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D:\Năm 2026\Trang TTĐT 2026\Công khai NS\Quyết toán 2025\"/>
    </mc:Choice>
  </mc:AlternateContent>
  <xr:revisionPtr revIDLastSave="0" documentId="13_ncr:1_{39DDFD8C-5667-474F-B4EC-6405365FEC91}" xr6:coauthVersionLast="47" xr6:coauthVersionMax="47" xr10:uidLastSave="{00000000-0000-0000-0000-000000000000}"/>
  <bookViews>
    <workbookView xWindow="-120" yWindow="-120" windowWidth="29040" windowHeight="15840" firstSheet="24" activeTab="24" xr2:uid="{00000000-000D-0000-FFFF-FFFF00000000}"/>
  </bookViews>
  <sheets>
    <sheet name="60 TT342" sheetId="25" state="hidden" r:id="rId1"/>
    <sheet name="61TT 342" sheetId="26" state="hidden" r:id="rId2"/>
    <sheet name="62 TT 342" sheetId="27" state="hidden" r:id="rId3"/>
    <sheet name="62 TT 342 (2)" sheetId="28" state="hidden" r:id="rId4"/>
    <sheet name="foxz" sheetId="29" state="hidden" r:id="rId5"/>
    <sheet name="foxz_2" sheetId="30" state="veryHidden" r:id="rId6"/>
    <sheet name="foxz_3" sheetId="31" state="veryHidden" r:id="rId7"/>
    <sheet name="foxz_4" sheetId="32" state="veryHidden" r:id="rId8"/>
    <sheet name="48" sheetId="1" state="hidden" r:id="rId9"/>
    <sheet name="49" sheetId="2" state="hidden" r:id="rId10"/>
    <sheet name="50" sheetId="3" state="hidden" r:id="rId11"/>
    <sheet name="51 (2)" sheetId="33" state="hidden" r:id="rId12"/>
    <sheet name="53" sheetId="6" state="hidden" r:id="rId13"/>
    <sheet name="54" sheetId="7" state="hidden" r:id="rId14"/>
    <sheet name="55" sheetId="8" state="hidden" r:id="rId15"/>
    <sheet name="56" sheetId="22" state="hidden" r:id="rId16"/>
    <sheet name="57" sheetId="19" state="hidden" r:id="rId17"/>
    <sheet name="58" sheetId="11" state="hidden" r:id="rId18"/>
    <sheet name="59" sheetId="12" state="hidden" r:id="rId19"/>
    <sheet name="60" sheetId="13" state="hidden" r:id="rId20"/>
    <sheet name="61 26" sheetId="20" state="hidden" r:id="rId21"/>
    <sheet name="62" sheetId="24" state="hidden" r:id="rId22"/>
    <sheet name="63" sheetId="16" state="hidden" r:id="rId23"/>
    <sheet name="64" sheetId="17" state="hidden" r:id="rId24"/>
    <sheet name="Bieu 52" sheetId="21"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 localSheetId="11">'[1]PNT-QUOT-#3'!#REF!</definedName>
    <definedName name="\0" localSheetId="0">'[1]PNT-QUOT-#3'!#REF!</definedName>
    <definedName name="\0" localSheetId="3">'[1]PNT-QUOT-#3'!#REF!</definedName>
    <definedName name="\0">'[1]PNT-QUOT-#3'!#REF!</definedName>
    <definedName name="\d" localSheetId="11">'[2]???????-BLDG'!#REF!</definedName>
    <definedName name="\d" localSheetId="0">'[2]???????-BLDG'!#REF!</definedName>
    <definedName name="\d" localSheetId="3">'[2]???????-BLDG'!#REF!</definedName>
    <definedName name="\d">'[2]???????-BLDG'!#REF!</definedName>
    <definedName name="\e" localSheetId="11">'[2]???????-BLDG'!#REF!</definedName>
    <definedName name="\e" localSheetId="0">'[2]???????-BLDG'!#REF!</definedName>
    <definedName name="\e" localSheetId="3">'[2]???????-BLDG'!#REF!</definedName>
    <definedName name="\e">'[2]???????-BLDG'!#REF!</definedName>
    <definedName name="\f" localSheetId="11">'[2]???????-BLDG'!#REF!</definedName>
    <definedName name="\f" localSheetId="0">'[2]???????-BLDG'!#REF!</definedName>
    <definedName name="\f" localSheetId="3">'[2]???????-BLDG'!#REF!</definedName>
    <definedName name="\f">'[2]???????-BLDG'!#REF!</definedName>
    <definedName name="\g" localSheetId="11">'[2]???????-BLDG'!#REF!</definedName>
    <definedName name="\g" localSheetId="0">'[2]???????-BLDG'!#REF!</definedName>
    <definedName name="\g" localSheetId="3">'[2]???????-BLDG'!#REF!</definedName>
    <definedName name="\g">'[2]???????-BLDG'!#REF!</definedName>
    <definedName name="\h" localSheetId="11">'[2]???????-BLDG'!#REF!</definedName>
    <definedName name="\h" localSheetId="0">'[2]???????-BLDG'!#REF!</definedName>
    <definedName name="\h" localSheetId="3">'[2]???????-BLDG'!#REF!</definedName>
    <definedName name="\h">'[2]???????-BLDG'!#REF!</definedName>
    <definedName name="\i" localSheetId="11">'[2]???????-BLDG'!#REF!</definedName>
    <definedName name="\i" localSheetId="0">'[2]???????-BLDG'!#REF!</definedName>
    <definedName name="\i" localSheetId="3">'[2]???????-BLDG'!#REF!</definedName>
    <definedName name="\i">'[2]???????-BLDG'!#REF!</definedName>
    <definedName name="\j" localSheetId="11">'[2]???????-BLDG'!#REF!</definedName>
    <definedName name="\j" localSheetId="0">'[2]???????-BLDG'!#REF!</definedName>
    <definedName name="\j" localSheetId="3">'[2]???????-BLDG'!#REF!</definedName>
    <definedName name="\j">'[2]???????-BLDG'!#REF!</definedName>
    <definedName name="\k" localSheetId="11">'[2]???????-BLDG'!#REF!</definedName>
    <definedName name="\k" localSheetId="0">'[2]???????-BLDG'!#REF!</definedName>
    <definedName name="\k" localSheetId="3">'[2]???????-BLDG'!#REF!</definedName>
    <definedName name="\k">'[2]???????-BLDG'!#REF!</definedName>
    <definedName name="\l" localSheetId="11">'[2]???????-BLDG'!#REF!</definedName>
    <definedName name="\l" localSheetId="0">'[2]???????-BLDG'!#REF!</definedName>
    <definedName name="\l" localSheetId="3">'[2]???????-BLDG'!#REF!</definedName>
    <definedName name="\l">'[2]???????-BLDG'!#REF!</definedName>
    <definedName name="\m" localSheetId="11">'[2]???????-BLDG'!#REF!</definedName>
    <definedName name="\m" localSheetId="0">'[2]???????-BLDG'!#REF!</definedName>
    <definedName name="\m" localSheetId="3">'[2]???????-BLDG'!#REF!</definedName>
    <definedName name="\m">'[2]???????-BLDG'!#REF!</definedName>
    <definedName name="\n" localSheetId="11">'[2]???????-BLDG'!#REF!</definedName>
    <definedName name="\n" localSheetId="0">'[2]???????-BLDG'!#REF!</definedName>
    <definedName name="\n" localSheetId="3">'[2]???????-BLDG'!#REF!</definedName>
    <definedName name="\n">'[2]???????-BLDG'!#REF!</definedName>
    <definedName name="\o" localSheetId="11">'[2]???????-BLDG'!#REF!</definedName>
    <definedName name="\o" localSheetId="0">'[2]???????-BLDG'!#REF!</definedName>
    <definedName name="\o" localSheetId="3">'[2]???????-BLDG'!#REF!</definedName>
    <definedName name="\o">'[2]???????-BLDG'!#REF!</definedName>
    <definedName name="\z" localSheetId="11">'[1]COAT&amp;WRAP-QIOT-#3'!#REF!</definedName>
    <definedName name="\z" localSheetId="0">'[1]COAT&amp;WRAP-QIOT-#3'!#REF!</definedName>
    <definedName name="\z" localSheetId="3">'[1]COAT&amp;WRAP-QIOT-#3'!#REF!</definedName>
    <definedName name="\z">'[1]COAT&amp;WRAP-QIOT-#3'!#REF!</definedName>
    <definedName name="_" localSheetId="11">#REF!</definedName>
    <definedName name="_" localSheetId="0">#REF!</definedName>
    <definedName name="_" localSheetId="3">#REF!</definedName>
    <definedName name="_">#REF!</definedName>
    <definedName name="_________btm10" localSheetId="11">#REF!</definedName>
    <definedName name="_________btm10" localSheetId="0">#REF!</definedName>
    <definedName name="_________btm10" localSheetId="3">#REF!</definedName>
    <definedName name="_________btm10">#REF!</definedName>
    <definedName name="_________NCL100" localSheetId="11">#REF!</definedName>
    <definedName name="_________NCL100" localSheetId="3">#REF!</definedName>
    <definedName name="_________NCL100">#REF!</definedName>
    <definedName name="_________NCL200" localSheetId="11">#REF!</definedName>
    <definedName name="_________NCL200" localSheetId="3">#REF!</definedName>
    <definedName name="_________NCL200">#REF!</definedName>
    <definedName name="_________NCL250" localSheetId="11">#REF!</definedName>
    <definedName name="_________NCL250" localSheetId="3">#REF!</definedName>
    <definedName name="_________NCL250">#REF!</definedName>
    <definedName name="_________nin190" localSheetId="11">#REF!</definedName>
    <definedName name="_________nin190" localSheetId="3">#REF!</definedName>
    <definedName name="_________nin190">#REF!</definedName>
    <definedName name="_________SN3" localSheetId="11">#REF!</definedName>
    <definedName name="_________SN3" localSheetId="3">#REF!</definedName>
    <definedName name="_________SN3">#REF!</definedName>
    <definedName name="_________TL3" localSheetId="11">#REF!</definedName>
    <definedName name="_________TL3" localSheetId="3">#REF!</definedName>
    <definedName name="_________TL3">#REF!</definedName>
    <definedName name="_________VL100" localSheetId="11">#REF!</definedName>
    <definedName name="_________VL100" localSheetId="3">#REF!</definedName>
    <definedName name="_________VL100">#REF!</definedName>
    <definedName name="_________VL200" localSheetId="11">#REF!</definedName>
    <definedName name="_________VL200" localSheetId="3">#REF!</definedName>
    <definedName name="_________VL200">#REF!</definedName>
    <definedName name="_________VL250" localSheetId="11">#REF!</definedName>
    <definedName name="_________VL250" localSheetId="3">#REF!</definedName>
    <definedName name="_________VL250">#REF!</definedName>
    <definedName name="_______A65700">NA()</definedName>
    <definedName name="_______A65800">NA()</definedName>
    <definedName name="_______A66000">NA()</definedName>
    <definedName name="_______A67000">NA()</definedName>
    <definedName name="_______A68000">NA()</definedName>
    <definedName name="_______A70000">NA()</definedName>
    <definedName name="_______A75000">NA()</definedName>
    <definedName name="_______A85000">NA()</definedName>
    <definedName name="_______abb91">NA()</definedName>
    <definedName name="_______btm10" localSheetId="11">#REF!</definedName>
    <definedName name="_______btm10" localSheetId="3">#REF!</definedName>
    <definedName name="_______btm10">#REF!</definedName>
    <definedName name="_______CON1" localSheetId="11">#REF!</definedName>
    <definedName name="_______CON1" localSheetId="3">#REF!</definedName>
    <definedName name="_______CON1">#REF!</definedName>
    <definedName name="_______CON2" localSheetId="11">#REF!</definedName>
    <definedName name="_______CON2" localSheetId="3">#REF!</definedName>
    <definedName name="_______CON2">#REF!</definedName>
    <definedName name="_______cs805">"$#REF!.$B$258:$C$293"</definedName>
    <definedName name="_______CT250">NA()</definedName>
    <definedName name="_______ddn400" localSheetId="11">#REF!</definedName>
    <definedName name="_______ddn400" localSheetId="3">#REF!</definedName>
    <definedName name="_______ddn400">#REF!</definedName>
    <definedName name="_______ddn600" localSheetId="11">#REF!</definedName>
    <definedName name="_______ddn600" localSheetId="3">#REF!</definedName>
    <definedName name="_______ddn600">#REF!</definedName>
    <definedName name="_______dgt100">NA()</definedName>
    <definedName name="_______dvu2000">1.77</definedName>
    <definedName name="_______dvu2005">2.37</definedName>
    <definedName name="_______dvu2010">3.05</definedName>
    <definedName name="_______dvu97">1.36</definedName>
    <definedName name="_______dvu98">1.48</definedName>
    <definedName name="_______dvu99">1.61</definedName>
    <definedName name="_______HKy2">NA()</definedName>
    <definedName name="_______Km36" localSheetId="11">#REF!</definedName>
    <definedName name="_______Km36" localSheetId="3">#REF!</definedName>
    <definedName name="_______Km36">#REF!</definedName>
    <definedName name="_______Knc36" localSheetId="11">#REF!</definedName>
    <definedName name="_______Knc36" localSheetId="3">#REF!</definedName>
    <definedName name="_______Knc36">#REF!</definedName>
    <definedName name="_______Knc57" localSheetId="11">#REF!</definedName>
    <definedName name="_______Knc57" localSheetId="3">#REF!</definedName>
    <definedName name="_______Knc57">#REF!</definedName>
    <definedName name="_______Kvl36" localSheetId="11">#REF!</definedName>
    <definedName name="_______Kvl36" localSheetId="3">#REF!</definedName>
    <definedName name="_______Kvl36">#REF!</definedName>
    <definedName name="_______MAC12" localSheetId="11">#REF!</definedName>
    <definedName name="_______MAC12" localSheetId="3">#REF!</definedName>
    <definedName name="_______MAC12">#REF!</definedName>
    <definedName name="_______MAC46" localSheetId="11">#REF!</definedName>
    <definedName name="_______MAC46" localSheetId="3">#REF!</definedName>
    <definedName name="_______MAC46">#REF!</definedName>
    <definedName name="_______NCL100" localSheetId="11">#REF!</definedName>
    <definedName name="_______NCL100" localSheetId="3">#REF!</definedName>
    <definedName name="_______NCL100">#REF!</definedName>
    <definedName name="_______NCL200" localSheetId="11">#REF!</definedName>
    <definedName name="_______NCL200" localSheetId="3">#REF!</definedName>
    <definedName name="_______NCL200">#REF!</definedName>
    <definedName name="_______NCL250" localSheetId="11">#REF!</definedName>
    <definedName name="_______NCL250" localSheetId="3">#REF!</definedName>
    <definedName name="_______NCL250">#REF!</definedName>
    <definedName name="_______NET2" localSheetId="11">#REF!</definedName>
    <definedName name="_______NET2" localSheetId="3">#REF!</definedName>
    <definedName name="_______NET2">#REF!</definedName>
    <definedName name="_______nin190" localSheetId="11">#REF!</definedName>
    <definedName name="_______nin190" localSheetId="3">#REF!</definedName>
    <definedName name="_______nin190">#REF!</definedName>
    <definedName name="_______nln2000">1.8</definedName>
    <definedName name="_______nln2005">2.32</definedName>
    <definedName name="_______nln2010">2.95</definedName>
    <definedName name="_______nln97">1.39</definedName>
    <definedName name="_______nln98">1.52</definedName>
    <definedName name="_______nln99">1.65</definedName>
    <definedName name="_______sat10">NA()</definedName>
    <definedName name="_______sat14">NA()</definedName>
    <definedName name="_______sat6">NA()</definedName>
    <definedName name="_______sat8">NA()</definedName>
    <definedName name="_______sc1" localSheetId="11">#REF!</definedName>
    <definedName name="_______sc1" localSheetId="3">#REF!</definedName>
    <definedName name="_______sc1">#REF!</definedName>
    <definedName name="_______SC2" localSheetId="11">#REF!</definedName>
    <definedName name="_______SC2" localSheetId="3">#REF!</definedName>
    <definedName name="_______SC2">#REF!</definedName>
    <definedName name="_______sc3" localSheetId="11">#REF!</definedName>
    <definedName name="_______sc3" localSheetId="3">#REF!</definedName>
    <definedName name="_______sc3">#REF!</definedName>
    <definedName name="_______SN3" localSheetId="11">#REF!</definedName>
    <definedName name="_______SN3" localSheetId="3">#REF!</definedName>
    <definedName name="_______SN3">#REF!</definedName>
    <definedName name="_______su12">NA()</definedName>
    <definedName name="_______Su70">NA()</definedName>
    <definedName name="_______th100">NA()</definedName>
    <definedName name="_______TH160">NA()</definedName>
    <definedName name="_______TL1" localSheetId="11">#REF!</definedName>
    <definedName name="_______TL1" localSheetId="3">#REF!</definedName>
    <definedName name="_______TL1">#REF!</definedName>
    <definedName name="_______TL2" localSheetId="11">#REF!</definedName>
    <definedName name="_______TL2" localSheetId="3">#REF!</definedName>
    <definedName name="_______TL2">#REF!</definedName>
    <definedName name="_______TL3" localSheetId="11">#REF!</definedName>
    <definedName name="_______TL3" localSheetId="3">#REF!</definedName>
    <definedName name="_______TL3">#REF!</definedName>
    <definedName name="_______TLA120" localSheetId="11">#REF!</definedName>
    <definedName name="_______TLA120" localSheetId="3">#REF!</definedName>
    <definedName name="_______TLA120">#REF!</definedName>
    <definedName name="_______TLA35" localSheetId="11">#REF!</definedName>
    <definedName name="_______TLA35" localSheetId="3">#REF!</definedName>
    <definedName name="_______TLA35">#REF!</definedName>
    <definedName name="_______TLA50" localSheetId="11">#REF!</definedName>
    <definedName name="_______TLA50" localSheetId="3">#REF!</definedName>
    <definedName name="_______TLA50">#REF!</definedName>
    <definedName name="_______TLA70" localSheetId="11">#REF!</definedName>
    <definedName name="_______TLA70" localSheetId="3">#REF!</definedName>
    <definedName name="_______TLA70">#REF!</definedName>
    <definedName name="_______TLA95" localSheetId="11">#REF!</definedName>
    <definedName name="_______TLA95" localSheetId="3">#REF!</definedName>
    <definedName name="_______TLA95">#REF!</definedName>
    <definedName name="_______TR250">NA()</definedName>
    <definedName name="_______tr375">NA()</definedName>
    <definedName name="_______VAN1">NA()</definedName>
    <definedName name="_______VL100" localSheetId="11">#REF!</definedName>
    <definedName name="_______VL100" localSheetId="3">#REF!</definedName>
    <definedName name="_______VL100">#REF!</definedName>
    <definedName name="_______VL200" localSheetId="11">#REF!</definedName>
    <definedName name="_______VL200" localSheetId="3">#REF!</definedName>
    <definedName name="_______VL200">#REF!</definedName>
    <definedName name="_______VL250" localSheetId="11">#REF!</definedName>
    <definedName name="_______VL250" localSheetId="3">#REF!</definedName>
    <definedName name="_______VL250">#REF!</definedName>
    <definedName name="______a16550" localSheetId="11">'[3]CT -THVLNC'!#REF!</definedName>
    <definedName name="______a16550" localSheetId="3">'[3]CT -THVLNC'!#REF!</definedName>
    <definedName name="______a16550">'[3]CT -THVLNC'!#REF!</definedName>
    <definedName name="______A65700">NA()</definedName>
    <definedName name="______A65800">NA()</definedName>
    <definedName name="______A66000">NA()</definedName>
    <definedName name="______A67000">NA()</definedName>
    <definedName name="______A68000">NA()</definedName>
    <definedName name="______A70000">NA()</definedName>
    <definedName name="______A75000">NA()</definedName>
    <definedName name="______A85000">NA()</definedName>
    <definedName name="______abb91">NA()</definedName>
    <definedName name="______CON1" localSheetId="11">#REF!</definedName>
    <definedName name="______CON1" localSheetId="3">#REF!</definedName>
    <definedName name="______CON1">#REF!</definedName>
    <definedName name="______CON2" localSheetId="11">#REF!</definedName>
    <definedName name="______CON2" localSheetId="3">#REF!</definedName>
    <definedName name="______CON2">#REF!</definedName>
    <definedName name="______cs805">"$#REF!.$B$258:$C$293"</definedName>
    <definedName name="______CT250">NA()</definedName>
    <definedName name="______ddn400" localSheetId="11">#REF!</definedName>
    <definedName name="______ddn400" localSheetId="3">#REF!</definedName>
    <definedName name="______ddn400">#REF!</definedName>
    <definedName name="______ddn600" localSheetId="11">#REF!</definedName>
    <definedName name="______ddn600" localSheetId="3">#REF!</definedName>
    <definedName name="______ddn600">#REF!</definedName>
    <definedName name="______dgt100">NA()</definedName>
    <definedName name="______dvu2000">1.77</definedName>
    <definedName name="______dvu2005">2.37</definedName>
    <definedName name="______dvu2010">3.05</definedName>
    <definedName name="______dvu97">1.36</definedName>
    <definedName name="______dvu98">1.48</definedName>
    <definedName name="______dvu99">1.61</definedName>
    <definedName name="______HKy2">NA()</definedName>
    <definedName name="______hsm2">1.1289</definedName>
    <definedName name="______Km36" localSheetId="11">#REF!</definedName>
    <definedName name="______Km36" localSheetId="3">#REF!</definedName>
    <definedName name="______Km36">#REF!</definedName>
    <definedName name="______Knc36" localSheetId="11">#REF!</definedName>
    <definedName name="______Knc36" localSheetId="3">#REF!</definedName>
    <definedName name="______Knc36">#REF!</definedName>
    <definedName name="______Knc57" localSheetId="11">#REF!</definedName>
    <definedName name="______Knc57" localSheetId="3">#REF!</definedName>
    <definedName name="______Knc57">#REF!</definedName>
    <definedName name="______Kvl36" localSheetId="11">#REF!</definedName>
    <definedName name="______Kvl36" localSheetId="3">#REF!</definedName>
    <definedName name="______Kvl36">#REF!</definedName>
    <definedName name="______MAC12" localSheetId="11">#REF!</definedName>
    <definedName name="______MAC12" localSheetId="3">#REF!</definedName>
    <definedName name="______MAC12">#REF!</definedName>
    <definedName name="______MAC46" localSheetId="11">#REF!</definedName>
    <definedName name="______MAC46" localSheetId="3">#REF!</definedName>
    <definedName name="______MAC46">#REF!</definedName>
    <definedName name="______NET2" localSheetId="11">#REF!</definedName>
    <definedName name="______NET2" localSheetId="3">#REF!</definedName>
    <definedName name="______NET2">#REF!</definedName>
    <definedName name="______nln2000">1.8</definedName>
    <definedName name="______nln2005">2.32</definedName>
    <definedName name="______nln2010">2.95</definedName>
    <definedName name="______nln97">1.39</definedName>
    <definedName name="______nln98">1.52</definedName>
    <definedName name="______nln99">1.65</definedName>
    <definedName name="______sat10">NA()</definedName>
    <definedName name="______sat14">NA()</definedName>
    <definedName name="______sat6">NA()</definedName>
    <definedName name="______sat8">NA()</definedName>
    <definedName name="______sc1" localSheetId="11">#REF!</definedName>
    <definedName name="______sc1" localSheetId="3">#REF!</definedName>
    <definedName name="______sc1">#REF!</definedName>
    <definedName name="______SC2" localSheetId="11">#REF!</definedName>
    <definedName name="______SC2" localSheetId="3">#REF!</definedName>
    <definedName name="______SC2">#REF!</definedName>
    <definedName name="______sc3" localSheetId="11">#REF!</definedName>
    <definedName name="______sc3" localSheetId="3">#REF!</definedName>
    <definedName name="______sc3">#REF!</definedName>
    <definedName name="______su12">NA()</definedName>
    <definedName name="______Su70">NA()</definedName>
    <definedName name="______th100">NA()</definedName>
    <definedName name="______TH160">NA()</definedName>
    <definedName name="______THt7" localSheetId="0">{"Book1","Bang chia luong.xls"}</definedName>
    <definedName name="______THt7" localSheetId="1">{"Book1","Bang chia luong.xls"}</definedName>
    <definedName name="______THt7" localSheetId="2">{"Book1","Bang chia luong.xls"}</definedName>
    <definedName name="______THt7" localSheetId="3">{"Book1","Bang chia luong.xls"}</definedName>
    <definedName name="______THt7">{"Book1","Bang chia luong.xls"}</definedName>
    <definedName name="______TL1" localSheetId="11">#REF!</definedName>
    <definedName name="______TL1" localSheetId="3">#REF!</definedName>
    <definedName name="______TL1">#REF!</definedName>
    <definedName name="______TL2" localSheetId="11">#REF!</definedName>
    <definedName name="______TL2" localSheetId="3">#REF!</definedName>
    <definedName name="______TL2">#REF!</definedName>
    <definedName name="______TLA120" localSheetId="11">#REF!</definedName>
    <definedName name="______TLA120" localSheetId="3">#REF!</definedName>
    <definedName name="______TLA120">#REF!</definedName>
    <definedName name="______TLA35" localSheetId="11">#REF!</definedName>
    <definedName name="______TLA35" localSheetId="3">#REF!</definedName>
    <definedName name="______TLA35">#REF!</definedName>
    <definedName name="______TLA50" localSheetId="11">#REF!</definedName>
    <definedName name="______TLA50" localSheetId="3">#REF!</definedName>
    <definedName name="______TLA50">#REF!</definedName>
    <definedName name="______TLA70" localSheetId="11">#REF!</definedName>
    <definedName name="______TLA70" localSheetId="3">#REF!</definedName>
    <definedName name="______TLA70">#REF!</definedName>
    <definedName name="______TLA95" localSheetId="11">#REF!</definedName>
    <definedName name="______TLA95" localSheetId="3">#REF!</definedName>
    <definedName name="______TLA95">#REF!</definedName>
    <definedName name="______TR250">NA()</definedName>
    <definedName name="______tr375">NA()</definedName>
    <definedName name="______VAN1">NA()</definedName>
    <definedName name="_____a1" localSheetId="0" hidden="1">{"'Sheet1'!$L$16"}</definedName>
    <definedName name="_____a1" localSheetId="1" hidden="1">{"'Sheet1'!$L$16"}</definedName>
    <definedName name="_____a1" localSheetId="2" hidden="1">{"'Sheet1'!$L$16"}</definedName>
    <definedName name="_____a1" localSheetId="3" hidden="1">{"'Sheet1'!$L$16"}</definedName>
    <definedName name="_____a1" hidden="1">{"'Sheet1'!$L$16"}</definedName>
    <definedName name="_____a129" localSheetId="0" hidden="1">{"Offgrid",#N/A,FALSE,"OFFGRID";"Region",#N/A,FALSE,"REGION";"Offgrid -2",#N/A,FALSE,"OFFGRID";"WTP",#N/A,FALSE,"WTP";"WTP -2",#N/A,FALSE,"WTP";"Project",#N/A,FALSE,"PROJECT";"Summary -2",#N/A,FALSE,"SUMMARY"}</definedName>
    <definedName name="_____a129" localSheetId="1" hidden="1">{"Offgrid",#N/A,FALSE,"OFFGRID";"Region",#N/A,FALSE,"REGION";"Offgrid -2",#N/A,FALSE,"OFFGRID";"WTP",#N/A,FALSE,"WTP";"WTP -2",#N/A,FALSE,"WTP";"Project",#N/A,FALSE,"PROJECT";"Summary -2",#N/A,FALSE,"SUMMARY"}</definedName>
    <definedName name="_____a129" localSheetId="2" hidden="1">{"Offgrid",#N/A,FALSE,"OFFGRID";"Region",#N/A,FALSE,"REGION";"Offgrid -2",#N/A,FALSE,"OFFGRID";"WTP",#N/A,FALSE,"WTP";"WTP -2",#N/A,FALSE,"WTP";"Project",#N/A,FALSE,"PROJECT";"Summary -2",#N/A,FALSE,"SUMMARY"}</definedName>
    <definedName name="_____a129" localSheetId="3"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0" hidden="1">{"Offgrid",#N/A,FALSE,"OFFGRID";"Region",#N/A,FALSE,"REGION";"Offgrid -2",#N/A,FALSE,"OFFGRID";"WTP",#N/A,FALSE,"WTP";"WTP -2",#N/A,FALSE,"WTP";"Project",#N/A,FALSE,"PROJECT";"Summary -2",#N/A,FALSE,"SUMMARY"}</definedName>
    <definedName name="_____a130" localSheetId="1" hidden="1">{"Offgrid",#N/A,FALSE,"OFFGRID";"Region",#N/A,FALSE,"REGION";"Offgrid -2",#N/A,FALSE,"OFFGRID";"WTP",#N/A,FALSE,"WTP";"WTP -2",#N/A,FALSE,"WTP";"Project",#N/A,FALSE,"PROJECT";"Summary -2",#N/A,FALSE,"SUMMARY"}</definedName>
    <definedName name="_____a130" localSheetId="2" hidden="1">{"Offgrid",#N/A,FALSE,"OFFGRID";"Region",#N/A,FALSE,"REGION";"Offgrid -2",#N/A,FALSE,"OFFGRID";"WTP",#N/A,FALSE,"WTP";"WTP -2",#N/A,FALSE,"WTP";"Project",#N/A,FALSE,"PROJECT";"Summary -2",#N/A,FALSE,"SUMMARY"}</definedName>
    <definedName name="_____a130" localSheetId="3"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localSheetId="0" hidden="1">{"'Sheet1'!$L$16"}</definedName>
    <definedName name="_____a2" localSheetId="1" hidden="1">{"'Sheet1'!$L$16"}</definedName>
    <definedName name="_____a2" localSheetId="2" hidden="1">{"'Sheet1'!$L$16"}</definedName>
    <definedName name="_____a2" localSheetId="3" hidden="1">{"'Sheet1'!$L$16"}</definedName>
    <definedName name="_____a2" hidden="1">{"'Sheet1'!$L$16"}</definedName>
    <definedName name="_____A65700">NA()</definedName>
    <definedName name="_____A65800">NA()</definedName>
    <definedName name="_____A66000">NA()</definedName>
    <definedName name="_____A67000">NA()</definedName>
    <definedName name="_____A68000">NA()</definedName>
    <definedName name="_____A70000">NA()</definedName>
    <definedName name="_____A75000">NA()</definedName>
    <definedName name="_____A85000">NA()</definedName>
    <definedName name="_____abb91">NA()</definedName>
    <definedName name="_____btm10" localSheetId="11">#REF!</definedName>
    <definedName name="_____btm10" localSheetId="3">#REF!</definedName>
    <definedName name="_____btm10">#REF!</definedName>
    <definedName name="_____Coc39" localSheetId="0" hidden="1">{"'Sheet1'!$L$16"}</definedName>
    <definedName name="_____Coc39" localSheetId="1" hidden="1">{"'Sheet1'!$L$16"}</definedName>
    <definedName name="_____Coc39" localSheetId="2" hidden="1">{"'Sheet1'!$L$16"}</definedName>
    <definedName name="_____Coc39" localSheetId="3" hidden="1">{"'Sheet1'!$L$16"}</definedName>
    <definedName name="_____Coc39" hidden="1">{"'Sheet1'!$L$16"}</definedName>
    <definedName name="_____CON1" localSheetId="11">#REF!</definedName>
    <definedName name="_____CON1" localSheetId="3">#REF!</definedName>
    <definedName name="_____CON1">#REF!</definedName>
    <definedName name="_____CON2" localSheetId="11">#REF!</definedName>
    <definedName name="_____CON2" localSheetId="3">#REF!</definedName>
    <definedName name="_____CON2">#REF!</definedName>
    <definedName name="_____cs805">"$#REF!.$B$258:$C$293"</definedName>
    <definedName name="_____CT250">NA()</definedName>
    <definedName name="_____D1" localSheetId="0" hidden="1">{"'Sheet1'!$L$16"}</definedName>
    <definedName name="_____D1" localSheetId="1" hidden="1">{"'Sheet1'!$L$16"}</definedName>
    <definedName name="_____D1" localSheetId="2" hidden="1">{"'Sheet1'!$L$16"}</definedName>
    <definedName name="_____D1" localSheetId="3" hidden="1">{"'Sheet1'!$L$16"}</definedName>
    <definedName name="_____D1" hidden="1">{"'Sheet1'!$L$16"}</definedName>
    <definedName name="_____d1500" localSheetId="0" hidden="1">{"'Sheet1'!$L$16"}</definedName>
    <definedName name="_____d1500" localSheetId="1" hidden="1">{"'Sheet1'!$L$16"}</definedName>
    <definedName name="_____d1500" localSheetId="2" hidden="1">{"'Sheet1'!$L$16"}</definedName>
    <definedName name="_____d1500" localSheetId="3" hidden="1">{"'Sheet1'!$L$16"}</definedName>
    <definedName name="_____d1500" hidden="1">{"'Sheet1'!$L$16"}</definedName>
    <definedName name="_____ddn400" localSheetId="11">#REF!</definedName>
    <definedName name="_____ddn400" localSheetId="3">#REF!</definedName>
    <definedName name="_____ddn400">#REF!</definedName>
    <definedName name="_____ddn600" localSheetId="11">#REF!</definedName>
    <definedName name="_____ddn600" localSheetId="3">#REF!</definedName>
    <definedName name="_____ddn600">#REF!</definedName>
    <definedName name="_____dgt100">NA()</definedName>
    <definedName name="_____dvu2000">1.77</definedName>
    <definedName name="_____dvu2005">2.37</definedName>
    <definedName name="_____dvu2010">3.05</definedName>
    <definedName name="_____dvu97">1.36</definedName>
    <definedName name="_____dvu98">1.48</definedName>
    <definedName name="_____dvu99">1.61</definedName>
    <definedName name="_____Goi8" localSheetId="0" hidden="1">{"'Sheet1'!$L$16"}</definedName>
    <definedName name="_____Goi8" localSheetId="1" hidden="1">{"'Sheet1'!$L$16"}</definedName>
    <definedName name="_____Goi8" localSheetId="2" hidden="1">{"'Sheet1'!$L$16"}</definedName>
    <definedName name="_____Goi8" localSheetId="3" hidden="1">{"'Sheet1'!$L$16"}</definedName>
    <definedName name="_____Goi8" hidden="1">{"'Sheet1'!$L$16"}</definedName>
    <definedName name="_____HKy2">NA()</definedName>
    <definedName name="_____hsm2">1.1289</definedName>
    <definedName name="_____K146" localSheetId="0" hidden="1">{"'Sheet1'!$L$16"}</definedName>
    <definedName name="_____K146" localSheetId="1" hidden="1">{"'Sheet1'!$L$16"}</definedName>
    <definedName name="_____K146" localSheetId="2" hidden="1">{"'Sheet1'!$L$16"}</definedName>
    <definedName name="_____K146" localSheetId="3" hidden="1">{"'Sheet1'!$L$16"}</definedName>
    <definedName name="_____K146" hidden="1">{"'Sheet1'!$L$16"}</definedName>
    <definedName name="_____Km36" localSheetId="11">#REF!</definedName>
    <definedName name="_____Km36" localSheetId="3">#REF!</definedName>
    <definedName name="_____Km36">#REF!</definedName>
    <definedName name="_____Knc36" localSheetId="11">#REF!</definedName>
    <definedName name="_____Knc36" localSheetId="3">#REF!</definedName>
    <definedName name="_____Knc36">#REF!</definedName>
    <definedName name="_____Knc57" localSheetId="11">#REF!</definedName>
    <definedName name="_____Knc57" localSheetId="3">#REF!</definedName>
    <definedName name="_____Knc57">#REF!</definedName>
    <definedName name="_____Kvl36" localSheetId="11">#REF!</definedName>
    <definedName name="_____Kvl36" localSheetId="3">#REF!</definedName>
    <definedName name="_____Kvl36">#REF!</definedName>
    <definedName name="_____Lan1" localSheetId="0" hidden="1">{"'Sheet1'!$L$16"}</definedName>
    <definedName name="_____Lan1" localSheetId="1" hidden="1">{"'Sheet1'!$L$16"}</definedName>
    <definedName name="_____Lan1" localSheetId="2" hidden="1">{"'Sheet1'!$L$16"}</definedName>
    <definedName name="_____Lan1" localSheetId="3" hidden="1">{"'Sheet1'!$L$16"}</definedName>
    <definedName name="_____Lan1" hidden="1">{"'Sheet1'!$L$16"}</definedName>
    <definedName name="_____LAN3" localSheetId="0" hidden="1">{"'Sheet1'!$L$16"}</definedName>
    <definedName name="_____LAN3" localSheetId="1" hidden="1">{"'Sheet1'!$L$16"}</definedName>
    <definedName name="_____LAN3" localSheetId="2" hidden="1">{"'Sheet1'!$L$16"}</definedName>
    <definedName name="_____LAN3" localSheetId="3" hidden="1">{"'Sheet1'!$L$16"}</definedName>
    <definedName name="_____LAN3" hidden="1">{"'Sheet1'!$L$16"}</definedName>
    <definedName name="_____lk2" localSheetId="0" hidden="1">{"'Sheet1'!$L$16"}</definedName>
    <definedName name="_____lk2" localSheetId="1" hidden="1">{"'Sheet1'!$L$16"}</definedName>
    <definedName name="_____lk2" localSheetId="2" hidden="1">{"'Sheet1'!$L$16"}</definedName>
    <definedName name="_____lk2" localSheetId="3" hidden="1">{"'Sheet1'!$L$16"}</definedName>
    <definedName name="_____lk2" hidden="1">{"'Sheet1'!$L$16"}</definedName>
    <definedName name="_____MAC12" localSheetId="11">#REF!</definedName>
    <definedName name="_____MAC12" localSheetId="3">#REF!</definedName>
    <definedName name="_____MAC12">#REF!</definedName>
    <definedName name="_____MAC46" localSheetId="11">#REF!</definedName>
    <definedName name="_____MAC46" localSheetId="3">#REF!</definedName>
    <definedName name="_____MAC46">#REF!</definedName>
    <definedName name="_____NCL100" localSheetId="11">#REF!</definedName>
    <definedName name="_____NCL100" localSheetId="3">#REF!</definedName>
    <definedName name="_____NCL100">#REF!</definedName>
    <definedName name="_____NCL200" localSheetId="11">#REF!</definedName>
    <definedName name="_____NCL200" localSheetId="3">#REF!</definedName>
    <definedName name="_____NCL200">#REF!</definedName>
    <definedName name="_____NCL250" localSheetId="11">#REF!</definedName>
    <definedName name="_____NCL250" localSheetId="3">#REF!</definedName>
    <definedName name="_____NCL250">#REF!</definedName>
    <definedName name="_____NET2" localSheetId="11">#REF!</definedName>
    <definedName name="_____NET2" localSheetId="3">#REF!</definedName>
    <definedName name="_____NET2">#REF!</definedName>
    <definedName name="_____nin190" localSheetId="11">#REF!</definedName>
    <definedName name="_____nin190" localSheetId="3">#REF!</definedName>
    <definedName name="_____nin190">#REF!</definedName>
    <definedName name="_____NK5" localSheetId="0" hidden="1">{"'Sheet1'!$L$16"}</definedName>
    <definedName name="_____NK5" localSheetId="1" hidden="1">{"'Sheet1'!$L$16"}</definedName>
    <definedName name="_____NK5" localSheetId="2" hidden="1">{"'Sheet1'!$L$16"}</definedName>
    <definedName name="_____NK5" localSheetId="3" hidden="1">{"'Sheet1'!$L$16"}</definedName>
    <definedName name="_____NK5" hidden="1">{"'Sheet1'!$L$16"}</definedName>
    <definedName name="_____nln2000">1.8</definedName>
    <definedName name="_____nln2005">2.32</definedName>
    <definedName name="_____nln2010">2.95</definedName>
    <definedName name="_____nln97">1.39</definedName>
    <definedName name="_____nln98">1.52</definedName>
    <definedName name="_____nln99">1.65</definedName>
    <definedName name="_____NSO2" localSheetId="0" hidden="1">{"'Sheet1'!$L$16"}</definedName>
    <definedName name="_____NSO2" localSheetId="1" hidden="1">{"'Sheet1'!$L$16"}</definedName>
    <definedName name="_____NSO2" localSheetId="2" hidden="1">{"'Sheet1'!$L$16"}</definedName>
    <definedName name="_____NSO2" localSheetId="3" hidden="1">{"'Sheet1'!$L$16"}</definedName>
    <definedName name="_____NSO2" hidden="1">{"'Sheet1'!$L$16"}</definedName>
    <definedName name="_____PA3" localSheetId="0" hidden="1">{"'Sheet1'!$L$16"}</definedName>
    <definedName name="_____PA3" localSheetId="1" hidden="1">{"'Sheet1'!$L$16"}</definedName>
    <definedName name="_____PA3" localSheetId="2" hidden="1">{"'Sheet1'!$L$16"}</definedName>
    <definedName name="_____PA3" localSheetId="3" hidden="1">{"'Sheet1'!$L$16"}</definedName>
    <definedName name="_____PA3" hidden="1">{"'Sheet1'!$L$16"}</definedName>
    <definedName name="_____sat10">NA()</definedName>
    <definedName name="_____sat14">NA()</definedName>
    <definedName name="_____sat6">NA()</definedName>
    <definedName name="_____sat8">NA()</definedName>
    <definedName name="_____sc1" localSheetId="11">#REF!</definedName>
    <definedName name="_____sc1" localSheetId="3">#REF!</definedName>
    <definedName name="_____sc1">#REF!</definedName>
    <definedName name="_____SC2" localSheetId="11">#REF!</definedName>
    <definedName name="_____SC2" localSheetId="3">#REF!</definedName>
    <definedName name="_____SC2">#REF!</definedName>
    <definedName name="_____sc3" localSheetId="11">#REF!</definedName>
    <definedName name="_____sc3" localSheetId="3">#REF!</definedName>
    <definedName name="_____sc3">#REF!</definedName>
    <definedName name="_____SN3" localSheetId="11">#REF!</definedName>
    <definedName name="_____SN3" localSheetId="3">#REF!</definedName>
    <definedName name="_____SN3">#REF!</definedName>
    <definedName name="_____su12">NA()</definedName>
    <definedName name="_____Su70">NA()</definedName>
    <definedName name="_____td1" localSheetId="0" hidden="1">{"'Sheet1'!$L$16"}</definedName>
    <definedName name="_____td1" localSheetId="1" hidden="1">{"'Sheet1'!$L$16"}</definedName>
    <definedName name="_____td1" localSheetId="2" hidden="1">{"'Sheet1'!$L$16"}</definedName>
    <definedName name="_____td1" localSheetId="3" hidden="1">{"'Sheet1'!$L$16"}</definedName>
    <definedName name="_____td1" hidden="1">{"'Sheet1'!$L$16"}</definedName>
    <definedName name="_____th100">NA()</definedName>
    <definedName name="_____TH160">NA()</definedName>
    <definedName name="_____THt7" localSheetId="0">{"Book1","Bang chia luong.xls"}</definedName>
    <definedName name="_____THt7" localSheetId="1">{"Book1","Bang chia luong.xls"}</definedName>
    <definedName name="_____THt7" localSheetId="2">{"Book1","Bang chia luong.xls"}</definedName>
    <definedName name="_____THt7" localSheetId="3">{"Book1","Bang chia luong.xls"}</definedName>
    <definedName name="_____THt7">{"Book1","Bang chia luong.xls"}</definedName>
    <definedName name="_____TL1" localSheetId="11">#REF!</definedName>
    <definedName name="_____TL1" localSheetId="3">#REF!</definedName>
    <definedName name="_____TL1">#REF!</definedName>
    <definedName name="_____TL2" localSheetId="11">#REF!</definedName>
    <definedName name="_____TL2" localSheetId="3">#REF!</definedName>
    <definedName name="_____TL2">#REF!</definedName>
    <definedName name="_____TL3" localSheetId="11">#REF!</definedName>
    <definedName name="_____TL3" localSheetId="3">#REF!</definedName>
    <definedName name="_____TL3">#REF!</definedName>
    <definedName name="_____TLA120" localSheetId="11">#REF!</definedName>
    <definedName name="_____TLA120" localSheetId="3">#REF!</definedName>
    <definedName name="_____TLA120">#REF!</definedName>
    <definedName name="_____TLA35" localSheetId="11">#REF!</definedName>
    <definedName name="_____TLA35" localSheetId="3">#REF!</definedName>
    <definedName name="_____TLA35">#REF!</definedName>
    <definedName name="_____TLA50" localSheetId="11">#REF!</definedName>
    <definedName name="_____TLA50" localSheetId="3">#REF!</definedName>
    <definedName name="_____TLA50">#REF!</definedName>
    <definedName name="_____TLA70" localSheetId="11">#REF!</definedName>
    <definedName name="_____TLA70" localSheetId="3">#REF!</definedName>
    <definedName name="_____TLA70">#REF!</definedName>
    <definedName name="_____TLA95" localSheetId="11">#REF!</definedName>
    <definedName name="_____TLA95" localSheetId="3">#REF!</definedName>
    <definedName name="_____TLA95">#REF!</definedName>
    <definedName name="_____TR250">NA()</definedName>
    <definedName name="_____tr375">NA()</definedName>
    <definedName name="_____tt3" localSheetId="0" hidden="1">{"'Sheet1'!$L$16"}</definedName>
    <definedName name="_____tt3" localSheetId="1" hidden="1">{"'Sheet1'!$L$16"}</definedName>
    <definedName name="_____tt3" localSheetId="2" hidden="1">{"'Sheet1'!$L$16"}</definedName>
    <definedName name="_____tt3" localSheetId="3" hidden="1">{"'Sheet1'!$L$16"}</definedName>
    <definedName name="_____tt3" hidden="1">{"'Sheet1'!$L$16"}</definedName>
    <definedName name="_____VAN1">NA()</definedName>
    <definedName name="_____VL100" localSheetId="11">#REF!</definedName>
    <definedName name="_____VL100" localSheetId="3">#REF!</definedName>
    <definedName name="_____VL100">#REF!</definedName>
    <definedName name="_____VL200" localSheetId="11">#REF!</definedName>
    <definedName name="_____VL200" localSheetId="3">#REF!</definedName>
    <definedName name="_____VL200">#REF!</definedName>
    <definedName name="_____VL250" localSheetId="11">#REF!</definedName>
    <definedName name="_____VL250" localSheetId="3">#REF!</definedName>
    <definedName name="_____VL250">#REF!</definedName>
    <definedName name="_____VLP2" localSheetId="0" hidden="1">{"'Sheet1'!$L$16"}</definedName>
    <definedName name="_____VLP2" localSheetId="1" hidden="1">{"'Sheet1'!$L$16"}</definedName>
    <definedName name="_____VLP2" localSheetId="2" hidden="1">{"'Sheet1'!$L$16"}</definedName>
    <definedName name="_____VLP2" localSheetId="3" hidden="1">{"'Sheet1'!$L$16"}</definedName>
    <definedName name="_____VLP2" hidden="1">{"'Sheet1'!$L$16"}</definedName>
    <definedName name="____a1" localSheetId="0" hidden="1">{"'Sheet1'!$L$16"}</definedName>
    <definedName name="____a1" localSheetId="1" hidden="1">{"'Sheet1'!$L$16"}</definedName>
    <definedName name="____a1" localSheetId="2" hidden="1">{"'Sheet1'!$L$16"}</definedName>
    <definedName name="____a1" localSheetId="3"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localSheetId="2" hidden="1">{"Offgrid",#N/A,FALSE,"OFFGRID";"Region",#N/A,FALSE,"REGION";"Offgrid -2",#N/A,FALSE,"OFFGRID";"WTP",#N/A,FALSE,"WTP";"WTP -2",#N/A,FALSE,"WTP";"Project",#N/A,FALSE,"PROJECT";"Summary -2",#N/A,FALSE,"SUMMARY"}</definedName>
    <definedName name="____a129" localSheetId="3"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3"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16550" localSheetId="11">'[3]CT -THVLNC'!#REF!</definedName>
    <definedName name="____a16550" localSheetId="3">'[3]CT -THVLNC'!#REF!</definedName>
    <definedName name="____a16550">'[3]CT -THVLNC'!#REF!</definedName>
    <definedName name="____a2" localSheetId="0" hidden="1">{"'Sheet1'!$L$16"}</definedName>
    <definedName name="____a2" localSheetId="1" hidden="1">{"'Sheet1'!$L$16"}</definedName>
    <definedName name="____a2" localSheetId="2" hidden="1">{"'Sheet1'!$L$16"}</definedName>
    <definedName name="____a2" localSheetId="3" hidden="1">{"'Sheet1'!$L$16"}</definedName>
    <definedName name="____a2" hidden="1">{"'Sheet1'!$L$16"}</definedName>
    <definedName name="____A65700">NA()</definedName>
    <definedName name="____A65800">NA()</definedName>
    <definedName name="____A66000">NA()</definedName>
    <definedName name="____A67000">NA()</definedName>
    <definedName name="____A68000">NA()</definedName>
    <definedName name="____A70000">NA()</definedName>
    <definedName name="____A75000">NA()</definedName>
    <definedName name="____A85000">NA()</definedName>
    <definedName name="____abb91">NA()</definedName>
    <definedName name="____btm10" localSheetId="11">#REF!</definedName>
    <definedName name="____btm10" localSheetId="3">#REF!</definedName>
    <definedName name="____btm10">#REF!</definedName>
    <definedName name="____Coc39" localSheetId="0" hidden="1">{"'Sheet1'!$L$16"}</definedName>
    <definedName name="____Coc39" localSheetId="1" hidden="1">{"'Sheet1'!$L$16"}</definedName>
    <definedName name="____Coc39" localSheetId="2" hidden="1">{"'Sheet1'!$L$16"}</definedName>
    <definedName name="____Coc39" localSheetId="3" hidden="1">{"'Sheet1'!$L$16"}</definedName>
    <definedName name="____Coc39" hidden="1">{"'Sheet1'!$L$16"}</definedName>
    <definedName name="____CON1" localSheetId="11">#REF!</definedName>
    <definedName name="____CON1" localSheetId="3">#REF!</definedName>
    <definedName name="____CON1">#REF!</definedName>
    <definedName name="____CON2" localSheetId="11">#REF!</definedName>
    <definedName name="____CON2" localSheetId="3">#REF!</definedName>
    <definedName name="____CON2">#REF!</definedName>
    <definedName name="____cs805">"$#REF!.$B$258:$C$293"</definedName>
    <definedName name="____CT250">NA()</definedName>
    <definedName name="____D1" localSheetId="0" hidden="1">{"'Sheet1'!$L$16"}</definedName>
    <definedName name="____D1" localSheetId="1" hidden="1">{"'Sheet1'!$L$16"}</definedName>
    <definedName name="____D1" localSheetId="2" hidden="1">{"'Sheet1'!$L$16"}</definedName>
    <definedName name="____D1" localSheetId="3" hidden="1">{"'Sheet1'!$L$16"}</definedName>
    <definedName name="____D1" hidden="1">{"'Sheet1'!$L$16"}</definedName>
    <definedName name="____d1500" localSheetId="0" hidden="1">{"'Sheet1'!$L$16"}</definedName>
    <definedName name="____d1500" localSheetId="1" hidden="1">{"'Sheet1'!$L$16"}</definedName>
    <definedName name="____d1500" localSheetId="2" hidden="1">{"'Sheet1'!$L$16"}</definedName>
    <definedName name="____d1500" localSheetId="3" hidden="1">{"'Sheet1'!$L$16"}</definedName>
    <definedName name="____d1500" hidden="1">{"'Sheet1'!$L$16"}</definedName>
    <definedName name="____ddn400" localSheetId="11">#REF!</definedName>
    <definedName name="____ddn400" localSheetId="3">#REF!</definedName>
    <definedName name="____ddn400">#REF!</definedName>
    <definedName name="____ddn600" localSheetId="11">#REF!</definedName>
    <definedName name="____ddn600" localSheetId="3">#REF!</definedName>
    <definedName name="____ddn600">#REF!</definedName>
    <definedName name="____dgt100">NA()</definedName>
    <definedName name="____dvu2000">1.77</definedName>
    <definedName name="____dvu2005">2.37</definedName>
    <definedName name="____dvu2010">3.05</definedName>
    <definedName name="____dvu97">1.36</definedName>
    <definedName name="____dvu98">1.48</definedName>
    <definedName name="____dvu99">1.61</definedName>
    <definedName name="____GID1">'[4]LKVL-CK-HT-GD1'!$A$4</definedName>
    <definedName name="____Goi8" localSheetId="0" hidden="1">{"'Sheet1'!$L$16"}</definedName>
    <definedName name="____Goi8" localSheetId="1" hidden="1">{"'Sheet1'!$L$16"}</definedName>
    <definedName name="____Goi8" localSheetId="2" hidden="1">{"'Sheet1'!$L$16"}</definedName>
    <definedName name="____Goi8" localSheetId="3" hidden="1">{"'Sheet1'!$L$16"}</definedName>
    <definedName name="____Goi8" hidden="1">{"'Sheet1'!$L$16"}</definedName>
    <definedName name="____hh1">[5]XL4Poppy!$C$9</definedName>
    <definedName name="____hh2">[5]XL4Poppy!$A$15</definedName>
    <definedName name="____HKy2">NA()</definedName>
    <definedName name="____hsm2">1.1289</definedName>
    <definedName name="____K146" localSheetId="0" hidden="1">{"'Sheet1'!$L$16"}</definedName>
    <definedName name="____K146" localSheetId="1" hidden="1">{"'Sheet1'!$L$16"}</definedName>
    <definedName name="____K146" localSheetId="2" hidden="1">{"'Sheet1'!$L$16"}</definedName>
    <definedName name="____K146" localSheetId="3" hidden="1">{"'Sheet1'!$L$16"}</definedName>
    <definedName name="____K146" hidden="1">{"'Sheet1'!$L$16"}</definedName>
    <definedName name="____Km36" localSheetId="11">#REF!</definedName>
    <definedName name="____Km36" localSheetId="3">#REF!</definedName>
    <definedName name="____Km36">#REF!</definedName>
    <definedName name="____Knc1">'[6]149-2'!$C$133</definedName>
    <definedName name="____Knc36" localSheetId="11">#REF!</definedName>
    <definedName name="____Knc36" localSheetId="3">#REF!</definedName>
    <definedName name="____Knc36">#REF!</definedName>
    <definedName name="____Knc57" localSheetId="11">#REF!</definedName>
    <definedName name="____Knc57" localSheetId="3">#REF!</definedName>
    <definedName name="____Knc57">#REF!</definedName>
    <definedName name="____Kvl36" localSheetId="11">#REF!</definedName>
    <definedName name="____Kvl36" localSheetId="3">#REF!</definedName>
    <definedName name="____Kvl36">#REF!</definedName>
    <definedName name="____L6">[7]XL4Poppy!$C$31</definedName>
    <definedName name="____Lan1" localSheetId="0" hidden="1">{"'Sheet1'!$L$16"}</definedName>
    <definedName name="____Lan1" localSheetId="1" hidden="1">{"'Sheet1'!$L$16"}</definedName>
    <definedName name="____Lan1" localSheetId="2" hidden="1">{"'Sheet1'!$L$16"}</definedName>
    <definedName name="____Lan1" localSheetId="3" hidden="1">{"'Sheet1'!$L$16"}</definedName>
    <definedName name="____Lan1" hidden="1">{"'Sheet1'!$L$16"}</definedName>
    <definedName name="____LAN3" localSheetId="0" hidden="1">{"'Sheet1'!$L$16"}</definedName>
    <definedName name="____LAN3" localSheetId="1" hidden="1">{"'Sheet1'!$L$16"}</definedName>
    <definedName name="____LAN3" localSheetId="2" hidden="1">{"'Sheet1'!$L$16"}</definedName>
    <definedName name="____LAN3" localSheetId="3" hidden="1">{"'Sheet1'!$L$16"}</definedName>
    <definedName name="____LAN3" hidden="1">{"'Sheet1'!$L$16"}</definedName>
    <definedName name="____lk2" localSheetId="0" hidden="1">{"'Sheet1'!$L$16"}</definedName>
    <definedName name="____lk2" localSheetId="1" hidden="1">{"'Sheet1'!$L$16"}</definedName>
    <definedName name="____lk2" localSheetId="2" hidden="1">{"'Sheet1'!$L$16"}</definedName>
    <definedName name="____lk2" localSheetId="3" hidden="1">{"'Sheet1'!$L$16"}</definedName>
    <definedName name="____lk2" hidden="1">{"'Sheet1'!$L$16"}</definedName>
    <definedName name="____M1">[8]XL4Poppy!$C$4</definedName>
    <definedName name="____MAC12" localSheetId="11">#REF!</definedName>
    <definedName name="____MAC12" localSheetId="3">#REF!</definedName>
    <definedName name="____MAC12">#REF!</definedName>
    <definedName name="____MAC46" localSheetId="11">#REF!</definedName>
    <definedName name="____MAC46" localSheetId="3">#REF!</definedName>
    <definedName name="____MAC46">#REF!</definedName>
    <definedName name="____NCL100" localSheetId="11">#REF!</definedName>
    <definedName name="____NCL100" localSheetId="3">#REF!</definedName>
    <definedName name="____NCL100">#REF!</definedName>
    <definedName name="____NCL200" localSheetId="11">#REF!</definedName>
    <definedName name="____NCL200" localSheetId="3">#REF!</definedName>
    <definedName name="____NCL200">#REF!</definedName>
    <definedName name="____NCL250" localSheetId="11">#REF!</definedName>
    <definedName name="____NCL250" localSheetId="3">#REF!</definedName>
    <definedName name="____NCL250">#REF!</definedName>
    <definedName name="____NET2" localSheetId="11">#REF!</definedName>
    <definedName name="____NET2" localSheetId="3">#REF!</definedName>
    <definedName name="____NET2">#REF!</definedName>
    <definedName name="____nin190" localSheetId="11">#REF!</definedName>
    <definedName name="____nin190" localSheetId="3">#REF!</definedName>
    <definedName name="____nin190">#REF!</definedName>
    <definedName name="____NK5" localSheetId="0" hidden="1">{"'Sheet1'!$L$16"}</definedName>
    <definedName name="____NK5" localSheetId="1" hidden="1">{"'Sheet1'!$L$16"}</definedName>
    <definedName name="____NK5" localSheetId="2" hidden="1">{"'Sheet1'!$L$16"}</definedName>
    <definedName name="____NK5" localSheetId="3" hidden="1">{"'Sheet1'!$L$16"}</definedName>
    <definedName name="____NK5" hidden="1">{"'Sheet1'!$L$16"}</definedName>
    <definedName name="____nln2000">1.8</definedName>
    <definedName name="____nln2005">2.32</definedName>
    <definedName name="____nln2010">2.95</definedName>
    <definedName name="____nln97">1.39</definedName>
    <definedName name="____nln98">1.52</definedName>
    <definedName name="____nln99">1.65</definedName>
    <definedName name="____NSO2" localSheetId="0" hidden="1">{"'Sheet1'!$L$16"}</definedName>
    <definedName name="____NSO2" localSheetId="1" hidden="1">{"'Sheet1'!$L$16"}</definedName>
    <definedName name="____NSO2" localSheetId="2" hidden="1">{"'Sheet1'!$L$16"}</definedName>
    <definedName name="____NSO2" localSheetId="3" hidden="1">{"'Sheet1'!$L$16"}</definedName>
    <definedName name="____NSO2" hidden="1">{"'Sheet1'!$L$16"}</definedName>
    <definedName name="____PA3" localSheetId="0" hidden="1">{"'Sheet1'!$L$16"}</definedName>
    <definedName name="____PA3" localSheetId="1" hidden="1">{"'Sheet1'!$L$16"}</definedName>
    <definedName name="____PA3" localSheetId="2" hidden="1">{"'Sheet1'!$L$16"}</definedName>
    <definedName name="____PA3" localSheetId="3" hidden="1">{"'Sheet1'!$L$16"}</definedName>
    <definedName name="____PA3" hidden="1">{"'Sheet1'!$L$16"}</definedName>
    <definedName name="____sat10">NA()</definedName>
    <definedName name="____sat14">NA()</definedName>
    <definedName name="____sat6">NA()</definedName>
    <definedName name="____sat8">NA()</definedName>
    <definedName name="____sc1" localSheetId="11">#REF!</definedName>
    <definedName name="____sc1" localSheetId="3">#REF!</definedName>
    <definedName name="____sc1">#REF!</definedName>
    <definedName name="____SC2" localSheetId="11">#REF!</definedName>
    <definedName name="____SC2" localSheetId="3">#REF!</definedName>
    <definedName name="____SC2">#REF!</definedName>
    <definedName name="____sc3" localSheetId="11">#REF!</definedName>
    <definedName name="____sc3" localSheetId="3">#REF!</definedName>
    <definedName name="____sc3">#REF!</definedName>
    <definedName name="____SN3" localSheetId="11">#REF!</definedName>
    <definedName name="____SN3" localSheetId="3">#REF!</definedName>
    <definedName name="____SN3">#REF!</definedName>
    <definedName name="____su12">NA()</definedName>
    <definedName name="____Su70">NA()</definedName>
    <definedName name="____T4">[9]XL4Poppy!$C$31</definedName>
    <definedName name="____td1" localSheetId="0" hidden="1">{"'Sheet1'!$L$16"}</definedName>
    <definedName name="____td1" localSheetId="1" hidden="1">{"'Sheet1'!$L$16"}</definedName>
    <definedName name="____td1" localSheetId="2" hidden="1">{"'Sheet1'!$L$16"}</definedName>
    <definedName name="____td1" localSheetId="3" hidden="1">{"'Sheet1'!$L$16"}</definedName>
    <definedName name="____td1" hidden="1">{"'Sheet1'!$L$16"}</definedName>
    <definedName name="____th100">NA()</definedName>
    <definedName name="____TH160">NA()</definedName>
    <definedName name="____THt7" localSheetId="0">{"Book1","Bang chia luong.xls"}</definedName>
    <definedName name="____THt7" localSheetId="1">{"Book1","Bang chia luong.xls"}</definedName>
    <definedName name="____THt7" localSheetId="2">{"Book1","Bang chia luong.xls"}</definedName>
    <definedName name="____THt7" localSheetId="3">{"Book1","Bang chia luong.xls"}</definedName>
    <definedName name="____THt7">{"Book1","Bang chia luong.xls"}</definedName>
    <definedName name="____TL1" localSheetId="11">#REF!</definedName>
    <definedName name="____TL1" localSheetId="3">#REF!</definedName>
    <definedName name="____TL1">#REF!</definedName>
    <definedName name="____TL2" localSheetId="11">#REF!</definedName>
    <definedName name="____TL2" localSheetId="3">#REF!</definedName>
    <definedName name="____TL2">#REF!</definedName>
    <definedName name="____TL3" localSheetId="11">#REF!</definedName>
    <definedName name="____TL3" localSheetId="3">#REF!</definedName>
    <definedName name="____TL3">#REF!</definedName>
    <definedName name="____TLA120" localSheetId="11">#REF!</definedName>
    <definedName name="____TLA120" localSheetId="3">#REF!</definedName>
    <definedName name="____TLA120">#REF!</definedName>
    <definedName name="____TLA35" localSheetId="11">#REF!</definedName>
    <definedName name="____TLA35" localSheetId="3">#REF!</definedName>
    <definedName name="____TLA35">#REF!</definedName>
    <definedName name="____TLA50" localSheetId="11">#REF!</definedName>
    <definedName name="____TLA50" localSheetId="3">#REF!</definedName>
    <definedName name="____TLA50">#REF!</definedName>
    <definedName name="____TLA70" localSheetId="11">#REF!</definedName>
    <definedName name="____TLA70" localSheetId="3">#REF!</definedName>
    <definedName name="____TLA70">#REF!</definedName>
    <definedName name="____TLA95" localSheetId="11">#REF!</definedName>
    <definedName name="____TLA95" localSheetId="3">#REF!</definedName>
    <definedName name="____TLA95">#REF!</definedName>
    <definedName name="____TR250">NA()</definedName>
    <definedName name="____tr375">NA()</definedName>
    <definedName name="____tt3" localSheetId="0" hidden="1">{"'Sheet1'!$L$16"}</definedName>
    <definedName name="____tt3" localSheetId="1" hidden="1">{"'Sheet1'!$L$16"}</definedName>
    <definedName name="____tt3" localSheetId="2" hidden="1">{"'Sheet1'!$L$16"}</definedName>
    <definedName name="____tt3" localSheetId="3" hidden="1">{"'Sheet1'!$L$16"}</definedName>
    <definedName name="____tt3" hidden="1">{"'Sheet1'!$L$16"}</definedName>
    <definedName name="____VAN1">NA()</definedName>
    <definedName name="____VL100" localSheetId="11">#REF!</definedName>
    <definedName name="____VL100" localSheetId="3">#REF!</definedName>
    <definedName name="____VL100">#REF!</definedName>
    <definedName name="____VL200" localSheetId="11">#REF!</definedName>
    <definedName name="____VL200" localSheetId="3">#REF!</definedName>
    <definedName name="____VL200">#REF!</definedName>
    <definedName name="____VL250" localSheetId="11">#REF!</definedName>
    <definedName name="____VL250" localSheetId="3">#REF!</definedName>
    <definedName name="____VL250">#REF!</definedName>
    <definedName name="____VLP2" localSheetId="0" hidden="1">{"'Sheet1'!$L$16"}</definedName>
    <definedName name="____VLP2" localSheetId="1" hidden="1">{"'Sheet1'!$L$16"}</definedName>
    <definedName name="____VLP2" localSheetId="2" hidden="1">{"'Sheet1'!$L$16"}</definedName>
    <definedName name="____VLP2" localSheetId="3" hidden="1">{"'Sheet1'!$L$16"}</definedName>
    <definedName name="____VLP2" hidden="1">{"'Sheet1'!$L$16"}</definedName>
    <definedName name="___a1" localSheetId="0" hidden="1">{"'Sheet1'!$L$16"}</definedName>
    <definedName name="___a1" localSheetId="1" hidden="1">{"'Sheet1'!$L$16"}</definedName>
    <definedName name="___a1" localSheetId="2" hidden="1">{"'Sheet1'!$L$16"}</definedName>
    <definedName name="___a1" localSheetId="3" hidden="1">{"'Sheet1'!$L$16"}</definedName>
    <definedName name="___a1" hidden="1">{"'Sheet1'!$L$16"}</definedName>
    <definedName name="___a129" localSheetId="0" hidden="1">{"Offgrid",#N/A,FALSE,"OFFGRID";"Region",#N/A,FALSE,"REGION";"Offgrid -2",#N/A,FALSE,"OFFGRID";"WTP",#N/A,FALSE,"WTP";"WTP -2",#N/A,FALSE,"WTP";"Project",#N/A,FALSE,"PROJECT";"Summary -2",#N/A,FALSE,"SUMMARY"}</definedName>
    <definedName name="___a129" localSheetId="1" hidden="1">{"Offgrid",#N/A,FALSE,"OFFGRID";"Region",#N/A,FALSE,"REGION";"Offgrid -2",#N/A,FALSE,"OFFGRID";"WTP",#N/A,FALSE,"WTP";"WTP -2",#N/A,FALSE,"WTP";"Project",#N/A,FALSE,"PROJECT";"Summary -2",#N/A,FALSE,"SUMMARY"}</definedName>
    <definedName name="___a129" localSheetId="2" hidden="1">{"Offgrid",#N/A,FALSE,"OFFGRID";"Region",#N/A,FALSE,"REGION";"Offgrid -2",#N/A,FALSE,"OFFGRID";"WTP",#N/A,FALSE,"WTP";"WTP -2",#N/A,FALSE,"WTP";"Project",#N/A,FALSE,"PROJECT";"Summary -2",#N/A,FALSE,"SUMMARY"}</definedName>
    <definedName name="___a129" localSheetId="3"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localSheetId="1" hidden="1">{"Offgrid",#N/A,FALSE,"OFFGRID";"Region",#N/A,FALSE,"REGION";"Offgrid -2",#N/A,FALSE,"OFFGRID";"WTP",#N/A,FALSE,"WTP";"WTP -2",#N/A,FALSE,"WTP";"Project",#N/A,FALSE,"PROJECT";"Summary -2",#N/A,FALSE,"SUMMARY"}</definedName>
    <definedName name="___a130" localSheetId="2" hidden="1">{"Offgrid",#N/A,FALSE,"OFFGRID";"Region",#N/A,FALSE,"REGION";"Offgrid -2",#N/A,FALSE,"OFFGRID";"WTP",#N/A,FALSE,"WTP";"WTP -2",#N/A,FALSE,"WTP";"Project",#N/A,FALSE,"PROJECT";"Summary -2",#N/A,FALSE,"SUMMARY"}</definedName>
    <definedName name="___a130" localSheetId="3"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localSheetId="0" hidden="1">{"'Sheet1'!$L$16"}</definedName>
    <definedName name="___a2" localSheetId="1" hidden="1">{"'Sheet1'!$L$16"}</definedName>
    <definedName name="___a2" localSheetId="2" hidden="1">{"'Sheet1'!$L$16"}</definedName>
    <definedName name="___a2" localSheetId="3" hidden="1">{"'Sheet1'!$L$16"}</definedName>
    <definedName name="___a2" hidden="1">{"'Sheet1'!$L$16"}</definedName>
    <definedName name="___A65700">NA()</definedName>
    <definedName name="___A65800">NA()</definedName>
    <definedName name="___A66000">NA()</definedName>
    <definedName name="___A67000">NA()</definedName>
    <definedName name="___A68000">NA()</definedName>
    <definedName name="___A70000">NA()</definedName>
    <definedName name="___A75000">NA()</definedName>
    <definedName name="___A85000">NA()</definedName>
    <definedName name="___abb91">NA()</definedName>
    <definedName name="___btm10" localSheetId="11">#REF!</definedName>
    <definedName name="___btm10" localSheetId="3">#REF!</definedName>
    <definedName name="___btm10">#REF!</definedName>
    <definedName name="___Coc39" localSheetId="0" hidden="1">{"'Sheet1'!$L$16"}</definedName>
    <definedName name="___Coc39" localSheetId="1" hidden="1">{"'Sheet1'!$L$16"}</definedName>
    <definedName name="___Coc39" localSheetId="2" hidden="1">{"'Sheet1'!$L$16"}</definedName>
    <definedName name="___Coc39" localSheetId="3" hidden="1">{"'Sheet1'!$L$16"}</definedName>
    <definedName name="___Coc39" hidden="1">{"'Sheet1'!$L$16"}</definedName>
    <definedName name="___CON1" localSheetId="11">#REF!</definedName>
    <definedName name="___CON1" localSheetId="3">#REF!</definedName>
    <definedName name="___CON1">#REF!</definedName>
    <definedName name="___CON2" localSheetId="11">#REF!</definedName>
    <definedName name="___CON2" localSheetId="3">#REF!</definedName>
    <definedName name="___CON2">#REF!</definedName>
    <definedName name="___cs805">"$#REF!.$B$258:$C$293"</definedName>
    <definedName name="___CT250">NA()</definedName>
    <definedName name="___D1" localSheetId="0" hidden="1">{"'Sheet1'!$L$16"}</definedName>
    <definedName name="___D1" localSheetId="1" hidden="1">{"'Sheet1'!$L$16"}</definedName>
    <definedName name="___D1" localSheetId="2" hidden="1">{"'Sheet1'!$L$16"}</definedName>
    <definedName name="___D1" localSheetId="3" hidden="1">{"'Sheet1'!$L$16"}</definedName>
    <definedName name="___D1" hidden="1">{"'Sheet1'!$L$16"}</definedName>
    <definedName name="___d1500" localSheetId="0" hidden="1">{"'Sheet1'!$L$16"}</definedName>
    <definedName name="___d1500" localSheetId="1" hidden="1">{"'Sheet1'!$L$16"}</definedName>
    <definedName name="___d1500" localSheetId="2" hidden="1">{"'Sheet1'!$L$16"}</definedName>
    <definedName name="___d1500" localSheetId="3" hidden="1">{"'Sheet1'!$L$16"}</definedName>
    <definedName name="___d1500" hidden="1">{"'Sheet1'!$L$16"}</definedName>
    <definedName name="___ddn400" localSheetId="11">#REF!</definedName>
    <definedName name="___ddn400" localSheetId="3">#REF!</definedName>
    <definedName name="___ddn400">#REF!</definedName>
    <definedName name="___ddn600" localSheetId="11">#REF!</definedName>
    <definedName name="___ddn600" localSheetId="3">#REF!</definedName>
    <definedName name="___ddn600">#REF!</definedName>
    <definedName name="___dgt100">NA()</definedName>
    <definedName name="___dvu2000">1.77</definedName>
    <definedName name="___dvu2005">2.37</definedName>
    <definedName name="___dvu2010">3.05</definedName>
    <definedName name="___dvu97">1.36</definedName>
    <definedName name="___dvu98">1.48</definedName>
    <definedName name="___dvu99">1.61</definedName>
    <definedName name="___GID1">'[4]LKVL-CK-HT-GD1'!$A$4</definedName>
    <definedName name="___Goi8" localSheetId="0" hidden="1">{"'Sheet1'!$L$16"}</definedName>
    <definedName name="___Goi8" localSheetId="1" hidden="1">{"'Sheet1'!$L$16"}</definedName>
    <definedName name="___Goi8" localSheetId="2" hidden="1">{"'Sheet1'!$L$16"}</definedName>
    <definedName name="___Goi8" localSheetId="3" hidden="1">{"'Sheet1'!$L$16"}</definedName>
    <definedName name="___Goi8" hidden="1">{"'Sheet1'!$L$16"}</definedName>
    <definedName name="___hh1">[5]XL4Poppy!$C$9</definedName>
    <definedName name="___hh2">[5]XL4Poppy!$A$15</definedName>
    <definedName name="___HKy2">NA()</definedName>
    <definedName name="___hsm2">1.1289</definedName>
    <definedName name="___K146" localSheetId="0" hidden="1">{"'Sheet1'!$L$16"}</definedName>
    <definedName name="___K146" localSheetId="1" hidden="1">{"'Sheet1'!$L$16"}</definedName>
    <definedName name="___K146" localSheetId="2" hidden="1">{"'Sheet1'!$L$16"}</definedName>
    <definedName name="___K146" localSheetId="3" hidden="1">{"'Sheet1'!$L$16"}</definedName>
    <definedName name="___K146" hidden="1">{"'Sheet1'!$L$16"}</definedName>
    <definedName name="___Km36" localSheetId="11">#REF!</definedName>
    <definedName name="___Km36" localSheetId="3">#REF!</definedName>
    <definedName name="___Km36">#REF!</definedName>
    <definedName name="___Knc1">'[6]149-2'!$C$133</definedName>
    <definedName name="___Knc36" localSheetId="11">#REF!</definedName>
    <definedName name="___Knc36" localSheetId="3">#REF!</definedName>
    <definedName name="___Knc36">#REF!</definedName>
    <definedName name="___Knc57" localSheetId="11">#REF!</definedName>
    <definedName name="___Knc57" localSheetId="3">#REF!</definedName>
    <definedName name="___Knc57">#REF!</definedName>
    <definedName name="___Kvl36" localSheetId="11">#REF!</definedName>
    <definedName name="___Kvl36" localSheetId="3">#REF!</definedName>
    <definedName name="___Kvl36">#REF!</definedName>
    <definedName name="___L6">[7]XL4Poppy!$C$31</definedName>
    <definedName name="___Lan1" localSheetId="0" hidden="1">{"'Sheet1'!$L$16"}</definedName>
    <definedName name="___Lan1" localSheetId="1" hidden="1">{"'Sheet1'!$L$16"}</definedName>
    <definedName name="___Lan1" localSheetId="2" hidden="1">{"'Sheet1'!$L$16"}</definedName>
    <definedName name="___Lan1" localSheetId="3" hidden="1">{"'Sheet1'!$L$16"}</definedName>
    <definedName name="___Lan1" hidden="1">{"'Sheet1'!$L$16"}</definedName>
    <definedName name="___LAN3" localSheetId="0" hidden="1">{"'Sheet1'!$L$16"}</definedName>
    <definedName name="___LAN3" localSheetId="1" hidden="1">{"'Sheet1'!$L$16"}</definedName>
    <definedName name="___LAN3" localSheetId="2" hidden="1">{"'Sheet1'!$L$16"}</definedName>
    <definedName name="___LAN3" localSheetId="3" hidden="1">{"'Sheet1'!$L$16"}</definedName>
    <definedName name="___LAN3" hidden="1">{"'Sheet1'!$L$16"}</definedName>
    <definedName name="___lk2" localSheetId="0" hidden="1">{"'Sheet1'!$L$16"}</definedName>
    <definedName name="___lk2" localSheetId="1" hidden="1">{"'Sheet1'!$L$16"}</definedName>
    <definedName name="___lk2" localSheetId="2" hidden="1">{"'Sheet1'!$L$16"}</definedName>
    <definedName name="___lk2" localSheetId="3" hidden="1">{"'Sheet1'!$L$16"}</definedName>
    <definedName name="___lk2" hidden="1">{"'Sheet1'!$L$16"}</definedName>
    <definedName name="___M1">[8]XL4Poppy!$C$4</definedName>
    <definedName name="___MAC12" localSheetId="11">#REF!</definedName>
    <definedName name="___MAC12" localSheetId="3">#REF!</definedName>
    <definedName name="___MAC12">#REF!</definedName>
    <definedName name="___MAC46" localSheetId="11">#REF!</definedName>
    <definedName name="___MAC46" localSheetId="3">#REF!</definedName>
    <definedName name="___MAC46">#REF!</definedName>
    <definedName name="___NCL100" localSheetId="11">#REF!</definedName>
    <definedName name="___NCL100" localSheetId="3">#REF!</definedName>
    <definedName name="___NCL100">#REF!</definedName>
    <definedName name="___NCL200" localSheetId="11">#REF!</definedName>
    <definedName name="___NCL200" localSheetId="3">#REF!</definedName>
    <definedName name="___NCL200">#REF!</definedName>
    <definedName name="___NCL250" localSheetId="11">#REF!</definedName>
    <definedName name="___NCL250" localSheetId="3">#REF!</definedName>
    <definedName name="___NCL250">#REF!</definedName>
    <definedName name="___NET2" localSheetId="11">#REF!</definedName>
    <definedName name="___NET2" localSheetId="3">#REF!</definedName>
    <definedName name="___NET2">#REF!</definedName>
    <definedName name="___nin190" localSheetId="11">#REF!</definedName>
    <definedName name="___nin190" localSheetId="3">#REF!</definedName>
    <definedName name="___nin190">#REF!</definedName>
    <definedName name="___NK5" localSheetId="0" hidden="1">{"'Sheet1'!$L$16"}</definedName>
    <definedName name="___NK5" localSheetId="1" hidden="1">{"'Sheet1'!$L$16"}</definedName>
    <definedName name="___NK5" localSheetId="2" hidden="1">{"'Sheet1'!$L$16"}</definedName>
    <definedName name="___NK5" localSheetId="3" hidden="1">{"'Sheet1'!$L$16"}</definedName>
    <definedName name="___NK5" hidden="1">{"'Sheet1'!$L$16"}</definedName>
    <definedName name="___nln2000">1.8</definedName>
    <definedName name="___nln2005">2.32</definedName>
    <definedName name="___nln2010">2.95</definedName>
    <definedName name="___nln97">1.39</definedName>
    <definedName name="___nln98">1.52</definedName>
    <definedName name="___nln99">1.65</definedName>
    <definedName name="___NSO2" localSheetId="0" hidden="1">{"'Sheet1'!$L$16"}</definedName>
    <definedName name="___NSO2" localSheetId="1" hidden="1">{"'Sheet1'!$L$16"}</definedName>
    <definedName name="___NSO2" localSheetId="2" hidden="1">{"'Sheet1'!$L$16"}</definedName>
    <definedName name="___NSO2" localSheetId="3" hidden="1">{"'Sheet1'!$L$16"}</definedName>
    <definedName name="___NSO2" hidden="1">{"'Sheet1'!$L$16"}</definedName>
    <definedName name="___PA3" localSheetId="0" hidden="1">{"'Sheet1'!$L$16"}</definedName>
    <definedName name="___PA3" localSheetId="1" hidden="1">{"'Sheet1'!$L$16"}</definedName>
    <definedName name="___PA3" localSheetId="2" hidden="1">{"'Sheet1'!$L$16"}</definedName>
    <definedName name="___PA3" localSheetId="3" hidden="1">{"'Sheet1'!$L$16"}</definedName>
    <definedName name="___PA3" hidden="1">{"'Sheet1'!$L$16"}</definedName>
    <definedName name="___sat10">NA()</definedName>
    <definedName name="___sat14">NA()</definedName>
    <definedName name="___sat6">NA()</definedName>
    <definedName name="___sat8">NA()</definedName>
    <definedName name="___sc1" localSheetId="11">#REF!</definedName>
    <definedName name="___sc1" localSheetId="3">#REF!</definedName>
    <definedName name="___sc1">#REF!</definedName>
    <definedName name="___SC2" localSheetId="11">#REF!</definedName>
    <definedName name="___SC2" localSheetId="3">#REF!</definedName>
    <definedName name="___SC2">#REF!</definedName>
    <definedName name="___sc3" localSheetId="11">#REF!</definedName>
    <definedName name="___sc3" localSheetId="3">#REF!</definedName>
    <definedName name="___sc3">#REF!</definedName>
    <definedName name="___SN3" localSheetId="11">#REF!</definedName>
    <definedName name="___SN3" localSheetId="3">#REF!</definedName>
    <definedName name="___SN3">#REF!</definedName>
    <definedName name="___su12">NA()</definedName>
    <definedName name="___Su70">NA()</definedName>
    <definedName name="___T4">[9]XL4Poppy!$C$31</definedName>
    <definedName name="___td1" localSheetId="0" hidden="1">{"'Sheet1'!$L$16"}</definedName>
    <definedName name="___td1" localSheetId="1" hidden="1">{"'Sheet1'!$L$16"}</definedName>
    <definedName name="___td1" localSheetId="2" hidden="1">{"'Sheet1'!$L$16"}</definedName>
    <definedName name="___td1" localSheetId="3" hidden="1">{"'Sheet1'!$L$16"}</definedName>
    <definedName name="___td1" hidden="1">{"'Sheet1'!$L$16"}</definedName>
    <definedName name="___th100">NA()</definedName>
    <definedName name="___TH160">NA()</definedName>
    <definedName name="___THt7" localSheetId="0">{"Book1","Bang chia luong.xls"}</definedName>
    <definedName name="___THt7" localSheetId="1">{"Book1","Bang chia luong.xls"}</definedName>
    <definedName name="___THt7" localSheetId="2">{"Book1","Bang chia luong.xls"}</definedName>
    <definedName name="___THt7" localSheetId="3">{"Book1","Bang chia luong.xls"}</definedName>
    <definedName name="___THt7">{"Book1","Bang chia luong.xls"}</definedName>
    <definedName name="___TL1" localSheetId="11">#REF!</definedName>
    <definedName name="___TL1" localSheetId="3">#REF!</definedName>
    <definedName name="___TL1">#REF!</definedName>
    <definedName name="___TL2" localSheetId="11">#REF!</definedName>
    <definedName name="___TL2" localSheetId="3">#REF!</definedName>
    <definedName name="___TL2">#REF!</definedName>
    <definedName name="___TL3" localSheetId="11">#REF!</definedName>
    <definedName name="___TL3" localSheetId="3">#REF!</definedName>
    <definedName name="___TL3">#REF!</definedName>
    <definedName name="___TLA120" localSheetId="11">#REF!</definedName>
    <definedName name="___TLA120" localSheetId="3">#REF!</definedName>
    <definedName name="___TLA120">#REF!</definedName>
    <definedName name="___TLA35" localSheetId="11">#REF!</definedName>
    <definedName name="___TLA35" localSheetId="3">#REF!</definedName>
    <definedName name="___TLA35">#REF!</definedName>
    <definedName name="___TLA50" localSheetId="11">#REF!</definedName>
    <definedName name="___TLA50" localSheetId="3">#REF!</definedName>
    <definedName name="___TLA50">#REF!</definedName>
    <definedName name="___TLA70" localSheetId="11">#REF!</definedName>
    <definedName name="___TLA70" localSheetId="3">#REF!</definedName>
    <definedName name="___TLA70">#REF!</definedName>
    <definedName name="___TLA95" localSheetId="11">#REF!</definedName>
    <definedName name="___TLA95" localSheetId="3">#REF!</definedName>
    <definedName name="___TLA95">#REF!</definedName>
    <definedName name="___TR250">NA()</definedName>
    <definedName name="___tr375">NA()</definedName>
    <definedName name="___tt3" localSheetId="0" hidden="1">{"'Sheet1'!$L$16"}</definedName>
    <definedName name="___tt3" localSheetId="1" hidden="1">{"'Sheet1'!$L$16"}</definedName>
    <definedName name="___tt3" localSheetId="2" hidden="1">{"'Sheet1'!$L$16"}</definedName>
    <definedName name="___tt3" localSheetId="3" hidden="1">{"'Sheet1'!$L$16"}</definedName>
    <definedName name="___tt3" hidden="1">{"'Sheet1'!$L$16"}</definedName>
    <definedName name="___VAN1">NA()</definedName>
    <definedName name="___VL100" localSheetId="11">#REF!</definedName>
    <definedName name="___VL100" localSheetId="3">#REF!</definedName>
    <definedName name="___VL100">#REF!</definedName>
    <definedName name="___VL200" localSheetId="11">#REF!</definedName>
    <definedName name="___VL200" localSheetId="3">#REF!</definedName>
    <definedName name="___VL200">#REF!</definedName>
    <definedName name="___VL250" localSheetId="11">#REF!</definedName>
    <definedName name="___VL250" localSheetId="3">#REF!</definedName>
    <definedName name="___VL250">#REF!</definedName>
    <definedName name="___VLP2" localSheetId="0" hidden="1">{"'Sheet1'!$L$16"}</definedName>
    <definedName name="___VLP2" localSheetId="1" hidden="1">{"'Sheet1'!$L$16"}</definedName>
    <definedName name="___VLP2" localSheetId="2" hidden="1">{"'Sheet1'!$L$16"}</definedName>
    <definedName name="___VLP2" localSheetId="3" hidden="1">{"'Sheet1'!$L$16"}</definedName>
    <definedName name="___VLP2" hidden="1">{"'Sheet1'!$L$16"}</definedName>
    <definedName name="__0DATA_DATA2_L" localSheetId="11">#REF!</definedName>
    <definedName name="__0DATA_DATA2_L" localSheetId="3">#REF!</definedName>
    <definedName name="__0DATA_DATA2_L">#REF!</definedName>
    <definedName name="__20" localSheetId="11">#REF!</definedName>
    <definedName name="__20" localSheetId="3">#REF!</definedName>
    <definedName name="__20">#REF!</definedName>
    <definedName name="__28" localSheetId="11">#REF!</definedName>
    <definedName name="__28" localSheetId="3">#REF!</definedName>
    <definedName name="__28">#REF!</definedName>
    <definedName name="__a1" localSheetId="0" hidden="1">{"'Sheet1'!$L$16"}</definedName>
    <definedName name="__a1" localSheetId="1" hidden="1">{"'Sheet1'!$L$16"}</definedName>
    <definedName name="__a1" localSheetId="2" hidden="1">{"'Sheet1'!$L$16"}</definedName>
    <definedName name="__a1" localSheetId="3"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3"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3"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 localSheetId="11">'[3]CT -THVLNC'!#REF!</definedName>
    <definedName name="__a16550" localSheetId="3">'[3]CT -THVLNC'!#REF!</definedName>
    <definedName name="__a16550">'[3]CT -THVLNC'!#REF!</definedName>
    <definedName name="__a2" localSheetId="0" hidden="1">{"'Sheet1'!$L$16"}</definedName>
    <definedName name="__a2" localSheetId="1" hidden="1">{"'Sheet1'!$L$16"}</definedName>
    <definedName name="__a2" localSheetId="2" hidden="1">{"'Sheet1'!$L$16"}</definedName>
    <definedName name="__a2" localSheetId="3" hidden="1">{"'Sheet1'!$L$16"}</definedName>
    <definedName name="__a2" hidden="1">{"'Sheet1'!$L$16"}</definedName>
    <definedName name="__A65700">NA()</definedName>
    <definedName name="__A65800">NA()</definedName>
    <definedName name="__A66000">NA()</definedName>
    <definedName name="__A67000">NA()</definedName>
    <definedName name="__A68000">NA()</definedName>
    <definedName name="__A70000">NA()</definedName>
    <definedName name="__A75000">NA()</definedName>
    <definedName name="__A85000">NA()</definedName>
    <definedName name="__abb91">NA()</definedName>
    <definedName name="__btm10">"$#REF!.$#REF!$#REF!"</definedName>
    <definedName name="__Coc39" localSheetId="0" hidden="1">{"'Sheet1'!$L$16"}</definedName>
    <definedName name="__Coc39" localSheetId="1" hidden="1">{"'Sheet1'!$L$16"}</definedName>
    <definedName name="__Coc39" localSheetId="2" hidden="1">{"'Sheet1'!$L$16"}</definedName>
    <definedName name="__Coc39" localSheetId="3" hidden="1">{"'Sheet1'!$L$16"}</definedName>
    <definedName name="__Coc39" hidden="1">{"'Sheet1'!$L$16"}</definedName>
    <definedName name="__CON1">"$#REF!.$A$7:$N$325"</definedName>
    <definedName name="__CON2">"$#REF!.$A$328:$P$393"</definedName>
    <definedName name="__cs805">"$#REF!.$B$258:$C$293"</definedName>
    <definedName name="__CT250">NA()</definedName>
    <definedName name="__D1" localSheetId="0" hidden="1">{"'Sheet1'!$L$16"}</definedName>
    <definedName name="__D1" localSheetId="1" hidden="1">{"'Sheet1'!$L$16"}</definedName>
    <definedName name="__D1" localSheetId="2" hidden="1">{"'Sheet1'!$L$16"}</definedName>
    <definedName name="__D1" localSheetId="3" hidden="1">{"'Sheet1'!$L$16"}</definedName>
    <definedName name="__D1" hidden="1">{"'Sheet1'!$L$16"}</definedName>
    <definedName name="__d1500" localSheetId="0" hidden="1">{"'Sheet1'!$L$16"}</definedName>
    <definedName name="__d1500" localSheetId="1" hidden="1">{"'Sheet1'!$L$16"}</definedName>
    <definedName name="__d1500" localSheetId="2" hidden="1">{"'Sheet1'!$L$16"}</definedName>
    <definedName name="__d1500" localSheetId="3" hidden="1">{"'Sheet1'!$L$16"}</definedName>
    <definedName name="__d1500" hidden="1">{"'Sheet1'!$L$16"}</definedName>
    <definedName name="__ddn400">"$#REF!.$F$47"</definedName>
    <definedName name="__ddn600">"$#REF!.$F$33"</definedName>
    <definedName name="__dgt100">NA()</definedName>
    <definedName name="__dvu2000">1.77</definedName>
    <definedName name="__dvu2005">2.37</definedName>
    <definedName name="__dvu2010">3.05</definedName>
    <definedName name="__dvu97">1.36</definedName>
    <definedName name="__dvu98">1.48</definedName>
    <definedName name="__dvu99">1.61</definedName>
    <definedName name="__GID1">'[10]LKVL-CK-HT-GD1'!$A$4</definedName>
    <definedName name="__Goi8" localSheetId="0" hidden="1">{"'Sheet1'!$L$16"}</definedName>
    <definedName name="__Goi8" localSheetId="1" hidden="1">{"'Sheet1'!$L$16"}</definedName>
    <definedName name="__Goi8" localSheetId="2" hidden="1">{"'Sheet1'!$L$16"}</definedName>
    <definedName name="__Goi8" localSheetId="3" hidden="1">{"'Sheet1'!$L$16"}</definedName>
    <definedName name="__Goi8" hidden="1">{"'Sheet1'!$L$16"}</definedName>
    <definedName name="__hh1">[5]XL4Poppy!$C$9</definedName>
    <definedName name="__hh2">[5]XL4Poppy!$A$15</definedName>
    <definedName name="__HKy2">NA()</definedName>
    <definedName name="__hsm2">1.1289</definedName>
    <definedName name="__K146" localSheetId="0" hidden="1">{"'Sheet1'!$L$16"}</definedName>
    <definedName name="__K146" localSheetId="1" hidden="1">{"'Sheet1'!$L$16"}</definedName>
    <definedName name="__K146" localSheetId="2" hidden="1">{"'Sheet1'!$L$16"}</definedName>
    <definedName name="__K146" localSheetId="3" hidden="1">{"'Sheet1'!$L$16"}</definedName>
    <definedName name="__K146" hidden="1">{"'Sheet1'!$L$16"}</definedName>
    <definedName name="__Km36">"$#REF!.$C$128"</definedName>
    <definedName name="__Knc1">'[11]149-2'!$C$133</definedName>
    <definedName name="__Knc36">"$#REF!.$C$127"</definedName>
    <definedName name="__Knc57">"$#REF!.$C$130"</definedName>
    <definedName name="__Kvl36">"$#REF!.$C$126"</definedName>
    <definedName name="__L1" localSheetId="11">#REF!</definedName>
    <definedName name="__L1" localSheetId="3">#REF!</definedName>
    <definedName name="__L1">#REF!</definedName>
    <definedName name="__L6">[12]XL4Poppy!$C$31</definedName>
    <definedName name="__Lan1" localSheetId="0" hidden="1">{"'Sheet1'!$L$16"}</definedName>
    <definedName name="__Lan1" localSheetId="1" hidden="1">{"'Sheet1'!$L$16"}</definedName>
    <definedName name="__Lan1" localSheetId="2" hidden="1">{"'Sheet1'!$L$16"}</definedName>
    <definedName name="__Lan1" localSheetId="3" hidden="1">{"'Sheet1'!$L$16"}</definedName>
    <definedName name="__Lan1" hidden="1">{"'Sheet1'!$L$16"}</definedName>
    <definedName name="__LAN3" localSheetId="0" hidden="1">{"'Sheet1'!$L$16"}</definedName>
    <definedName name="__LAN3" localSheetId="1" hidden="1">{"'Sheet1'!$L$16"}</definedName>
    <definedName name="__LAN3" localSheetId="2" hidden="1">{"'Sheet1'!$L$16"}</definedName>
    <definedName name="__LAN3" localSheetId="3" hidden="1">{"'Sheet1'!$L$16"}</definedName>
    <definedName name="__LAN3" hidden="1">{"'Sheet1'!$L$16"}</definedName>
    <definedName name="__lk2" localSheetId="0" hidden="1">{"'Sheet1'!$L$16"}</definedName>
    <definedName name="__lk2" localSheetId="1" hidden="1">{"'Sheet1'!$L$16"}</definedName>
    <definedName name="__lk2" localSheetId="2" hidden="1">{"'Sheet1'!$L$16"}</definedName>
    <definedName name="__lk2" localSheetId="3" hidden="1">{"'Sheet1'!$L$16"}</definedName>
    <definedName name="__lk2" hidden="1">{"'Sheet1'!$L$16"}</definedName>
    <definedName name="__M1">[8]XL4Poppy!$C$4</definedName>
    <definedName name="__MAC12">"$#REF!.$H$6"</definedName>
    <definedName name="__MAC46">"$#REF!.$H$61"</definedName>
    <definedName name="__NCL100">"$#REF!.$#REF!$#REF!"</definedName>
    <definedName name="__NCL200">"$#REF!.$#REF!$#REF!"</definedName>
    <definedName name="__NCL250">"$#REF!.$#REF!$#REF!"</definedName>
    <definedName name="__NET2">"$#REF!.$A$1:$N$62"</definedName>
    <definedName name="__nin190">"$#REF!.$#REF!$#REF!"</definedName>
    <definedName name="__NK5" localSheetId="0" hidden="1">{"'Sheet1'!$L$16"}</definedName>
    <definedName name="__NK5" localSheetId="1" hidden="1">{"'Sheet1'!$L$16"}</definedName>
    <definedName name="__NK5" localSheetId="2" hidden="1">{"'Sheet1'!$L$16"}</definedName>
    <definedName name="__NK5" localSheetId="3" hidden="1">{"'Sheet1'!$L$16"}</definedName>
    <definedName name="__NK5" hidden="1">{"'Sheet1'!$L$16"}</definedName>
    <definedName name="__nln2000">1.8</definedName>
    <definedName name="__nln2005">2.32</definedName>
    <definedName name="__nln2010">2.95</definedName>
    <definedName name="__nln97">1.39</definedName>
    <definedName name="__nln98">1.52</definedName>
    <definedName name="__nln99">1.65</definedName>
    <definedName name="__NSO2" localSheetId="0" hidden="1">{"'Sheet1'!$L$16"}</definedName>
    <definedName name="__NSO2" localSheetId="1" hidden="1">{"'Sheet1'!$L$16"}</definedName>
    <definedName name="__NSO2" localSheetId="2" hidden="1">{"'Sheet1'!$L$16"}</definedName>
    <definedName name="__NSO2" localSheetId="3" hidden="1">{"'Sheet1'!$L$16"}</definedName>
    <definedName name="__NSO2" hidden="1">{"'Sheet1'!$L$16"}</definedName>
    <definedName name="__PA3" localSheetId="0" hidden="1">{"'Sheet1'!$L$16"}</definedName>
    <definedName name="__PA3" localSheetId="1" hidden="1">{"'Sheet1'!$L$16"}</definedName>
    <definedName name="__PA3" localSheetId="2" hidden="1">{"'Sheet1'!$L$16"}</definedName>
    <definedName name="__PA3" localSheetId="3" hidden="1">{"'Sheet1'!$L$16"}</definedName>
    <definedName name="__PA3" hidden="1">{"'Sheet1'!$L$16"}</definedName>
    <definedName name="__sat10">NA()</definedName>
    <definedName name="__sat14">NA()</definedName>
    <definedName name="__sat6">NA()</definedName>
    <definedName name="__sat8">NA()</definedName>
    <definedName name="__sc1">"$#REF!.$H$6"</definedName>
    <definedName name="__SC2">"$#REF!.$H$9"</definedName>
    <definedName name="__sc3">"$#REF!.$H$56"</definedName>
    <definedName name="__SN3">"$#REF!.$#REF!$#REF!"</definedName>
    <definedName name="__su12">NA()</definedName>
    <definedName name="__Su70">NA()</definedName>
    <definedName name="__T4">[13]XL4Poppy!$C$31</definedName>
    <definedName name="__tct3" localSheetId="11">#REF!</definedName>
    <definedName name="__tct3" localSheetId="3">#REF!</definedName>
    <definedName name="__tct3">#REF!</definedName>
    <definedName name="__td1" localSheetId="0" hidden="1">{"'Sheet1'!$L$16"}</definedName>
    <definedName name="__td1" localSheetId="1" hidden="1">{"'Sheet1'!$L$16"}</definedName>
    <definedName name="__td1" localSheetId="2" hidden="1">{"'Sheet1'!$L$16"}</definedName>
    <definedName name="__td1" localSheetId="3" hidden="1">{"'Sheet1'!$L$16"}</definedName>
    <definedName name="__td1" hidden="1">{"'Sheet1'!$L$16"}</definedName>
    <definedName name="__th100">NA()</definedName>
    <definedName name="__TH160">NA()</definedName>
    <definedName name="__THt7" localSheetId="0">{"Book1","Bang chia luong.xls"}</definedName>
    <definedName name="__THt7" localSheetId="1">{"Book1","Bang chia luong.xls"}</definedName>
    <definedName name="__THt7" localSheetId="2">{"Book1","Bang chia luong.xls"}</definedName>
    <definedName name="__THt7" localSheetId="3">{"Book1","Bang chia luong.xls"}</definedName>
    <definedName name="__THt7">{"Book1","Bang chia luong.xls"}</definedName>
    <definedName name="__TL1">"$#REF!.$C$6"</definedName>
    <definedName name="__TL2">"$#REF!.$D$6"</definedName>
    <definedName name="__TL3">"$#REF!.$#REF!$#REF!"</definedName>
    <definedName name="__TLA120">"$#REF!.$B$23"</definedName>
    <definedName name="__TLA35">"$#REF!.$B$27"</definedName>
    <definedName name="__TLA50">"$#REF!.$B$26"</definedName>
    <definedName name="__TLA70">"$#REF!.$B$25"</definedName>
    <definedName name="__TLA95">"$#REF!.$B$24"</definedName>
    <definedName name="__TR250">NA()</definedName>
    <definedName name="__tr375">NA()</definedName>
    <definedName name="__tt3" localSheetId="0" hidden="1">{"'Sheet1'!$L$16"}</definedName>
    <definedName name="__tt3" localSheetId="1" hidden="1">{"'Sheet1'!$L$16"}</definedName>
    <definedName name="__tt3" localSheetId="2" hidden="1">{"'Sheet1'!$L$16"}</definedName>
    <definedName name="__tt3" localSheetId="3" hidden="1">{"'Sheet1'!$L$16"}</definedName>
    <definedName name="__tt3" hidden="1">{"'Sheet1'!$L$16"}</definedName>
    <definedName name="__VAN1">NA()</definedName>
    <definedName name="__VL100">"$#REF!.$#REF!$#REF!"</definedName>
    <definedName name="__VL200">"$#REF!.$#REF!$#REF!"</definedName>
    <definedName name="__VL250">"$#REF!.$#REF!$#REF!"</definedName>
    <definedName name="__VLP2" localSheetId="0" hidden="1">{"'Sheet1'!$L$16"}</definedName>
    <definedName name="__VLP2" localSheetId="1" hidden="1">{"'Sheet1'!$L$16"}</definedName>
    <definedName name="__VLP2" localSheetId="2" hidden="1">{"'Sheet1'!$L$16"}</definedName>
    <definedName name="__VLP2" localSheetId="3" hidden="1">{"'Sheet1'!$L$16"}</definedName>
    <definedName name="__VLP2" hidden="1">{"'Sheet1'!$L$16"}</definedName>
    <definedName name="_0">NA()</definedName>
    <definedName name="_0_2" localSheetId="11">#REF!</definedName>
    <definedName name="_0_2" localSheetId="3">#REF!</definedName>
    <definedName name="_0_2">#REF!</definedName>
    <definedName name="_0_28" localSheetId="11">#REF!</definedName>
    <definedName name="_0_28" localSheetId="3">#REF!</definedName>
    <definedName name="_0_28">#REF!</definedName>
    <definedName name="_0051" localSheetId="11">#REF!</definedName>
    <definedName name="_0051" localSheetId="3">#REF!</definedName>
    <definedName name="_0051">#REF!</definedName>
    <definedName name="_0051_20" localSheetId="11">#REF!</definedName>
    <definedName name="_0051_20" localSheetId="3">#REF!</definedName>
    <definedName name="_0051_20">#REF!</definedName>
    <definedName name="_0051_28" localSheetId="11">#REF!</definedName>
    <definedName name="_0051_28" localSheetId="3">#REF!</definedName>
    <definedName name="_0051_28">#REF!</definedName>
    <definedName name="_0061" localSheetId="11">#REF!</definedName>
    <definedName name="_0061" localSheetId="3">#REF!</definedName>
    <definedName name="_0061">#REF!</definedName>
    <definedName name="_0061_20" localSheetId="11">#REF!</definedName>
    <definedName name="_0061_20" localSheetId="3">#REF!</definedName>
    <definedName name="_0061_20">#REF!</definedName>
    <definedName name="_0061_28" localSheetId="11">#REF!</definedName>
    <definedName name="_0061_28" localSheetId="3">#REF!</definedName>
    <definedName name="_0061_28">#REF!</definedName>
    <definedName name="_0061a" localSheetId="11">#REF!</definedName>
    <definedName name="_0061a" localSheetId="3">#REF!</definedName>
    <definedName name="_0061a">#REF!</definedName>
    <definedName name="_0061a_20" localSheetId="11">#REF!</definedName>
    <definedName name="_0061a_20" localSheetId="3">#REF!</definedName>
    <definedName name="_0061a_20">#REF!</definedName>
    <definedName name="_0061a_28" localSheetId="11">#REF!</definedName>
    <definedName name="_0061a_28" localSheetId="3">#REF!</definedName>
    <definedName name="_0061a_28">#REF!</definedName>
    <definedName name="_0062a" localSheetId="11">#REF!</definedName>
    <definedName name="_0062a" localSheetId="3">#REF!</definedName>
    <definedName name="_0062a">#REF!</definedName>
    <definedName name="_0062a_20" localSheetId="11">#REF!</definedName>
    <definedName name="_0062a_20" localSheetId="3">#REF!</definedName>
    <definedName name="_0062a_20">#REF!</definedName>
    <definedName name="_0062a_28" localSheetId="11">#REF!</definedName>
    <definedName name="_0062a_28" localSheetId="3">#REF!</definedName>
    <definedName name="_0062a_28">#REF!</definedName>
    <definedName name="_0062b" localSheetId="11">#REF!</definedName>
    <definedName name="_0062b" localSheetId="3">#REF!</definedName>
    <definedName name="_0062b">#REF!</definedName>
    <definedName name="_0062b_20" localSheetId="11">#REF!</definedName>
    <definedName name="_0062b_20" localSheetId="3">#REF!</definedName>
    <definedName name="_0062b_20">#REF!</definedName>
    <definedName name="_0062b_28" localSheetId="11">#REF!</definedName>
    <definedName name="_0062b_28" localSheetId="3">#REF!</definedName>
    <definedName name="_0062b_28">#REF!</definedName>
    <definedName name="_0062c" localSheetId="11">#REF!</definedName>
    <definedName name="_0062c" localSheetId="3">#REF!</definedName>
    <definedName name="_0062c">#REF!</definedName>
    <definedName name="_0062c_20" localSheetId="11">#REF!</definedName>
    <definedName name="_0062c_20" localSheetId="3">#REF!</definedName>
    <definedName name="_0062c_20">#REF!</definedName>
    <definedName name="_0062c_28" localSheetId="11">#REF!</definedName>
    <definedName name="_0062c_28" localSheetId="3">#REF!</definedName>
    <definedName name="_0062c_28">#REF!</definedName>
    <definedName name="_0063" localSheetId="11">#REF!</definedName>
    <definedName name="_0063" localSheetId="3">#REF!</definedName>
    <definedName name="_0063">#REF!</definedName>
    <definedName name="_0063_20" localSheetId="11">#REF!</definedName>
    <definedName name="_0063_20" localSheetId="3">#REF!</definedName>
    <definedName name="_0063_20">#REF!</definedName>
    <definedName name="_0063_28" localSheetId="11">#REF!</definedName>
    <definedName name="_0063_28" localSheetId="3">#REF!</definedName>
    <definedName name="_0063_28">#REF!</definedName>
    <definedName name="_0063a" localSheetId="11">#REF!</definedName>
    <definedName name="_0063a" localSheetId="3">#REF!</definedName>
    <definedName name="_0063a">#REF!</definedName>
    <definedName name="_0063a_20" localSheetId="11">#REF!</definedName>
    <definedName name="_0063a_20" localSheetId="3">#REF!</definedName>
    <definedName name="_0063a_20">#REF!</definedName>
    <definedName name="_0063a_28" localSheetId="11">#REF!</definedName>
    <definedName name="_0063a_28" localSheetId="3">#REF!</definedName>
    <definedName name="_0063a_28">#REF!</definedName>
    <definedName name="_0064" localSheetId="11">#REF!</definedName>
    <definedName name="_0064" localSheetId="3">#REF!</definedName>
    <definedName name="_0064">#REF!</definedName>
    <definedName name="_0064_20" localSheetId="11">#REF!</definedName>
    <definedName name="_0064_20" localSheetId="3">#REF!</definedName>
    <definedName name="_0064_20">#REF!</definedName>
    <definedName name="_0064_28" localSheetId="11">#REF!</definedName>
    <definedName name="_0064_28" localSheetId="3">#REF!</definedName>
    <definedName name="_0064_28">#REF!</definedName>
    <definedName name="_0081" localSheetId="11">#REF!</definedName>
    <definedName name="_0081" localSheetId="3">#REF!</definedName>
    <definedName name="_0081">#REF!</definedName>
    <definedName name="_0081_20" localSheetId="11">#REF!</definedName>
    <definedName name="_0081_20" localSheetId="3">#REF!</definedName>
    <definedName name="_0081_20">#REF!</definedName>
    <definedName name="_0081_28" localSheetId="11">#REF!</definedName>
    <definedName name="_0081_28" localSheetId="3">#REF!</definedName>
    <definedName name="_0081_28">#REF!</definedName>
    <definedName name="_0082" localSheetId="11">#REF!</definedName>
    <definedName name="_0082" localSheetId="3">#REF!</definedName>
    <definedName name="_0082">#REF!</definedName>
    <definedName name="_0082_20" localSheetId="11">#REF!</definedName>
    <definedName name="_0082_20" localSheetId="3">#REF!</definedName>
    <definedName name="_0082_20">#REF!</definedName>
    <definedName name="_0082_28" localSheetId="11">#REF!</definedName>
    <definedName name="_0082_28" localSheetId="3">#REF!</definedName>
    <definedName name="_0082_28">#REF!</definedName>
    <definedName name="_01_01_99" localSheetId="11">#REF!</definedName>
    <definedName name="_01_01_99" localSheetId="3">#REF!</definedName>
    <definedName name="_01_01_99">#REF!</definedName>
    <definedName name="_01_02_99" localSheetId="11">#REF!</definedName>
    <definedName name="_01_02_99" localSheetId="3">#REF!</definedName>
    <definedName name="_01_02_99">#REF!</definedName>
    <definedName name="_01_03_99" localSheetId="11">#REF!</definedName>
    <definedName name="_01_03_99" localSheetId="3">#REF!</definedName>
    <definedName name="_01_03_99">#REF!</definedName>
    <definedName name="_01_04_99" localSheetId="11">#REF!</definedName>
    <definedName name="_01_04_99" localSheetId="3">#REF!</definedName>
    <definedName name="_01_04_99">#REF!</definedName>
    <definedName name="_01_05_99" localSheetId="11">#REF!</definedName>
    <definedName name="_01_05_99" localSheetId="3">#REF!</definedName>
    <definedName name="_01_05_99">#REF!</definedName>
    <definedName name="_01_06_99" localSheetId="11">#REF!</definedName>
    <definedName name="_01_06_99" localSheetId="3">#REF!</definedName>
    <definedName name="_01_06_99">#REF!</definedName>
    <definedName name="_01_07_99" localSheetId="11">#REF!</definedName>
    <definedName name="_01_07_99" localSheetId="3">#REF!</definedName>
    <definedName name="_01_07_99">#REF!</definedName>
    <definedName name="_01_08_1999" localSheetId="11">#REF!</definedName>
    <definedName name="_01_08_1999" localSheetId="3">#REF!</definedName>
    <definedName name="_01_08_1999">#REF!</definedName>
    <definedName name="_010" localSheetId="11">#REF!</definedName>
    <definedName name="_010" localSheetId="3">#REF!</definedName>
    <definedName name="_010">#REF!</definedName>
    <definedName name="_010_20" localSheetId="11">#REF!</definedName>
    <definedName name="_010_20" localSheetId="3">#REF!</definedName>
    <definedName name="_010_20">#REF!</definedName>
    <definedName name="_010_28" localSheetId="11">#REF!</definedName>
    <definedName name="_010_28" localSheetId="3">#REF!</definedName>
    <definedName name="_010_28">#REF!</definedName>
    <definedName name="_06" localSheetId="11">#REF!</definedName>
    <definedName name="_06" localSheetId="3">#REF!</definedName>
    <definedName name="_06">#REF!</definedName>
    <definedName name="_06_20" localSheetId="11">#REF!</definedName>
    <definedName name="_06_20" localSheetId="3">#REF!</definedName>
    <definedName name="_06_20">#REF!</definedName>
    <definedName name="_06_28" localSheetId="11">#REF!</definedName>
    <definedName name="_06_28" localSheetId="3">#REF!</definedName>
    <definedName name="_06_28">#REF!</definedName>
    <definedName name="_07" localSheetId="11">#REF!</definedName>
    <definedName name="_07" localSheetId="3">#REF!</definedName>
    <definedName name="_07">#REF!</definedName>
    <definedName name="_07_20" localSheetId="11">#REF!</definedName>
    <definedName name="_07_20" localSheetId="3">#REF!</definedName>
    <definedName name="_07_20">#REF!</definedName>
    <definedName name="_07_28" localSheetId="11">#REF!</definedName>
    <definedName name="_07_28" localSheetId="3">#REF!</definedName>
    <definedName name="_07_28">#REF!</definedName>
    <definedName name="_1">"$#REF!.$A$1:$CE$46"</definedName>
    <definedName name="_1_26" localSheetId="11">#REF!</definedName>
    <definedName name="_1_26" localSheetId="3">#REF!</definedName>
    <definedName name="_1_26">#REF!</definedName>
    <definedName name="_1_28" localSheetId="11">#REF!</definedName>
    <definedName name="_1_28" localSheetId="3">#REF!</definedName>
    <definedName name="_1_28">#REF!</definedName>
    <definedName name="_1_3">"$#REF!.$A$1:$CE$46"</definedName>
    <definedName name="_10_f_28_1" localSheetId="11">#REF!</definedName>
    <definedName name="_10_f_28_1" localSheetId="3">#REF!</definedName>
    <definedName name="_10_f_28_1">#REF!</definedName>
    <definedName name="_1000A01">NA()</definedName>
    <definedName name="_1000A01_26">NA()</definedName>
    <definedName name="_1000A01_28">NA()</definedName>
    <definedName name="_11_g_1">NA()</definedName>
    <definedName name="_12_g_28_1" localSheetId="11">#REF!</definedName>
    <definedName name="_12_g_28_1" localSheetId="3">#REF!</definedName>
    <definedName name="_12_g_28_1">#REF!</definedName>
    <definedName name="_13_h_1">NA()</definedName>
    <definedName name="_14_h_28_1" localSheetId="11">#REF!</definedName>
    <definedName name="_14_h_28_1" localSheetId="3">#REF!</definedName>
    <definedName name="_14_h_28_1">#REF!</definedName>
    <definedName name="_15_i_1">NA()</definedName>
    <definedName name="_16_i_28_1" localSheetId="11">#REF!</definedName>
    <definedName name="_16_i_28_1" localSheetId="3">#REF!</definedName>
    <definedName name="_16_i_28_1">#REF!</definedName>
    <definedName name="_17_j_1">NA()</definedName>
    <definedName name="_18_j_28_1" localSheetId="11">#REF!</definedName>
    <definedName name="_18_j_28_1" localSheetId="3">#REF!</definedName>
    <definedName name="_18_j_28_1">#REF!</definedName>
    <definedName name="_19_k_1">NA()</definedName>
    <definedName name="_1BA1025" localSheetId="11">#REF!</definedName>
    <definedName name="_1BA1025" localSheetId="3">#REF!</definedName>
    <definedName name="_1BA1025">#REF!</definedName>
    <definedName name="_1BA1037" localSheetId="11">#REF!</definedName>
    <definedName name="_1BA1037" localSheetId="3">#REF!</definedName>
    <definedName name="_1BA1037">#REF!</definedName>
    <definedName name="_1BA1050" localSheetId="11">#REF!</definedName>
    <definedName name="_1BA1050" localSheetId="3">#REF!</definedName>
    <definedName name="_1BA1050">#REF!</definedName>
    <definedName name="_1BA1075" localSheetId="11">#REF!</definedName>
    <definedName name="_1BA1075" localSheetId="3">#REF!</definedName>
    <definedName name="_1BA1075">#REF!</definedName>
    <definedName name="_1BA1100" localSheetId="11">#REF!</definedName>
    <definedName name="_1BA1100" localSheetId="3">#REF!</definedName>
    <definedName name="_1BA1100">#REF!</definedName>
    <definedName name="_1BA2500" localSheetId="11">#REF!</definedName>
    <definedName name="_1BA2500" localSheetId="3">#REF!</definedName>
    <definedName name="_1BA2500">#REF!</definedName>
    <definedName name="_1BA3025" localSheetId="11">#REF!</definedName>
    <definedName name="_1BA3025" localSheetId="3">#REF!</definedName>
    <definedName name="_1BA3025">#REF!</definedName>
    <definedName name="_1BA3037" localSheetId="11">#REF!</definedName>
    <definedName name="_1BA3037" localSheetId="3">#REF!</definedName>
    <definedName name="_1BA3037">#REF!</definedName>
    <definedName name="_1BA3050" localSheetId="11">#REF!</definedName>
    <definedName name="_1BA3050" localSheetId="3">#REF!</definedName>
    <definedName name="_1BA3050">#REF!</definedName>
    <definedName name="_1BA305G" localSheetId="11">#REF!</definedName>
    <definedName name="_1BA305G" localSheetId="3">#REF!</definedName>
    <definedName name="_1BA305G">#REF!</definedName>
    <definedName name="_1BA3075" localSheetId="11">#REF!</definedName>
    <definedName name="_1BA3075" localSheetId="3">#REF!</definedName>
    <definedName name="_1BA3075">#REF!</definedName>
    <definedName name="_1BA3100" localSheetId="11">#REF!</definedName>
    <definedName name="_1BA3100" localSheetId="3">#REF!</definedName>
    <definedName name="_1BA3100">#REF!</definedName>
    <definedName name="_1BA3160" localSheetId="11">#REF!</definedName>
    <definedName name="_1BA3160" localSheetId="3">#REF!</definedName>
    <definedName name="_1BA3160">#REF!</definedName>
    <definedName name="_1BA3250" localSheetId="11">#REF!</definedName>
    <definedName name="_1BA3250" localSheetId="3">#REF!</definedName>
    <definedName name="_1BA3250">#REF!</definedName>
    <definedName name="_1BA3320" localSheetId="11">#REF!</definedName>
    <definedName name="_1BA3320" localSheetId="3">#REF!</definedName>
    <definedName name="_1BA3320">#REF!</definedName>
    <definedName name="_1BA3400" localSheetId="11">#REF!</definedName>
    <definedName name="_1BA3400" localSheetId="3">#REF!</definedName>
    <definedName name="_1BA3400">#REF!</definedName>
    <definedName name="_1BA400P" localSheetId="11">#REF!</definedName>
    <definedName name="_1BA400P" localSheetId="3">#REF!</definedName>
    <definedName name="_1BA400P">#REF!</definedName>
    <definedName name="_1CAP001" localSheetId="11">#REF!</definedName>
    <definedName name="_1CAP001" localSheetId="3">#REF!</definedName>
    <definedName name="_1CAP001">#REF!</definedName>
    <definedName name="_1CAP002" localSheetId="11">#REF!</definedName>
    <definedName name="_1CAP002" localSheetId="3">#REF!</definedName>
    <definedName name="_1CAP002">#REF!</definedName>
    <definedName name="_1CAP003" localSheetId="11">#REF!</definedName>
    <definedName name="_1CAP003" localSheetId="3">#REF!</definedName>
    <definedName name="_1CAP003">#REF!</definedName>
    <definedName name="_1CAPTU1" localSheetId="11">#REF!</definedName>
    <definedName name="_1CAPTU1" localSheetId="3">#REF!</definedName>
    <definedName name="_1CAPTU1">#REF!</definedName>
    <definedName name="_1CDHT01" localSheetId="11">#REF!</definedName>
    <definedName name="_1CDHT01" localSheetId="3">#REF!</definedName>
    <definedName name="_1CDHT01">#REF!</definedName>
    <definedName name="_1CDHT02" localSheetId="11">#REF!</definedName>
    <definedName name="_1CDHT02" localSheetId="3">#REF!</definedName>
    <definedName name="_1CDHT02">#REF!</definedName>
    <definedName name="_1CHANG1" localSheetId="11">#REF!</definedName>
    <definedName name="_1CHANG1" localSheetId="3">#REF!</definedName>
    <definedName name="_1CHANG1">#REF!</definedName>
    <definedName name="_1DA0801" localSheetId="11">#REF!</definedName>
    <definedName name="_1DA0801" localSheetId="3">#REF!</definedName>
    <definedName name="_1DA0801">#REF!</definedName>
    <definedName name="_1DA0802" localSheetId="11">#REF!</definedName>
    <definedName name="_1DA0802" localSheetId="3">#REF!</definedName>
    <definedName name="_1DA0802">#REF!</definedName>
    <definedName name="_1DA1201" localSheetId="11">#REF!</definedName>
    <definedName name="_1DA1201" localSheetId="3">#REF!</definedName>
    <definedName name="_1DA1201">#REF!</definedName>
    <definedName name="_1DA2001" localSheetId="11">#REF!</definedName>
    <definedName name="_1DA2001" localSheetId="3">#REF!</definedName>
    <definedName name="_1DA2001">#REF!</definedName>
    <definedName name="_1DA2401" localSheetId="11">#REF!</definedName>
    <definedName name="_1DA2401" localSheetId="3">#REF!</definedName>
    <definedName name="_1DA2401">#REF!</definedName>
    <definedName name="_1DA2402" localSheetId="11">#REF!</definedName>
    <definedName name="_1DA2402" localSheetId="3">#REF!</definedName>
    <definedName name="_1DA2402">#REF!</definedName>
    <definedName name="_1DA3201" localSheetId="11">#REF!</definedName>
    <definedName name="_1DA3201" localSheetId="3">#REF!</definedName>
    <definedName name="_1DA3201">#REF!</definedName>
    <definedName name="_1DA3202" localSheetId="11">#REF!</definedName>
    <definedName name="_1DA3202" localSheetId="3">#REF!</definedName>
    <definedName name="_1DA3202">#REF!</definedName>
    <definedName name="_1DA3203" localSheetId="11">#REF!</definedName>
    <definedName name="_1DA3203" localSheetId="3">#REF!</definedName>
    <definedName name="_1DA3203">#REF!</definedName>
    <definedName name="_1DA3204" localSheetId="11">#REF!</definedName>
    <definedName name="_1DA3204" localSheetId="3">#REF!</definedName>
    <definedName name="_1DA3204">#REF!</definedName>
    <definedName name="_1DAU001" localSheetId="11">#REF!</definedName>
    <definedName name="_1DAU001" localSheetId="3">#REF!</definedName>
    <definedName name="_1DAU001">#REF!</definedName>
    <definedName name="_1DAU002" localSheetId="11">#REF!</definedName>
    <definedName name="_1DAU002" localSheetId="3">#REF!</definedName>
    <definedName name="_1DAU002">#REF!</definedName>
    <definedName name="_1DAU003" localSheetId="11">#REF!</definedName>
    <definedName name="_1DAU003" localSheetId="3">#REF!</definedName>
    <definedName name="_1DAU003">#REF!</definedName>
    <definedName name="_1DCTT48" localSheetId="11">#REF!</definedName>
    <definedName name="_1DCTT48" localSheetId="3">#REF!</definedName>
    <definedName name="_1DCTT48">#REF!</definedName>
    <definedName name="_1DDAY03" localSheetId="11">#REF!</definedName>
    <definedName name="_1DDAY03" localSheetId="3">#REF!</definedName>
    <definedName name="_1DDAY03">#REF!</definedName>
    <definedName name="_1DDTT01" localSheetId="11">#REF!</definedName>
    <definedName name="_1DDTT01" localSheetId="3">#REF!</definedName>
    <definedName name="_1DDTT01">#REF!</definedName>
    <definedName name="_1DK1001" localSheetId="11">#REF!</definedName>
    <definedName name="_1DK1001" localSheetId="3">#REF!</definedName>
    <definedName name="_1DK1001">#REF!</definedName>
    <definedName name="_1DK3001" localSheetId="11">#REF!</definedName>
    <definedName name="_1DK3001" localSheetId="3">#REF!</definedName>
    <definedName name="_1DK3001">#REF!</definedName>
    <definedName name="_1FCO101" localSheetId="11">#REF!</definedName>
    <definedName name="_1FCO101" localSheetId="3">#REF!</definedName>
    <definedName name="_1FCO101">#REF!</definedName>
    <definedName name="_1GIA101" localSheetId="11">#REF!</definedName>
    <definedName name="_1GIA101" localSheetId="3">#REF!</definedName>
    <definedName name="_1GIA101">#REF!</definedName>
    <definedName name="_1KD22B1" localSheetId="11">#REF!</definedName>
    <definedName name="_1KD22B1" localSheetId="3">#REF!</definedName>
    <definedName name="_1KD22B1">#REF!</definedName>
    <definedName name="_1KDM22T" localSheetId="11">#REF!</definedName>
    <definedName name="_1KDM22T" localSheetId="3">#REF!</definedName>
    <definedName name="_1KDM22T">#REF!</definedName>
    <definedName name="_1KEP001" localSheetId="11">#REF!</definedName>
    <definedName name="_1KEP001" localSheetId="3">#REF!</definedName>
    <definedName name="_1KEP001">#REF!</definedName>
    <definedName name="_1LA1001" localSheetId="11">#REF!</definedName>
    <definedName name="_1LA1001" localSheetId="3">#REF!</definedName>
    <definedName name="_1LA1001">#REF!</definedName>
    <definedName name="_1LCAP01" localSheetId="11">#REF!</definedName>
    <definedName name="_1LCAP01" localSheetId="3">#REF!</definedName>
    <definedName name="_1LCAP01">#REF!</definedName>
    <definedName name="_1MCCBO2" localSheetId="11">#REF!</definedName>
    <definedName name="_1MCCBO2" localSheetId="3">#REF!</definedName>
    <definedName name="_1MCCBO2">#REF!</definedName>
    <definedName name="_1NEO001" localSheetId="11">#REF!</definedName>
    <definedName name="_1NEO001" localSheetId="3">#REF!</definedName>
    <definedName name="_1NEO001">#REF!</definedName>
    <definedName name="_1PKCAP1" localSheetId="11">#REF!</definedName>
    <definedName name="_1PKCAP1" localSheetId="3">#REF!</definedName>
    <definedName name="_1PKCAP1">#REF!</definedName>
    <definedName name="_1PKIEN1" localSheetId="11">#REF!</definedName>
    <definedName name="_1PKIEN1" localSheetId="3">#REF!</definedName>
    <definedName name="_1PKIEN1">#REF!</definedName>
    <definedName name="_1PKTT01" localSheetId="11">#REF!</definedName>
    <definedName name="_1PKTT01" localSheetId="3">#REF!</definedName>
    <definedName name="_1PKTT01">#REF!</definedName>
    <definedName name="_1SDUNG1" localSheetId="11">#REF!</definedName>
    <definedName name="_1SDUNG1" localSheetId="3">#REF!</definedName>
    <definedName name="_1SDUNG1">#REF!</definedName>
    <definedName name="_1STREO1" localSheetId="11">#REF!</definedName>
    <definedName name="_1STREO1" localSheetId="3">#REF!</definedName>
    <definedName name="_1STREO1">#REF!</definedName>
    <definedName name="_1STREO2" localSheetId="11">#REF!</definedName>
    <definedName name="_1STREO2" localSheetId="3">#REF!</definedName>
    <definedName name="_1STREO2">#REF!</definedName>
    <definedName name="_1STREO3" localSheetId="11">#REF!</definedName>
    <definedName name="_1STREO3" localSheetId="3">#REF!</definedName>
    <definedName name="_1STREO3">#REF!</definedName>
    <definedName name="_1TCD101" localSheetId="11">#REF!</definedName>
    <definedName name="_1TCD101" localSheetId="3">#REF!</definedName>
    <definedName name="_1TCD101">#REF!</definedName>
    <definedName name="_1TCD201" localSheetId="11">#REF!</definedName>
    <definedName name="_1TCD201" localSheetId="3">#REF!</definedName>
    <definedName name="_1TCD201">#REF!</definedName>
    <definedName name="_1TD1001" localSheetId="11">#REF!</definedName>
    <definedName name="_1TD1001" localSheetId="3">#REF!</definedName>
    <definedName name="_1TD1001">#REF!</definedName>
    <definedName name="_1TD1002" localSheetId="11">#REF!</definedName>
    <definedName name="_1TD1002" localSheetId="3">#REF!</definedName>
    <definedName name="_1TD1002">#REF!</definedName>
    <definedName name="_1TD2001" localSheetId="11">#REF!</definedName>
    <definedName name="_1TD2001" localSheetId="3">#REF!</definedName>
    <definedName name="_1TD2001">#REF!</definedName>
    <definedName name="_1TIHT01" localSheetId="11">#REF!</definedName>
    <definedName name="_1TIHT01" localSheetId="3">#REF!</definedName>
    <definedName name="_1TIHT01">#REF!</definedName>
    <definedName name="_1TIHT02" localSheetId="11">#REF!</definedName>
    <definedName name="_1TIHT02" localSheetId="3">#REF!</definedName>
    <definedName name="_1TIHT02">#REF!</definedName>
    <definedName name="_1TIHT03" localSheetId="11">#REF!</definedName>
    <definedName name="_1TIHT03" localSheetId="3">#REF!</definedName>
    <definedName name="_1TIHT03">#REF!</definedName>
    <definedName name="_1TIHT04" localSheetId="11">#REF!</definedName>
    <definedName name="_1TIHT04" localSheetId="3">#REF!</definedName>
    <definedName name="_1TIHT04">#REF!</definedName>
    <definedName name="_1TIHT05" localSheetId="11">#REF!</definedName>
    <definedName name="_1TIHT05" localSheetId="3">#REF!</definedName>
    <definedName name="_1TIHT05">#REF!</definedName>
    <definedName name="_1TRU121" localSheetId="11">#REF!</definedName>
    <definedName name="_1TRU121" localSheetId="3">#REF!</definedName>
    <definedName name="_1TRU121">#REF!</definedName>
    <definedName name="_1UCLEV1" localSheetId="11">#REF!</definedName>
    <definedName name="_1UCLEV1" localSheetId="3">#REF!</definedName>
    <definedName name="_1UCLEV1">#REF!</definedName>
    <definedName name="_2">"$#REF!.$CG$5:$DI$46"</definedName>
    <definedName name="_2_0_1">NA()</definedName>
    <definedName name="_2_26" localSheetId="11">#REF!</definedName>
    <definedName name="_2_26" localSheetId="3">#REF!</definedName>
    <definedName name="_2_26">#REF!</definedName>
    <definedName name="_2_28" localSheetId="11">#REF!</definedName>
    <definedName name="_2_28" localSheetId="3">#REF!</definedName>
    <definedName name="_2_28">#REF!</definedName>
    <definedName name="_2_3">"$#REF!.$CG$5:$DI$46"</definedName>
    <definedName name="_20_k_28_1" localSheetId="11">#REF!</definedName>
    <definedName name="_20_k_28_1" localSheetId="3">#REF!</definedName>
    <definedName name="_20_k_28_1">#REF!</definedName>
    <definedName name="_21_l_1">NA()</definedName>
    <definedName name="_22_l_28_1" localSheetId="11">#REF!</definedName>
    <definedName name="_22_l_28_1" localSheetId="3">#REF!</definedName>
    <definedName name="_22_l_28_1">#REF!</definedName>
    <definedName name="_23_m_1">NA()</definedName>
    <definedName name="_24_m_28_1" localSheetId="11">#REF!</definedName>
    <definedName name="_24_m_28_1" localSheetId="3">#REF!</definedName>
    <definedName name="_24_m_28_1">#REF!</definedName>
    <definedName name="_25_n_1">NA()</definedName>
    <definedName name="_26_n_28_1" localSheetId="11">#REF!</definedName>
    <definedName name="_26_n_28_1" localSheetId="3">#REF!</definedName>
    <definedName name="_26_n_28_1">#REF!</definedName>
    <definedName name="_27_o_1">NA()</definedName>
    <definedName name="_28_o_28_1" localSheetId="11">#REF!</definedName>
    <definedName name="_28_o_28_1" localSheetId="3">#REF!</definedName>
    <definedName name="_28_o_28_1">#REF!</definedName>
    <definedName name="_29_v_1" localSheetId="11">#REF!</definedName>
    <definedName name="_29_v_1" localSheetId="3">#REF!</definedName>
    <definedName name="_29_v_1">#REF!</definedName>
    <definedName name="_2BLA100" localSheetId="11">#REF!</definedName>
    <definedName name="_2BLA100" localSheetId="3">#REF!</definedName>
    <definedName name="_2BLA100">#REF!</definedName>
    <definedName name="_2CHAG01" localSheetId="11">#REF!</definedName>
    <definedName name="_2CHAG01" localSheetId="3">#REF!</definedName>
    <definedName name="_2CHAG01">#REF!</definedName>
    <definedName name="_2CHAG02" localSheetId="11">#REF!</definedName>
    <definedName name="_2CHAG02" localSheetId="3">#REF!</definedName>
    <definedName name="_2CHAG02">#REF!</definedName>
    <definedName name="_2CHDG01" localSheetId="11">#REF!</definedName>
    <definedName name="_2CHDG01" localSheetId="3">#REF!</definedName>
    <definedName name="_2CHDG01">#REF!</definedName>
    <definedName name="_2CHDG02" localSheetId="11">#REF!</definedName>
    <definedName name="_2CHDG02" localSheetId="3">#REF!</definedName>
    <definedName name="_2CHDG02">#REF!</definedName>
    <definedName name="_2CHGI01" localSheetId="11">#REF!</definedName>
    <definedName name="_2CHGI01" localSheetId="3">#REF!</definedName>
    <definedName name="_2CHGI01">#REF!</definedName>
    <definedName name="_2CHSG01" localSheetId="11">#REF!</definedName>
    <definedName name="_2CHSG01" localSheetId="3">#REF!</definedName>
    <definedName name="_2CHSG01">#REF!</definedName>
    <definedName name="_2COTT48" localSheetId="11">#REF!</definedName>
    <definedName name="_2COTT48" localSheetId="3">#REF!</definedName>
    <definedName name="_2COTT48">#REF!</definedName>
    <definedName name="_2DA0801" localSheetId="11">#REF!</definedName>
    <definedName name="_2DA0801" localSheetId="3">#REF!</definedName>
    <definedName name="_2DA0801">#REF!</definedName>
    <definedName name="_2DA0802" localSheetId="11">#REF!</definedName>
    <definedName name="_2DA0802" localSheetId="3">#REF!</definedName>
    <definedName name="_2DA0802">#REF!</definedName>
    <definedName name="_2DA2001" localSheetId="11">#REF!</definedName>
    <definedName name="_2DA2001" localSheetId="3">#REF!</definedName>
    <definedName name="_2DA2001">#REF!</definedName>
    <definedName name="_2DA2002" localSheetId="11">#REF!</definedName>
    <definedName name="_2DA2002" localSheetId="3">#REF!</definedName>
    <definedName name="_2DA2002">#REF!</definedName>
    <definedName name="_2DA2401" localSheetId="11">#REF!</definedName>
    <definedName name="_2DA2401" localSheetId="3">#REF!</definedName>
    <definedName name="_2DA2401">#REF!</definedName>
    <definedName name="_2DA2402" localSheetId="11">#REF!</definedName>
    <definedName name="_2DA2402" localSheetId="3">#REF!</definedName>
    <definedName name="_2DA2402">#REF!</definedName>
    <definedName name="_2DA2403" localSheetId="11">#REF!</definedName>
    <definedName name="_2DA2403" localSheetId="3">#REF!</definedName>
    <definedName name="_2DA2403">#REF!</definedName>
    <definedName name="_2DA2404" localSheetId="11">#REF!</definedName>
    <definedName name="_2DA2404" localSheetId="3">#REF!</definedName>
    <definedName name="_2DA2404">#REF!</definedName>
    <definedName name="_2DA2405" localSheetId="11">#REF!</definedName>
    <definedName name="_2DA2405" localSheetId="3">#REF!</definedName>
    <definedName name="_2DA2405">#REF!</definedName>
    <definedName name="_2DA2406" localSheetId="11">#REF!</definedName>
    <definedName name="_2DA2406" localSheetId="3">#REF!</definedName>
    <definedName name="_2DA2406">#REF!</definedName>
    <definedName name="_2DA3202" localSheetId="11">#REF!</definedName>
    <definedName name="_2DA3202" localSheetId="3">#REF!</definedName>
    <definedName name="_2DA3202">#REF!</definedName>
    <definedName name="_2DAL201" localSheetId="11">#REF!</definedName>
    <definedName name="_2DAL201" localSheetId="3">#REF!</definedName>
    <definedName name="_2DAL201">#REF!</definedName>
    <definedName name="_2DCT001" localSheetId="11">#REF!</definedName>
    <definedName name="_2DCT001" localSheetId="3">#REF!</definedName>
    <definedName name="_2DCT001">#REF!</definedName>
    <definedName name="_2DDAY01" localSheetId="11">#REF!</definedName>
    <definedName name="_2DDAY01" localSheetId="3">#REF!</definedName>
    <definedName name="_2DDAY01">#REF!</definedName>
    <definedName name="_2DS1P01" localSheetId="11">#REF!</definedName>
    <definedName name="_2DS1P01" localSheetId="3">#REF!</definedName>
    <definedName name="_2DS1P01">#REF!</definedName>
    <definedName name="_2DS3P01" localSheetId="11">#REF!</definedName>
    <definedName name="_2DS3P01" localSheetId="3">#REF!</definedName>
    <definedName name="_2DS3P01">#REF!</definedName>
    <definedName name="_2FCO100" localSheetId="11">#REF!</definedName>
    <definedName name="_2FCO100" localSheetId="3">#REF!</definedName>
    <definedName name="_2FCO100">#REF!</definedName>
    <definedName name="_2FCO200" localSheetId="11">#REF!</definedName>
    <definedName name="_2FCO200" localSheetId="3">#REF!</definedName>
    <definedName name="_2FCO200">#REF!</definedName>
    <definedName name="_2KD0221" localSheetId="11">#REF!</definedName>
    <definedName name="_2KD0221" localSheetId="3">#REF!</definedName>
    <definedName name="_2KD0221">#REF!</definedName>
    <definedName name="_2KD0223" localSheetId="11">#REF!</definedName>
    <definedName name="_2KD0223" localSheetId="3">#REF!</definedName>
    <definedName name="_2KD0223">#REF!</definedName>
    <definedName name="_2KD0481" localSheetId="11">#REF!</definedName>
    <definedName name="_2KD0481" localSheetId="3">#REF!</definedName>
    <definedName name="_2KD0481">#REF!</definedName>
    <definedName name="_2KD0500" localSheetId="11">#REF!</definedName>
    <definedName name="_2KD0500" localSheetId="3">#REF!</definedName>
    <definedName name="_2KD0500">#REF!</definedName>
    <definedName name="_2KD0501" localSheetId="11">#REF!</definedName>
    <definedName name="_2KD0501" localSheetId="3">#REF!</definedName>
    <definedName name="_2KD0501">#REF!</definedName>
    <definedName name="_2KD0502" localSheetId="11">#REF!</definedName>
    <definedName name="_2KD0502" localSheetId="3">#REF!</definedName>
    <definedName name="_2KD0502">#REF!</definedName>
    <definedName name="_2KD0700" localSheetId="11">#REF!</definedName>
    <definedName name="_2KD0700" localSheetId="3">#REF!</definedName>
    <definedName name="_2KD0700">#REF!</definedName>
    <definedName name="_2KD0701" localSheetId="11">#REF!</definedName>
    <definedName name="_2KD0701" localSheetId="3">#REF!</definedName>
    <definedName name="_2KD0701">#REF!</definedName>
    <definedName name="_2KD0702" localSheetId="11">#REF!</definedName>
    <definedName name="_2KD0702" localSheetId="3">#REF!</definedName>
    <definedName name="_2KD0702">#REF!</definedName>
    <definedName name="_2KD0950" localSheetId="11">#REF!</definedName>
    <definedName name="_2KD0950" localSheetId="3">#REF!</definedName>
    <definedName name="_2KD0950">#REF!</definedName>
    <definedName name="_2KD0951" localSheetId="11">#REF!</definedName>
    <definedName name="_2KD0951" localSheetId="3">#REF!</definedName>
    <definedName name="_2KD0951">#REF!</definedName>
    <definedName name="_2KD1501" localSheetId="11">#REF!</definedName>
    <definedName name="_2KD1501" localSheetId="3">#REF!</definedName>
    <definedName name="_2KD1501">#REF!</definedName>
    <definedName name="_2KD1502" localSheetId="11">#REF!</definedName>
    <definedName name="_2KD1502" localSheetId="3">#REF!</definedName>
    <definedName name="_2KD1502">#REF!</definedName>
    <definedName name="_2KD22B1" localSheetId="11">#REF!</definedName>
    <definedName name="_2KD22B1" localSheetId="3">#REF!</definedName>
    <definedName name="_2KD22B1">#REF!</definedName>
    <definedName name="_2KD2401" localSheetId="11">#REF!</definedName>
    <definedName name="_2KD2401" localSheetId="3">#REF!</definedName>
    <definedName name="_2KD2401">#REF!</definedName>
    <definedName name="_2KD48B1" localSheetId="11">#REF!</definedName>
    <definedName name="_2KD48B1" localSheetId="3">#REF!</definedName>
    <definedName name="_2KD48B1">#REF!</definedName>
    <definedName name="_2LA1001" localSheetId="11">#REF!</definedName>
    <definedName name="_2LA1001" localSheetId="3">#REF!</definedName>
    <definedName name="_2LA1001">#REF!</definedName>
    <definedName name="_2LBCO01" localSheetId="11">#REF!</definedName>
    <definedName name="_2LBCO01" localSheetId="3">#REF!</definedName>
    <definedName name="_2LBCO01">#REF!</definedName>
    <definedName name="_2LBS001" localSheetId="11">#REF!</definedName>
    <definedName name="_2LBS001" localSheetId="3">#REF!</definedName>
    <definedName name="_2LBS001">#REF!</definedName>
    <definedName name="_2MONG01" localSheetId="11">#REF!</definedName>
    <definedName name="_2MONG01" localSheetId="3">#REF!</definedName>
    <definedName name="_2MONG01">#REF!</definedName>
    <definedName name="_2NEO001" localSheetId="11">#REF!</definedName>
    <definedName name="_2NEO001" localSheetId="3">#REF!</definedName>
    <definedName name="_2NEO001">#REF!</definedName>
    <definedName name="_2NHANH1" localSheetId="11">#REF!</definedName>
    <definedName name="_2NHANH1" localSheetId="3">#REF!</definedName>
    <definedName name="_2NHANH1">#REF!</definedName>
    <definedName name="_2OILS01" localSheetId="11">#REF!</definedName>
    <definedName name="_2OILS01" localSheetId="3">#REF!</definedName>
    <definedName name="_2OILS01">#REF!</definedName>
    <definedName name="_2PKTT01" localSheetId="11">#REF!</definedName>
    <definedName name="_2PKTT01" localSheetId="3">#REF!</definedName>
    <definedName name="_2PKTT01">#REF!</definedName>
    <definedName name="_2RECLO1" localSheetId="11">#REF!</definedName>
    <definedName name="_2RECLO1" localSheetId="3">#REF!</definedName>
    <definedName name="_2RECLO1">#REF!</definedName>
    <definedName name="_2SDINH1" localSheetId="11">#REF!</definedName>
    <definedName name="_2SDINH1" localSheetId="3">#REF!</definedName>
    <definedName name="_2SDINH1">#REF!</definedName>
    <definedName name="_2SDUNG1" localSheetId="11">#REF!</definedName>
    <definedName name="_2SDUNG1" localSheetId="3">#REF!</definedName>
    <definedName name="_2SDUNG1">#REF!</definedName>
    <definedName name="_2SDUNG4" localSheetId="11">#REF!</definedName>
    <definedName name="_2SDUNG4" localSheetId="3">#REF!</definedName>
    <definedName name="_2SDUNG4">#REF!</definedName>
    <definedName name="_2STREO1" localSheetId="11">#REF!</definedName>
    <definedName name="_2STREO1" localSheetId="3">#REF!</definedName>
    <definedName name="_2STREO1">#REF!</definedName>
    <definedName name="_2STREO2" localSheetId="11">#REF!</definedName>
    <definedName name="_2STREO2" localSheetId="3">#REF!</definedName>
    <definedName name="_2STREO2">#REF!</definedName>
    <definedName name="_2STREO3" localSheetId="11">#REF!</definedName>
    <definedName name="_2STREO3" localSheetId="3">#REF!</definedName>
    <definedName name="_2STREO3">#REF!</definedName>
    <definedName name="_2STREO4" localSheetId="11">#REF!</definedName>
    <definedName name="_2STREO4" localSheetId="3">#REF!</definedName>
    <definedName name="_2STREO4">#REF!</definedName>
    <definedName name="_2STREO7" localSheetId="11">#REF!</definedName>
    <definedName name="_2STREO7" localSheetId="3">#REF!</definedName>
    <definedName name="_2STREO7">#REF!</definedName>
    <definedName name="_2SUDO01" localSheetId="11">#REF!</definedName>
    <definedName name="_2SUDO01" localSheetId="3">#REF!</definedName>
    <definedName name="_2SUDO01">#REF!</definedName>
    <definedName name="_2TDIA01" localSheetId="11">#REF!</definedName>
    <definedName name="_2TDIA01" localSheetId="3">#REF!</definedName>
    <definedName name="_2TDIA01">#REF!</definedName>
    <definedName name="_2TDTD01" localSheetId="11">#REF!</definedName>
    <definedName name="_2TDTD01" localSheetId="3">#REF!</definedName>
    <definedName name="_2TDTD01">#REF!</definedName>
    <definedName name="_2TRU121" localSheetId="11">#REF!</definedName>
    <definedName name="_2TRU121" localSheetId="3">#REF!</definedName>
    <definedName name="_2TRU121">#REF!</definedName>
    <definedName name="_2TRU122" localSheetId="11">#REF!</definedName>
    <definedName name="_2TRU122" localSheetId="3">#REF!</definedName>
    <definedName name="_2TRU122">#REF!</definedName>
    <definedName name="_2TRU141" localSheetId="11">#REF!</definedName>
    <definedName name="_2TRU141" localSheetId="3">#REF!</definedName>
    <definedName name="_2TRU141">#REF!</definedName>
    <definedName name="_2TU3100" localSheetId="11">#REF!</definedName>
    <definedName name="_2TU3100" localSheetId="3">#REF!</definedName>
    <definedName name="_2TU3100">#REF!</definedName>
    <definedName name="_2TU6100" localSheetId="11">#REF!</definedName>
    <definedName name="_2TU6100" localSheetId="3">#REF!</definedName>
    <definedName name="_2TU6100">#REF!</definedName>
    <definedName name="_2UCLEV1" localSheetId="11">#REF!</definedName>
    <definedName name="_2UCLEV1" localSheetId="3">#REF!</definedName>
    <definedName name="_2UCLEV1">#REF!</definedName>
    <definedName name="_2UCLEV2" localSheetId="11">#REF!</definedName>
    <definedName name="_2UCLEV2" localSheetId="3">#REF!</definedName>
    <definedName name="_2UCLEV2">#REF!</definedName>
    <definedName name="_2VTLT01" localSheetId="11">#REF!</definedName>
    <definedName name="_2VTLT01" localSheetId="3">#REF!</definedName>
    <definedName name="_2VTLT01">#REF!</definedName>
    <definedName name="_3_a_1" localSheetId="11">#REF!</definedName>
    <definedName name="_3_a_1" localSheetId="3">#REF!</definedName>
    <definedName name="_3_a_1">#REF!</definedName>
    <definedName name="_30_v_28_1" localSheetId="11">#REF!</definedName>
    <definedName name="_30_v_28_1" localSheetId="3">#REF!</definedName>
    <definedName name="_30_v_28_1">#REF!</definedName>
    <definedName name="_31_z_1">NA()</definedName>
    <definedName name="_32_z_28_1" localSheetId="11">#REF!</definedName>
    <definedName name="_32_z_28_1" localSheetId="3">#REF!</definedName>
    <definedName name="_32_z_28_1">#REF!</definedName>
    <definedName name="_33A_26_1" localSheetId="11">#REF!</definedName>
    <definedName name="_33A_26_1" localSheetId="3">#REF!</definedName>
    <definedName name="_33A_26_1">#REF!</definedName>
    <definedName name="_34A_28_1" localSheetId="11">#REF!</definedName>
    <definedName name="_34A_28_1" localSheetId="3">#REF!</definedName>
    <definedName name="_34A_28_1">#REF!</definedName>
    <definedName name="_35d_1_1" localSheetId="11">#REF!</definedName>
    <definedName name="_35d_1_1" localSheetId="3">#REF!</definedName>
    <definedName name="_35d_1_1">#REF!</definedName>
    <definedName name="_36d_2_1" localSheetId="11">#REF!</definedName>
    <definedName name="_36d_2_1" localSheetId="3">#REF!</definedName>
    <definedName name="_36d_2_1">#REF!</definedName>
    <definedName name="_37DDD_1_1" localSheetId="11">#REF!</definedName>
    <definedName name="_37DDD_1_1" localSheetId="3">#REF!</definedName>
    <definedName name="_37DDD_1_1">#REF!</definedName>
    <definedName name="_38Excel_BuiltIn__FilterDatabase_1" localSheetId="11">#REF!</definedName>
    <definedName name="_38Excel_BuiltIn__FilterDatabase_1" localSheetId="3">#REF!</definedName>
    <definedName name="_38Excel_BuiltIn__FilterDatabase_1">#REF!</definedName>
    <definedName name="_39Excel_BuiltIn_Criteria_1">NA()</definedName>
    <definedName name="_3ABC501" localSheetId="11">#REF!</definedName>
    <definedName name="_3ABC501" localSheetId="3">#REF!</definedName>
    <definedName name="_3ABC501">#REF!</definedName>
    <definedName name="_3ABC701" localSheetId="11">#REF!</definedName>
    <definedName name="_3ABC701" localSheetId="3">#REF!</definedName>
    <definedName name="_3ABC701">#REF!</definedName>
    <definedName name="_3ABC951" localSheetId="11">#REF!</definedName>
    <definedName name="_3ABC951" localSheetId="3">#REF!</definedName>
    <definedName name="_3ABC951">#REF!</definedName>
    <definedName name="_3BLXMD" localSheetId="11">#REF!</definedName>
    <definedName name="_3BLXMD" localSheetId="3">#REF!</definedName>
    <definedName name="_3BLXMD">#REF!</definedName>
    <definedName name="_3BRANCH" localSheetId="11">#REF!</definedName>
    <definedName name="_3BRANCH" localSheetId="3">#REF!</definedName>
    <definedName name="_3BRANCH">#REF!</definedName>
    <definedName name="_3BTHT01" localSheetId="11">#REF!</definedName>
    <definedName name="_3BTHT01" localSheetId="3">#REF!</definedName>
    <definedName name="_3BTHT01">#REF!</definedName>
    <definedName name="_3BTHT02" localSheetId="11">#REF!</definedName>
    <definedName name="_3BTHT02" localSheetId="3">#REF!</definedName>
    <definedName name="_3BTHT02">#REF!</definedName>
    <definedName name="_3BTHT11" localSheetId="11">#REF!</definedName>
    <definedName name="_3BTHT11" localSheetId="3">#REF!</definedName>
    <definedName name="_3BTHT11">#REF!</definedName>
    <definedName name="_3CHAG01" localSheetId="11">#REF!</definedName>
    <definedName name="_3CHAG01" localSheetId="3">#REF!</definedName>
    <definedName name="_3CHAG01">#REF!</definedName>
    <definedName name="_3CHAG02" localSheetId="11">#REF!</definedName>
    <definedName name="_3CHAG02" localSheetId="3">#REF!</definedName>
    <definedName name="_3CHAG02">#REF!</definedName>
    <definedName name="_3CHAG03" localSheetId="11">#REF!</definedName>
    <definedName name="_3CHAG03" localSheetId="3">#REF!</definedName>
    <definedName name="_3CHAG03">#REF!</definedName>
    <definedName name="_3CHAG04" localSheetId="11">#REF!</definedName>
    <definedName name="_3CHAG04" localSheetId="3">#REF!</definedName>
    <definedName name="_3CHAG04">#REF!</definedName>
    <definedName name="_3CHDG01" localSheetId="11">#REF!</definedName>
    <definedName name="_3CHDG01" localSheetId="3">#REF!</definedName>
    <definedName name="_3CHDG01">#REF!</definedName>
    <definedName name="_3CHDG02" localSheetId="11">#REF!</definedName>
    <definedName name="_3CHDG02" localSheetId="3">#REF!</definedName>
    <definedName name="_3CHDG02">#REF!</definedName>
    <definedName name="_3CHDG03" localSheetId="11">#REF!</definedName>
    <definedName name="_3CHDG03" localSheetId="3">#REF!</definedName>
    <definedName name="_3CHDG03">#REF!</definedName>
    <definedName name="_3CHDG04" localSheetId="11">#REF!</definedName>
    <definedName name="_3CHDG04" localSheetId="3">#REF!</definedName>
    <definedName name="_3CHDG04">#REF!</definedName>
    <definedName name="_3CHSG01" localSheetId="11">#REF!</definedName>
    <definedName name="_3CHSG01" localSheetId="3">#REF!</definedName>
    <definedName name="_3CHSG01">#REF!</definedName>
    <definedName name="_3CHSG02" localSheetId="11">#REF!</definedName>
    <definedName name="_3CHSG02" localSheetId="3">#REF!</definedName>
    <definedName name="_3CHSG02">#REF!</definedName>
    <definedName name="_3CLHT01" localSheetId="11">#REF!</definedName>
    <definedName name="_3CLHT01" localSheetId="3">#REF!</definedName>
    <definedName name="_3CLHT01">#REF!</definedName>
    <definedName name="_3CLHT02" localSheetId="11">#REF!</definedName>
    <definedName name="_3CLHT02" localSheetId="3">#REF!</definedName>
    <definedName name="_3CLHT02">#REF!</definedName>
    <definedName name="_3CLHT03" localSheetId="11">#REF!</definedName>
    <definedName name="_3CLHT03" localSheetId="3">#REF!</definedName>
    <definedName name="_3CLHT03">#REF!</definedName>
    <definedName name="_3COABC1" localSheetId="11">#REF!</definedName>
    <definedName name="_3COABC1" localSheetId="3">#REF!</definedName>
    <definedName name="_3COABC1">#REF!</definedName>
    <definedName name="_3CPHA01" localSheetId="11">#REF!</definedName>
    <definedName name="_3CPHA01" localSheetId="3">#REF!</definedName>
    <definedName name="_3CPHA01">#REF!</definedName>
    <definedName name="_3DA0001" localSheetId="11">#REF!</definedName>
    <definedName name="_3DA0001" localSheetId="3">#REF!</definedName>
    <definedName name="_3DA0001">#REF!</definedName>
    <definedName name="_3DA0002" localSheetId="11">#REF!</definedName>
    <definedName name="_3DA0002" localSheetId="3">#REF!</definedName>
    <definedName name="_3DA0002">#REF!</definedName>
    <definedName name="_3DCT001" localSheetId="11">#REF!</definedName>
    <definedName name="_3DCT001" localSheetId="3">#REF!</definedName>
    <definedName name="_3DCT001">#REF!</definedName>
    <definedName name="_3DUPLEX" localSheetId="11">#REF!</definedName>
    <definedName name="_3DUPLEX" localSheetId="3">#REF!</definedName>
    <definedName name="_3DUPLEX">#REF!</definedName>
    <definedName name="_3FERRU1" localSheetId="11">#REF!</definedName>
    <definedName name="_3FERRU1" localSheetId="3">#REF!</definedName>
    <definedName name="_3FERRU1">#REF!</definedName>
    <definedName name="_3FERRU2" localSheetId="11">#REF!</definedName>
    <definedName name="_3FERRU2" localSheetId="3">#REF!</definedName>
    <definedName name="_3FERRU2">#REF!</definedName>
    <definedName name="_3KD3501" localSheetId="11">#REF!</definedName>
    <definedName name="_3KD3501" localSheetId="3">#REF!</definedName>
    <definedName name="_3KD3501">#REF!</definedName>
    <definedName name="_3KD3502" localSheetId="11">#REF!</definedName>
    <definedName name="_3KD3502" localSheetId="3">#REF!</definedName>
    <definedName name="_3KD3502">#REF!</definedName>
    <definedName name="_3KD3511" localSheetId="11">#REF!</definedName>
    <definedName name="_3KD3511" localSheetId="3">#REF!</definedName>
    <definedName name="_3KD3511">#REF!</definedName>
    <definedName name="_3KD3801" localSheetId="11">#REF!</definedName>
    <definedName name="_3KD3801" localSheetId="3">#REF!</definedName>
    <definedName name="_3KD3801">#REF!</definedName>
    <definedName name="_3KD4801" localSheetId="11">#REF!</definedName>
    <definedName name="_3KD4801" localSheetId="3">#REF!</definedName>
    <definedName name="_3KD4801">#REF!</definedName>
    <definedName name="_3KD5011" localSheetId="11">#REF!</definedName>
    <definedName name="_3KD5011" localSheetId="3">#REF!</definedName>
    <definedName name="_3KD5011">#REF!</definedName>
    <definedName name="_3KD7501" localSheetId="11">#REF!</definedName>
    <definedName name="_3KD7501" localSheetId="3">#REF!</definedName>
    <definedName name="_3KD7501">#REF!</definedName>
    <definedName name="_3KD9501" localSheetId="11">#REF!</definedName>
    <definedName name="_3KD9501" localSheetId="3">#REF!</definedName>
    <definedName name="_3KD9501">#REF!</definedName>
    <definedName name="_3LABC01" localSheetId="11">#REF!</definedName>
    <definedName name="_3LABC01" localSheetId="3">#REF!</definedName>
    <definedName name="_3LABC01">#REF!</definedName>
    <definedName name="_3LONG01" localSheetId="11">#REF!</definedName>
    <definedName name="_3LONG01" localSheetId="3">#REF!</definedName>
    <definedName name="_3LONG01">#REF!</definedName>
    <definedName name="_3LONG02" localSheetId="11">#REF!</definedName>
    <definedName name="_3LONG02" localSheetId="3">#REF!</definedName>
    <definedName name="_3LONG02">#REF!</definedName>
    <definedName name="_3LONG03" localSheetId="11">#REF!</definedName>
    <definedName name="_3LONG03" localSheetId="3">#REF!</definedName>
    <definedName name="_3LONG03">#REF!</definedName>
    <definedName name="_3LONG04" localSheetId="11">#REF!</definedName>
    <definedName name="_3LONG04" localSheetId="3">#REF!</definedName>
    <definedName name="_3LONG04">#REF!</definedName>
    <definedName name="_3LSON01" localSheetId="11">#REF!</definedName>
    <definedName name="_3LSON01" localSheetId="3">#REF!</definedName>
    <definedName name="_3LSON01">#REF!</definedName>
    <definedName name="_3LSON02" localSheetId="11">#REF!</definedName>
    <definedName name="_3LSON02" localSheetId="3">#REF!</definedName>
    <definedName name="_3LSON02">#REF!</definedName>
    <definedName name="_3LSON03" localSheetId="11">#REF!</definedName>
    <definedName name="_3LSON03" localSheetId="3">#REF!</definedName>
    <definedName name="_3LSON03">#REF!</definedName>
    <definedName name="_3LSON04" localSheetId="11">#REF!</definedName>
    <definedName name="_3LSON04" localSheetId="3">#REF!</definedName>
    <definedName name="_3LSON04">#REF!</definedName>
    <definedName name="_3LSON05" localSheetId="11">#REF!</definedName>
    <definedName name="_3LSON05" localSheetId="3">#REF!</definedName>
    <definedName name="_3LSON05">#REF!</definedName>
    <definedName name="_3LSON06" localSheetId="11">#REF!</definedName>
    <definedName name="_3LSON06" localSheetId="3">#REF!</definedName>
    <definedName name="_3LSON06">#REF!</definedName>
    <definedName name="_3LSON07" localSheetId="11">#REF!</definedName>
    <definedName name="_3LSON07" localSheetId="3">#REF!</definedName>
    <definedName name="_3LSON07">#REF!</definedName>
    <definedName name="_3LSON08" localSheetId="11">#REF!</definedName>
    <definedName name="_3LSON08" localSheetId="3">#REF!</definedName>
    <definedName name="_3LSON08">#REF!</definedName>
    <definedName name="_3LSON09" localSheetId="11">#REF!</definedName>
    <definedName name="_3LSON09" localSheetId="3">#REF!</definedName>
    <definedName name="_3LSON09">#REF!</definedName>
    <definedName name="_3LSON10" localSheetId="11">#REF!</definedName>
    <definedName name="_3LSON10" localSheetId="3">#REF!</definedName>
    <definedName name="_3LSON10">#REF!</definedName>
    <definedName name="_3LSON11" localSheetId="11">#REF!</definedName>
    <definedName name="_3LSON11" localSheetId="3">#REF!</definedName>
    <definedName name="_3LSON11">#REF!</definedName>
    <definedName name="_3LSON12" localSheetId="11">#REF!</definedName>
    <definedName name="_3LSON12" localSheetId="3">#REF!</definedName>
    <definedName name="_3LSON12">#REF!</definedName>
    <definedName name="_3LSON13" localSheetId="11">#REF!</definedName>
    <definedName name="_3LSON13" localSheetId="3">#REF!</definedName>
    <definedName name="_3LSON13">#REF!</definedName>
    <definedName name="_3LSON14" localSheetId="11">#REF!</definedName>
    <definedName name="_3LSON14" localSheetId="3">#REF!</definedName>
    <definedName name="_3LSON14">#REF!</definedName>
    <definedName name="_3LSON15" localSheetId="11">#REF!</definedName>
    <definedName name="_3LSON15" localSheetId="3">#REF!</definedName>
    <definedName name="_3LSON15">#REF!</definedName>
    <definedName name="_3LSON16" localSheetId="11">#REF!</definedName>
    <definedName name="_3LSON16" localSheetId="3">#REF!</definedName>
    <definedName name="_3LSON16">#REF!</definedName>
    <definedName name="_3LSON17" localSheetId="11">#REF!</definedName>
    <definedName name="_3LSON17" localSheetId="3">#REF!</definedName>
    <definedName name="_3LSON17">#REF!</definedName>
    <definedName name="_3LSON18" localSheetId="11">#REF!</definedName>
    <definedName name="_3LSON18" localSheetId="3">#REF!</definedName>
    <definedName name="_3LSON18">#REF!</definedName>
    <definedName name="_3LSON19" localSheetId="11">#REF!</definedName>
    <definedName name="_3LSON19" localSheetId="3">#REF!</definedName>
    <definedName name="_3LSON19">#REF!</definedName>
    <definedName name="_3MONG01" localSheetId="11">#REF!</definedName>
    <definedName name="_3MONG01" localSheetId="3">#REF!</definedName>
    <definedName name="_3MONG01">#REF!</definedName>
    <definedName name="_3NEO001" localSheetId="11">#REF!</definedName>
    <definedName name="_3NEO001" localSheetId="3">#REF!</definedName>
    <definedName name="_3NEO001">#REF!</definedName>
    <definedName name="_3NEO002" localSheetId="11">#REF!</definedName>
    <definedName name="_3NEO002" localSheetId="3">#REF!</definedName>
    <definedName name="_3NEO002">#REF!</definedName>
    <definedName name="_3PKABC1" localSheetId="11">#REF!</definedName>
    <definedName name="_3PKABC1" localSheetId="3">#REF!</definedName>
    <definedName name="_3PKABC1">#REF!</definedName>
    <definedName name="_3PKHT01" localSheetId="11">#REF!</definedName>
    <definedName name="_3PKHT01" localSheetId="3">#REF!</definedName>
    <definedName name="_3PKHT01">#REF!</definedName>
    <definedName name="_3QUARTD" localSheetId="11">#REF!</definedName>
    <definedName name="_3QUARTD" localSheetId="3">#REF!</definedName>
    <definedName name="_3QUARTD">#REF!</definedName>
    <definedName name="_3RACK31" localSheetId="11">#REF!</definedName>
    <definedName name="_3RACK31" localSheetId="3">#REF!</definedName>
    <definedName name="_3RACK31">#REF!</definedName>
    <definedName name="_3RACK41" localSheetId="11">#REF!</definedName>
    <definedName name="_3RACK41" localSheetId="3">#REF!</definedName>
    <definedName name="_3RACK41">#REF!</definedName>
    <definedName name="_3TDIA01" localSheetId="11">#REF!</definedName>
    <definedName name="_3TDIA01" localSheetId="3">#REF!</definedName>
    <definedName name="_3TDIA01">#REF!</definedName>
    <definedName name="_3TDIA02" localSheetId="11">#REF!</definedName>
    <definedName name="_3TDIA02" localSheetId="3">#REF!</definedName>
    <definedName name="_3TDIA02">#REF!</definedName>
    <definedName name="_3TRU091" localSheetId="11">#REF!</definedName>
    <definedName name="_3TRU091" localSheetId="3">#REF!</definedName>
    <definedName name="_3TRU091">#REF!</definedName>
    <definedName name="_3TRU101" localSheetId="11">#REF!</definedName>
    <definedName name="_3TRU101" localSheetId="3">#REF!</definedName>
    <definedName name="_3TRU101">#REF!</definedName>
    <definedName name="_3TRU102" localSheetId="11">#REF!</definedName>
    <definedName name="_3TRU102" localSheetId="3">#REF!</definedName>
    <definedName name="_3TRU102">#REF!</definedName>
    <definedName name="_3TRU121" localSheetId="11">#REF!</definedName>
    <definedName name="_3TRU121" localSheetId="3">#REF!</definedName>
    <definedName name="_3TRU121">#REF!</definedName>
    <definedName name="_3TRU731" localSheetId="11">#REF!</definedName>
    <definedName name="_3TRU731" localSheetId="3">#REF!</definedName>
    <definedName name="_3TRU731">#REF!</definedName>
    <definedName name="_3TRU841" localSheetId="11">#REF!</definedName>
    <definedName name="_3TRU841" localSheetId="3">#REF!</definedName>
    <definedName name="_3TRU841">#REF!</definedName>
    <definedName name="_3TRU842" localSheetId="11">#REF!</definedName>
    <definedName name="_3TRU842" localSheetId="3">#REF!</definedName>
    <definedName name="_3TRU842">#REF!</definedName>
    <definedName name="_3TRU843" localSheetId="11">#REF!</definedName>
    <definedName name="_3TRU843" localSheetId="3">#REF!</definedName>
    <definedName name="_3TRU843">#REF!</definedName>
    <definedName name="_3TU0601" localSheetId="11">#REF!</definedName>
    <definedName name="_3TU0601" localSheetId="3">#REF!</definedName>
    <definedName name="_3TU0601">#REF!</definedName>
    <definedName name="_3TU0602" localSheetId="11">#REF!</definedName>
    <definedName name="_3TU0602" localSheetId="3">#REF!</definedName>
    <definedName name="_3TU0602">#REF!</definedName>
    <definedName name="_3TU0603" localSheetId="11">#REF!</definedName>
    <definedName name="_3TU0603" localSheetId="3">#REF!</definedName>
    <definedName name="_3TU0603">#REF!</definedName>
    <definedName name="_3TU0609" localSheetId="11">#REF!</definedName>
    <definedName name="_3TU0609" localSheetId="3">#REF!</definedName>
    <definedName name="_3TU0609">#REF!</definedName>
    <definedName name="_3TU0901" localSheetId="11">#REF!</definedName>
    <definedName name="_3TU0901" localSheetId="3">#REF!</definedName>
    <definedName name="_3TU0901">#REF!</definedName>
    <definedName name="_3TU0902" localSheetId="11">#REF!</definedName>
    <definedName name="_3TU0902" localSheetId="3">#REF!</definedName>
    <definedName name="_3TU0902">#REF!</definedName>
    <definedName name="_3TU0903" localSheetId="11">#REF!</definedName>
    <definedName name="_3TU0903" localSheetId="3">#REF!</definedName>
    <definedName name="_3TU0903">#REF!</definedName>
    <definedName name="_4_B_1" localSheetId="11">#REF!</definedName>
    <definedName name="_4_B_1" localSheetId="3">#REF!</definedName>
    <definedName name="_4_B_1">#REF!</definedName>
    <definedName name="_4001a" localSheetId="11">#REF!</definedName>
    <definedName name="_4001a" localSheetId="3">#REF!</definedName>
    <definedName name="_4001a">#REF!</definedName>
    <definedName name="_4001a_20" localSheetId="11">#REF!</definedName>
    <definedName name="_4001a_20" localSheetId="3">#REF!</definedName>
    <definedName name="_4001a_20">#REF!</definedName>
    <definedName name="_4001a_28" localSheetId="11">#REF!</definedName>
    <definedName name="_4001a_28" localSheetId="3">#REF!</definedName>
    <definedName name="_4001a_28">#REF!</definedName>
    <definedName name="_4001b" localSheetId="11">#REF!</definedName>
    <definedName name="_4001b" localSheetId="3">#REF!</definedName>
    <definedName name="_4001b">#REF!</definedName>
    <definedName name="_4001b_20" localSheetId="11">#REF!</definedName>
    <definedName name="_4001b_20" localSheetId="3">#REF!</definedName>
    <definedName name="_4001b_20">#REF!</definedName>
    <definedName name="_4001b_28" localSheetId="11">#REF!</definedName>
    <definedName name="_4001b_28" localSheetId="3">#REF!</definedName>
    <definedName name="_4001b_28">#REF!</definedName>
    <definedName name="_4002a" localSheetId="11">#REF!</definedName>
    <definedName name="_4002a" localSheetId="3">#REF!</definedName>
    <definedName name="_4002a">#REF!</definedName>
    <definedName name="_4002a_20" localSheetId="11">#REF!</definedName>
    <definedName name="_4002a_20" localSheetId="3">#REF!</definedName>
    <definedName name="_4002a_20">#REF!</definedName>
    <definedName name="_4002a_28" localSheetId="11">#REF!</definedName>
    <definedName name="_4002a_28" localSheetId="3">#REF!</definedName>
    <definedName name="_4002a_28">#REF!</definedName>
    <definedName name="_4002b" localSheetId="11">#REF!</definedName>
    <definedName name="_4002b" localSheetId="3">#REF!</definedName>
    <definedName name="_4002b">#REF!</definedName>
    <definedName name="_4002b_20" localSheetId="11">#REF!</definedName>
    <definedName name="_4002b_20" localSheetId="3">#REF!</definedName>
    <definedName name="_4002b_20">#REF!</definedName>
    <definedName name="_4002b_28" localSheetId="11">#REF!</definedName>
    <definedName name="_4002b_28" localSheetId="3">#REF!</definedName>
    <definedName name="_4002b_28">#REF!</definedName>
    <definedName name="_4003a" localSheetId="11">#REF!</definedName>
    <definedName name="_4003a" localSheetId="3">#REF!</definedName>
    <definedName name="_4003a">#REF!</definedName>
    <definedName name="_4003a_20" localSheetId="11">#REF!</definedName>
    <definedName name="_4003a_20" localSheetId="3">#REF!</definedName>
    <definedName name="_4003a_20">#REF!</definedName>
    <definedName name="_4003a_28" localSheetId="11">#REF!</definedName>
    <definedName name="_4003a_28" localSheetId="3">#REF!</definedName>
    <definedName name="_4003a_28">#REF!</definedName>
    <definedName name="_4003b" localSheetId="11">#REF!</definedName>
    <definedName name="_4003b" localSheetId="3">#REF!</definedName>
    <definedName name="_4003b">#REF!</definedName>
    <definedName name="_4003b_20" localSheetId="11">#REF!</definedName>
    <definedName name="_4003b_20" localSheetId="3">#REF!</definedName>
    <definedName name="_4003b_20">#REF!</definedName>
    <definedName name="_4003b_28" localSheetId="11">#REF!</definedName>
    <definedName name="_4003b_28" localSheetId="3">#REF!</definedName>
    <definedName name="_4003b_28">#REF!</definedName>
    <definedName name="_4004" localSheetId="11">#REF!</definedName>
    <definedName name="_4004" localSheetId="3">#REF!</definedName>
    <definedName name="_4004">#REF!</definedName>
    <definedName name="_4004_20" localSheetId="11">#REF!</definedName>
    <definedName name="_4004_20" localSheetId="3">#REF!</definedName>
    <definedName name="_4004_20">#REF!</definedName>
    <definedName name="_4004_28" localSheetId="11">#REF!</definedName>
    <definedName name="_4004_28" localSheetId="3">#REF!</definedName>
    <definedName name="_4004_28">#REF!</definedName>
    <definedName name="_4005" localSheetId="11">#REF!</definedName>
    <definedName name="_4005" localSheetId="3">#REF!</definedName>
    <definedName name="_4005">#REF!</definedName>
    <definedName name="_4005_20" localSheetId="11">#REF!</definedName>
    <definedName name="_4005_20" localSheetId="3">#REF!</definedName>
    <definedName name="_4005_20">#REF!</definedName>
    <definedName name="_4005_28" localSheetId="11">#REF!</definedName>
    <definedName name="_4005_28" localSheetId="3">#REF!</definedName>
    <definedName name="_4005_28">#REF!</definedName>
    <definedName name="_4006" localSheetId="11">#REF!</definedName>
    <definedName name="_4006" localSheetId="3">#REF!</definedName>
    <definedName name="_4006">#REF!</definedName>
    <definedName name="_4006_20" localSheetId="11">#REF!</definedName>
    <definedName name="_4006_20" localSheetId="3">#REF!</definedName>
    <definedName name="_4006_20">#REF!</definedName>
    <definedName name="_4006_28" localSheetId="11">#REF!</definedName>
    <definedName name="_4006_28" localSheetId="3">#REF!</definedName>
    <definedName name="_4006_28">#REF!</definedName>
    <definedName name="_4007" localSheetId="11">#REF!</definedName>
    <definedName name="_4007" localSheetId="3">#REF!</definedName>
    <definedName name="_4007">#REF!</definedName>
    <definedName name="_4007_20" localSheetId="11">#REF!</definedName>
    <definedName name="_4007_20" localSheetId="3">#REF!</definedName>
    <definedName name="_4007_20">#REF!</definedName>
    <definedName name="_4007_28" localSheetId="11">#REF!</definedName>
    <definedName name="_4007_28" localSheetId="3">#REF!</definedName>
    <definedName name="_4007_28">#REF!</definedName>
    <definedName name="_4013" localSheetId="11">#REF!</definedName>
    <definedName name="_4013" localSheetId="3">#REF!</definedName>
    <definedName name="_4013">#REF!</definedName>
    <definedName name="_4013_20" localSheetId="11">#REF!</definedName>
    <definedName name="_4013_20" localSheetId="3">#REF!</definedName>
    <definedName name="_4013_20">#REF!</definedName>
    <definedName name="_4013_28" localSheetId="11">#REF!</definedName>
    <definedName name="_4013_28" localSheetId="3">#REF!</definedName>
    <definedName name="_4013_28">#REF!</definedName>
    <definedName name="_4041" localSheetId="11">#REF!</definedName>
    <definedName name="_4041" localSheetId="3">#REF!</definedName>
    <definedName name="_4041">#REF!</definedName>
    <definedName name="_4041_20" localSheetId="11">#REF!</definedName>
    <definedName name="_4041_20" localSheetId="3">#REF!</definedName>
    <definedName name="_4041_20">#REF!</definedName>
    <definedName name="_4041_28" localSheetId="11">#REF!</definedName>
    <definedName name="_4041_28" localSheetId="3">#REF!</definedName>
    <definedName name="_4041_28">#REF!</definedName>
    <definedName name="_4042" localSheetId="11">#REF!</definedName>
    <definedName name="_4042" localSheetId="3">#REF!</definedName>
    <definedName name="_4042">#REF!</definedName>
    <definedName name="_4042_20" localSheetId="11">#REF!</definedName>
    <definedName name="_4042_20" localSheetId="3">#REF!</definedName>
    <definedName name="_4042_20">#REF!</definedName>
    <definedName name="_4042_28" localSheetId="11">#REF!</definedName>
    <definedName name="_4042_28" localSheetId="3">#REF!</definedName>
    <definedName name="_4042_28">#REF!</definedName>
    <definedName name="_4043" localSheetId="11">#REF!</definedName>
    <definedName name="_4043" localSheetId="3">#REF!</definedName>
    <definedName name="_4043">#REF!</definedName>
    <definedName name="_4043_20" localSheetId="11">#REF!</definedName>
    <definedName name="_4043_20" localSheetId="3">#REF!</definedName>
    <definedName name="_4043_20">#REF!</definedName>
    <definedName name="_4043_28" localSheetId="11">#REF!</definedName>
    <definedName name="_4043_28" localSheetId="3">#REF!</definedName>
    <definedName name="_4043_28">#REF!</definedName>
    <definedName name="_4044" localSheetId="11">#REF!</definedName>
    <definedName name="_4044" localSheetId="3">#REF!</definedName>
    <definedName name="_4044">#REF!</definedName>
    <definedName name="_4044_20" localSheetId="11">#REF!</definedName>
    <definedName name="_4044_20" localSheetId="3">#REF!</definedName>
    <definedName name="_4044_20">#REF!</definedName>
    <definedName name="_4044_28" localSheetId="11">#REF!</definedName>
    <definedName name="_4044_28" localSheetId="3">#REF!</definedName>
    <definedName name="_4044_28">#REF!</definedName>
    <definedName name="_4051" localSheetId="11">#REF!</definedName>
    <definedName name="_4051" localSheetId="3">#REF!</definedName>
    <definedName name="_4051">#REF!</definedName>
    <definedName name="_4051_20" localSheetId="11">#REF!</definedName>
    <definedName name="_4051_20" localSheetId="3">#REF!</definedName>
    <definedName name="_4051_20">#REF!</definedName>
    <definedName name="_4051_28" localSheetId="11">#REF!</definedName>
    <definedName name="_4051_28" localSheetId="3">#REF!</definedName>
    <definedName name="_4051_28">#REF!</definedName>
    <definedName name="_4052" localSheetId="11">#REF!</definedName>
    <definedName name="_4052" localSheetId="3">#REF!</definedName>
    <definedName name="_4052">#REF!</definedName>
    <definedName name="_4052_20" localSheetId="11">#REF!</definedName>
    <definedName name="_4052_20" localSheetId="3">#REF!</definedName>
    <definedName name="_4052_20">#REF!</definedName>
    <definedName name="_4052_28" localSheetId="11">#REF!</definedName>
    <definedName name="_4052_28" localSheetId="3">#REF!</definedName>
    <definedName name="_4052_28">#REF!</definedName>
    <definedName name="_4053" localSheetId="11">#REF!</definedName>
    <definedName name="_4053" localSheetId="3">#REF!</definedName>
    <definedName name="_4053">#REF!</definedName>
    <definedName name="_4053_20" localSheetId="11">#REF!</definedName>
    <definedName name="_4053_20" localSheetId="3">#REF!</definedName>
    <definedName name="_4053_20">#REF!</definedName>
    <definedName name="_4053_28" localSheetId="11">#REF!</definedName>
    <definedName name="_4053_28" localSheetId="3">#REF!</definedName>
    <definedName name="_4053_28">#REF!</definedName>
    <definedName name="_4054" localSheetId="11">#REF!</definedName>
    <definedName name="_4054" localSheetId="3">#REF!</definedName>
    <definedName name="_4054">#REF!</definedName>
    <definedName name="_4054_20" localSheetId="11">#REF!</definedName>
    <definedName name="_4054_20" localSheetId="3">#REF!</definedName>
    <definedName name="_4054_20">#REF!</definedName>
    <definedName name="_4054_28" localSheetId="11">#REF!</definedName>
    <definedName name="_4054_28" localSheetId="3">#REF!</definedName>
    <definedName name="_4054_28">#REF!</definedName>
    <definedName name="_4055" localSheetId="11">#REF!</definedName>
    <definedName name="_4055" localSheetId="3">#REF!</definedName>
    <definedName name="_4055">#REF!</definedName>
    <definedName name="_4055_20" localSheetId="11">#REF!</definedName>
    <definedName name="_4055_20" localSheetId="3">#REF!</definedName>
    <definedName name="_4055_20">#REF!</definedName>
    <definedName name="_4055_28" localSheetId="11">#REF!</definedName>
    <definedName name="_4055_28" localSheetId="3">#REF!</definedName>
    <definedName name="_4055_28">#REF!</definedName>
    <definedName name="_4056" localSheetId="11">#REF!</definedName>
    <definedName name="_4056" localSheetId="3">#REF!</definedName>
    <definedName name="_4056">#REF!</definedName>
    <definedName name="_4056_20" localSheetId="11">#REF!</definedName>
    <definedName name="_4056_20" localSheetId="3">#REF!</definedName>
    <definedName name="_4056_20">#REF!</definedName>
    <definedName name="_4056_28" localSheetId="11">#REF!</definedName>
    <definedName name="_4056_28" localSheetId="3">#REF!</definedName>
    <definedName name="_4056_28">#REF!</definedName>
    <definedName name="_4057" localSheetId="11">#REF!</definedName>
    <definedName name="_4057" localSheetId="3">#REF!</definedName>
    <definedName name="_4057">#REF!</definedName>
    <definedName name="_4057_20" localSheetId="11">#REF!</definedName>
    <definedName name="_4057_20" localSheetId="3">#REF!</definedName>
    <definedName name="_4057_20">#REF!</definedName>
    <definedName name="_4057_28" localSheetId="11">#REF!</definedName>
    <definedName name="_4057_28" localSheetId="3">#REF!</definedName>
    <definedName name="_4057_28">#REF!</definedName>
    <definedName name="_4061" localSheetId="11">#REF!</definedName>
    <definedName name="_4061" localSheetId="3">#REF!</definedName>
    <definedName name="_4061">#REF!</definedName>
    <definedName name="_4061_20" localSheetId="11">#REF!</definedName>
    <definedName name="_4061_20" localSheetId="3">#REF!</definedName>
    <definedName name="_4061_20">#REF!</definedName>
    <definedName name="_4061_28" localSheetId="11">#REF!</definedName>
    <definedName name="_4061_28" localSheetId="3">#REF!</definedName>
    <definedName name="_4061_28">#REF!</definedName>
    <definedName name="_4062" localSheetId="11">#REF!</definedName>
    <definedName name="_4062" localSheetId="3">#REF!</definedName>
    <definedName name="_4062">#REF!</definedName>
    <definedName name="_4062_20" localSheetId="11">#REF!</definedName>
    <definedName name="_4062_20" localSheetId="3">#REF!</definedName>
    <definedName name="_4062_20">#REF!</definedName>
    <definedName name="_4062_28" localSheetId="11">#REF!</definedName>
    <definedName name="_4062_28" localSheetId="3">#REF!</definedName>
    <definedName name="_4062_28">#REF!</definedName>
    <definedName name="_4063" localSheetId="11">#REF!</definedName>
    <definedName name="_4063" localSheetId="3">#REF!</definedName>
    <definedName name="_4063">#REF!</definedName>
    <definedName name="_4063_20" localSheetId="11">#REF!</definedName>
    <definedName name="_4063_20" localSheetId="3">#REF!</definedName>
    <definedName name="_4063_20">#REF!</definedName>
    <definedName name="_4063_28" localSheetId="11">#REF!</definedName>
    <definedName name="_4063_28" localSheetId="3">#REF!</definedName>
    <definedName name="_4063_28">#REF!</definedName>
    <definedName name="_4064" localSheetId="11">#REF!</definedName>
    <definedName name="_4064" localSheetId="3">#REF!</definedName>
    <definedName name="_4064">#REF!</definedName>
    <definedName name="_4064_20" localSheetId="11">#REF!</definedName>
    <definedName name="_4064_20" localSheetId="3">#REF!</definedName>
    <definedName name="_4064_20">#REF!</definedName>
    <definedName name="_4064_28" localSheetId="11">#REF!</definedName>
    <definedName name="_4064_28" localSheetId="3">#REF!</definedName>
    <definedName name="_4064_28">#REF!</definedName>
    <definedName name="_4065" localSheetId="11">#REF!</definedName>
    <definedName name="_4065" localSheetId="3">#REF!</definedName>
    <definedName name="_4065">#REF!</definedName>
    <definedName name="_4065_20" localSheetId="11">#REF!</definedName>
    <definedName name="_4065_20" localSheetId="3">#REF!</definedName>
    <definedName name="_4065_20">#REF!</definedName>
    <definedName name="_4065_28" localSheetId="11">#REF!</definedName>
    <definedName name="_4065_28" localSheetId="3">#REF!</definedName>
    <definedName name="_4065_28">#REF!</definedName>
    <definedName name="_4066" localSheetId="11">#REF!</definedName>
    <definedName name="_4066" localSheetId="3">#REF!</definedName>
    <definedName name="_4066">#REF!</definedName>
    <definedName name="_4066_20" localSheetId="11">#REF!</definedName>
    <definedName name="_4066_20" localSheetId="3">#REF!</definedName>
    <definedName name="_4066_20">#REF!</definedName>
    <definedName name="_4066_28" localSheetId="11">#REF!</definedName>
    <definedName name="_4066_28" localSheetId="3">#REF!</definedName>
    <definedName name="_4066_28">#REF!</definedName>
    <definedName name="_4071" localSheetId="11">#REF!</definedName>
    <definedName name="_4071" localSheetId="3">#REF!</definedName>
    <definedName name="_4071">#REF!</definedName>
    <definedName name="_4071_20" localSheetId="11">#REF!</definedName>
    <definedName name="_4071_20" localSheetId="3">#REF!</definedName>
    <definedName name="_4071_20">#REF!</definedName>
    <definedName name="_4071_28" localSheetId="11">#REF!</definedName>
    <definedName name="_4071_28" localSheetId="3">#REF!</definedName>
    <definedName name="_4071_28">#REF!</definedName>
    <definedName name="_4072" localSheetId="11">#REF!</definedName>
    <definedName name="_4072" localSheetId="3">#REF!</definedName>
    <definedName name="_4072">#REF!</definedName>
    <definedName name="_4072_20" localSheetId="11">#REF!</definedName>
    <definedName name="_4072_20" localSheetId="3">#REF!</definedName>
    <definedName name="_4072_20">#REF!</definedName>
    <definedName name="_4072_28" localSheetId="11">#REF!</definedName>
    <definedName name="_4072_28" localSheetId="3">#REF!</definedName>
    <definedName name="_4072_28">#REF!</definedName>
    <definedName name="_4073" localSheetId="11">#REF!</definedName>
    <definedName name="_4073" localSheetId="3">#REF!</definedName>
    <definedName name="_4073">#REF!</definedName>
    <definedName name="_4073_20" localSheetId="11">#REF!</definedName>
    <definedName name="_4073_20" localSheetId="3">#REF!</definedName>
    <definedName name="_4073_20">#REF!</definedName>
    <definedName name="_4073_28" localSheetId="11">#REF!</definedName>
    <definedName name="_4073_28" localSheetId="3">#REF!</definedName>
    <definedName name="_4073_28">#REF!</definedName>
    <definedName name="_4074" localSheetId="11">#REF!</definedName>
    <definedName name="_4074" localSheetId="3">#REF!</definedName>
    <definedName name="_4074">#REF!</definedName>
    <definedName name="_4074_20" localSheetId="11">#REF!</definedName>
    <definedName name="_4074_20" localSheetId="3">#REF!</definedName>
    <definedName name="_4074_20">#REF!</definedName>
    <definedName name="_4074_28" localSheetId="11">#REF!</definedName>
    <definedName name="_4074_28" localSheetId="3">#REF!</definedName>
    <definedName name="_4074_28">#REF!</definedName>
    <definedName name="_4075" localSheetId="11">#REF!</definedName>
    <definedName name="_4075" localSheetId="3">#REF!</definedName>
    <definedName name="_4075">#REF!</definedName>
    <definedName name="_4075_20" localSheetId="11">#REF!</definedName>
    <definedName name="_4075_20" localSheetId="3">#REF!</definedName>
    <definedName name="_4075_20">#REF!</definedName>
    <definedName name="_4075_28" localSheetId="11">#REF!</definedName>
    <definedName name="_4075_28" localSheetId="3">#REF!</definedName>
    <definedName name="_4075_28">#REF!</definedName>
    <definedName name="_4076" localSheetId="11">#REF!</definedName>
    <definedName name="_4076" localSheetId="3">#REF!</definedName>
    <definedName name="_4076">#REF!</definedName>
    <definedName name="_4076_20" localSheetId="11">#REF!</definedName>
    <definedName name="_4076_20" localSheetId="3">#REF!</definedName>
    <definedName name="_4076_20">#REF!</definedName>
    <definedName name="_4076_28" localSheetId="11">#REF!</definedName>
    <definedName name="_4076_28" localSheetId="3">#REF!</definedName>
    <definedName name="_4076_28">#REF!</definedName>
    <definedName name="_40Excel_BuiltIn_Criteria_28_1" localSheetId="11">#REF!</definedName>
    <definedName name="_40Excel_BuiltIn_Criteria_28_1" localSheetId="3">#REF!</definedName>
    <definedName name="_40Excel_BuiltIn_Criteria_28_1">#REF!</definedName>
    <definedName name="_41Excel_BuiltIn_Database_1">"$#REF!.$#REF!$#REF!"</definedName>
    <definedName name="_42Excel_BuiltIn_Database_28_1" localSheetId="11">#REF!</definedName>
    <definedName name="_42Excel_BuiltIn_Database_28_1" localSheetId="3">#REF!</definedName>
    <definedName name="_42Excel_BuiltIn_Database_28_1">#REF!</definedName>
    <definedName name="_43Excel_BuiltIn_Extract_1" localSheetId="11">#REF!</definedName>
    <definedName name="_43Excel_BuiltIn_Extract_1" localSheetId="3">#REF!</definedName>
    <definedName name="_43Excel_BuiltIn_Extract_1">#REF!</definedName>
    <definedName name="_44Excel_BuiltIn_Extract_28_1" localSheetId="11">#REF!</definedName>
    <definedName name="_44Excel_BuiltIn_Extract_28_1" localSheetId="3">#REF!</definedName>
    <definedName name="_44Excel_BuiltIn_Extract_28_1">#REF!</definedName>
    <definedName name="_45Excel_BuiltIn_Print_Area_1" localSheetId="11">#REF!</definedName>
    <definedName name="_45Excel_BuiltIn_Print_Area_1" localSheetId="3">#REF!</definedName>
    <definedName name="_45Excel_BuiltIn_Print_Area_1">#REF!</definedName>
    <definedName name="_46Excel_BuiltIn_Print_Titles_1">NA()</definedName>
    <definedName name="_47s_1_1" localSheetId="11">#REF!</definedName>
    <definedName name="_47s_1_1" localSheetId="3">#REF!</definedName>
    <definedName name="_47s_1_1">#REF!</definedName>
    <definedName name="_48V_1_1" localSheetId="11">#REF!</definedName>
    <definedName name="_48V_1_1" localSheetId="3">#REF!</definedName>
    <definedName name="_48V_1_1">#REF!</definedName>
    <definedName name="_49V_2_1" localSheetId="11">#REF!</definedName>
    <definedName name="_49V_2_1" localSheetId="3">#REF!</definedName>
    <definedName name="_49V_2_1">#REF!</definedName>
    <definedName name="_4CDTT01" localSheetId="11">#REF!</definedName>
    <definedName name="_4CDTT01" localSheetId="3">#REF!</definedName>
    <definedName name="_4CDTT01">#REF!</definedName>
    <definedName name="_4CNT050" localSheetId="11">#REF!</definedName>
    <definedName name="_4CNT050" localSheetId="3">#REF!</definedName>
    <definedName name="_4CNT050">#REF!</definedName>
    <definedName name="_4CNT095" localSheetId="11">#REF!</definedName>
    <definedName name="_4CNT095" localSheetId="3">#REF!</definedName>
    <definedName name="_4CNT095">#REF!</definedName>
    <definedName name="_4CNT150" localSheetId="11">#REF!</definedName>
    <definedName name="_4CNT150" localSheetId="3">#REF!</definedName>
    <definedName name="_4CNT150">#REF!</definedName>
    <definedName name="_4CNT240" localSheetId="11">#REF!</definedName>
    <definedName name="_4CNT240" localSheetId="3">#REF!</definedName>
    <definedName name="_4CNT240">#REF!</definedName>
    <definedName name="_4CTL050" localSheetId="11">#REF!</definedName>
    <definedName name="_4CTL050" localSheetId="3">#REF!</definedName>
    <definedName name="_4CTL050">#REF!</definedName>
    <definedName name="_4CTL095" localSheetId="11">#REF!</definedName>
    <definedName name="_4CTL095" localSheetId="3">#REF!</definedName>
    <definedName name="_4CTL095">#REF!</definedName>
    <definedName name="_4CTL150" localSheetId="11">#REF!</definedName>
    <definedName name="_4CTL150" localSheetId="3">#REF!</definedName>
    <definedName name="_4CTL150">#REF!</definedName>
    <definedName name="_4CTL240" localSheetId="11">#REF!</definedName>
    <definedName name="_4CTL240" localSheetId="3">#REF!</definedName>
    <definedName name="_4CTL240">#REF!</definedName>
    <definedName name="_4ED2062" localSheetId="11">#REF!</definedName>
    <definedName name="_4ED2062" localSheetId="3">#REF!</definedName>
    <definedName name="_4ED2062">#REF!</definedName>
    <definedName name="_4ED2063" localSheetId="11">#REF!</definedName>
    <definedName name="_4ED2063" localSheetId="3">#REF!</definedName>
    <definedName name="_4ED2063">#REF!</definedName>
    <definedName name="_4ED2064" localSheetId="11">#REF!</definedName>
    <definedName name="_4ED2064" localSheetId="3">#REF!</definedName>
    <definedName name="_4ED2064">#REF!</definedName>
    <definedName name="_4FCO100" localSheetId="11">#REF!</definedName>
    <definedName name="_4FCO100" localSheetId="3">#REF!</definedName>
    <definedName name="_4FCO100">#REF!</definedName>
    <definedName name="_4FCO101" localSheetId="11">#REF!</definedName>
    <definedName name="_4FCO101" localSheetId="3">#REF!</definedName>
    <definedName name="_4FCO101">#REF!</definedName>
    <definedName name="_4GIA101" localSheetId="11">#REF!</definedName>
    <definedName name="_4GIA101" localSheetId="3">#REF!</definedName>
    <definedName name="_4GIA101">#REF!</definedName>
    <definedName name="_4GOIC01" localSheetId="11">#REF!</definedName>
    <definedName name="_4GOIC01" localSheetId="3">#REF!</definedName>
    <definedName name="_4GOIC01">#REF!</definedName>
    <definedName name="_4HDCTT1" localSheetId="11">#REF!</definedName>
    <definedName name="_4HDCTT1" localSheetId="3">#REF!</definedName>
    <definedName name="_4HDCTT1">#REF!</definedName>
    <definedName name="_4HDCTT2" localSheetId="11">#REF!</definedName>
    <definedName name="_4HDCTT2" localSheetId="3">#REF!</definedName>
    <definedName name="_4HDCTT2">#REF!</definedName>
    <definedName name="_4HDCTT3" localSheetId="11">#REF!</definedName>
    <definedName name="_4HDCTT3" localSheetId="3">#REF!</definedName>
    <definedName name="_4HDCTT3">#REF!</definedName>
    <definedName name="_4HDCTT4" localSheetId="11">#REF!</definedName>
    <definedName name="_4HDCTT4" localSheetId="3">#REF!</definedName>
    <definedName name="_4HDCTT4">#REF!</definedName>
    <definedName name="_4HNCTT1" localSheetId="11">#REF!</definedName>
    <definedName name="_4HNCTT1" localSheetId="3">#REF!</definedName>
    <definedName name="_4HNCTT1">#REF!</definedName>
    <definedName name="_4HNCTT2" localSheetId="11">#REF!</definedName>
    <definedName name="_4HNCTT2" localSheetId="3">#REF!</definedName>
    <definedName name="_4HNCTT2">#REF!</definedName>
    <definedName name="_4HNCTT3" localSheetId="11">#REF!</definedName>
    <definedName name="_4HNCTT3" localSheetId="3">#REF!</definedName>
    <definedName name="_4HNCTT3">#REF!</definedName>
    <definedName name="_4HNCTT4" localSheetId="11">#REF!</definedName>
    <definedName name="_4HNCTT4" localSheetId="3">#REF!</definedName>
    <definedName name="_4HNCTT4">#REF!</definedName>
    <definedName name="_4KEPC01" localSheetId="11">#REF!</definedName>
    <definedName name="_4KEPC01" localSheetId="3">#REF!</definedName>
    <definedName name="_4KEPC01">#REF!</definedName>
    <definedName name="_4LBCO01" localSheetId="11">#REF!</definedName>
    <definedName name="_4LBCO01" localSheetId="3">#REF!</definedName>
    <definedName name="_4LBCO01">#REF!</definedName>
    <definedName name="_4OSLCTT" localSheetId="11">#REF!</definedName>
    <definedName name="_4OSLCTT" localSheetId="3">#REF!</definedName>
    <definedName name="_4OSLCTT">#REF!</definedName>
    <definedName name="_5_d_1">NA()</definedName>
    <definedName name="_5001" localSheetId="11">#REF!</definedName>
    <definedName name="_5001" localSheetId="3">#REF!</definedName>
    <definedName name="_5001">#REF!</definedName>
    <definedName name="_5001_20" localSheetId="11">#REF!</definedName>
    <definedName name="_5001_20" localSheetId="3">#REF!</definedName>
    <definedName name="_5001_20">#REF!</definedName>
    <definedName name="_5001_28" localSheetId="11">#REF!</definedName>
    <definedName name="_5001_28" localSheetId="3">#REF!</definedName>
    <definedName name="_5001_28">#REF!</definedName>
    <definedName name="_50010a" localSheetId="11">#REF!</definedName>
    <definedName name="_50010a" localSheetId="3">#REF!</definedName>
    <definedName name="_50010a">#REF!</definedName>
    <definedName name="_50010a_20" localSheetId="11">#REF!</definedName>
    <definedName name="_50010a_20" localSheetId="3">#REF!</definedName>
    <definedName name="_50010a_20">#REF!</definedName>
    <definedName name="_50010a_28" localSheetId="11">#REF!</definedName>
    <definedName name="_50010a_28" localSheetId="3">#REF!</definedName>
    <definedName name="_50010a_28">#REF!</definedName>
    <definedName name="_50010b" localSheetId="11">#REF!</definedName>
    <definedName name="_50010b" localSheetId="3">#REF!</definedName>
    <definedName name="_50010b">#REF!</definedName>
    <definedName name="_50010b_20" localSheetId="11">#REF!</definedName>
    <definedName name="_50010b_20" localSheetId="3">#REF!</definedName>
    <definedName name="_50010b_20">#REF!</definedName>
    <definedName name="_50010b_28" localSheetId="11">#REF!</definedName>
    <definedName name="_50010b_28" localSheetId="3">#REF!</definedName>
    <definedName name="_50010b_28">#REF!</definedName>
    <definedName name="_50011a" localSheetId="11">#REF!</definedName>
    <definedName name="_50011a" localSheetId="3">#REF!</definedName>
    <definedName name="_50011a">#REF!</definedName>
    <definedName name="_50011a_20" localSheetId="11">#REF!</definedName>
    <definedName name="_50011a_20" localSheetId="3">#REF!</definedName>
    <definedName name="_50011a_20">#REF!</definedName>
    <definedName name="_50011a_28" localSheetId="11">#REF!</definedName>
    <definedName name="_50011a_28" localSheetId="3">#REF!</definedName>
    <definedName name="_50011a_28">#REF!</definedName>
    <definedName name="_50011b" localSheetId="11">#REF!</definedName>
    <definedName name="_50011b" localSheetId="3">#REF!</definedName>
    <definedName name="_50011b">#REF!</definedName>
    <definedName name="_50011b_20" localSheetId="11">#REF!</definedName>
    <definedName name="_50011b_20" localSheetId="3">#REF!</definedName>
    <definedName name="_50011b_20">#REF!</definedName>
    <definedName name="_50011b_28" localSheetId="11">#REF!</definedName>
    <definedName name="_50011b_28" localSheetId="3">#REF!</definedName>
    <definedName name="_50011b_28">#REF!</definedName>
    <definedName name="_50011c" localSheetId="11">#REF!</definedName>
    <definedName name="_50011c" localSheetId="3">#REF!</definedName>
    <definedName name="_50011c">#REF!</definedName>
    <definedName name="_50011c_20" localSheetId="11">#REF!</definedName>
    <definedName name="_50011c_20" localSheetId="3">#REF!</definedName>
    <definedName name="_50011c_20">#REF!</definedName>
    <definedName name="_50011c_28" localSheetId="11">#REF!</definedName>
    <definedName name="_50011c_28" localSheetId="3">#REF!</definedName>
    <definedName name="_50011c_28">#REF!</definedName>
    <definedName name="_5002" localSheetId="11">#REF!</definedName>
    <definedName name="_5002" localSheetId="3">#REF!</definedName>
    <definedName name="_5002">#REF!</definedName>
    <definedName name="_5002_20" localSheetId="11">#REF!</definedName>
    <definedName name="_5002_20" localSheetId="3">#REF!</definedName>
    <definedName name="_5002_20">#REF!</definedName>
    <definedName name="_5002_28" localSheetId="11">#REF!</definedName>
    <definedName name="_5002_28" localSheetId="3">#REF!</definedName>
    <definedName name="_5002_28">#REF!</definedName>
    <definedName name="_5003a" localSheetId="11">#REF!</definedName>
    <definedName name="_5003a" localSheetId="3">#REF!</definedName>
    <definedName name="_5003a">#REF!</definedName>
    <definedName name="_5003a_20" localSheetId="11">#REF!</definedName>
    <definedName name="_5003a_20" localSheetId="3">#REF!</definedName>
    <definedName name="_5003a_20">#REF!</definedName>
    <definedName name="_5003a_28" localSheetId="11">#REF!</definedName>
    <definedName name="_5003a_28" localSheetId="3">#REF!</definedName>
    <definedName name="_5003a_28">#REF!</definedName>
    <definedName name="_5003b" localSheetId="11">#REF!</definedName>
    <definedName name="_5003b" localSheetId="3">#REF!</definedName>
    <definedName name="_5003b">#REF!</definedName>
    <definedName name="_5003b_20" localSheetId="11">#REF!</definedName>
    <definedName name="_5003b_20" localSheetId="3">#REF!</definedName>
    <definedName name="_5003b_20">#REF!</definedName>
    <definedName name="_5003b_28" localSheetId="11">#REF!</definedName>
    <definedName name="_5003b_28" localSheetId="3">#REF!</definedName>
    <definedName name="_5003b_28">#REF!</definedName>
    <definedName name="_5004a" localSheetId="11">#REF!</definedName>
    <definedName name="_5004a" localSheetId="3">#REF!</definedName>
    <definedName name="_5004a">#REF!</definedName>
    <definedName name="_5004a_20" localSheetId="11">#REF!</definedName>
    <definedName name="_5004a_20" localSheetId="3">#REF!</definedName>
    <definedName name="_5004a_20">#REF!</definedName>
    <definedName name="_5004a_28" localSheetId="11">#REF!</definedName>
    <definedName name="_5004a_28" localSheetId="3">#REF!</definedName>
    <definedName name="_5004a_28">#REF!</definedName>
    <definedName name="_5004b" localSheetId="11">#REF!</definedName>
    <definedName name="_5004b" localSheetId="3">#REF!</definedName>
    <definedName name="_5004b">#REF!</definedName>
    <definedName name="_5004b_20" localSheetId="11">#REF!</definedName>
    <definedName name="_5004b_20" localSheetId="3">#REF!</definedName>
    <definedName name="_5004b_20">#REF!</definedName>
    <definedName name="_5004b_28" localSheetId="11">#REF!</definedName>
    <definedName name="_5004b_28" localSheetId="3">#REF!</definedName>
    <definedName name="_5004b_28">#REF!</definedName>
    <definedName name="_5004c" localSheetId="11">#REF!</definedName>
    <definedName name="_5004c" localSheetId="3">#REF!</definedName>
    <definedName name="_5004c">#REF!</definedName>
    <definedName name="_5004c_20" localSheetId="11">#REF!</definedName>
    <definedName name="_5004c_20" localSheetId="3">#REF!</definedName>
    <definedName name="_5004c_20">#REF!</definedName>
    <definedName name="_5004c_28" localSheetId="11">#REF!</definedName>
    <definedName name="_5004c_28" localSheetId="3">#REF!</definedName>
    <definedName name="_5004c_28">#REF!</definedName>
    <definedName name="_5004d" localSheetId="11">#REF!</definedName>
    <definedName name="_5004d" localSheetId="3">#REF!</definedName>
    <definedName name="_5004d">#REF!</definedName>
    <definedName name="_5004d_20" localSheetId="11">#REF!</definedName>
    <definedName name="_5004d_20" localSheetId="3">#REF!</definedName>
    <definedName name="_5004d_20">#REF!</definedName>
    <definedName name="_5004d_28" localSheetId="11">#REF!</definedName>
    <definedName name="_5004d_28" localSheetId="3">#REF!</definedName>
    <definedName name="_5004d_28">#REF!</definedName>
    <definedName name="_5004e" localSheetId="11">#REF!</definedName>
    <definedName name="_5004e" localSheetId="3">#REF!</definedName>
    <definedName name="_5004e">#REF!</definedName>
    <definedName name="_5004e_20" localSheetId="11">#REF!</definedName>
    <definedName name="_5004e_20" localSheetId="3">#REF!</definedName>
    <definedName name="_5004e_20">#REF!</definedName>
    <definedName name="_5004e_28" localSheetId="11">#REF!</definedName>
    <definedName name="_5004e_28" localSheetId="3">#REF!</definedName>
    <definedName name="_5004e_28">#REF!</definedName>
    <definedName name="_5004f" localSheetId="11">#REF!</definedName>
    <definedName name="_5004f" localSheetId="3">#REF!</definedName>
    <definedName name="_5004f">#REF!</definedName>
    <definedName name="_5004f_20" localSheetId="11">#REF!</definedName>
    <definedName name="_5004f_20" localSheetId="3">#REF!</definedName>
    <definedName name="_5004f_20">#REF!</definedName>
    <definedName name="_5004f_28" localSheetId="11">#REF!</definedName>
    <definedName name="_5004f_28" localSheetId="3">#REF!</definedName>
    <definedName name="_5004f_28">#REF!</definedName>
    <definedName name="_5004g" localSheetId="11">#REF!</definedName>
    <definedName name="_5004g" localSheetId="3">#REF!</definedName>
    <definedName name="_5004g">#REF!</definedName>
    <definedName name="_5004g_20" localSheetId="11">#REF!</definedName>
    <definedName name="_5004g_20" localSheetId="3">#REF!</definedName>
    <definedName name="_5004g_20">#REF!</definedName>
    <definedName name="_5004g_28" localSheetId="11">#REF!</definedName>
    <definedName name="_5004g_28" localSheetId="3">#REF!</definedName>
    <definedName name="_5004g_28">#REF!</definedName>
    <definedName name="_5005a" localSheetId="11">#REF!</definedName>
    <definedName name="_5005a" localSheetId="3">#REF!</definedName>
    <definedName name="_5005a">#REF!</definedName>
    <definedName name="_5005a_20" localSheetId="11">#REF!</definedName>
    <definedName name="_5005a_20" localSheetId="3">#REF!</definedName>
    <definedName name="_5005a_20">#REF!</definedName>
    <definedName name="_5005a_28" localSheetId="11">#REF!</definedName>
    <definedName name="_5005a_28" localSheetId="3">#REF!</definedName>
    <definedName name="_5005a_28">#REF!</definedName>
    <definedName name="_5005b" localSheetId="11">#REF!</definedName>
    <definedName name="_5005b" localSheetId="3">#REF!</definedName>
    <definedName name="_5005b">#REF!</definedName>
    <definedName name="_5005b_20" localSheetId="11">#REF!</definedName>
    <definedName name="_5005b_20" localSheetId="3">#REF!</definedName>
    <definedName name="_5005b_20">#REF!</definedName>
    <definedName name="_5005b_28" localSheetId="11">#REF!</definedName>
    <definedName name="_5005b_28" localSheetId="3">#REF!</definedName>
    <definedName name="_5005b_28">#REF!</definedName>
    <definedName name="_5005c" localSheetId="11">#REF!</definedName>
    <definedName name="_5005c" localSheetId="3">#REF!</definedName>
    <definedName name="_5005c">#REF!</definedName>
    <definedName name="_5005c_20" localSheetId="11">#REF!</definedName>
    <definedName name="_5005c_20" localSheetId="3">#REF!</definedName>
    <definedName name="_5005c_20">#REF!</definedName>
    <definedName name="_5005c_28" localSheetId="11">#REF!</definedName>
    <definedName name="_5005c_28" localSheetId="3">#REF!</definedName>
    <definedName name="_5005c_28">#REF!</definedName>
    <definedName name="_5006" localSheetId="11">#REF!</definedName>
    <definedName name="_5006" localSheetId="3">#REF!</definedName>
    <definedName name="_5006">#REF!</definedName>
    <definedName name="_5006_20" localSheetId="11">#REF!</definedName>
    <definedName name="_5006_20" localSheetId="3">#REF!</definedName>
    <definedName name="_5006_20">#REF!</definedName>
    <definedName name="_5006_28" localSheetId="11">#REF!</definedName>
    <definedName name="_5006_28" localSheetId="3">#REF!</definedName>
    <definedName name="_5006_28">#REF!</definedName>
    <definedName name="_5007" localSheetId="11">#REF!</definedName>
    <definedName name="_5007" localSheetId="3">#REF!</definedName>
    <definedName name="_5007">#REF!</definedName>
    <definedName name="_5007_20" localSheetId="11">#REF!</definedName>
    <definedName name="_5007_20" localSheetId="3">#REF!</definedName>
    <definedName name="_5007_20">#REF!</definedName>
    <definedName name="_5007_28" localSheetId="11">#REF!</definedName>
    <definedName name="_5007_28" localSheetId="3">#REF!</definedName>
    <definedName name="_5007_28">#REF!</definedName>
    <definedName name="_5008a" localSheetId="11">#REF!</definedName>
    <definedName name="_5008a" localSheetId="3">#REF!</definedName>
    <definedName name="_5008a">#REF!</definedName>
    <definedName name="_5008a_20" localSheetId="11">#REF!</definedName>
    <definedName name="_5008a_20" localSheetId="3">#REF!</definedName>
    <definedName name="_5008a_20">#REF!</definedName>
    <definedName name="_5008a_28" localSheetId="11">#REF!</definedName>
    <definedName name="_5008a_28" localSheetId="3">#REF!</definedName>
    <definedName name="_5008a_28">#REF!</definedName>
    <definedName name="_5008b" localSheetId="11">#REF!</definedName>
    <definedName name="_5008b" localSheetId="3">#REF!</definedName>
    <definedName name="_5008b">#REF!</definedName>
    <definedName name="_5008b_20" localSheetId="11">#REF!</definedName>
    <definedName name="_5008b_20" localSheetId="3">#REF!</definedName>
    <definedName name="_5008b_20">#REF!</definedName>
    <definedName name="_5008b_28" localSheetId="11">#REF!</definedName>
    <definedName name="_5008b_28" localSheetId="3">#REF!</definedName>
    <definedName name="_5008b_28">#REF!</definedName>
    <definedName name="_5009" localSheetId="11">#REF!</definedName>
    <definedName name="_5009" localSheetId="3">#REF!</definedName>
    <definedName name="_5009">#REF!</definedName>
    <definedName name="_5009_20" localSheetId="11">#REF!</definedName>
    <definedName name="_5009_20" localSheetId="3">#REF!</definedName>
    <definedName name="_5009_20">#REF!</definedName>
    <definedName name="_5009_28" localSheetId="11">#REF!</definedName>
    <definedName name="_5009_28" localSheetId="3">#REF!</definedName>
    <definedName name="_5009_28">#REF!</definedName>
    <definedName name="_5021" localSheetId="11">#REF!</definedName>
    <definedName name="_5021" localSheetId="3">#REF!</definedName>
    <definedName name="_5021">#REF!</definedName>
    <definedName name="_5021_20" localSheetId="11">#REF!</definedName>
    <definedName name="_5021_20" localSheetId="3">#REF!</definedName>
    <definedName name="_5021_20">#REF!</definedName>
    <definedName name="_5021_28" localSheetId="11">#REF!</definedName>
    <definedName name="_5021_28" localSheetId="3">#REF!</definedName>
    <definedName name="_5021_28">#REF!</definedName>
    <definedName name="_5022" localSheetId="11">#REF!</definedName>
    <definedName name="_5022" localSheetId="3">#REF!</definedName>
    <definedName name="_5022">#REF!</definedName>
    <definedName name="_5022_20" localSheetId="11">#REF!</definedName>
    <definedName name="_5022_20" localSheetId="3">#REF!</definedName>
    <definedName name="_5022_20">#REF!</definedName>
    <definedName name="_5022_28" localSheetId="11">#REF!</definedName>
    <definedName name="_5022_28" localSheetId="3">#REF!</definedName>
    <definedName name="_5022_28">#REF!</definedName>
    <definedName name="_5023" localSheetId="11">#REF!</definedName>
    <definedName name="_5023" localSheetId="3">#REF!</definedName>
    <definedName name="_5023">#REF!</definedName>
    <definedName name="_5023_20" localSheetId="11">#REF!</definedName>
    <definedName name="_5023_20" localSheetId="3">#REF!</definedName>
    <definedName name="_5023_20">#REF!</definedName>
    <definedName name="_5023_28" localSheetId="11">#REF!</definedName>
    <definedName name="_5023_28" localSheetId="3">#REF!</definedName>
    <definedName name="_5023_28">#REF!</definedName>
    <definedName name="_5041" localSheetId="11">#REF!</definedName>
    <definedName name="_5041" localSheetId="3">#REF!</definedName>
    <definedName name="_5041">#REF!</definedName>
    <definedName name="_5041_20" localSheetId="11">#REF!</definedName>
    <definedName name="_5041_20" localSheetId="3">#REF!</definedName>
    <definedName name="_5041_20">#REF!</definedName>
    <definedName name="_5041_28" localSheetId="11">#REF!</definedName>
    <definedName name="_5041_28" localSheetId="3">#REF!</definedName>
    <definedName name="_5041_28">#REF!</definedName>
    <definedName name="_5045" localSheetId="11">#REF!</definedName>
    <definedName name="_5045" localSheetId="3">#REF!</definedName>
    <definedName name="_5045">#REF!</definedName>
    <definedName name="_5045_20" localSheetId="11">#REF!</definedName>
    <definedName name="_5045_20" localSheetId="3">#REF!</definedName>
    <definedName name="_5045_20">#REF!</definedName>
    <definedName name="_5045_28" localSheetId="11">#REF!</definedName>
    <definedName name="_5045_28" localSheetId="3">#REF!</definedName>
    <definedName name="_5045_28">#REF!</definedName>
    <definedName name="_505" localSheetId="11">#REF!</definedName>
    <definedName name="_505" localSheetId="3">#REF!</definedName>
    <definedName name="_505">#REF!</definedName>
    <definedName name="_505_20" localSheetId="11">#REF!</definedName>
    <definedName name="_505_20" localSheetId="3">#REF!</definedName>
    <definedName name="_505_20">#REF!</definedName>
    <definedName name="_505_28" localSheetId="11">#REF!</definedName>
    <definedName name="_505_28" localSheetId="3">#REF!</definedName>
    <definedName name="_505_28">#REF!</definedName>
    <definedName name="_506" localSheetId="11">#REF!</definedName>
    <definedName name="_506" localSheetId="3">#REF!</definedName>
    <definedName name="_506">#REF!</definedName>
    <definedName name="_506_20" localSheetId="11">#REF!</definedName>
    <definedName name="_506_20" localSheetId="3">#REF!</definedName>
    <definedName name="_506_20">#REF!</definedName>
    <definedName name="_506_28" localSheetId="11">#REF!</definedName>
    <definedName name="_506_28" localSheetId="3">#REF!</definedName>
    <definedName name="_506_28">#REF!</definedName>
    <definedName name="_5081" localSheetId="11">#REF!</definedName>
    <definedName name="_5081" localSheetId="3">#REF!</definedName>
    <definedName name="_5081">#REF!</definedName>
    <definedName name="_5081_20" localSheetId="11">#REF!</definedName>
    <definedName name="_5081_20" localSheetId="3">#REF!</definedName>
    <definedName name="_5081_20">#REF!</definedName>
    <definedName name="_5081_28" localSheetId="11">#REF!</definedName>
    <definedName name="_5081_28" localSheetId="3">#REF!</definedName>
    <definedName name="_5081_28">#REF!</definedName>
    <definedName name="_5082" localSheetId="11">#REF!</definedName>
    <definedName name="_5082" localSheetId="3">#REF!</definedName>
    <definedName name="_5082">#REF!</definedName>
    <definedName name="_5082_20" localSheetId="11">#REF!</definedName>
    <definedName name="_5082_20" localSheetId="3">#REF!</definedName>
    <definedName name="_5082_20">#REF!</definedName>
    <definedName name="_5082_28" localSheetId="11">#REF!</definedName>
    <definedName name="_5082_28" localSheetId="3">#REF!</definedName>
    <definedName name="_5082_28">#REF!</definedName>
    <definedName name="_5CNHT95" localSheetId="11">#REF!</definedName>
    <definedName name="_5CNHT95" localSheetId="3">#REF!</definedName>
    <definedName name="_5CNHT95">#REF!</definedName>
    <definedName name="_5GOIC01" localSheetId="11">#REF!</definedName>
    <definedName name="_5GOIC01" localSheetId="3">#REF!</definedName>
    <definedName name="_5GOIC01">#REF!</definedName>
    <definedName name="_5HDCHT1" localSheetId="11">#REF!</definedName>
    <definedName name="_5HDCHT1" localSheetId="3">#REF!</definedName>
    <definedName name="_5HDCHT1">#REF!</definedName>
    <definedName name="_5KEPC01" localSheetId="11">#REF!</definedName>
    <definedName name="_5KEPC01" localSheetId="3">#REF!</definedName>
    <definedName name="_5KEPC01">#REF!</definedName>
    <definedName name="_5OSLCHT" localSheetId="11">#REF!</definedName>
    <definedName name="_5OSLCHT" localSheetId="3">#REF!</definedName>
    <definedName name="_5OSLCHT">#REF!</definedName>
    <definedName name="_5TU120" localSheetId="11">#REF!</definedName>
    <definedName name="_5TU120" localSheetId="3">#REF!</definedName>
    <definedName name="_5TU120">#REF!</definedName>
    <definedName name="_5TU130" localSheetId="11">#REF!</definedName>
    <definedName name="_5TU130" localSheetId="3">#REF!</definedName>
    <definedName name="_5TU130">#REF!</definedName>
    <definedName name="_6_d_28_1" localSheetId="11">#REF!</definedName>
    <definedName name="_6_d_28_1" localSheetId="3">#REF!</definedName>
    <definedName name="_6_d_28_1">#REF!</definedName>
    <definedName name="_6001a" localSheetId="11">#REF!</definedName>
    <definedName name="_6001a" localSheetId="3">#REF!</definedName>
    <definedName name="_6001a">#REF!</definedName>
    <definedName name="_6001a_20" localSheetId="11">#REF!</definedName>
    <definedName name="_6001a_20" localSheetId="3">#REF!</definedName>
    <definedName name="_6001a_20">#REF!</definedName>
    <definedName name="_6001a_28" localSheetId="11">#REF!</definedName>
    <definedName name="_6001a_28" localSheetId="3">#REF!</definedName>
    <definedName name="_6001a_28">#REF!</definedName>
    <definedName name="_6001b" localSheetId="11">#REF!</definedName>
    <definedName name="_6001b" localSheetId="3">#REF!</definedName>
    <definedName name="_6001b">#REF!</definedName>
    <definedName name="_6001b_20" localSheetId="11">#REF!</definedName>
    <definedName name="_6001b_20" localSheetId="3">#REF!</definedName>
    <definedName name="_6001b_20">#REF!</definedName>
    <definedName name="_6001b_28" localSheetId="11">#REF!</definedName>
    <definedName name="_6001b_28" localSheetId="3">#REF!</definedName>
    <definedName name="_6001b_28">#REF!</definedName>
    <definedName name="_6001c" localSheetId="11">#REF!</definedName>
    <definedName name="_6001c" localSheetId="3">#REF!</definedName>
    <definedName name="_6001c">#REF!</definedName>
    <definedName name="_6001c_20" localSheetId="11">#REF!</definedName>
    <definedName name="_6001c_20" localSheetId="3">#REF!</definedName>
    <definedName name="_6001c_20">#REF!</definedName>
    <definedName name="_6001c_28" localSheetId="11">#REF!</definedName>
    <definedName name="_6001c_28" localSheetId="3">#REF!</definedName>
    <definedName name="_6001c_28">#REF!</definedName>
    <definedName name="_6002" localSheetId="11">#REF!</definedName>
    <definedName name="_6002" localSheetId="3">#REF!</definedName>
    <definedName name="_6002">#REF!</definedName>
    <definedName name="_6002_20" localSheetId="11">#REF!</definedName>
    <definedName name="_6002_20" localSheetId="3">#REF!</definedName>
    <definedName name="_6002_20">#REF!</definedName>
    <definedName name="_6002_28" localSheetId="11">#REF!</definedName>
    <definedName name="_6002_28" localSheetId="3">#REF!</definedName>
    <definedName name="_6002_28">#REF!</definedName>
    <definedName name="_6003" localSheetId="11">#REF!</definedName>
    <definedName name="_6003" localSheetId="3">#REF!</definedName>
    <definedName name="_6003">#REF!</definedName>
    <definedName name="_6003_20" localSheetId="11">#REF!</definedName>
    <definedName name="_6003_20" localSheetId="3">#REF!</definedName>
    <definedName name="_6003_20">#REF!</definedName>
    <definedName name="_6003_28" localSheetId="11">#REF!</definedName>
    <definedName name="_6003_28" localSheetId="3">#REF!</definedName>
    <definedName name="_6003_28">#REF!</definedName>
    <definedName name="_6004" localSheetId="11">#REF!</definedName>
    <definedName name="_6004" localSheetId="3">#REF!</definedName>
    <definedName name="_6004">#REF!</definedName>
    <definedName name="_6004_20" localSheetId="11">#REF!</definedName>
    <definedName name="_6004_20" localSheetId="3">#REF!</definedName>
    <definedName name="_6004_20">#REF!</definedName>
    <definedName name="_6004_28" localSheetId="11">#REF!</definedName>
    <definedName name="_6004_28" localSheetId="3">#REF!</definedName>
    <definedName name="_6004_28">#REF!</definedName>
    <definedName name="_6012" localSheetId="11">#REF!</definedName>
    <definedName name="_6012" localSheetId="3">#REF!</definedName>
    <definedName name="_6012">#REF!</definedName>
    <definedName name="_6012_20" localSheetId="11">#REF!</definedName>
    <definedName name="_6012_20" localSheetId="3">#REF!</definedName>
    <definedName name="_6012_20">#REF!</definedName>
    <definedName name="_6012_28" localSheetId="11">#REF!</definedName>
    <definedName name="_6012_28" localSheetId="3">#REF!</definedName>
    <definedName name="_6012_28">#REF!</definedName>
    <definedName name="_6021" localSheetId="11">#REF!</definedName>
    <definedName name="_6021" localSheetId="3">#REF!</definedName>
    <definedName name="_6021">#REF!</definedName>
    <definedName name="_6021_20" localSheetId="11">#REF!</definedName>
    <definedName name="_6021_20" localSheetId="3">#REF!</definedName>
    <definedName name="_6021_20">#REF!</definedName>
    <definedName name="_6021_28" localSheetId="11">#REF!</definedName>
    <definedName name="_6021_28" localSheetId="3">#REF!</definedName>
    <definedName name="_6021_28">#REF!</definedName>
    <definedName name="_6051" localSheetId="11">#REF!</definedName>
    <definedName name="_6051" localSheetId="3">#REF!</definedName>
    <definedName name="_6051">#REF!</definedName>
    <definedName name="_6051_20" localSheetId="11">#REF!</definedName>
    <definedName name="_6051_20" localSheetId="3">#REF!</definedName>
    <definedName name="_6051_20">#REF!</definedName>
    <definedName name="_6051_28" localSheetId="11">#REF!</definedName>
    <definedName name="_6051_28" localSheetId="3">#REF!</definedName>
    <definedName name="_6051_28">#REF!</definedName>
    <definedName name="_6052" localSheetId="11">#REF!</definedName>
    <definedName name="_6052" localSheetId="3">#REF!</definedName>
    <definedName name="_6052">#REF!</definedName>
    <definedName name="_6052_20" localSheetId="11">#REF!</definedName>
    <definedName name="_6052_20" localSheetId="3">#REF!</definedName>
    <definedName name="_6052_20">#REF!</definedName>
    <definedName name="_6052_28" localSheetId="11">#REF!</definedName>
    <definedName name="_6052_28" localSheetId="3">#REF!</definedName>
    <definedName name="_6052_28">#REF!</definedName>
    <definedName name="_6053" localSheetId="11">#REF!</definedName>
    <definedName name="_6053" localSheetId="3">#REF!</definedName>
    <definedName name="_6053">#REF!</definedName>
    <definedName name="_6053_20" localSheetId="11">#REF!</definedName>
    <definedName name="_6053_20" localSheetId="3">#REF!</definedName>
    <definedName name="_6053_20">#REF!</definedName>
    <definedName name="_6053_28" localSheetId="11">#REF!</definedName>
    <definedName name="_6053_28" localSheetId="3">#REF!</definedName>
    <definedName name="_6053_28">#REF!</definedName>
    <definedName name="_6055" localSheetId="11">#REF!</definedName>
    <definedName name="_6055" localSheetId="3">#REF!</definedName>
    <definedName name="_6055">#REF!</definedName>
    <definedName name="_6055_20" localSheetId="11">#REF!</definedName>
    <definedName name="_6055_20" localSheetId="3">#REF!</definedName>
    <definedName name="_6055_20">#REF!</definedName>
    <definedName name="_6055_28" localSheetId="11">#REF!</definedName>
    <definedName name="_6055_28" localSheetId="3">#REF!</definedName>
    <definedName name="_6055_28">#REF!</definedName>
    <definedName name="_6061" localSheetId="11">#REF!</definedName>
    <definedName name="_6061" localSheetId="3">#REF!</definedName>
    <definedName name="_6061">#REF!</definedName>
    <definedName name="_6061_20" localSheetId="11">#REF!</definedName>
    <definedName name="_6061_20" localSheetId="3">#REF!</definedName>
    <definedName name="_6061_20">#REF!</definedName>
    <definedName name="_6061_28" localSheetId="11">#REF!</definedName>
    <definedName name="_6061_28" localSheetId="3">#REF!</definedName>
    <definedName name="_6061_28">#REF!</definedName>
    <definedName name="_6101" localSheetId="11">#REF!</definedName>
    <definedName name="_6101" localSheetId="3">#REF!</definedName>
    <definedName name="_6101">#REF!</definedName>
    <definedName name="_6101_20" localSheetId="11">#REF!</definedName>
    <definedName name="_6101_20" localSheetId="3">#REF!</definedName>
    <definedName name="_6101_20">#REF!</definedName>
    <definedName name="_6101_28" localSheetId="11">#REF!</definedName>
    <definedName name="_6101_28" localSheetId="3">#REF!</definedName>
    <definedName name="_6101_28">#REF!</definedName>
    <definedName name="_6102" localSheetId="11">#REF!</definedName>
    <definedName name="_6102" localSheetId="3">#REF!</definedName>
    <definedName name="_6102">#REF!</definedName>
    <definedName name="_6102_20" localSheetId="11">#REF!</definedName>
    <definedName name="_6102_20" localSheetId="3">#REF!</definedName>
    <definedName name="_6102_20">#REF!</definedName>
    <definedName name="_6102_28" localSheetId="11">#REF!</definedName>
    <definedName name="_6102_28" localSheetId="3">#REF!</definedName>
    <definedName name="_6102_28">#REF!</definedName>
    <definedName name="_6121" localSheetId="11">#REF!</definedName>
    <definedName name="_6121" localSheetId="3">#REF!</definedName>
    <definedName name="_6121">#REF!</definedName>
    <definedName name="_6121_20" localSheetId="11">#REF!</definedName>
    <definedName name="_6121_20" localSheetId="3">#REF!</definedName>
    <definedName name="_6121_20">#REF!</definedName>
    <definedName name="_6121_28" localSheetId="11">#REF!</definedName>
    <definedName name="_6121_28" localSheetId="3">#REF!</definedName>
    <definedName name="_6121_28">#REF!</definedName>
    <definedName name="_6122" localSheetId="11">#REF!</definedName>
    <definedName name="_6122" localSheetId="3">#REF!</definedName>
    <definedName name="_6122">#REF!</definedName>
    <definedName name="_6122_20" localSheetId="11">#REF!</definedName>
    <definedName name="_6122_20" localSheetId="3">#REF!</definedName>
    <definedName name="_6122_20">#REF!</definedName>
    <definedName name="_6122_28" localSheetId="11">#REF!</definedName>
    <definedName name="_6122_28" localSheetId="3">#REF!</definedName>
    <definedName name="_6122_28">#REF!</definedName>
    <definedName name="_6123" localSheetId="11">#REF!</definedName>
    <definedName name="_6123" localSheetId="3">#REF!</definedName>
    <definedName name="_6123">#REF!</definedName>
    <definedName name="_6123_20" localSheetId="11">#REF!</definedName>
    <definedName name="_6123_20" localSheetId="3">#REF!</definedName>
    <definedName name="_6123_20">#REF!</definedName>
    <definedName name="_6123_28" localSheetId="11">#REF!</definedName>
    <definedName name="_6123_28" localSheetId="3">#REF!</definedName>
    <definedName name="_6123_28">#REF!</definedName>
    <definedName name="_6125" localSheetId="11">#REF!</definedName>
    <definedName name="_6125" localSheetId="3">#REF!</definedName>
    <definedName name="_6125">#REF!</definedName>
    <definedName name="_6125_20" localSheetId="11">#REF!</definedName>
    <definedName name="_6125_20" localSheetId="3">#REF!</definedName>
    <definedName name="_6125_20">#REF!</definedName>
    <definedName name="_6125_28" localSheetId="11">#REF!</definedName>
    <definedName name="_6125_28" localSheetId="3">#REF!</definedName>
    <definedName name="_6125_28">#REF!</definedName>
    <definedName name="_6BNTTTH" localSheetId="11">#REF!</definedName>
    <definedName name="_6BNTTTH" localSheetId="3">#REF!</definedName>
    <definedName name="_6BNTTTH">#REF!</definedName>
    <definedName name="_6DCTTBO" localSheetId="11">#REF!</definedName>
    <definedName name="_6DCTTBO" localSheetId="3">#REF!</definedName>
    <definedName name="_6DCTTBO">#REF!</definedName>
    <definedName name="_6DD24TT" localSheetId="11">#REF!</definedName>
    <definedName name="_6DD24TT" localSheetId="3">#REF!</definedName>
    <definedName name="_6DD24TT">#REF!</definedName>
    <definedName name="_6FCOTBU" localSheetId="11">#REF!</definedName>
    <definedName name="_6FCOTBU" localSheetId="3">#REF!</definedName>
    <definedName name="_6FCOTBU">#REF!</definedName>
    <definedName name="_6LATUBU" localSheetId="11">#REF!</definedName>
    <definedName name="_6LATUBU" localSheetId="3">#REF!</definedName>
    <definedName name="_6LATUBU">#REF!</definedName>
    <definedName name="_6SDTT24" localSheetId="11">#REF!</definedName>
    <definedName name="_6SDTT24" localSheetId="3">#REF!</definedName>
    <definedName name="_6SDTT24">#REF!</definedName>
    <definedName name="_6TBUDTT" localSheetId="11">#REF!</definedName>
    <definedName name="_6TBUDTT" localSheetId="3">#REF!</definedName>
    <definedName name="_6TBUDTT">#REF!</definedName>
    <definedName name="_6TDDDTT" localSheetId="11">#REF!</definedName>
    <definedName name="_6TDDDTT" localSheetId="3">#REF!</definedName>
    <definedName name="_6TDDDTT">#REF!</definedName>
    <definedName name="_6TLTTTH" localSheetId="11">#REF!</definedName>
    <definedName name="_6TLTTTH" localSheetId="3">#REF!</definedName>
    <definedName name="_6TLTTTH">#REF!</definedName>
    <definedName name="_6TUBUTT" localSheetId="11">#REF!</definedName>
    <definedName name="_6TUBUTT" localSheetId="3">#REF!</definedName>
    <definedName name="_6TUBUTT">#REF!</definedName>
    <definedName name="_6UCLVIS" localSheetId="11">#REF!</definedName>
    <definedName name="_6UCLVIS" localSheetId="3">#REF!</definedName>
    <definedName name="_6UCLVIS">#REF!</definedName>
    <definedName name="_7_e_1">NA()</definedName>
    <definedName name="_7DNCABC" localSheetId="11">#REF!</definedName>
    <definedName name="_7DNCABC" localSheetId="3">#REF!</definedName>
    <definedName name="_7DNCABC">#REF!</definedName>
    <definedName name="_7HDCTBU" localSheetId="11">#REF!</definedName>
    <definedName name="_7HDCTBU" localSheetId="3">#REF!</definedName>
    <definedName name="_7HDCTBU">#REF!</definedName>
    <definedName name="_7PKTUBU" localSheetId="11">#REF!</definedName>
    <definedName name="_7PKTUBU" localSheetId="3">#REF!</definedName>
    <definedName name="_7PKTUBU">#REF!</definedName>
    <definedName name="_7TBHT20" localSheetId="11">#REF!</definedName>
    <definedName name="_7TBHT20" localSheetId="3">#REF!</definedName>
    <definedName name="_7TBHT20">#REF!</definedName>
    <definedName name="_7TBHT30" localSheetId="11">#REF!</definedName>
    <definedName name="_7TBHT30" localSheetId="3">#REF!</definedName>
    <definedName name="_7TBHT30">#REF!</definedName>
    <definedName name="_7TDCABC" localSheetId="11">#REF!</definedName>
    <definedName name="_7TDCABC" localSheetId="3">#REF!</definedName>
    <definedName name="_7TDCABC">#REF!</definedName>
    <definedName name="_8_e_28_1" localSheetId="11">#REF!</definedName>
    <definedName name="_8_e_28_1" localSheetId="3">#REF!</definedName>
    <definedName name="_8_e_28_1">#REF!</definedName>
    <definedName name="_9_f_1">NA()</definedName>
    <definedName name="_a" localSheetId="11">#REF!</definedName>
    <definedName name="_a" localSheetId="3">#REF!</definedName>
    <definedName name="_a">#REF!</definedName>
    <definedName name="_a_28" localSheetId="11">#REF!</definedName>
    <definedName name="_a_28" localSheetId="3">#REF!</definedName>
    <definedName name="_a_28">#REF!</definedName>
    <definedName name="_a1" localSheetId="0" hidden="1">{"'Sheet1'!$L$16"}</definedName>
    <definedName name="_a1" localSheetId="1" hidden="1">{"'Sheet1'!$L$16"}</definedName>
    <definedName name="_a1" localSheetId="2" hidden="1">{"'Sheet1'!$L$16"}</definedName>
    <definedName name="_a1" localSheetId="3"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3"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3"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11">#REF!</definedName>
    <definedName name="_a16550" localSheetId="3">#REF!</definedName>
    <definedName name="_a16550">#REF!</definedName>
    <definedName name="_a2" localSheetId="0" hidden="1">{"'Sheet1'!$L$16"}</definedName>
    <definedName name="_a2" localSheetId="1" hidden="1">{"'Sheet1'!$L$16"}</definedName>
    <definedName name="_a2" localSheetId="2" hidden="1">{"'Sheet1'!$L$16"}</definedName>
    <definedName name="_a2" localSheetId="3" hidden="1">{"'Sheet1'!$L$16"}</definedName>
    <definedName name="_a2" hidden="1">{"'Sheet1'!$L$16"}</definedName>
    <definedName name="_A65700">NA()</definedName>
    <definedName name="_A65800">NA()</definedName>
    <definedName name="_A66000">NA()</definedName>
    <definedName name="_A67000">NA()</definedName>
    <definedName name="_A68000">NA()</definedName>
    <definedName name="_A70000">NA()</definedName>
    <definedName name="_A75000">NA()</definedName>
    <definedName name="_A85000">NA()</definedName>
    <definedName name="_abb91">NA()</definedName>
    <definedName name="_asp5" localSheetId="11">#REF!</definedName>
    <definedName name="_asp5" localSheetId="3">#REF!</definedName>
    <definedName name="_asp5">#REF!</definedName>
    <definedName name="_asp7" localSheetId="11">#REF!</definedName>
    <definedName name="_asp7" localSheetId="3">#REF!</definedName>
    <definedName name="_asp7">#REF!</definedName>
    <definedName name="_atn1" localSheetId="11">#REF!</definedName>
    <definedName name="_atn1" localSheetId="3">#REF!</definedName>
    <definedName name="_atn1">#REF!</definedName>
    <definedName name="_atn10" localSheetId="11">#REF!</definedName>
    <definedName name="_atn10" localSheetId="3">#REF!</definedName>
    <definedName name="_atn10">#REF!</definedName>
    <definedName name="_atn2" localSheetId="11">#REF!</definedName>
    <definedName name="_atn2" localSheetId="3">#REF!</definedName>
    <definedName name="_atn2">#REF!</definedName>
    <definedName name="_atn3" localSheetId="11">#REF!</definedName>
    <definedName name="_atn3" localSheetId="3">#REF!</definedName>
    <definedName name="_atn3">#REF!</definedName>
    <definedName name="_atn4" localSheetId="11">#REF!</definedName>
    <definedName name="_atn4" localSheetId="3">#REF!</definedName>
    <definedName name="_atn4">#REF!</definedName>
    <definedName name="_atn5" localSheetId="11">#REF!</definedName>
    <definedName name="_atn5" localSheetId="3">#REF!</definedName>
    <definedName name="_atn5">#REF!</definedName>
    <definedName name="_atn6" localSheetId="11">#REF!</definedName>
    <definedName name="_atn6" localSheetId="3">#REF!</definedName>
    <definedName name="_atn6">#REF!</definedName>
    <definedName name="_atn7" localSheetId="11">#REF!</definedName>
    <definedName name="_atn7" localSheetId="3">#REF!</definedName>
    <definedName name="_atn7">#REF!</definedName>
    <definedName name="_atn8" localSheetId="11">#REF!</definedName>
    <definedName name="_atn8" localSheetId="3">#REF!</definedName>
    <definedName name="_atn8">#REF!</definedName>
    <definedName name="_atn9" localSheetId="11">#REF!</definedName>
    <definedName name="_atn9" localSheetId="3">#REF!</definedName>
    <definedName name="_atn9">#REF!</definedName>
    <definedName name="_b" localSheetId="11">#REF!</definedName>
    <definedName name="_b" localSheetId="3">#REF!</definedName>
    <definedName name="_b">#REF!</definedName>
    <definedName name="_b_20" localSheetId="11">#REF!</definedName>
    <definedName name="_b_20" localSheetId="3">#REF!</definedName>
    <definedName name="_b_20">#REF!</definedName>
    <definedName name="_b_28" localSheetId="11">#REF!</definedName>
    <definedName name="_b_28" localSheetId="3">#REF!</definedName>
    <definedName name="_b_28">#REF!</definedName>
    <definedName name="_b1" localSheetId="11">#REF!</definedName>
    <definedName name="_b1" localSheetId="3">#REF!</definedName>
    <definedName name="_b1">#REF!</definedName>
    <definedName name="_b2" localSheetId="11">#REF!</definedName>
    <definedName name="_b2" localSheetId="3">#REF!</definedName>
    <definedName name="_b2">#REF!</definedName>
    <definedName name="_bac1" localSheetId="11">#REF!</definedName>
    <definedName name="_bac1" localSheetId="3">#REF!</definedName>
    <definedName name="_bac1">#REF!</definedName>
    <definedName name="_bac2" localSheetId="11">#REF!</definedName>
    <definedName name="_bac2" localSheetId="3">#REF!</definedName>
    <definedName name="_bac2">#REF!</definedName>
    <definedName name="_bac3" localSheetId="11">#REF!</definedName>
    <definedName name="_bac3" localSheetId="3">#REF!</definedName>
    <definedName name="_bac3">#REF!</definedName>
    <definedName name="_bac4" localSheetId="11">#REF!</definedName>
    <definedName name="_bac4" localSheetId="3">#REF!</definedName>
    <definedName name="_bac4">#REF!</definedName>
    <definedName name="_bac5" localSheetId="11">#REF!</definedName>
    <definedName name="_bac5" localSheetId="3">#REF!</definedName>
    <definedName name="_bac5">#REF!</definedName>
    <definedName name="_bc" localSheetId="11">#REF!</definedName>
    <definedName name="_bc" localSheetId="3">#REF!</definedName>
    <definedName name="_bc">#REF!</definedName>
    <definedName name="_ben10" localSheetId="11">#REF!</definedName>
    <definedName name="_ben10" localSheetId="3">#REF!</definedName>
    <definedName name="_ben10">#REF!</definedName>
    <definedName name="_ben12" localSheetId="11">#REF!</definedName>
    <definedName name="_ben12" localSheetId="3">#REF!</definedName>
    <definedName name="_ben12">#REF!</definedName>
    <definedName name="_bn" localSheetId="11">#REF!</definedName>
    <definedName name="_bn" localSheetId="3">#REF!</definedName>
    <definedName name="_bn">#REF!</definedName>
    <definedName name="_boi1" localSheetId="11">#REF!</definedName>
    <definedName name="_boi1" localSheetId="3">#REF!</definedName>
    <definedName name="_boi1">#REF!</definedName>
    <definedName name="_boi2" localSheetId="11">#REF!</definedName>
    <definedName name="_boi2" localSheetId="3">#REF!</definedName>
    <definedName name="_boi2">#REF!</definedName>
    <definedName name="_boi3" localSheetId="11">#REF!</definedName>
    <definedName name="_boi3" localSheetId="3">#REF!</definedName>
    <definedName name="_boi3">#REF!</definedName>
    <definedName name="_boi4" localSheetId="11">#REF!</definedName>
    <definedName name="_boi4" localSheetId="3">#REF!</definedName>
    <definedName name="_boi4">#REF!</definedName>
    <definedName name="_btc20" localSheetId="11">#REF!</definedName>
    <definedName name="_btc20" localSheetId="3">#REF!</definedName>
    <definedName name="_btc20">#REF!</definedName>
    <definedName name="_btc30" localSheetId="11">#REF!</definedName>
    <definedName name="_btc30" localSheetId="3">#REF!</definedName>
    <definedName name="_btc30">#REF!</definedName>
    <definedName name="_btc35" localSheetId="11">#REF!</definedName>
    <definedName name="_btc35" localSheetId="3">#REF!</definedName>
    <definedName name="_btc35">#REF!</definedName>
    <definedName name="_btd70" localSheetId="11">#REF!</definedName>
    <definedName name="_btd70" localSheetId="3">#REF!</definedName>
    <definedName name="_btd70">#REF!</definedName>
    <definedName name="_btm10">"$#REF!.$#REF!$#REF!"</definedName>
    <definedName name="_btm100" localSheetId="11">#REF!</definedName>
    <definedName name="_btm100" localSheetId="3">#REF!</definedName>
    <definedName name="_btm100">#REF!</definedName>
    <definedName name="_BTM150" localSheetId="11">#REF!</definedName>
    <definedName name="_BTM150" localSheetId="3">#REF!</definedName>
    <definedName name="_BTM150">#REF!</definedName>
    <definedName name="_btm200" localSheetId="11">#REF!</definedName>
    <definedName name="_btm200" localSheetId="3">#REF!</definedName>
    <definedName name="_btm200">#REF!</definedName>
    <definedName name="_BTM250" localSheetId="11">#REF!</definedName>
    <definedName name="_BTM250" localSheetId="3">#REF!</definedName>
    <definedName name="_BTM250">#REF!</definedName>
    <definedName name="_btM300" localSheetId="11">#REF!</definedName>
    <definedName name="_btM300" localSheetId="3">#REF!</definedName>
    <definedName name="_btM300">#REF!</definedName>
    <definedName name="_BTM50" localSheetId="11">#REF!</definedName>
    <definedName name="_BTM50" localSheetId="3">#REF!</definedName>
    <definedName name="_BTM50">#REF!</definedName>
    <definedName name="_bua75" localSheetId="11">#REF!</definedName>
    <definedName name="_bua75" localSheetId="3">#REF!</definedName>
    <definedName name="_bua75">#REF!</definedName>
    <definedName name="_Bvc1" localSheetId="11">#REF!</definedName>
    <definedName name="_Bvc1" localSheetId="3">#REF!</definedName>
    <definedName name="_Bvc1">#REF!</definedName>
    <definedName name="_c" localSheetId="11">#REF!</definedName>
    <definedName name="_c" localSheetId="3">#REF!</definedName>
    <definedName name="_c">#REF!</definedName>
    <definedName name="_c_20" localSheetId="11">#REF!</definedName>
    <definedName name="_c_20" localSheetId="3">#REF!</definedName>
    <definedName name="_c_20">#REF!</definedName>
    <definedName name="_c_28" localSheetId="11">#REF!</definedName>
    <definedName name="_c_28" localSheetId="3">#REF!</definedName>
    <definedName name="_c_28">#REF!</definedName>
    <definedName name="_C_Lphi_4ab" localSheetId="11">#REF!</definedName>
    <definedName name="_C_Lphi_4ab" localSheetId="3">#REF!</definedName>
    <definedName name="_C_Lphi_4ab">#REF!</definedName>
    <definedName name="_C_Lphi_4ab_20" localSheetId="11">#REF!</definedName>
    <definedName name="_C_Lphi_4ab_20" localSheetId="3">#REF!</definedName>
    <definedName name="_C_Lphi_4ab_20">#REF!</definedName>
    <definedName name="_C_Lphi_4ab_28" localSheetId="11">#REF!</definedName>
    <definedName name="_C_Lphi_4ab_28" localSheetId="3">#REF!</definedName>
    <definedName name="_C_Lphi_4ab_28">#REF!</definedName>
    <definedName name="_cap2005" localSheetId="11">#REF!</definedName>
    <definedName name="_cap2005" localSheetId="3">#REF!</definedName>
    <definedName name="_cap2005">#REF!</definedName>
    <definedName name="_cau10" localSheetId="11">#REF!</definedName>
    <definedName name="_cau10" localSheetId="3">#REF!</definedName>
    <definedName name="_cau10">#REF!</definedName>
    <definedName name="_cau16" localSheetId="11">#REF!</definedName>
    <definedName name="_cau16" localSheetId="3">#REF!</definedName>
    <definedName name="_cau16">#REF!</definedName>
    <definedName name="_cau25" localSheetId="11">#REF!</definedName>
    <definedName name="_cau25" localSheetId="3">#REF!</definedName>
    <definedName name="_cau25">#REF!</definedName>
    <definedName name="_cau40" localSheetId="11">#REF!</definedName>
    <definedName name="_cau40" localSheetId="3">#REF!</definedName>
    <definedName name="_cau40">#REF!</definedName>
    <definedName name="_cau50" localSheetId="11">#REF!</definedName>
    <definedName name="_cau50" localSheetId="3">#REF!</definedName>
    <definedName name="_cau50">#REF!</definedName>
    <definedName name="_cau6" localSheetId="11">#REF!</definedName>
    <definedName name="_cau6" localSheetId="3">#REF!</definedName>
    <definedName name="_cau6">#REF!</definedName>
    <definedName name="_cau60" localSheetId="11">#REF!</definedName>
    <definedName name="_cau60" localSheetId="3">#REF!</definedName>
    <definedName name="_cau60">#REF!</definedName>
    <definedName name="_cau63" localSheetId="11">#REF!</definedName>
    <definedName name="_cau63" localSheetId="3">#REF!</definedName>
    <definedName name="_cau63">#REF!</definedName>
    <definedName name="_cau7" localSheetId="11">#REF!</definedName>
    <definedName name="_cau7" localSheetId="3">#REF!</definedName>
    <definedName name="_cau7">#REF!</definedName>
    <definedName name="_cay75" localSheetId="11">#REF!</definedName>
    <definedName name="_cay75" localSheetId="3">#REF!</definedName>
    <definedName name="_cay75">#REF!</definedName>
    <definedName name="_ccl1" localSheetId="11">#REF!</definedName>
    <definedName name="_ccl1" localSheetId="3">#REF!</definedName>
    <definedName name="_ccl1">#REF!</definedName>
    <definedName name="_ccl2" localSheetId="11">#REF!</definedName>
    <definedName name="_ccl2" localSheetId="3">#REF!</definedName>
    <definedName name="_ccl2">#REF!</definedName>
    <definedName name="_chk1" localSheetId="11">#REF!</definedName>
    <definedName name="_chk1" localSheetId="3">#REF!</definedName>
    <definedName name="_chk1">#REF!</definedName>
    <definedName name="_ckn12" localSheetId="11">#REF!</definedName>
    <definedName name="_ckn12" localSheetId="3">#REF!</definedName>
    <definedName name="_ckn12">#REF!</definedName>
    <definedName name="_Coc39" localSheetId="0" hidden="1">{"'Sheet1'!$L$16"}</definedName>
    <definedName name="_Coc39" localSheetId="1" hidden="1">{"'Sheet1'!$L$16"}</definedName>
    <definedName name="_Coc39" localSheetId="2" hidden="1">{"'Sheet1'!$L$16"}</definedName>
    <definedName name="_Coc39" localSheetId="3" hidden="1">{"'Sheet1'!$L$16"}</definedName>
    <definedName name="_Coc39" hidden="1">{"'Sheet1'!$L$16"}</definedName>
    <definedName name="_CON1">"$#REF!.$A$7:$N$325"</definedName>
    <definedName name="_CON2">"$#REF!.$A$328:$P$393"</definedName>
    <definedName name="_Cot">"#NAME!_Cot"</definedName>
    <definedName name="_Cot_26" localSheetId="0">_Cot</definedName>
    <definedName name="_Cot_26" localSheetId="1">_Cot</definedName>
    <definedName name="_Cot_26" localSheetId="2">_Cot</definedName>
    <definedName name="_Cot_26" localSheetId="3">[0]!_Cot</definedName>
    <definedName name="_Cot_26">_Cot</definedName>
    <definedName name="_cpd1" localSheetId="11">#REF!</definedName>
    <definedName name="_cpd1" localSheetId="0">#REF!</definedName>
    <definedName name="_cpd1" localSheetId="3">#REF!</definedName>
    <definedName name="_cpd1">#REF!</definedName>
    <definedName name="_cpd2" localSheetId="11">#REF!</definedName>
    <definedName name="_cpd2" localSheetId="0">#REF!</definedName>
    <definedName name="_cpd2" localSheetId="3">#REF!</definedName>
    <definedName name="_cpd2">#REF!</definedName>
    <definedName name="_CPhi_Bhiem" localSheetId="11">#REF!</definedName>
    <definedName name="_CPhi_Bhiem" localSheetId="0">#REF!</definedName>
    <definedName name="_CPhi_Bhiem" localSheetId="3">#REF!</definedName>
    <definedName name="_CPhi_Bhiem">#REF!</definedName>
    <definedName name="_CPhi_Bhiem_20" localSheetId="11">#REF!</definedName>
    <definedName name="_CPhi_Bhiem_20" localSheetId="3">#REF!</definedName>
    <definedName name="_CPhi_Bhiem_20">#REF!</definedName>
    <definedName name="_CPhi_Bhiem_28" localSheetId="11">#REF!</definedName>
    <definedName name="_CPhi_Bhiem_28" localSheetId="3">#REF!</definedName>
    <definedName name="_CPhi_Bhiem_28">#REF!</definedName>
    <definedName name="_CPhi_BQLDA" localSheetId="11">#REF!</definedName>
    <definedName name="_CPhi_BQLDA" localSheetId="3">#REF!</definedName>
    <definedName name="_CPhi_BQLDA">#REF!</definedName>
    <definedName name="_CPhi_BQLDA_20" localSheetId="11">#REF!</definedName>
    <definedName name="_CPhi_BQLDA_20" localSheetId="3">#REF!</definedName>
    <definedName name="_CPhi_BQLDA_20">#REF!</definedName>
    <definedName name="_CPhi_BQLDA_28" localSheetId="11">#REF!</definedName>
    <definedName name="_CPhi_BQLDA_28" localSheetId="3">#REF!</definedName>
    <definedName name="_CPhi_BQLDA_28">#REF!</definedName>
    <definedName name="_CPhi_DBaoGT" localSheetId="11">#REF!</definedName>
    <definedName name="_CPhi_DBaoGT" localSheetId="3">#REF!</definedName>
    <definedName name="_CPhi_DBaoGT">#REF!</definedName>
    <definedName name="_CPhi_DBaoGT_20" localSheetId="11">#REF!</definedName>
    <definedName name="_CPhi_DBaoGT_20" localSheetId="3">#REF!</definedName>
    <definedName name="_CPhi_DBaoGT_20">#REF!</definedName>
    <definedName name="_CPhi_DBaoGT_28" localSheetId="11">#REF!</definedName>
    <definedName name="_CPhi_DBaoGT_28" localSheetId="3">#REF!</definedName>
    <definedName name="_CPhi_DBaoGT_28">#REF!</definedName>
    <definedName name="_CPhi_Kdinh" localSheetId="11">#REF!</definedName>
    <definedName name="_CPhi_Kdinh" localSheetId="3">#REF!</definedName>
    <definedName name="_CPhi_Kdinh">#REF!</definedName>
    <definedName name="_CPhi_Kdinh_20" localSheetId="11">#REF!</definedName>
    <definedName name="_CPhi_Kdinh_20" localSheetId="3">#REF!</definedName>
    <definedName name="_CPhi_Kdinh_20">#REF!</definedName>
    <definedName name="_CPhi_Kdinh_28" localSheetId="11">#REF!</definedName>
    <definedName name="_CPhi_Kdinh_28" localSheetId="3">#REF!</definedName>
    <definedName name="_CPhi_Kdinh_28">#REF!</definedName>
    <definedName name="_CPhi_Nthu_KThanh" localSheetId="11">#REF!</definedName>
    <definedName name="_CPhi_Nthu_KThanh" localSheetId="3">#REF!</definedName>
    <definedName name="_CPhi_Nthu_KThanh">#REF!</definedName>
    <definedName name="_CPhi_Nthu_KThanh_20" localSheetId="11">#REF!</definedName>
    <definedName name="_CPhi_Nthu_KThanh_20" localSheetId="3">#REF!</definedName>
    <definedName name="_CPhi_Nthu_KThanh_20">#REF!</definedName>
    <definedName name="_CPhi_Nthu_KThanh_28" localSheetId="11">#REF!</definedName>
    <definedName name="_CPhi_Nthu_KThanh_28" localSheetId="3">#REF!</definedName>
    <definedName name="_CPhi_Nthu_KThanh_28">#REF!</definedName>
    <definedName name="_CPhi_QToan" localSheetId="11">#REF!</definedName>
    <definedName name="_CPhi_QToan" localSheetId="3">#REF!</definedName>
    <definedName name="_CPhi_QToan">#REF!</definedName>
    <definedName name="_CPhi_QToan_20" localSheetId="11">#REF!</definedName>
    <definedName name="_CPhi_QToan_20" localSheetId="3">#REF!</definedName>
    <definedName name="_CPhi_QToan_20">#REF!</definedName>
    <definedName name="_CPhi_QToan_28" localSheetId="11">#REF!</definedName>
    <definedName name="_CPhi_QToan_28" localSheetId="3">#REF!</definedName>
    <definedName name="_CPhi_QToan_28">#REF!</definedName>
    <definedName name="_CPhiTKe_13" localSheetId="11">#REF!</definedName>
    <definedName name="_CPhiTKe_13" localSheetId="3">#REF!</definedName>
    <definedName name="_CPhiTKe_13">#REF!</definedName>
    <definedName name="_CPhiTKe_13_20" localSheetId="11">#REF!</definedName>
    <definedName name="_CPhiTKe_13_20" localSheetId="3">#REF!</definedName>
    <definedName name="_CPhiTKe_13_20">#REF!</definedName>
    <definedName name="_CPhiTKe_13_28" localSheetId="11">#REF!</definedName>
    <definedName name="_CPhiTKe_13_28" localSheetId="3">#REF!</definedName>
    <definedName name="_CPhiTKe_13_28">#REF!</definedName>
    <definedName name="_cpl1" localSheetId="11">#REF!</definedName>
    <definedName name="_cpl1" localSheetId="3">#REF!</definedName>
    <definedName name="_cpl1">#REF!</definedName>
    <definedName name="_cpl2" localSheetId="11">#REF!</definedName>
    <definedName name="_cpl2" localSheetId="3">#REF!</definedName>
    <definedName name="_cpl2">#REF!</definedName>
    <definedName name="_cs805">"$#REF!.$B$258:$C$293"</definedName>
    <definedName name="_CT250">NA()</definedName>
    <definedName name="_ctd80" localSheetId="11">#REF!</definedName>
    <definedName name="_ctd80" localSheetId="3">#REF!</definedName>
    <definedName name="_ctd80">#REF!</definedName>
    <definedName name="_CVC1" localSheetId="11">#REF!</definedName>
    <definedName name="_CVC1" localSheetId="3">#REF!</definedName>
    <definedName name="_CVC1">#REF!</definedName>
    <definedName name="_d">NA()</definedName>
    <definedName name="_d_2" localSheetId="11">#REF!</definedName>
    <definedName name="_d_2" localSheetId="3">#REF!</definedName>
    <definedName name="_d_2">#REF!</definedName>
    <definedName name="_d_28" localSheetId="11">#REF!</definedName>
    <definedName name="_d_28" localSheetId="3">#REF!</definedName>
    <definedName name="_d_28">#REF!</definedName>
    <definedName name="_D1" localSheetId="0" hidden="1">{"'Sheet1'!$L$16"}</definedName>
    <definedName name="_D1" localSheetId="1" hidden="1">{"'Sheet1'!$L$16"}</definedName>
    <definedName name="_D1" localSheetId="2" hidden="1">{"'Sheet1'!$L$16"}</definedName>
    <definedName name="_D1" localSheetId="3" hidden="1">{"'Sheet1'!$L$16"}</definedName>
    <definedName name="_D1" hidden="1">{"'Sheet1'!$L$16"}</definedName>
    <definedName name="_d1500" localSheetId="0" hidden="1">{"'Sheet1'!$L$16"}</definedName>
    <definedName name="_d1500" localSheetId="1" hidden="1">{"'Sheet1'!$L$16"}</definedName>
    <definedName name="_d1500" localSheetId="2" hidden="1">{"'Sheet1'!$L$16"}</definedName>
    <definedName name="_d1500" localSheetId="3" hidden="1">{"'Sheet1'!$L$16"}</definedName>
    <definedName name="_d1500" hidden="1">{"'Sheet1'!$L$16"}</definedName>
    <definedName name="_d2" localSheetId="11">#REF!</definedName>
    <definedName name="_d2" localSheetId="3">#REF!</definedName>
    <definedName name="_d2">#REF!</definedName>
    <definedName name="_d2_20" localSheetId="11">#REF!</definedName>
    <definedName name="_d2_20" localSheetId="3">#REF!</definedName>
    <definedName name="_d2_20">#REF!</definedName>
    <definedName name="_d2_28" localSheetId="11">#REF!</definedName>
    <definedName name="_d2_28" localSheetId="3">#REF!</definedName>
    <definedName name="_d2_28">#REF!</definedName>
    <definedName name="_dam16" localSheetId="11">#REF!</definedName>
    <definedName name="_dam16" localSheetId="3">#REF!</definedName>
    <definedName name="_dam16">#REF!</definedName>
    <definedName name="_dam20" localSheetId="11">#REF!</definedName>
    <definedName name="_dam20" localSheetId="3">#REF!</definedName>
    <definedName name="_dam20">#REF!</definedName>
    <definedName name="_dam25" localSheetId="11">#REF!</definedName>
    <definedName name="_dam25" localSheetId="3">#REF!</definedName>
    <definedName name="_dam25">#REF!</definedName>
    <definedName name="_dam33" localSheetId="11">#REF!</definedName>
    <definedName name="_dam33" localSheetId="3">#REF!</definedName>
    <definedName name="_dam33">#REF!</definedName>
    <definedName name="_dao1" localSheetId="11">#REF!</definedName>
    <definedName name="_dao1" localSheetId="3">#REF!</definedName>
    <definedName name="_dao1">#REF!</definedName>
    <definedName name="_dao2" localSheetId="11">#REF!</definedName>
    <definedName name="_dao2" localSheetId="3">#REF!</definedName>
    <definedName name="_dao2">#REF!</definedName>
    <definedName name="_dap2" localSheetId="11">#REF!</definedName>
    <definedName name="_dap2" localSheetId="3">#REF!</definedName>
    <definedName name="_dap2">#REF!</definedName>
    <definedName name="_day1" localSheetId="11">#REF!</definedName>
    <definedName name="_day1" localSheetId="3">#REF!</definedName>
    <definedName name="_day1">#REF!</definedName>
    <definedName name="_day2" localSheetId="11">#REF!</definedName>
    <definedName name="_day2" localSheetId="3">#REF!</definedName>
    <definedName name="_day2">#REF!</definedName>
    <definedName name="_DayNeo">"#NAME!_DayNeo"</definedName>
    <definedName name="_DayNeo_26" localSheetId="0">_DayNeo</definedName>
    <definedName name="_DayNeo_26" localSheetId="1">_DayNeo</definedName>
    <definedName name="_DayNeo_26" localSheetId="2">_DayNeo</definedName>
    <definedName name="_DayNeo_26" localSheetId="3">[0]!_DayNeo</definedName>
    <definedName name="_DayNeo_26">_DayNeo</definedName>
    <definedName name="_dbu1" localSheetId="11">#REF!</definedName>
    <definedName name="_dbu1" localSheetId="0">#REF!</definedName>
    <definedName name="_dbu1" localSheetId="3">#REF!</definedName>
    <definedName name="_dbu1">#REF!</definedName>
    <definedName name="_dbu2" localSheetId="11">#REF!</definedName>
    <definedName name="_dbu2" localSheetId="0">#REF!</definedName>
    <definedName name="_dbu2" localSheetId="3">#REF!</definedName>
    <definedName name="_dbu2">#REF!</definedName>
    <definedName name="_dc" localSheetId="11">#REF!</definedName>
    <definedName name="_dc" localSheetId="0">#REF!</definedName>
    <definedName name="_dc" localSheetId="3">#REF!</definedName>
    <definedName name="_dc">#REF!</definedName>
    <definedName name="_dcp1" localSheetId="11">#REF!</definedName>
    <definedName name="_dcp1" localSheetId="3">#REF!</definedName>
    <definedName name="_dcp1">#REF!</definedName>
    <definedName name="_dcp2" localSheetId="11">#REF!</definedName>
    <definedName name="_dcp2" localSheetId="3">#REF!</definedName>
    <definedName name="_dcp2">#REF!</definedName>
    <definedName name="_DDC3" localSheetId="11">#REF!</definedName>
    <definedName name="_DDC3" localSheetId="3">#REF!</definedName>
    <definedName name="_DDC3">#REF!</definedName>
    <definedName name="_ddn400">"$#REF!.$F$47"</definedName>
    <definedName name="_ddn600">"$#REF!.$F$33"</definedName>
    <definedName name="_deo1" localSheetId="11">#REF!</definedName>
    <definedName name="_deo1" localSheetId="3">#REF!</definedName>
    <definedName name="_deo1">#REF!</definedName>
    <definedName name="_deo10" localSheetId="11">#REF!</definedName>
    <definedName name="_deo10" localSheetId="3">#REF!</definedName>
    <definedName name="_deo10">#REF!</definedName>
    <definedName name="_deo2" localSheetId="11">#REF!</definedName>
    <definedName name="_deo2" localSheetId="3">#REF!</definedName>
    <definedName name="_deo2">#REF!</definedName>
    <definedName name="_deo3" localSheetId="11">#REF!</definedName>
    <definedName name="_deo3" localSheetId="3">#REF!</definedName>
    <definedName name="_deo3">#REF!</definedName>
    <definedName name="_deo4" localSheetId="11">#REF!</definedName>
    <definedName name="_deo4" localSheetId="3">#REF!</definedName>
    <definedName name="_deo4">#REF!</definedName>
    <definedName name="_deo5" localSheetId="11">#REF!</definedName>
    <definedName name="_deo5" localSheetId="3">#REF!</definedName>
    <definedName name="_deo5">#REF!</definedName>
    <definedName name="_deo6" localSheetId="11">#REF!</definedName>
    <definedName name="_deo6" localSheetId="3">#REF!</definedName>
    <definedName name="_deo6">#REF!</definedName>
    <definedName name="_deo7" localSheetId="11">#REF!</definedName>
    <definedName name="_deo7" localSheetId="3">#REF!</definedName>
    <definedName name="_deo7">#REF!</definedName>
    <definedName name="_deo8" localSheetId="11">#REF!</definedName>
    <definedName name="_deo8" localSheetId="3">#REF!</definedName>
    <definedName name="_deo8">#REF!</definedName>
    <definedName name="_deo9" localSheetId="11">#REF!</definedName>
    <definedName name="_deo9" localSheetId="3">#REF!</definedName>
    <definedName name="_deo9">#REF!</definedName>
    <definedName name="_dgt100">NA()</definedName>
    <definedName name="_doi3" localSheetId="11">#REF!</definedName>
    <definedName name="_doi3" localSheetId="3">#REF!</definedName>
    <definedName name="_doi3">#REF!</definedName>
    <definedName name="_dui15" localSheetId="11">#REF!</definedName>
    <definedName name="_dui15" localSheetId="3">#REF!</definedName>
    <definedName name="_dui15">#REF!</definedName>
    <definedName name="_dvu2000">1.77</definedName>
    <definedName name="_dvu2005">2.37</definedName>
    <definedName name="_dvu2010">3.05</definedName>
    <definedName name="_dvu97">1.36</definedName>
    <definedName name="_dvu98">1.48</definedName>
    <definedName name="_dvu99">1.61</definedName>
    <definedName name="_e">NA()</definedName>
    <definedName name="_e_2" localSheetId="11">#REF!</definedName>
    <definedName name="_e_2" localSheetId="3">#REF!</definedName>
    <definedName name="_e_2">#REF!</definedName>
    <definedName name="_e_28" localSheetId="11">#REF!</definedName>
    <definedName name="_e_28" localSheetId="3">#REF!</definedName>
    <definedName name="_e_28">#REF!</definedName>
    <definedName name="_E99999" localSheetId="11">#REF!</definedName>
    <definedName name="_E99999" localSheetId="3">#REF!</definedName>
    <definedName name="_E99999">#REF!</definedName>
    <definedName name="_f">NA()</definedName>
    <definedName name="_f_2" localSheetId="11">#REF!</definedName>
    <definedName name="_f_2" localSheetId="3">#REF!</definedName>
    <definedName name="_f_2">#REF!</definedName>
    <definedName name="_f_28" localSheetId="11">#REF!</definedName>
    <definedName name="_f_28" localSheetId="3">#REF!</definedName>
    <definedName name="_f_28">#REF!</definedName>
    <definedName name="_fa" localSheetId="11">#REF!</definedName>
    <definedName name="_fa" localSheetId="3">#REF!</definedName>
    <definedName name="_fa">#REF!</definedName>
    <definedName name="_FIL2" localSheetId="11">#REF!</definedName>
    <definedName name="_FIL2" localSheetId="3">#REF!</definedName>
    <definedName name="_FIL2">#REF!</definedName>
    <definedName name="_Fill" localSheetId="11" hidden="1">#REF!</definedName>
    <definedName name="_Fill" localSheetId="3" hidden="1">#REF!</definedName>
    <definedName name="_Fill" hidden="1">#REF!</definedName>
    <definedName name="_fsa1" localSheetId="11">#REF!</definedName>
    <definedName name="_fsa1" localSheetId="3">#REF!</definedName>
    <definedName name="_fsa1">#REF!</definedName>
    <definedName name="_g">NA()</definedName>
    <definedName name="_g_2" localSheetId="11">#REF!</definedName>
    <definedName name="_g_2" localSheetId="0">#REF!</definedName>
    <definedName name="_g_2" localSheetId="3">#REF!</definedName>
    <definedName name="_g_2">#REF!</definedName>
    <definedName name="_g_28" localSheetId="11">#REF!</definedName>
    <definedName name="_g_28" localSheetId="3">#REF!</definedName>
    <definedName name="_g_28">#REF!</definedName>
    <definedName name="_g1" localSheetId="11">#REF!</definedName>
    <definedName name="_g1" localSheetId="3">#REF!</definedName>
    <definedName name="_g1">#REF!</definedName>
    <definedName name="_g1_20" localSheetId="11">#REF!</definedName>
    <definedName name="_g1_20" localSheetId="3">#REF!</definedName>
    <definedName name="_g1_20">#REF!</definedName>
    <definedName name="_g1_28" localSheetId="11">#REF!</definedName>
    <definedName name="_g1_28" localSheetId="3">#REF!</definedName>
    <definedName name="_g1_28">#REF!</definedName>
    <definedName name="_g2" localSheetId="11">#REF!</definedName>
    <definedName name="_g2" localSheetId="3">#REF!</definedName>
    <definedName name="_g2">#REF!</definedName>
    <definedName name="_g2_20" localSheetId="11">#REF!</definedName>
    <definedName name="_g2_20" localSheetId="3">#REF!</definedName>
    <definedName name="_g2_20">#REF!</definedName>
    <definedName name="_g2_28" localSheetId="11">#REF!</definedName>
    <definedName name="_g2_28" localSheetId="3">#REF!</definedName>
    <definedName name="_g2_28">#REF!</definedName>
    <definedName name="_gdc1" localSheetId="11">#REF!</definedName>
    <definedName name="_gdc1" localSheetId="3">#REF!</definedName>
    <definedName name="_gdc1">#REF!</definedName>
    <definedName name="_gdw2" localSheetId="11">#REF!</definedName>
    <definedName name="_gdw2" localSheetId="3">#REF!</definedName>
    <definedName name="_gdw2">#REF!</definedName>
    <definedName name="_GID1" localSheetId="11">#REF!</definedName>
    <definedName name="_GID1" localSheetId="3">#REF!</definedName>
    <definedName name="_GID1">#REF!</definedName>
    <definedName name="_Goi8" localSheetId="0" hidden="1">{"'Sheet1'!$L$16"}</definedName>
    <definedName name="_Goi8" localSheetId="1" hidden="1">{"'Sheet1'!$L$16"}</definedName>
    <definedName name="_Goi8" localSheetId="2" hidden="1">{"'Sheet1'!$L$16"}</definedName>
    <definedName name="_Goi8" localSheetId="3" hidden="1">{"'Sheet1'!$L$16"}</definedName>
    <definedName name="_Goi8" hidden="1">{"'Sheet1'!$L$16"}</definedName>
    <definedName name="_gon4" localSheetId="11">#REF!</definedName>
    <definedName name="_gon4" localSheetId="3">#REF!</definedName>
    <definedName name="_gon4">#REF!</definedName>
    <definedName name="_Gra1" localSheetId="11">#REF!</definedName>
    <definedName name="_Gra1" localSheetId="3">#REF!</definedName>
    <definedName name="_Gra1">#REF!</definedName>
    <definedName name="_Gra2" localSheetId="11">#REF!</definedName>
    <definedName name="_Gra2" localSheetId="3">#REF!</definedName>
    <definedName name="_Gra2">#REF!</definedName>
    <definedName name="_gxm30" localSheetId="11">#REF!</definedName>
    <definedName name="_gxm30" localSheetId="3">#REF!</definedName>
    <definedName name="_gxm30">#REF!</definedName>
    <definedName name="_h">NA()</definedName>
    <definedName name="_h_2" localSheetId="11">#REF!</definedName>
    <definedName name="_h_2" localSheetId="3">#REF!</definedName>
    <definedName name="_h_2">#REF!</definedName>
    <definedName name="_h_28" localSheetId="11">#REF!</definedName>
    <definedName name="_h_28" localSheetId="3">#REF!</definedName>
    <definedName name="_h_28">#REF!</definedName>
    <definedName name="_h1" localSheetId="11">#REF!</definedName>
    <definedName name="_h1" localSheetId="3">#REF!</definedName>
    <definedName name="_h1">#REF!</definedName>
    <definedName name="_h2" localSheetId="11">#REF!</definedName>
    <definedName name="_h2" localSheetId="3">#REF!</definedName>
    <definedName name="_h2">#REF!</definedName>
    <definedName name="_h3" localSheetId="11">#REF!</definedName>
    <definedName name="_h3" localSheetId="3">#REF!</definedName>
    <definedName name="_h3">#REF!</definedName>
    <definedName name="_han23" localSheetId="11">#REF!</definedName>
    <definedName name="_han23" localSheetId="3">#REF!</definedName>
    <definedName name="_han23">#REF!</definedName>
    <definedName name="_han4" localSheetId="11">#REF!</definedName>
    <definedName name="_han4" localSheetId="3">#REF!</definedName>
    <definedName name="_han4">#REF!</definedName>
    <definedName name="_hh1" localSheetId="11">#REF!</definedName>
    <definedName name="_hh1" localSheetId="3">#REF!</definedName>
    <definedName name="_hh1">#REF!</definedName>
    <definedName name="_hh2" localSheetId="11">#REF!</definedName>
    <definedName name="_hh2" localSheetId="3">#REF!</definedName>
    <definedName name="_hh2">#REF!</definedName>
    <definedName name="_hh3" localSheetId="11">#REF!</definedName>
    <definedName name="_hh3" localSheetId="3">#REF!</definedName>
    <definedName name="_hh3">#REF!</definedName>
    <definedName name="_HKy2">NA()</definedName>
    <definedName name="_hom2" localSheetId="11">#REF!</definedName>
    <definedName name="_hom2" localSheetId="3">#REF!</definedName>
    <definedName name="_hom2">#REF!</definedName>
    <definedName name="_hom4" localSheetId="11">#REF!</definedName>
    <definedName name="_hom4" localSheetId="3">#REF!</definedName>
    <definedName name="_hom4">#REF!</definedName>
    <definedName name="_hsm2">1.1289</definedName>
    <definedName name="_htb1" localSheetId="11">#REF!</definedName>
    <definedName name="_htb1" localSheetId="3">#REF!</definedName>
    <definedName name="_htb1">#REF!</definedName>
    <definedName name="_i">NA()</definedName>
    <definedName name="_i_2" localSheetId="11">#REF!</definedName>
    <definedName name="_i_2" localSheetId="3">#REF!</definedName>
    <definedName name="_i_2">#REF!</definedName>
    <definedName name="_i_28" localSheetId="11">#REF!</definedName>
    <definedName name="_i_28" localSheetId="3">#REF!</definedName>
    <definedName name="_i_28">#REF!</definedName>
    <definedName name="_j">NA()</definedName>
    <definedName name="_j_2" localSheetId="11">#REF!</definedName>
    <definedName name="_j_2" localSheetId="3">#REF!</definedName>
    <definedName name="_j_2">#REF!</definedName>
    <definedName name="_j_28" localSheetId="11">#REF!</definedName>
    <definedName name="_j_28" localSheetId="3">#REF!</definedName>
    <definedName name="_j_28">#REF!</definedName>
    <definedName name="_k">NA()</definedName>
    <definedName name="_k_2" localSheetId="11">#REF!</definedName>
    <definedName name="_k_2" localSheetId="3">#REF!</definedName>
    <definedName name="_k_2">#REF!</definedName>
    <definedName name="_k_28" localSheetId="11">#REF!</definedName>
    <definedName name="_k_28" localSheetId="3">#REF!</definedName>
    <definedName name="_k_28">#REF!</definedName>
    <definedName name="_K146" localSheetId="0" hidden="1">{"'Sheet1'!$L$16"}</definedName>
    <definedName name="_K146" localSheetId="1" hidden="1">{"'Sheet1'!$L$16"}</definedName>
    <definedName name="_K146" localSheetId="2" hidden="1">{"'Sheet1'!$L$16"}</definedName>
    <definedName name="_K146" localSheetId="3" hidden="1">{"'Sheet1'!$L$16"}</definedName>
    <definedName name="_K146" hidden="1">{"'Sheet1'!$L$16"}</definedName>
    <definedName name="_Kcdon">"#NAME!_Kcdon"</definedName>
    <definedName name="_Kcdon_26" localSheetId="0">_Kcdon</definedName>
    <definedName name="_Kcdon_26" localSheetId="1">_Kcdon</definedName>
    <definedName name="_Kcdon_26" localSheetId="2">_Kcdon</definedName>
    <definedName name="_Kcdon_26" localSheetId="3">[0]!_Kcdon</definedName>
    <definedName name="_Kcdon_26">_Kcdon</definedName>
    <definedName name="_Key1" localSheetId="11" hidden="1">#REF!</definedName>
    <definedName name="_Key1" localSheetId="0" hidden="1">#REF!</definedName>
    <definedName name="_Key1" localSheetId="3" hidden="1">#REF!</definedName>
    <definedName name="_Key1" hidden="1">#REF!</definedName>
    <definedName name="_Key2" localSheetId="11" hidden="1">#REF!</definedName>
    <definedName name="_Key2" localSheetId="0" hidden="1">#REF!</definedName>
    <definedName name="_Key2" localSheetId="3" hidden="1">#REF!</definedName>
    <definedName name="_Key2" hidden="1">#REF!</definedName>
    <definedName name="_kl1" localSheetId="11">#REF!</definedName>
    <definedName name="_kl1" localSheetId="0">#REF!</definedName>
    <definedName name="_kl1" localSheetId="3">#REF!</definedName>
    <definedName name="_kl1">#REF!</definedName>
    <definedName name="_KM188" localSheetId="11">#REF!</definedName>
    <definedName name="_KM188" localSheetId="3">#REF!</definedName>
    <definedName name="_KM188">#REF!</definedName>
    <definedName name="_km189" localSheetId="11">#REF!</definedName>
    <definedName name="_km189" localSheetId="3">#REF!</definedName>
    <definedName name="_km189">#REF!</definedName>
    <definedName name="_km190" localSheetId="11">#REF!</definedName>
    <definedName name="_km190" localSheetId="3">#REF!</definedName>
    <definedName name="_km190">#REF!</definedName>
    <definedName name="_km191" localSheetId="11">#REF!</definedName>
    <definedName name="_km191" localSheetId="3">#REF!</definedName>
    <definedName name="_km191">#REF!</definedName>
    <definedName name="_km192" localSheetId="11">#REF!</definedName>
    <definedName name="_km192" localSheetId="3">#REF!</definedName>
    <definedName name="_km192">#REF!</definedName>
    <definedName name="_km193" localSheetId="11">#REF!</definedName>
    <definedName name="_km193" localSheetId="3">#REF!</definedName>
    <definedName name="_km193">#REF!</definedName>
    <definedName name="_km194" localSheetId="11">#REF!</definedName>
    <definedName name="_km194" localSheetId="3">#REF!</definedName>
    <definedName name="_km194">#REF!</definedName>
    <definedName name="_km195" localSheetId="11">#REF!</definedName>
    <definedName name="_km195" localSheetId="3">#REF!</definedName>
    <definedName name="_km195">#REF!</definedName>
    <definedName name="_km196" localSheetId="11">#REF!</definedName>
    <definedName name="_km196" localSheetId="3">#REF!</definedName>
    <definedName name="_km196">#REF!</definedName>
    <definedName name="_km197" localSheetId="11">#REF!</definedName>
    <definedName name="_km197" localSheetId="3">#REF!</definedName>
    <definedName name="_km197">#REF!</definedName>
    <definedName name="_km198" localSheetId="11">#REF!</definedName>
    <definedName name="_km198" localSheetId="3">#REF!</definedName>
    <definedName name="_km198">#REF!</definedName>
    <definedName name="_Km36">"$#REF!.$C$128"</definedName>
    <definedName name="_kn12" localSheetId="11">#REF!</definedName>
    <definedName name="_kn12" localSheetId="3">#REF!</definedName>
    <definedName name="_kn12">#REF!</definedName>
    <definedName name="_Knc1" localSheetId="11">#REF!</definedName>
    <definedName name="_Knc1" localSheetId="3">#REF!</definedName>
    <definedName name="_Knc1">#REF!</definedName>
    <definedName name="_Knc36">"$#REF!.$C$127"</definedName>
    <definedName name="_Knc57">"$#REF!.$C$130"</definedName>
    <definedName name="_Kvl36">"$#REF!.$C$126"</definedName>
    <definedName name="_KyHieu">"#NAME!_KyHieu"</definedName>
    <definedName name="_KyHieu_26" localSheetId="0">_KyHieu</definedName>
    <definedName name="_KyHieu_26" localSheetId="1">_KyHieu</definedName>
    <definedName name="_KyHieu_26" localSheetId="2">_KyHieu</definedName>
    <definedName name="_KyHieu_26" localSheetId="3">[0]!_KyHieu</definedName>
    <definedName name="_KyHieu_26">_KyHieu</definedName>
    <definedName name="_l">NA()</definedName>
    <definedName name="_l_2" localSheetId="11">#REF!</definedName>
    <definedName name="_l_2" localSheetId="0">#REF!</definedName>
    <definedName name="_l_2" localSheetId="3">#REF!</definedName>
    <definedName name="_l_2">#REF!</definedName>
    <definedName name="_l_28" localSheetId="11">#REF!</definedName>
    <definedName name="_l_28" localSheetId="0">#REF!</definedName>
    <definedName name="_l_28" localSheetId="3">#REF!</definedName>
    <definedName name="_l_28">#REF!</definedName>
    <definedName name="_L1" localSheetId="11">#REF!</definedName>
    <definedName name="_L1" localSheetId="3">#REF!</definedName>
    <definedName name="_L1">#REF!</definedName>
    <definedName name="_L1_20" localSheetId="11">#REF!</definedName>
    <definedName name="_L1_20" localSheetId="3">#REF!</definedName>
    <definedName name="_L1_20">#REF!</definedName>
    <definedName name="_L1_28" localSheetId="11">#REF!</definedName>
    <definedName name="_L1_28" localSheetId="3">#REF!</definedName>
    <definedName name="_L1_28">#REF!</definedName>
    <definedName name="_L2" localSheetId="11">#REF!</definedName>
    <definedName name="_L2" localSheetId="3">#REF!</definedName>
    <definedName name="_L2">#REF!</definedName>
    <definedName name="_L2_20" localSheetId="11">#REF!</definedName>
    <definedName name="_L2_20" localSheetId="3">#REF!</definedName>
    <definedName name="_L2_20">#REF!</definedName>
    <definedName name="_L2_28" localSheetId="11">#REF!</definedName>
    <definedName name="_L2_28" localSheetId="3">#REF!</definedName>
    <definedName name="_L2_28">#REF!</definedName>
    <definedName name="_L6" localSheetId="11">#REF!</definedName>
    <definedName name="_L6" localSheetId="3">#REF!</definedName>
    <definedName name="_L6">#REF!</definedName>
    <definedName name="_Lan1" localSheetId="0" hidden="1">{"'Sheet1'!$L$16"}</definedName>
    <definedName name="_Lan1" localSheetId="1" hidden="1">{"'Sheet1'!$L$16"}</definedName>
    <definedName name="_Lan1" localSheetId="2" hidden="1">{"'Sheet1'!$L$16"}</definedName>
    <definedName name="_Lan1" localSheetId="3" hidden="1">{"'Sheet1'!$L$16"}</definedName>
    <definedName name="_Lan1" hidden="1">{"'Sheet1'!$L$16"}</definedName>
    <definedName name="_LAN3" localSheetId="0" hidden="1">{"'Sheet1'!$L$16"}</definedName>
    <definedName name="_LAN3" localSheetId="1" hidden="1">{"'Sheet1'!$L$16"}</definedName>
    <definedName name="_LAN3" localSheetId="2" hidden="1">{"'Sheet1'!$L$16"}</definedName>
    <definedName name="_LAN3" localSheetId="3" hidden="1">{"'Sheet1'!$L$16"}</definedName>
    <definedName name="_LAN3" hidden="1">{"'Sheet1'!$L$16"}</definedName>
    <definedName name="_lap1" localSheetId="11">#REF!</definedName>
    <definedName name="_lap1" localSheetId="3">#REF!</definedName>
    <definedName name="_lap1">#REF!</definedName>
    <definedName name="_lap2" localSheetId="11">#REF!</definedName>
    <definedName name="_lap2" localSheetId="3">#REF!</definedName>
    <definedName name="_lap2">#REF!</definedName>
    <definedName name="_lb40" localSheetId="11">#REF!</definedName>
    <definedName name="_lb40" localSheetId="3">#REF!</definedName>
    <definedName name="_lb40">#REF!</definedName>
    <definedName name="_ldv1" localSheetId="11">#REF!</definedName>
    <definedName name="_ldv1" localSheetId="3">#REF!</definedName>
    <definedName name="_ldv1">#REF!</definedName>
    <definedName name="_Ldv10" localSheetId="11">#REF!</definedName>
    <definedName name="_Ldv10" localSheetId="3">#REF!</definedName>
    <definedName name="_Ldv10">#REF!</definedName>
    <definedName name="_Ldv11" localSheetId="11">#REF!</definedName>
    <definedName name="_Ldv11" localSheetId="3">#REF!</definedName>
    <definedName name="_Ldv11">#REF!</definedName>
    <definedName name="_Ldv12" localSheetId="11">#REF!</definedName>
    <definedName name="_Ldv12" localSheetId="3">#REF!</definedName>
    <definedName name="_Ldv12">#REF!</definedName>
    <definedName name="_Ldv13" localSheetId="11">#REF!</definedName>
    <definedName name="_Ldv13" localSheetId="3">#REF!</definedName>
    <definedName name="_Ldv13">#REF!</definedName>
    <definedName name="_Ldv14" localSheetId="11">#REF!</definedName>
    <definedName name="_Ldv14" localSheetId="3">#REF!</definedName>
    <definedName name="_Ldv14">#REF!</definedName>
    <definedName name="_Ldv15" localSheetId="11">#REF!</definedName>
    <definedName name="_Ldv15" localSheetId="3">#REF!</definedName>
    <definedName name="_Ldv15">#REF!</definedName>
    <definedName name="_Ldv16" localSheetId="11">#REF!</definedName>
    <definedName name="_Ldv16" localSheetId="3">#REF!</definedName>
    <definedName name="_Ldv16">#REF!</definedName>
    <definedName name="_ldv2" localSheetId="11">#REF!</definedName>
    <definedName name="_ldv2" localSheetId="3">#REF!</definedName>
    <definedName name="_ldv2">#REF!</definedName>
    <definedName name="_ldv3" localSheetId="11">#REF!</definedName>
    <definedName name="_ldv3" localSheetId="3">#REF!</definedName>
    <definedName name="_ldv3">#REF!</definedName>
    <definedName name="_Ldv4" localSheetId="11">#REF!</definedName>
    <definedName name="_Ldv4" localSheetId="3">#REF!</definedName>
    <definedName name="_Ldv4">#REF!</definedName>
    <definedName name="_Ldv5" localSheetId="11">#REF!</definedName>
    <definedName name="_Ldv5" localSheetId="3">#REF!</definedName>
    <definedName name="_Ldv5">#REF!</definedName>
    <definedName name="_Ldv6" localSheetId="11">#REF!</definedName>
    <definedName name="_Ldv6" localSheetId="3">#REF!</definedName>
    <definedName name="_Ldv6">#REF!</definedName>
    <definedName name="_Ldv7" localSheetId="11">#REF!</definedName>
    <definedName name="_Ldv7" localSheetId="3">#REF!</definedName>
    <definedName name="_Ldv7">#REF!</definedName>
    <definedName name="_Ldv8" localSheetId="11">#REF!</definedName>
    <definedName name="_Ldv8" localSheetId="3">#REF!</definedName>
    <definedName name="_Ldv8">#REF!</definedName>
    <definedName name="_Ldv9" localSheetId="11">#REF!</definedName>
    <definedName name="_Ldv9" localSheetId="3">#REF!</definedName>
    <definedName name="_Ldv9">#REF!</definedName>
    <definedName name="_Len6" localSheetId="11">#REF!</definedName>
    <definedName name="_Len6" localSheetId="3">#REF!</definedName>
    <definedName name="_Len6">#REF!</definedName>
    <definedName name="_Len7" localSheetId="11">#REF!</definedName>
    <definedName name="_Len7" localSheetId="3">#REF!</definedName>
    <definedName name="_Len7">#REF!</definedName>
    <definedName name="_lk2" localSheetId="0" hidden="1">{"'Sheet1'!$L$16"}</definedName>
    <definedName name="_lk2" localSheetId="1" hidden="1">{"'Sheet1'!$L$16"}</definedName>
    <definedName name="_lk2" localSheetId="2" hidden="1">{"'Sheet1'!$L$16"}</definedName>
    <definedName name="_lk2" localSheetId="3" hidden="1">{"'Sheet1'!$L$16"}</definedName>
    <definedName name="_lk2" hidden="1">{"'Sheet1'!$L$16"}</definedName>
    <definedName name="_lr25" localSheetId="11">#REF!</definedName>
    <definedName name="_lr25" localSheetId="3">#REF!</definedName>
    <definedName name="_lr25">#REF!</definedName>
    <definedName name="_LTb40" localSheetId="11">#REF!</definedName>
    <definedName name="_LTb40" localSheetId="3">#REF!</definedName>
    <definedName name="_LTb40">#REF!</definedName>
    <definedName name="_lu10" localSheetId="11">#REF!</definedName>
    <definedName name="_lu10" localSheetId="3">#REF!</definedName>
    <definedName name="_lu10">#REF!</definedName>
    <definedName name="_lu8" localSheetId="11">#REF!</definedName>
    <definedName name="_lu8" localSheetId="3">#REF!</definedName>
    <definedName name="_lu8">#REF!</definedName>
    <definedName name="_Lvc1" localSheetId="11">#REF!</definedName>
    <definedName name="_Lvc1" localSheetId="3">#REF!</definedName>
    <definedName name="_Lvc1">#REF!</definedName>
    <definedName name="_LX100" localSheetId="11">#REF!</definedName>
    <definedName name="_LX100" localSheetId="3">#REF!</definedName>
    <definedName name="_LX100">#REF!</definedName>
    <definedName name="_m">NA()</definedName>
    <definedName name="_m_2" localSheetId="11">#REF!</definedName>
    <definedName name="_m_2" localSheetId="3">#REF!</definedName>
    <definedName name="_m_2">#REF!</definedName>
    <definedName name="_m_28" localSheetId="11">#REF!</definedName>
    <definedName name="_m_28" localSheetId="3">#REF!</definedName>
    <definedName name="_m_28">#REF!</definedName>
    <definedName name="_M1" localSheetId="11">#REF!</definedName>
    <definedName name="_M1" localSheetId="3">#REF!</definedName>
    <definedName name="_M1">#REF!</definedName>
    <definedName name="_MAC12">"$#REF!.$H$6"</definedName>
    <definedName name="_MAC46">"$#REF!.$H$61"</definedName>
    <definedName name="_MCB600" localSheetId="11">#REF!</definedName>
    <definedName name="_MCB600" localSheetId="3">#REF!</definedName>
    <definedName name="_MCB600">#REF!</definedName>
    <definedName name="_MCB800" localSheetId="11">#REF!</definedName>
    <definedName name="_MCB800" localSheetId="3">#REF!</definedName>
    <definedName name="_MCB800">#REF!</definedName>
    <definedName name="_md16" localSheetId="11">#REF!</definedName>
    <definedName name="_md16" localSheetId="3">#REF!</definedName>
    <definedName name="_md16">#REF!</definedName>
    <definedName name="_md25" localSheetId="11">#REF!</definedName>
    <definedName name="_md25" localSheetId="3">#REF!</definedName>
    <definedName name="_md25">#REF!</definedName>
    <definedName name="_md9" localSheetId="11">#REF!</definedName>
    <definedName name="_md9" localSheetId="3">#REF!</definedName>
    <definedName name="_md9">#REF!</definedName>
    <definedName name="_mdb1" localSheetId="11">#REF!</definedName>
    <definedName name="_mdb1" localSheetId="3">#REF!</definedName>
    <definedName name="_mdb1">#REF!</definedName>
    <definedName name="_mdc1" localSheetId="11">#REF!</definedName>
    <definedName name="_mdc1" localSheetId="3">#REF!</definedName>
    <definedName name="_mdc1">#REF!</definedName>
    <definedName name="_mdc2" localSheetId="11">#REF!</definedName>
    <definedName name="_mdc2" localSheetId="3">#REF!</definedName>
    <definedName name="_mdc2">#REF!</definedName>
    <definedName name="_mgl4" localSheetId="11">#REF!</definedName>
    <definedName name="_mgl4" localSheetId="3">#REF!</definedName>
    <definedName name="_mgl4">#REF!</definedName>
    <definedName name="_mgl8" localSheetId="11">#REF!</definedName>
    <definedName name="_mgl8" localSheetId="3">#REF!</definedName>
    <definedName name="_mgl8">#REF!</definedName>
    <definedName name="_mh2" localSheetId="11">#REF!</definedName>
    <definedName name="_mh2" localSheetId="3">#REF!</definedName>
    <definedName name="_mh2">#REF!</definedName>
    <definedName name="_mh23" localSheetId="11">#REF!</definedName>
    <definedName name="_mh23" localSheetId="3">#REF!</definedName>
    <definedName name="_mh23">#REF!</definedName>
    <definedName name="_mix6" localSheetId="11">#REF!</definedName>
    <definedName name="_mix6" localSheetId="3">#REF!</definedName>
    <definedName name="_mix6">#REF!</definedName>
    <definedName name="_mk42" localSheetId="11">#REF!</definedName>
    <definedName name="_mk42" localSheetId="3">#REF!</definedName>
    <definedName name="_mk42">#REF!</definedName>
    <definedName name="_mk65" localSheetId="11">#REF!</definedName>
    <definedName name="_mk65" localSheetId="3">#REF!</definedName>
    <definedName name="_mk65">#REF!</definedName>
    <definedName name="_mkD42" localSheetId="11">#REF!</definedName>
    <definedName name="_mkD42" localSheetId="3">#REF!</definedName>
    <definedName name="_mkD42">#REF!</definedName>
    <definedName name="_mkn17" localSheetId="11">#REF!</definedName>
    <definedName name="_mkn17" localSheetId="3">#REF!</definedName>
    <definedName name="_mkn17">#REF!</definedName>
    <definedName name="_mnk10" localSheetId="11">#REF!</definedName>
    <definedName name="_mnk10" localSheetId="3">#REF!</definedName>
    <definedName name="_mnk10">#REF!</definedName>
    <definedName name="_mnk17" localSheetId="11">#REF!</definedName>
    <definedName name="_mnk17" localSheetId="3">#REF!</definedName>
    <definedName name="_mnk17">#REF!</definedName>
    <definedName name="_mnk9" localSheetId="11">#REF!</definedName>
    <definedName name="_mnk9" localSheetId="3">#REF!</definedName>
    <definedName name="_mnk9">#REF!</definedName>
    <definedName name="_MoM11" localSheetId="11">#REF!</definedName>
    <definedName name="_MoM11" localSheetId="3">#REF!</definedName>
    <definedName name="_MoM11">#REF!</definedName>
    <definedName name="_Mong">"#NAME!_Mong"</definedName>
    <definedName name="_Mong_26" localSheetId="0">_Mong</definedName>
    <definedName name="_Mong_26" localSheetId="1">_Mong</definedName>
    <definedName name="_Mong_26" localSheetId="2">_Mong</definedName>
    <definedName name="_Mong_26" localSheetId="3">[0]!_Mong</definedName>
    <definedName name="_Mong_26">_Mong</definedName>
    <definedName name="_MongCotNeo">"#NAME!_MongCotNeo"</definedName>
    <definedName name="_MongCotNeo_26" localSheetId="0">_MongCotNeo</definedName>
    <definedName name="_MongCotNeo_26" localSheetId="1">_MongCotNeo</definedName>
    <definedName name="_MongCotNeo_26" localSheetId="2">_MongCotNeo</definedName>
    <definedName name="_MongCotNeo_26" localSheetId="3">[0]!_MongCotNeo</definedName>
    <definedName name="_MongCotNeo_26">_MongCotNeo</definedName>
    <definedName name="_MongNeo">"#NAME!_MongNeo"</definedName>
    <definedName name="_MongNeo_26" localSheetId="0">_MongNeo</definedName>
    <definedName name="_MongNeo_26" localSheetId="1">_MongNeo</definedName>
    <definedName name="_MongNeo_26" localSheetId="2">_MongNeo</definedName>
    <definedName name="_MongNeo_26" localSheetId="3">[0]!_MongNeo</definedName>
    <definedName name="_MongNeo_26">_MongNeo</definedName>
    <definedName name="_mtc3" localSheetId="11">#REF!</definedName>
    <definedName name="_mtc3" localSheetId="0">#REF!</definedName>
    <definedName name="_mtc3" localSheetId="3">#REF!</definedName>
    <definedName name="_mtc3">#REF!</definedName>
    <definedName name="_MVL486" localSheetId="11">#REF!</definedName>
    <definedName name="_MVL486" localSheetId="0">#REF!</definedName>
    <definedName name="_MVL486" localSheetId="3">#REF!</definedName>
    <definedName name="_MVL486">#REF!</definedName>
    <definedName name="_mw2" localSheetId="11">#REF!</definedName>
    <definedName name="_mw2" localSheetId="0">#REF!</definedName>
    <definedName name="_mw2" localSheetId="3">#REF!</definedName>
    <definedName name="_mw2">#REF!</definedName>
    <definedName name="_n">NA()</definedName>
    <definedName name="_n_2" localSheetId="11">#REF!</definedName>
    <definedName name="_n_2" localSheetId="3">#REF!</definedName>
    <definedName name="_n_2">#REF!</definedName>
    <definedName name="_n_28" localSheetId="11">#REF!</definedName>
    <definedName name="_n_28" localSheetId="3">#REF!</definedName>
    <definedName name="_n_28">#REF!</definedName>
    <definedName name="_NC100" localSheetId="11">#REF!</definedName>
    <definedName name="_NC100" localSheetId="3">#REF!</definedName>
    <definedName name="_NC100">#REF!</definedName>
    <definedName name="_nc150" localSheetId="11">#REF!</definedName>
    <definedName name="_nc150" localSheetId="3">#REF!</definedName>
    <definedName name="_nc150">#REF!</definedName>
    <definedName name="_nc151" localSheetId="11">#REF!</definedName>
    <definedName name="_nc151" localSheetId="3">#REF!</definedName>
    <definedName name="_nc151">#REF!</definedName>
    <definedName name="_NC200" localSheetId="11">#REF!</definedName>
    <definedName name="_NC200" localSheetId="3">#REF!</definedName>
    <definedName name="_NC200">#REF!</definedName>
    <definedName name="_nc25" localSheetId="11">#REF!</definedName>
    <definedName name="_nc25" localSheetId="3">#REF!</definedName>
    <definedName name="_nc25">#REF!</definedName>
    <definedName name="_nc27" localSheetId="11">#REF!</definedName>
    <definedName name="_nc27" localSheetId="3">#REF!</definedName>
    <definedName name="_nc27">#REF!</definedName>
    <definedName name="_nc3" localSheetId="11">#REF!</definedName>
    <definedName name="_nc3" localSheetId="3">#REF!</definedName>
    <definedName name="_nc3">#REF!</definedName>
    <definedName name="_nc32" localSheetId="11">#REF!</definedName>
    <definedName name="_nc32" localSheetId="3">#REF!</definedName>
    <definedName name="_nc32">#REF!</definedName>
    <definedName name="_nc35" localSheetId="11">#REF!</definedName>
    <definedName name="_nc35" localSheetId="3">#REF!</definedName>
    <definedName name="_nc35">#REF!</definedName>
    <definedName name="_nc37" localSheetId="11">#REF!</definedName>
    <definedName name="_nc37" localSheetId="3">#REF!</definedName>
    <definedName name="_nc37">#REF!</definedName>
    <definedName name="_nc4" localSheetId="11">#REF!</definedName>
    <definedName name="_nc4" localSheetId="3">#REF!</definedName>
    <definedName name="_nc4">#REF!</definedName>
    <definedName name="_nc45" localSheetId="11">#REF!</definedName>
    <definedName name="_nc45" localSheetId="3">#REF!</definedName>
    <definedName name="_nc45">#REF!</definedName>
    <definedName name="_nc5" localSheetId="11">#REF!</definedName>
    <definedName name="_nc5" localSheetId="3">#REF!</definedName>
    <definedName name="_nc5">#REF!</definedName>
    <definedName name="_nc50" localSheetId="11">#REF!</definedName>
    <definedName name="_nc50" localSheetId="3">#REF!</definedName>
    <definedName name="_nc50">#REF!</definedName>
    <definedName name="_nc6" localSheetId="11">#REF!</definedName>
    <definedName name="_nc6" localSheetId="3">#REF!</definedName>
    <definedName name="_nc6">#REF!</definedName>
    <definedName name="_nc7" localSheetId="11">#REF!</definedName>
    <definedName name="_nc7" localSheetId="3">#REF!</definedName>
    <definedName name="_nc7">#REF!</definedName>
    <definedName name="_NCC3" localSheetId="11">#REF!</definedName>
    <definedName name="_NCC3" localSheetId="3">#REF!</definedName>
    <definedName name="_NCC3">#REF!</definedName>
    <definedName name="_NCC4" localSheetId="11">#REF!</definedName>
    <definedName name="_NCC4" localSheetId="3">#REF!</definedName>
    <definedName name="_NCC4">#REF!</definedName>
    <definedName name="_NCL100">"$#REF!.$#REF!$#REF!"</definedName>
    <definedName name="_NCL200">"$#REF!.$#REF!$#REF!"</definedName>
    <definedName name="_NCL250">"$#REF!.$#REF!$#REF!"</definedName>
    <definedName name="_ncm200" localSheetId="11">#REF!</definedName>
    <definedName name="_ncm200" localSheetId="3">#REF!</definedName>
    <definedName name="_ncm200">#REF!</definedName>
    <definedName name="_NCO150" localSheetId="11">#REF!</definedName>
    <definedName name="_NCO150" localSheetId="3">#REF!</definedName>
    <definedName name="_NCO150">#REF!</definedName>
    <definedName name="_NCO200" localSheetId="11">#REF!</definedName>
    <definedName name="_NCO200" localSheetId="3">#REF!</definedName>
    <definedName name="_NCO200">#REF!</definedName>
    <definedName name="_NCO50" localSheetId="11">#REF!</definedName>
    <definedName name="_NCO50" localSheetId="3">#REF!</definedName>
    <definedName name="_NCO50">#REF!</definedName>
    <definedName name="_neo1" localSheetId="11">#REF!</definedName>
    <definedName name="_neo1" localSheetId="3">#REF!</definedName>
    <definedName name="_neo1">#REF!</definedName>
    <definedName name="_NET2">"$#REF!.$A$1:$N$62"</definedName>
    <definedName name="_nin190">"$#REF!.$#REF!$#REF!"</definedName>
    <definedName name="_NK5" localSheetId="0" hidden="1">{"'Sheet1'!$L$16"}</definedName>
    <definedName name="_NK5" localSheetId="1" hidden="1">{"'Sheet1'!$L$16"}</definedName>
    <definedName name="_NK5" localSheetId="2" hidden="1">{"'Sheet1'!$L$16"}</definedName>
    <definedName name="_NK5" localSheetId="3" hidden="1">{"'Sheet1'!$L$16"}</definedName>
    <definedName name="_NK5" hidden="1">{"'Sheet1'!$L$16"}</definedName>
    <definedName name="_NLF01" localSheetId="11">#REF!</definedName>
    <definedName name="_NLF01" localSheetId="3">#REF!</definedName>
    <definedName name="_NLF01">#REF!</definedName>
    <definedName name="_NLF07" localSheetId="11">#REF!</definedName>
    <definedName name="_NLF07" localSheetId="3">#REF!</definedName>
    <definedName name="_NLF07">#REF!</definedName>
    <definedName name="_NLF12" localSheetId="11">#REF!</definedName>
    <definedName name="_NLF12" localSheetId="3">#REF!</definedName>
    <definedName name="_NLF12">#REF!</definedName>
    <definedName name="_NLF60" localSheetId="11">#REF!</definedName>
    <definedName name="_NLF60" localSheetId="3">#REF!</definedName>
    <definedName name="_NLF60">#REF!</definedName>
    <definedName name="_nln2000">1.8</definedName>
    <definedName name="_nln2005">2.32</definedName>
    <definedName name="_nln2010">2.95</definedName>
    <definedName name="_nln97">1.39</definedName>
    <definedName name="_nln98">1.52</definedName>
    <definedName name="_nln99">1.65</definedName>
    <definedName name="_NPV11" localSheetId="11">#REF!</definedName>
    <definedName name="_NPV11" localSheetId="3">#REF!</definedName>
    <definedName name="_NPV11">#REF!</definedName>
    <definedName name="_npv22" localSheetId="11">#REF!</definedName>
    <definedName name="_npv22" localSheetId="3">#REF!</definedName>
    <definedName name="_npv22">#REF!</definedName>
    <definedName name="_NSO2" localSheetId="0" hidden="1">{"'Sheet1'!$L$16"}</definedName>
    <definedName name="_NSO2" localSheetId="1" hidden="1">{"'Sheet1'!$L$16"}</definedName>
    <definedName name="_NSO2" localSheetId="2" hidden="1">{"'Sheet1'!$L$16"}</definedName>
    <definedName name="_NSO2" localSheetId="3" hidden="1">{"'Sheet1'!$L$16"}</definedName>
    <definedName name="_NSO2" hidden="1">{"'Sheet1'!$L$16"}</definedName>
    <definedName name="_o">NA()</definedName>
    <definedName name="_o_2" localSheetId="11">#REF!</definedName>
    <definedName name="_o_2" localSheetId="3">#REF!</definedName>
    <definedName name="_o_2">#REF!</definedName>
    <definedName name="_o_28" localSheetId="11">#REF!</definedName>
    <definedName name="_o_28" localSheetId="3">#REF!</definedName>
    <definedName name="_o_28">#REF!</definedName>
    <definedName name="_od100" localSheetId="11">#REF!</definedName>
    <definedName name="_od100" localSheetId="3">#REF!</definedName>
    <definedName name="_od100">#REF!</definedName>
    <definedName name="_ond100" localSheetId="11">#REF!</definedName>
    <definedName name="_ond100" localSheetId="3">#REF!</definedName>
    <definedName name="_ond100">#REF!</definedName>
    <definedName name="_Order1" hidden="1">255</definedName>
    <definedName name="_Order2" hidden="1">255</definedName>
    <definedName name="_oto10" localSheetId="11">#REF!</definedName>
    <definedName name="_oto10" localSheetId="3">#REF!</definedName>
    <definedName name="_oto10">#REF!</definedName>
    <definedName name="_oto12" localSheetId="11">#REF!</definedName>
    <definedName name="_oto12" localSheetId="3">#REF!</definedName>
    <definedName name="_oto12">#REF!</definedName>
    <definedName name="_oto5" localSheetId="11">#REF!</definedName>
    <definedName name="_oto5" localSheetId="3">#REF!</definedName>
    <definedName name="_oto5">#REF!</definedName>
    <definedName name="_oto7" localSheetId="11">#REF!</definedName>
    <definedName name="_oto7" localSheetId="3">#REF!</definedName>
    <definedName name="_oto7">#REF!</definedName>
    <definedName name="_p" localSheetId="11">#REF!</definedName>
    <definedName name="_p" localSheetId="3">#REF!</definedName>
    <definedName name="_p">#REF!</definedName>
    <definedName name="_p_28" localSheetId="11">#REF!</definedName>
    <definedName name="_p_28" localSheetId="3">#REF!</definedName>
    <definedName name="_p_28">#REF!</definedName>
    <definedName name="_PA3" localSheetId="0" hidden="1">{"'Sheet1'!$L$16"}</definedName>
    <definedName name="_PA3" localSheetId="1" hidden="1">{"'Sheet1'!$L$16"}</definedName>
    <definedName name="_PA3" localSheetId="2" hidden="1">{"'Sheet1'!$L$16"}</definedName>
    <definedName name="_PA3" localSheetId="3" hidden="1">{"'Sheet1'!$L$16"}</definedName>
    <definedName name="_PA3" hidden="1">{"'Sheet1'!$L$16"}</definedName>
    <definedName name="_pc30" localSheetId="11">#REF!</definedName>
    <definedName name="_pc30" localSheetId="3">#REF!</definedName>
    <definedName name="_pc30">#REF!</definedName>
    <definedName name="_pc40" localSheetId="11">#REF!</definedName>
    <definedName name="_pc40" localSheetId="3">#REF!</definedName>
    <definedName name="_pc40">#REF!</definedName>
    <definedName name="_Ph30" localSheetId="11">#REF!</definedName>
    <definedName name="_Ph30" localSheetId="3">#REF!</definedName>
    <definedName name="_Ph30">#REF!</definedName>
    <definedName name="_Pt1" localSheetId="11">#REF!</definedName>
    <definedName name="_Pt1" localSheetId="3">#REF!</definedName>
    <definedName name="_Pt1">#REF!</definedName>
    <definedName name="_Pt2" localSheetId="11">#REF!</definedName>
    <definedName name="_Pt2" localSheetId="3">#REF!</definedName>
    <definedName name="_Pt2">#REF!</definedName>
    <definedName name="_PXB80" localSheetId="11">#REF!</definedName>
    <definedName name="_PXB80" localSheetId="3">#REF!</definedName>
    <definedName name="_PXB80">#REF!</definedName>
    <definedName name="_qh2" localSheetId="11">#REF!</definedName>
    <definedName name="_qh2" localSheetId="3">#REF!</definedName>
    <definedName name="_qh2">#REF!</definedName>
    <definedName name="_qH30" localSheetId="11">#REF!</definedName>
    <definedName name="_qH30" localSheetId="3">#REF!</definedName>
    <definedName name="_qH30">#REF!</definedName>
    <definedName name="_qXB80" localSheetId="11">#REF!</definedName>
    <definedName name="_qXB80" localSheetId="3">#REF!</definedName>
    <definedName name="_qXB80">#REF!</definedName>
    <definedName name="_R" localSheetId="11">#REF!</definedName>
    <definedName name="_R" localSheetId="3">#REF!</definedName>
    <definedName name="_R">#REF!</definedName>
    <definedName name="_R_20" localSheetId="11">#REF!</definedName>
    <definedName name="_R_20" localSheetId="3">#REF!</definedName>
    <definedName name="_R_20">#REF!</definedName>
    <definedName name="_R_28" localSheetId="11">#REF!</definedName>
    <definedName name="_R_28" localSheetId="3">#REF!</definedName>
    <definedName name="_R_28">#REF!</definedName>
    <definedName name="_rai100" localSheetId="11">#REF!</definedName>
    <definedName name="_rai100" localSheetId="3">#REF!</definedName>
    <definedName name="_rai100">#REF!</definedName>
    <definedName name="_rai20" localSheetId="11">#REF!</definedName>
    <definedName name="_rai20" localSheetId="3">#REF!</definedName>
    <definedName name="_rai20">#REF!</definedName>
    <definedName name="_rai50" localSheetId="11">#REF!</definedName>
    <definedName name="_rai50" localSheetId="3">#REF!</definedName>
    <definedName name="_rai50">#REF!</definedName>
    <definedName name="_Rd1" localSheetId="11">#REF!</definedName>
    <definedName name="_Rd1" localSheetId="3">#REF!</definedName>
    <definedName name="_Rd1">#REF!</definedName>
    <definedName name="_RHH1" localSheetId="11">#REF!</definedName>
    <definedName name="_RHH1" localSheetId="3">#REF!</definedName>
    <definedName name="_RHH1">#REF!</definedName>
    <definedName name="_RHH10" localSheetId="11">#REF!</definedName>
    <definedName name="_RHH10" localSheetId="3">#REF!</definedName>
    <definedName name="_RHH10">#REF!</definedName>
    <definedName name="_RHP1" localSheetId="11">#REF!</definedName>
    <definedName name="_RHP1" localSheetId="3">#REF!</definedName>
    <definedName name="_RHP1">#REF!</definedName>
    <definedName name="_RHP10" localSheetId="11">#REF!</definedName>
    <definedName name="_RHP10" localSheetId="3">#REF!</definedName>
    <definedName name="_RHP10">#REF!</definedName>
    <definedName name="_RI1" localSheetId="11">#REF!</definedName>
    <definedName name="_RI1" localSheetId="3">#REF!</definedName>
    <definedName name="_RI1">#REF!</definedName>
    <definedName name="_RI10" localSheetId="11">#REF!</definedName>
    <definedName name="_RI10" localSheetId="3">#REF!</definedName>
    <definedName name="_RI10">#REF!</definedName>
    <definedName name="_RII1" localSheetId="11">#REF!</definedName>
    <definedName name="_RII1" localSheetId="3">#REF!</definedName>
    <definedName name="_RII1">#REF!</definedName>
    <definedName name="_RII10" localSheetId="11">#REF!</definedName>
    <definedName name="_RII10" localSheetId="3">#REF!</definedName>
    <definedName name="_RII10">#REF!</definedName>
    <definedName name="_RIP1" localSheetId="11">#REF!</definedName>
    <definedName name="_RIP1" localSheetId="3">#REF!</definedName>
    <definedName name="_RIP1">#REF!</definedName>
    <definedName name="_RIP10" localSheetId="11">#REF!</definedName>
    <definedName name="_RIP10" localSheetId="3">#REF!</definedName>
    <definedName name="_RIP10">#REF!</definedName>
    <definedName name="_rp95" localSheetId="11">#REF!</definedName>
    <definedName name="_rp95" localSheetId="3">#REF!</definedName>
    <definedName name="_rp95">#REF!</definedName>
    <definedName name="_s" localSheetId="11">#REF!</definedName>
    <definedName name="_s" localSheetId="3">#REF!</definedName>
    <definedName name="_s">#REF!</definedName>
    <definedName name="_s_20" localSheetId="11">#REF!</definedName>
    <definedName name="_s_20" localSheetId="3">#REF!</definedName>
    <definedName name="_s_20">#REF!</definedName>
    <definedName name="_s_28" localSheetId="11">#REF!</definedName>
    <definedName name="_s_28" localSheetId="3">#REF!</definedName>
    <definedName name="_s_28">#REF!</definedName>
    <definedName name="_san108" localSheetId="11">#REF!</definedName>
    <definedName name="_san108" localSheetId="3">#REF!</definedName>
    <definedName name="_san108">#REF!</definedName>
    <definedName name="_san110" localSheetId="11">#REF!</definedName>
    <definedName name="_san110" localSheetId="3">#REF!</definedName>
    <definedName name="_san110">#REF!</definedName>
    <definedName name="_sat10">NA()</definedName>
    <definedName name="_sat12" localSheetId="11">#REF!</definedName>
    <definedName name="_sat12" localSheetId="3">#REF!</definedName>
    <definedName name="_sat12">#REF!</definedName>
    <definedName name="_sat14">NA()</definedName>
    <definedName name="_sat16" localSheetId="11">#REF!</definedName>
    <definedName name="_sat16" localSheetId="3">#REF!</definedName>
    <definedName name="_sat16">#REF!</definedName>
    <definedName name="_sat20" localSheetId="11">#REF!</definedName>
    <definedName name="_sat20" localSheetId="3">#REF!</definedName>
    <definedName name="_sat20">#REF!</definedName>
    <definedName name="_Sat27" localSheetId="11">#REF!</definedName>
    <definedName name="_Sat27" localSheetId="3">#REF!</definedName>
    <definedName name="_Sat27">#REF!</definedName>
    <definedName name="_sat6">NA()</definedName>
    <definedName name="_sat8">NA()</definedName>
    <definedName name="_sc1">"$#REF!.$H$6"</definedName>
    <definedName name="_SC2">"$#REF!.$H$9"</definedName>
    <definedName name="_sc3">"$#REF!.$H$56"</definedName>
    <definedName name="_sl2" localSheetId="11">#REF!</definedName>
    <definedName name="_sl2" localSheetId="3">#REF!</definedName>
    <definedName name="_sl2">#REF!</definedName>
    <definedName name="_sm100" localSheetId="11">#REF!</definedName>
    <definedName name="_sm100" localSheetId="3">#REF!</definedName>
    <definedName name="_sm100">#REF!</definedName>
    <definedName name="_SN3">"$#REF!.$#REF!$#REF!"</definedName>
    <definedName name="_Sort" localSheetId="11" hidden="1">#REF!</definedName>
    <definedName name="_Sort" localSheetId="3" hidden="1">#REF!</definedName>
    <definedName name="_Sort" hidden="1">#REF!</definedName>
    <definedName name="_Su">"#NAME!_Su"</definedName>
    <definedName name="_Su_26" localSheetId="0">_Su</definedName>
    <definedName name="_Su_26" localSheetId="1">_Su</definedName>
    <definedName name="_Su_26" localSheetId="2">_Su</definedName>
    <definedName name="_Su_26" localSheetId="3">[0]!_Su</definedName>
    <definedName name="_Su_26">_Su</definedName>
    <definedName name="_su12">NA()</definedName>
    <definedName name="_su45" localSheetId="11">#REF!</definedName>
    <definedName name="_su45" localSheetId="0">#REF!</definedName>
    <definedName name="_su45" localSheetId="3">#REF!</definedName>
    <definedName name="_su45">#REF!</definedName>
    <definedName name="_Su70">NA()</definedName>
    <definedName name="_sua20" localSheetId="11">#REF!</definedName>
    <definedName name="_sua20" localSheetId="0">#REF!</definedName>
    <definedName name="_sua20" localSheetId="3">#REF!</definedName>
    <definedName name="_sua20">#REF!</definedName>
    <definedName name="_sua30" localSheetId="11">#REF!</definedName>
    <definedName name="_sua30" localSheetId="3">#REF!</definedName>
    <definedName name="_sua30">#REF!</definedName>
    <definedName name="_sw70609" localSheetId="11">#REF!</definedName>
    <definedName name="_sw70609" localSheetId="3">#REF!</definedName>
    <definedName name="_sw70609">#REF!</definedName>
    <definedName name="_T" localSheetId="11">#REF!</definedName>
    <definedName name="_T" localSheetId="3">#REF!</definedName>
    <definedName name="_T">#REF!</definedName>
    <definedName name="_T4" localSheetId="11">#REF!</definedName>
    <definedName name="_T4" localSheetId="3">#REF!</definedName>
    <definedName name="_T4">#REF!</definedName>
    <definedName name="_ta1" localSheetId="11">#REF!</definedName>
    <definedName name="_ta1" localSheetId="3">#REF!</definedName>
    <definedName name="_ta1">#REF!</definedName>
    <definedName name="_ta2" localSheetId="11">#REF!</definedName>
    <definedName name="_ta2" localSheetId="3">#REF!</definedName>
    <definedName name="_ta2">#REF!</definedName>
    <definedName name="_ta3" localSheetId="11">#REF!</definedName>
    <definedName name="_ta3" localSheetId="3">#REF!</definedName>
    <definedName name="_ta3">#REF!</definedName>
    <definedName name="_ta4" localSheetId="11">#REF!</definedName>
    <definedName name="_ta4" localSheetId="3">#REF!</definedName>
    <definedName name="_ta4">#REF!</definedName>
    <definedName name="_ta5" localSheetId="11">#REF!</definedName>
    <definedName name="_ta5" localSheetId="3">#REF!</definedName>
    <definedName name="_ta5">#REF!</definedName>
    <definedName name="_ta6" localSheetId="11">#REF!</definedName>
    <definedName name="_ta6" localSheetId="3">#REF!</definedName>
    <definedName name="_ta6">#REF!</definedName>
    <definedName name="_tam2" localSheetId="11">#REF!</definedName>
    <definedName name="_tam2" localSheetId="3">#REF!</definedName>
    <definedName name="_tam2">#REF!</definedName>
    <definedName name="_tb1" localSheetId="11">#REF!</definedName>
    <definedName name="_tb1" localSheetId="3">#REF!</definedName>
    <definedName name="_tb1">#REF!</definedName>
    <definedName name="_tb2" localSheetId="11">#REF!</definedName>
    <definedName name="_tb2" localSheetId="3">#REF!</definedName>
    <definedName name="_tb2">#REF!</definedName>
    <definedName name="_tb3" localSheetId="11">#REF!</definedName>
    <definedName name="_tb3" localSheetId="3">#REF!</definedName>
    <definedName name="_tb3">#REF!</definedName>
    <definedName name="_tb4" localSheetId="11">#REF!</definedName>
    <definedName name="_tb4" localSheetId="3">#REF!</definedName>
    <definedName name="_tb4">#REF!</definedName>
    <definedName name="_tc1" localSheetId="11">#REF!</definedName>
    <definedName name="_tc1" localSheetId="3">#REF!</definedName>
    <definedName name="_tc1">#REF!</definedName>
    <definedName name="_tct3" localSheetId="11">#REF!</definedName>
    <definedName name="_tct3" localSheetId="3">#REF!</definedName>
    <definedName name="_tct3">#REF!</definedName>
    <definedName name="_tct3_1" localSheetId="11">#REF!</definedName>
    <definedName name="_tct3_1" localSheetId="3">#REF!</definedName>
    <definedName name="_tct3_1">#REF!</definedName>
    <definedName name="_tct3_2" localSheetId="11">#REF!</definedName>
    <definedName name="_tct3_2" localSheetId="3">#REF!</definedName>
    <definedName name="_tct3_2">#REF!</definedName>
    <definedName name="_tct3_20" localSheetId="11">#REF!</definedName>
    <definedName name="_tct3_20" localSheetId="3">#REF!</definedName>
    <definedName name="_tct3_20">#REF!</definedName>
    <definedName name="_tct5" localSheetId="11">#REF!</definedName>
    <definedName name="_tct5" localSheetId="3">#REF!</definedName>
    <definedName name="_tct5">#REF!</definedName>
    <definedName name="_td1" localSheetId="0" hidden="1">{"'Sheet1'!$L$16"}</definedName>
    <definedName name="_td1" localSheetId="1" hidden="1">{"'Sheet1'!$L$16"}</definedName>
    <definedName name="_td1" localSheetId="2" hidden="1">{"'Sheet1'!$L$16"}</definedName>
    <definedName name="_td1" localSheetId="3" hidden="1">{"'Sheet1'!$L$16"}</definedName>
    <definedName name="_td1" hidden="1">{"'Sheet1'!$L$16"}</definedName>
    <definedName name="_tdt6" localSheetId="11">#REF!</definedName>
    <definedName name="_tdt6" localSheetId="3">#REF!</definedName>
    <definedName name="_tdt6">#REF!</definedName>
    <definedName name="_te1" localSheetId="11">#REF!</definedName>
    <definedName name="_te1" localSheetId="3">#REF!</definedName>
    <definedName name="_te1">#REF!</definedName>
    <definedName name="_te2" localSheetId="11">#REF!</definedName>
    <definedName name="_te2" localSheetId="3">#REF!</definedName>
    <definedName name="_te2">#REF!</definedName>
    <definedName name="_tg427" localSheetId="11">#REF!</definedName>
    <definedName name="_tg427" localSheetId="3">#REF!</definedName>
    <definedName name="_tg427">#REF!</definedName>
    <definedName name="_TH1" localSheetId="11">#REF!</definedName>
    <definedName name="_TH1" localSheetId="3">#REF!</definedName>
    <definedName name="_TH1">#REF!</definedName>
    <definedName name="_th100">NA()</definedName>
    <definedName name="_TH160">NA()</definedName>
    <definedName name="_TH2" localSheetId="11">#REF!</definedName>
    <definedName name="_TH2" localSheetId="3">#REF!</definedName>
    <definedName name="_TH2">#REF!</definedName>
    <definedName name="_TH20" localSheetId="11">#REF!</definedName>
    <definedName name="_TH20" localSheetId="3">#REF!</definedName>
    <definedName name="_TH20">#REF!</definedName>
    <definedName name="_TH3" localSheetId="11">#REF!</definedName>
    <definedName name="_TH3" localSheetId="3">#REF!</definedName>
    <definedName name="_TH3">#REF!</definedName>
    <definedName name="_THt7" localSheetId="0">{"Book1","Bang chia luong.xls"}</definedName>
    <definedName name="_THt7" localSheetId="1">{"Book1","Bang chia luong.xls"}</definedName>
    <definedName name="_THt7" localSheetId="2">{"Book1","Bang chia luong.xls"}</definedName>
    <definedName name="_THt7" localSheetId="3">{"Book1","Bang chia luong.xls"}</definedName>
    <definedName name="_THt7">{"Book1","Bang chia luong.xls"}</definedName>
    <definedName name="_TK1" localSheetId="11">#REF!</definedName>
    <definedName name="_TK1" localSheetId="3">#REF!</definedName>
    <definedName name="_TK1">#REF!</definedName>
    <definedName name="_TL1">"$#REF!.$C$6"</definedName>
    <definedName name="_TL2">"$#REF!.$D$6"</definedName>
    <definedName name="_TL3">"$#REF!.$#REF!$#REF!"</definedName>
    <definedName name="_TLA120">"$#REF!.$B$23"</definedName>
    <definedName name="_TLA35">"$#REF!.$B$27"</definedName>
    <definedName name="_TLA50">"$#REF!.$B$26"</definedName>
    <definedName name="_TLA70">"$#REF!.$B$25"</definedName>
    <definedName name="_TLA95">"$#REF!.$B$24"</definedName>
    <definedName name="_toi3" localSheetId="11">#REF!</definedName>
    <definedName name="_toi3" localSheetId="3">#REF!</definedName>
    <definedName name="_toi3">#REF!</definedName>
    <definedName name="_toi5" localSheetId="11">#REF!</definedName>
    <definedName name="_toi5" localSheetId="3">#REF!</definedName>
    <definedName name="_toi5">#REF!</definedName>
    <definedName name="_tp2" localSheetId="11">#REF!</definedName>
    <definedName name="_tp2" localSheetId="3">#REF!</definedName>
    <definedName name="_tp2">#REF!</definedName>
    <definedName name="_TR250">NA()</definedName>
    <definedName name="_tr375">NA()</definedName>
    <definedName name="_tra100" localSheetId="11">#REF!</definedName>
    <definedName name="_tra100" localSheetId="3">#REF!</definedName>
    <definedName name="_tra100">#REF!</definedName>
    <definedName name="_tra102" localSheetId="11">#REF!</definedName>
    <definedName name="_tra102" localSheetId="3">#REF!</definedName>
    <definedName name="_tra102">#REF!</definedName>
    <definedName name="_tra104" localSheetId="11">#REF!</definedName>
    <definedName name="_tra104" localSheetId="3">#REF!</definedName>
    <definedName name="_tra104">#REF!</definedName>
    <definedName name="_tra106" localSheetId="11">#REF!</definedName>
    <definedName name="_tra106" localSheetId="3">#REF!</definedName>
    <definedName name="_tra106">#REF!</definedName>
    <definedName name="_tra108" localSheetId="11">#REF!</definedName>
    <definedName name="_tra108" localSheetId="3">#REF!</definedName>
    <definedName name="_tra108">#REF!</definedName>
    <definedName name="_tra110" localSheetId="11">#REF!</definedName>
    <definedName name="_tra110" localSheetId="3">#REF!</definedName>
    <definedName name="_tra110">#REF!</definedName>
    <definedName name="_tra112" localSheetId="11">#REF!</definedName>
    <definedName name="_tra112" localSheetId="3">#REF!</definedName>
    <definedName name="_tra112">#REF!</definedName>
    <definedName name="_tra114" localSheetId="11">#REF!</definedName>
    <definedName name="_tra114" localSheetId="3">#REF!</definedName>
    <definedName name="_tra114">#REF!</definedName>
    <definedName name="_tra116" localSheetId="11">#REF!</definedName>
    <definedName name="_tra116" localSheetId="3">#REF!</definedName>
    <definedName name="_tra116">#REF!</definedName>
    <definedName name="_tra118" localSheetId="11">#REF!</definedName>
    <definedName name="_tra118" localSheetId="3">#REF!</definedName>
    <definedName name="_tra118">#REF!</definedName>
    <definedName name="_tra120" localSheetId="11">#REF!</definedName>
    <definedName name="_tra120" localSheetId="3">#REF!</definedName>
    <definedName name="_tra120">#REF!</definedName>
    <definedName name="_tra122" localSheetId="11">#REF!</definedName>
    <definedName name="_tra122" localSheetId="3">#REF!</definedName>
    <definedName name="_tra122">#REF!</definedName>
    <definedName name="_tra124" localSheetId="11">#REF!</definedName>
    <definedName name="_tra124" localSheetId="3">#REF!</definedName>
    <definedName name="_tra124">#REF!</definedName>
    <definedName name="_tra126" localSheetId="11">#REF!</definedName>
    <definedName name="_tra126" localSheetId="3">#REF!</definedName>
    <definedName name="_tra126">#REF!</definedName>
    <definedName name="_tra128" localSheetId="11">#REF!</definedName>
    <definedName name="_tra128" localSheetId="3">#REF!</definedName>
    <definedName name="_tra128">#REF!</definedName>
    <definedName name="_tra130" localSheetId="11">#REF!</definedName>
    <definedName name="_tra130" localSheetId="3">#REF!</definedName>
    <definedName name="_tra130">#REF!</definedName>
    <definedName name="_tra132" localSheetId="11">#REF!</definedName>
    <definedName name="_tra132" localSheetId="3">#REF!</definedName>
    <definedName name="_tra132">#REF!</definedName>
    <definedName name="_tra134" localSheetId="11">#REF!</definedName>
    <definedName name="_tra134" localSheetId="3">#REF!</definedName>
    <definedName name="_tra134">#REF!</definedName>
    <definedName name="_tra136" localSheetId="11">#REF!</definedName>
    <definedName name="_tra136" localSheetId="3">#REF!</definedName>
    <definedName name="_tra136">#REF!</definedName>
    <definedName name="_tra138" localSheetId="11">#REF!</definedName>
    <definedName name="_tra138" localSheetId="3">#REF!</definedName>
    <definedName name="_tra138">#REF!</definedName>
    <definedName name="_tra140" localSheetId="11">#REF!</definedName>
    <definedName name="_tra140" localSheetId="3">#REF!</definedName>
    <definedName name="_tra140">#REF!</definedName>
    <definedName name="_tra70" localSheetId="11">#REF!</definedName>
    <definedName name="_tra70" localSheetId="3">#REF!</definedName>
    <definedName name="_tra70">#REF!</definedName>
    <definedName name="_tra72" localSheetId="11">#REF!</definedName>
    <definedName name="_tra72" localSheetId="3">#REF!</definedName>
    <definedName name="_tra72">#REF!</definedName>
    <definedName name="_tra74" localSheetId="11">#REF!</definedName>
    <definedName name="_tra74" localSheetId="3">#REF!</definedName>
    <definedName name="_tra74">#REF!</definedName>
    <definedName name="_tra76" localSheetId="11">#REF!</definedName>
    <definedName name="_tra76" localSheetId="3">#REF!</definedName>
    <definedName name="_tra76">#REF!</definedName>
    <definedName name="_tra78" localSheetId="11">#REF!</definedName>
    <definedName name="_tra78" localSheetId="3">#REF!</definedName>
    <definedName name="_tra78">#REF!</definedName>
    <definedName name="_tra80" localSheetId="11">#REF!</definedName>
    <definedName name="_tra80" localSheetId="3">#REF!</definedName>
    <definedName name="_tra80">#REF!</definedName>
    <definedName name="_tra82" localSheetId="11">#REF!</definedName>
    <definedName name="_tra82" localSheetId="3">#REF!</definedName>
    <definedName name="_tra82">#REF!</definedName>
    <definedName name="_tra84" localSheetId="11">#REF!</definedName>
    <definedName name="_tra84" localSheetId="3">#REF!</definedName>
    <definedName name="_tra84">#REF!</definedName>
    <definedName name="_tra86" localSheetId="11">#REF!</definedName>
    <definedName name="_tra86" localSheetId="3">#REF!</definedName>
    <definedName name="_tra86">#REF!</definedName>
    <definedName name="_tra88" localSheetId="11">#REF!</definedName>
    <definedName name="_tra88" localSheetId="3">#REF!</definedName>
    <definedName name="_tra88">#REF!</definedName>
    <definedName name="_tra90" localSheetId="11">#REF!</definedName>
    <definedName name="_tra90" localSheetId="3">#REF!</definedName>
    <definedName name="_tra90">#REF!</definedName>
    <definedName name="_tra92" localSheetId="11">#REF!</definedName>
    <definedName name="_tra92" localSheetId="3">#REF!</definedName>
    <definedName name="_tra92">#REF!</definedName>
    <definedName name="_tra94" localSheetId="11">#REF!</definedName>
    <definedName name="_tra94" localSheetId="3">#REF!</definedName>
    <definedName name="_tra94">#REF!</definedName>
    <definedName name="_tra96" localSheetId="11">#REF!</definedName>
    <definedName name="_tra96" localSheetId="3">#REF!</definedName>
    <definedName name="_tra96">#REF!</definedName>
    <definedName name="_tra98" localSheetId="11">#REF!</definedName>
    <definedName name="_tra98" localSheetId="3">#REF!</definedName>
    <definedName name="_tra98">#REF!</definedName>
    <definedName name="_tt10" localSheetId="11">#REF!</definedName>
    <definedName name="_tt10" localSheetId="3">#REF!</definedName>
    <definedName name="_tt10">#REF!</definedName>
    <definedName name="_tt22" localSheetId="11">#REF!</definedName>
    <definedName name="_tt22" localSheetId="3">#REF!</definedName>
    <definedName name="_tt22">#REF!</definedName>
    <definedName name="_tt3" localSheetId="0" hidden="1">{"'Sheet1'!$L$16"}</definedName>
    <definedName name="_tt3" localSheetId="1" hidden="1">{"'Sheet1'!$L$16"}</definedName>
    <definedName name="_tt3" localSheetId="2" hidden="1">{"'Sheet1'!$L$16"}</definedName>
    <definedName name="_tt3" localSheetId="3" hidden="1">{"'Sheet1'!$L$16"}</definedName>
    <definedName name="_tt3" hidden="1">{"'Sheet1'!$L$16"}</definedName>
    <definedName name="_tt6" localSheetId="11">#REF!</definedName>
    <definedName name="_tt6" localSheetId="3">#REF!</definedName>
    <definedName name="_tt6">#REF!</definedName>
    <definedName name="_tz593" localSheetId="11">#REF!</definedName>
    <definedName name="_tz593" localSheetId="3">#REF!</definedName>
    <definedName name="_tz593">#REF!</definedName>
    <definedName name="_u" localSheetId="11">#REF!</definedName>
    <definedName name="_u" localSheetId="3">#REF!</definedName>
    <definedName name="_u">#REF!</definedName>
    <definedName name="_u_20" localSheetId="11">#REF!</definedName>
    <definedName name="_u_20" localSheetId="3">#REF!</definedName>
    <definedName name="_u_20">#REF!</definedName>
    <definedName name="_u_28" localSheetId="11">#REF!</definedName>
    <definedName name="_u_28" localSheetId="3">#REF!</definedName>
    <definedName name="_u_28">#REF!</definedName>
    <definedName name="_ui108" localSheetId="11">#REF!</definedName>
    <definedName name="_ui108" localSheetId="3">#REF!</definedName>
    <definedName name="_ui108">#REF!</definedName>
    <definedName name="_ui110" localSheetId="11">#REF!</definedName>
    <definedName name="_ui110" localSheetId="3">#REF!</definedName>
    <definedName name="_ui110">#REF!</definedName>
    <definedName name="_ui140" localSheetId="11">#REF!</definedName>
    <definedName name="_ui140" localSheetId="3">#REF!</definedName>
    <definedName name="_ui140">#REF!</definedName>
    <definedName name="_ui180" localSheetId="11">#REF!</definedName>
    <definedName name="_ui180" localSheetId="3">#REF!</definedName>
    <definedName name="_ui180">#REF!</definedName>
    <definedName name="_Uk1" localSheetId="11">#REF!</definedName>
    <definedName name="_Uk1" localSheetId="3">#REF!</definedName>
    <definedName name="_Uk1">#REF!</definedName>
    <definedName name="_Uk10" localSheetId="11">#REF!</definedName>
    <definedName name="_Uk10" localSheetId="3">#REF!</definedName>
    <definedName name="_Uk10">#REF!</definedName>
    <definedName name="_Uk11" localSheetId="11">#REF!</definedName>
    <definedName name="_Uk11" localSheetId="3">#REF!</definedName>
    <definedName name="_Uk11">#REF!</definedName>
    <definedName name="_Uk12" localSheetId="11">#REF!</definedName>
    <definedName name="_Uk12" localSheetId="3">#REF!</definedName>
    <definedName name="_Uk12">#REF!</definedName>
    <definedName name="_Uk13" localSheetId="11">#REF!</definedName>
    <definedName name="_Uk13" localSheetId="3">#REF!</definedName>
    <definedName name="_Uk13">#REF!</definedName>
    <definedName name="_Uk14" localSheetId="11">#REF!</definedName>
    <definedName name="_Uk14" localSheetId="3">#REF!</definedName>
    <definedName name="_Uk14">#REF!</definedName>
    <definedName name="_Uk15" localSheetId="11">#REF!</definedName>
    <definedName name="_Uk15" localSheetId="3">#REF!</definedName>
    <definedName name="_Uk15">#REF!</definedName>
    <definedName name="_Uk16" localSheetId="11">#REF!</definedName>
    <definedName name="_Uk16" localSheetId="3">#REF!</definedName>
    <definedName name="_Uk16">#REF!</definedName>
    <definedName name="_Uk17" localSheetId="11">#REF!</definedName>
    <definedName name="_Uk17" localSheetId="3">#REF!</definedName>
    <definedName name="_Uk17">#REF!</definedName>
    <definedName name="_Uk18" localSheetId="11">#REF!</definedName>
    <definedName name="_Uk18" localSheetId="3">#REF!</definedName>
    <definedName name="_Uk18">#REF!</definedName>
    <definedName name="_Uk19" localSheetId="11">#REF!</definedName>
    <definedName name="_Uk19" localSheetId="3">#REF!</definedName>
    <definedName name="_Uk19">#REF!</definedName>
    <definedName name="_Uk2" localSheetId="11">#REF!</definedName>
    <definedName name="_Uk2" localSheetId="3">#REF!</definedName>
    <definedName name="_Uk2">#REF!</definedName>
    <definedName name="_Uk20" localSheetId="11">#REF!</definedName>
    <definedName name="_Uk20" localSheetId="3">#REF!</definedName>
    <definedName name="_Uk20">#REF!</definedName>
    <definedName name="_Uk21" localSheetId="11">#REF!</definedName>
    <definedName name="_Uk21" localSheetId="3">#REF!</definedName>
    <definedName name="_Uk21">#REF!</definedName>
    <definedName name="_Uk22" localSheetId="11">#REF!</definedName>
    <definedName name="_Uk22" localSheetId="3">#REF!</definedName>
    <definedName name="_Uk22">#REF!</definedName>
    <definedName name="_Uk23" localSheetId="11">#REF!</definedName>
    <definedName name="_Uk23" localSheetId="3">#REF!</definedName>
    <definedName name="_Uk23">#REF!</definedName>
    <definedName name="_Uk3" localSheetId="11">#REF!</definedName>
    <definedName name="_Uk3" localSheetId="3">#REF!</definedName>
    <definedName name="_Uk3">#REF!</definedName>
    <definedName name="_Uk4" localSheetId="11">#REF!</definedName>
    <definedName name="_Uk4" localSheetId="3">#REF!</definedName>
    <definedName name="_Uk4">#REF!</definedName>
    <definedName name="_Uk5" localSheetId="11">#REF!</definedName>
    <definedName name="_Uk5" localSheetId="3">#REF!</definedName>
    <definedName name="_Uk5">#REF!</definedName>
    <definedName name="_Uk6" localSheetId="11">#REF!</definedName>
    <definedName name="_Uk6" localSheetId="3">#REF!</definedName>
    <definedName name="_Uk6">#REF!</definedName>
    <definedName name="_Uk7" localSheetId="11">#REF!</definedName>
    <definedName name="_Uk7" localSheetId="3">#REF!</definedName>
    <definedName name="_Uk7">#REF!</definedName>
    <definedName name="_Uk8" localSheetId="11">#REF!</definedName>
    <definedName name="_Uk8" localSheetId="3">#REF!</definedName>
    <definedName name="_Uk8">#REF!</definedName>
    <definedName name="_Uk9" localSheetId="11">#REF!</definedName>
    <definedName name="_Uk9" localSheetId="3">#REF!</definedName>
    <definedName name="_Uk9">#REF!</definedName>
    <definedName name="_v" localSheetId="11">#REF!</definedName>
    <definedName name="_v" localSheetId="3">#REF!</definedName>
    <definedName name="_v">#REF!</definedName>
    <definedName name="_v_28" localSheetId="11">#REF!</definedName>
    <definedName name="_v_28" localSheetId="3">#REF!</definedName>
    <definedName name="_v_28">#REF!</definedName>
    <definedName name="_V10" localSheetId="11">#REF!</definedName>
    <definedName name="_V10" localSheetId="3">#REF!</definedName>
    <definedName name="_V10">#REF!</definedName>
    <definedName name="_V10_28" localSheetId="11">#REF!</definedName>
    <definedName name="_V10_28" localSheetId="3">#REF!</definedName>
    <definedName name="_V10_28">#REF!</definedName>
    <definedName name="_va1" localSheetId="11">#REF!</definedName>
    <definedName name="_va1" localSheetId="3">#REF!</definedName>
    <definedName name="_va1">#REF!</definedName>
    <definedName name="_VAN1">NA()</definedName>
    <definedName name="_vb1214" localSheetId="11">#REF!</definedName>
    <definedName name="_vb1214" localSheetId="3">#REF!</definedName>
    <definedName name="_vb1214">#REF!</definedName>
    <definedName name="_vb1215" localSheetId="11">#REF!</definedName>
    <definedName name="_vb1215" localSheetId="3">#REF!</definedName>
    <definedName name="_vb1215">#REF!</definedName>
    <definedName name="_vb1224" localSheetId="11">#REF!</definedName>
    <definedName name="_vb1224" localSheetId="3">#REF!</definedName>
    <definedName name="_vb1224">#REF!</definedName>
    <definedName name="_vb1225" localSheetId="11">#REF!</definedName>
    <definedName name="_vb1225" localSheetId="3">#REF!</definedName>
    <definedName name="_vb1225">#REF!</definedName>
    <definedName name="_vb1234" localSheetId="11">#REF!</definedName>
    <definedName name="_vb1234" localSheetId="3">#REF!</definedName>
    <definedName name="_vb1234">#REF!</definedName>
    <definedName name="_vbt100" localSheetId="11">#REF!</definedName>
    <definedName name="_vbt100" localSheetId="3">#REF!</definedName>
    <definedName name="_vbt100">#REF!</definedName>
    <definedName name="_vbt150" localSheetId="11">#REF!</definedName>
    <definedName name="_vbt150" localSheetId="3">#REF!</definedName>
    <definedName name="_vbt150">#REF!</definedName>
    <definedName name="_vbt200" localSheetId="11">#REF!</definedName>
    <definedName name="_vbt200" localSheetId="3">#REF!</definedName>
    <definedName name="_vbt200">#REF!</definedName>
    <definedName name="_vc1" localSheetId="11">#REF!</definedName>
    <definedName name="_vc1" localSheetId="3">#REF!</definedName>
    <definedName name="_vc1">#REF!</definedName>
    <definedName name="_vc2" localSheetId="11">#REF!</definedName>
    <definedName name="_vc2" localSheetId="3">#REF!</definedName>
    <definedName name="_vc2">#REF!</definedName>
    <definedName name="_vc2121" localSheetId="11">#REF!</definedName>
    <definedName name="_vc2121" localSheetId="3">#REF!</definedName>
    <definedName name="_vc2121">#REF!</definedName>
    <definedName name="_vc2122" localSheetId="11">#REF!</definedName>
    <definedName name="_vc2122" localSheetId="3">#REF!</definedName>
    <definedName name="_vc2122">#REF!</definedName>
    <definedName name="_vc2123" localSheetId="11">#REF!</definedName>
    <definedName name="_vc2123" localSheetId="3">#REF!</definedName>
    <definedName name="_vc2123">#REF!</definedName>
    <definedName name="_vc2124" localSheetId="11">#REF!</definedName>
    <definedName name="_vc2124" localSheetId="3">#REF!</definedName>
    <definedName name="_vc2124">#REF!</definedName>
    <definedName name="_vc2131" localSheetId="11">#REF!</definedName>
    <definedName name="_vc2131" localSheetId="3">#REF!</definedName>
    <definedName name="_vc2131">#REF!</definedName>
    <definedName name="_vc2132" localSheetId="11">#REF!</definedName>
    <definedName name="_vc2132" localSheetId="3">#REF!</definedName>
    <definedName name="_vc2132">#REF!</definedName>
    <definedName name="_vc2134" localSheetId="11">#REF!</definedName>
    <definedName name="_vc2134" localSheetId="3">#REF!</definedName>
    <definedName name="_vc2134">#REF!</definedName>
    <definedName name="_vc2141" localSheetId="11">#REF!</definedName>
    <definedName name="_vc2141" localSheetId="3">#REF!</definedName>
    <definedName name="_vc2141">#REF!</definedName>
    <definedName name="_vc2142" localSheetId="11">#REF!</definedName>
    <definedName name="_vc2142" localSheetId="3">#REF!</definedName>
    <definedName name="_vc2142">#REF!</definedName>
    <definedName name="_vc2143" localSheetId="11">#REF!</definedName>
    <definedName name="_vc2143" localSheetId="3">#REF!</definedName>
    <definedName name="_vc2143">#REF!</definedName>
    <definedName name="_vc2223" localSheetId="11">#REF!</definedName>
    <definedName name="_vc2223" localSheetId="3">#REF!</definedName>
    <definedName name="_vc2223">#REF!</definedName>
    <definedName name="_vc3" localSheetId="11">#REF!</definedName>
    <definedName name="_vc3" localSheetId="3">#REF!</definedName>
    <definedName name="_vc3">#REF!</definedName>
    <definedName name="_vc3136" localSheetId="11">#REF!</definedName>
    <definedName name="_vc3136" localSheetId="3">#REF!</definedName>
    <definedName name="_vc3136">#REF!</definedName>
    <definedName name="_VC400" localSheetId="11">#REF!</definedName>
    <definedName name="_VC400" localSheetId="3">#REF!</definedName>
    <definedName name="_VC400">#REF!</definedName>
    <definedName name="_VCD4" localSheetId="11">#REF!</definedName>
    <definedName name="_VCD4" localSheetId="3">#REF!</definedName>
    <definedName name="_VCD4">#REF!</definedName>
    <definedName name="_vl1" localSheetId="11">#REF!</definedName>
    <definedName name="_vl1" localSheetId="3">#REF!</definedName>
    <definedName name="_vl1">#REF!</definedName>
    <definedName name="_VL100">"$#REF!.$#REF!$#REF!"</definedName>
    <definedName name="_vl150" localSheetId="11">#REF!</definedName>
    <definedName name="_vl150" localSheetId="3">#REF!</definedName>
    <definedName name="_vl150">#REF!</definedName>
    <definedName name="_VL200">"$#REF!.$#REF!$#REF!"</definedName>
    <definedName name="_VL250">"$#REF!.$#REF!$#REF!"</definedName>
    <definedName name="_vl50" localSheetId="11">#REF!</definedName>
    <definedName name="_vl50" localSheetId="3">#REF!</definedName>
    <definedName name="_vl50">#REF!</definedName>
    <definedName name="_VLI150" localSheetId="11">#REF!</definedName>
    <definedName name="_VLI150" localSheetId="3">#REF!</definedName>
    <definedName name="_VLI150">#REF!</definedName>
    <definedName name="_VLI200" localSheetId="11">#REF!</definedName>
    <definedName name="_VLI200" localSheetId="3">#REF!</definedName>
    <definedName name="_VLI200">#REF!</definedName>
    <definedName name="_VLI50" localSheetId="11">#REF!</definedName>
    <definedName name="_VLI50" localSheetId="3">#REF!</definedName>
    <definedName name="_VLI50">#REF!</definedName>
    <definedName name="_VLP2" localSheetId="0" hidden="1">{"'Sheet1'!$L$16"}</definedName>
    <definedName name="_VLP2" localSheetId="1" hidden="1">{"'Sheet1'!$L$16"}</definedName>
    <definedName name="_VLP2" localSheetId="2" hidden="1">{"'Sheet1'!$L$16"}</definedName>
    <definedName name="_VLP2" localSheetId="3" hidden="1">{"'Sheet1'!$L$16"}</definedName>
    <definedName name="_VLP2" hidden="1">{"'Sheet1'!$L$16"}</definedName>
    <definedName name="_vu1" localSheetId="11">#REF!</definedName>
    <definedName name="_vu1" localSheetId="3">#REF!</definedName>
    <definedName name="_vu1">#REF!</definedName>
    <definedName name="_vu12124" localSheetId="11">#REF!</definedName>
    <definedName name="_vu12124" localSheetId="3">#REF!</definedName>
    <definedName name="_vu12124">#REF!</definedName>
    <definedName name="_vu2" localSheetId="11">#REF!</definedName>
    <definedName name="_vu2" localSheetId="3">#REF!</definedName>
    <definedName name="_vu2">#REF!</definedName>
    <definedName name="_vu3" localSheetId="11">#REF!</definedName>
    <definedName name="_vu3" localSheetId="3">#REF!</definedName>
    <definedName name="_vu3">#REF!</definedName>
    <definedName name="_vua100" localSheetId="11">#REF!</definedName>
    <definedName name="_vua100" localSheetId="3">#REF!</definedName>
    <definedName name="_vua100">#REF!</definedName>
    <definedName name="_vub1215" localSheetId="11">#REF!</definedName>
    <definedName name="_vub1215" localSheetId="3">#REF!</definedName>
    <definedName name="_vub1215">#REF!</definedName>
    <definedName name="_vub1234" localSheetId="11">#REF!</definedName>
    <definedName name="_vub1234" localSheetId="3">#REF!</definedName>
    <definedName name="_vub1234">#REF!</definedName>
    <definedName name="_vuc2124" localSheetId="11">#REF!</definedName>
    <definedName name="_vuc2124" localSheetId="3">#REF!</definedName>
    <definedName name="_vuc2124">#REF!</definedName>
    <definedName name="_vuc2134" localSheetId="11">#REF!</definedName>
    <definedName name="_vuc2134" localSheetId="3">#REF!</definedName>
    <definedName name="_vuc2134">#REF!</definedName>
    <definedName name="_Xa">"#NAME!_Xa"</definedName>
    <definedName name="_Xa_26" localSheetId="0">_Xa</definedName>
    <definedName name="_Xa_26" localSheetId="1">_Xa</definedName>
    <definedName name="_Xa_26" localSheetId="2">_Xa</definedName>
    <definedName name="_Xa_26" localSheetId="3">[0]!_Xa</definedName>
    <definedName name="_Xa_26">_Xa</definedName>
    <definedName name="_Xa04" localSheetId="11">#REF!</definedName>
    <definedName name="_Xa04" localSheetId="0">#REF!</definedName>
    <definedName name="_Xa04" localSheetId="3">#REF!</definedName>
    <definedName name="_Xa04">#REF!</definedName>
    <definedName name="_xb80" localSheetId="11">#REF!</definedName>
    <definedName name="_xb80" localSheetId="0">#REF!</definedName>
    <definedName name="_xb80" localSheetId="3">#REF!</definedName>
    <definedName name="_xb80">#REF!</definedName>
    <definedName name="_xm30" localSheetId="11">#REF!</definedName>
    <definedName name="_xm30" localSheetId="0">#REF!</definedName>
    <definedName name="_xm30" localSheetId="3">#REF!</definedName>
    <definedName name="_xm30">#REF!</definedName>
    <definedName name="_xm40" localSheetId="11">#REF!</definedName>
    <definedName name="_xm40" localSheetId="3">#REF!</definedName>
    <definedName name="_xm40">#REF!</definedName>
    <definedName name="_xx1" localSheetId="11">#REF!</definedName>
    <definedName name="_xx1" localSheetId="3">#REF!</definedName>
    <definedName name="_xx1">#REF!</definedName>
    <definedName name="_xx12" localSheetId="11">#REF!</definedName>
    <definedName name="_xx12" localSheetId="3">#REF!</definedName>
    <definedName name="_xx12">#REF!</definedName>
    <definedName name="_xx2" localSheetId="11">#REF!</definedName>
    <definedName name="_xx2" localSheetId="3">#REF!</definedName>
    <definedName name="_xx2">#REF!</definedName>
    <definedName name="_xx3" localSheetId="11">#REF!</definedName>
    <definedName name="_xx3" localSheetId="3">#REF!</definedName>
    <definedName name="_xx3">#REF!</definedName>
    <definedName name="_xx4" localSheetId="11">#REF!</definedName>
    <definedName name="_xx4" localSheetId="3">#REF!</definedName>
    <definedName name="_xx4">#REF!</definedName>
    <definedName name="_xx5" localSheetId="11">#REF!</definedName>
    <definedName name="_xx5" localSheetId="3">#REF!</definedName>
    <definedName name="_xx5">#REF!</definedName>
    <definedName name="_xx6" localSheetId="11">#REF!</definedName>
    <definedName name="_xx6" localSheetId="3">#REF!</definedName>
    <definedName name="_xx6">#REF!</definedName>
    <definedName name="_xx7" localSheetId="11">#REF!</definedName>
    <definedName name="_xx7" localSheetId="3">#REF!</definedName>
    <definedName name="_xx7">#REF!</definedName>
    <definedName name="_yy1" localSheetId="11">#REF!</definedName>
    <definedName name="_yy1" localSheetId="3">#REF!</definedName>
    <definedName name="_yy1">#REF!</definedName>
    <definedName name="_yy2" localSheetId="11">#REF!</definedName>
    <definedName name="_yy2" localSheetId="3">#REF!</definedName>
    <definedName name="_yy2">#REF!</definedName>
    <definedName name="_z">NA()</definedName>
    <definedName name="_z_2" localSheetId="11">#REF!</definedName>
    <definedName name="_z_2" localSheetId="3">#REF!</definedName>
    <definedName name="_z_2">#REF!</definedName>
    <definedName name="_z_28" localSheetId="11">#REF!</definedName>
    <definedName name="_z_28" localSheetId="3">#REF!</definedName>
    <definedName name="_z_28">#REF!</definedName>
    <definedName name="_zx1" localSheetId="11">#REF!</definedName>
    <definedName name="_zx1" localSheetId="3">#REF!</definedName>
    <definedName name="_zx1">#REF!</definedName>
    <definedName name="a" localSheetId="11">#REF!</definedName>
    <definedName name="a" localSheetId="3">#REF!</definedName>
    <definedName name="a">#REF!</definedName>
    <definedName name="A." localSheetId="11">#REF!</definedName>
    <definedName name="A." localSheetId="3">#REF!</definedName>
    <definedName name="A.">#REF!</definedName>
    <definedName name="A._20" localSheetId="11">#REF!</definedName>
    <definedName name="A._20" localSheetId="3">#REF!</definedName>
    <definedName name="A._20">#REF!</definedName>
    <definedName name="A._28" localSheetId="11">#REF!</definedName>
    <definedName name="A._28" localSheetId="3">#REF!</definedName>
    <definedName name="A._28">#REF!</definedName>
    <definedName name="a_" localSheetId="11">#REF!</definedName>
    <definedName name="a_" localSheetId="3">#REF!</definedName>
    <definedName name="a_">#REF!</definedName>
    <definedName name="a__20" localSheetId="11">#REF!</definedName>
    <definedName name="a__20" localSheetId="3">#REF!</definedName>
    <definedName name="a__20">#REF!</definedName>
    <definedName name="a__28" localSheetId="11">#REF!</definedName>
    <definedName name="a__28" localSheetId="3">#REF!</definedName>
    <definedName name="a__28">#REF!</definedName>
    <definedName name="A_01" localSheetId="11">#REF!</definedName>
    <definedName name="A_01" localSheetId="3">#REF!</definedName>
    <definedName name="A_01">#REF!</definedName>
    <definedName name="A_01_20" localSheetId="11">#REF!</definedName>
    <definedName name="A_01_20" localSheetId="3">#REF!</definedName>
    <definedName name="A_01_20">#REF!</definedName>
    <definedName name="A_01_28" localSheetId="11">#REF!</definedName>
    <definedName name="A_01_28" localSheetId="3">#REF!</definedName>
    <definedName name="A_01_28">#REF!</definedName>
    <definedName name="A_02" localSheetId="11">#REF!</definedName>
    <definedName name="A_02" localSheetId="3">#REF!</definedName>
    <definedName name="A_02">#REF!</definedName>
    <definedName name="A_02_20" localSheetId="11">#REF!</definedName>
    <definedName name="A_02_20" localSheetId="3">#REF!</definedName>
    <definedName name="A_02_20">#REF!</definedName>
    <definedName name="A_02_28" localSheetId="11">#REF!</definedName>
    <definedName name="A_02_28" localSheetId="3">#REF!</definedName>
    <definedName name="A_02_28">#REF!</definedName>
    <definedName name="A_03" localSheetId="11">#REF!</definedName>
    <definedName name="A_03" localSheetId="3">#REF!</definedName>
    <definedName name="A_03">#REF!</definedName>
    <definedName name="A_03_20" localSheetId="11">#REF!</definedName>
    <definedName name="A_03_20" localSheetId="3">#REF!</definedName>
    <definedName name="A_03_20">#REF!</definedName>
    <definedName name="A_03_28" localSheetId="11">#REF!</definedName>
    <definedName name="A_03_28" localSheetId="3">#REF!</definedName>
    <definedName name="A_03_28">#REF!</definedName>
    <definedName name="A_04" localSheetId="11">#REF!</definedName>
    <definedName name="A_04" localSheetId="3">#REF!</definedName>
    <definedName name="A_04">#REF!</definedName>
    <definedName name="A_04_20" localSheetId="11">#REF!</definedName>
    <definedName name="A_04_20" localSheetId="3">#REF!</definedName>
    <definedName name="A_04_20">#REF!</definedName>
    <definedName name="A_04_28" localSheetId="11">#REF!</definedName>
    <definedName name="A_04_28" localSheetId="3">#REF!</definedName>
    <definedName name="A_04_28">#REF!</definedName>
    <definedName name="A_05" localSheetId="11">#REF!</definedName>
    <definedName name="A_05" localSheetId="3">#REF!</definedName>
    <definedName name="A_05">#REF!</definedName>
    <definedName name="A_05_20" localSheetId="11">#REF!</definedName>
    <definedName name="A_05_20" localSheetId="3">#REF!</definedName>
    <definedName name="A_05_20">#REF!</definedName>
    <definedName name="A_05_28" localSheetId="11">#REF!</definedName>
    <definedName name="A_05_28" localSheetId="3">#REF!</definedName>
    <definedName name="A_05_28">#REF!</definedName>
    <definedName name="A_06" localSheetId="11">#REF!</definedName>
    <definedName name="A_06" localSheetId="3">#REF!</definedName>
    <definedName name="A_06">#REF!</definedName>
    <definedName name="A_06_20" localSheetId="11">#REF!</definedName>
    <definedName name="A_06_20" localSheetId="3">#REF!</definedName>
    <definedName name="A_06_20">#REF!</definedName>
    <definedName name="A_06_28" localSheetId="11">#REF!</definedName>
    <definedName name="A_06_28" localSheetId="3">#REF!</definedName>
    <definedName name="A_06_28">#REF!</definedName>
    <definedName name="A_07" localSheetId="11">#REF!</definedName>
    <definedName name="A_07" localSheetId="3">#REF!</definedName>
    <definedName name="A_07">#REF!</definedName>
    <definedName name="A_07_20" localSheetId="11">#REF!</definedName>
    <definedName name="A_07_20" localSheetId="3">#REF!</definedName>
    <definedName name="A_07_20">#REF!</definedName>
    <definedName name="A_07_28" localSheetId="11">#REF!</definedName>
    <definedName name="A_07_28" localSheetId="3">#REF!</definedName>
    <definedName name="A_07_28">#REF!</definedName>
    <definedName name="A_08" localSheetId="11">#REF!</definedName>
    <definedName name="A_08" localSheetId="3">#REF!</definedName>
    <definedName name="A_08">#REF!</definedName>
    <definedName name="A_08_20" localSheetId="11">#REF!</definedName>
    <definedName name="A_08_20" localSheetId="3">#REF!</definedName>
    <definedName name="A_08_20">#REF!</definedName>
    <definedName name="A_08_28" localSheetId="11">#REF!</definedName>
    <definedName name="A_08_28" localSheetId="3">#REF!</definedName>
    <definedName name="A_08_28">#REF!</definedName>
    <definedName name="A_09" localSheetId="11">#REF!</definedName>
    <definedName name="A_09" localSheetId="3">#REF!</definedName>
    <definedName name="A_09">#REF!</definedName>
    <definedName name="A_09_20" localSheetId="11">#REF!</definedName>
    <definedName name="A_09_20" localSheetId="3">#REF!</definedName>
    <definedName name="A_09_20">#REF!</definedName>
    <definedName name="A_09_28" localSheetId="11">#REF!</definedName>
    <definedName name="A_09_28" localSheetId="3">#REF!</definedName>
    <definedName name="A_09_28">#REF!</definedName>
    <definedName name="A_10" localSheetId="11">#REF!</definedName>
    <definedName name="A_10" localSheetId="3">#REF!</definedName>
    <definedName name="A_10">#REF!</definedName>
    <definedName name="A_10_20" localSheetId="11">#REF!</definedName>
    <definedName name="A_10_20" localSheetId="3">#REF!</definedName>
    <definedName name="A_10_20">#REF!</definedName>
    <definedName name="A_10_28" localSheetId="11">#REF!</definedName>
    <definedName name="A_10_28" localSheetId="3">#REF!</definedName>
    <definedName name="A_10_28">#REF!</definedName>
    <definedName name="A_11" localSheetId="11">#REF!</definedName>
    <definedName name="A_11" localSheetId="3">#REF!</definedName>
    <definedName name="A_11">#REF!</definedName>
    <definedName name="A_11_20" localSheetId="11">#REF!</definedName>
    <definedName name="A_11_20" localSheetId="3">#REF!</definedName>
    <definedName name="A_11_20">#REF!</definedName>
    <definedName name="A_11_28" localSheetId="11">#REF!</definedName>
    <definedName name="A_11_28" localSheetId="3">#REF!</definedName>
    <definedName name="A_11_28">#REF!</definedName>
    <definedName name="A_12" localSheetId="11">#REF!</definedName>
    <definedName name="A_12" localSheetId="3">#REF!</definedName>
    <definedName name="A_12">#REF!</definedName>
    <definedName name="A_12_20" localSheetId="11">#REF!</definedName>
    <definedName name="A_12_20" localSheetId="3">#REF!</definedName>
    <definedName name="A_12_20">#REF!</definedName>
    <definedName name="A_12_28" localSheetId="11">#REF!</definedName>
    <definedName name="A_12_28" localSheetId="3">#REF!</definedName>
    <definedName name="A_12_28">#REF!</definedName>
    <definedName name="A_13" localSheetId="11">#REF!</definedName>
    <definedName name="A_13" localSheetId="3">#REF!</definedName>
    <definedName name="A_13">#REF!</definedName>
    <definedName name="A_13_20" localSheetId="11">#REF!</definedName>
    <definedName name="A_13_20" localSheetId="3">#REF!</definedName>
    <definedName name="A_13_20">#REF!</definedName>
    <definedName name="A_13_28" localSheetId="11">#REF!</definedName>
    <definedName name="A_13_28" localSheetId="3">#REF!</definedName>
    <definedName name="A_13_28">#REF!</definedName>
    <definedName name="A_14" localSheetId="11">#REF!</definedName>
    <definedName name="A_14" localSheetId="3">#REF!</definedName>
    <definedName name="A_14">#REF!</definedName>
    <definedName name="A_14_20" localSheetId="11">#REF!</definedName>
    <definedName name="A_14_20" localSheetId="3">#REF!</definedName>
    <definedName name="A_14_20">#REF!</definedName>
    <definedName name="A_14_28" localSheetId="11">#REF!</definedName>
    <definedName name="A_14_28" localSheetId="3">#REF!</definedName>
    <definedName name="A_14_28">#REF!</definedName>
    <definedName name="A_15" localSheetId="11">#REF!</definedName>
    <definedName name="A_15" localSheetId="3">#REF!</definedName>
    <definedName name="A_15">#REF!</definedName>
    <definedName name="A_15_20" localSheetId="11">#REF!</definedName>
    <definedName name="A_15_20" localSheetId="3">#REF!</definedName>
    <definedName name="A_15_20">#REF!</definedName>
    <definedName name="A_15_28" localSheetId="11">#REF!</definedName>
    <definedName name="A_15_28" localSheetId="3">#REF!</definedName>
    <definedName name="A_15_28">#REF!</definedName>
    <definedName name="A_16" localSheetId="11">#REF!</definedName>
    <definedName name="A_16" localSheetId="3">#REF!</definedName>
    <definedName name="A_16">#REF!</definedName>
    <definedName name="A_16_20" localSheetId="11">#REF!</definedName>
    <definedName name="A_16_20" localSheetId="3">#REF!</definedName>
    <definedName name="A_16_20">#REF!</definedName>
    <definedName name="A_16_28" localSheetId="11">#REF!</definedName>
    <definedName name="A_16_28" localSheetId="3">#REF!</definedName>
    <definedName name="A_16_28">#REF!</definedName>
    <definedName name="A_17" localSheetId="11">#REF!</definedName>
    <definedName name="A_17" localSheetId="3">#REF!</definedName>
    <definedName name="A_17">#REF!</definedName>
    <definedName name="A_17_20" localSheetId="11">#REF!</definedName>
    <definedName name="A_17_20" localSheetId="3">#REF!</definedName>
    <definedName name="A_17_20">#REF!</definedName>
    <definedName name="A_17_28" localSheetId="11">#REF!</definedName>
    <definedName name="A_17_28" localSheetId="3">#REF!</definedName>
    <definedName name="A_17_28">#REF!</definedName>
    <definedName name="A_18" localSheetId="11">#REF!</definedName>
    <definedName name="A_18" localSheetId="3">#REF!</definedName>
    <definedName name="A_18">#REF!</definedName>
    <definedName name="A_18_20" localSheetId="11">#REF!</definedName>
    <definedName name="A_18_20" localSheetId="3">#REF!</definedName>
    <definedName name="A_18_20">#REF!</definedName>
    <definedName name="A_18_28" localSheetId="11">#REF!</definedName>
    <definedName name="A_18_28" localSheetId="3">#REF!</definedName>
    <definedName name="A_18_28">#REF!</definedName>
    <definedName name="A_19" localSheetId="11">#REF!</definedName>
    <definedName name="A_19" localSheetId="3">#REF!</definedName>
    <definedName name="A_19">#REF!</definedName>
    <definedName name="A_19_20" localSheetId="11">#REF!</definedName>
    <definedName name="A_19_20" localSheetId="3">#REF!</definedName>
    <definedName name="A_19_20">#REF!</definedName>
    <definedName name="A_19_28" localSheetId="11">#REF!</definedName>
    <definedName name="A_19_28" localSheetId="3">#REF!</definedName>
    <definedName name="A_19_28">#REF!</definedName>
    <definedName name="A_20" localSheetId="11">#REF!</definedName>
    <definedName name="A_20" localSheetId="3">#REF!</definedName>
    <definedName name="A_20">#REF!</definedName>
    <definedName name="A_20_20" localSheetId="11">#REF!</definedName>
    <definedName name="A_20_20" localSheetId="3">#REF!</definedName>
    <definedName name="A_20_20">#REF!</definedName>
    <definedName name="A_20_28" localSheetId="11">#REF!</definedName>
    <definedName name="A_20_28" localSheetId="3">#REF!</definedName>
    <definedName name="A_20_28">#REF!</definedName>
    <definedName name="A_21" localSheetId="11">#REF!</definedName>
    <definedName name="A_21" localSheetId="3">#REF!</definedName>
    <definedName name="A_21">#REF!</definedName>
    <definedName name="A_21_20" localSheetId="11">#REF!</definedName>
    <definedName name="A_21_20" localSheetId="3">#REF!</definedName>
    <definedName name="A_21_20">#REF!</definedName>
    <definedName name="A_21_28" localSheetId="11">#REF!</definedName>
    <definedName name="A_21_28" localSheetId="3">#REF!</definedName>
    <definedName name="A_21_28">#REF!</definedName>
    <definedName name="A_22" localSheetId="11">#REF!</definedName>
    <definedName name="A_22" localSheetId="3">#REF!</definedName>
    <definedName name="A_22">#REF!</definedName>
    <definedName name="A_22_20" localSheetId="11">#REF!</definedName>
    <definedName name="A_22_20" localSheetId="3">#REF!</definedName>
    <definedName name="A_22_20">#REF!</definedName>
    <definedName name="A_22_28" localSheetId="11">#REF!</definedName>
    <definedName name="A_22_28" localSheetId="3">#REF!</definedName>
    <definedName name="A_22_28">#REF!</definedName>
    <definedName name="A_23" localSheetId="11">#REF!</definedName>
    <definedName name="A_23" localSheetId="3">#REF!</definedName>
    <definedName name="A_23">#REF!</definedName>
    <definedName name="A_23_20" localSheetId="11">#REF!</definedName>
    <definedName name="A_23_20" localSheetId="3">#REF!</definedName>
    <definedName name="A_23_20">#REF!</definedName>
    <definedName name="A_23_28" localSheetId="11">#REF!</definedName>
    <definedName name="A_23_28" localSheetId="3">#REF!</definedName>
    <definedName name="A_23_28">#REF!</definedName>
    <definedName name="A_24" localSheetId="11">#REF!</definedName>
    <definedName name="A_24" localSheetId="3">#REF!</definedName>
    <definedName name="A_24">#REF!</definedName>
    <definedName name="A_24_20" localSheetId="11">#REF!</definedName>
    <definedName name="A_24_20" localSheetId="3">#REF!</definedName>
    <definedName name="A_24_20">#REF!</definedName>
    <definedName name="A_24_28" localSheetId="11">#REF!</definedName>
    <definedName name="A_24_28" localSheetId="3">#REF!</definedName>
    <definedName name="A_24_28">#REF!</definedName>
    <definedName name="A_25" localSheetId="11">#REF!</definedName>
    <definedName name="A_25" localSheetId="3">#REF!</definedName>
    <definedName name="A_25">#REF!</definedName>
    <definedName name="A_25_20" localSheetId="11">#REF!</definedName>
    <definedName name="A_25_20" localSheetId="3">#REF!</definedName>
    <definedName name="A_25_20">#REF!</definedName>
    <definedName name="A_25_28" localSheetId="11">#REF!</definedName>
    <definedName name="A_25_28" localSheetId="3">#REF!</definedName>
    <definedName name="A_25_28">#REF!</definedName>
    <definedName name="A_26" localSheetId="11">#REF!</definedName>
    <definedName name="A_26" localSheetId="3">#REF!</definedName>
    <definedName name="A_26">#REF!</definedName>
    <definedName name="A_26_20" localSheetId="11">#REF!</definedName>
    <definedName name="A_26_20" localSheetId="3">#REF!</definedName>
    <definedName name="A_26_20">#REF!</definedName>
    <definedName name="A_26_28" localSheetId="11">#REF!</definedName>
    <definedName name="A_26_28" localSheetId="3">#REF!</definedName>
    <definedName name="A_26_28">#REF!</definedName>
    <definedName name="A_27" localSheetId="11">#REF!</definedName>
    <definedName name="A_27" localSheetId="3">#REF!</definedName>
    <definedName name="A_27">#REF!</definedName>
    <definedName name="A_27_20" localSheetId="11">#REF!</definedName>
    <definedName name="A_27_20" localSheetId="3">#REF!</definedName>
    <definedName name="A_27_20">#REF!</definedName>
    <definedName name="A_27_28" localSheetId="11">#REF!</definedName>
    <definedName name="A_27_28" localSheetId="3">#REF!</definedName>
    <definedName name="A_27_28">#REF!</definedName>
    <definedName name="A_28" localSheetId="11">#REF!</definedName>
    <definedName name="A_28" localSheetId="3">#REF!</definedName>
    <definedName name="A_28">#REF!</definedName>
    <definedName name="A_28_20" localSheetId="11">#REF!</definedName>
    <definedName name="A_28_20" localSheetId="3">#REF!</definedName>
    <definedName name="A_28_20">#REF!</definedName>
    <definedName name="A_28_28" localSheetId="11">#REF!</definedName>
    <definedName name="A_28_28" localSheetId="3">#REF!</definedName>
    <definedName name="A_28_28">#REF!</definedName>
    <definedName name="A_29" localSheetId="11">#REF!</definedName>
    <definedName name="A_29" localSheetId="3">#REF!</definedName>
    <definedName name="A_29">#REF!</definedName>
    <definedName name="A_29_20" localSheetId="11">#REF!</definedName>
    <definedName name="A_29_20" localSheetId="3">#REF!</definedName>
    <definedName name="A_29_20">#REF!</definedName>
    <definedName name="A_29_28" localSheetId="11">#REF!</definedName>
    <definedName name="A_29_28" localSheetId="3">#REF!</definedName>
    <definedName name="A_29_28">#REF!</definedName>
    <definedName name="A_3">"$#REF!.$B$4"</definedName>
    <definedName name="a_min" localSheetId="11">#REF!</definedName>
    <definedName name="a_min" localSheetId="3">#REF!</definedName>
    <definedName name="a_min">#REF!</definedName>
    <definedName name="a_min_20" localSheetId="11">#REF!</definedName>
    <definedName name="a_min_20" localSheetId="3">#REF!</definedName>
    <definedName name="a_min_20">#REF!</definedName>
    <definedName name="a_min_28" localSheetId="11">#REF!</definedName>
    <definedName name="a_min_28" localSheetId="3">#REF!</definedName>
    <definedName name="a_min_28">#REF!</definedName>
    <definedName name="a0.75" localSheetId="11">#REF!</definedName>
    <definedName name="a0.75" localSheetId="3">#REF!</definedName>
    <definedName name="a0.75">#REF!</definedName>
    <definedName name="a0.75_28" localSheetId="11">#REF!</definedName>
    <definedName name="a0.75_28" localSheetId="3">#REF!</definedName>
    <definedName name="a0.75_28">#REF!</definedName>
    <definedName name="A01_">NA()</definedName>
    <definedName name="A01__26">NA()</definedName>
    <definedName name="A01__28">NA()</definedName>
    <definedName name="A01AC">NA()</definedName>
    <definedName name="A01AC_26">NA()</definedName>
    <definedName name="A01AC_28">NA()</definedName>
    <definedName name="A01CAT">NA()</definedName>
    <definedName name="A01CAT_26">NA()</definedName>
    <definedName name="A01CAT_28">NA()</definedName>
    <definedName name="A01CODE">NA()</definedName>
    <definedName name="A01CODE_26">NA()</definedName>
    <definedName name="A01CODE_28">NA()</definedName>
    <definedName name="A01DATA">NA()</definedName>
    <definedName name="A01DATA_26">NA()</definedName>
    <definedName name="A01DATA_28">NA()</definedName>
    <definedName name="A01MI">NA()</definedName>
    <definedName name="A01MI_26">NA()</definedName>
    <definedName name="A01MI_28">NA()</definedName>
    <definedName name="A01TO">NA()</definedName>
    <definedName name="A01TO_26">NA()</definedName>
    <definedName name="A01TO_28">NA()</definedName>
    <definedName name="a1.1" localSheetId="11">#REF!</definedName>
    <definedName name="a1.1" localSheetId="3">#REF!</definedName>
    <definedName name="a1.1">#REF!</definedName>
    <definedName name="a1.1_20" localSheetId="11">#REF!</definedName>
    <definedName name="a1.1_20" localSheetId="3">#REF!</definedName>
    <definedName name="a1.1_20">#REF!</definedName>
    <definedName name="a1.1_28" localSheetId="11">#REF!</definedName>
    <definedName name="a1.1_28" localSheetId="3">#REF!</definedName>
    <definedName name="a1.1_28">#REF!</definedName>
    <definedName name="A1.8" localSheetId="11">#REF!</definedName>
    <definedName name="A1.8" localSheetId="3">#REF!</definedName>
    <definedName name="A1.8">#REF!</definedName>
    <definedName name="A1.8_20" localSheetId="11">#REF!</definedName>
    <definedName name="A1.8_20" localSheetId="3">#REF!</definedName>
    <definedName name="A1.8_20">#REF!</definedName>
    <definedName name="A1.8_28" localSheetId="11">#REF!</definedName>
    <definedName name="A1.8_28" localSheetId="3">#REF!</definedName>
    <definedName name="A1.8_28">#REF!</definedName>
    <definedName name="A1.8N2" localSheetId="11">#REF!</definedName>
    <definedName name="A1.8N2" localSheetId="3">#REF!</definedName>
    <definedName name="A1.8N2">#REF!</definedName>
    <definedName name="A1.8N2_20" localSheetId="11">#REF!</definedName>
    <definedName name="A1.8N2_20" localSheetId="3">#REF!</definedName>
    <definedName name="A1.8N2_20">#REF!</definedName>
    <definedName name="A1.8N2_28" localSheetId="11">#REF!</definedName>
    <definedName name="A1.8N2_28" localSheetId="3">#REF!</definedName>
    <definedName name="A1.8N2_28">#REF!</definedName>
    <definedName name="A1.8N3" localSheetId="11">#REF!</definedName>
    <definedName name="A1.8N3" localSheetId="3">#REF!</definedName>
    <definedName name="A1.8N3">#REF!</definedName>
    <definedName name="A1.8N3_20" localSheetId="11">#REF!</definedName>
    <definedName name="A1.8N3_20" localSheetId="3">#REF!</definedName>
    <definedName name="A1.8N3_20">#REF!</definedName>
    <definedName name="a1_" localSheetId="11">#REF!</definedName>
    <definedName name="a1_" localSheetId="3">#REF!</definedName>
    <definedName name="a1_">#REF!</definedName>
    <definedName name="a10_a11_a12_a13_" localSheetId="11">#REF!</definedName>
    <definedName name="a10_a11_a12_a13_" localSheetId="3">#REF!</definedName>
    <definedName name="a10_a11_a12_a13_">#REF!</definedName>
    <definedName name="a10_a11_a12_a13__28" localSheetId="11">#REF!</definedName>
    <definedName name="a10_a11_a12_a13__28" localSheetId="3">#REF!</definedName>
    <definedName name="a10_a11_a12_a13__28">#REF!</definedName>
    <definedName name="A120_">"$#REF!.$B$23"</definedName>
    <definedName name="A120__26" localSheetId="11">#REF!</definedName>
    <definedName name="A120__26" localSheetId="3">#REF!</definedName>
    <definedName name="A120__26">#REF!</definedName>
    <definedName name="A120__28" localSheetId="11">#REF!</definedName>
    <definedName name="A120__28" localSheetId="3">#REF!</definedName>
    <definedName name="A120__28">#REF!</definedName>
    <definedName name="A120__3">"$#REF!.$B$23"</definedName>
    <definedName name="a16550_28" localSheetId="11">#REF!</definedName>
    <definedName name="a16550_28" localSheetId="3">#REF!</definedName>
    <definedName name="a16550_28">#REF!</definedName>
    <definedName name="a1a" localSheetId="11">#REF!</definedName>
    <definedName name="a1a" localSheetId="3">#REF!</definedName>
    <definedName name="a1a">#REF!</definedName>
    <definedName name="a1a_20" localSheetId="11">#REF!</definedName>
    <definedName name="a1a_20" localSheetId="3">#REF!</definedName>
    <definedName name="a1a_20">#REF!</definedName>
    <definedName name="a1a_28" localSheetId="11">#REF!</definedName>
    <definedName name="a1a_28" localSheetId="3">#REF!</definedName>
    <definedName name="a1a_28">#REF!</definedName>
    <definedName name="a2_" localSheetId="11">#REF!</definedName>
    <definedName name="a2_" localSheetId="3">#REF!</definedName>
    <definedName name="a2_">#REF!</definedName>
    <definedName name="a277Print_Titles" localSheetId="11">#REF!</definedName>
    <definedName name="a277Print_Titles" localSheetId="3">#REF!</definedName>
    <definedName name="a277Print_Titles">#REF!</definedName>
    <definedName name="a277Print_Titles_20" localSheetId="11">#REF!</definedName>
    <definedName name="a277Print_Titles_20" localSheetId="3">#REF!</definedName>
    <definedName name="a277Print_Titles_20">#REF!</definedName>
    <definedName name="a2a" localSheetId="11">#REF!</definedName>
    <definedName name="a2a" localSheetId="3">#REF!</definedName>
    <definedName name="a2a">#REF!</definedName>
    <definedName name="a2a_20" localSheetId="11">#REF!</definedName>
    <definedName name="a2a_20" localSheetId="3">#REF!</definedName>
    <definedName name="a2a_20">#REF!</definedName>
    <definedName name="a2a_28" localSheetId="11">#REF!</definedName>
    <definedName name="a2a_28" localSheetId="3">#REF!</definedName>
    <definedName name="a2a_28">#REF!</definedName>
    <definedName name="a3_" localSheetId="11">#REF!</definedName>
    <definedName name="a3_" localSheetId="3">#REF!</definedName>
    <definedName name="a3_">#REF!</definedName>
    <definedName name="A35_">"$#REF!.$B$27"</definedName>
    <definedName name="A35__26" localSheetId="11">#REF!</definedName>
    <definedName name="A35__26" localSheetId="3">#REF!</definedName>
    <definedName name="A35__26">#REF!</definedName>
    <definedName name="A35__28" localSheetId="11">#REF!</definedName>
    <definedName name="A35__28" localSheetId="3">#REF!</definedName>
    <definedName name="A35__28">#REF!</definedName>
    <definedName name="A35__3">"$#REF!.$B$27"</definedName>
    <definedName name="a3a" localSheetId="11">#REF!</definedName>
    <definedName name="a3a" localSheetId="3">#REF!</definedName>
    <definedName name="a3a">#REF!</definedName>
    <definedName name="a3a_20" localSheetId="11">#REF!</definedName>
    <definedName name="a3a_20" localSheetId="3">#REF!</definedName>
    <definedName name="a3a_20">#REF!</definedName>
    <definedName name="a3a_28" localSheetId="11">#REF!</definedName>
    <definedName name="a3a_28" localSheetId="3">#REF!</definedName>
    <definedName name="a3a_28">#REF!</definedName>
    <definedName name="a4_" localSheetId="11">#REF!</definedName>
    <definedName name="a4_" localSheetId="3">#REF!</definedName>
    <definedName name="a4_">#REF!</definedName>
    <definedName name="a4a" localSheetId="11">#REF!</definedName>
    <definedName name="a4a" localSheetId="3">#REF!</definedName>
    <definedName name="a4a">#REF!</definedName>
    <definedName name="a4a_20" localSheetId="11">#REF!</definedName>
    <definedName name="a4a_20" localSheetId="3">#REF!</definedName>
    <definedName name="a4a_20">#REF!</definedName>
    <definedName name="a4a_28" localSheetId="11">#REF!</definedName>
    <definedName name="a4a_28" localSheetId="3">#REF!</definedName>
    <definedName name="a4a_28">#REF!</definedName>
    <definedName name="a5_" localSheetId="11">#REF!</definedName>
    <definedName name="a5_" localSheetId="3">#REF!</definedName>
    <definedName name="a5_">#REF!</definedName>
    <definedName name="A50_">"$#REF!.$B$26"</definedName>
    <definedName name="A50__26" localSheetId="11">#REF!</definedName>
    <definedName name="A50__26" localSheetId="3">#REF!</definedName>
    <definedName name="A50__26">#REF!</definedName>
    <definedName name="A50__28" localSheetId="11">#REF!</definedName>
    <definedName name="A50__28" localSheetId="3">#REF!</definedName>
    <definedName name="A50__28">#REF!</definedName>
    <definedName name="A50__3">"$#REF!.$B$26"</definedName>
    <definedName name="a6_" localSheetId="11">#REF!</definedName>
    <definedName name="a6_" localSheetId="3">#REF!</definedName>
    <definedName name="a6_">#REF!</definedName>
    <definedName name="A65700_26" localSheetId="11">#REF!</definedName>
    <definedName name="A65700_26" localSheetId="3">#REF!</definedName>
    <definedName name="A65700_26">#REF!</definedName>
    <definedName name="A65700_28" localSheetId="11">#REF!</definedName>
    <definedName name="A65700_28" localSheetId="3">#REF!</definedName>
    <definedName name="A65700_28">#REF!</definedName>
    <definedName name="A65700_3">NA()</definedName>
    <definedName name="A65800_26" localSheetId="11">#REF!</definedName>
    <definedName name="A65800_26" localSheetId="3">#REF!</definedName>
    <definedName name="A65800_26">#REF!</definedName>
    <definedName name="A65800_28" localSheetId="11">#REF!</definedName>
    <definedName name="A65800_28" localSheetId="3">#REF!</definedName>
    <definedName name="A65800_28">#REF!</definedName>
    <definedName name="A65800_3">NA()</definedName>
    <definedName name="A66000_26" localSheetId="11">#REF!</definedName>
    <definedName name="A66000_26" localSheetId="3">#REF!</definedName>
    <definedName name="A66000_26">#REF!</definedName>
    <definedName name="A66000_28" localSheetId="11">#REF!</definedName>
    <definedName name="A66000_28" localSheetId="3">#REF!</definedName>
    <definedName name="A66000_28">#REF!</definedName>
    <definedName name="A66000_3">NA()</definedName>
    <definedName name="A67000_26" localSheetId="11">#REF!</definedName>
    <definedName name="A67000_26" localSheetId="3">#REF!</definedName>
    <definedName name="A67000_26">#REF!</definedName>
    <definedName name="A67000_28" localSheetId="11">#REF!</definedName>
    <definedName name="A67000_28" localSheetId="3">#REF!</definedName>
    <definedName name="A67000_28">#REF!</definedName>
    <definedName name="A67000_3">NA()</definedName>
    <definedName name="A68000_26" localSheetId="11">#REF!</definedName>
    <definedName name="A68000_26" localSheetId="3">#REF!</definedName>
    <definedName name="A68000_26">#REF!</definedName>
    <definedName name="A68000_28" localSheetId="11">#REF!</definedName>
    <definedName name="A68000_28" localSheetId="3">#REF!</definedName>
    <definedName name="A68000_28">#REF!</definedName>
    <definedName name="A68000_3">NA()</definedName>
    <definedName name="A6N2" localSheetId="11">#REF!</definedName>
    <definedName name="A6N2" localSheetId="3">#REF!</definedName>
    <definedName name="A6N2">#REF!</definedName>
    <definedName name="A6N2_20" localSheetId="11">#REF!</definedName>
    <definedName name="A6N2_20" localSheetId="3">#REF!</definedName>
    <definedName name="A6N2_20">#REF!</definedName>
    <definedName name="A6N2_28" localSheetId="11">#REF!</definedName>
    <definedName name="A6N2_28" localSheetId="3">#REF!</definedName>
    <definedName name="A6N2_28">#REF!</definedName>
    <definedName name="A6N3" localSheetId="11">#REF!</definedName>
    <definedName name="A6N3" localSheetId="3">#REF!</definedName>
    <definedName name="A6N3">#REF!</definedName>
    <definedName name="A6N3_20" localSheetId="11">#REF!</definedName>
    <definedName name="A6N3_20" localSheetId="3">#REF!</definedName>
    <definedName name="A6N3_20">#REF!</definedName>
    <definedName name="a7_" localSheetId="11">#REF!</definedName>
    <definedName name="a7_" localSheetId="3">#REF!</definedName>
    <definedName name="a7_">#REF!</definedName>
    <definedName name="A70_">"$#REF!.$B$25"</definedName>
    <definedName name="A70__26" localSheetId="11">#REF!</definedName>
    <definedName name="A70__26" localSheetId="3">#REF!</definedName>
    <definedName name="A70__26">#REF!</definedName>
    <definedName name="A70__28" localSheetId="11">#REF!</definedName>
    <definedName name="A70__28" localSheetId="3">#REF!</definedName>
    <definedName name="A70__28">#REF!</definedName>
    <definedName name="A70__3">"$#REF!.$B$25"</definedName>
    <definedName name="A70000_26" localSheetId="11">#REF!</definedName>
    <definedName name="A70000_26" localSheetId="3">#REF!</definedName>
    <definedName name="A70000_26">#REF!</definedName>
    <definedName name="A70000_28" localSheetId="11">#REF!</definedName>
    <definedName name="A70000_28" localSheetId="3">#REF!</definedName>
    <definedName name="A70000_28">#REF!</definedName>
    <definedName name="A70000_3">NA()</definedName>
    <definedName name="A75000_26" localSheetId="11">#REF!</definedName>
    <definedName name="A75000_26" localSheetId="3">#REF!</definedName>
    <definedName name="A75000_26">#REF!</definedName>
    <definedName name="A75000_28" localSheetId="11">#REF!</definedName>
    <definedName name="A75000_28" localSheetId="3">#REF!</definedName>
    <definedName name="A75000_28">#REF!</definedName>
    <definedName name="A75000_3">NA()</definedName>
    <definedName name="a8_a9_" localSheetId="11">#REF!</definedName>
    <definedName name="a8_a9_" localSheetId="3">#REF!</definedName>
    <definedName name="a8_a9_">#REF!</definedName>
    <definedName name="a8_a9__28" localSheetId="11">#REF!</definedName>
    <definedName name="a8_a9__28" localSheetId="3">#REF!</definedName>
    <definedName name="a8_a9__28">#REF!</definedName>
    <definedName name="A85000_26" localSheetId="11">#REF!</definedName>
    <definedName name="A85000_26" localSheetId="3">#REF!</definedName>
    <definedName name="A85000_26">#REF!</definedName>
    <definedName name="A85000_28" localSheetId="11">#REF!</definedName>
    <definedName name="A85000_28" localSheetId="3">#REF!</definedName>
    <definedName name="A85000_28">#REF!</definedName>
    <definedName name="A85000_3">NA()</definedName>
    <definedName name="A8N2" localSheetId="11">#REF!</definedName>
    <definedName name="A8N2" localSheetId="3">#REF!</definedName>
    <definedName name="A8N2">#REF!</definedName>
    <definedName name="A8N2_20" localSheetId="11">#REF!</definedName>
    <definedName name="A8N2_20" localSheetId="3">#REF!</definedName>
    <definedName name="A8N2_20">#REF!</definedName>
    <definedName name="A8N2_28" localSheetId="11">#REF!</definedName>
    <definedName name="A8N2_28" localSheetId="3">#REF!</definedName>
    <definedName name="A8N2_28">#REF!</definedName>
    <definedName name="A95_">"$#REF!.$B$24"</definedName>
    <definedName name="A95__26" localSheetId="11">#REF!</definedName>
    <definedName name="A95__26" localSheetId="3">#REF!</definedName>
    <definedName name="A95__26">#REF!</definedName>
    <definedName name="A95__28" localSheetId="11">#REF!</definedName>
    <definedName name="A95__28" localSheetId="3">#REF!</definedName>
    <definedName name="A95__28">#REF!</definedName>
    <definedName name="A95__3">"$#REF!.$B$24"</definedName>
    <definedName name="AA">"$#REF!.$A$1:$CE$46"</definedName>
    <definedName name="aa." localSheetId="11">#REF!</definedName>
    <definedName name="aa." localSheetId="3">#REF!</definedName>
    <definedName name="aa.">#REF!</definedName>
    <definedName name="AA_26" localSheetId="11">#REF!</definedName>
    <definedName name="AA_26" localSheetId="3">#REF!</definedName>
    <definedName name="AA_26">#REF!</definedName>
    <definedName name="AA_28" localSheetId="11">#REF!</definedName>
    <definedName name="AA_28" localSheetId="3">#REF!</definedName>
    <definedName name="AA_28">#REF!</definedName>
    <definedName name="AA_3">"$#REF!.$A$1:$CE$46"</definedName>
    <definedName name="AAA">NA()</definedName>
    <definedName name="AAA_12" localSheetId="11">#REF!</definedName>
    <definedName name="AAA_12" localSheetId="3">#REF!</definedName>
    <definedName name="AAA_12">#REF!</definedName>
    <definedName name="AAA_12_28" localSheetId="11">#REF!</definedName>
    <definedName name="AAA_12_28" localSheetId="3">#REF!</definedName>
    <definedName name="AAA_12_28">#REF!</definedName>
    <definedName name="AAA_26" localSheetId="11">#REF!</definedName>
    <definedName name="AAA_26" localSheetId="3">#REF!</definedName>
    <definedName name="AAA_26">#REF!</definedName>
    <definedName name="AAA_28" localSheetId="11">#REF!</definedName>
    <definedName name="AAA_28" localSheetId="3">#REF!</definedName>
    <definedName name="AAA_28">#REF!</definedName>
    <definedName name="AAA_3">NA()</definedName>
    <definedName name="aAAA" localSheetId="11">#REF!</definedName>
    <definedName name="aAAA" localSheetId="3">#REF!</definedName>
    <definedName name="aAAA">#REF!</definedName>
    <definedName name="aAAA_20" localSheetId="11">#REF!</definedName>
    <definedName name="aAAA_20" localSheetId="3">#REF!</definedName>
    <definedName name="aAAA_20">#REF!</definedName>
    <definedName name="aAAA_28" localSheetId="11">#REF!</definedName>
    <definedName name="aAAA_28" localSheetId="3">#REF!</definedName>
    <definedName name="aAAA_28">#REF!</definedName>
    <definedName name="aaaaaaaa" localSheetId="11">#REF!</definedName>
    <definedName name="aaaaaaaa" localSheetId="3">#REF!</definedName>
    <definedName name="aaaaaaaa">#REF!</definedName>
    <definedName name="aaaaaaaa_1" localSheetId="11">#REF!</definedName>
    <definedName name="aaaaaaaa_1" localSheetId="3">#REF!</definedName>
    <definedName name="aaaaaaaa_1">#REF!</definedName>
    <definedName name="aaaaaaaa_2" localSheetId="11">#REF!</definedName>
    <definedName name="aaaaaaaa_2" localSheetId="3">#REF!</definedName>
    <definedName name="aaaaaaaa_2">#REF!</definedName>
    <definedName name="aaaaaaaa_20" localSheetId="11">#REF!</definedName>
    <definedName name="aaaaaaaa_20" localSheetId="3">#REF!</definedName>
    <definedName name="aaaaaaaa_20">#REF!</definedName>
    <definedName name="aaaaaaaa_25" localSheetId="11">#REF!</definedName>
    <definedName name="aaaaaaaa_25" localSheetId="3">#REF!</definedName>
    <definedName name="aaaaaaaa_25">#REF!</definedName>
    <definedName name="AB" localSheetId="11">#REF!</definedName>
    <definedName name="AB" localSheetId="3">#REF!</definedName>
    <definedName name="AB">#REF!</definedName>
    <definedName name="ab." localSheetId="11">#REF!</definedName>
    <definedName name="ab." localSheetId="3">#REF!</definedName>
    <definedName name="ab.">#REF!</definedName>
    <definedName name="abb91_26" localSheetId="11">#REF!</definedName>
    <definedName name="abb91_26" localSheetId="3">#REF!</definedName>
    <definedName name="abb91_26">#REF!</definedName>
    <definedName name="abb91_28" localSheetId="11">#REF!</definedName>
    <definedName name="abb91_28" localSheetId="3">#REF!</definedName>
    <definedName name="abb91_28">#REF!</definedName>
    <definedName name="abc" localSheetId="11">#REF!</definedName>
    <definedName name="abc" localSheetId="3">#REF!</definedName>
    <definedName name="abc">#REF!</definedName>
    <definedName name="abc_28" localSheetId="11">#REF!</definedName>
    <definedName name="abc_28" localSheetId="3">#REF!</definedName>
    <definedName name="abc_28">#REF!</definedName>
    <definedName name="abcd" localSheetId="11">#REF!</definedName>
    <definedName name="abcd" localSheetId="3">#REF!</definedName>
    <definedName name="abcd">#REF!</definedName>
    <definedName name="Ac" localSheetId="11">#REF!</definedName>
    <definedName name="Ac" localSheetId="3">#REF!</definedName>
    <definedName name="Ac">#REF!</definedName>
    <definedName name="ac." localSheetId="11">#REF!</definedName>
    <definedName name="ac." localSheetId="3">#REF!</definedName>
    <definedName name="ac.">#REF!</definedName>
    <definedName name="Ac_28" localSheetId="11">#REF!</definedName>
    <definedName name="Ac_28" localSheetId="3">#REF!</definedName>
    <definedName name="Ac_28">#REF!</definedName>
    <definedName name="AC120_">"$#REF!.$B$32"</definedName>
    <definedName name="AC120__26" localSheetId="11">#REF!</definedName>
    <definedName name="AC120__26" localSheetId="3">#REF!</definedName>
    <definedName name="AC120__26">#REF!</definedName>
    <definedName name="AC120__28" localSheetId="11">#REF!</definedName>
    <definedName name="AC120__28" localSheetId="3">#REF!</definedName>
    <definedName name="AC120__28">#REF!</definedName>
    <definedName name="AC120__3">"$#REF!.$B$32"</definedName>
    <definedName name="AC35_">"$#REF!.$B$28"</definedName>
    <definedName name="AC35__26" localSheetId="11">#REF!</definedName>
    <definedName name="AC35__26" localSheetId="3">#REF!</definedName>
    <definedName name="AC35__26">#REF!</definedName>
    <definedName name="AC35__28" localSheetId="11">#REF!</definedName>
    <definedName name="AC35__28" localSheetId="3">#REF!</definedName>
    <definedName name="AC35__28">#REF!</definedName>
    <definedName name="AC35__3">"$#REF!.$B$28"</definedName>
    <definedName name="AC50_">"$#REF!.$B$29"</definedName>
    <definedName name="AC50__26" localSheetId="11">#REF!</definedName>
    <definedName name="AC50__26" localSheetId="3">#REF!</definedName>
    <definedName name="AC50__26">#REF!</definedName>
    <definedName name="AC50__28" localSheetId="11">#REF!</definedName>
    <definedName name="AC50__28" localSheetId="3">#REF!</definedName>
    <definedName name="AC50__28">#REF!</definedName>
    <definedName name="AC50__3">"$#REF!.$B$29"</definedName>
    <definedName name="AC70_">"$#REF!.$B$30"</definedName>
    <definedName name="AC70__26" localSheetId="11">#REF!</definedName>
    <definedName name="AC70__26" localSheetId="3">#REF!</definedName>
    <definedName name="AC70__26">#REF!</definedName>
    <definedName name="AC70__28" localSheetId="11">#REF!</definedName>
    <definedName name="AC70__28" localSheetId="3">#REF!</definedName>
    <definedName name="AC70__28">#REF!</definedName>
    <definedName name="AC70__3">"$#REF!.$B$30"</definedName>
    <definedName name="AC95_">"$#REF!.$B$31"</definedName>
    <definedName name="AC95__26" localSheetId="11">#REF!</definedName>
    <definedName name="AC95__26" localSheetId="3">#REF!</definedName>
    <definedName name="AC95__26">#REF!</definedName>
    <definedName name="AC95__28" localSheetId="11">#REF!</definedName>
    <definedName name="AC95__28" localSheetId="3">#REF!</definedName>
    <definedName name="AC95__28">#REF!</definedName>
    <definedName name="AC95__3">"$#REF!.$B$31"</definedName>
    <definedName name="aco" localSheetId="11">#REF!</definedName>
    <definedName name="aco" localSheetId="3">#REF!</definedName>
    <definedName name="aco">#REF!</definedName>
    <definedName name="aco_28" localSheetId="11">#REF!</definedName>
    <definedName name="aco_28" localSheetId="3">#REF!</definedName>
    <definedName name="aco_28">#REF!</definedName>
    <definedName name="Act_tec" localSheetId="11">#REF!</definedName>
    <definedName name="Act_tec" localSheetId="3">#REF!</definedName>
    <definedName name="Act_tec">#REF!</definedName>
    <definedName name="Act_tec_20" localSheetId="11">#REF!</definedName>
    <definedName name="Act_tec_20" localSheetId="3">#REF!</definedName>
    <definedName name="Act_tec_20">#REF!</definedName>
    <definedName name="Act_tec_28" localSheetId="11">#REF!</definedName>
    <definedName name="Act_tec_28" localSheetId="3">#REF!</definedName>
    <definedName name="Act_tec_28">#REF!</definedName>
    <definedName name="ad" localSheetId="11">#REF!</definedName>
    <definedName name="ad" localSheetId="3">#REF!</definedName>
    <definedName name="ad">#REF!</definedName>
    <definedName name="ADAY" localSheetId="11">#REF!</definedName>
    <definedName name="ADAY" localSheetId="3">#REF!</definedName>
    <definedName name="ADAY">#REF!</definedName>
    <definedName name="ADAY_20" localSheetId="11">#REF!</definedName>
    <definedName name="ADAY_20" localSheetId="3">#REF!</definedName>
    <definedName name="ADAY_20">#REF!</definedName>
    <definedName name="ADAY_28" localSheetId="11">#REF!</definedName>
    <definedName name="ADAY_28" localSheetId="3">#REF!</definedName>
    <definedName name="ADAY_28">#REF!</definedName>
    <definedName name="adb" localSheetId="11">#REF!</definedName>
    <definedName name="adb" localSheetId="3">#REF!</definedName>
    <definedName name="adb">#REF!</definedName>
    <definedName name="adb_20" localSheetId="11">#REF!</definedName>
    <definedName name="adb_20" localSheetId="3">#REF!</definedName>
    <definedName name="adb_20">#REF!</definedName>
    <definedName name="Address" localSheetId="11">#REF!</definedName>
    <definedName name="Address" localSheetId="3">#REF!</definedName>
    <definedName name="Address">#REF!</definedName>
    <definedName name="Address_20" localSheetId="11">#REF!</definedName>
    <definedName name="Address_20" localSheetId="3">#REF!</definedName>
    <definedName name="Address_20">#REF!</definedName>
    <definedName name="Address_28" localSheetId="11">#REF!</definedName>
    <definedName name="Address_28" localSheetId="3">#REF!</definedName>
    <definedName name="Address_28">#REF!</definedName>
    <definedName name="ADEQ" localSheetId="11">#REF!</definedName>
    <definedName name="ADEQ" localSheetId="3">#REF!</definedName>
    <definedName name="ADEQ">#REF!</definedName>
    <definedName name="ADEQ_20" localSheetId="11">#REF!</definedName>
    <definedName name="ADEQ_20" localSheetId="3">#REF!</definedName>
    <definedName name="ADEQ_20">#REF!</definedName>
    <definedName name="ADEQ_28" localSheetId="11">#REF!</definedName>
    <definedName name="ADEQ_28" localSheetId="3">#REF!</definedName>
    <definedName name="ADEQ_28">#REF!</definedName>
    <definedName name="adg" localSheetId="11">#REF!</definedName>
    <definedName name="adg" localSheetId="3">#REF!</definedName>
    <definedName name="adg">#REF!</definedName>
    <definedName name="adg_20" localSheetId="11">#REF!</definedName>
    <definedName name="adg_20" localSheetId="3">#REF!</definedName>
    <definedName name="adg_20">#REF!</definedName>
    <definedName name="ADP" localSheetId="11">#REF!</definedName>
    <definedName name="ADP" localSheetId="3">#REF!</definedName>
    <definedName name="ADP">#REF!</definedName>
    <definedName name="æ76" localSheetId="11">#REF!</definedName>
    <definedName name="æ76" localSheetId="3">#REF!</definedName>
    <definedName name="æ76">#REF!</definedName>
    <definedName name="AEZ" localSheetId="11">#REF!</definedName>
    <definedName name="AEZ" localSheetId="3">#REF!</definedName>
    <definedName name="AEZ">#REF!</definedName>
    <definedName name="AEZ_20" localSheetId="11">#REF!</definedName>
    <definedName name="AEZ_20" localSheetId="3">#REF!</definedName>
    <definedName name="AEZ_20">#REF!</definedName>
    <definedName name="AEZ_28" localSheetId="11">#REF!</definedName>
    <definedName name="AEZ_28" localSheetId="3">#REF!</definedName>
    <definedName name="AEZ_28">#REF!</definedName>
    <definedName name="Ag" localSheetId="11">#REF!</definedName>
    <definedName name="Ag" localSheetId="3">#REF!</definedName>
    <definedName name="Ag">#REF!</definedName>
    <definedName name="Ag_" localSheetId="11">#REF!</definedName>
    <definedName name="Ag_" localSheetId="3">#REF!</definedName>
    <definedName name="Ag_">#REF!</definedName>
    <definedName name="Ag__20" localSheetId="11">#REF!</definedName>
    <definedName name="Ag__20" localSheetId="3">#REF!</definedName>
    <definedName name="Ag__20">#REF!</definedName>
    <definedName name="Ag__28" localSheetId="11">#REF!</definedName>
    <definedName name="Ag__28" localSheetId="3">#REF!</definedName>
    <definedName name="Ag__28">#REF!</definedName>
    <definedName name="Ag_20" localSheetId="11">#REF!</definedName>
    <definedName name="Ag_20" localSheetId="3">#REF!</definedName>
    <definedName name="Ag_20">#REF!</definedName>
    <definedName name="Ag_28" localSheetId="11">#REF!</definedName>
    <definedName name="Ag_28" localSheetId="3">#REF!</definedName>
    <definedName name="Ag_28">#REF!</definedName>
    <definedName name="ag142X42">NA()</definedName>
    <definedName name="ag142X42_26" localSheetId="11">#REF!</definedName>
    <definedName name="ag142X42_26" localSheetId="3">#REF!</definedName>
    <definedName name="ag142X42_26">#REF!</definedName>
    <definedName name="ag142X42_28" localSheetId="11">#REF!</definedName>
    <definedName name="ag142X42_28" localSheetId="3">#REF!</definedName>
    <definedName name="ag142X42_28">#REF!</definedName>
    <definedName name="ag15F80" localSheetId="11">#REF!</definedName>
    <definedName name="ag15F80" localSheetId="3">#REF!</definedName>
    <definedName name="ag15F80">#REF!</definedName>
    <definedName name="ag267N59">NA()</definedName>
    <definedName name="ag267N59_26" localSheetId="11">#REF!</definedName>
    <definedName name="ag267N59_26" localSheetId="3">#REF!</definedName>
    <definedName name="ag267N59_26">#REF!</definedName>
    <definedName name="ag267N59_28" localSheetId="11">#REF!</definedName>
    <definedName name="ag267N59_28" localSheetId="3">#REF!</definedName>
    <definedName name="ag267N59_28">#REF!</definedName>
    <definedName name="agd" localSheetId="11">#REF!</definedName>
    <definedName name="agd" localSheetId="3">#REF!</definedName>
    <definedName name="agd">#REF!</definedName>
    <definedName name="agd_28" localSheetId="11">#REF!</definedName>
    <definedName name="agd_28" localSheetId="3">#REF!</definedName>
    <definedName name="agd_28">#REF!</definedName>
    <definedName name="agsd" localSheetId="11">#REF!</definedName>
    <definedName name="agsd" localSheetId="3">#REF!</definedName>
    <definedName name="agsd">#REF!</definedName>
    <definedName name="agsd_28" localSheetId="11">#REF!</definedName>
    <definedName name="agsd_28" localSheetId="3">#REF!</definedName>
    <definedName name="agsd_28">#REF!</definedName>
    <definedName name="ah" localSheetId="11">#REF!</definedName>
    <definedName name="ah" localSheetId="3">#REF!</definedName>
    <definedName name="ah">#REF!</definedName>
    <definedName name="ah_20" localSheetId="11">#REF!</definedName>
    <definedName name="ah_20" localSheetId="3">#REF!</definedName>
    <definedName name="ah_20">#REF!</definedName>
    <definedName name="ah_28" localSheetId="11">#REF!</definedName>
    <definedName name="ah_28" localSheetId="3">#REF!</definedName>
    <definedName name="ah_28">#REF!</definedName>
    <definedName name="ai" localSheetId="11">#REF!</definedName>
    <definedName name="ai" localSheetId="3">#REF!</definedName>
    <definedName name="ai">#REF!</definedName>
    <definedName name="ai_20" localSheetId="11">#REF!</definedName>
    <definedName name="ai_20" localSheetId="3">#REF!</definedName>
    <definedName name="ai_20">#REF!</definedName>
    <definedName name="ai_28" localSheetId="11">#REF!</definedName>
    <definedName name="ai_28" localSheetId="3">#REF!</definedName>
    <definedName name="ai_28">#REF!</definedName>
    <definedName name="aii" localSheetId="11">#REF!</definedName>
    <definedName name="aii" localSheetId="3">#REF!</definedName>
    <definedName name="aii">#REF!</definedName>
    <definedName name="aii_20" localSheetId="11">#REF!</definedName>
    <definedName name="aii_20" localSheetId="3">#REF!</definedName>
    <definedName name="aii_20">#REF!</definedName>
    <definedName name="aii_28" localSheetId="11">#REF!</definedName>
    <definedName name="aii_28" localSheetId="3">#REF!</definedName>
    <definedName name="aii_28">#REF!</definedName>
    <definedName name="aiii" localSheetId="11">#REF!</definedName>
    <definedName name="aiii" localSheetId="3">#REF!</definedName>
    <definedName name="aiii">#REF!</definedName>
    <definedName name="aiii_20" localSheetId="11">#REF!</definedName>
    <definedName name="aiii_20" localSheetId="3">#REF!</definedName>
    <definedName name="aiii_20">#REF!</definedName>
    <definedName name="aiii_28" localSheetId="11">#REF!</definedName>
    <definedName name="aiii_28" localSheetId="3">#REF!</definedName>
    <definedName name="aiii_28">#REF!</definedName>
    <definedName name="ak" localSheetId="11">#REF!</definedName>
    <definedName name="ak" localSheetId="3">#REF!</definedName>
    <definedName name="ak">#REF!</definedName>
    <definedName name="ak_20" localSheetId="11">#REF!</definedName>
    <definedName name="ak_20" localSheetId="3">#REF!</definedName>
    <definedName name="ak_20">#REF!</definedName>
    <definedName name="ak_28" localSheetId="11">#REF!</definedName>
    <definedName name="ak_28" localSheetId="3">#REF!</definedName>
    <definedName name="ak_28">#REF!</definedName>
    <definedName name="aK_cap" localSheetId="11">#REF!</definedName>
    <definedName name="aK_cap" localSheetId="3">#REF!</definedName>
    <definedName name="aK_cap">#REF!</definedName>
    <definedName name="aK_cap_20" localSheetId="11">#REF!</definedName>
    <definedName name="aK_cap_20" localSheetId="3">#REF!</definedName>
    <definedName name="aK_cap_20">#REF!</definedName>
    <definedName name="aK_cap_28" localSheetId="11">#REF!</definedName>
    <definedName name="aK_cap_28" localSheetId="3">#REF!</definedName>
    <definedName name="aK_cap_28">#REF!</definedName>
    <definedName name="aK_con" localSheetId="11">#REF!</definedName>
    <definedName name="aK_con" localSheetId="3">#REF!</definedName>
    <definedName name="aK_con">#REF!</definedName>
    <definedName name="aK_con_20" localSheetId="11">#REF!</definedName>
    <definedName name="aK_con_20" localSheetId="3">#REF!</definedName>
    <definedName name="aK_con_20">#REF!</definedName>
    <definedName name="aK_con_28" localSheetId="11">#REF!</definedName>
    <definedName name="aK_con_28" localSheetId="3">#REF!</definedName>
    <definedName name="aK_con_28">#REF!</definedName>
    <definedName name="aK_dep" localSheetId="11">#REF!</definedName>
    <definedName name="aK_dep" localSheetId="3">#REF!</definedName>
    <definedName name="aK_dep">#REF!</definedName>
    <definedName name="aK_dep_20" localSheetId="11">#REF!</definedName>
    <definedName name="aK_dep_20" localSheetId="3">#REF!</definedName>
    <definedName name="aK_dep_20">#REF!</definedName>
    <definedName name="aK_dep_28" localSheetId="11">#REF!</definedName>
    <definedName name="aK_dep_28" localSheetId="3">#REF!</definedName>
    <definedName name="aK_dep_28">#REF!</definedName>
    <definedName name="aK_dis" localSheetId="11">#REF!</definedName>
    <definedName name="aK_dis" localSheetId="3">#REF!</definedName>
    <definedName name="aK_dis">#REF!</definedName>
    <definedName name="aK_dis_20" localSheetId="11">#REF!</definedName>
    <definedName name="aK_dis_20" localSheetId="3">#REF!</definedName>
    <definedName name="aK_dis_20">#REF!</definedName>
    <definedName name="aK_dis_28" localSheetId="11">#REF!</definedName>
    <definedName name="aK_dis_28" localSheetId="3">#REF!</definedName>
    <definedName name="aK_dis_28">#REF!</definedName>
    <definedName name="aK_imm" localSheetId="11">#REF!</definedName>
    <definedName name="aK_imm" localSheetId="3">#REF!</definedName>
    <definedName name="aK_imm">#REF!</definedName>
    <definedName name="aK_imm_20" localSheetId="11">#REF!</definedName>
    <definedName name="aK_imm_20" localSheetId="3">#REF!</definedName>
    <definedName name="aK_imm_20">#REF!</definedName>
    <definedName name="aK_imm_28" localSheetId="11">#REF!</definedName>
    <definedName name="aK_imm_28" localSheetId="3">#REF!</definedName>
    <definedName name="aK_imm_28">#REF!</definedName>
    <definedName name="aK_rof" localSheetId="11">#REF!</definedName>
    <definedName name="aK_rof" localSheetId="3">#REF!</definedName>
    <definedName name="aK_rof">#REF!</definedName>
    <definedName name="aK_rof_20" localSheetId="11">#REF!</definedName>
    <definedName name="aK_rof_20" localSheetId="3">#REF!</definedName>
    <definedName name="aK_rof_20">#REF!</definedName>
    <definedName name="aK_rof_28" localSheetId="11">#REF!</definedName>
    <definedName name="aK_rof_28" localSheetId="3">#REF!</definedName>
    <definedName name="aK_rof_28">#REF!</definedName>
    <definedName name="aK_ron" localSheetId="11">#REF!</definedName>
    <definedName name="aK_ron" localSheetId="3">#REF!</definedName>
    <definedName name="aK_ron">#REF!</definedName>
    <definedName name="aK_ron_20" localSheetId="11">#REF!</definedName>
    <definedName name="aK_ron_20" localSheetId="3">#REF!</definedName>
    <definedName name="aK_ron_20">#REF!</definedName>
    <definedName name="aK_ron_28" localSheetId="11">#REF!</definedName>
    <definedName name="aK_ron_28" localSheetId="3">#REF!</definedName>
    <definedName name="aK_ron_28">#REF!</definedName>
    <definedName name="aK_run" localSheetId="11">#REF!</definedName>
    <definedName name="aK_run" localSheetId="3">#REF!</definedName>
    <definedName name="aK_run">#REF!</definedName>
    <definedName name="aK_run_20" localSheetId="11">#REF!</definedName>
    <definedName name="aK_run_20" localSheetId="3">#REF!</definedName>
    <definedName name="aK_run_20">#REF!</definedName>
    <definedName name="aK_run_28" localSheetId="11">#REF!</definedName>
    <definedName name="aK_run_28" localSheetId="3">#REF!</definedName>
    <definedName name="aK_run_28">#REF!</definedName>
    <definedName name="aK_sed" localSheetId="11">#REF!</definedName>
    <definedName name="aK_sed" localSheetId="3">#REF!</definedName>
    <definedName name="aK_sed">#REF!</definedName>
    <definedName name="aK_sed_20" localSheetId="11">#REF!</definedName>
    <definedName name="aK_sed_20" localSheetId="3">#REF!</definedName>
    <definedName name="aK_sed_20">#REF!</definedName>
    <definedName name="aK_sed_28" localSheetId="11">#REF!</definedName>
    <definedName name="aK_sed_28" localSheetId="3">#REF!</definedName>
    <definedName name="aK_sed_28">#REF!</definedName>
    <definedName name="AKHAC" localSheetId="11">#REF!</definedName>
    <definedName name="AKHAC" localSheetId="3">#REF!</definedName>
    <definedName name="AKHAC">#REF!</definedName>
    <definedName name="all" localSheetId="11">#REF!</definedName>
    <definedName name="all" localSheetId="3">#REF!</definedName>
    <definedName name="all">#REF!</definedName>
    <definedName name="all_20" localSheetId="11">#REF!</definedName>
    <definedName name="all_20" localSheetId="3">#REF!</definedName>
    <definedName name="all_20">#REF!</definedName>
    <definedName name="all_28" localSheetId="11">#REF!</definedName>
    <definedName name="all_28" localSheetId="3">#REF!</definedName>
    <definedName name="all_28">#REF!</definedName>
    <definedName name="All_Item">"$#REF!.$B$16:$O$520"</definedName>
    <definedName name="All_Item_26" localSheetId="11">#REF!</definedName>
    <definedName name="All_Item_26" localSheetId="3">#REF!</definedName>
    <definedName name="All_Item_26">#REF!</definedName>
    <definedName name="All_Item_28" localSheetId="11">#REF!</definedName>
    <definedName name="All_Item_28" localSheetId="3">#REF!</definedName>
    <definedName name="All_Item_28">#REF!</definedName>
    <definedName name="All_Item_3">"$#REF!.$B$16:$O$520"</definedName>
    <definedName name="Alnc" localSheetId="11">#REF!</definedName>
    <definedName name="Alnc" localSheetId="3">#REF!</definedName>
    <definedName name="Alnc">#REF!</definedName>
    <definedName name="Alnc_28" localSheetId="11">#REF!</definedName>
    <definedName name="Alnc_28" localSheetId="3">#REF!</definedName>
    <definedName name="Alnc_28">#REF!</definedName>
    <definedName name="alpha" localSheetId="11">#REF!</definedName>
    <definedName name="alpha" localSheetId="3">#REF!</definedName>
    <definedName name="alpha">#REF!</definedName>
    <definedName name="alpha_28" localSheetId="11">#REF!</definedName>
    <definedName name="alpha_28" localSheetId="3">#REF!</definedName>
    <definedName name="alpha_28">#REF!</definedName>
    <definedName name="ALPIN">NA()</definedName>
    <definedName name="ALPIN_26">NA()</definedName>
    <definedName name="ALPIN_28">NA()</definedName>
    <definedName name="ALPJYOU">NA()</definedName>
    <definedName name="ALPJYOU_26">NA()</definedName>
    <definedName name="ALPJYOU_28">NA()</definedName>
    <definedName name="ALPTOI">NA()</definedName>
    <definedName name="ALPTOI_26">NA()</definedName>
    <definedName name="ALPTOI_28">NA()</definedName>
    <definedName name="ALTINH" localSheetId="11">#REF!</definedName>
    <definedName name="ALTINH" localSheetId="3">#REF!</definedName>
    <definedName name="ALTINH">#REF!</definedName>
    <definedName name="am" localSheetId="11">#REF!</definedName>
    <definedName name="am" localSheetId="3">#REF!</definedName>
    <definedName name="am">#REF!</definedName>
    <definedName name="am." localSheetId="11">#REF!</definedName>
    <definedName name="am." localSheetId="3">#REF!</definedName>
    <definedName name="am.">#REF!</definedName>
    <definedName name="amiang" localSheetId="11">#REF!</definedName>
    <definedName name="amiang" localSheetId="3">#REF!</definedName>
    <definedName name="amiang">#REF!</definedName>
    <definedName name="amiang_28" localSheetId="11">#REF!</definedName>
    <definedName name="amiang_28" localSheetId="3">#REF!</definedName>
    <definedName name="amiang_28">#REF!</definedName>
    <definedName name="an" localSheetId="11">#REF!</definedName>
    <definedName name="an" localSheetId="3">#REF!</definedName>
    <definedName name="an">#REF!</definedName>
    <definedName name="aN_cap" localSheetId="11">#REF!</definedName>
    <definedName name="aN_cap" localSheetId="3">#REF!</definedName>
    <definedName name="aN_cap">#REF!</definedName>
    <definedName name="aN_cap_20" localSheetId="11">#REF!</definedName>
    <definedName name="aN_cap_20" localSheetId="3">#REF!</definedName>
    <definedName name="aN_cap_20">#REF!</definedName>
    <definedName name="aN_cap_28" localSheetId="11">#REF!</definedName>
    <definedName name="aN_cap_28" localSheetId="3">#REF!</definedName>
    <definedName name="aN_cap_28">#REF!</definedName>
    <definedName name="aN_con" localSheetId="11">#REF!</definedName>
    <definedName name="aN_con" localSheetId="3">#REF!</definedName>
    <definedName name="aN_con">#REF!</definedName>
    <definedName name="aN_con_20" localSheetId="11">#REF!</definedName>
    <definedName name="aN_con_20" localSheetId="3">#REF!</definedName>
    <definedName name="aN_con_20">#REF!</definedName>
    <definedName name="aN_con_28" localSheetId="11">#REF!</definedName>
    <definedName name="aN_con_28" localSheetId="3">#REF!</definedName>
    <definedName name="aN_con_28">#REF!</definedName>
    <definedName name="aN_dep" localSheetId="11">#REF!</definedName>
    <definedName name="aN_dep" localSheetId="3">#REF!</definedName>
    <definedName name="aN_dep">#REF!</definedName>
    <definedName name="aN_dep_20" localSheetId="11">#REF!</definedName>
    <definedName name="aN_dep_20" localSheetId="3">#REF!</definedName>
    <definedName name="aN_dep_20">#REF!</definedName>
    <definedName name="aN_dep_28" localSheetId="11">#REF!</definedName>
    <definedName name="aN_dep_28" localSheetId="3">#REF!</definedName>
    <definedName name="aN_dep_28">#REF!</definedName>
    <definedName name="aN_fix" localSheetId="11">#REF!</definedName>
    <definedName name="aN_fix" localSheetId="3">#REF!</definedName>
    <definedName name="aN_fix">#REF!</definedName>
    <definedName name="aN_fix_20" localSheetId="11">#REF!</definedName>
    <definedName name="aN_fix_20" localSheetId="3">#REF!</definedName>
    <definedName name="aN_fix_20">#REF!</definedName>
    <definedName name="aN_fix_28" localSheetId="11">#REF!</definedName>
    <definedName name="aN_fix_28" localSheetId="3">#REF!</definedName>
    <definedName name="aN_fix_28">#REF!</definedName>
    <definedName name="aN_imm" localSheetId="11">#REF!</definedName>
    <definedName name="aN_imm" localSheetId="3">#REF!</definedName>
    <definedName name="aN_imm">#REF!</definedName>
    <definedName name="aN_imm_20" localSheetId="11">#REF!</definedName>
    <definedName name="aN_imm_20" localSheetId="3">#REF!</definedName>
    <definedName name="aN_imm_20">#REF!</definedName>
    <definedName name="aN_imm_28" localSheetId="11">#REF!</definedName>
    <definedName name="aN_imm_28" localSheetId="3">#REF!</definedName>
    <definedName name="aN_imm_28">#REF!</definedName>
    <definedName name="aN_rof" localSheetId="11">#REF!</definedName>
    <definedName name="aN_rof" localSheetId="3">#REF!</definedName>
    <definedName name="aN_rof">#REF!</definedName>
    <definedName name="aN_rof_20" localSheetId="11">#REF!</definedName>
    <definedName name="aN_rof_20" localSheetId="3">#REF!</definedName>
    <definedName name="aN_rof_20">#REF!</definedName>
    <definedName name="aN_rof_28" localSheetId="11">#REF!</definedName>
    <definedName name="aN_rof_28" localSheetId="3">#REF!</definedName>
    <definedName name="aN_rof_28">#REF!</definedName>
    <definedName name="aN_ron" localSheetId="11">#REF!</definedName>
    <definedName name="aN_ron" localSheetId="3">#REF!</definedName>
    <definedName name="aN_ron">#REF!</definedName>
    <definedName name="aN_ron_20" localSheetId="11">#REF!</definedName>
    <definedName name="aN_ron_20" localSheetId="3">#REF!</definedName>
    <definedName name="aN_ron_20">#REF!</definedName>
    <definedName name="aN_ron_28" localSheetId="11">#REF!</definedName>
    <definedName name="aN_ron_28" localSheetId="3">#REF!</definedName>
    <definedName name="aN_ron_28">#REF!</definedName>
    <definedName name="aN_run" localSheetId="11">#REF!</definedName>
    <definedName name="aN_run" localSheetId="3">#REF!</definedName>
    <definedName name="aN_run">#REF!</definedName>
    <definedName name="aN_run_20" localSheetId="11">#REF!</definedName>
    <definedName name="aN_run_20" localSheetId="3">#REF!</definedName>
    <definedName name="aN_run_20">#REF!</definedName>
    <definedName name="aN_run_28" localSheetId="11">#REF!</definedName>
    <definedName name="aN_run_28" localSheetId="3">#REF!</definedName>
    <definedName name="aN_run_28">#REF!</definedName>
    <definedName name="aN_sed" localSheetId="11">#REF!</definedName>
    <definedName name="aN_sed" localSheetId="3">#REF!</definedName>
    <definedName name="aN_sed">#REF!</definedName>
    <definedName name="aN_sed_20" localSheetId="11">#REF!</definedName>
    <definedName name="aN_sed_20" localSheetId="3">#REF!</definedName>
    <definedName name="aN_sed_20">#REF!</definedName>
    <definedName name="aN_sed_28" localSheetId="11">#REF!</definedName>
    <definedName name="aN_sed_28" localSheetId="3">#REF!</definedName>
    <definedName name="aN_sed_28">#REF!</definedName>
    <definedName name="anfa" localSheetId="11">#REF!</definedName>
    <definedName name="anfa" localSheetId="3">#REF!</definedName>
    <definedName name="anfa">#REF!</definedName>
    <definedName name="anfa_20" localSheetId="11">#REF!</definedName>
    <definedName name="anfa_20" localSheetId="3">#REF!</definedName>
    <definedName name="anfa_20">#REF!</definedName>
    <definedName name="anfa_28" localSheetId="11">#REF!</definedName>
    <definedName name="anfa_28" localSheetId="3">#REF!</definedName>
    <definedName name="anfa_28">#REF!</definedName>
    <definedName name="Anguon" localSheetId="11">'[14]Dt 2001'!#REF!</definedName>
    <definedName name="Anguon" localSheetId="3">'[14]Dt 2001'!#REF!</definedName>
    <definedName name="Anguon">'[14]Dt 2001'!#REF!</definedName>
    <definedName name="ANN" localSheetId="11">#REF!</definedName>
    <definedName name="ANN" localSheetId="0">#REF!</definedName>
    <definedName name="ANN" localSheetId="3">#REF!</definedName>
    <definedName name="ANN">#REF!</definedName>
    <definedName name="anpha" localSheetId="11">#REF!</definedName>
    <definedName name="anpha" localSheetId="0">#REF!</definedName>
    <definedName name="anpha" localSheetId="3">#REF!</definedName>
    <definedName name="anpha">#REF!</definedName>
    <definedName name="anpha_28" localSheetId="11">#REF!</definedName>
    <definedName name="anpha_28" localSheetId="0">#REF!</definedName>
    <definedName name="anpha_28" localSheetId="3">#REF!</definedName>
    <definedName name="anpha_28">#REF!</definedName>
    <definedName name="ANQD" localSheetId="11">#REF!</definedName>
    <definedName name="ANQD" localSheetId="3">#REF!</definedName>
    <definedName name="ANQD">#REF!</definedName>
    <definedName name="ANQQH" localSheetId="11">'[14]Dt 2001'!#REF!</definedName>
    <definedName name="ANQQH" localSheetId="3">'[14]Dt 2001'!#REF!</definedName>
    <definedName name="ANQQH">'[14]Dt 2001'!#REF!</definedName>
    <definedName name="anscount" hidden="1">1</definedName>
    <definedName name="ANSNN" localSheetId="11">'[14]Dt 2001'!#REF!</definedName>
    <definedName name="ANSNN" localSheetId="3">'[14]Dt 2001'!#REF!</definedName>
    <definedName name="ANSNN">'[14]Dt 2001'!#REF!</definedName>
    <definedName name="ANSNNxnk" localSheetId="11">'[14]Dt 2001'!#REF!</definedName>
    <definedName name="ANSNNxnk" localSheetId="3">'[14]Dt 2001'!#REF!</definedName>
    <definedName name="ANSNNxnk">'[14]Dt 2001'!#REF!</definedName>
    <definedName name="ao" localSheetId="11">#REF!</definedName>
    <definedName name="ao" localSheetId="0">#REF!</definedName>
    <definedName name="ao" localSheetId="3">#REF!</definedName>
    <definedName name="ao">#REF!</definedName>
    <definedName name="ao_28" localSheetId="11">#REF!</definedName>
    <definedName name="ao_28" localSheetId="0">#REF!</definedName>
    <definedName name="ao_28" localSheetId="3">#REF!</definedName>
    <definedName name="ao_28">#REF!</definedName>
    <definedName name="AoBok" localSheetId="11">#REF!</definedName>
    <definedName name="AoBok" localSheetId="0">#REF!</definedName>
    <definedName name="AoBok" localSheetId="3">#REF!</definedName>
    <definedName name="AoBok">#REF!</definedName>
    <definedName name="AoBok_20" localSheetId="11">#REF!</definedName>
    <definedName name="AoBok_20" localSheetId="3">#REF!</definedName>
    <definedName name="AoBok_20">#REF!</definedName>
    <definedName name="AoBok_28" localSheetId="11">#REF!</definedName>
    <definedName name="AoBok_28" localSheetId="3">#REF!</definedName>
    <definedName name="AoBok_28">#REF!</definedName>
    <definedName name="ap" localSheetId="11">#REF!</definedName>
    <definedName name="ap" localSheetId="3">#REF!</definedName>
    <definedName name="ap">#REF!</definedName>
    <definedName name="aP_cap" localSheetId="11">#REF!</definedName>
    <definedName name="aP_cap" localSheetId="3">#REF!</definedName>
    <definedName name="aP_cap">#REF!</definedName>
    <definedName name="aP_cap_20" localSheetId="11">#REF!</definedName>
    <definedName name="aP_cap_20" localSheetId="3">#REF!</definedName>
    <definedName name="aP_cap_20">#REF!</definedName>
    <definedName name="aP_cap_28" localSheetId="11">#REF!</definedName>
    <definedName name="aP_cap_28" localSheetId="3">#REF!</definedName>
    <definedName name="aP_cap_28">#REF!</definedName>
    <definedName name="aP_con" localSheetId="11">#REF!</definedName>
    <definedName name="aP_con" localSheetId="3">#REF!</definedName>
    <definedName name="aP_con">#REF!</definedName>
    <definedName name="aP_con_20" localSheetId="11">#REF!</definedName>
    <definedName name="aP_con_20" localSheetId="3">#REF!</definedName>
    <definedName name="aP_con_20">#REF!</definedName>
    <definedName name="aP_con_28" localSheetId="11">#REF!</definedName>
    <definedName name="aP_con_28" localSheetId="3">#REF!</definedName>
    <definedName name="aP_con_28">#REF!</definedName>
    <definedName name="aP_dep" localSheetId="11">#REF!</definedName>
    <definedName name="aP_dep" localSheetId="3">#REF!</definedName>
    <definedName name="aP_dep">#REF!</definedName>
    <definedName name="aP_dep_20" localSheetId="11">#REF!</definedName>
    <definedName name="aP_dep_20" localSheetId="3">#REF!</definedName>
    <definedName name="aP_dep_20">#REF!</definedName>
    <definedName name="aP_dep_28" localSheetId="11">#REF!</definedName>
    <definedName name="aP_dep_28" localSheetId="3">#REF!</definedName>
    <definedName name="aP_dep_28">#REF!</definedName>
    <definedName name="aP_dis" localSheetId="11">#REF!</definedName>
    <definedName name="aP_dis" localSheetId="3">#REF!</definedName>
    <definedName name="aP_dis">#REF!</definedName>
    <definedName name="aP_dis_20" localSheetId="11">#REF!</definedName>
    <definedName name="aP_dis_20" localSheetId="3">#REF!</definedName>
    <definedName name="aP_dis_20">#REF!</definedName>
    <definedName name="aP_dis_28" localSheetId="11">#REF!</definedName>
    <definedName name="aP_dis_28" localSheetId="3">#REF!</definedName>
    <definedName name="aP_dis_28">#REF!</definedName>
    <definedName name="aP_imm" localSheetId="11">#REF!</definedName>
    <definedName name="aP_imm" localSheetId="3">#REF!</definedName>
    <definedName name="aP_imm">#REF!</definedName>
    <definedName name="aP_imm_20" localSheetId="11">#REF!</definedName>
    <definedName name="aP_imm_20" localSheetId="3">#REF!</definedName>
    <definedName name="aP_imm_20">#REF!</definedName>
    <definedName name="aP_imm_28" localSheetId="11">#REF!</definedName>
    <definedName name="aP_imm_28" localSheetId="3">#REF!</definedName>
    <definedName name="aP_imm_28">#REF!</definedName>
    <definedName name="aP_rof" localSheetId="11">#REF!</definedName>
    <definedName name="aP_rof" localSheetId="3">#REF!</definedName>
    <definedName name="aP_rof">#REF!</definedName>
    <definedName name="aP_rof_20" localSheetId="11">#REF!</definedName>
    <definedName name="aP_rof_20" localSheetId="3">#REF!</definedName>
    <definedName name="aP_rof_20">#REF!</definedName>
    <definedName name="aP_rof_28" localSheetId="11">#REF!</definedName>
    <definedName name="aP_rof_28" localSheetId="3">#REF!</definedName>
    <definedName name="aP_rof_28">#REF!</definedName>
    <definedName name="aP_ron" localSheetId="11">#REF!</definedName>
    <definedName name="aP_ron" localSheetId="3">#REF!</definedName>
    <definedName name="aP_ron">#REF!</definedName>
    <definedName name="aP_ron_20" localSheetId="11">#REF!</definedName>
    <definedName name="aP_ron_20" localSheetId="3">#REF!</definedName>
    <definedName name="aP_ron_20">#REF!</definedName>
    <definedName name="aP_ron_28" localSheetId="11">#REF!</definedName>
    <definedName name="aP_ron_28" localSheetId="3">#REF!</definedName>
    <definedName name="aP_ron_28">#REF!</definedName>
    <definedName name="aP_run" localSheetId="11">#REF!</definedName>
    <definedName name="aP_run" localSheetId="3">#REF!</definedName>
    <definedName name="aP_run">#REF!</definedName>
    <definedName name="aP_run_20" localSheetId="11">#REF!</definedName>
    <definedName name="aP_run_20" localSheetId="3">#REF!</definedName>
    <definedName name="aP_run_20">#REF!</definedName>
    <definedName name="aP_run_28" localSheetId="11">#REF!</definedName>
    <definedName name="aP_run_28" localSheetId="3">#REF!</definedName>
    <definedName name="aP_run_28">#REF!</definedName>
    <definedName name="aP_sed" localSheetId="11">#REF!</definedName>
    <definedName name="aP_sed" localSheetId="3">#REF!</definedName>
    <definedName name="aP_sed">#REF!</definedName>
    <definedName name="aP_sed_20" localSheetId="11">#REF!</definedName>
    <definedName name="aP_sed_20" localSheetId="3">#REF!</definedName>
    <definedName name="aP_sed_20">#REF!</definedName>
    <definedName name="aP_sed_28" localSheetId="11">#REF!</definedName>
    <definedName name="aP_sed_28" localSheetId="3">#REF!</definedName>
    <definedName name="aP_sed_28">#REF!</definedName>
    <definedName name="APC" localSheetId="11">'[14]Dt 2001'!#REF!</definedName>
    <definedName name="APC" localSheetId="3">'[14]Dt 2001'!#REF!</definedName>
    <definedName name="APC">'[14]Dt 2001'!#REF!</definedName>
    <definedName name="Aps" localSheetId="11">#REF!</definedName>
    <definedName name="Aps" localSheetId="0">#REF!</definedName>
    <definedName name="Aps" localSheetId="3">#REF!</definedName>
    <definedName name="Aps">#REF!</definedName>
    <definedName name="Aptomat" localSheetId="11">#REF!</definedName>
    <definedName name="Aptomat" localSheetId="0">#REF!</definedName>
    <definedName name="Aptomat" localSheetId="3">#REF!</definedName>
    <definedName name="Aptomat">#REF!</definedName>
    <definedName name="Aptomat_20" localSheetId="11">#REF!</definedName>
    <definedName name="Aptomat_20" localSheetId="0">#REF!</definedName>
    <definedName name="Aptomat_20" localSheetId="3">#REF!</definedName>
    <definedName name="Aptomat_20">#REF!</definedName>
    <definedName name="Aptomat_28" localSheetId="11">#REF!</definedName>
    <definedName name="Aptomat_28" localSheetId="3">#REF!</definedName>
    <definedName name="Aptomat_28">#REF!</definedName>
    <definedName name="AQ" localSheetId="11">#REF!</definedName>
    <definedName name="AQ" localSheetId="3">#REF!</definedName>
    <definedName name="AQ">#REF!</definedName>
    <definedName name="AQ_20" localSheetId="11">#REF!</definedName>
    <definedName name="AQ_20" localSheetId="3">#REF!</definedName>
    <definedName name="AQ_20">#REF!</definedName>
    <definedName name="AQ_28" localSheetId="11">#REF!</definedName>
    <definedName name="AQ_28" localSheetId="3">#REF!</definedName>
    <definedName name="AQ_28">#REF!</definedName>
    <definedName name="As" localSheetId="11">#REF!</definedName>
    <definedName name="As" localSheetId="3">#REF!</definedName>
    <definedName name="As">#REF!</definedName>
    <definedName name="As_" localSheetId="11">#REF!</definedName>
    <definedName name="As_" localSheetId="3">#REF!</definedName>
    <definedName name="As_">#REF!</definedName>
    <definedName name="As__20" localSheetId="11">#REF!</definedName>
    <definedName name="As__20" localSheetId="3">#REF!</definedName>
    <definedName name="As__20">#REF!</definedName>
    <definedName name="As__28" localSheetId="11">#REF!</definedName>
    <definedName name="As__28" localSheetId="3">#REF!</definedName>
    <definedName name="As__28">#REF!</definedName>
    <definedName name="AS_1" localSheetId="11">#REF!</definedName>
    <definedName name="AS_1" localSheetId="3">#REF!</definedName>
    <definedName name="AS_1">#REF!</definedName>
    <definedName name="As_20" localSheetId="11">#REF!</definedName>
    <definedName name="As_20" localSheetId="3">#REF!</definedName>
    <definedName name="As_20">#REF!</definedName>
    <definedName name="As_28" localSheetId="11">#REF!</definedName>
    <definedName name="As_28" localSheetId="3">#REF!</definedName>
    <definedName name="As_28">#REF!</definedName>
    <definedName name="AS2DocOpenMode" hidden="1">"AS2DocumentEdit"</definedName>
    <definedName name="asa." localSheetId="11">#REF!</definedName>
    <definedName name="asa." localSheetId="3">#REF!</definedName>
    <definedName name="asa.">#REF!</definedName>
    <definedName name="asb." localSheetId="11">#REF!</definedName>
    <definedName name="asb." localSheetId="3">#REF!</definedName>
    <definedName name="asb.">#REF!</definedName>
    <definedName name="asc." localSheetId="11">#REF!</definedName>
    <definedName name="asc." localSheetId="3">#REF!</definedName>
    <definedName name="asc.">#REF!</definedName>
    <definedName name="asd" localSheetId="11">#REF!</definedName>
    <definedName name="asd" localSheetId="3">#REF!</definedName>
    <definedName name="asd">#REF!</definedName>
    <definedName name="asd_20" localSheetId="11">#REF!</definedName>
    <definedName name="asd_20" localSheetId="3">#REF!</definedName>
    <definedName name="asd_20">#REF!</definedName>
    <definedName name="asd_28" localSheetId="11">#REF!</definedName>
    <definedName name="asd_28" localSheetId="3">#REF!</definedName>
    <definedName name="asd_28">#REF!</definedName>
    <definedName name="asp5_28" localSheetId="11">#REF!</definedName>
    <definedName name="asp5_28" localSheetId="3">#REF!</definedName>
    <definedName name="asp5_28">#REF!</definedName>
    <definedName name="asp7_28" localSheetId="11">#REF!</definedName>
    <definedName name="asp7_28" localSheetId="3">#REF!</definedName>
    <definedName name="asp7_28">#REF!</definedName>
    <definedName name="asp7b" localSheetId="11">#REF!</definedName>
    <definedName name="asp7b" localSheetId="3">#REF!</definedName>
    <definedName name="asp7b">#REF!</definedName>
    <definedName name="at1.5" localSheetId="11">#REF!</definedName>
    <definedName name="at1.5" localSheetId="3">#REF!</definedName>
    <definedName name="at1.5">#REF!</definedName>
    <definedName name="at1.5_20" localSheetId="11">#REF!</definedName>
    <definedName name="at1.5_20" localSheetId="3">#REF!</definedName>
    <definedName name="at1.5_20">#REF!</definedName>
    <definedName name="atg" localSheetId="11">#REF!</definedName>
    <definedName name="atg" localSheetId="3">#REF!</definedName>
    <definedName name="atg">#REF!</definedName>
    <definedName name="atg_20" localSheetId="11">#REF!</definedName>
    <definedName name="atg_20" localSheetId="3">#REF!</definedName>
    <definedName name="atg_20">#REF!</definedName>
    <definedName name="atgoi" localSheetId="11">#REF!</definedName>
    <definedName name="atgoi" localSheetId="3">#REF!</definedName>
    <definedName name="atgoi">#REF!</definedName>
    <definedName name="atgoi_20" localSheetId="11">#REF!</definedName>
    <definedName name="atgoi_20" localSheetId="3">#REF!</definedName>
    <definedName name="atgoi_20">#REF!</definedName>
    <definedName name="atn1_20" localSheetId="11">#REF!</definedName>
    <definedName name="atn1_20" localSheetId="3">#REF!</definedName>
    <definedName name="atn1_20">#REF!</definedName>
    <definedName name="atn10_20" localSheetId="11">#REF!</definedName>
    <definedName name="atn10_20" localSheetId="3">#REF!</definedName>
    <definedName name="atn10_20">#REF!</definedName>
    <definedName name="atn2_20" localSheetId="11">#REF!</definedName>
    <definedName name="atn2_20" localSheetId="3">#REF!</definedName>
    <definedName name="atn2_20">#REF!</definedName>
    <definedName name="atn3_20" localSheetId="11">#REF!</definedName>
    <definedName name="atn3_20" localSheetId="3">#REF!</definedName>
    <definedName name="atn3_20">#REF!</definedName>
    <definedName name="atn4_20" localSheetId="11">#REF!</definedName>
    <definedName name="atn4_20" localSheetId="3">#REF!</definedName>
    <definedName name="atn4_20">#REF!</definedName>
    <definedName name="atn5_20" localSheetId="11">#REF!</definedName>
    <definedName name="atn5_20" localSheetId="3">#REF!</definedName>
    <definedName name="atn5_20">#REF!</definedName>
    <definedName name="atn6_20" localSheetId="11">#REF!</definedName>
    <definedName name="atn6_20" localSheetId="3">#REF!</definedName>
    <definedName name="atn6_20">#REF!</definedName>
    <definedName name="atn7_20" localSheetId="11">#REF!</definedName>
    <definedName name="atn7_20" localSheetId="3">#REF!</definedName>
    <definedName name="atn7_20">#REF!</definedName>
    <definedName name="atn8_20" localSheetId="11">#REF!</definedName>
    <definedName name="atn8_20" localSheetId="3">#REF!</definedName>
    <definedName name="atn8_20">#REF!</definedName>
    <definedName name="atn9_20" localSheetId="11">#REF!</definedName>
    <definedName name="atn9_20" localSheetId="3">#REF!</definedName>
    <definedName name="atn9_20">#REF!</definedName>
    <definedName name="ATRAM" localSheetId="11">#REF!</definedName>
    <definedName name="ATRAM" localSheetId="3">#REF!</definedName>
    <definedName name="ATRAM">#REF!</definedName>
    <definedName name="ATRAM_20" localSheetId="11">#REF!</definedName>
    <definedName name="ATRAM_20" localSheetId="3">#REF!</definedName>
    <definedName name="ATRAM_20">#REF!</definedName>
    <definedName name="ATRAM_28" localSheetId="11">#REF!</definedName>
    <definedName name="ATRAM_28" localSheetId="3">#REF!</definedName>
    <definedName name="ATRAM_28">#REF!</definedName>
    <definedName name="ATW" localSheetId="11">#REF!</definedName>
    <definedName name="ATW" localSheetId="3">#REF!</definedName>
    <definedName name="ATW">#REF!</definedName>
    <definedName name="AÙ" localSheetId="11">#REF!</definedName>
    <definedName name="AÙ" localSheetId="3">#REF!</definedName>
    <definedName name="AÙ">#REF!</definedName>
    <definedName name="aù0" localSheetId="11">#REF!</definedName>
    <definedName name="aù0" localSheetId="3">#REF!</definedName>
    <definedName name="aù0">#REF!</definedName>
    <definedName name="auto" localSheetId="11">#REF!</definedName>
    <definedName name="auto" localSheetId="3">#REF!</definedName>
    <definedName name="auto">#REF!</definedName>
    <definedName name="automat" localSheetId="11">#REF!</definedName>
    <definedName name="automat" localSheetId="3">#REF!</definedName>
    <definedName name="automat">#REF!</definedName>
    <definedName name="automat_20" localSheetId="11">#REF!</definedName>
    <definedName name="automat_20" localSheetId="3">#REF!</definedName>
    <definedName name="automat_20">#REF!</definedName>
    <definedName name="automat_28" localSheetId="11">#REF!</definedName>
    <definedName name="automat_28" localSheetId="3">#REF!</definedName>
    <definedName name="automat_28">#REF!</definedName>
    <definedName name="automat50" localSheetId="11">#REF!</definedName>
    <definedName name="automat50" localSheetId="3">#REF!</definedName>
    <definedName name="automat50">#REF!</definedName>
    <definedName name="automat50_20" localSheetId="11">#REF!</definedName>
    <definedName name="automat50_20" localSheetId="3">#REF!</definedName>
    <definedName name="automat50_20">#REF!</definedName>
    <definedName name="automat50_28" localSheetId="11">#REF!</definedName>
    <definedName name="automat50_28" localSheetId="3">#REF!</definedName>
    <definedName name="automat50_28">#REF!</definedName>
    <definedName name="Av" localSheetId="11">#REF!</definedName>
    <definedName name="Av" localSheetId="3">#REF!</definedName>
    <definedName name="Av">#REF!</definedName>
    <definedName name="Av_20" localSheetId="11">#REF!</definedName>
    <definedName name="Av_20" localSheetId="3">#REF!</definedName>
    <definedName name="Av_20">#REF!</definedName>
    <definedName name="Av_28" localSheetId="11">#REF!</definedName>
    <definedName name="Av_28" localSheetId="3">#REF!</definedName>
    <definedName name="Av_28">#REF!</definedName>
    <definedName name="ava." localSheetId="11">#REF!</definedName>
    <definedName name="ava." localSheetId="3">#REF!</definedName>
    <definedName name="ava.">#REF!</definedName>
    <definedName name="B">NA()</definedName>
    <definedName name="B.MinBacLieu" localSheetId="11">#REF!</definedName>
    <definedName name="B.MinBacLieu" localSheetId="3">#REF!</definedName>
    <definedName name="B.MinBacLieu">#REF!</definedName>
    <definedName name="B.MinBacLieu_20" localSheetId="11">#REF!</definedName>
    <definedName name="B.MinBacLieu_20" localSheetId="3">#REF!</definedName>
    <definedName name="B.MinBacLieu_20">#REF!</definedName>
    <definedName name="B.MinBacLieu_28" localSheetId="11">#REF!</definedName>
    <definedName name="B.MinBacLieu_28" localSheetId="3">#REF!</definedName>
    <definedName name="B.MinBacLieu_28">#REF!</definedName>
    <definedName name="B.MinDuongHCM" localSheetId="11">#REF!</definedName>
    <definedName name="B.MinDuongHCM" localSheetId="3">#REF!</definedName>
    <definedName name="B.MinDuongHCM">#REF!</definedName>
    <definedName name="B.MinTuyHA" localSheetId="11">#REF!</definedName>
    <definedName name="B.MinTuyHA" localSheetId="3">#REF!</definedName>
    <definedName name="B.MinTuyHA">#REF!</definedName>
    <definedName name="B_" localSheetId="11">#REF!</definedName>
    <definedName name="B_" localSheetId="3">#REF!</definedName>
    <definedName name="B_">#REF!</definedName>
    <definedName name="B__20" localSheetId="11">#REF!</definedName>
    <definedName name="B__20" localSheetId="3">#REF!</definedName>
    <definedName name="B__20">#REF!</definedName>
    <definedName name="B__28" localSheetId="11">#REF!</definedName>
    <definedName name="B__28" localSheetId="3">#REF!</definedName>
    <definedName name="B__28">#REF!</definedName>
    <definedName name="b_1" localSheetId="11">#REF!</definedName>
    <definedName name="b_1" localSheetId="3">#REF!</definedName>
    <definedName name="b_1">#REF!</definedName>
    <definedName name="b_2" localSheetId="11">#REF!</definedName>
    <definedName name="b_2" localSheetId="3">#REF!</definedName>
    <definedName name="b_2">#REF!</definedName>
    <definedName name="b_240">NA()</definedName>
    <definedName name="b_240_26" localSheetId="11">#REF!</definedName>
    <definedName name="b_240_26" localSheetId="3">#REF!</definedName>
    <definedName name="b_240_26">#REF!</definedName>
    <definedName name="b_240_28" localSheetId="11">#REF!</definedName>
    <definedName name="b_240_28" localSheetId="3">#REF!</definedName>
    <definedName name="b_240_28">#REF!</definedName>
    <definedName name="B_26" localSheetId="11">#REF!</definedName>
    <definedName name="B_26" localSheetId="3">#REF!</definedName>
    <definedName name="B_26">#REF!</definedName>
    <definedName name="B_28" localSheetId="11">#REF!</definedName>
    <definedName name="B_28" localSheetId="3">#REF!</definedName>
    <definedName name="B_28">#REF!</definedName>
    <definedName name="b_280">NA()</definedName>
    <definedName name="b_280_26" localSheetId="11">#REF!</definedName>
    <definedName name="b_280_26" localSheetId="3">#REF!</definedName>
    <definedName name="b_280_26">#REF!</definedName>
    <definedName name="b_280_28" localSheetId="11">#REF!</definedName>
    <definedName name="b_280_28" localSheetId="3">#REF!</definedName>
    <definedName name="b_280_28">#REF!</definedName>
    <definedName name="b_3" localSheetId="11">#REF!</definedName>
    <definedName name="b_3" localSheetId="3">#REF!</definedName>
    <definedName name="b_3">#REF!</definedName>
    <definedName name="b_320">NA()</definedName>
    <definedName name="b_320_26" localSheetId="11">#REF!</definedName>
    <definedName name="b_320_26" localSheetId="3">#REF!</definedName>
    <definedName name="b_320_26">#REF!</definedName>
    <definedName name="b_320_28" localSheetId="11">#REF!</definedName>
    <definedName name="b_320_28" localSheetId="3">#REF!</definedName>
    <definedName name="b_320_28">#REF!</definedName>
    <definedName name="b_4" localSheetId="11">#REF!</definedName>
    <definedName name="b_4" localSheetId="3">#REF!</definedName>
    <definedName name="b_4">#REF!</definedName>
    <definedName name="b_5" localSheetId="11">#REF!</definedName>
    <definedName name="b_5" localSheetId="3">#REF!</definedName>
    <definedName name="b_5">#REF!</definedName>
    <definedName name="b_6" localSheetId="11">#REF!</definedName>
    <definedName name="b_6" localSheetId="3">#REF!</definedName>
    <definedName name="b_6">#REF!</definedName>
    <definedName name="b_dd1" localSheetId="11">#REF!</definedName>
    <definedName name="b_dd1" localSheetId="3">#REF!</definedName>
    <definedName name="b_dd1">#REF!</definedName>
    <definedName name="b_dd1_20" localSheetId="11">#REF!</definedName>
    <definedName name="b_dd1_20" localSheetId="3">#REF!</definedName>
    <definedName name="b_dd1_20">#REF!</definedName>
    <definedName name="b_dd1_28" localSheetId="11">#REF!</definedName>
    <definedName name="b_dd1_28" localSheetId="3">#REF!</definedName>
    <definedName name="b_dd1_28">#REF!</definedName>
    <definedName name="b_DL" localSheetId="11">#REF!</definedName>
    <definedName name="b_DL" localSheetId="3">#REF!</definedName>
    <definedName name="b_DL">#REF!</definedName>
    <definedName name="b_DL_20" localSheetId="11">#REF!</definedName>
    <definedName name="b_DL_20" localSheetId="3">#REF!</definedName>
    <definedName name="b_DL_20">#REF!</definedName>
    <definedName name="b_DL_28" localSheetId="11">#REF!</definedName>
    <definedName name="b_DL_28" localSheetId="3">#REF!</definedName>
    <definedName name="b_DL_28">#REF!</definedName>
    <definedName name="b_eh" localSheetId="11">#REF!</definedName>
    <definedName name="b_eh" localSheetId="3">#REF!</definedName>
    <definedName name="b_eh">#REF!</definedName>
    <definedName name="b_eh_20" localSheetId="11">#REF!</definedName>
    <definedName name="b_eh_20" localSheetId="3">#REF!</definedName>
    <definedName name="b_eh_20">#REF!</definedName>
    <definedName name="b_eh_28" localSheetId="11">#REF!</definedName>
    <definedName name="b_eh_28" localSheetId="3">#REF!</definedName>
    <definedName name="b_eh_28">#REF!</definedName>
    <definedName name="b_eh1" localSheetId="11">#REF!</definedName>
    <definedName name="b_eh1" localSheetId="3">#REF!</definedName>
    <definedName name="b_eh1">#REF!</definedName>
    <definedName name="b_eh1_20" localSheetId="11">#REF!</definedName>
    <definedName name="b_eh1_20" localSheetId="3">#REF!</definedName>
    <definedName name="b_eh1_20">#REF!</definedName>
    <definedName name="b_eh1_28" localSheetId="11">#REF!</definedName>
    <definedName name="b_eh1_28" localSheetId="3">#REF!</definedName>
    <definedName name="b_eh1_28">#REF!</definedName>
    <definedName name="b_ev" localSheetId="11">#REF!</definedName>
    <definedName name="b_ev" localSheetId="3">#REF!</definedName>
    <definedName name="b_ev">#REF!</definedName>
    <definedName name="b_ev_20" localSheetId="11">#REF!</definedName>
    <definedName name="b_ev_20" localSheetId="3">#REF!</definedName>
    <definedName name="b_ev_20">#REF!</definedName>
    <definedName name="b_ev_28" localSheetId="11">#REF!</definedName>
    <definedName name="b_ev_28" localSheetId="3">#REF!</definedName>
    <definedName name="b_ev_28">#REF!</definedName>
    <definedName name="b_ev1" localSheetId="11">#REF!</definedName>
    <definedName name="b_ev1" localSheetId="3">#REF!</definedName>
    <definedName name="b_ev1">#REF!</definedName>
    <definedName name="b_ev1_20" localSheetId="11">#REF!</definedName>
    <definedName name="b_ev1_20" localSheetId="3">#REF!</definedName>
    <definedName name="b_ev1_20">#REF!</definedName>
    <definedName name="b_ev1_28" localSheetId="11">#REF!</definedName>
    <definedName name="b_ev1_28" localSheetId="3">#REF!</definedName>
    <definedName name="b_ev1_28">#REF!</definedName>
    <definedName name="b_FR" localSheetId="11">#REF!</definedName>
    <definedName name="b_FR" localSheetId="3">#REF!</definedName>
    <definedName name="b_FR">#REF!</definedName>
    <definedName name="b_FR_20" localSheetId="11">#REF!</definedName>
    <definedName name="b_FR_20" localSheetId="3">#REF!</definedName>
    <definedName name="b_FR_20">#REF!</definedName>
    <definedName name="b_FR_28" localSheetId="11">#REF!</definedName>
    <definedName name="b_FR_28" localSheetId="3">#REF!</definedName>
    <definedName name="b_FR_28">#REF!</definedName>
    <definedName name="b_fr1" localSheetId="11">#REF!</definedName>
    <definedName name="b_fr1" localSheetId="3">#REF!</definedName>
    <definedName name="b_fr1">#REF!</definedName>
    <definedName name="b_fr1_20" localSheetId="11">#REF!</definedName>
    <definedName name="b_fr1_20" localSheetId="3">#REF!</definedName>
    <definedName name="b_fr1_20">#REF!</definedName>
    <definedName name="b_fr1_28" localSheetId="11">#REF!</definedName>
    <definedName name="b_fr1_28" localSheetId="3">#REF!</definedName>
    <definedName name="b_fr1_28">#REF!</definedName>
    <definedName name="B_Isc" localSheetId="11">#REF!</definedName>
    <definedName name="B_Isc" localSheetId="3">#REF!</definedName>
    <definedName name="B_Isc">#REF!</definedName>
    <definedName name="B_Isc_20" localSheetId="11">#REF!</definedName>
    <definedName name="B_Isc_20" localSheetId="3">#REF!</definedName>
    <definedName name="B_Isc_20">#REF!</definedName>
    <definedName name="B_Isc_28" localSheetId="11">#REF!</definedName>
    <definedName name="B_Isc_28" localSheetId="3">#REF!</definedName>
    <definedName name="B_Isc_28">#REF!</definedName>
    <definedName name="b_LL" localSheetId="11">#REF!</definedName>
    <definedName name="b_LL" localSheetId="3">#REF!</definedName>
    <definedName name="b_LL">#REF!</definedName>
    <definedName name="b_LL_20" localSheetId="11">#REF!</definedName>
    <definedName name="b_LL_20" localSheetId="3">#REF!</definedName>
    <definedName name="b_LL_20">#REF!</definedName>
    <definedName name="b_LL_28" localSheetId="11">#REF!</definedName>
    <definedName name="b_LL_28" localSheetId="3">#REF!</definedName>
    <definedName name="b_LL_28">#REF!</definedName>
    <definedName name="b_ll1" localSheetId="11">#REF!</definedName>
    <definedName name="b_ll1" localSheetId="3">#REF!</definedName>
    <definedName name="b_ll1">#REF!</definedName>
    <definedName name="b_ll1_20" localSheetId="11">#REF!</definedName>
    <definedName name="b_ll1_20" localSheetId="3">#REF!</definedName>
    <definedName name="b_ll1_20">#REF!</definedName>
    <definedName name="b_ll1_28" localSheetId="11">#REF!</definedName>
    <definedName name="b_ll1_28" localSheetId="3">#REF!</definedName>
    <definedName name="b_ll1_28">#REF!</definedName>
    <definedName name="b_min" localSheetId="11">#REF!</definedName>
    <definedName name="b_min" localSheetId="3">#REF!</definedName>
    <definedName name="b_min">#REF!</definedName>
    <definedName name="b_min_20" localSheetId="11">#REF!</definedName>
    <definedName name="b_min_20" localSheetId="3">#REF!</definedName>
    <definedName name="b_min_20">#REF!</definedName>
    <definedName name="b_min_28" localSheetId="11">#REF!</definedName>
    <definedName name="b_min_28" localSheetId="3">#REF!</definedName>
    <definedName name="b_min_28">#REF!</definedName>
    <definedName name="B_ng_dÝnh" localSheetId="11">#REF!</definedName>
    <definedName name="B_ng_dÝnh" localSheetId="3">#REF!</definedName>
    <definedName name="B_ng_dÝnh">#REF!</definedName>
    <definedName name="b_WL" localSheetId="11">#REF!</definedName>
    <definedName name="b_WL" localSheetId="3">#REF!</definedName>
    <definedName name="b_WL">#REF!</definedName>
    <definedName name="b_WL_20" localSheetId="11">#REF!</definedName>
    <definedName name="b_WL_20" localSheetId="3">#REF!</definedName>
    <definedName name="b_WL_20">#REF!</definedName>
    <definedName name="b_WL_28" localSheetId="11">#REF!</definedName>
    <definedName name="b_WL_28" localSheetId="3">#REF!</definedName>
    <definedName name="b_WL_28">#REF!</definedName>
    <definedName name="b_WL1" localSheetId="11">#REF!</definedName>
    <definedName name="b_WL1" localSheetId="3">#REF!</definedName>
    <definedName name="b_WL1">#REF!</definedName>
    <definedName name="b_WL1_20" localSheetId="11">#REF!</definedName>
    <definedName name="b_WL1_20" localSheetId="3">#REF!</definedName>
    <definedName name="b_WL1_20">#REF!</definedName>
    <definedName name="b_WL1_28" localSheetId="11">#REF!</definedName>
    <definedName name="b_WL1_28" localSheetId="3">#REF!</definedName>
    <definedName name="b_WL1_28">#REF!</definedName>
    <definedName name="b_WS" localSheetId="11">#REF!</definedName>
    <definedName name="b_WS" localSheetId="3">#REF!</definedName>
    <definedName name="b_WS">#REF!</definedName>
    <definedName name="b_WS_20" localSheetId="11">#REF!</definedName>
    <definedName name="b_WS_20" localSheetId="3">#REF!</definedName>
    <definedName name="b_WS_20">#REF!</definedName>
    <definedName name="b_WS_28" localSheetId="11">#REF!</definedName>
    <definedName name="b_WS_28" localSheetId="3">#REF!</definedName>
    <definedName name="b_WS_28">#REF!</definedName>
    <definedName name="b_ws1" localSheetId="11">#REF!</definedName>
    <definedName name="b_ws1" localSheetId="3">#REF!</definedName>
    <definedName name="b_ws1">#REF!</definedName>
    <definedName name="b_ws1_20" localSheetId="11">#REF!</definedName>
    <definedName name="b_ws1_20" localSheetId="3">#REF!</definedName>
    <definedName name="b_ws1_20">#REF!</definedName>
    <definedName name="b_ws1_28" localSheetId="11">#REF!</definedName>
    <definedName name="b_ws1_28" localSheetId="3">#REF!</definedName>
    <definedName name="b_ws1_28">#REF!</definedName>
    <definedName name="b0.75" localSheetId="11">#REF!</definedName>
    <definedName name="b0.75" localSheetId="3">#REF!</definedName>
    <definedName name="b0.75">#REF!</definedName>
    <definedName name="b0.75_20" localSheetId="11">#REF!</definedName>
    <definedName name="b0.75_20" localSheetId="3">#REF!</definedName>
    <definedName name="b0.75_20">#REF!</definedName>
    <definedName name="b0.75_28" localSheetId="11">#REF!</definedName>
    <definedName name="b0.75_28" localSheetId="3">#REF!</definedName>
    <definedName name="b0.75_28">#REF!</definedName>
    <definedName name="b1." localSheetId="11">#REF!</definedName>
    <definedName name="b1." localSheetId="3">#REF!</definedName>
    <definedName name="b1.">#REF!</definedName>
    <definedName name="b1_" localSheetId="11">#REF!</definedName>
    <definedName name="b1_" localSheetId="3">#REF!</definedName>
    <definedName name="b1_">#REF!</definedName>
    <definedName name="b1__20" localSheetId="11">#REF!</definedName>
    <definedName name="b1__20" localSheetId="3">#REF!</definedName>
    <definedName name="b1__20">#REF!</definedName>
    <definedName name="b1__28" localSheetId="11">#REF!</definedName>
    <definedName name="b1__28" localSheetId="3">#REF!</definedName>
    <definedName name="b1__28">#REF!</definedName>
    <definedName name="b11." localSheetId="11">#REF!</definedName>
    <definedName name="b11." localSheetId="3">#REF!</definedName>
    <definedName name="b11.">#REF!</definedName>
    <definedName name="b11_" localSheetId="11">#REF!</definedName>
    <definedName name="b11_" localSheetId="3">#REF!</definedName>
    <definedName name="b11_">#REF!</definedName>
    <definedName name="b11__28" localSheetId="11">#REF!</definedName>
    <definedName name="b11__28" localSheetId="3">#REF!</definedName>
    <definedName name="b11__28">#REF!</definedName>
    <definedName name="b1a." localSheetId="11">#REF!</definedName>
    <definedName name="b1a." localSheetId="3">#REF!</definedName>
    <definedName name="b1a.">#REF!</definedName>
    <definedName name="b1b" localSheetId="11">#REF!</definedName>
    <definedName name="b1b" localSheetId="3">#REF!</definedName>
    <definedName name="b1b">#REF!</definedName>
    <definedName name="b1b." localSheetId="11">#REF!</definedName>
    <definedName name="b1b." localSheetId="3">#REF!</definedName>
    <definedName name="b1b.">#REF!</definedName>
    <definedName name="b1b_20" localSheetId="11">#REF!</definedName>
    <definedName name="b1b_20" localSheetId="3">#REF!</definedName>
    <definedName name="b1b_20">#REF!</definedName>
    <definedName name="b1b_28" localSheetId="11">#REF!</definedName>
    <definedName name="b1b_28" localSheetId="3">#REF!</definedName>
    <definedName name="b1b_28">#REF!</definedName>
    <definedName name="b2." localSheetId="11">#REF!</definedName>
    <definedName name="b2." localSheetId="3">#REF!</definedName>
    <definedName name="b2.">#REF!</definedName>
    <definedName name="b2_" localSheetId="11">#REF!</definedName>
    <definedName name="b2_" localSheetId="3">#REF!</definedName>
    <definedName name="b2_">#REF!</definedName>
    <definedName name="b2__20" localSheetId="11">#REF!</definedName>
    <definedName name="b2__20" localSheetId="3">#REF!</definedName>
    <definedName name="b2__20">#REF!</definedName>
    <definedName name="b2__28" localSheetId="11">#REF!</definedName>
    <definedName name="b2__28" localSheetId="3">#REF!</definedName>
    <definedName name="b2__28">#REF!</definedName>
    <definedName name="b22." localSheetId="11">#REF!</definedName>
    <definedName name="b22." localSheetId="3">#REF!</definedName>
    <definedName name="b22.">#REF!</definedName>
    <definedName name="b3." localSheetId="11">#REF!</definedName>
    <definedName name="b3." localSheetId="3">#REF!</definedName>
    <definedName name="b3.">#REF!</definedName>
    <definedName name="b3_" localSheetId="11">#REF!</definedName>
    <definedName name="b3_" localSheetId="3">#REF!</definedName>
    <definedName name="b3_">#REF!</definedName>
    <definedName name="b3__20" localSheetId="11">#REF!</definedName>
    <definedName name="b3__20" localSheetId="3">#REF!</definedName>
    <definedName name="b3__20">#REF!</definedName>
    <definedName name="b3__28" localSheetId="11">#REF!</definedName>
    <definedName name="b3__28" localSheetId="3">#REF!</definedName>
    <definedName name="b3__28">#REF!</definedName>
    <definedName name="b4." localSheetId="11">#REF!</definedName>
    <definedName name="b4." localSheetId="3">#REF!</definedName>
    <definedName name="b4.">#REF!</definedName>
    <definedName name="b4_" localSheetId="11">#REF!</definedName>
    <definedName name="b4_" localSheetId="3">#REF!</definedName>
    <definedName name="b4_">#REF!</definedName>
    <definedName name="b4__20" localSheetId="11">#REF!</definedName>
    <definedName name="b4__20" localSheetId="3">#REF!</definedName>
    <definedName name="b4__20">#REF!</definedName>
    <definedName name="b4__28" localSheetId="11">#REF!</definedName>
    <definedName name="b4__28" localSheetId="3">#REF!</definedName>
    <definedName name="b4__28">#REF!</definedName>
    <definedName name="b5." localSheetId="11">#REF!</definedName>
    <definedName name="b5." localSheetId="3">#REF!</definedName>
    <definedName name="b5.">#REF!</definedName>
    <definedName name="b5_" localSheetId="11">#REF!</definedName>
    <definedName name="b5_" localSheetId="3">#REF!</definedName>
    <definedName name="b5_">#REF!</definedName>
    <definedName name="b6." localSheetId="11">#REF!</definedName>
    <definedName name="b6." localSheetId="3">#REF!</definedName>
    <definedName name="b6.">#REF!</definedName>
    <definedName name="b6_" localSheetId="11">#REF!</definedName>
    <definedName name="b6_" localSheetId="3">#REF!</definedName>
    <definedName name="b6_">#REF!</definedName>
    <definedName name="b60x" localSheetId="11">#REF!</definedName>
    <definedName name="b60x" localSheetId="3">#REF!</definedName>
    <definedName name="b60x">#REF!</definedName>
    <definedName name="b60x_20" localSheetId="11">#REF!</definedName>
    <definedName name="b60x_20" localSheetId="3">#REF!</definedName>
    <definedName name="b60x_20">#REF!</definedName>
    <definedName name="b60x_28" localSheetId="11">#REF!</definedName>
    <definedName name="b60x_28" localSheetId="3">#REF!</definedName>
    <definedName name="b60x_28">#REF!</definedName>
    <definedName name="B6Apha" localSheetId="11">#REF!</definedName>
    <definedName name="B6Apha" localSheetId="3">#REF!</definedName>
    <definedName name="B6Apha">#REF!</definedName>
    <definedName name="B6Apha_20" localSheetId="11">#REF!</definedName>
    <definedName name="B6Apha_20" localSheetId="3">#REF!</definedName>
    <definedName name="B6Apha_20">#REF!</definedName>
    <definedName name="B6Apha_28" localSheetId="11">#REF!</definedName>
    <definedName name="B6Apha_28" localSheetId="3">#REF!</definedName>
    <definedName name="B6Apha_28">#REF!</definedName>
    <definedName name="B6beta" localSheetId="11">#REF!</definedName>
    <definedName name="B6beta" localSheetId="3">#REF!</definedName>
    <definedName name="B6beta">#REF!</definedName>
    <definedName name="B6beta_20" localSheetId="11">#REF!</definedName>
    <definedName name="B6beta_20" localSheetId="3">#REF!</definedName>
    <definedName name="B6beta_20">#REF!</definedName>
    <definedName name="B6beta_28" localSheetId="11">#REF!</definedName>
    <definedName name="B6beta_28" localSheetId="3">#REF!</definedName>
    <definedName name="B6beta_28">#REF!</definedName>
    <definedName name="B6d" localSheetId="11">#REF!</definedName>
    <definedName name="B6d" localSheetId="3">#REF!</definedName>
    <definedName name="B6d">#REF!</definedName>
    <definedName name="B6d_20" localSheetId="11">#REF!</definedName>
    <definedName name="B6d_20" localSheetId="3">#REF!</definedName>
    <definedName name="B6d_20">#REF!</definedName>
    <definedName name="B6d_28" localSheetId="11">#REF!</definedName>
    <definedName name="B6d_28" localSheetId="3">#REF!</definedName>
    <definedName name="B6d_28">#REF!</definedName>
    <definedName name="B6phi" localSheetId="11">#REF!</definedName>
    <definedName name="B6phi" localSheetId="3">#REF!</definedName>
    <definedName name="B6phi">#REF!</definedName>
    <definedName name="B6phi_20" localSheetId="11">#REF!</definedName>
    <definedName name="B6phi_20" localSheetId="3">#REF!</definedName>
    <definedName name="B6phi_20">#REF!</definedName>
    <definedName name="B6phi_28" localSheetId="11">#REF!</definedName>
    <definedName name="B6phi_28" localSheetId="3">#REF!</definedName>
    <definedName name="B6phi_28">#REF!</definedName>
    <definedName name="b7." localSheetId="11">#REF!</definedName>
    <definedName name="b7." localSheetId="3">#REF!</definedName>
    <definedName name="b7.">#REF!</definedName>
    <definedName name="b7_" localSheetId="11">#REF!</definedName>
    <definedName name="b7_" localSheetId="3">#REF!</definedName>
    <definedName name="b7_">#REF!</definedName>
    <definedName name="B7Csau" localSheetId="11">#REF!</definedName>
    <definedName name="B7Csau" localSheetId="3">#REF!</definedName>
    <definedName name="B7Csau">#REF!</definedName>
    <definedName name="B7Csau_20" localSheetId="11">#REF!</definedName>
    <definedName name="B7Csau_20" localSheetId="3">#REF!</definedName>
    <definedName name="B7Csau_20">#REF!</definedName>
    <definedName name="B7Csau_28" localSheetId="11">#REF!</definedName>
    <definedName name="B7Csau_28" localSheetId="3">#REF!</definedName>
    <definedName name="B7Csau_28">#REF!</definedName>
    <definedName name="B7dset" localSheetId="11">#REF!</definedName>
    <definedName name="B7dset" localSheetId="3">#REF!</definedName>
    <definedName name="B7dset">#REF!</definedName>
    <definedName name="B7dset_20" localSheetId="11">#REF!</definedName>
    <definedName name="B7dset_20" localSheetId="3">#REF!</definedName>
    <definedName name="B7dset_20">#REF!</definedName>
    <definedName name="B7dset_28" localSheetId="11">#REF!</definedName>
    <definedName name="B7dset_28" localSheetId="3">#REF!</definedName>
    <definedName name="B7dset_28">#REF!</definedName>
    <definedName name="B7R" localSheetId="11">#REF!</definedName>
    <definedName name="B7R" localSheetId="3">#REF!</definedName>
    <definedName name="B7R">#REF!</definedName>
    <definedName name="B7R_20" localSheetId="11">#REF!</definedName>
    <definedName name="B7R_20" localSheetId="3">#REF!</definedName>
    <definedName name="B7R_20">#REF!</definedName>
    <definedName name="B7R_28" localSheetId="11">#REF!</definedName>
    <definedName name="B7R_28" localSheetId="3">#REF!</definedName>
    <definedName name="B7R_28">#REF!</definedName>
    <definedName name="b8." localSheetId="11">#REF!</definedName>
    <definedName name="b8." localSheetId="3">#REF!</definedName>
    <definedName name="b8.">#REF!</definedName>
    <definedName name="b8._28" localSheetId="11">#REF!</definedName>
    <definedName name="b8._28" localSheetId="3">#REF!</definedName>
    <definedName name="b8._28">#REF!</definedName>
    <definedName name="b80x" localSheetId="11">#REF!</definedName>
    <definedName name="b80x" localSheetId="3">#REF!</definedName>
    <definedName name="b80x">#REF!</definedName>
    <definedName name="b80x_20" localSheetId="11">#REF!</definedName>
    <definedName name="b80x_20" localSheetId="3">#REF!</definedName>
    <definedName name="b80x_20">#REF!</definedName>
    <definedName name="b80x_28" localSheetId="11">#REF!</definedName>
    <definedName name="b80x_28" localSheetId="3">#REF!</definedName>
    <definedName name="b80x_28">#REF!</definedName>
    <definedName name="b9." localSheetId="11">#REF!</definedName>
    <definedName name="b9." localSheetId="3">#REF!</definedName>
    <definedName name="b9.">#REF!</definedName>
    <definedName name="b9._28" localSheetId="11">#REF!</definedName>
    <definedName name="b9._28" localSheetId="3">#REF!</definedName>
    <definedName name="b9._28">#REF!</definedName>
    <definedName name="ba" localSheetId="11">#REF!</definedName>
    <definedName name="ba" localSheetId="3">#REF!</definedName>
    <definedName name="ba">#REF!</definedName>
    <definedName name="ba." localSheetId="11">#REF!</definedName>
    <definedName name="ba." localSheetId="3">#REF!</definedName>
    <definedName name="ba.">#REF!</definedName>
    <definedName name="ba._28" localSheetId="11">#REF!</definedName>
    <definedName name="ba._28" localSheetId="3">#REF!</definedName>
    <definedName name="ba._28">#REF!</definedName>
    <definedName name="ba_28" localSheetId="11">#REF!</definedName>
    <definedName name="ba_28" localSheetId="3">#REF!</definedName>
    <definedName name="ba_28">#REF!</definedName>
    <definedName name="bac1_28" localSheetId="11">#REF!</definedName>
    <definedName name="bac1_28" localSheetId="3">#REF!</definedName>
    <definedName name="bac1_28">#REF!</definedName>
    <definedName name="bac2.5" localSheetId="11">#REF!</definedName>
    <definedName name="bac2.5" localSheetId="3">#REF!</definedName>
    <definedName name="bac2.5">#REF!</definedName>
    <definedName name="bac2.5_20" localSheetId="11">#REF!</definedName>
    <definedName name="bac2.5_20" localSheetId="3">#REF!</definedName>
    <definedName name="bac2.5_20">#REF!</definedName>
    <definedName name="bac2.5_28" localSheetId="11">#REF!</definedName>
    <definedName name="bac2.5_28" localSheetId="3">#REF!</definedName>
    <definedName name="bac2.5_28">#REF!</definedName>
    <definedName name="bac2.7" localSheetId="11">#REF!</definedName>
    <definedName name="bac2.7" localSheetId="3">#REF!</definedName>
    <definedName name="bac2.7">#REF!</definedName>
    <definedName name="bac2.7_20" localSheetId="11">#REF!</definedName>
    <definedName name="bac2.7_20" localSheetId="3">#REF!</definedName>
    <definedName name="bac2.7_20">#REF!</definedName>
    <definedName name="bac3.5" localSheetId="11">#REF!</definedName>
    <definedName name="bac3.5" localSheetId="3">#REF!</definedName>
    <definedName name="bac3.5">#REF!</definedName>
    <definedName name="bac3.5_20" localSheetId="11">#REF!</definedName>
    <definedName name="bac3.5_20" localSheetId="3">#REF!</definedName>
    <definedName name="bac3.5_20">#REF!</definedName>
    <definedName name="bac3.5_28" localSheetId="11">#REF!</definedName>
    <definedName name="bac3.5_28" localSheetId="3">#REF!</definedName>
    <definedName name="bac3.5_28">#REF!</definedName>
    <definedName name="bac3_20" localSheetId="11">#REF!</definedName>
    <definedName name="bac3_20" localSheetId="3">#REF!</definedName>
    <definedName name="bac3_20">#REF!</definedName>
    <definedName name="bac3_28" localSheetId="11">#REF!</definedName>
    <definedName name="bac3_28" localSheetId="3">#REF!</definedName>
    <definedName name="bac3_28">#REF!</definedName>
    <definedName name="bac4.5" localSheetId="11">#REF!</definedName>
    <definedName name="bac4.5" localSheetId="3">#REF!</definedName>
    <definedName name="bac4.5">#REF!</definedName>
    <definedName name="bac4.5_20" localSheetId="11">#REF!</definedName>
    <definedName name="bac4.5_20" localSheetId="3">#REF!</definedName>
    <definedName name="bac4.5_20">#REF!</definedName>
    <definedName name="bac4.5_28" localSheetId="11">#REF!</definedName>
    <definedName name="bac4.5_28" localSheetId="3">#REF!</definedName>
    <definedName name="bac4.5_28">#REF!</definedName>
    <definedName name="bac4_20" localSheetId="11">#REF!</definedName>
    <definedName name="bac4_20" localSheetId="3">#REF!</definedName>
    <definedName name="bac4_20">#REF!</definedName>
    <definedName name="bac4_28" localSheetId="11">#REF!</definedName>
    <definedName name="bac4_28" localSheetId="3">#REF!</definedName>
    <definedName name="bac4_28">#REF!</definedName>
    <definedName name="bac5_20" localSheetId="11">#REF!</definedName>
    <definedName name="bac5_20" localSheetId="3">#REF!</definedName>
    <definedName name="bac5_20">#REF!</definedName>
    <definedName name="bac5_28" localSheetId="11">#REF!</definedName>
    <definedName name="bac5_28" localSheetId="3">#REF!</definedName>
    <definedName name="bac5_28">#REF!</definedName>
    <definedName name="bachang" localSheetId="11">#REF!</definedName>
    <definedName name="bachang" localSheetId="3">#REF!</definedName>
    <definedName name="bachang">#REF!</definedName>
    <definedName name="bachang_20" localSheetId="11">#REF!</definedName>
    <definedName name="bachang_20" localSheetId="3">#REF!</definedName>
    <definedName name="bachang_20">#REF!</definedName>
    <definedName name="bachang_28" localSheetId="11">#REF!</definedName>
    <definedName name="bachang_28" localSheetId="3">#REF!</definedName>
    <definedName name="bachang_28">#REF!</definedName>
    <definedName name="BacKan">"$#REF!.$A$70:$O$103"</definedName>
    <definedName name="BacKan_26" localSheetId="11">#REF!</definedName>
    <definedName name="BacKan_26" localSheetId="3">#REF!</definedName>
    <definedName name="BacKan_26">#REF!</definedName>
    <definedName name="BacKan_28" localSheetId="11">#REF!</definedName>
    <definedName name="BacKan_28" localSheetId="3">#REF!</definedName>
    <definedName name="BacKan_28">#REF!</definedName>
    <definedName name="BacKan_3">"$#REF!.$A$70:$O$103"</definedName>
    <definedName name="Bai_ducdam_coc" localSheetId="11">#REF!</definedName>
    <definedName name="Bai_ducdam_coc" localSheetId="3">#REF!</definedName>
    <definedName name="Bai_ducdam_coc">#REF!</definedName>
    <definedName name="Bai_ducdam_coc_20" localSheetId="11">#REF!</definedName>
    <definedName name="Bai_ducdam_coc_20" localSheetId="3">#REF!</definedName>
    <definedName name="Bai_ducdam_coc_20">#REF!</definedName>
    <definedName name="Bai_ducdam_coc_28" localSheetId="11">#REF!</definedName>
    <definedName name="Bai_ducdam_coc_28" localSheetId="3">#REF!</definedName>
    <definedName name="Bai_ducdam_coc_28">#REF!</definedName>
    <definedName name="bamboo" localSheetId="11">#REF!</definedName>
    <definedName name="bamboo" localSheetId="3">#REF!</definedName>
    <definedName name="bamboo">#REF!</definedName>
    <definedName name="bamboo_28" localSheetId="11">#REF!</definedName>
    <definedName name="bamboo_28" localSheetId="3">#REF!</definedName>
    <definedName name="bamboo_28">#REF!</definedName>
    <definedName name="ban" localSheetId="11">#REF!</definedName>
    <definedName name="ban" localSheetId="3">#REF!</definedName>
    <definedName name="ban">#REF!</definedName>
    <definedName name="ban_20" localSheetId="11">#REF!</definedName>
    <definedName name="ban_20" localSheetId="3">#REF!</definedName>
    <definedName name="ban_20">#REF!</definedName>
    <definedName name="ban_28" localSheetId="11">#REF!</definedName>
    <definedName name="ban_28" localSheetId="3">#REF!</definedName>
    <definedName name="ban_28">#REF!</definedName>
    <definedName name="ban_dan" localSheetId="11">#REF!</definedName>
    <definedName name="ban_dan" localSheetId="3">#REF!</definedName>
    <definedName name="ban_dan">#REF!</definedName>
    <definedName name="ban_dan_20" localSheetId="11">#REF!</definedName>
    <definedName name="ban_dan_20" localSheetId="3">#REF!</definedName>
    <definedName name="ban_dan_20">#REF!</definedName>
    <definedName name="ban_dan_28" localSheetId="11">#REF!</definedName>
    <definedName name="ban_dan_28" localSheetId="3">#REF!</definedName>
    <definedName name="ban_dan_28">#REF!</definedName>
    <definedName name="bang" localSheetId="11">#REF!</definedName>
    <definedName name="bang" localSheetId="3">#REF!</definedName>
    <definedName name="bang">#REF!</definedName>
    <definedName name="bang_20" localSheetId="11">#REF!</definedName>
    <definedName name="bang_20" localSheetId="3">#REF!</definedName>
    <definedName name="bang_20">#REF!</definedName>
    <definedName name="bang_28" localSheetId="11">#REF!</definedName>
    <definedName name="bang_28" localSheetId="3">#REF!</definedName>
    <definedName name="bang_28">#REF!</definedName>
    <definedName name="Bang_cly" localSheetId="11">#REF!</definedName>
    <definedName name="Bang_cly" localSheetId="3">#REF!</definedName>
    <definedName name="Bang_cly">#REF!</definedName>
    <definedName name="Bang_cly_20" localSheetId="11">#REF!</definedName>
    <definedName name="Bang_cly_20" localSheetId="3">#REF!</definedName>
    <definedName name="Bang_cly_20">#REF!</definedName>
    <definedName name="Bang_CVC" localSheetId="11">#REF!</definedName>
    <definedName name="Bang_CVC" localSheetId="3">#REF!</definedName>
    <definedName name="Bang_CVC">#REF!</definedName>
    <definedName name="Bang_CVC_20" localSheetId="11">#REF!</definedName>
    <definedName name="Bang_CVC_20" localSheetId="3">#REF!</definedName>
    <definedName name="Bang_CVC_20">#REF!</definedName>
    <definedName name="bang_gia" localSheetId="11">#REF!</definedName>
    <definedName name="bang_gia" localSheetId="3">#REF!</definedName>
    <definedName name="bang_gia">#REF!</definedName>
    <definedName name="bang_gia_20" localSheetId="11">#REF!</definedName>
    <definedName name="bang_gia_20" localSheetId="3">#REF!</definedName>
    <definedName name="bang_gia_20">#REF!</definedName>
    <definedName name="bang_gia1" localSheetId="11">#REF!</definedName>
    <definedName name="bang_gia1" localSheetId="3">#REF!</definedName>
    <definedName name="bang_gia1">#REF!</definedName>
    <definedName name="bang_gia1_20" localSheetId="11">#REF!</definedName>
    <definedName name="bang_gia1_20" localSheetId="3">#REF!</definedName>
    <definedName name="bang_gia1_20">#REF!</definedName>
    <definedName name="Bang_travl" localSheetId="11">#REF!</definedName>
    <definedName name="Bang_travl" localSheetId="3">#REF!</definedName>
    <definedName name="Bang_travl">#REF!</definedName>
    <definedName name="Bang_travl_20" localSheetId="11">#REF!</definedName>
    <definedName name="Bang_travl_20" localSheetId="3">#REF!</definedName>
    <definedName name="Bang_travl_20">#REF!</definedName>
    <definedName name="Bang1" localSheetId="11">#REF!</definedName>
    <definedName name="Bang1" localSheetId="3">#REF!</definedName>
    <definedName name="Bang1">#REF!</definedName>
    <definedName name="Bang1_20" localSheetId="11">#REF!</definedName>
    <definedName name="Bang1_20" localSheetId="3">#REF!</definedName>
    <definedName name="Bang1_20">#REF!</definedName>
    <definedName name="Bang1_28" localSheetId="11">#REF!</definedName>
    <definedName name="Bang1_28" localSheetId="3">#REF!</definedName>
    <definedName name="Bang1_28">#REF!</definedName>
    <definedName name="Bang2" localSheetId="11">#REF!</definedName>
    <definedName name="Bang2" localSheetId="3">#REF!</definedName>
    <definedName name="Bang2">#REF!</definedName>
    <definedName name="Bang2_20" localSheetId="11">#REF!</definedName>
    <definedName name="Bang2_20" localSheetId="3">#REF!</definedName>
    <definedName name="Bang2_20">#REF!</definedName>
    <definedName name="Bang2_28" localSheetId="11">#REF!</definedName>
    <definedName name="Bang2_28" localSheetId="3">#REF!</definedName>
    <definedName name="Bang2_28">#REF!</definedName>
    <definedName name="Bang3" localSheetId="11">#REF!</definedName>
    <definedName name="Bang3" localSheetId="3">#REF!</definedName>
    <definedName name="Bang3">#REF!</definedName>
    <definedName name="Bang3_20" localSheetId="11">#REF!</definedName>
    <definedName name="Bang3_20" localSheetId="3">#REF!</definedName>
    <definedName name="Bang3_20">#REF!</definedName>
    <definedName name="Bang3_28" localSheetId="11">#REF!</definedName>
    <definedName name="Bang3_28" localSheetId="3">#REF!</definedName>
    <definedName name="Bang3_28">#REF!</definedName>
    <definedName name="Bang4" localSheetId="11">#REF!</definedName>
    <definedName name="Bang4" localSheetId="3">#REF!</definedName>
    <definedName name="Bang4">#REF!</definedName>
    <definedName name="Bang4_20" localSheetId="11">#REF!</definedName>
    <definedName name="Bang4_20" localSheetId="3">#REF!</definedName>
    <definedName name="Bang4_20">#REF!</definedName>
    <definedName name="Bang4_28" localSheetId="11">#REF!</definedName>
    <definedName name="Bang4_28" localSheetId="3">#REF!</definedName>
    <definedName name="Bang4_28">#REF!</definedName>
    <definedName name="bangciti">NA()</definedName>
    <definedName name="bangciti_26" localSheetId="11">#REF!</definedName>
    <definedName name="bangciti_26" localSheetId="3">#REF!</definedName>
    <definedName name="bangciti_26">#REF!</definedName>
    <definedName name="bangciti_28" localSheetId="11">#REF!</definedName>
    <definedName name="bangciti_28" localSheetId="3">#REF!</definedName>
    <definedName name="bangciti_28">#REF!</definedName>
    <definedName name="bangciti_3">NA()</definedName>
    <definedName name="Bangfs" localSheetId="11">#REF!</definedName>
    <definedName name="Bangfs" localSheetId="3">#REF!</definedName>
    <definedName name="Bangfs">#REF!</definedName>
    <definedName name="Bangfs_20" localSheetId="11">#REF!</definedName>
    <definedName name="Bangfs_20" localSheetId="3">#REF!</definedName>
    <definedName name="Bangfs_20">#REF!</definedName>
    <definedName name="Bangfs_28" localSheetId="11">#REF!</definedName>
    <definedName name="Bangfs_28" localSheetId="3">#REF!</definedName>
    <definedName name="Bangfs_28">#REF!</definedName>
    <definedName name="BangGiaVL_Q" localSheetId="11">#REF!</definedName>
    <definedName name="BangGiaVL_Q" localSheetId="3">#REF!</definedName>
    <definedName name="BangGiaVL_Q">#REF!</definedName>
    <definedName name="BangGiaVL_Q_20" localSheetId="11">#REF!</definedName>
    <definedName name="BangGiaVL_Q_20" localSheetId="3">#REF!</definedName>
    <definedName name="BangGiaVL_Q_20">#REF!</definedName>
    <definedName name="BangGiaVL_Q_28" localSheetId="11">#REF!</definedName>
    <definedName name="BangGiaVL_Q_28" localSheetId="3">#REF!</definedName>
    <definedName name="BangGiaVL_Q_28">#REF!</definedName>
    <definedName name="Banggo" localSheetId="11">#REF!</definedName>
    <definedName name="Banggo" localSheetId="3">#REF!</definedName>
    <definedName name="Banggo">#REF!</definedName>
    <definedName name="Banggo_20" localSheetId="11">#REF!</definedName>
    <definedName name="Banggo_20" localSheetId="3">#REF!</definedName>
    <definedName name="Banggo_20">#REF!</definedName>
    <definedName name="Banggo_28" localSheetId="11">#REF!</definedName>
    <definedName name="Banggo_28" localSheetId="3">#REF!</definedName>
    <definedName name="Banggo_28">#REF!</definedName>
    <definedName name="BanGiamdoc" localSheetId="11">#REF!</definedName>
    <definedName name="BanGiamdoc" localSheetId="3">#REF!</definedName>
    <definedName name="BanGiamdoc">#REF!</definedName>
    <definedName name="BangMa" localSheetId="11">#REF!</definedName>
    <definedName name="BangMa" localSheetId="3">#REF!</definedName>
    <definedName name="BangMa">#REF!</definedName>
    <definedName name="BangMa_20" localSheetId="11">#REF!</definedName>
    <definedName name="BangMa_20" localSheetId="3">#REF!</definedName>
    <definedName name="BangMa_20">#REF!</definedName>
    <definedName name="BangMa_28" localSheetId="11">#REF!</definedName>
    <definedName name="BangMa_28" localSheetId="3">#REF!</definedName>
    <definedName name="BangMa_28">#REF!</definedName>
    <definedName name="Bangtienluong" localSheetId="11">#REF!</definedName>
    <definedName name="Bangtienluong" localSheetId="3">#REF!</definedName>
    <definedName name="Bangtienluong">#REF!</definedName>
    <definedName name="Bangtienluong_20" localSheetId="11">#REF!</definedName>
    <definedName name="Bangtienluong_20" localSheetId="3">#REF!</definedName>
    <definedName name="Bangtienluong_20">#REF!</definedName>
    <definedName name="Bangtienluong_28" localSheetId="11">#REF!</definedName>
    <definedName name="Bangtienluong_28" localSheetId="3">#REF!</definedName>
    <definedName name="Bangtienluong_28">#REF!</definedName>
    <definedName name="bangtinh" localSheetId="11">#REF!</definedName>
    <definedName name="bangtinh" localSheetId="3">#REF!</definedName>
    <definedName name="bangtinh">#REF!</definedName>
    <definedName name="bangtinh_20" localSheetId="11">#REF!</definedName>
    <definedName name="bangtinh_20" localSheetId="3">#REF!</definedName>
    <definedName name="bangtinh_20">#REF!</definedName>
    <definedName name="bangtinh_28" localSheetId="11">#REF!</definedName>
    <definedName name="bangtinh_28" localSheetId="3">#REF!</definedName>
    <definedName name="bangtinh_28">#REF!</definedName>
    <definedName name="Bar" localSheetId="11">#REF!</definedName>
    <definedName name="Bar" localSheetId="3">#REF!</definedName>
    <definedName name="Bar">#REF!</definedName>
    <definedName name="Bar_20" localSheetId="11">#REF!</definedName>
    <definedName name="Bar_20" localSheetId="3">#REF!</definedName>
    <definedName name="Bar_20">#REF!</definedName>
    <definedName name="Bar_28" localSheetId="11">#REF!</definedName>
    <definedName name="Bar_28" localSheetId="3">#REF!</definedName>
    <definedName name="Bar_28">#REF!</definedName>
    <definedName name="BarData">"$#REF!.$N$23:$AB$24"</definedName>
    <definedName name="BarData_26" localSheetId="11">#REF!</definedName>
    <definedName name="BarData_26" localSheetId="3">#REF!</definedName>
    <definedName name="BarData_26">#REF!</definedName>
    <definedName name="BarData_28" localSheetId="11">#REF!</definedName>
    <definedName name="BarData_28" localSheetId="3">#REF!</definedName>
    <definedName name="BarData_28">#REF!</definedName>
    <definedName name="BarData_3">"$#REF!.$N$23:$AB$24"</definedName>
    <definedName name="base" localSheetId="11">#REF!</definedName>
    <definedName name="base" localSheetId="3">#REF!</definedName>
    <definedName name="base">#REF!</definedName>
    <definedName name="Bay" localSheetId="11">#REF!</definedName>
    <definedName name="Bay" localSheetId="3">#REF!</definedName>
    <definedName name="Bay">#REF!</definedName>
    <definedName name="BB">"$#REF!.$CG$5:$DI$46"</definedName>
    <definedName name="bb." localSheetId="11">#REF!</definedName>
    <definedName name="bb." localSheetId="3">#REF!</definedName>
    <definedName name="bb.">#REF!</definedName>
    <definedName name="bb._28" localSheetId="11">#REF!</definedName>
    <definedName name="bb._28" localSheetId="3">#REF!</definedName>
    <definedName name="bb._28">#REF!</definedName>
    <definedName name="BB_26" localSheetId="11">#REF!</definedName>
    <definedName name="BB_26" localSheetId="3">#REF!</definedName>
    <definedName name="BB_26">#REF!</definedName>
    <definedName name="Bb_28" localSheetId="11">#REF!</definedName>
    <definedName name="Bb_28" localSheetId="3">#REF!</definedName>
    <definedName name="Bb_28">#REF!</definedName>
    <definedName name="BB_3">"$#REF!.$CG$5:$DI$46"</definedName>
    <definedName name="Bbb" localSheetId="11">#REF!</definedName>
    <definedName name="Bbb" localSheetId="3">#REF!</definedName>
    <definedName name="Bbb">#REF!</definedName>
    <definedName name="Bbb_20" localSheetId="11">#REF!</definedName>
    <definedName name="Bbb_20" localSheetId="3">#REF!</definedName>
    <definedName name="Bbb_20">#REF!</definedName>
    <definedName name="bbbbb" localSheetId="11">#REF!</definedName>
    <definedName name="bbbbb" localSheetId="3">#REF!</definedName>
    <definedName name="bbbbb">#REF!</definedName>
    <definedName name="bbbbb_28" localSheetId="11">#REF!</definedName>
    <definedName name="bbbbb_28" localSheetId="3">#REF!</definedName>
    <definedName name="bbbbb_28">#REF!</definedName>
    <definedName name="bbbbbbbb" localSheetId="11">#REF!</definedName>
    <definedName name="bbbbbbbb" localSheetId="3">#REF!</definedName>
    <definedName name="bbbbbbbb">#REF!</definedName>
    <definedName name="bbbbbbbb_1" localSheetId="11">#REF!</definedName>
    <definedName name="bbbbbbbb_1" localSheetId="3">#REF!</definedName>
    <definedName name="bbbbbbbb_1">#REF!</definedName>
    <definedName name="bbbbbbbb_2" localSheetId="11">#REF!</definedName>
    <definedName name="bbbbbbbb_2" localSheetId="3">#REF!</definedName>
    <definedName name="bbbbbbbb_2">#REF!</definedName>
    <definedName name="bbbbbbbb_20" localSheetId="11">#REF!</definedName>
    <definedName name="bbbbbbbb_20" localSheetId="3">#REF!</definedName>
    <definedName name="bbbbbbbb_20">#REF!</definedName>
    <definedName name="bbbbbbbb_25" localSheetId="11">#REF!</definedName>
    <definedName name="bbbbbbbb_25" localSheetId="3">#REF!</definedName>
    <definedName name="bbbbbbbb_25">#REF!</definedName>
    <definedName name="bbbbbbbbbbb" localSheetId="11">#REF!</definedName>
    <definedName name="bbbbbbbbbbb" localSheetId="3">#REF!</definedName>
    <definedName name="bbbbbbbbbbb">#REF!</definedName>
    <definedName name="bbbbbbbbbbb_1" localSheetId="11">#REF!</definedName>
    <definedName name="bbbbbbbbbbb_1" localSheetId="3">#REF!</definedName>
    <definedName name="bbbbbbbbbbb_1">#REF!</definedName>
    <definedName name="bbbbbbbbbbb_2" localSheetId="11">#REF!</definedName>
    <definedName name="bbbbbbbbbbb_2" localSheetId="3">#REF!</definedName>
    <definedName name="bbbbbbbbbbb_2">#REF!</definedName>
    <definedName name="bbbbbbbbbbb_20" localSheetId="11">#REF!</definedName>
    <definedName name="bbbbbbbbbbb_20" localSheetId="3">#REF!</definedName>
    <definedName name="bbbbbbbbbbb_20">#REF!</definedName>
    <definedName name="bbbbbbbbbbb_25" localSheetId="11">#REF!</definedName>
    <definedName name="bbbbbbbbbbb_25" localSheetId="3">#REF!</definedName>
    <definedName name="bbbbbbbbbbb_25">#REF!</definedName>
    <definedName name="bbe" localSheetId="11">#REF!</definedName>
    <definedName name="bbe" localSheetId="3">#REF!</definedName>
    <definedName name="bbe">#REF!</definedName>
    <definedName name="Bbm" localSheetId="11">#REF!</definedName>
    <definedName name="Bbm" localSheetId="3">#REF!</definedName>
    <definedName name="Bbm">#REF!</definedName>
    <definedName name="Bbm_20" localSheetId="11">#REF!</definedName>
    <definedName name="Bbm_20" localSheetId="3">#REF!</definedName>
    <definedName name="Bbm_20">#REF!</definedName>
    <definedName name="Bbm_28" localSheetId="11">#REF!</definedName>
    <definedName name="Bbm_28" localSheetId="3">#REF!</definedName>
    <definedName name="Bbm_28">#REF!</definedName>
    <definedName name="Bbtt" localSheetId="11">#REF!</definedName>
    <definedName name="Bbtt" localSheetId="3">#REF!</definedName>
    <definedName name="Bbtt">#REF!</definedName>
    <definedName name="Bbtt_20" localSheetId="11">#REF!</definedName>
    <definedName name="Bbtt_20" localSheetId="3">#REF!</definedName>
    <definedName name="Bbtt_20">#REF!</definedName>
    <definedName name="Bc" localSheetId="11">#REF!</definedName>
    <definedName name="Bc" localSheetId="3">#REF!</definedName>
    <definedName name="Bc">#REF!</definedName>
    <definedName name="bc." localSheetId="11">#REF!</definedName>
    <definedName name="bc." localSheetId="3">#REF!</definedName>
    <definedName name="bc.">#REF!</definedName>
    <definedName name="bc_1" localSheetId="11">#REF!</definedName>
    <definedName name="bc_1" localSheetId="3">#REF!</definedName>
    <definedName name="bc_1">#REF!</definedName>
    <definedName name="bc_1_20" localSheetId="11">#REF!</definedName>
    <definedName name="bc_1_20" localSheetId="3">#REF!</definedName>
    <definedName name="bc_1_20">#REF!</definedName>
    <definedName name="bc_1_28" localSheetId="11">#REF!</definedName>
    <definedName name="bc_1_28" localSheetId="3">#REF!</definedName>
    <definedName name="bc_1_28">#REF!</definedName>
    <definedName name="bc_2" localSheetId="11">#REF!</definedName>
    <definedName name="bc_2" localSheetId="3">#REF!</definedName>
    <definedName name="bc_2">#REF!</definedName>
    <definedName name="bc_2_20" localSheetId="11">#REF!</definedName>
    <definedName name="bc_2_20" localSheetId="3">#REF!</definedName>
    <definedName name="bc_2_20">#REF!</definedName>
    <definedName name="bc_2_28" localSheetId="11">#REF!</definedName>
    <definedName name="bc_2_28" localSheetId="3">#REF!</definedName>
    <definedName name="bc_2_28">#REF!</definedName>
    <definedName name="Bc_20" localSheetId="11">#REF!</definedName>
    <definedName name="Bc_20" localSheetId="3">#REF!</definedName>
    <definedName name="Bc_20">#REF!</definedName>
    <definedName name="BCao" localSheetId="11">#REF!</definedName>
    <definedName name="BCao" localSheetId="3">#REF!</definedName>
    <definedName name="BCao">#REF!</definedName>
    <definedName name="Bcb" localSheetId="11">#REF!</definedName>
    <definedName name="Bcb" localSheetId="3">#REF!</definedName>
    <definedName name="Bcb">#REF!</definedName>
    <definedName name="Bcb_20" localSheetId="11">#REF!</definedName>
    <definedName name="Bcb_20" localSheetId="3">#REF!</definedName>
    <definedName name="Bcb_20">#REF!</definedName>
    <definedName name="Bcg" localSheetId="11">#REF!</definedName>
    <definedName name="Bcg" localSheetId="3">#REF!</definedName>
    <definedName name="Bcg">#REF!</definedName>
    <definedName name="Bcg_20" localSheetId="11">#REF!</definedName>
    <definedName name="Bcg_20" localSheetId="3">#REF!</definedName>
    <definedName name="Bcg_20">#REF!</definedName>
    <definedName name="Bcg_28" localSheetId="11">#REF!</definedName>
    <definedName name="Bcg_28" localSheetId="3">#REF!</definedName>
    <definedName name="Bcg_28">#REF!</definedName>
    <definedName name="bckt" localSheetId="11">#REF!</definedName>
    <definedName name="bckt" localSheetId="3">#REF!</definedName>
    <definedName name="bckt">#REF!</definedName>
    <definedName name="bckt_20" localSheetId="11">#REF!</definedName>
    <definedName name="bckt_20" localSheetId="3">#REF!</definedName>
    <definedName name="bckt_20">#REF!</definedName>
    <definedName name="bckt_28" localSheetId="11">#REF!</definedName>
    <definedName name="bckt_28" localSheetId="3">#REF!</definedName>
    <definedName name="bckt_28">#REF!</definedName>
    <definedName name="bcnv" localSheetId="11">#REF!</definedName>
    <definedName name="bcnv" localSheetId="3">#REF!</definedName>
    <definedName name="bcnv">#REF!</definedName>
    <definedName name="bcrt4" localSheetId="11">#REF!</definedName>
    <definedName name="bcrt4" localSheetId="3">#REF!</definedName>
    <definedName name="bcrt4">#REF!</definedName>
    <definedName name="Bctt" localSheetId="11">#REF!</definedName>
    <definedName name="Bctt" localSheetId="3">#REF!</definedName>
    <definedName name="Bctt">#REF!</definedName>
    <definedName name="Bctt_20" localSheetId="11">#REF!</definedName>
    <definedName name="Bctt_20" localSheetId="3">#REF!</definedName>
    <definedName name="Bctt_20">#REF!</definedName>
    <definedName name="bd" localSheetId="11">#REF!</definedName>
    <definedName name="bd" localSheetId="3">#REF!</definedName>
    <definedName name="bd">#REF!</definedName>
    <definedName name="bd_" localSheetId="11">#REF!</definedName>
    <definedName name="bd_" localSheetId="3">#REF!</definedName>
    <definedName name="bd_">#REF!</definedName>
    <definedName name="bd__28" localSheetId="11">#REF!</definedName>
    <definedName name="bd__28" localSheetId="3">#REF!</definedName>
    <definedName name="bd__28">#REF!</definedName>
    <definedName name="bd_1" localSheetId="11">#REF!</definedName>
    <definedName name="bd_1" localSheetId="3">#REF!</definedName>
    <definedName name="bd_1">#REF!</definedName>
    <definedName name="bd_2" localSheetId="11">#REF!</definedName>
    <definedName name="bd_2" localSheetId="3">#REF!</definedName>
    <definedName name="bd_2">#REF!</definedName>
    <definedName name="bd_20" localSheetId="11">#REF!</definedName>
    <definedName name="bd_20" localSheetId="3">#REF!</definedName>
    <definedName name="bd_20">#REF!</definedName>
    <definedName name="bd_25" localSheetId="11">#REF!</definedName>
    <definedName name="bd_25" localSheetId="3">#REF!</definedName>
    <definedName name="bd_25">#REF!</definedName>
    <definedName name="bd_28" localSheetId="11">#REF!</definedName>
    <definedName name="bd_28" localSheetId="3">#REF!</definedName>
    <definedName name="bd_28">#REF!</definedName>
    <definedName name="BDAY" localSheetId="11">#REF!</definedName>
    <definedName name="BDAY" localSheetId="3">#REF!</definedName>
    <definedName name="BDAY">#REF!</definedName>
    <definedName name="BDAY_20" localSheetId="11">#REF!</definedName>
    <definedName name="BDAY_20" localSheetId="3">#REF!</definedName>
    <definedName name="BDAY_20">#REF!</definedName>
    <definedName name="BDAY_28" localSheetId="11">#REF!</definedName>
    <definedName name="BDAY_28" localSheetId="3">#REF!</definedName>
    <definedName name="BDAY_28">#REF!</definedName>
    <definedName name="bdf" localSheetId="11">#REF!</definedName>
    <definedName name="bdf" localSheetId="3">#REF!</definedName>
    <definedName name="bdf">#REF!</definedName>
    <definedName name="bDF_" localSheetId="11">#REF!</definedName>
    <definedName name="bDF_" localSheetId="3">#REF!</definedName>
    <definedName name="bDF_">#REF!</definedName>
    <definedName name="bDF__28" localSheetId="11">#REF!</definedName>
    <definedName name="bDF__28" localSheetId="3">#REF!</definedName>
    <definedName name="bDF__28">#REF!</definedName>
    <definedName name="bdf_28" localSheetId="11">#REF!</definedName>
    <definedName name="bdf_28" localSheetId="3">#REF!</definedName>
    <definedName name="bdf_28">#REF!</definedName>
    <definedName name="BDHo">NA()</definedName>
    <definedName name="BDHo_26" localSheetId="11">#REF!</definedName>
    <definedName name="BDHo_26" localSheetId="3">#REF!</definedName>
    <definedName name="BDHo_26">#REF!</definedName>
    <definedName name="BDHo_28" localSheetId="11">#REF!</definedName>
    <definedName name="BDHo_28" localSheetId="3">#REF!</definedName>
    <definedName name="BDHo_28">#REF!</definedName>
    <definedName name="bdht15nc">NA()</definedName>
    <definedName name="bdht15nc_26" localSheetId="11">#REF!</definedName>
    <definedName name="bdht15nc_26" localSheetId="3">#REF!</definedName>
    <definedName name="bdht15nc_26">#REF!</definedName>
    <definedName name="bdht15nc_28" localSheetId="11">#REF!</definedName>
    <definedName name="bdht15nc_28" localSheetId="3">#REF!</definedName>
    <definedName name="bdht15nc_28">#REF!</definedName>
    <definedName name="bdht15nc_3">NA()</definedName>
    <definedName name="bdht15vl">NA()</definedName>
    <definedName name="bdht15vl_26" localSheetId="11">#REF!</definedName>
    <definedName name="bdht15vl_26" localSheetId="3">#REF!</definedName>
    <definedName name="bdht15vl_26">#REF!</definedName>
    <definedName name="bdht15vl_28" localSheetId="11">#REF!</definedName>
    <definedName name="bdht15vl_28" localSheetId="3">#REF!</definedName>
    <definedName name="bdht15vl_28">#REF!</definedName>
    <definedName name="bdht15vl_3">NA()</definedName>
    <definedName name="bdht25nc">NA()</definedName>
    <definedName name="bdht25nc_26" localSheetId="11">#REF!</definedName>
    <definedName name="bdht25nc_26" localSheetId="3">#REF!</definedName>
    <definedName name="bdht25nc_26">#REF!</definedName>
    <definedName name="bdht25nc_28" localSheetId="11">#REF!</definedName>
    <definedName name="bdht25nc_28" localSheetId="3">#REF!</definedName>
    <definedName name="bdht25nc_28">#REF!</definedName>
    <definedName name="bdht25nc_3">NA()</definedName>
    <definedName name="bdht25vl">NA()</definedName>
    <definedName name="bdht25vl_26" localSheetId="11">#REF!</definedName>
    <definedName name="bdht25vl_26" localSheetId="3">#REF!</definedName>
    <definedName name="bdht25vl_26">#REF!</definedName>
    <definedName name="bdht25vl_28" localSheetId="11">#REF!</definedName>
    <definedName name="bdht25vl_28" localSheetId="3">#REF!</definedName>
    <definedName name="bdht25vl_28">#REF!</definedName>
    <definedName name="bdht25vl_3">NA()</definedName>
    <definedName name="bdht325nc">NA()</definedName>
    <definedName name="bdht325nc_26" localSheetId="11">#REF!</definedName>
    <definedName name="bdht325nc_26" localSheetId="3">#REF!</definedName>
    <definedName name="bdht325nc_26">#REF!</definedName>
    <definedName name="bdht325nc_28" localSheetId="11">#REF!</definedName>
    <definedName name="bdht325nc_28" localSheetId="3">#REF!</definedName>
    <definedName name="bdht325nc_28">#REF!</definedName>
    <definedName name="bdht325nc_3">NA()</definedName>
    <definedName name="bdht325vl">NA()</definedName>
    <definedName name="bdht325vl_26" localSheetId="11">#REF!</definedName>
    <definedName name="bdht325vl_26" localSheetId="3">#REF!</definedName>
    <definedName name="bdht325vl_26">#REF!</definedName>
    <definedName name="bdht325vl_28" localSheetId="11">#REF!</definedName>
    <definedName name="bdht325vl_28" localSheetId="3">#REF!</definedName>
    <definedName name="bdht325vl_28">#REF!</definedName>
    <definedName name="bdht325vl_3">NA()</definedName>
    <definedName name="Bdk" localSheetId="11">#REF!</definedName>
    <definedName name="Bdk" localSheetId="3">#REF!</definedName>
    <definedName name="Bdk">#REF!</definedName>
    <definedName name="Bdk_20" localSheetId="11">#REF!</definedName>
    <definedName name="Bdk_20" localSheetId="3">#REF!</definedName>
    <definedName name="Bdk_20">#REF!</definedName>
    <definedName name="Bdk_28" localSheetId="11">#REF!</definedName>
    <definedName name="Bdk_28" localSheetId="3">#REF!</definedName>
    <definedName name="Bdk_28">#REF!</definedName>
    <definedName name="BE" localSheetId="11">#REF!</definedName>
    <definedName name="BE" localSheetId="3">#REF!</definedName>
    <definedName name="BE">#REF!</definedName>
    <definedName name="BE_20" localSheetId="11">#REF!</definedName>
    <definedName name="BE_20" localSheetId="3">#REF!</definedName>
    <definedName name="BE_20">#REF!</definedName>
    <definedName name="BE_28" localSheetId="11">#REF!</definedName>
    <definedName name="BE_28" localSheetId="3">#REF!</definedName>
    <definedName name="BE_28">#REF!</definedName>
    <definedName name="Be_duc_dam" localSheetId="11">#REF!</definedName>
    <definedName name="Be_duc_dam" localSheetId="3">#REF!</definedName>
    <definedName name="Be_duc_dam">#REF!</definedName>
    <definedName name="Be_duc_dam_20" localSheetId="11">#REF!</definedName>
    <definedName name="Be_duc_dam_20" localSheetId="3">#REF!</definedName>
    <definedName name="Be_duc_dam_20">#REF!</definedName>
    <definedName name="Be_duc_dam_28" localSheetId="11">#REF!</definedName>
    <definedName name="Be_duc_dam_28" localSheetId="3">#REF!</definedName>
    <definedName name="Be_duc_dam_28">#REF!</definedName>
    <definedName name="BE100M" localSheetId="11">#REF!</definedName>
    <definedName name="BE100M" localSheetId="3">#REF!</definedName>
    <definedName name="BE100M">#REF!</definedName>
    <definedName name="BE100M_20" localSheetId="11">#REF!</definedName>
    <definedName name="BE100M_20" localSheetId="3">#REF!</definedName>
    <definedName name="BE100M_20">#REF!</definedName>
    <definedName name="BE100M_28" localSheetId="11">#REF!</definedName>
    <definedName name="BE100M_28" localSheetId="3">#REF!</definedName>
    <definedName name="BE100M_28">#REF!</definedName>
    <definedName name="BE150M" localSheetId="11">#REF!</definedName>
    <definedName name="BE150M" localSheetId="3">#REF!</definedName>
    <definedName name="BE150M">#REF!</definedName>
    <definedName name="BE150M_28" localSheetId="11">#REF!</definedName>
    <definedName name="BE150M_28" localSheetId="3">#REF!</definedName>
    <definedName name="BE150M_28">#REF!</definedName>
    <definedName name="BE200M" localSheetId="11">#REF!</definedName>
    <definedName name="BE200M" localSheetId="3">#REF!</definedName>
    <definedName name="BE200M">#REF!</definedName>
    <definedName name="BE200M_28" localSheetId="11">#REF!</definedName>
    <definedName name="BE200M_28" localSheetId="3">#REF!</definedName>
    <definedName name="BE200M_28">#REF!</definedName>
    <definedName name="BE50M" localSheetId="11">#REF!</definedName>
    <definedName name="BE50M" localSheetId="3">#REF!</definedName>
    <definedName name="BE50M">#REF!</definedName>
    <definedName name="BE50M_20" localSheetId="11">#REF!</definedName>
    <definedName name="BE50M_20" localSheetId="3">#REF!</definedName>
    <definedName name="BE50M_20">#REF!</definedName>
    <definedName name="BE50M_28" localSheetId="11">#REF!</definedName>
    <definedName name="BE50M_28" localSheetId="3">#REF!</definedName>
    <definedName name="BE50M_28">#REF!</definedName>
    <definedName name="BeaRef" localSheetId="11">#REF!</definedName>
    <definedName name="BeaRef" localSheetId="3">#REF!</definedName>
    <definedName name="BeaRef">#REF!</definedName>
    <definedName name="beepsound" localSheetId="11">#REF!</definedName>
    <definedName name="beepsound" localSheetId="3">#REF!</definedName>
    <definedName name="beepsound">#REF!</definedName>
    <definedName name="beepsound_20" localSheetId="11">#REF!</definedName>
    <definedName name="beepsound_20" localSheetId="3">#REF!</definedName>
    <definedName name="beepsound_20">#REF!</definedName>
    <definedName name="beepsound_28" localSheetId="11">#REF!</definedName>
    <definedName name="beepsound_28" localSheetId="3">#REF!</definedName>
    <definedName name="beepsound_28">#REF!</definedName>
    <definedName name="beff" localSheetId="11">#REF!</definedName>
    <definedName name="beff" localSheetId="3">#REF!</definedName>
    <definedName name="beff">#REF!</definedName>
    <definedName name="beff_28" localSheetId="11">#REF!</definedName>
    <definedName name="beff_28" localSheetId="3">#REF!</definedName>
    <definedName name="beff_28">#REF!</definedName>
    <definedName name="ben10_20" localSheetId="11">#REF!</definedName>
    <definedName name="ben10_20" localSheetId="3">#REF!</definedName>
    <definedName name="ben10_20">#REF!</definedName>
    <definedName name="ben10_28" localSheetId="11">#REF!</definedName>
    <definedName name="ben10_28" localSheetId="3">#REF!</definedName>
    <definedName name="ben10_28">#REF!</definedName>
    <definedName name="ben12_20" localSheetId="11">#REF!</definedName>
    <definedName name="ben12_20" localSheetId="3">#REF!</definedName>
    <definedName name="ben12_20">#REF!</definedName>
    <definedName name="ben12_28" localSheetId="11">#REF!</definedName>
    <definedName name="ben12_28" localSheetId="3">#REF!</definedName>
    <definedName name="ben12_28">#REF!</definedName>
    <definedName name="bentonite" localSheetId="11">#REF!</definedName>
    <definedName name="bentonite" localSheetId="3">#REF!</definedName>
    <definedName name="bentonite">#REF!</definedName>
    <definedName name="bentonite_28" localSheetId="11">#REF!</definedName>
    <definedName name="bentonite_28" localSheetId="3">#REF!</definedName>
    <definedName name="bentonite_28">#REF!</definedName>
    <definedName name="beta" localSheetId="11">#REF!</definedName>
    <definedName name="beta" localSheetId="3">#REF!</definedName>
    <definedName name="beta">#REF!</definedName>
    <definedName name="beta_20" localSheetId="11">#REF!</definedName>
    <definedName name="beta_20" localSheetId="3">#REF!</definedName>
    <definedName name="beta_20">#REF!</definedName>
    <definedName name="beta_28" localSheetId="11">#REF!</definedName>
    <definedName name="beta_28" localSheetId="3">#REF!</definedName>
    <definedName name="beta_28">#REF!</definedName>
    <definedName name="betong" localSheetId="11">#REF!</definedName>
    <definedName name="betong" localSheetId="3">#REF!</definedName>
    <definedName name="betong">#REF!</definedName>
    <definedName name="betong_28" localSheetId="11">#REF!</definedName>
    <definedName name="betong_28" localSheetId="3">#REF!</definedName>
    <definedName name="betong_28">#REF!</definedName>
    <definedName name="betong100" localSheetId="11">#REF!</definedName>
    <definedName name="betong100" localSheetId="3">#REF!</definedName>
    <definedName name="betong100">#REF!</definedName>
    <definedName name="betong200">NA()</definedName>
    <definedName name="betong200_26" localSheetId="11">#REF!</definedName>
    <definedName name="betong200_26" localSheetId="3">#REF!</definedName>
    <definedName name="betong200_26">#REF!</definedName>
    <definedName name="betong200_28" localSheetId="11">#REF!</definedName>
    <definedName name="betong200_28" localSheetId="3">#REF!</definedName>
    <definedName name="betong200_28">#REF!</definedName>
    <definedName name="betong200_3">NA()</definedName>
    <definedName name="BetongM150" localSheetId="11">(#REF!,#REF!)</definedName>
    <definedName name="BetongM150" localSheetId="3">(#REF!,#REF!)</definedName>
    <definedName name="BetongM150">(#REF!,#REF!)</definedName>
    <definedName name="BetongM200" localSheetId="11">(#REF!,#REF!)</definedName>
    <definedName name="BetongM200" localSheetId="3">(#REF!,#REF!)</definedName>
    <definedName name="BetongM200">(#REF!,#REF!)</definedName>
    <definedName name="BetongM50" localSheetId="11">(#REF!,#REF!)</definedName>
    <definedName name="BetongM50" localSheetId="3">(#REF!,#REF!)</definedName>
    <definedName name="BetongM50">(#REF!,#REF!)</definedName>
    <definedName name="bg" localSheetId="11">#REF!</definedName>
    <definedName name="bg" localSheetId="3">#REF!</definedName>
    <definedName name="bg">#REF!</definedName>
    <definedName name="bg_28" localSheetId="11">#REF!</definedName>
    <definedName name="bg_28" localSheetId="3">#REF!</definedName>
    <definedName name="bg_28">#REF!</definedName>
    <definedName name="Bgc" localSheetId="11">#REF!</definedName>
    <definedName name="Bgc" localSheetId="3">#REF!</definedName>
    <definedName name="Bgc">#REF!</definedName>
    <definedName name="Bgc_20" localSheetId="11">#REF!</definedName>
    <definedName name="Bgc_20" localSheetId="3">#REF!</definedName>
    <definedName name="Bgc_20">#REF!</definedName>
    <definedName name="Bgiang" localSheetId="0" hidden="1">{"'Sheet1'!$L$16"}</definedName>
    <definedName name="Bgiang" localSheetId="1" hidden="1">{"'Sheet1'!$L$16"}</definedName>
    <definedName name="Bgiang" localSheetId="2" hidden="1">{"'Sheet1'!$L$16"}</definedName>
    <definedName name="Bgiang" localSheetId="3" hidden="1">{"'Sheet1'!$L$16"}</definedName>
    <definedName name="Bgiang" hidden="1">{"'Sheet1'!$L$16"}</definedName>
    <definedName name="BGS" localSheetId="11">#REF!</definedName>
    <definedName name="BGS" localSheetId="3">#REF!</definedName>
    <definedName name="BGS">#REF!</definedName>
    <definedName name="BGS_20" localSheetId="11">#REF!</definedName>
    <definedName name="BGS_20" localSheetId="3">#REF!</definedName>
    <definedName name="BGS_20">#REF!</definedName>
    <definedName name="BGS_28" localSheetId="11">#REF!</definedName>
    <definedName name="BGS_28" localSheetId="3">#REF!</definedName>
    <definedName name="BGS_28">#REF!</definedName>
    <definedName name="bh" localSheetId="11">#REF!</definedName>
    <definedName name="bh" localSheetId="3">#REF!</definedName>
    <definedName name="bh">#REF!</definedName>
    <definedName name="bh_28" localSheetId="11">#REF!</definedName>
    <definedName name="bh_28" localSheetId="3">#REF!</definedName>
    <definedName name="bh_28">#REF!</definedName>
    <definedName name="bhfh" localSheetId="0" hidden="1">{"'Sheet1'!$L$16"}</definedName>
    <definedName name="bhfh" localSheetId="1" hidden="1">{"'Sheet1'!$L$16"}</definedName>
    <definedName name="bhfh" localSheetId="2" hidden="1">{"'Sheet1'!$L$16"}</definedName>
    <definedName name="bhfh" localSheetId="3" hidden="1">{"'Sheet1'!$L$16"}</definedName>
    <definedName name="bhfh" hidden="1">{"'Sheet1'!$L$16"}</definedName>
    <definedName name="bi" localSheetId="11">#REF!</definedName>
    <definedName name="bi" localSheetId="3">#REF!</definedName>
    <definedName name="bi">#REF!</definedName>
    <definedName name="bi_20" localSheetId="11">#REF!</definedName>
    <definedName name="bi_20" localSheetId="3">#REF!</definedName>
    <definedName name="bi_20">#REF!</definedName>
    <definedName name="bi_28" localSheetId="11">#REF!</definedName>
    <definedName name="bi_28" localSheetId="3">#REF!</definedName>
    <definedName name="bi_28">#REF!</definedName>
    <definedName name="bia" localSheetId="11">#REF!</definedName>
    <definedName name="bia" localSheetId="3">#REF!</definedName>
    <definedName name="bia">#REF!</definedName>
    <definedName name="bien" localSheetId="11">#REF!</definedName>
    <definedName name="bien" localSheetId="3">#REF!</definedName>
    <definedName name="bien">#REF!</definedName>
    <definedName name="bien_20" localSheetId="11">#REF!</definedName>
    <definedName name="bien_20" localSheetId="3">#REF!</definedName>
    <definedName name="bien_20">#REF!</definedName>
    <definedName name="bien_28" localSheetId="11">#REF!</definedName>
    <definedName name="bien_28" localSheetId="3">#REF!</definedName>
    <definedName name="bien_28">#REF!</definedName>
    <definedName name="bieu20" localSheetId="11">#REF!</definedName>
    <definedName name="bieu20" localSheetId="3">#REF!</definedName>
    <definedName name="bieu20">#REF!</definedName>
    <definedName name="bieu20_1" localSheetId="11">#REF!</definedName>
    <definedName name="bieu20_1" localSheetId="3">#REF!</definedName>
    <definedName name="bieu20_1">#REF!</definedName>
    <definedName name="bieu20_2" localSheetId="11">#REF!</definedName>
    <definedName name="bieu20_2" localSheetId="3">#REF!</definedName>
    <definedName name="bieu20_2">#REF!</definedName>
    <definedName name="bieu20_20" localSheetId="11">#REF!</definedName>
    <definedName name="bieu20_20" localSheetId="3">#REF!</definedName>
    <definedName name="bieu20_20">#REF!</definedName>
    <definedName name="bieu20_25" localSheetId="11">#REF!</definedName>
    <definedName name="bieu20_25" localSheetId="3">#REF!</definedName>
    <definedName name="bieu20_25">#REF!</definedName>
    <definedName name="BieuNghiBaiChay" localSheetId="11">#REF!</definedName>
    <definedName name="BieuNghiBaiChay" localSheetId="3">#REF!</definedName>
    <definedName name="BieuNghiBaiChay">#REF!</definedName>
    <definedName name="bii" localSheetId="11">#REF!</definedName>
    <definedName name="bii" localSheetId="3">#REF!</definedName>
    <definedName name="bii">#REF!</definedName>
    <definedName name="bii_20" localSheetId="11">#REF!</definedName>
    <definedName name="bii_20" localSheetId="3">#REF!</definedName>
    <definedName name="bii_20">#REF!</definedName>
    <definedName name="bii_28" localSheetId="11">#REF!</definedName>
    <definedName name="bii_28" localSheetId="3">#REF!</definedName>
    <definedName name="bii_28">#REF!</definedName>
    <definedName name="biii" localSheetId="11">#REF!</definedName>
    <definedName name="biii" localSheetId="3">#REF!</definedName>
    <definedName name="biii">#REF!</definedName>
    <definedName name="biii_20" localSheetId="11">#REF!</definedName>
    <definedName name="biii_20" localSheetId="3">#REF!</definedName>
    <definedName name="biii_20">#REF!</definedName>
    <definedName name="biii_28" localSheetId="11">#REF!</definedName>
    <definedName name="biii_28" localSheetId="3">#REF!</definedName>
    <definedName name="biii_28">#REF!</definedName>
    <definedName name="Binhduong" localSheetId="11">#REF!</definedName>
    <definedName name="Binhduong" localSheetId="3">#REF!</definedName>
    <definedName name="Binhduong">#REF!</definedName>
    <definedName name="Binhphuoc" localSheetId="11">#REF!</definedName>
    <definedName name="Binhphuoc" localSheetId="3">#REF!</definedName>
    <definedName name="Binhphuoc">#REF!</definedName>
    <definedName name="Bio_tec" localSheetId="11">#REF!</definedName>
    <definedName name="Bio_tec" localSheetId="3">#REF!</definedName>
    <definedName name="Bio_tec">#REF!</definedName>
    <definedName name="Bio_tec_20" localSheetId="11">#REF!</definedName>
    <definedName name="Bio_tec_20" localSheetId="3">#REF!</definedName>
    <definedName name="Bio_tec_20">#REF!</definedName>
    <definedName name="Bio_tec_28" localSheetId="11">#REF!</definedName>
    <definedName name="Bio_tec_28" localSheetId="3">#REF!</definedName>
    <definedName name="Bio_tec_28">#REF!</definedName>
    <definedName name="Bitdaucap" localSheetId="11">#REF!</definedName>
    <definedName name="Bitdaucap" localSheetId="3">#REF!</definedName>
    <definedName name="Bitdaucap">#REF!</definedName>
    <definedName name="Bitdaucap_20" localSheetId="11">#REF!</definedName>
    <definedName name="Bitdaucap_20" localSheetId="3">#REF!</definedName>
    <definedName name="Bitdaucap_20">#REF!</definedName>
    <definedName name="Bitum" localSheetId="11">#REF!</definedName>
    <definedName name="Bitum" localSheetId="3">#REF!</definedName>
    <definedName name="Bitum">#REF!</definedName>
    <definedName name="bk" localSheetId="11">#REF!</definedName>
    <definedName name="bk" localSheetId="3">#REF!</definedName>
    <definedName name="bk">#REF!</definedName>
    <definedName name="bk_20" localSheetId="11">#REF!</definedName>
    <definedName name="bk_20" localSheetId="3">#REF!</definedName>
    <definedName name="bk_20">#REF!</definedName>
    <definedName name="bk_28" localSheetId="11">#REF!</definedName>
    <definedName name="bk_28" localSheetId="3">#REF!</definedName>
    <definedName name="bk_28">#REF!</definedName>
    <definedName name="bL" localSheetId="11">#REF!</definedName>
    <definedName name="bL" localSheetId="3">#REF!</definedName>
    <definedName name="bL">#REF!</definedName>
    <definedName name="bl_" localSheetId="11">#REF!</definedName>
    <definedName name="bl_" localSheetId="3">#REF!</definedName>
    <definedName name="bl_">#REF!</definedName>
    <definedName name="bl__28" localSheetId="11">#REF!</definedName>
    <definedName name="bl__28" localSheetId="3">#REF!</definedName>
    <definedName name="bl__28">#REF!</definedName>
    <definedName name="bL_28" localSheetId="11">#REF!</definedName>
    <definedName name="bL_28" localSheetId="3">#REF!</definedName>
    <definedName name="bL_28">#REF!</definedName>
    <definedName name="blang" localSheetId="11">#REF!</definedName>
    <definedName name="blang" localSheetId="3">#REF!</definedName>
    <definedName name="blang">#REF!</definedName>
    <definedName name="Blc" localSheetId="11">#REF!</definedName>
    <definedName name="Blc" localSheetId="3">#REF!</definedName>
    <definedName name="Blc">#REF!</definedName>
    <definedName name="Blc_20" localSheetId="11">#REF!</definedName>
    <definedName name="Blc_20" localSheetId="3">#REF!</definedName>
    <definedName name="Blc_20">#REF!</definedName>
    <definedName name="blcd" localSheetId="11">#REF!</definedName>
    <definedName name="blcd" localSheetId="3">#REF!</definedName>
    <definedName name="blcd">#REF!</definedName>
    <definedName name="blcd_28" localSheetId="11">#REF!</definedName>
    <definedName name="blcd_28" localSheetId="3">#REF!</definedName>
    <definedName name="blcd_28">#REF!</definedName>
    <definedName name="BLDG" localSheetId="11">#REF!</definedName>
    <definedName name="BLDG" localSheetId="3">#REF!</definedName>
    <definedName name="BLDG">#REF!</definedName>
    <definedName name="BLDG_28" localSheetId="11">#REF!</definedName>
    <definedName name="BLDG_28" localSheetId="3">#REF!</definedName>
    <definedName name="BLDG_28">#REF!</definedName>
    <definedName name="BLDGIMP" localSheetId="11">#REF!</definedName>
    <definedName name="BLDGIMP" localSheetId="3">#REF!</definedName>
    <definedName name="BLDGIMP">#REF!</definedName>
    <definedName name="BLDGIMP_28" localSheetId="11">#REF!</definedName>
    <definedName name="BLDGIMP_28" localSheetId="3">#REF!</definedName>
    <definedName name="BLDGIMP_28">#REF!</definedName>
    <definedName name="BLDGREV" localSheetId="11">#REF!</definedName>
    <definedName name="BLDGREV" localSheetId="3">#REF!</definedName>
    <definedName name="BLDGREV">#REF!</definedName>
    <definedName name="BLDGREV_28" localSheetId="11">#REF!</definedName>
    <definedName name="BLDGREV_28" localSheetId="3">#REF!</definedName>
    <definedName name="BLDGREV_28">#REF!</definedName>
    <definedName name="blf" localSheetId="11">#REF!</definedName>
    <definedName name="blf" localSheetId="3">#REF!</definedName>
    <definedName name="blf">#REF!</definedName>
    <definedName name="bLF_" localSheetId="11">#REF!</definedName>
    <definedName name="bLF_" localSheetId="3">#REF!</definedName>
    <definedName name="bLF_">#REF!</definedName>
    <definedName name="bLF__28" localSheetId="11">#REF!</definedName>
    <definedName name="bLF__28" localSheetId="3">#REF!</definedName>
    <definedName name="bLF__28">#REF!</definedName>
    <definedName name="blf_28" localSheetId="11">#REF!</definedName>
    <definedName name="blf_28" localSheetId="3">#REF!</definedName>
    <definedName name="blf_28">#REF!</definedName>
    <definedName name="blkh" localSheetId="11">#REF!</definedName>
    <definedName name="blkh" localSheetId="3">#REF!</definedName>
    <definedName name="blkh">#REF!</definedName>
    <definedName name="blkh_20" localSheetId="11">#REF!</definedName>
    <definedName name="blkh_20" localSheetId="3">#REF!</definedName>
    <definedName name="blkh_20">#REF!</definedName>
    <definedName name="blkh_28" localSheetId="11">#REF!</definedName>
    <definedName name="blkh_28" localSheetId="3">#REF!</definedName>
    <definedName name="blkh_28">#REF!</definedName>
    <definedName name="blkh1" localSheetId="11">#REF!</definedName>
    <definedName name="blkh1" localSheetId="3">#REF!</definedName>
    <definedName name="blkh1">#REF!</definedName>
    <definedName name="blkh1_20" localSheetId="11">#REF!</definedName>
    <definedName name="blkh1_20" localSheetId="3">#REF!</definedName>
    <definedName name="blkh1_20">#REF!</definedName>
    <definedName name="blkh1_28" localSheetId="11">#REF!</definedName>
    <definedName name="blkh1_28" localSheetId="3">#REF!</definedName>
    <definedName name="blkh1_28">#REF!</definedName>
    <definedName name="block" localSheetId="11">#REF!</definedName>
    <definedName name="block" localSheetId="3">#REF!</definedName>
    <definedName name="block">#REF!</definedName>
    <definedName name="block_20" localSheetId="11">#REF!</definedName>
    <definedName name="block_20" localSheetId="3">#REF!</definedName>
    <definedName name="block_20">#REF!</definedName>
    <definedName name="block_28" localSheetId="11">#REF!</definedName>
    <definedName name="block_28" localSheetId="3">#REF!</definedName>
    <definedName name="block_28">#REF!</definedName>
    <definedName name="BLOCK1" localSheetId="11">#REF!</definedName>
    <definedName name="BLOCK1" localSheetId="3">#REF!</definedName>
    <definedName name="BLOCK1">#REF!</definedName>
    <definedName name="BLOCK2" localSheetId="11">#REF!</definedName>
    <definedName name="BLOCK2" localSheetId="3">#REF!</definedName>
    <definedName name="BLOCK2">#REF!</definedName>
    <definedName name="BLOCK3" localSheetId="11">#REF!</definedName>
    <definedName name="BLOCK3" localSheetId="3">#REF!</definedName>
    <definedName name="BLOCK3">#REF!</definedName>
    <definedName name="blong" localSheetId="11">#REF!</definedName>
    <definedName name="blong" localSheetId="3">#REF!</definedName>
    <definedName name="blong">#REF!</definedName>
    <definedName name="blop" localSheetId="11">#REF!</definedName>
    <definedName name="blop" localSheetId="3">#REF!</definedName>
    <definedName name="blop">#REF!</definedName>
    <definedName name="blop_28" localSheetId="11">#REF!</definedName>
    <definedName name="blop_28" localSheetId="3">#REF!</definedName>
    <definedName name="blop_28">#REF!</definedName>
    <definedName name="bm" localSheetId="11">#REF!</definedName>
    <definedName name="bm" localSheetId="3">#REF!</definedName>
    <definedName name="bm">#REF!</definedName>
    <definedName name="bm_28" localSheetId="11">#REF!</definedName>
    <definedName name="bm_28" localSheetId="3">#REF!</definedName>
    <definedName name="bm_28">#REF!</definedName>
    <definedName name="BMCauDuongSat" localSheetId="11">#REF!</definedName>
    <definedName name="BMCauDuongSat" localSheetId="3">#REF!</definedName>
    <definedName name="BMCauDuongSat">#REF!</definedName>
    <definedName name="BMCauDuongSat_20" localSheetId="11">#REF!</definedName>
    <definedName name="BMCauDuongSat_20" localSheetId="3">#REF!</definedName>
    <definedName name="BMCauDuongSat_20">#REF!</definedName>
    <definedName name="BMCauDuongSat_28" localSheetId="11">#REF!</definedName>
    <definedName name="BMCauDuongSat_28" localSheetId="3">#REF!</definedName>
    <definedName name="BMCauDuongSat_28">#REF!</definedName>
    <definedName name="bmd" localSheetId="11">#REF!</definedName>
    <definedName name="bmd" localSheetId="3">#REF!</definedName>
    <definedName name="bmd">#REF!</definedName>
    <definedName name="Bmn" localSheetId="11">#REF!</definedName>
    <definedName name="Bmn" localSheetId="3">#REF!</definedName>
    <definedName name="Bmn">#REF!</definedName>
    <definedName name="Bmn_20" localSheetId="11">#REF!</definedName>
    <definedName name="Bmn_20" localSheetId="3">#REF!</definedName>
    <definedName name="Bmn_20">#REF!</definedName>
    <definedName name="Bmn_28" localSheetId="11">#REF!</definedName>
    <definedName name="Bmn_28" localSheetId="3">#REF!</definedName>
    <definedName name="Bmn_28">#REF!</definedName>
    <definedName name="bn" localSheetId="11">#REF!</definedName>
    <definedName name="bn" localSheetId="3">#REF!</definedName>
    <definedName name="bn">#REF!</definedName>
    <definedName name="bn_28" localSheetId="11">#REF!</definedName>
    <definedName name="bn_28" localSheetId="3">#REF!</definedName>
    <definedName name="bn_28">#REF!</definedName>
    <definedName name="bN_fix" localSheetId="11">#REF!</definedName>
    <definedName name="bN_fix" localSheetId="3">#REF!</definedName>
    <definedName name="bN_fix">#REF!</definedName>
    <definedName name="bN_fix_20" localSheetId="11">#REF!</definedName>
    <definedName name="bN_fix_20" localSheetId="3">#REF!</definedName>
    <definedName name="bN_fix_20">#REF!</definedName>
    <definedName name="bN_fix_28" localSheetId="11">#REF!</definedName>
    <definedName name="bN_fix_28" localSheetId="3">#REF!</definedName>
    <definedName name="bN_fix_28">#REF!</definedName>
    <definedName name="Bnc" localSheetId="11">#REF!</definedName>
    <definedName name="Bnc" localSheetId="3">#REF!</definedName>
    <definedName name="Bnc">#REF!</definedName>
    <definedName name="Bnc_20" localSheetId="11">#REF!</definedName>
    <definedName name="Bnc_20" localSheetId="3">#REF!</definedName>
    <definedName name="Bnc_20">#REF!</definedName>
    <definedName name="Bng" localSheetId="11">#REF!</definedName>
    <definedName name="Bng" localSheetId="3">#REF!</definedName>
    <definedName name="Bng">#REF!</definedName>
    <definedName name="Bng_20" localSheetId="11">#REF!</definedName>
    <definedName name="Bng_20" localSheetId="3">#REF!</definedName>
    <definedName name="Bng_20">#REF!</definedName>
    <definedName name="Bng_28" localSheetId="11">#REF!</definedName>
    <definedName name="Bng_28" localSheetId="3">#REF!</definedName>
    <definedName name="Bng_28">#REF!</definedName>
    <definedName name="boi1_20" localSheetId="11">#REF!</definedName>
    <definedName name="boi1_20" localSheetId="3">#REF!</definedName>
    <definedName name="boi1_20">#REF!</definedName>
    <definedName name="boi1_28" localSheetId="11">#REF!</definedName>
    <definedName name="boi1_28" localSheetId="3">#REF!</definedName>
    <definedName name="boi1_28">#REF!</definedName>
    <definedName name="boi2_20" localSheetId="11">#REF!</definedName>
    <definedName name="boi2_20" localSheetId="3">#REF!</definedName>
    <definedName name="boi2_20">#REF!</definedName>
    <definedName name="boi2_28" localSheetId="11">#REF!</definedName>
    <definedName name="boi2_28" localSheetId="3">#REF!</definedName>
    <definedName name="boi2_28">#REF!</definedName>
    <definedName name="boi3_20" localSheetId="11">#REF!</definedName>
    <definedName name="boi3_20" localSheetId="3">#REF!</definedName>
    <definedName name="boi3_20">#REF!</definedName>
    <definedName name="boi3_28" localSheetId="11">#REF!</definedName>
    <definedName name="boi3_28" localSheetId="3">#REF!</definedName>
    <definedName name="boi3_28">#REF!</definedName>
    <definedName name="boi4_20" localSheetId="11">#REF!</definedName>
    <definedName name="boi4_20" localSheetId="3">#REF!</definedName>
    <definedName name="boi4_20">#REF!</definedName>
    <definedName name="boi4_28" localSheetId="11">#REF!</definedName>
    <definedName name="boi4_28" localSheetId="3">#REF!</definedName>
    <definedName name="boi4_28">#REF!</definedName>
    <definedName name="bom" localSheetId="11">#REF!</definedName>
    <definedName name="bom" localSheetId="3">#REF!</definedName>
    <definedName name="bom">#REF!</definedName>
    <definedName name="bombt50" localSheetId="11">#REF!</definedName>
    <definedName name="bombt50" localSheetId="3">#REF!</definedName>
    <definedName name="bombt50">#REF!</definedName>
    <definedName name="bombt50_20" localSheetId="11">#REF!</definedName>
    <definedName name="bombt50_20" localSheetId="3">#REF!</definedName>
    <definedName name="bombt50_20">#REF!</definedName>
    <definedName name="bombt50_28" localSheetId="11">#REF!</definedName>
    <definedName name="bombt50_28" localSheetId="3">#REF!</definedName>
    <definedName name="bombt50_28">#REF!</definedName>
    <definedName name="bomBT50m3" localSheetId="11">#REF!</definedName>
    <definedName name="bomBT50m3" localSheetId="3">#REF!</definedName>
    <definedName name="bomBT50m3">#REF!</definedName>
    <definedName name="bomBT50m3_20" localSheetId="11">#REF!</definedName>
    <definedName name="bomBT50m3_20" localSheetId="3">#REF!</definedName>
    <definedName name="bomBT50m3_20">#REF!</definedName>
    <definedName name="bombt60" localSheetId="11">#REF!</definedName>
    <definedName name="bombt60" localSheetId="3">#REF!</definedName>
    <definedName name="bombt60">#REF!</definedName>
    <definedName name="bombt60_20" localSheetId="11">#REF!</definedName>
    <definedName name="bombt60_20" localSheetId="3">#REF!</definedName>
    <definedName name="bombt60_20">#REF!</definedName>
    <definedName name="bombt60_28" localSheetId="11">#REF!</definedName>
    <definedName name="bombt60_28" localSheetId="3">#REF!</definedName>
    <definedName name="bombt60_28">#REF!</definedName>
    <definedName name="bomnuoc" localSheetId="11">#REF!</definedName>
    <definedName name="bomnuoc" localSheetId="3">#REF!</definedName>
    <definedName name="bomnuoc">#REF!</definedName>
    <definedName name="bomnuoc_20" localSheetId="11">#REF!</definedName>
    <definedName name="bomnuoc_20" localSheetId="3">#REF!</definedName>
    <definedName name="bomnuoc_20">#REF!</definedName>
    <definedName name="bomnuoc_28" localSheetId="11">#REF!</definedName>
    <definedName name="bomnuoc_28" localSheetId="3">#REF!</definedName>
    <definedName name="bomnuoc_28">#REF!</definedName>
    <definedName name="bomnuoc20cv" localSheetId="11">#REF!</definedName>
    <definedName name="bomnuoc20cv" localSheetId="3">#REF!</definedName>
    <definedName name="bomnuoc20cv">#REF!</definedName>
    <definedName name="bomnuoc20cv_20" localSheetId="11">#REF!</definedName>
    <definedName name="bomnuoc20cv_20" localSheetId="3">#REF!</definedName>
    <definedName name="bomnuoc20cv_20">#REF!</definedName>
    <definedName name="bomnuoc20cv_28" localSheetId="11">#REF!</definedName>
    <definedName name="bomnuoc20cv_28" localSheetId="3">#REF!</definedName>
    <definedName name="bomnuoc20cv_28">#REF!</definedName>
    <definedName name="bomnuoc20kw" localSheetId="11">#REF!</definedName>
    <definedName name="bomnuoc20kw" localSheetId="3">#REF!</definedName>
    <definedName name="bomnuoc20kw">#REF!</definedName>
    <definedName name="bomnuoc20kw_20" localSheetId="11">#REF!</definedName>
    <definedName name="bomnuoc20kw_20" localSheetId="3">#REF!</definedName>
    <definedName name="bomnuoc20kw_20">#REF!</definedName>
    <definedName name="bomnuoc20kw_28" localSheetId="11">#REF!</definedName>
    <definedName name="bomnuoc20kw_28" localSheetId="3">#REF!</definedName>
    <definedName name="bomnuoc20kw_28">#REF!</definedName>
    <definedName name="bomvua" localSheetId="11">#REF!</definedName>
    <definedName name="bomvua" localSheetId="3">#REF!</definedName>
    <definedName name="bomvua">#REF!</definedName>
    <definedName name="bomvua_20" localSheetId="11">#REF!</definedName>
    <definedName name="bomvua_20" localSheetId="3">#REF!</definedName>
    <definedName name="bomvua_20">#REF!</definedName>
    <definedName name="bomvua_28" localSheetId="11">#REF!</definedName>
    <definedName name="bomvua_28" localSheetId="3">#REF!</definedName>
    <definedName name="bomvua_28">#REF!</definedName>
    <definedName name="bomvua1.5" localSheetId="11">#REF!</definedName>
    <definedName name="bomvua1.5" localSheetId="3">#REF!</definedName>
    <definedName name="bomvua1.5">#REF!</definedName>
    <definedName name="bomvua1.5_20" localSheetId="11">#REF!</definedName>
    <definedName name="bomvua1.5_20" localSheetId="3">#REF!</definedName>
    <definedName name="bomvua1.5_20">#REF!</definedName>
    <definedName name="bomvua1.5_28" localSheetId="11">#REF!</definedName>
    <definedName name="bomvua1.5_28" localSheetId="3">#REF!</definedName>
    <definedName name="bomvua1.5_28">#REF!</definedName>
    <definedName name="Bon" localSheetId="11">#REF!</definedName>
    <definedName name="Bon" localSheetId="3">#REF!</definedName>
    <definedName name="Bon">#REF!</definedName>
    <definedName name="Book2" localSheetId="11">#REF!</definedName>
    <definedName name="Book2" localSheetId="3">#REF!</definedName>
    <definedName name="Book2">#REF!</definedName>
    <definedName name="Book2_20" localSheetId="11">#REF!</definedName>
    <definedName name="Book2_20" localSheetId="3">#REF!</definedName>
    <definedName name="Book2_20">#REF!</definedName>
    <definedName name="Book2_28" localSheetId="11">#REF!</definedName>
    <definedName name="Book2_28" localSheetId="3">#REF!</definedName>
    <definedName name="Book2_28">#REF!</definedName>
    <definedName name="BOQ">"$#REF!.$A$14:$T$346"</definedName>
    <definedName name="BOQ_26" localSheetId="11">#REF!</definedName>
    <definedName name="BOQ_26" localSheetId="3">#REF!</definedName>
    <definedName name="BOQ_26">#REF!</definedName>
    <definedName name="BOQ_28" localSheetId="11">#REF!</definedName>
    <definedName name="BOQ_28" localSheetId="3">#REF!</definedName>
    <definedName name="BOQ_28">#REF!</definedName>
    <definedName name="BOQ_3">"$#REF!.$A$14:$T$346"</definedName>
    <definedName name="Border1" localSheetId="11">#REF!</definedName>
    <definedName name="Border1" localSheetId="3">#REF!</definedName>
    <definedName name="Border1">#REF!</definedName>
    <definedName name="Border2" localSheetId="11">#REF!</definedName>
    <definedName name="Border2" localSheetId="3">#REF!</definedName>
    <definedName name="Border2">#REF!</definedName>
    <definedName name="botda" localSheetId="11">#REF!</definedName>
    <definedName name="botda" localSheetId="3">#REF!</definedName>
    <definedName name="botda">#REF!</definedName>
    <definedName name="botmau" localSheetId="11">#REF!</definedName>
    <definedName name="botmau" localSheetId="3">#REF!</definedName>
    <definedName name="botmau">#REF!</definedName>
    <definedName name="botmau_20" localSheetId="11">#REF!</definedName>
    <definedName name="botmau_20" localSheetId="3">#REF!</definedName>
    <definedName name="botmau_20">#REF!</definedName>
    <definedName name="botmau_28" localSheetId="11">#REF!</definedName>
    <definedName name="botmau_28" localSheetId="3">#REF!</definedName>
    <definedName name="botmau_28">#REF!</definedName>
    <definedName name="Bqd" localSheetId="11">#REF!</definedName>
    <definedName name="Bqd" localSheetId="3">#REF!</definedName>
    <definedName name="Bqd">#REF!</definedName>
    <definedName name="Bqd_20" localSheetId="11">#REF!</definedName>
    <definedName name="Bqd_20" localSheetId="3">#REF!</definedName>
    <definedName name="Bqd_20">#REF!</definedName>
    <definedName name="Bqd_28" localSheetId="11">#REF!</definedName>
    <definedName name="Bqd_28" localSheetId="3">#REF!</definedName>
    <definedName name="Bqd_28">#REF!</definedName>
    <definedName name="bqt" localSheetId="11">#REF!</definedName>
    <definedName name="bqt" localSheetId="3">#REF!</definedName>
    <definedName name="bqt">#REF!</definedName>
    <definedName name="bqt_28" localSheetId="11">#REF!</definedName>
    <definedName name="bqt_28" localSheetId="3">#REF!</definedName>
    <definedName name="bqt_28">#REF!</definedName>
    <definedName name="Bs" localSheetId="11">#REF!</definedName>
    <definedName name="Bs" localSheetId="3">#REF!</definedName>
    <definedName name="Bs">#REF!</definedName>
    <definedName name="bs_" localSheetId="11">#REF!</definedName>
    <definedName name="bs_" localSheetId="3">#REF!</definedName>
    <definedName name="bs_">#REF!</definedName>
    <definedName name="bs__28" localSheetId="11">#REF!</definedName>
    <definedName name="bs__28" localSheetId="3">#REF!</definedName>
    <definedName name="bs__28">#REF!</definedName>
    <definedName name="Bs_20" localSheetId="11">#REF!</definedName>
    <definedName name="Bs_20" localSheetId="3">#REF!</definedName>
    <definedName name="Bs_20">#REF!</definedName>
    <definedName name="Bsb" localSheetId="11">#REF!</definedName>
    <definedName name="Bsb" localSheetId="3">#REF!</definedName>
    <definedName name="Bsb">#REF!</definedName>
    <definedName name="Bsb_20" localSheetId="11">#REF!</definedName>
    <definedName name="Bsb_20" localSheetId="3">#REF!</definedName>
    <definedName name="Bsb_20">#REF!</definedName>
    <definedName name="bsf" localSheetId="11">#REF!</definedName>
    <definedName name="bsf" localSheetId="3">#REF!</definedName>
    <definedName name="bsf">#REF!</definedName>
    <definedName name="bSF_" localSheetId="11">#REF!</definedName>
    <definedName name="bSF_" localSheetId="3">#REF!</definedName>
    <definedName name="bSF_">#REF!</definedName>
    <definedName name="bSF__28" localSheetId="11">#REF!</definedName>
    <definedName name="bSF__28" localSheetId="3">#REF!</definedName>
    <definedName name="bSF__28">#REF!</definedName>
    <definedName name="bsf_28" localSheetId="11">#REF!</definedName>
    <definedName name="bsf_28" localSheetId="3">#REF!</definedName>
    <definedName name="bsf_28">#REF!</definedName>
    <definedName name="BSM" localSheetId="11">#REF!</definedName>
    <definedName name="BSM" localSheetId="3">#REF!</definedName>
    <definedName name="BSM">#REF!</definedName>
    <definedName name="BSM_20" localSheetId="11">#REF!</definedName>
    <definedName name="BSM_20" localSheetId="3">#REF!</definedName>
    <definedName name="BSM_20">#REF!</definedName>
    <definedName name="BSM_28" localSheetId="11">#REF!</definedName>
    <definedName name="BSM_28" localSheetId="3">#REF!</definedName>
    <definedName name="BSM_28">#REF!</definedName>
    <definedName name="bson" localSheetId="11">#REF!</definedName>
    <definedName name="bson" localSheetId="3">#REF!</definedName>
    <definedName name="bson">#REF!</definedName>
    <definedName name="bson_28" localSheetId="11">#REF!</definedName>
    <definedName name="bson_28" localSheetId="3">#REF!</definedName>
    <definedName name="bson_28">#REF!</definedName>
    <definedName name="Bstt" localSheetId="11">#REF!</definedName>
    <definedName name="Bstt" localSheetId="3">#REF!</definedName>
    <definedName name="Bstt">#REF!</definedName>
    <definedName name="Bstt_20" localSheetId="11">#REF!</definedName>
    <definedName name="Bstt_20" localSheetId="3">#REF!</definedName>
    <definedName name="Bstt_20">#REF!</definedName>
    <definedName name="BT">"$#REF!.$D$3:$I$16"</definedName>
    <definedName name="BT_125" localSheetId="11">#REF!</definedName>
    <definedName name="BT_125" localSheetId="3">#REF!</definedName>
    <definedName name="BT_125">#REF!</definedName>
    <definedName name="BT_125_20" localSheetId="11">#REF!</definedName>
    <definedName name="BT_125_20" localSheetId="3">#REF!</definedName>
    <definedName name="BT_125_20">#REF!</definedName>
    <definedName name="BT_125_28" localSheetId="11">#REF!</definedName>
    <definedName name="BT_125_28" localSheetId="3">#REF!</definedName>
    <definedName name="BT_125_28">#REF!</definedName>
    <definedName name="BT_26" localSheetId="11">#REF!</definedName>
    <definedName name="BT_26" localSheetId="3">#REF!</definedName>
    <definedName name="BT_26">#REF!</definedName>
    <definedName name="bt_28" localSheetId="11">#REF!</definedName>
    <definedName name="bt_28" localSheetId="3">#REF!</definedName>
    <definedName name="bt_28">#REF!</definedName>
    <definedName name="BT_3">"$#REF!.$D$3:$I$16"</definedName>
    <definedName name="BT_A1" localSheetId="11">#REF!</definedName>
    <definedName name="BT_A1" localSheetId="3">#REF!</definedName>
    <definedName name="BT_A1">#REF!</definedName>
    <definedName name="BT_A2" localSheetId="11">#REF!</definedName>
    <definedName name="BT_A2" localSheetId="3">#REF!</definedName>
    <definedName name="BT_A2">#REF!</definedName>
    <definedName name="BT_A2.1" localSheetId="11">#REF!</definedName>
    <definedName name="BT_A2.1" localSheetId="3">#REF!</definedName>
    <definedName name="BT_A2.1">#REF!</definedName>
    <definedName name="BT_A2.2" localSheetId="11">#REF!</definedName>
    <definedName name="BT_A2.2" localSheetId="3">#REF!</definedName>
    <definedName name="BT_A2.2">#REF!</definedName>
    <definedName name="BT_A2_20" localSheetId="11">#REF!</definedName>
    <definedName name="BT_A2_20" localSheetId="3">#REF!</definedName>
    <definedName name="BT_A2_20">#REF!</definedName>
    <definedName name="BT_A2_28" localSheetId="11">#REF!</definedName>
    <definedName name="BT_A2_28" localSheetId="3">#REF!</definedName>
    <definedName name="BT_A2_28">#REF!</definedName>
    <definedName name="BT_B1" localSheetId="11">#REF!</definedName>
    <definedName name="BT_B1" localSheetId="3">#REF!</definedName>
    <definedName name="BT_B1">#REF!</definedName>
    <definedName name="BT_B2" localSheetId="11">#REF!</definedName>
    <definedName name="BT_B2" localSheetId="3">#REF!</definedName>
    <definedName name="BT_B2">#REF!</definedName>
    <definedName name="BT_C1" localSheetId="11">#REF!</definedName>
    <definedName name="BT_C1" localSheetId="3">#REF!</definedName>
    <definedName name="BT_C1">#REF!</definedName>
    <definedName name="BT_CT_Mong_Mo_Tru_Cau" localSheetId="11">#REF!</definedName>
    <definedName name="BT_CT_Mong_Mo_Tru_Cau" localSheetId="3">#REF!</definedName>
    <definedName name="BT_CT_Mong_Mo_Tru_Cau">#REF!</definedName>
    <definedName name="BT_CT_Mong_Mo_Tru_Cau_20" localSheetId="11">#REF!</definedName>
    <definedName name="BT_CT_Mong_Mo_Tru_Cau_20" localSheetId="3">#REF!</definedName>
    <definedName name="BT_CT_Mong_Mo_Tru_Cau_20">#REF!</definedName>
    <definedName name="BT_CT_Mong_Mo_Tru_Cau_28" localSheetId="11">#REF!</definedName>
    <definedName name="BT_CT_Mong_Mo_Tru_Cau_28" localSheetId="3">#REF!</definedName>
    <definedName name="BT_CT_Mong_Mo_Tru_Cau_28">#REF!</definedName>
    <definedName name="BT_loai_A2.1" localSheetId="11">#REF!</definedName>
    <definedName name="BT_loai_A2.1" localSheetId="3">#REF!</definedName>
    <definedName name="BT_loai_A2.1">#REF!</definedName>
    <definedName name="BT_P1" localSheetId="11">#REF!</definedName>
    <definedName name="BT_P1" localSheetId="3">#REF!</definedName>
    <definedName name="BT_P1">#REF!</definedName>
    <definedName name="BT_P10" localSheetId="11">#REF!</definedName>
    <definedName name="BT_P10" localSheetId="3">#REF!</definedName>
    <definedName name="BT_P10">#REF!</definedName>
    <definedName name="BT_P10_20" localSheetId="11">#REF!</definedName>
    <definedName name="BT_P10_20" localSheetId="3">#REF!</definedName>
    <definedName name="BT_P10_20">#REF!</definedName>
    <definedName name="BT_P10_28" localSheetId="11">#REF!</definedName>
    <definedName name="BT_P10_28" localSheetId="3">#REF!</definedName>
    <definedName name="BT_P10_28">#REF!</definedName>
    <definedName name="BT_P11" localSheetId="11">#REF!</definedName>
    <definedName name="BT_P11" localSheetId="3">#REF!</definedName>
    <definedName name="BT_P11">#REF!</definedName>
    <definedName name="BT_P11_20" localSheetId="11">#REF!</definedName>
    <definedName name="BT_P11_20" localSheetId="3">#REF!</definedName>
    <definedName name="BT_P11_20">#REF!</definedName>
    <definedName name="BT_P11_28" localSheetId="11">#REF!</definedName>
    <definedName name="BT_P11_28" localSheetId="3">#REF!</definedName>
    <definedName name="BT_P11_28">#REF!</definedName>
    <definedName name="BT_P2" localSheetId="11">#REF!</definedName>
    <definedName name="BT_P2" localSheetId="3">#REF!</definedName>
    <definedName name="BT_P2">#REF!</definedName>
    <definedName name="BT_P2_20" localSheetId="11">#REF!</definedName>
    <definedName name="BT_P2_20" localSheetId="3">#REF!</definedName>
    <definedName name="BT_P2_20">#REF!</definedName>
    <definedName name="BT_P2_28" localSheetId="11">#REF!</definedName>
    <definedName name="BT_P2_28" localSheetId="3">#REF!</definedName>
    <definedName name="BT_P2_28">#REF!</definedName>
    <definedName name="BT_P3" localSheetId="11">#REF!</definedName>
    <definedName name="BT_P3" localSheetId="3">#REF!</definedName>
    <definedName name="BT_P3">#REF!</definedName>
    <definedName name="BT_P3_20" localSheetId="11">#REF!</definedName>
    <definedName name="BT_P3_20" localSheetId="3">#REF!</definedName>
    <definedName name="BT_P3_20">#REF!</definedName>
    <definedName name="BT_P3_28" localSheetId="11">#REF!</definedName>
    <definedName name="BT_P3_28" localSheetId="3">#REF!</definedName>
    <definedName name="BT_P3_28">#REF!</definedName>
    <definedName name="BT_P4" localSheetId="11">#REF!</definedName>
    <definedName name="BT_P4" localSheetId="3">#REF!</definedName>
    <definedName name="BT_P4">#REF!</definedName>
    <definedName name="BT_P4_20" localSheetId="11">#REF!</definedName>
    <definedName name="BT_P4_20" localSheetId="3">#REF!</definedName>
    <definedName name="BT_P4_20">#REF!</definedName>
    <definedName name="BT_P4_28" localSheetId="11">#REF!</definedName>
    <definedName name="BT_P4_28" localSheetId="3">#REF!</definedName>
    <definedName name="BT_P4_28">#REF!</definedName>
    <definedName name="BT_P5" localSheetId="11">#REF!</definedName>
    <definedName name="BT_P5" localSheetId="3">#REF!</definedName>
    <definedName name="BT_P5">#REF!</definedName>
    <definedName name="BT_P5_20" localSheetId="11">#REF!</definedName>
    <definedName name="BT_P5_20" localSheetId="3">#REF!</definedName>
    <definedName name="BT_P5_20">#REF!</definedName>
    <definedName name="BT_P5_28" localSheetId="11">#REF!</definedName>
    <definedName name="BT_P5_28" localSheetId="3">#REF!</definedName>
    <definedName name="BT_P5_28">#REF!</definedName>
    <definedName name="BT_P6" localSheetId="11">#REF!</definedName>
    <definedName name="BT_P6" localSheetId="3">#REF!</definedName>
    <definedName name="BT_P6">#REF!</definedName>
    <definedName name="BT_P6_20" localSheetId="11">#REF!</definedName>
    <definedName name="BT_P6_20" localSheetId="3">#REF!</definedName>
    <definedName name="BT_P6_20">#REF!</definedName>
    <definedName name="BT_P6_28" localSheetId="11">#REF!</definedName>
    <definedName name="BT_P6_28" localSheetId="3">#REF!</definedName>
    <definedName name="BT_P6_28">#REF!</definedName>
    <definedName name="BT_P7" localSheetId="11">#REF!</definedName>
    <definedName name="BT_P7" localSheetId="3">#REF!</definedName>
    <definedName name="BT_P7">#REF!</definedName>
    <definedName name="BT_P7_20" localSheetId="11">#REF!</definedName>
    <definedName name="BT_P7_20" localSheetId="3">#REF!</definedName>
    <definedName name="BT_P7_20">#REF!</definedName>
    <definedName name="BT_P7_28" localSheetId="11">#REF!</definedName>
    <definedName name="BT_P7_28" localSheetId="3">#REF!</definedName>
    <definedName name="BT_P7_28">#REF!</definedName>
    <definedName name="BT_P8" localSheetId="11">#REF!</definedName>
    <definedName name="BT_P8" localSheetId="3">#REF!</definedName>
    <definedName name="BT_P8">#REF!</definedName>
    <definedName name="BT_P8_20" localSheetId="11">#REF!</definedName>
    <definedName name="BT_P8_20" localSheetId="3">#REF!</definedName>
    <definedName name="BT_P8_20">#REF!</definedName>
    <definedName name="BT_P8_28" localSheetId="11">#REF!</definedName>
    <definedName name="BT_P8_28" localSheetId="3">#REF!</definedName>
    <definedName name="BT_P8_28">#REF!</definedName>
    <definedName name="BT_P9" localSheetId="11">#REF!</definedName>
    <definedName name="BT_P9" localSheetId="3">#REF!</definedName>
    <definedName name="BT_P9">#REF!</definedName>
    <definedName name="BT_P9_20" localSheetId="11">#REF!</definedName>
    <definedName name="BT_P9_20" localSheetId="3">#REF!</definedName>
    <definedName name="BT_P9_20">#REF!</definedName>
    <definedName name="BT_P9_28" localSheetId="11">#REF!</definedName>
    <definedName name="BT_P9_28" localSheetId="3">#REF!</definedName>
    <definedName name="BT_P9_28">#REF!</definedName>
    <definedName name="BT200_50" localSheetId="11">#REF!</definedName>
    <definedName name="BT200_50" localSheetId="3">#REF!</definedName>
    <definedName name="BT200_50">#REF!</definedName>
    <definedName name="BT200_50_20" localSheetId="11">#REF!</definedName>
    <definedName name="BT200_50_20" localSheetId="3">#REF!</definedName>
    <definedName name="BT200_50_20">#REF!</definedName>
    <definedName name="BT200_50_28" localSheetId="11">#REF!</definedName>
    <definedName name="BT200_50_28" localSheetId="3">#REF!</definedName>
    <definedName name="BT200_50_28">#REF!</definedName>
    <definedName name="bt30_" localSheetId="11">#REF!</definedName>
    <definedName name="bt30_" localSheetId="3">#REF!</definedName>
    <definedName name="bt30_">#REF!</definedName>
    <definedName name="btai" localSheetId="11">#REF!</definedName>
    <definedName name="btai" localSheetId="3">#REF!</definedName>
    <definedName name="btai">#REF!</definedName>
    <definedName name="btc20_20" localSheetId="11">#REF!</definedName>
    <definedName name="btc20_20" localSheetId="3">#REF!</definedName>
    <definedName name="btc20_20">#REF!</definedName>
    <definedName name="btc20_28" localSheetId="11">#REF!</definedName>
    <definedName name="btc20_28" localSheetId="3">#REF!</definedName>
    <definedName name="btc20_28">#REF!</definedName>
    <definedName name="btc30_20" localSheetId="11">#REF!</definedName>
    <definedName name="btc30_20" localSheetId="3">#REF!</definedName>
    <definedName name="btc30_20">#REF!</definedName>
    <definedName name="btc30_28" localSheetId="11">#REF!</definedName>
    <definedName name="btc30_28" localSheetId="3">#REF!</definedName>
    <definedName name="btc30_28">#REF!</definedName>
    <definedName name="btc35_20" localSheetId="11">#REF!</definedName>
    <definedName name="btc35_20" localSheetId="3">#REF!</definedName>
    <definedName name="btc35_20">#REF!</definedName>
    <definedName name="btc35_28" localSheetId="11">#REF!</definedName>
    <definedName name="btc35_28" localSheetId="3">#REF!</definedName>
    <definedName name="btc35_28">#REF!</definedName>
    <definedName name="btchiuaxitm300" localSheetId="11">#REF!</definedName>
    <definedName name="btchiuaxitm300" localSheetId="3">#REF!</definedName>
    <definedName name="btchiuaxitm300">#REF!</definedName>
    <definedName name="btchiuaxitm300_20" localSheetId="11">#REF!</definedName>
    <definedName name="btchiuaxitm300_20" localSheetId="3">#REF!</definedName>
    <definedName name="btchiuaxitm300_20">#REF!</definedName>
    <definedName name="btchiuaxitm300_28" localSheetId="11">#REF!</definedName>
    <definedName name="btchiuaxitm300_28" localSheetId="3">#REF!</definedName>
    <definedName name="btchiuaxitm300_28">#REF!</definedName>
    <definedName name="BTchiuaxm200" localSheetId="11">#REF!</definedName>
    <definedName name="BTchiuaxm200" localSheetId="3">#REF!</definedName>
    <definedName name="BTchiuaxm200">#REF!</definedName>
    <definedName name="BTchiuaxm200_20" localSheetId="11">#REF!</definedName>
    <definedName name="BTchiuaxm200_20" localSheetId="3">#REF!</definedName>
    <definedName name="BTchiuaxm200_20">#REF!</definedName>
    <definedName name="BTchiuaxm200_28" localSheetId="11">#REF!</definedName>
    <definedName name="BTchiuaxm200_28" localSheetId="3">#REF!</definedName>
    <definedName name="BTchiuaxm200_28">#REF!</definedName>
    <definedName name="btcocM400" localSheetId="11">#REF!</definedName>
    <definedName name="btcocM400" localSheetId="3">#REF!</definedName>
    <definedName name="btcocM400">#REF!</definedName>
    <definedName name="btcocM400_20" localSheetId="11">#REF!</definedName>
    <definedName name="btcocM400_20" localSheetId="3">#REF!</definedName>
    <definedName name="btcocM400_20">#REF!</definedName>
    <definedName name="btcocM400_28" localSheetId="11">#REF!</definedName>
    <definedName name="btcocM400_28" localSheetId="3">#REF!</definedName>
    <definedName name="btcocM400_28">#REF!</definedName>
    <definedName name="BTcot" localSheetId="11">#REF!</definedName>
    <definedName name="BTcot" localSheetId="3">#REF!</definedName>
    <definedName name="BTcot">#REF!</definedName>
    <definedName name="BTcot_20" localSheetId="11">#REF!</definedName>
    <definedName name="BTcot_20" localSheetId="3">#REF!</definedName>
    <definedName name="BTcot_20">#REF!</definedName>
    <definedName name="BTcot_28" localSheetId="11">#REF!</definedName>
    <definedName name="BTcot_28" localSheetId="3">#REF!</definedName>
    <definedName name="BTcot_28">#REF!</definedName>
    <definedName name="Btcot1" localSheetId="11">#REF!</definedName>
    <definedName name="Btcot1" localSheetId="3">#REF!</definedName>
    <definedName name="Btcot1">#REF!</definedName>
    <definedName name="Btcot1_20" localSheetId="11">#REF!</definedName>
    <definedName name="Btcot1_20" localSheetId="3">#REF!</definedName>
    <definedName name="Btcot1_20">#REF!</definedName>
    <definedName name="Btcot1_28" localSheetId="11">#REF!</definedName>
    <definedName name="Btcot1_28" localSheetId="3">#REF!</definedName>
    <definedName name="Btcot1_28">#REF!</definedName>
    <definedName name="btd" localSheetId="11">#REF!</definedName>
    <definedName name="btd" localSheetId="3">#REF!</definedName>
    <definedName name="btd">#REF!</definedName>
    <definedName name="btd_28" localSheetId="11">#REF!</definedName>
    <definedName name="btd_28" localSheetId="3">#REF!</definedName>
    <definedName name="btd_28">#REF!</definedName>
    <definedName name="btdco" localSheetId="11">#REF!</definedName>
    <definedName name="btdco" localSheetId="3">#REF!</definedName>
    <definedName name="btdco">#REF!</definedName>
    <definedName name="btdco_28" localSheetId="11">#REF!</definedName>
    <definedName name="btdco_28" localSheetId="3">#REF!</definedName>
    <definedName name="btdco_28">#REF!</definedName>
    <definedName name="btdmcau" localSheetId="11">#REF!</definedName>
    <definedName name="btdmcau" localSheetId="3">#REF!</definedName>
    <definedName name="btdmcau">#REF!</definedName>
    <definedName name="btdmcau_28" localSheetId="11">#REF!</definedName>
    <definedName name="btdmcau_28" localSheetId="3">#REF!</definedName>
    <definedName name="btdmcau_28">#REF!</definedName>
    <definedName name="btds" localSheetId="11">#REF!</definedName>
    <definedName name="btds" localSheetId="3">#REF!</definedName>
    <definedName name="btds">#REF!</definedName>
    <definedName name="btds_28" localSheetId="11">#REF!</definedName>
    <definedName name="btds_28" localSheetId="3">#REF!</definedName>
    <definedName name="btds_28">#REF!</definedName>
    <definedName name="btga70" localSheetId="11">#REF!</definedName>
    <definedName name="btga70" localSheetId="3">#REF!</definedName>
    <definedName name="btga70">#REF!</definedName>
    <definedName name="BTGACHVO" localSheetId="11">#REF!</definedName>
    <definedName name="BTGACHVO" localSheetId="3">#REF!</definedName>
    <definedName name="BTGACHVO">#REF!</definedName>
    <definedName name="BTGACHVO_20" localSheetId="11">#REF!</definedName>
    <definedName name="BTGACHVO_20" localSheetId="3">#REF!</definedName>
    <definedName name="BTGACHVO_20">#REF!</definedName>
    <definedName name="BTGACHVO_28" localSheetId="11">#REF!</definedName>
    <definedName name="BTGACHVO_28" localSheetId="3">#REF!</definedName>
    <definedName name="BTGACHVO_28">#REF!</definedName>
    <definedName name="bth" localSheetId="11">#REF!</definedName>
    <definedName name="bth" localSheetId="3">#REF!</definedName>
    <definedName name="bth">#REF!</definedName>
    <definedName name="btham" localSheetId="11">#REF!</definedName>
    <definedName name="btham" localSheetId="3">#REF!</definedName>
    <definedName name="btham">#REF!</definedName>
    <definedName name="btkn" localSheetId="11">#REF!</definedName>
    <definedName name="btkn" localSheetId="3">#REF!</definedName>
    <definedName name="btkn">#REF!</definedName>
    <definedName name="btkn_20" localSheetId="11">#REF!</definedName>
    <definedName name="btkn_20" localSheetId="3">#REF!</definedName>
    <definedName name="btkn_20">#REF!</definedName>
    <definedName name="btkn_28" localSheetId="11">#REF!</definedName>
    <definedName name="btkn_28" localSheetId="3">#REF!</definedName>
    <definedName name="btkn_28">#REF!</definedName>
    <definedName name="btl" localSheetId="0" hidden="1">{"'Sheet1'!$L$16"}</definedName>
    <definedName name="btl" localSheetId="1" hidden="1">{"'Sheet1'!$L$16"}</definedName>
    <definedName name="btl" localSheetId="2" hidden="1">{"'Sheet1'!$L$16"}</definedName>
    <definedName name="btl" localSheetId="3" hidden="1">{"'Sheet1'!$L$16"}</definedName>
    <definedName name="btl" hidden="1">{"'Sheet1'!$L$16"}</definedName>
    <definedName name="BTlotm100" localSheetId="11">#REF!</definedName>
    <definedName name="BTlotm100" localSheetId="3">#REF!</definedName>
    <definedName name="BTlotm100">#REF!</definedName>
    <definedName name="BTlotm100_20" localSheetId="11">#REF!</definedName>
    <definedName name="BTlotm100_20" localSheetId="3">#REF!</definedName>
    <definedName name="BTlotm100_20">#REF!</definedName>
    <definedName name="BTlotm100_28" localSheetId="11">#REF!</definedName>
    <definedName name="BTlotm100_28" localSheetId="3">#REF!</definedName>
    <definedName name="BTlotm100_28">#REF!</definedName>
    <definedName name="btm" localSheetId="11">#REF!</definedName>
    <definedName name="btm" localSheetId="3">#REF!</definedName>
    <definedName name="btm">#REF!</definedName>
    <definedName name="btm_20" localSheetId="11">#REF!</definedName>
    <definedName name="btm_20" localSheetId="3">#REF!</definedName>
    <definedName name="btm_20">#REF!</definedName>
    <definedName name="btm_28" localSheetId="11">#REF!</definedName>
    <definedName name="btm_28" localSheetId="3">#REF!</definedName>
    <definedName name="btm_28">#REF!</definedName>
    <definedName name="btm10_26" localSheetId="11">#REF!</definedName>
    <definedName name="btm10_26" localSheetId="3">#REF!</definedName>
    <definedName name="btm10_26">#REF!</definedName>
    <definedName name="btm10_28" localSheetId="11">#REF!</definedName>
    <definedName name="btm10_28" localSheetId="3">#REF!</definedName>
    <definedName name="btm10_28">#REF!</definedName>
    <definedName name="btm10_3">"$#REF!.$#REF!$#REF!"</definedName>
    <definedName name="btm100_20" localSheetId="11">#REF!</definedName>
    <definedName name="btm100_20" localSheetId="3">#REF!</definedName>
    <definedName name="btm100_20">#REF!</definedName>
    <definedName name="btm100_28" localSheetId="11">#REF!</definedName>
    <definedName name="btm100_28" localSheetId="3">#REF!</definedName>
    <definedName name="btm100_28">#REF!</definedName>
    <definedName name="btm200_28" localSheetId="11">#REF!</definedName>
    <definedName name="btm200_28" localSheetId="3">#REF!</definedName>
    <definedName name="btm200_28">#REF!</definedName>
    <definedName name="btM300_20" localSheetId="11">#REF!</definedName>
    <definedName name="btM300_20" localSheetId="3">#REF!</definedName>
    <definedName name="btM300_20">#REF!</definedName>
    <definedName name="btM300_28" localSheetId="11">#REF!</definedName>
    <definedName name="btM300_28" localSheetId="3">#REF!</definedName>
    <definedName name="btM300_28">#REF!</definedName>
    <definedName name="BTN_CPDD_tuoi_nhua_lot" localSheetId="11">#REF!</definedName>
    <definedName name="BTN_CPDD_tuoi_nhua_lot" localSheetId="3">#REF!</definedName>
    <definedName name="BTN_CPDD_tuoi_nhua_lot">#REF!</definedName>
    <definedName name="BTN_CPDD_tuoi_nhua_lot_20" localSheetId="11">#REF!</definedName>
    <definedName name="BTN_CPDD_tuoi_nhua_lot_20" localSheetId="3">#REF!</definedName>
    <definedName name="BTN_CPDD_tuoi_nhua_lot_20">#REF!</definedName>
    <definedName name="BTN_CPDD_tuoi_nhua_lot_28" localSheetId="11">#REF!</definedName>
    <definedName name="BTN_CPDD_tuoi_nhua_lot_28" localSheetId="3">#REF!</definedName>
    <definedName name="BTN_CPDD_tuoi_nhua_lot_28">#REF!</definedName>
    <definedName name="btong" localSheetId="11">#REF!</definedName>
    <definedName name="btong" localSheetId="3">#REF!</definedName>
    <definedName name="btong">#REF!</definedName>
    <definedName name="btong_28" localSheetId="11">#REF!</definedName>
    <definedName name="btong_28" localSheetId="3">#REF!</definedName>
    <definedName name="btong_28">#REF!</definedName>
    <definedName name="btr" localSheetId="11">#REF!</definedName>
    <definedName name="btr" localSheetId="3">#REF!</definedName>
    <definedName name="btr">#REF!</definedName>
    <definedName name="btr_20" localSheetId="11">#REF!</definedName>
    <definedName name="btr_20" localSheetId="3">#REF!</definedName>
    <definedName name="btr_20">#REF!</definedName>
    <definedName name="btr_28" localSheetId="11">#REF!</definedName>
    <definedName name="btr_28" localSheetId="3">#REF!</definedName>
    <definedName name="btr_28">#REF!</definedName>
    <definedName name="BTRAM" localSheetId="11">#REF!</definedName>
    <definedName name="BTRAM" localSheetId="3">#REF!</definedName>
    <definedName name="BTRAM">#REF!</definedName>
    <definedName name="BTRAM_20" localSheetId="11">#REF!</definedName>
    <definedName name="BTRAM_20" localSheetId="3">#REF!</definedName>
    <definedName name="BTRAM_20">#REF!</definedName>
    <definedName name="BTRAM_28" localSheetId="11">#REF!</definedName>
    <definedName name="BTRAM_28" localSheetId="3">#REF!</definedName>
    <definedName name="BTRAM_28">#REF!</definedName>
    <definedName name="Btt" localSheetId="11">#REF!</definedName>
    <definedName name="Btt" localSheetId="3">#REF!</definedName>
    <definedName name="Btt">#REF!</definedName>
    <definedName name="Btt_20" localSheetId="11">#REF!</definedName>
    <definedName name="Btt_20" localSheetId="3">#REF!</definedName>
    <definedName name="Btt_20">#REF!</definedName>
    <definedName name="Btt_28" localSheetId="11">#REF!</definedName>
    <definedName name="Btt_28" localSheetId="3">#REF!</definedName>
    <definedName name="Btt_28">#REF!</definedName>
    <definedName name="bttc" localSheetId="11">#REF!</definedName>
    <definedName name="bttc" localSheetId="3">#REF!</definedName>
    <definedName name="bttc">#REF!</definedName>
    <definedName name="bttc_28" localSheetId="11">#REF!</definedName>
    <definedName name="bttc_28" localSheetId="3">#REF!</definedName>
    <definedName name="bttc_28">#REF!</definedName>
    <definedName name="btthuongpham150" localSheetId="11">#REF!</definedName>
    <definedName name="btthuongpham150" localSheetId="3">#REF!</definedName>
    <definedName name="btthuongpham150">#REF!</definedName>
    <definedName name="btthuongpham300" localSheetId="11">#REF!</definedName>
    <definedName name="btthuongpham300" localSheetId="3">#REF!</definedName>
    <definedName name="btthuongpham300">#REF!</definedName>
    <definedName name="bu" localSheetId="11">#REF!</definedName>
    <definedName name="bu" localSheetId="3">#REF!</definedName>
    <definedName name="bu">#REF!</definedName>
    <definedName name="Bu_long">NA()</definedName>
    <definedName name="Bu_long_26" localSheetId="11">#REF!</definedName>
    <definedName name="Bu_long_26" localSheetId="3">#REF!</definedName>
    <definedName name="Bu_long_26">#REF!</definedName>
    <definedName name="Bu_long_28" localSheetId="11">#REF!</definedName>
    <definedName name="Bu_long_28" localSheetId="3">#REF!</definedName>
    <definedName name="Bu_long_28">#REF!</definedName>
    <definedName name="bua" localSheetId="11">#REF!</definedName>
    <definedName name="bua" localSheetId="3">#REF!</definedName>
    <definedName name="bua">#REF!</definedName>
    <definedName name="bua1.2" localSheetId="11">#REF!</definedName>
    <definedName name="bua1.2" localSheetId="3">#REF!</definedName>
    <definedName name="bua1.2">#REF!</definedName>
    <definedName name="bua1.2_20" localSheetId="11">#REF!</definedName>
    <definedName name="bua1.2_20" localSheetId="3">#REF!</definedName>
    <definedName name="bua1.2_20">#REF!</definedName>
    <definedName name="bua1.2_28" localSheetId="11">#REF!</definedName>
    <definedName name="bua1.2_28" localSheetId="3">#REF!</definedName>
    <definedName name="bua1.2_28">#REF!</definedName>
    <definedName name="bua1.8" localSheetId="11">#REF!</definedName>
    <definedName name="bua1.8" localSheetId="3">#REF!</definedName>
    <definedName name="bua1.8">#REF!</definedName>
    <definedName name="bua1.8_20" localSheetId="11">#REF!</definedName>
    <definedName name="bua1.8_20" localSheetId="3">#REF!</definedName>
    <definedName name="bua1.8_20">#REF!</definedName>
    <definedName name="bua1.8_28" localSheetId="11">#REF!</definedName>
    <definedName name="bua1.8_28" localSheetId="3">#REF!</definedName>
    <definedName name="bua1.8_28">#REF!</definedName>
    <definedName name="bua3.5" localSheetId="11">#REF!</definedName>
    <definedName name="bua3.5" localSheetId="3">#REF!</definedName>
    <definedName name="bua3.5">#REF!</definedName>
    <definedName name="bua3.5_20" localSheetId="11">#REF!</definedName>
    <definedName name="bua3.5_20" localSheetId="3">#REF!</definedName>
    <definedName name="bua3.5_20">#REF!</definedName>
    <definedName name="bua3.5_28" localSheetId="11">#REF!</definedName>
    <definedName name="bua3.5_28" localSheetId="3">#REF!</definedName>
    <definedName name="bua3.5_28">#REF!</definedName>
    <definedName name="buacan" localSheetId="11">#REF!</definedName>
    <definedName name="buacan" localSheetId="3">#REF!</definedName>
    <definedName name="buacan">#REF!</definedName>
    <definedName name="buacan_20" localSheetId="11">#REF!</definedName>
    <definedName name="buacan_20" localSheetId="3">#REF!</definedName>
    <definedName name="buacan_20">#REF!</definedName>
    <definedName name="buacan_28" localSheetId="11">#REF!</definedName>
    <definedName name="buacan_28" localSheetId="3">#REF!</definedName>
    <definedName name="buacan_28">#REF!</definedName>
    <definedName name="Buacan3m3KN" localSheetId="11">#REF!</definedName>
    <definedName name="Buacan3m3KN" localSheetId="3">#REF!</definedName>
    <definedName name="Buacan3m3KN">#REF!</definedName>
    <definedName name="Buacan3m3KN_20" localSheetId="11">#REF!</definedName>
    <definedName name="Buacan3m3KN_20" localSheetId="3">#REF!</definedName>
    <definedName name="Buacan3m3KN_20">#REF!</definedName>
    <definedName name="buarung" localSheetId="11">#REF!</definedName>
    <definedName name="buarung" localSheetId="3">#REF!</definedName>
    <definedName name="buarung">#REF!</definedName>
    <definedName name="buarung_20" localSheetId="11">#REF!</definedName>
    <definedName name="buarung_20" localSheetId="3">#REF!</definedName>
    <definedName name="buarung_20">#REF!</definedName>
    <definedName name="buarung_28" localSheetId="11">#REF!</definedName>
    <definedName name="buarung_28" localSheetId="3">#REF!</definedName>
    <definedName name="buarung_28">#REF!</definedName>
    <definedName name="buarung170" localSheetId="11">#REF!</definedName>
    <definedName name="buarung170" localSheetId="3">#REF!</definedName>
    <definedName name="buarung170">#REF!</definedName>
    <definedName name="buarung170_20" localSheetId="11">#REF!</definedName>
    <definedName name="buarung170_20" localSheetId="3">#REF!</definedName>
    <definedName name="buarung170_20">#REF!</definedName>
    <definedName name="buarung170_28" localSheetId="11">#REF!</definedName>
    <definedName name="buarung170_28" localSheetId="3">#REF!</definedName>
    <definedName name="buarung170_28">#REF!</definedName>
    <definedName name="bùc" localSheetId="0">{"Book1","Dt tonghop.xls"}</definedName>
    <definedName name="bùc" localSheetId="1">{"Book1","Dt tonghop.xls"}</definedName>
    <definedName name="bùc" localSheetId="2">{"Book1","Dt tonghop.xls"}</definedName>
    <definedName name="bùc" localSheetId="3">{"Book1","Dt tonghop.xls"}</definedName>
    <definedName name="bùc">{"Book1","Dt tonghop.xls"}</definedName>
    <definedName name="bùc_20" localSheetId="0">{"Book1","Dt tonghop.xls"}</definedName>
    <definedName name="bùc_20" localSheetId="1">{"Book1","Dt tonghop.xls"}</definedName>
    <definedName name="bùc_20" localSheetId="2">{"Book1","Dt tonghop.xls"}</definedName>
    <definedName name="bùc_20" localSheetId="3">{"Book1","Dt tonghop.xls"}</definedName>
    <definedName name="bùc_20">{"Book1","Dt tonghop.xls"}</definedName>
    <definedName name="bùc_22" localSheetId="0">{"Book1","Dt tonghop.xls"}</definedName>
    <definedName name="bùc_22" localSheetId="1">{"Book1","Dt tonghop.xls"}</definedName>
    <definedName name="bùc_22" localSheetId="2">{"Book1","Dt tonghop.xls"}</definedName>
    <definedName name="bùc_22" localSheetId="3">{"Book1","Dt tonghop.xls"}</definedName>
    <definedName name="bùc_22">{"Book1","Dt tonghop.xls"}</definedName>
    <definedName name="bùc_28" localSheetId="0">{"Book1","Dt tonghop.xls"}</definedName>
    <definedName name="bùc_28" localSheetId="1">{"Book1","Dt tonghop.xls"}</definedName>
    <definedName name="bùc_28" localSheetId="2">{"Book1","Dt tonghop.xls"}</definedName>
    <definedName name="bùc_28" localSheetId="3">{"Book1","Dt tonghop.xls"}</definedName>
    <definedName name="bùc_28">{"Book1","Dt tonghop.xls"}</definedName>
    <definedName name="bucl" localSheetId="11">#REF!</definedName>
    <definedName name="bucl" localSheetId="3">#REF!</definedName>
    <definedName name="bucl">#REF!</definedName>
    <definedName name="Bulongthepcoctiepdia">"$#REF!.$B$90:$D$94"</definedName>
    <definedName name="Bulongthepcoctiepdia_26" localSheetId="11">#REF!</definedName>
    <definedName name="Bulongthepcoctiepdia_26" localSheetId="3">#REF!</definedName>
    <definedName name="Bulongthepcoctiepdia_26">#REF!</definedName>
    <definedName name="Bulongthepcoctiepdia_28" localSheetId="11">#REF!</definedName>
    <definedName name="Bulongthepcoctiepdia_28" localSheetId="3">#REF!</definedName>
    <definedName name="Bulongthepcoctiepdia_28">#REF!</definedName>
    <definedName name="Bulongthepcoctiepdia_3">"$#REF!.$B$90:$D$94"</definedName>
    <definedName name="buoc" localSheetId="11">#REF!</definedName>
    <definedName name="buoc" localSheetId="3">#REF!</definedName>
    <definedName name="buoc">#REF!</definedName>
    <definedName name="buoc_20" localSheetId="11">#REF!</definedName>
    <definedName name="buoc_20" localSheetId="3">#REF!</definedName>
    <definedName name="buoc_20">#REF!</definedName>
    <definedName name="buoc_28" localSheetId="11">#REF!</definedName>
    <definedName name="buoc_28" localSheetId="3">#REF!</definedName>
    <definedName name="buoc_28">#REF!</definedName>
    <definedName name="Bust_28">NA()</definedName>
    <definedName name="bv" localSheetId="11">#REF!</definedName>
    <definedName name="bv" localSheetId="3">#REF!</definedName>
    <definedName name="bv">#REF!</definedName>
    <definedName name="bv_20" localSheetId="11">#REF!</definedName>
    <definedName name="bv_20" localSheetId="3">#REF!</definedName>
    <definedName name="bv_20">#REF!</definedName>
    <definedName name="Bvc1_20" localSheetId="11">#REF!</definedName>
    <definedName name="Bvc1_20" localSheetId="3">#REF!</definedName>
    <definedName name="Bvc1_20">#REF!</definedName>
    <definedName name="Bvc1_28" localSheetId="11">#REF!</definedName>
    <definedName name="Bvc1_28" localSheetId="3">#REF!</definedName>
    <definedName name="Bvc1_28">#REF!</definedName>
    <definedName name="BVCISUMMARY">"$#REF!.$B$3:$N$57"</definedName>
    <definedName name="BVCISUMMARY_26" localSheetId="11">#REF!</definedName>
    <definedName name="BVCISUMMARY_26" localSheetId="3">#REF!</definedName>
    <definedName name="BVCISUMMARY_26">#REF!</definedName>
    <definedName name="BVCISUMMARY_28" localSheetId="11">#REF!</definedName>
    <definedName name="BVCISUMMARY_28" localSheetId="3">#REF!</definedName>
    <definedName name="BVCISUMMARY_28">#REF!</definedName>
    <definedName name="BVCISUMMARY_3">"$#REF!.$B$3:$N$57"</definedName>
    <definedName name="bvt" localSheetId="11">#REF!</definedName>
    <definedName name="bvt" localSheetId="3">#REF!</definedName>
    <definedName name="bvt">#REF!</definedName>
    <definedName name="bvt_20" localSheetId="11">#REF!</definedName>
    <definedName name="bvt_20" localSheetId="3">#REF!</definedName>
    <definedName name="bvt_20">#REF!</definedName>
    <definedName name="bvtb" localSheetId="11">#REF!</definedName>
    <definedName name="bvtb" localSheetId="3">#REF!</definedName>
    <definedName name="bvtb">#REF!</definedName>
    <definedName name="bvtb_20" localSheetId="11">#REF!</definedName>
    <definedName name="bvtb_20" localSheetId="3">#REF!</definedName>
    <definedName name="bvtb_20">#REF!</definedName>
    <definedName name="bvttt" localSheetId="11">#REF!</definedName>
    <definedName name="bvttt" localSheetId="3">#REF!</definedName>
    <definedName name="bvttt">#REF!</definedName>
    <definedName name="bvttt_20" localSheetId="11">#REF!</definedName>
    <definedName name="bvttt_20" localSheetId="3">#REF!</definedName>
    <definedName name="bvttt_20">#REF!</definedName>
    <definedName name="bw">NA()</definedName>
    <definedName name="bw_" localSheetId="11">#REF!</definedName>
    <definedName name="bw_" localSheetId="3">#REF!</definedName>
    <definedName name="bw_">#REF!</definedName>
    <definedName name="bw__28" localSheetId="11">#REF!</definedName>
    <definedName name="bw__28" localSheetId="3">#REF!</definedName>
    <definedName name="bw__28">#REF!</definedName>
    <definedName name="bwf" localSheetId="11">#REF!</definedName>
    <definedName name="bwf" localSheetId="3">#REF!</definedName>
    <definedName name="bwf">#REF!</definedName>
    <definedName name="bWF_" localSheetId="11">#REF!</definedName>
    <definedName name="bWF_" localSheetId="3">#REF!</definedName>
    <definedName name="bWF_">#REF!</definedName>
    <definedName name="bWF__28" localSheetId="11">#REF!</definedName>
    <definedName name="bWF__28" localSheetId="3">#REF!</definedName>
    <definedName name="bWF__28">#REF!</definedName>
    <definedName name="bwf_28" localSheetId="11">#REF!</definedName>
    <definedName name="bwf_28" localSheetId="3">#REF!</definedName>
    <definedName name="bwf_28">#REF!</definedName>
    <definedName name="bWL" localSheetId="11">#REF!</definedName>
    <definedName name="bWL" localSheetId="3">#REF!</definedName>
    <definedName name="bWL">#REF!</definedName>
    <definedName name="bWL_28" localSheetId="11">#REF!</definedName>
    <definedName name="bWL_28" localSheetId="3">#REF!</definedName>
    <definedName name="bWL_28">#REF!</definedName>
    <definedName name="bwlf" localSheetId="11">#REF!</definedName>
    <definedName name="bwlf" localSheetId="3">#REF!</definedName>
    <definedName name="bwlf">#REF!</definedName>
    <definedName name="bWLF_" localSheetId="11">#REF!</definedName>
    <definedName name="bWLF_" localSheetId="3">#REF!</definedName>
    <definedName name="bWLF_">#REF!</definedName>
    <definedName name="bWLF__28" localSheetId="11">#REF!</definedName>
    <definedName name="bWLF__28" localSheetId="3">#REF!</definedName>
    <definedName name="bWLF__28">#REF!</definedName>
    <definedName name="bwlf_28" localSheetId="11">#REF!</definedName>
    <definedName name="bwlf_28" localSheetId="3">#REF!</definedName>
    <definedName name="bwlf_28">#REF!</definedName>
    <definedName name="bx" localSheetId="11">#REF!</definedName>
    <definedName name="bx" localSheetId="3">#REF!</definedName>
    <definedName name="bx">#REF!</definedName>
    <definedName name="bx_20" localSheetId="11">#REF!</definedName>
    <definedName name="bx_20" localSheetId="3">#REF!</definedName>
    <definedName name="bx_20">#REF!</definedName>
    <definedName name="bx_28" localSheetId="11">#REF!</definedName>
    <definedName name="bx_28" localSheetId="3">#REF!</definedName>
    <definedName name="bx_28">#REF!</definedName>
    <definedName name="C.1.1..Phat_tuyen">"$#REF!.$B$4"</definedName>
    <definedName name="C.1.1..Phat_tuyen_26" localSheetId="11">#REF!</definedName>
    <definedName name="C.1.1..Phat_tuyen_26" localSheetId="3">#REF!</definedName>
    <definedName name="C.1.1..Phat_tuyen_26">#REF!</definedName>
    <definedName name="C.1.1..Phat_tuyen_28" localSheetId="11">#REF!</definedName>
    <definedName name="C.1.1..Phat_tuyen_28" localSheetId="3">#REF!</definedName>
    <definedName name="C.1.1..Phat_tuyen_28">#REF!</definedName>
    <definedName name="C.1.1..Phat_tuyen_3">"$#REF!.$B$4"</definedName>
    <definedName name="C.1.10..VC_Thu_cong_CG">"$#REF!.$B$341"</definedName>
    <definedName name="C.1.10..VC_Thu_cong_CG_26" localSheetId="11">#REF!</definedName>
    <definedName name="C.1.10..VC_Thu_cong_CG_26" localSheetId="3">#REF!</definedName>
    <definedName name="C.1.10..VC_Thu_cong_CG_26">#REF!</definedName>
    <definedName name="C.1.10..VC_Thu_cong_CG_28" localSheetId="11">#REF!</definedName>
    <definedName name="C.1.10..VC_Thu_cong_CG_28" localSheetId="3">#REF!</definedName>
    <definedName name="C.1.10..VC_Thu_cong_CG_28">#REF!</definedName>
    <definedName name="C.1.10..VC_Thu_cong_CG_3">"$#REF!.$B$341"</definedName>
    <definedName name="C.1.2..Chat_cay_thu_cong">"$#REF!.$B$42"</definedName>
    <definedName name="C.1.2..Chat_cay_thu_cong_26" localSheetId="11">#REF!</definedName>
    <definedName name="C.1.2..Chat_cay_thu_cong_26" localSheetId="3">#REF!</definedName>
    <definedName name="C.1.2..Chat_cay_thu_cong_26">#REF!</definedName>
    <definedName name="C.1.2..Chat_cay_thu_cong_28" localSheetId="11">#REF!</definedName>
    <definedName name="C.1.2..Chat_cay_thu_cong_28" localSheetId="3">#REF!</definedName>
    <definedName name="C.1.2..Chat_cay_thu_cong_28">#REF!</definedName>
    <definedName name="C.1.2..Chat_cay_thu_cong_3">"$#REF!.$B$42"</definedName>
    <definedName name="C.1.3..Chat_cay_may">"$#REF!.$B$59"</definedName>
    <definedName name="C.1.3..Chat_cay_may_26" localSheetId="11">#REF!</definedName>
    <definedName name="C.1.3..Chat_cay_may_26" localSheetId="3">#REF!</definedName>
    <definedName name="C.1.3..Chat_cay_may_26">#REF!</definedName>
    <definedName name="C.1.3..Chat_cay_may_28" localSheetId="11">#REF!</definedName>
    <definedName name="C.1.3..Chat_cay_may_28" localSheetId="3">#REF!</definedName>
    <definedName name="C.1.3..Chat_cay_may_28">#REF!</definedName>
    <definedName name="C.1.3..Chat_cay_may_3">"$#REF!.$B$59"</definedName>
    <definedName name="C.1.4..Dao_goc_cay">"$#REF!.$B$76"</definedName>
    <definedName name="C.1.4..Dao_goc_cay_26" localSheetId="11">#REF!</definedName>
    <definedName name="C.1.4..Dao_goc_cay_26" localSheetId="3">#REF!</definedName>
    <definedName name="C.1.4..Dao_goc_cay_26">#REF!</definedName>
    <definedName name="C.1.4..Dao_goc_cay_28" localSheetId="11">#REF!</definedName>
    <definedName name="C.1.4..Dao_goc_cay_28" localSheetId="3">#REF!</definedName>
    <definedName name="C.1.4..Dao_goc_cay_28">#REF!</definedName>
    <definedName name="C.1.4..Dao_goc_cay_3">"$#REF!.$B$76"</definedName>
    <definedName name="C.1.5..Lam_duong_tam">"$#REF!.$B$107"</definedName>
    <definedName name="C.1.5..Lam_duong_tam_26" localSheetId="11">#REF!</definedName>
    <definedName name="C.1.5..Lam_duong_tam_26" localSheetId="3">#REF!</definedName>
    <definedName name="C.1.5..Lam_duong_tam_26">#REF!</definedName>
    <definedName name="C.1.5..Lam_duong_tam_28" localSheetId="11">#REF!</definedName>
    <definedName name="C.1.5..Lam_duong_tam_28" localSheetId="3">#REF!</definedName>
    <definedName name="C.1.5..Lam_duong_tam_28">#REF!</definedName>
    <definedName name="C.1.5..Lam_duong_tam_3">"$#REF!.$B$107"</definedName>
    <definedName name="C.1.6..Lam_cau_tam">"$#REF!.$B$141"</definedName>
    <definedName name="C.1.6..Lam_cau_tam_26" localSheetId="11">#REF!</definedName>
    <definedName name="C.1.6..Lam_cau_tam_26" localSheetId="3">#REF!</definedName>
    <definedName name="C.1.6..Lam_cau_tam_26">#REF!</definedName>
    <definedName name="C.1.6..Lam_cau_tam_28" localSheetId="11">#REF!</definedName>
    <definedName name="C.1.6..Lam_cau_tam_28" localSheetId="3">#REF!</definedName>
    <definedName name="C.1.6..Lam_cau_tam_28">#REF!</definedName>
    <definedName name="C.1.6..Lam_cau_tam_3">"$#REF!.$B$141"</definedName>
    <definedName name="C.1.7..Rai_da_chong_lun">"$#REF!.$B$143"</definedName>
    <definedName name="C.1.7..Rai_da_chong_lun_26" localSheetId="11">#REF!</definedName>
    <definedName name="C.1.7..Rai_da_chong_lun_26" localSheetId="3">#REF!</definedName>
    <definedName name="C.1.7..Rai_da_chong_lun_26">#REF!</definedName>
    <definedName name="C.1.7..Rai_da_chong_lun_28" localSheetId="11">#REF!</definedName>
    <definedName name="C.1.7..Rai_da_chong_lun_28" localSheetId="3">#REF!</definedName>
    <definedName name="C.1.7..Rai_da_chong_lun_28">#REF!</definedName>
    <definedName name="C.1.7..Rai_da_chong_lun_3">"$#REF!.$B$143"</definedName>
    <definedName name="C.1.8..Lam_kho_tam">"$#REF!.$B$175"</definedName>
    <definedName name="C.1.8..Lam_kho_tam_26" localSheetId="11">#REF!</definedName>
    <definedName name="C.1.8..Lam_kho_tam_26" localSheetId="3">#REF!</definedName>
    <definedName name="C.1.8..Lam_kho_tam_26">#REF!</definedName>
    <definedName name="C.1.8..Lam_kho_tam_28" localSheetId="11">#REF!</definedName>
    <definedName name="C.1.8..Lam_kho_tam_28" localSheetId="3">#REF!</definedName>
    <definedName name="C.1.8..Lam_kho_tam_28">#REF!</definedName>
    <definedName name="C.1.8..Lam_kho_tam_3">"$#REF!.$B$175"</definedName>
    <definedName name="C.1.8..San_mat_bang">"$#REF!.$B$146"</definedName>
    <definedName name="C.1.8..San_mat_bang_26" localSheetId="11">#REF!</definedName>
    <definedName name="C.1.8..San_mat_bang_26" localSheetId="3">#REF!</definedName>
    <definedName name="C.1.8..San_mat_bang_26">#REF!</definedName>
    <definedName name="C.1.8..San_mat_bang_28" localSheetId="11">#REF!</definedName>
    <definedName name="C.1.8..San_mat_bang_28" localSheetId="3">#REF!</definedName>
    <definedName name="C.1.8..San_mat_bang_28">#REF!</definedName>
    <definedName name="C.1.8..San_mat_bang_3">"$#REF!.$B$146"</definedName>
    <definedName name="C.2.1..VC_Thu_cong">"$#REF!.$B$181"</definedName>
    <definedName name="C.2.1..VC_Thu_cong_26" localSheetId="11">#REF!</definedName>
    <definedName name="C.2.1..VC_Thu_cong_26" localSheetId="3">#REF!</definedName>
    <definedName name="C.2.1..VC_Thu_cong_26">#REF!</definedName>
    <definedName name="C.2.1..VC_Thu_cong_28" localSheetId="11">#REF!</definedName>
    <definedName name="C.2.1..VC_Thu_cong_28" localSheetId="3">#REF!</definedName>
    <definedName name="C.2.1..VC_Thu_cong_28">#REF!</definedName>
    <definedName name="C.2.1..VC_Thu_cong_3">"$#REF!.$B$181"</definedName>
    <definedName name="C.2.2..VC_T_cong_CG">"$#REF!.$B$341"</definedName>
    <definedName name="C.2.2..VC_T_cong_CG_26" localSheetId="11">#REF!</definedName>
    <definedName name="C.2.2..VC_T_cong_CG_26" localSheetId="3">#REF!</definedName>
    <definedName name="C.2.2..VC_T_cong_CG_26">#REF!</definedName>
    <definedName name="C.2.2..VC_T_cong_CG_28" localSheetId="11">#REF!</definedName>
    <definedName name="C.2.2..VC_T_cong_CG_28" localSheetId="3">#REF!</definedName>
    <definedName name="C.2.2..VC_T_cong_CG_28">#REF!</definedName>
    <definedName name="C.2.2..VC_T_cong_CG_3">"$#REF!.$B$341"</definedName>
    <definedName name="C.2.3..Boc_do">"$#REF!.$B$361"</definedName>
    <definedName name="C.2.3..Boc_do_26" localSheetId="11">#REF!</definedName>
    <definedName name="C.2.3..Boc_do_26" localSheetId="3">#REF!</definedName>
    <definedName name="C.2.3..Boc_do_26">#REF!</definedName>
    <definedName name="C.2.3..Boc_do_28" localSheetId="11">#REF!</definedName>
    <definedName name="C.2.3..Boc_do_28" localSheetId="3">#REF!</definedName>
    <definedName name="C.2.3..Boc_do_28">#REF!</definedName>
    <definedName name="C.2.3..Boc_do_3">"$#REF!.$B$361"</definedName>
    <definedName name="C.3.1..Dao_dat_mong_cot">"$#REF!.$B$399"</definedName>
    <definedName name="C.3.1..Dao_dat_mong_cot_26" localSheetId="11">#REF!</definedName>
    <definedName name="C.3.1..Dao_dat_mong_cot_26" localSheetId="3">#REF!</definedName>
    <definedName name="C.3.1..Dao_dat_mong_cot_26">#REF!</definedName>
    <definedName name="C.3.1..Dao_dat_mong_cot_28" localSheetId="11">#REF!</definedName>
    <definedName name="C.3.1..Dao_dat_mong_cot_28" localSheetId="3">#REF!</definedName>
    <definedName name="C.3.1..Dao_dat_mong_cot_28">#REF!</definedName>
    <definedName name="C.3.1..Dao_dat_mong_cot_3">"$#REF!.$B$399"</definedName>
    <definedName name="C.3.2..Dao_dat_de_dap">"$#REF!.$B$579"</definedName>
    <definedName name="C.3.2..Dao_dat_de_dap_26" localSheetId="11">#REF!</definedName>
    <definedName name="C.3.2..Dao_dat_de_dap_26" localSheetId="3">#REF!</definedName>
    <definedName name="C.3.2..Dao_dat_de_dap_26">#REF!</definedName>
    <definedName name="C.3.2..Dao_dat_de_dap_28" localSheetId="11">#REF!</definedName>
    <definedName name="C.3.2..Dao_dat_de_dap_28" localSheetId="3">#REF!</definedName>
    <definedName name="C.3.2..Dao_dat_de_dap_28">#REF!</definedName>
    <definedName name="C.3.2..Dao_dat_de_dap_3">"$#REF!.$B$579"</definedName>
    <definedName name="C.3.3..Dap_dat_mong">"$#REF!.$B$586"</definedName>
    <definedName name="C.3.3..Dap_dat_mong_26" localSheetId="11">#REF!</definedName>
    <definedName name="C.3.3..Dap_dat_mong_26" localSheetId="3">#REF!</definedName>
    <definedName name="C.3.3..Dap_dat_mong_26">#REF!</definedName>
    <definedName name="C.3.3..Dap_dat_mong_28" localSheetId="11">#REF!</definedName>
    <definedName name="C.3.3..Dap_dat_mong_28" localSheetId="3">#REF!</definedName>
    <definedName name="C.3.3..Dap_dat_mong_28">#REF!</definedName>
    <definedName name="C.3.3..Dap_dat_mong_3">"$#REF!.$B$586"</definedName>
    <definedName name="C.3.4..Dao_dap_TDia">"$#REF!.$B$593"</definedName>
    <definedName name="C.3.4..Dao_dap_TDia_26" localSheetId="11">#REF!</definedName>
    <definedName name="C.3.4..Dao_dap_TDia_26" localSheetId="3">#REF!</definedName>
    <definedName name="C.3.4..Dao_dap_TDia_26">#REF!</definedName>
    <definedName name="C.3.4..Dao_dap_TDia_28" localSheetId="11">#REF!</definedName>
    <definedName name="C.3.4..Dao_dap_TDia_28" localSheetId="3">#REF!</definedName>
    <definedName name="C.3.4..Dao_dap_TDia_28">#REF!</definedName>
    <definedName name="C.3.4..Dao_dap_TDia_3">"$#REF!.$B$593"</definedName>
    <definedName name="C.3.5..Dap_bo_bao">"$#REF!.$B$605"</definedName>
    <definedName name="C.3.5..Dap_bo_bao_26" localSheetId="11">#REF!</definedName>
    <definedName name="C.3.5..Dap_bo_bao_26" localSheetId="3">#REF!</definedName>
    <definedName name="C.3.5..Dap_bo_bao_26">#REF!</definedName>
    <definedName name="C.3.5..Dap_bo_bao_28" localSheetId="11">#REF!</definedName>
    <definedName name="C.3.5..Dap_bo_bao_28" localSheetId="3">#REF!</definedName>
    <definedName name="C.3.5..Dap_bo_bao_28">#REF!</definedName>
    <definedName name="C.3.5..Dap_bo_bao_3">"$#REF!.$B$605"</definedName>
    <definedName name="C.3.6..Bom_tat_nuoc">"$#REF!.$B$612"</definedName>
    <definedName name="C.3.6..Bom_tat_nuoc_26" localSheetId="11">#REF!</definedName>
    <definedName name="C.3.6..Bom_tat_nuoc_26" localSheetId="3">#REF!</definedName>
    <definedName name="C.3.6..Bom_tat_nuoc_26">#REF!</definedName>
    <definedName name="C.3.6..Bom_tat_nuoc_28" localSheetId="11">#REF!</definedName>
    <definedName name="C.3.6..Bom_tat_nuoc_28" localSheetId="3">#REF!</definedName>
    <definedName name="C.3.6..Bom_tat_nuoc_28">#REF!</definedName>
    <definedName name="C.3.6..Bom_tat_nuoc_3">"$#REF!.$B$612"</definedName>
    <definedName name="C.3.7..Dao_bun">"$#REF!.$B$617"</definedName>
    <definedName name="C.3.7..Dao_bun_26" localSheetId="11">#REF!</definedName>
    <definedName name="C.3.7..Dao_bun_26" localSheetId="3">#REF!</definedName>
    <definedName name="C.3.7..Dao_bun_26">#REF!</definedName>
    <definedName name="C.3.7..Dao_bun_28" localSheetId="11">#REF!</definedName>
    <definedName name="C.3.7..Dao_bun_28" localSheetId="3">#REF!</definedName>
    <definedName name="C.3.7..Dao_bun_28">#REF!</definedName>
    <definedName name="C.3.7..Dao_bun_3">"$#REF!.$B$617"</definedName>
    <definedName name="C.3.8..Dap_cat_CT">"$#REF!.$B$624"</definedName>
    <definedName name="C.3.8..Dap_cat_CT_26" localSheetId="11">#REF!</definedName>
    <definedName name="C.3.8..Dap_cat_CT_26" localSheetId="3">#REF!</definedName>
    <definedName name="C.3.8..Dap_cat_CT_26">#REF!</definedName>
    <definedName name="C.3.8..Dap_cat_CT_28" localSheetId="11">#REF!</definedName>
    <definedName name="C.3.8..Dap_cat_CT_28" localSheetId="3">#REF!</definedName>
    <definedName name="C.3.8..Dap_cat_CT_28">#REF!</definedName>
    <definedName name="C.3.8..Dap_cat_CT_3">"$#REF!.$B$624"</definedName>
    <definedName name="C.3.9..Dao_pha_da">"$#REF!.$B$628"</definedName>
    <definedName name="C.3.9..Dao_pha_da_26" localSheetId="11">#REF!</definedName>
    <definedName name="C.3.9..Dao_pha_da_26" localSheetId="3">#REF!</definedName>
    <definedName name="C.3.9..Dao_pha_da_26">#REF!</definedName>
    <definedName name="C.3.9..Dao_pha_da_28" localSheetId="11">#REF!</definedName>
    <definedName name="C.3.9..Dao_pha_da_28" localSheetId="3">#REF!</definedName>
    <definedName name="C.3.9..Dao_pha_da_28">#REF!</definedName>
    <definedName name="C.3.9..Dao_pha_da_3">"$#REF!.$B$628"</definedName>
    <definedName name="C.4.1.Cot_thep">"$#REF!.$B$688"</definedName>
    <definedName name="C.4.1.Cot_thep_26" localSheetId="11">#REF!</definedName>
    <definedName name="C.4.1.Cot_thep_26" localSheetId="3">#REF!</definedName>
    <definedName name="C.4.1.Cot_thep_26">#REF!</definedName>
    <definedName name="C.4.1.Cot_thep_28" localSheetId="11">#REF!</definedName>
    <definedName name="C.4.1.Cot_thep_28" localSheetId="3">#REF!</definedName>
    <definedName name="C.4.1.Cot_thep_28">#REF!</definedName>
    <definedName name="C.4.1.Cot_thep_3">"$#REF!.$B$688"</definedName>
    <definedName name="C.4.2..Van_khuon">"$#REF!.$B$699"</definedName>
    <definedName name="C.4.2..Van_khuon_26" localSheetId="11">#REF!</definedName>
    <definedName name="C.4.2..Van_khuon_26" localSheetId="3">#REF!</definedName>
    <definedName name="C.4.2..Van_khuon_26">#REF!</definedName>
    <definedName name="C.4.2..Van_khuon_28" localSheetId="11">#REF!</definedName>
    <definedName name="C.4.2..Van_khuon_28" localSheetId="3">#REF!</definedName>
    <definedName name="C.4.2..Van_khuon_28">#REF!</definedName>
    <definedName name="C.4.2..Van_khuon_3">"$#REF!.$B$699"</definedName>
    <definedName name="C.4.3..Be_tong">"$#REF!.$B$710"</definedName>
    <definedName name="C.4.3..Be_tong_26" localSheetId="11">#REF!</definedName>
    <definedName name="C.4.3..Be_tong_26" localSheetId="3">#REF!</definedName>
    <definedName name="C.4.3..Be_tong_26">#REF!</definedName>
    <definedName name="C.4.3..Be_tong_28" localSheetId="11">#REF!</definedName>
    <definedName name="C.4.3..Be_tong_28" localSheetId="3">#REF!</definedName>
    <definedName name="C.4.3..Be_tong_28">#REF!</definedName>
    <definedName name="C.4.3..Be_tong_3">"$#REF!.$B$710"</definedName>
    <definedName name="C.4.4..Lap_BT_D.San">"$#REF!.$B$803"</definedName>
    <definedName name="C.4.4..Lap_BT_D.San_26" localSheetId="11">#REF!</definedName>
    <definedName name="C.4.4..Lap_BT_D.San_26" localSheetId="3">#REF!</definedName>
    <definedName name="C.4.4..Lap_BT_D.San_26">#REF!</definedName>
    <definedName name="C.4.4..Lap_BT_D.San_28" localSheetId="11">#REF!</definedName>
    <definedName name="C.4.4..Lap_BT_D.San_28" localSheetId="3">#REF!</definedName>
    <definedName name="C.4.4..Lap_BT_D.San_28">#REF!</definedName>
    <definedName name="C.4.4..Lap_BT_D.San_3">"$#REF!.$B$803"</definedName>
    <definedName name="C.4.5..Xay_da_hoc">"$#REF!.$B$809"</definedName>
    <definedName name="C.4.5..Xay_da_hoc_26" localSheetId="11">#REF!</definedName>
    <definedName name="C.4.5..Xay_da_hoc_26" localSheetId="3">#REF!</definedName>
    <definedName name="C.4.5..Xay_da_hoc_26">#REF!</definedName>
    <definedName name="C.4.5..Xay_da_hoc_28" localSheetId="11">#REF!</definedName>
    <definedName name="C.4.5..Xay_da_hoc_28" localSheetId="3">#REF!</definedName>
    <definedName name="C.4.5..Xay_da_hoc_28">#REF!</definedName>
    <definedName name="C.4.5..Xay_da_hoc_3">"$#REF!.$B$809"</definedName>
    <definedName name="C.4.6..Dong_coc">"$#REF!.$B$842"</definedName>
    <definedName name="C.4.6..Dong_coc_26" localSheetId="11">#REF!</definedName>
    <definedName name="C.4.6..Dong_coc_26" localSheetId="3">#REF!</definedName>
    <definedName name="C.4.6..Dong_coc_26">#REF!</definedName>
    <definedName name="C.4.6..Dong_coc_28" localSheetId="11">#REF!</definedName>
    <definedName name="C.4.6..Dong_coc_28" localSheetId="3">#REF!</definedName>
    <definedName name="C.4.6..Dong_coc_28">#REF!</definedName>
    <definedName name="C.4.6..Dong_coc_3">"$#REF!.$B$842"</definedName>
    <definedName name="C.4.7..Quet_Bi_tum">"$#REF!.$B$880"</definedName>
    <definedName name="C.4.7..Quet_Bi_tum_26" localSheetId="11">#REF!</definedName>
    <definedName name="C.4.7..Quet_Bi_tum_26" localSheetId="3">#REF!</definedName>
    <definedName name="C.4.7..Quet_Bi_tum_26">#REF!</definedName>
    <definedName name="C.4.7..Quet_Bi_tum_28" localSheetId="11">#REF!</definedName>
    <definedName name="C.4.7..Quet_Bi_tum_28" localSheetId="3">#REF!</definedName>
    <definedName name="C.4.7..Quet_Bi_tum_28">#REF!</definedName>
    <definedName name="C.4.7..Quet_Bi_tum_3">"$#REF!.$B$880"</definedName>
    <definedName name="C.5.1..Lap_cot_thep">"$#REF!.$B$891"</definedName>
    <definedName name="C.5.1..Lap_cot_thep_26" localSheetId="11">#REF!</definedName>
    <definedName name="C.5.1..Lap_cot_thep_26" localSheetId="3">#REF!</definedName>
    <definedName name="C.5.1..Lap_cot_thep_26">#REF!</definedName>
    <definedName name="C.5.1..Lap_cot_thep_28" localSheetId="11">#REF!</definedName>
    <definedName name="C.5.1..Lap_cot_thep_28" localSheetId="3">#REF!</definedName>
    <definedName name="C.5.1..Lap_cot_thep_28">#REF!</definedName>
    <definedName name="C.5.1..Lap_cot_thep_3">"$#REF!.$B$891"</definedName>
    <definedName name="C.5.2..Lap_cot_BT">"$#REF!.$B$910"</definedName>
    <definedName name="C.5.2..Lap_cot_BT_26" localSheetId="11">#REF!</definedName>
    <definedName name="C.5.2..Lap_cot_BT_26" localSheetId="3">#REF!</definedName>
    <definedName name="C.5.2..Lap_cot_BT_26">#REF!</definedName>
    <definedName name="C.5.2..Lap_cot_BT_28" localSheetId="11">#REF!</definedName>
    <definedName name="C.5.2..Lap_cot_BT_28" localSheetId="3">#REF!</definedName>
    <definedName name="C.5.2..Lap_cot_BT_28">#REF!</definedName>
    <definedName name="C.5.2..Lap_cot_BT_3">"$#REF!.$B$910"</definedName>
    <definedName name="C.5.3..Lap_dat_xa">"$#REF!.$B$938"</definedName>
    <definedName name="C.5.3..Lap_dat_xa_26" localSheetId="11">#REF!</definedName>
    <definedName name="C.5.3..Lap_dat_xa_26" localSheetId="3">#REF!</definedName>
    <definedName name="C.5.3..Lap_dat_xa_26">#REF!</definedName>
    <definedName name="C.5.3..Lap_dat_xa_28" localSheetId="11">#REF!</definedName>
    <definedName name="C.5.3..Lap_dat_xa_28" localSheetId="3">#REF!</definedName>
    <definedName name="C.5.3..Lap_dat_xa_28">#REF!</definedName>
    <definedName name="C.5.3..Lap_dat_xa_3">"$#REF!.$B$938"</definedName>
    <definedName name="C.5.4..Lap_tiep_dia">"$#REF!.$B$975"</definedName>
    <definedName name="C.5.4..Lap_tiep_dia_26" localSheetId="11">#REF!</definedName>
    <definedName name="C.5.4..Lap_tiep_dia_26" localSheetId="3">#REF!</definedName>
    <definedName name="C.5.4..Lap_tiep_dia_26">#REF!</definedName>
    <definedName name="C.5.4..Lap_tiep_dia_28" localSheetId="11">#REF!</definedName>
    <definedName name="C.5.4..Lap_tiep_dia_28" localSheetId="3">#REF!</definedName>
    <definedName name="C.5.4..Lap_tiep_dia_28">#REF!</definedName>
    <definedName name="C.5.4..Lap_tiep_dia_3">"$#REF!.$B$975"</definedName>
    <definedName name="C.5.5..Son_sat_thep">"$#REF!.$B$987"</definedName>
    <definedName name="C.5.5..Son_sat_thep_26" localSheetId="11">#REF!</definedName>
    <definedName name="C.5.5..Son_sat_thep_26" localSheetId="3">#REF!</definedName>
    <definedName name="C.5.5..Son_sat_thep_26">#REF!</definedName>
    <definedName name="C.5.5..Son_sat_thep_28" localSheetId="11">#REF!</definedName>
    <definedName name="C.5.5..Son_sat_thep_28" localSheetId="3">#REF!</definedName>
    <definedName name="C.5.5..Son_sat_thep_28">#REF!</definedName>
    <definedName name="C.5.5..Son_sat_thep_3">"$#REF!.$B$987"</definedName>
    <definedName name="C.6.1..Lap_su_dung">"$#REF!.$B$1000"</definedName>
    <definedName name="C.6.1..Lap_su_dung_26" localSheetId="11">#REF!</definedName>
    <definedName name="C.6.1..Lap_su_dung_26" localSheetId="3">#REF!</definedName>
    <definedName name="C.6.1..Lap_su_dung_26">#REF!</definedName>
    <definedName name="C.6.1..Lap_su_dung_28" localSheetId="11">#REF!</definedName>
    <definedName name="C.6.1..Lap_su_dung_28" localSheetId="3">#REF!</definedName>
    <definedName name="C.6.1..Lap_su_dung_28">#REF!</definedName>
    <definedName name="C.6.1..Lap_su_dung_3">"$#REF!.$B$1000"</definedName>
    <definedName name="C.6.2..Lap_su_CS">"$#REF!.$B$1021"</definedName>
    <definedName name="C.6.2..Lap_su_CS_26" localSheetId="11">#REF!</definedName>
    <definedName name="C.6.2..Lap_su_CS_26" localSheetId="3">#REF!</definedName>
    <definedName name="C.6.2..Lap_su_CS_26">#REF!</definedName>
    <definedName name="C.6.2..Lap_su_CS_28" localSheetId="11">#REF!</definedName>
    <definedName name="C.6.2..Lap_su_CS_28" localSheetId="3">#REF!</definedName>
    <definedName name="C.6.2..Lap_su_CS_28">#REF!</definedName>
    <definedName name="C.6.2..Lap_su_CS_3">"$#REF!.$B$1021"</definedName>
    <definedName name="C.6.3..Su_chuoi_do">"$#REF!.$B$1030"</definedName>
    <definedName name="C.6.3..Su_chuoi_do_26" localSheetId="11">#REF!</definedName>
    <definedName name="C.6.3..Su_chuoi_do_26" localSheetId="3">#REF!</definedName>
    <definedName name="C.6.3..Su_chuoi_do_26">#REF!</definedName>
    <definedName name="C.6.3..Su_chuoi_do_28" localSheetId="11">#REF!</definedName>
    <definedName name="C.6.3..Su_chuoi_do_28" localSheetId="3">#REF!</definedName>
    <definedName name="C.6.3..Su_chuoi_do_28">#REF!</definedName>
    <definedName name="C.6.3..Su_chuoi_do_3">"$#REF!.$B$1030"</definedName>
    <definedName name="C.6.4..Su_chuoi_neo">"$#REF!.$B$1075"</definedName>
    <definedName name="C.6.4..Su_chuoi_neo_26" localSheetId="11">#REF!</definedName>
    <definedName name="C.6.4..Su_chuoi_neo_26" localSheetId="3">#REF!</definedName>
    <definedName name="C.6.4..Su_chuoi_neo_26">#REF!</definedName>
    <definedName name="C.6.4..Su_chuoi_neo_28" localSheetId="11">#REF!</definedName>
    <definedName name="C.6.4..Su_chuoi_neo_28" localSheetId="3">#REF!</definedName>
    <definedName name="C.6.4..Su_chuoi_neo_28">#REF!</definedName>
    <definedName name="C.6.4..Su_chuoi_neo_3">"$#REF!.$B$1075"</definedName>
    <definedName name="C.6.5..Lap_phu_kien">"$#REF!.$B$1120"</definedName>
    <definedName name="C.6.5..Lap_phu_kien_26" localSheetId="11">#REF!</definedName>
    <definedName name="C.6.5..Lap_phu_kien_26" localSheetId="3">#REF!</definedName>
    <definedName name="C.6.5..Lap_phu_kien_26">#REF!</definedName>
    <definedName name="C.6.5..Lap_phu_kien_28" localSheetId="11">#REF!</definedName>
    <definedName name="C.6.5..Lap_phu_kien_28" localSheetId="3">#REF!</definedName>
    <definedName name="C.6.5..Lap_phu_kien_28">#REF!</definedName>
    <definedName name="C.6.5..Lap_phu_kien_3">"$#REF!.$B$1120"</definedName>
    <definedName name="C.6.6..Ep_noi_day">"$#REF!.$B$1185"</definedName>
    <definedName name="C.6.6..Ep_noi_day_26" localSheetId="11">#REF!</definedName>
    <definedName name="C.6.6..Ep_noi_day_26" localSheetId="3">#REF!</definedName>
    <definedName name="C.6.6..Ep_noi_day_26">#REF!</definedName>
    <definedName name="C.6.6..Ep_noi_day_28" localSheetId="11">#REF!</definedName>
    <definedName name="C.6.6..Ep_noi_day_28" localSheetId="3">#REF!</definedName>
    <definedName name="C.6.6..Ep_noi_day_28">#REF!</definedName>
    <definedName name="C.6.6..Ep_noi_day_3">"$#REF!.$B$1185"</definedName>
    <definedName name="C.6.7..KD_vuot_CN">"$#REF!.$B$1212"</definedName>
    <definedName name="C.6.7..KD_vuot_CN_26" localSheetId="11">#REF!</definedName>
    <definedName name="C.6.7..KD_vuot_CN_26" localSheetId="3">#REF!</definedName>
    <definedName name="C.6.7..KD_vuot_CN_26">#REF!</definedName>
    <definedName name="C.6.7..KD_vuot_CN_28" localSheetId="11">#REF!</definedName>
    <definedName name="C.6.7..KD_vuot_CN_28" localSheetId="3">#REF!</definedName>
    <definedName name="C.6.7..KD_vuot_CN_28">#REF!</definedName>
    <definedName name="C.6.7..KD_vuot_CN_3">"$#REF!.$B$1212"</definedName>
    <definedName name="C.6.8..Rai_cang_day">"$#REF!.$B$1269"</definedName>
    <definedName name="C.6.8..Rai_cang_day_26" localSheetId="11">#REF!</definedName>
    <definedName name="C.6.8..Rai_cang_day_26" localSheetId="3">#REF!</definedName>
    <definedName name="C.6.8..Rai_cang_day_26">#REF!</definedName>
    <definedName name="C.6.8..Rai_cang_day_28" localSheetId="11">#REF!</definedName>
    <definedName name="C.6.8..Rai_cang_day_28" localSheetId="3">#REF!</definedName>
    <definedName name="C.6.8..Rai_cang_day_28">#REF!</definedName>
    <definedName name="C.6.8..Rai_cang_day_3">"$#REF!.$B$1269"</definedName>
    <definedName name="C.6.9..Cap_quang">"$#REF!.$B$1380"</definedName>
    <definedName name="C.6.9..Cap_quang_26" localSheetId="11">#REF!</definedName>
    <definedName name="C.6.9..Cap_quang_26" localSheetId="3">#REF!</definedName>
    <definedName name="C.6.9..Cap_quang_26">#REF!</definedName>
    <definedName name="C.6.9..Cap_quang_28" localSheetId="11">#REF!</definedName>
    <definedName name="C.6.9..Cap_quang_28" localSheetId="3">#REF!</definedName>
    <definedName name="C.6.9..Cap_quang_28">#REF!</definedName>
    <definedName name="C.6.9..Cap_quang_3">"$#REF!.$B$1380"</definedName>
    <definedName name="C.nhanhP.Nam" localSheetId="11">#REF!</definedName>
    <definedName name="C.nhanhP.Nam" localSheetId="3">#REF!</definedName>
    <definedName name="C.nhanhP.Nam">#REF!</definedName>
    <definedName name="C.nhanhP.Nam_20" localSheetId="11">#REF!</definedName>
    <definedName name="C.nhanhP.Nam_20" localSheetId="3">#REF!</definedName>
    <definedName name="C.nhanhP.Nam_20">#REF!</definedName>
    <definedName name="C.nhanhP.Nam_28" localSheetId="11">#REF!</definedName>
    <definedName name="C.nhanhP.Nam_28" localSheetId="3">#REF!</definedName>
    <definedName name="C.nhanhP.Nam_28">#REF!</definedName>
    <definedName name="C.TBachLongVy" localSheetId="11">#REF!</definedName>
    <definedName name="C.TBachLongVy" localSheetId="3">#REF!</definedName>
    <definedName name="C.TBachLongVy">#REF!</definedName>
    <definedName name="C.TBomMin" localSheetId="11">#REF!</definedName>
    <definedName name="C.TBomMin" localSheetId="3">#REF!</definedName>
    <definedName name="C.TBomMin">#REF!</definedName>
    <definedName name="C.TBomMin_20" localSheetId="11">#REF!</definedName>
    <definedName name="C.TBomMin_20" localSheetId="3">#REF!</definedName>
    <definedName name="C.TBomMin_20">#REF!</definedName>
    <definedName name="C.TBomMin_28" localSheetId="11">#REF!</definedName>
    <definedName name="C.TBomMin_28" localSheetId="3">#REF!</definedName>
    <definedName name="C.TBomMin_28">#REF!</definedName>
    <definedName name="C.TDungQuÊt" localSheetId="11">#REF!</definedName>
    <definedName name="C.TDungQuÊt" localSheetId="3">#REF!</definedName>
    <definedName name="C.TDungQuÊt">#REF!</definedName>
    <definedName name="C.TLachbang" localSheetId="11">#REF!</definedName>
    <definedName name="C.TLachbang" localSheetId="3">#REF!</definedName>
    <definedName name="C.TLachbang">#REF!</definedName>
    <definedName name="c_" localSheetId="11">#REF!</definedName>
    <definedName name="c_" localSheetId="3">#REF!</definedName>
    <definedName name="c_">#REF!</definedName>
    <definedName name="c__20" localSheetId="11">#REF!</definedName>
    <definedName name="c__20" localSheetId="3">#REF!</definedName>
    <definedName name="c__20">#REF!</definedName>
    <definedName name="c__28" localSheetId="11">#REF!</definedName>
    <definedName name="c__28" localSheetId="3">#REF!</definedName>
    <definedName name="c__28">#REF!</definedName>
    <definedName name="c_1" localSheetId="11">#REF!</definedName>
    <definedName name="c_1" localSheetId="3">#REF!</definedName>
    <definedName name="c_1">#REF!</definedName>
    <definedName name="c_2" localSheetId="11">#REF!</definedName>
    <definedName name="c_2" localSheetId="3">#REF!</definedName>
    <definedName name="c_2">#REF!</definedName>
    <definedName name="c_k" localSheetId="11">#REF!</definedName>
    <definedName name="c_k" localSheetId="3">#REF!</definedName>
    <definedName name="c_k">#REF!</definedName>
    <definedName name="c_k_20" localSheetId="11">#REF!</definedName>
    <definedName name="c_k_20" localSheetId="3">#REF!</definedName>
    <definedName name="c_k_20">#REF!</definedName>
    <definedName name="c_k_28" localSheetId="11">#REF!</definedName>
    <definedName name="c_k_28" localSheetId="3">#REF!</definedName>
    <definedName name="c_k_28">#REF!</definedName>
    <definedName name="c_n" localSheetId="11">#REF!</definedName>
    <definedName name="c_n" localSheetId="3">#REF!</definedName>
    <definedName name="c_n">#REF!</definedName>
    <definedName name="c_n_20" localSheetId="11">#REF!</definedName>
    <definedName name="c_n_20" localSheetId="3">#REF!</definedName>
    <definedName name="c_n_20">#REF!</definedName>
    <definedName name="c_n_28" localSheetId="11">#REF!</definedName>
    <definedName name="c_n_28" localSheetId="3">#REF!</definedName>
    <definedName name="c_n_28">#REF!</definedName>
    <definedName name="C_ng_tr_nh" localSheetId="11">#REF!</definedName>
    <definedName name="C_ng_tr_nh" localSheetId="3">#REF!</definedName>
    <definedName name="C_ng_tr_nh">#REF!</definedName>
    <definedName name="C2.7" localSheetId="11">#REF!</definedName>
    <definedName name="C2.7" localSheetId="3">#REF!</definedName>
    <definedName name="C2.7">#REF!</definedName>
    <definedName name="C2.7_20" localSheetId="11">#REF!</definedName>
    <definedName name="C2.7_20" localSheetId="3">#REF!</definedName>
    <definedName name="C2.7_20">#REF!</definedName>
    <definedName name="C2.7_28" localSheetId="11">#REF!</definedName>
    <definedName name="C2.7_28" localSheetId="3">#REF!</definedName>
    <definedName name="C2.7_28">#REF!</definedName>
    <definedName name="C3.0" localSheetId="11">#REF!</definedName>
    <definedName name="C3.0" localSheetId="3">#REF!</definedName>
    <definedName name="C3.0">#REF!</definedName>
    <definedName name="C3.0_20" localSheetId="11">#REF!</definedName>
    <definedName name="C3.0_20" localSheetId="3">#REF!</definedName>
    <definedName name="C3.0_20">#REF!</definedName>
    <definedName name="C3.0_28" localSheetId="11">#REF!</definedName>
    <definedName name="C3.0_28" localSheetId="3">#REF!</definedName>
    <definedName name="C3.0_28">#REF!</definedName>
    <definedName name="C3.5" localSheetId="11">#REF!</definedName>
    <definedName name="C3.5" localSheetId="3">#REF!</definedName>
    <definedName name="C3.5">#REF!</definedName>
    <definedName name="C3.5_20" localSheetId="11">#REF!</definedName>
    <definedName name="C3.5_20" localSheetId="3">#REF!</definedName>
    <definedName name="C3.5_20">#REF!</definedName>
    <definedName name="C3.5_28" localSheetId="11">#REF!</definedName>
    <definedName name="C3.5_28" localSheetId="3">#REF!</definedName>
    <definedName name="C3.5_28">#REF!</definedName>
    <definedName name="C3.7" localSheetId="11">#REF!</definedName>
    <definedName name="C3.7" localSheetId="3">#REF!</definedName>
    <definedName name="C3.7">#REF!</definedName>
    <definedName name="C3.7_20" localSheetId="11">#REF!</definedName>
    <definedName name="C3.7_20" localSheetId="3">#REF!</definedName>
    <definedName name="C3.7_20">#REF!</definedName>
    <definedName name="C3.7_28" localSheetId="11">#REF!</definedName>
    <definedName name="C3.7_28" localSheetId="3">#REF!</definedName>
    <definedName name="C3.7_28">#REF!</definedName>
    <definedName name="C4.0" localSheetId="11">#REF!</definedName>
    <definedName name="C4.0" localSheetId="3">#REF!</definedName>
    <definedName name="C4.0">#REF!</definedName>
    <definedName name="C4.0_20" localSheetId="11">#REF!</definedName>
    <definedName name="C4.0_20" localSheetId="3">#REF!</definedName>
    <definedName name="C4.0_20">#REF!</definedName>
    <definedName name="C4.0_28" localSheetId="11">#REF!</definedName>
    <definedName name="C4.0_28" localSheetId="3">#REF!</definedName>
    <definedName name="C4.0_28">#REF!</definedName>
    <definedName name="ca" localSheetId="11">#REF!</definedName>
    <definedName name="ca" localSheetId="3">#REF!</definedName>
    <definedName name="ca">#REF!</definedName>
    <definedName name="CABLE2" localSheetId="11">#REF!</definedName>
    <definedName name="CABLE2" localSheetId="3">#REF!</definedName>
    <definedName name="CABLE2">#REF!</definedName>
    <definedName name="CABLE2_26" localSheetId="11">#REF!</definedName>
    <definedName name="CABLE2_26" localSheetId="3">#REF!</definedName>
    <definedName name="CABLE2_26">#REF!</definedName>
    <definedName name="CABLE2_28" localSheetId="11">#REF!</definedName>
    <definedName name="CABLE2_28" localSheetId="3">#REF!</definedName>
    <definedName name="CABLE2_28">#REF!</definedName>
    <definedName name="Cachdienchuoi">"$#REF!.$B$535:$D$561"</definedName>
    <definedName name="Cachdienchuoi_26" localSheetId="11">#REF!</definedName>
    <definedName name="Cachdienchuoi_26" localSheetId="3">#REF!</definedName>
    <definedName name="Cachdienchuoi_26">#REF!</definedName>
    <definedName name="Cachdienchuoi_28" localSheetId="11">#REF!</definedName>
    <definedName name="Cachdienchuoi_28" localSheetId="3">#REF!</definedName>
    <definedName name="Cachdienchuoi_28">#REF!</definedName>
    <definedName name="Cachdienchuoi_3">"$#REF!.$B$535:$D$561"</definedName>
    <definedName name="Cachdiendung">"$#REF!.$B$519:$D$534"</definedName>
    <definedName name="Cachdiendung_26" localSheetId="11">#REF!</definedName>
    <definedName name="Cachdiendung_26" localSheetId="3">#REF!</definedName>
    <definedName name="Cachdiendung_26">#REF!</definedName>
    <definedName name="Cachdiendung_28" localSheetId="11">#REF!</definedName>
    <definedName name="Cachdiendung_28" localSheetId="3">#REF!</definedName>
    <definedName name="Cachdiendung_28">#REF!</definedName>
    <definedName name="Cachdiendung_3">"$#REF!.$B$519:$D$534"</definedName>
    <definedName name="Cachdienhaap">"$#REF!.$B$553:$D$564"</definedName>
    <definedName name="Cachdienhaap_26" localSheetId="11">#REF!</definedName>
    <definedName name="Cachdienhaap_26" localSheetId="3">#REF!</definedName>
    <definedName name="Cachdienhaap_26">#REF!</definedName>
    <definedName name="Cachdienhaap_28" localSheetId="11">#REF!</definedName>
    <definedName name="Cachdienhaap_28" localSheetId="3">#REF!</definedName>
    <definedName name="Cachdienhaap_28">#REF!</definedName>
    <definedName name="Cachdienhaap_3">"$#REF!.$B$553:$D$564"</definedName>
    <definedName name="cácte" localSheetId="11">#REF!</definedName>
    <definedName name="cácte" localSheetId="3">#REF!</definedName>
    <definedName name="cácte">#REF!</definedName>
    <definedName name="cácte_20" localSheetId="11">#REF!</definedName>
    <definedName name="cácte_20" localSheetId="3">#REF!</definedName>
    <definedName name="cácte_20">#REF!</definedName>
    <definedName name="cácte_28" localSheetId="11">#REF!</definedName>
    <definedName name="cácte_28" localSheetId="3">#REF!</definedName>
    <definedName name="cácte_28">#REF!</definedName>
    <definedName name="CALC" localSheetId="11">#REF!</definedName>
    <definedName name="CALC" localSheetId="3">#REF!</definedName>
    <definedName name="CALC">#REF!</definedName>
    <definedName name="CaMay" localSheetId="11">#REF!</definedName>
    <definedName name="CaMay" localSheetId="3">#REF!</definedName>
    <definedName name="CaMay">#REF!</definedName>
    <definedName name="CaMay_20" localSheetId="11">#REF!</definedName>
    <definedName name="CaMay_20" localSheetId="3">#REF!</definedName>
    <definedName name="CaMay_20">#REF!</definedName>
    <definedName name="Can_doi" localSheetId="11">#REF!</definedName>
    <definedName name="Can_doi" localSheetId="3">#REF!</definedName>
    <definedName name="Can_doi">#REF!</definedName>
    <definedName name="Canon" localSheetId="11">#REF!</definedName>
    <definedName name="Canon" localSheetId="3">#REF!</definedName>
    <definedName name="Canon">#REF!</definedName>
    <definedName name="Canon_20" localSheetId="11">#REF!</definedName>
    <definedName name="Canon_20" localSheetId="3">#REF!</definedName>
    <definedName name="Canon_20">#REF!</definedName>
    <definedName name="Canon_28" localSheetId="11">#REF!</definedName>
    <definedName name="Canon_28" localSheetId="3">#REF!</definedName>
    <definedName name="Canon_28">#REF!</definedName>
    <definedName name="cap" localSheetId="11">#REF!</definedName>
    <definedName name="cap" localSheetId="3">#REF!</definedName>
    <definedName name="cap">#REF!</definedName>
    <definedName name="Cap_DUL_doc_B" localSheetId="11">#REF!</definedName>
    <definedName name="Cap_DUL_doc_B" localSheetId="3">#REF!</definedName>
    <definedName name="Cap_DUL_doc_B">#REF!</definedName>
    <definedName name="CAP_DUL_ngang_B" localSheetId="11">#REF!</definedName>
    <definedName name="CAP_DUL_ngang_B" localSheetId="3">#REF!</definedName>
    <definedName name="CAP_DUL_ngang_B">#REF!</definedName>
    <definedName name="cap_DUL_va_TC" localSheetId="11">#REF!</definedName>
    <definedName name="cap_DUL_va_TC" localSheetId="3">#REF!</definedName>
    <definedName name="cap_DUL_va_TC">#REF!</definedName>
    <definedName name="cap_DUL_va_TC_20" localSheetId="11">#REF!</definedName>
    <definedName name="cap_DUL_va_TC_20" localSheetId="3">#REF!</definedName>
    <definedName name="cap_DUL_va_TC_20">#REF!</definedName>
    <definedName name="cap_DUL_va_TC_28" localSheetId="11">#REF!</definedName>
    <definedName name="cap_DUL_va_TC_28" localSheetId="3">#REF!</definedName>
    <definedName name="cap_DUL_va_TC_28">#REF!</definedName>
    <definedName name="cap0.7" localSheetId="11">#REF!</definedName>
    <definedName name="cap0.7" localSheetId="3">#REF!</definedName>
    <definedName name="cap0.7">#REF!</definedName>
    <definedName name="capcdc" localSheetId="11">#REF!</definedName>
    <definedName name="capcdc" localSheetId="3">#REF!</definedName>
    <definedName name="capcdc">#REF!</definedName>
    <definedName name="capcdc_28" localSheetId="11">#REF!</definedName>
    <definedName name="capcdc_28" localSheetId="3">#REF!</definedName>
    <definedName name="capcdc_28">#REF!</definedName>
    <definedName name="CAPDAT">NA()</definedName>
    <definedName name="CAPDAT_26" localSheetId="11">#REF!</definedName>
    <definedName name="CAPDAT_26" localSheetId="3">#REF!</definedName>
    <definedName name="CAPDAT_26">#REF!</definedName>
    <definedName name="CAPDAT_28" localSheetId="11">#REF!</definedName>
    <definedName name="CAPDAT_28" localSheetId="3">#REF!</definedName>
    <definedName name="CAPDAT_28">#REF!</definedName>
    <definedName name="capdul" localSheetId="11">#REF!</definedName>
    <definedName name="capdul" localSheetId="3">#REF!</definedName>
    <definedName name="capdul">#REF!</definedName>
    <definedName name="capdul_20" localSheetId="11">#REF!</definedName>
    <definedName name="capdul_20" localSheetId="3">#REF!</definedName>
    <definedName name="capdul_20">#REF!</definedName>
    <definedName name="capdul_28" localSheetId="11">#REF!</definedName>
    <definedName name="capdul_28" localSheetId="3">#REF!</definedName>
    <definedName name="capdul_28">#REF!</definedName>
    <definedName name="capphoi" localSheetId="11">#REF!</definedName>
    <definedName name="capphoi" localSheetId="3">#REF!</definedName>
    <definedName name="capphoi">#REF!</definedName>
    <definedName name="Case_Linkw_AT_211_Fdd" localSheetId="11">#REF!</definedName>
    <definedName name="Case_Linkw_AT_211_Fdd" localSheetId="3">#REF!</definedName>
    <definedName name="Case_Linkw_AT_211_Fdd">#REF!</definedName>
    <definedName name="Case_Linkw_AT_211_Fdd_28" localSheetId="11">#REF!</definedName>
    <definedName name="Case_Linkw_AT_211_Fdd_28" localSheetId="3">#REF!</definedName>
    <definedName name="Case_Linkw_AT_211_Fdd_28">#REF!</definedName>
    <definedName name="Case_Linkw_ATX" localSheetId="11">#REF!</definedName>
    <definedName name="Case_Linkw_ATX" localSheetId="3">#REF!</definedName>
    <definedName name="Case_Linkw_ATX">#REF!</definedName>
    <definedName name="Case_Linkw_ATX_218_Fdd" localSheetId="11">#REF!</definedName>
    <definedName name="Case_Linkw_ATX_218_Fdd" localSheetId="3">#REF!</definedName>
    <definedName name="Case_Linkw_ATX_218_Fdd">#REF!</definedName>
    <definedName name="Case_Linkw_ATX_218_Fdd_28" localSheetId="11">#REF!</definedName>
    <definedName name="Case_Linkw_ATX_218_Fdd_28" localSheetId="3">#REF!</definedName>
    <definedName name="Case_Linkw_ATX_218_Fdd_28">#REF!</definedName>
    <definedName name="Case_Linkw_ATX_28" localSheetId="11">#REF!</definedName>
    <definedName name="Case_Linkw_ATX_28" localSheetId="3">#REF!</definedName>
    <definedName name="Case_Linkw_ATX_28">#REF!</definedName>
    <definedName name="casing" localSheetId="11">#REF!</definedName>
    <definedName name="casing" localSheetId="3">#REF!</definedName>
    <definedName name="casing">#REF!</definedName>
    <definedName name="casing_20" localSheetId="11">#REF!</definedName>
    <definedName name="casing_20" localSheetId="3">#REF!</definedName>
    <definedName name="casing_20">#REF!</definedName>
    <definedName name="casing_28" localSheetId="11">#REF!</definedName>
    <definedName name="casing_28" localSheetId="3">#REF!</definedName>
    <definedName name="casing_28">#REF!</definedName>
    <definedName name="Cat">"$#REF!.$K$6"</definedName>
    <definedName name="Cat_26" localSheetId="11">#REF!</definedName>
    <definedName name="Cat_26" localSheetId="3">#REF!</definedName>
    <definedName name="Cat_26">#REF!</definedName>
    <definedName name="cat_28" localSheetId="11">#REF!</definedName>
    <definedName name="cat_28" localSheetId="3">#REF!</definedName>
    <definedName name="cat_28">#REF!</definedName>
    <definedName name="Cat_3">"$#REF!.$K$6"</definedName>
    <definedName name="catcap" localSheetId="11">#REF!</definedName>
    <definedName name="catcap" localSheetId="3">#REF!</definedName>
    <definedName name="catcap">#REF!</definedName>
    <definedName name="catcap_20" localSheetId="11">#REF!</definedName>
    <definedName name="catcap_20" localSheetId="3">#REF!</definedName>
    <definedName name="catcap_20">#REF!</definedName>
    <definedName name="catcap_28" localSheetId="11">#REF!</definedName>
    <definedName name="catcap_28" localSheetId="3">#REF!</definedName>
    <definedName name="catcap_28">#REF!</definedName>
    <definedName name="catcap10kw" localSheetId="11">#REF!</definedName>
    <definedName name="catcap10kw" localSheetId="3">#REF!</definedName>
    <definedName name="catcap10kw">#REF!</definedName>
    <definedName name="catcap10kw_20" localSheetId="11">#REF!</definedName>
    <definedName name="catcap10kw_20" localSheetId="3">#REF!</definedName>
    <definedName name="catcap10kw_20">#REF!</definedName>
    <definedName name="catdap" localSheetId="11">#REF!</definedName>
    <definedName name="catdap" localSheetId="3">#REF!</definedName>
    <definedName name="catdap">#REF!</definedName>
    <definedName name="catdap_20" localSheetId="11">#REF!</definedName>
    <definedName name="catdap_20" localSheetId="3">#REF!</definedName>
    <definedName name="catdap_20">#REF!</definedName>
    <definedName name="catdap_28" localSheetId="11">#REF!</definedName>
    <definedName name="catdap_28" localSheetId="3">#REF!</definedName>
    <definedName name="catdap_28">#REF!</definedName>
    <definedName name="Category_All">"$#REF!.$B$524:$O$558"</definedName>
    <definedName name="Category_All_26" localSheetId="11">#REF!</definedName>
    <definedName name="Category_All_26" localSheetId="3">#REF!</definedName>
    <definedName name="Category_All_26">#REF!</definedName>
    <definedName name="Category_All_28" localSheetId="11">#REF!</definedName>
    <definedName name="Category_All_28" localSheetId="3">#REF!</definedName>
    <definedName name="Category_All_28">#REF!</definedName>
    <definedName name="Category_All_3">"$#REF!.$B$524:$O$558"</definedName>
    <definedName name="CATIN">NA()</definedName>
    <definedName name="CATIN_26">NA()</definedName>
    <definedName name="CATIN_28">NA()</definedName>
    <definedName name="CATJYOU">NA()</definedName>
    <definedName name="CATJYOU_26">NA()</definedName>
    <definedName name="CATJYOU_28">NA()</definedName>
    <definedName name="catm" localSheetId="11">#REF!</definedName>
    <definedName name="catm" localSheetId="3">#REF!</definedName>
    <definedName name="catm">#REF!</definedName>
    <definedName name="catm_20" localSheetId="11">#REF!</definedName>
    <definedName name="catm_20" localSheetId="3">#REF!</definedName>
    <definedName name="catm_20">#REF!</definedName>
    <definedName name="catm_28" localSheetId="11">#REF!</definedName>
    <definedName name="catm_28" localSheetId="3">#REF!</definedName>
    <definedName name="catm_28">#REF!</definedName>
    <definedName name="catn" localSheetId="11">#REF!</definedName>
    <definedName name="catn" localSheetId="3">#REF!</definedName>
    <definedName name="catn">#REF!</definedName>
    <definedName name="catn_20" localSheetId="11">#REF!</definedName>
    <definedName name="catn_20" localSheetId="3">#REF!</definedName>
    <definedName name="catn_20">#REF!</definedName>
    <definedName name="catn_28" localSheetId="11">#REF!</definedName>
    <definedName name="catn_28" localSheetId="3">#REF!</definedName>
    <definedName name="catn_28">#REF!</definedName>
    <definedName name="catong" localSheetId="11">#REF!</definedName>
    <definedName name="catong" localSheetId="3">#REF!</definedName>
    <definedName name="catong">#REF!</definedName>
    <definedName name="catong_20" localSheetId="11">#REF!</definedName>
    <definedName name="catong_20" localSheetId="3">#REF!</definedName>
    <definedName name="catong_20">#REF!</definedName>
    <definedName name="catong_28" localSheetId="11">#REF!</definedName>
    <definedName name="catong_28" localSheetId="3">#REF!</definedName>
    <definedName name="catong_28">#REF!</definedName>
    <definedName name="catong5kw" localSheetId="11">#REF!</definedName>
    <definedName name="catong5kw" localSheetId="3">#REF!</definedName>
    <definedName name="catong5kw">#REF!</definedName>
    <definedName name="catong5kw_20" localSheetId="11">#REF!</definedName>
    <definedName name="catong5kw_20" localSheetId="3">#REF!</definedName>
    <definedName name="catong5kw_20">#REF!</definedName>
    <definedName name="CATREC">NA()</definedName>
    <definedName name="CATREC_26">NA()</definedName>
    <definedName name="CATREC_28">NA()</definedName>
    <definedName name="CATSYU">NA()</definedName>
    <definedName name="CATSYU_26">NA()</definedName>
    <definedName name="CATSYU_28">NA()</definedName>
    <definedName name="catthep" localSheetId="11">#REF!</definedName>
    <definedName name="catthep" localSheetId="3">#REF!</definedName>
    <definedName name="catthep">#REF!</definedName>
    <definedName name="catthep_20" localSheetId="11">#REF!</definedName>
    <definedName name="catthep_20" localSheetId="3">#REF!</definedName>
    <definedName name="catthep_20">#REF!</definedName>
    <definedName name="catthep_28" localSheetId="11">#REF!</definedName>
    <definedName name="catthep_28" localSheetId="3">#REF!</definedName>
    <definedName name="catthep_28">#REF!</definedName>
    <definedName name="catthep2.8kw" localSheetId="11">#REF!</definedName>
    <definedName name="catthep2.8kw" localSheetId="3">#REF!</definedName>
    <definedName name="catthep2.8kw">#REF!</definedName>
    <definedName name="catthep2.8kw_20" localSheetId="11">#REF!</definedName>
    <definedName name="catthep2.8kw_20" localSheetId="3">#REF!</definedName>
    <definedName name="catthep2.8kw_20">#REF!</definedName>
    <definedName name="catuon" localSheetId="11">#REF!</definedName>
    <definedName name="catuon" localSheetId="3">#REF!</definedName>
    <definedName name="catuon">#REF!</definedName>
    <definedName name="catuon_20" localSheetId="11">#REF!</definedName>
    <definedName name="catuon_20" localSheetId="3">#REF!</definedName>
    <definedName name="catuon_20">#REF!</definedName>
    <definedName name="catuon_28" localSheetId="11">#REF!</definedName>
    <definedName name="catuon_28" localSheetId="3">#REF!</definedName>
    <definedName name="catuon_28">#REF!</definedName>
    <definedName name="catvang">"$#REF!.$K$6"</definedName>
    <definedName name="catvang_26" localSheetId="11">#REF!</definedName>
    <definedName name="catvang_26" localSheetId="3">#REF!</definedName>
    <definedName name="catvang_26">#REF!</definedName>
    <definedName name="catvang_28" localSheetId="11">#REF!</definedName>
    <definedName name="catvang_28" localSheetId="3">#REF!</definedName>
    <definedName name="catvang_28">#REF!</definedName>
    <definedName name="catvang_3">"$#REF!.$K$6"</definedName>
    <definedName name="CatVang_HamYen">NA()</definedName>
    <definedName name="CatVang_HamYen_26" localSheetId="11">#REF!</definedName>
    <definedName name="CatVang_HamYen_26" localSheetId="3">#REF!</definedName>
    <definedName name="CatVang_HamYen_26">#REF!</definedName>
    <definedName name="CatVang_HamYen_28" localSheetId="11">#REF!</definedName>
    <definedName name="CatVang_HamYen_28" localSheetId="3">#REF!</definedName>
    <definedName name="CatVang_HamYen_28">#REF!</definedName>
    <definedName name="CatVang_HamYen_3">NA()</definedName>
    <definedName name="cau" localSheetId="11">#REF!</definedName>
    <definedName name="cau" localSheetId="3">#REF!</definedName>
    <definedName name="cau">#REF!</definedName>
    <definedName name="cau_20" localSheetId="11">#REF!</definedName>
    <definedName name="cau_20" localSheetId="3">#REF!</definedName>
    <definedName name="cau_20">#REF!</definedName>
    <definedName name="cau_nho" localSheetId="11">#REF!</definedName>
    <definedName name="cau_nho" localSheetId="3">#REF!</definedName>
    <definedName name="cau_nho">#REF!</definedName>
    <definedName name="cau_nho_20" localSheetId="11">#REF!</definedName>
    <definedName name="cau_nho_20" localSheetId="3">#REF!</definedName>
    <definedName name="cau_nho_20">#REF!</definedName>
    <definedName name="cau_nho_28" localSheetId="11">#REF!</definedName>
    <definedName name="cau_nho_28" localSheetId="3">#REF!</definedName>
    <definedName name="cau_nho_28">#REF!</definedName>
    <definedName name="cau10_20" localSheetId="11">#REF!</definedName>
    <definedName name="cau10_20" localSheetId="3">#REF!</definedName>
    <definedName name="cau10_20">#REF!</definedName>
    <definedName name="cau10_28" localSheetId="11">#REF!</definedName>
    <definedName name="cau10_28" localSheetId="3">#REF!</definedName>
    <definedName name="cau10_28">#REF!</definedName>
    <definedName name="cau16_20" localSheetId="11">#REF!</definedName>
    <definedName name="cau16_20" localSheetId="3">#REF!</definedName>
    <definedName name="cau16_20">#REF!</definedName>
    <definedName name="cau16_28" localSheetId="11">#REF!</definedName>
    <definedName name="cau16_28" localSheetId="3">#REF!</definedName>
    <definedName name="cau16_28">#REF!</definedName>
    <definedName name="cau25_20" localSheetId="11">#REF!</definedName>
    <definedName name="cau25_20" localSheetId="3">#REF!</definedName>
    <definedName name="cau25_20">#REF!</definedName>
    <definedName name="cau25_28" localSheetId="11">#REF!</definedName>
    <definedName name="cau25_28" localSheetId="3">#REF!</definedName>
    <definedName name="cau25_28">#REF!</definedName>
    <definedName name="cau40_20" localSheetId="11">#REF!</definedName>
    <definedName name="cau40_20" localSheetId="3">#REF!</definedName>
    <definedName name="cau40_20">#REF!</definedName>
    <definedName name="cau40_28" localSheetId="11">#REF!</definedName>
    <definedName name="cau40_28" localSheetId="3">#REF!</definedName>
    <definedName name="cau40_28">#REF!</definedName>
    <definedName name="cau40moi" localSheetId="11">#REF!</definedName>
    <definedName name="cau40moi" localSheetId="3">#REF!</definedName>
    <definedName name="cau40moi">#REF!</definedName>
    <definedName name="cau50_20" localSheetId="11">#REF!</definedName>
    <definedName name="cau50_20" localSheetId="3">#REF!</definedName>
    <definedName name="cau50_20">#REF!</definedName>
    <definedName name="cau50_28" localSheetId="11">#REF!</definedName>
    <definedName name="cau50_28" localSheetId="3">#REF!</definedName>
    <definedName name="cau50_28">#REF!</definedName>
    <definedName name="cau60_20" localSheetId="11">#REF!</definedName>
    <definedName name="cau60_20" localSheetId="3">#REF!</definedName>
    <definedName name="cau60_20">#REF!</definedName>
    <definedName name="cau60_28" localSheetId="11">#REF!</definedName>
    <definedName name="cau60_28" localSheetId="3">#REF!</definedName>
    <definedName name="cau60_28">#REF!</definedName>
    <definedName name="cau63_20" localSheetId="11">#REF!</definedName>
    <definedName name="cau63_20" localSheetId="3">#REF!</definedName>
    <definedName name="cau63_20">#REF!</definedName>
    <definedName name="cau63_28" localSheetId="11">#REF!</definedName>
    <definedName name="cau63_28" localSheetId="3">#REF!</definedName>
    <definedName name="cau63_28">#REF!</definedName>
    <definedName name="cau7_20" localSheetId="11">#REF!</definedName>
    <definedName name="cau7_20" localSheetId="3">#REF!</definedName>
    <definedName name="cau7_20">#REF!</definedName>
    <definedName name="cau7_28" localSheetId="11">#REF!</definedName>
    <definedName name="cau7_28" localSheetId="3">#REF!</definedName>
    <definedName name="cau7_28">#REF!</definedName>
    <definedName name="Caudao" localSheetId="11">#REF!</definedName>
    <definedName name="Caudao" localSheetId="3">#REF!</definedName>
    <definedName name="Caudao">#REF!</definedName>
    <definedName name="Caudao_20" localSheetId="11">#REF!</definedName>
    <definedName name="Caudao_20" localSheetId="3">#REF!</definedName>
    <definedName name="Caudao_20">#REF!</definedName>
    <definedName name="Caudao_28" localSheetId="11">#REF!</definedName>
    <definedName name="Caudao_28" localSheetId="3">#REF!</definedName>
    <definedName name="Caudao_28">#REF!</definedName>
    <definedName name="cauhoi10T" localSheetId="11">#REF!</definedName>
    <definedName name="cauhoi10T" localSheetId="3">#REF!</definedName>
    <definedName name="cauhoi10T">#REF!</definedName>
    <definedName name="cauhoi10T_20" localSheetId="11">#REF!</definedName>
    <definedName name="cauhoi10T_20" localSheetId="3">#REF!</definedName>
    <definedName name="cauhoi10T_20">#REF!</definedName>
    <definedName name="cauhoi16T" localSheetId="11">#REF!</definedName>
    <definedName name="cauhoi16T" localSheetId="3">#REF!</definedName>
    <definedName name="cauhoi16T">#REF!</definedName>
    <definedName name="cauhoi16T_20" localSheetId="11">#REF!</definedName>
    <definedName name="cauhoi16T_20" localSheetId="3">#REF!</definedName>
    <definedName name="cauhoi16T_20">#REF!</definedName>
    <definedName name="cauhoi25T" localSheetId="11">#REF!</definedName>
    <definedName name="cauhoi25T" localSheetId="3">#REF!</definedName>
    <definedName name="cauhoi25T">#REF!</definedName>
    <definedName name="cauhoi25T_20" localSheetId="11">#REF!</definedName>
    <definedName name="cauhoi25T_20" localSheetId="3">#REF!</definedName>
    <definedName name="cauhoi25T_20">#REF!</definedName>
    <definedName name="cauhoi5T" localSheetId="11">#REF!</definedName>
    <definedName name="cauhoi5T" localSheetId="3">#REF!</definedName>
    <definedName name="cauhoi5T">#REF!</definedName>
    <definedName name="cauhoi5T_20" localSheetId="11">#REF!</definedName>
    <definedName name="cauhoi5T_20" localSheetId="3">#REF!</definedName>
    <definedName name="cauhoi5T_20">#REF!</definedName>
    <definedName name="caulop10" localSheetId="11">#REF!</definedName>
    <definedName name="caulop10" localSheetId="3">#REF!</definedName>
    <definedName name="caulop10">#REF!</definedName>
    <definedName name="Caunho" localSheetId="11">#REF!</definedName>
    <definedName name="Caunho" localSheetId="3">#REF!</definedName>
    <definedName name="Caunho">#REF!</definedName>
    <definedName name="Caunho_20" localSheetId="11">#REF!</definedName>
    <definedName name="Caunho_20" localSheetId="3">#REF!</definedName>
    <definedName name="Caunho_20">#REF!</definedName>
    <definedName name="Caunho_28" localSheetId="11">#REF!</definedName>
    <definedName name="Caunho_28" localSheetId="3">#REF!</definedName>
    <definedName name="Caunho_28">#REF!</definedName>
    <definedName name="caunoi30" localSheetId="11">#REF!</definedName>
    <definedName name="caunoi30" localSheetId="3">#REF!</definedName>
    <definedName name="caunoi30">#REF!</definedName>
    <definedName name="caunoi30_20" localSheetId="11">#REF!</definedName>
    <definedName name="caunoi30_20" localSheetId="3">#REF!</definedName>
    <definedName name="caunoi30_20">#REF!</definedName>
    <definedName name="caunoi30_28" localSheetId="11">#REF!</definedName>
    <definedName name="caunoi30_28" localSheetId="3">#REF!</definedName>
    <definedName name="caunoi30_28">#REF!</definedName>
    <definedName name="cauxich25T" localSheetId="11">#REF!</definedName>
    <definedName name="cauxich25T" localSheetId="3">#REF!</definedName>
    <definedName name="cauxich25T">#REF!</definedName>
    <definedName name="cauxich25T_20" localSheetId="11">#REF!</definedName>
    <definedName name="cauxich25T_20" localSheetId="3">#REF!</definedName>
    <definedName name="cauxich25T_20">#REF!</definedName>
    <definedName name="cay" localSheetId="11">#REF!</definedName>
    <definedName name="cay" localSheetId="3">#REF!</definedName>
    <definedName name="cay">#REF!</definedName>
    <definedName name="cay_28" localSheetId="11">#REF!</definedName>
    <definedName name="cay_28" localSheetId="3">#REF!</definedName>
    <definedName name="cay_28">#REF!</definedName>
    <definedName name="cayxoi108" localSheetId="11">#REF!</definedName>
    <definedName name="cayxoi108" localSheetId="3">#REF!</definedName>
    <definedName name="cayxoi108">#REF!</definedName>
    <definedName name="cayxoi108_20" localSheetId="11">#REF!</definedName>
    <definedName name="cayxoi108_20" localSheetId="3">#REF!</definedName>
    <definedName name="cayxoi108_20">#REF!</definedName>
    <definedName name="cayxoi108_28" localSheetId="11">#REF!</definedName>
    <definedName name="cayxoi108_28" localSheetId="3">#REF!</definedName>
    <definedName name="cayxoi108_28">#REF!</definedName>
    <definedName name="cayxoi108cv" localSheetId="11">#REF!</definedName>
    <definedName name="cayxoi108cv" localSheetId="3">#REF!</definedName>
    <definedName name="cayxoi108cv">#REF!</definedName>
    <definedName name="cayxoi108cv_20" localSheetId="11">#REF!</definedName>
    <definedName name="cayxoi108cv_20" localSheetId="3">#REF!</definedName>
    <definedName name="cayxoi108cv_20">#REF!</definedName>
    <definedName name="cayxoi110" localSheetId="11">#REF!</definedName>
    <definedName name="cayxoi110" localSheetId="3">#REF!</definedName>
    <definedName name="cayxoi110">#REF!</definedName>
    <definedName name="cayxoi110_20" localSheetId="11">#REF!</definedName>
    <definedName name="cayxoi110_20" localSheetId="3">#REF!</definedName>
    <definedName name="cayxoi110_20">#REF!</definedName>
    <definedName name="cayxoi110_28" localSheetId="11">#REF!</definedName>
    <definedName name="cayxoi110_28" localSheetId="3">#REF!</definedName>
    <definedName name="cayxoi110_28">#REF!</definedName>
    <definedName name="cayxoi75" localSheetId="11">#REF!</definedName>
    <definedName name="cayxoi75" localSheetId="3">#REF!</definedName>
    <definedName name="cayxoi75">#REF!</definedName>
    <definedName name="cayxoi75_20" localSheetId="11">#REF!</definedName>
    <definedName name="cayxoi75_20" localSheetId="3">#REF!</definedName>
    <definedName name="cayxoi75_20">#REF!</definedName>
    <definedName name="cayxoi75_28" localSheetId="11">#REF!</definedName>
    <definedName name="cayxoi75_28" localSheetId="3">#REF!</definedName>
    <definedName name="cayxoi75_28">#REF!</definedName>
    <definedName name="Cb" localSheetId="11">#REF!</definedName>
    <definedName name="Cb" localSheetId="3">#REF!</definedName>
    <definedName name="Cb">#REF!</definedName>
    <definedName name="Cb_20" localSheetId="11">#REF!</definedName>
    <definedName name="Cb_20" localSheetId="3">#REF!</definedName>
    <definedName name="Cb_20">#REF!</definedName>
    <definedName name="Cb_28" localSheetId="11">#REF!</definedName>
    <definedName name="Cb_28" localSheetId="3">#REF!</definedName>
    <definedName name="Cb_28">#REF!</definedName>
    <definedName name="CBE100M" localSheetId="11">#REF!</definedName>
    <definedName name="CBE100M" localSheetId="3">#REF!</definedName>
    <definedName name="CBE100M">#REF!</definedName>
    <definedName name="CBE100M_28" localSheetId="11">#REF!</definedName>
    <definedName name="CBE100M_28" localSheetId="3">#REF!</definedName>
    <definedName name="CBE100M_28">#REF!</definedName>
    <definedName name="CBE150M" localSheetId="11">#REF!</definedName>
    <definedName name="CBE150M" localSheetId="3">#REF!</definedName>
    <definedName name="CBE150M">#REF!</definedName>
    <definedName name="CBE150M_28" localSheetId="11">#REF!</definedName>
    <definedName name="CBE150M_28" localSheetId="3">#REF!</definedName>
    <definedName name="CBE150M_28">#REF!</definedName>
    <definedName name="CBE200M" localSheetId="11">#REF!</definedName>
    <definedName name="CBE200M" localSheetId="3">#REF!</definedName>
    <definedName name="CBE200M">#REF!</definedName>
    <definedName name="CBE200M_28" localSheetId="11">#REF!</definedName>
    <definedName name="CBE200M_28" localSheetId="3">#REF!</definedName>
    <definedName name="CBE200M_28">#REF!</definedName>
    <definedName name="CBE50M" localSheetId="11">#REF!</definedName>
    <definedName name="CBE50M" localSheetId="3">#REF!</definedName>
    <definedName name="CBE50M">#REF!</definedName>
    <definedName name="CBE50M_20" localSheetId="11">#REF!</definedName>
    <definedName name="CBE50M_20" localSheetId="3">#REF!</definedName>
    <definedName name="CBE50M_20">#REF!</definedName>
    <definedName name="CBE50M_28" localSheetId="11">#REF!</definedName>
    <definedName name="CBE50M_28" localSheetId="3">#REF!</definedName>
    <definedName name="CBE50M_28">#REF!</definedName>
    <definedName name="CC" localSheetId="11">#REF!</definedName>
    <definedName name="CC" localSheetId="3">#REF!</definedName>
    <definedName name="CC">#REF!</definedName>
    <definedName name="CC.M14.1" localSheetId="11">#REF!</definedName>
    <definedName name="CC.M14.1" localSheetId="3">#REF!</definedName>
    <definedName name="CC.M14.1">#REF!</definedName>
    <definedName name="CC.M14.1_28" localSheetId="11">#REF!</definedName>
    <definedName name="CC.M14.1_28" localSheetId="3">#REF!</definedName>
    <definedName name="CC.M14.1_28">#REF!</definedName>
    <definedName name="CC.M14.2" localSheetId="11">#REF!</definedName>
    <definedName name="CC.M14.2" localSheetId="3">#REF!</definedName>
    <definedName name="CC.M14.2">#REF!</definedName>
    <definedName name="CC.M14.2_28" localSheetId="11">#REF!</definedName>
    <definedName name="CC.M14.2_28" localSheetId="3">#REF!</definedName>
    <definedName name="CC.M14.2_28">#REF!</definedName>
    <definedName name="CC.MTCat" localSheetId="11">#REF!</definedName>
    <definedName name="CC.MTCat" localSheetId="3">#REF!</definedName>
    <definedName name="CC.MTCat">#REF!</definedName>
    <definedName name="CC.MTCat_28" localSheetId="11">#REF!</definedName>
    <definedName name="CC.MTCat_28" localSheetId="3">#REF!</definedName>
    <definedName name="CC.MTCat_28">#REF!</definedName>
    <definedName name="cc_" localSheetId="11">#REF!</definedName>
    <definedName name="cc_" localSheetId="3">#REF!</definedName>
    <definedName name="cc_">#REF!</definedName>
    <definedName name="cc__28" localSheetId="11">#REF!</definedName>
    <definedName name="cc__28" localSheetId="3">#REF!</definedName>
    <definedName name="cc__28">#REF!</definedName>
    <definedName name="CC_20" localSheetId="11">#REF!</definedName>
    <definedName name="CC_20" localSheetId="3">#REF!</definedName>
    <definedName name="CC_20">#REF!</definedName>
    <definedName name="CC_28" localSheetId="11">#REF!</definedName>
    <definedName name="CC_28" localSheetId="3">#REF!</definedName>
    <definedName name="CC_28">#REF!</definedName>
    <definedName name="ccc" localSheetId="0" hidden="1">{"'Sheet1'!$L$16"}</definedName>
    <definedName name="ccc" localSheetId="1" hidden="1">{"'Sheet1'!$L$16"}</definedName>
    <definedName name="ccc" localSheetId="2" hidden="1">{"'Sheet1'!$L$16"}</definedName>
    <definedName name="ccc" localSheetId="3" hidden="1">{"'Sheet1'!$L$16"}</definedName>
    <definedName name="ccc" hidden="1">{"'Sheet1'!$L$16"}</definedName>
    <definedName name="cccl2" localSheetId="11">#REF!</definedName>
    <definedName name="cccl2" localSheetId="3">#REF!</definedName>
    <definedName name="cccl2">#REF!</definedName>
    <definedName name="cccl2_20" localSheetId="11">#REF!</definedName>
    <definedName name="cccl2_20" localSheetId="3">#REF!</definedName>
    <definedName name="cccl2_20">#REF!</definedName>
    <definedName name="cccl2_28" localSheetId="11">#REF!</definedName>
    <definedName name="cccl2_28" localSheetId="3">#REF!</definedName>
    <definedName name="cccl2_28">#REF!</definedName>
    <definedName name="ccl1_20" localSheetId="11">#REF!</definedName>
    <definedName name="ccl1_20" localSheetId="3">#REF!</definedName>
    <definedName name="ccl1_20">#REF!</definedName>
    <definedName name="ccl1_28" localSheetId="11">#REF!</definedName>
    <definedName name="ccl1_28" localSheetId="3">#REF!</definedName>
    <definedName name="ccl1_28">#REF!</definedName>
    <definedName name="ccl2_20" localSheetId="11">#REF!</definedName>
    <definedName name="ccl2_20" localSheetId="3">#REF!</definedName>
    <definedName name="ccl2_20">#REF!</definedName>
    <definedName name="ccl2_28" localSheetId="11">#REF!</definedName>
    <definedName name="ccl2_28" localSheetId="3">#REF!</definedName>
    <definedName name="ccl2_28">#REF!</definedName>
    <definedName name="CÇn_cÈu_10_T" localSheetId="11">#REF!</definedName>
    <definedName name="CÇn_cÈu_10_T" localSheetId="3">#REF!</definedName>
    <definedName name="CÇn_cÈu_10_T">#REF!</definedName>
    <definedName name="CCNK" localSheetId="11">#REF!</definedName>
    <definedName name="CCNK" localSheetId="3">#REF!</definedName>
    <definedName name="CCNK">#REF!</definedName>
    <definedName name="CCS">"$#REF!.$#REF!$#REF!:$#REF!$#REF!"</definedName>
    <definedName name="CCS_26" localSheetId="11">#REF!</definedName>
    <definedName name="CCS_26" localSheetId="3">#REF!</definedName>
    <definedName name="CCS_26">#REF!</definedName>
    <definedName name="CCS_28" localSheetId="11">#REF!</definedName>
    <definedName name="CCS_28" localSheetId="3">#REF!</definedName>
    <definedName name="CCS_28">#REF!</definedName>
    <definedName name="CCS_3">"$#REF!.$#REF!$#REF!:$#REF!$#REF!"</definedName>
    <definedName name="cd" localSheetId="11">#REF!</definedName>
    <definedName name="cd" localSheetId="3">#REF!</definedName>
    <definedName name="cd">#REF!</definedName>
    <definedName name="cd_20" localSheetId="11">#REF!</definedName>
    <definedName name="cd_20" localSheetId="3">#REF!</definedName>
    <definedName name="cd_20">#REF!</definedName>
    <definedName name="cd_28" localSheetId="11">#REF!</definedName>
    <definedName name="cd_28" localSheetId="3">#REF!</definedName>
    <definedName name="cd_28">#REF!</definedName>
    <definedName name="CDAY" localSheetId="11">#REF!</definedName>
    <definedName name="CDAY" localSheetId="3">#REF!</definedName>
    <definedName name="CDAY">#REF!</definedName>
    <definedName name="CDAY_20" localSheetId="11">#REF!</definedName>
    <definedName name="CDAY_20" localSheetId="3">#REF!</definedName>
    <definedName name="CDAY_20">#REF!</definedName>
    <definedName name="CDAY_28" localSheetId="11">#REF!</definedName>
    <definedName name="CDAY_28" localSheetId="3">#REF!</definedName>
    <definedName name="CDAY_28">#REF!</definedName>
    <definedName name="CDBT" localSheetId="11">#REF!</definedName>
    <definedName name="CDBT" localSheetId="3">#REF!</definedName>
    <definedName name="CDBT">#REF!</definedName>
    <definedName name="CDBT_20" localSheetId="11">#REF!</definedName>
    <definedName name="CDBT_20" localSheetId="3">#REF!</definedName>
    <definedName name="CDBT_20">#REF!</definedName>
    <definedName name="cdc" localSheetId="11">#REF!*1000+1030-100</definedName>
    <definedName name="cdc" localSheetId="3">#REF!*1000+1030-100</definedName>
    <definedName name="cdc">#REF!*1000+1030-100</definedName>
    <definedName name="CDCK" localSheetId="11">#REF!</definedName>
    <definedName name="CDCK" localSheetId="3">#REF!</definedName>
    <definedName name="CDCK">#REF!</definedName>
    <definedName name="CDCK_20" localSheetId="11">#REF!</definedName>
    <definedName name="CDCK_20" localSheetId="3">#REF!</definedName>
    <definedName name="CDCK_20">#REF!</definedName>
    <definedName name="CDCN" localSheetId="11">#REF!</definedName>
    <definedName name="CDCN" localSheetId="3">#REF!</definedName>
    <definedName name="CDCN">#REF!</definedName>
    <definedName name="CDCN_20" localSheetId="11">#REF!</definedName>
    <definedName name="CDCN_20" localSheetId="3">#REF!</definedName>
    <definedName name="CDCN_20">#REF!</definedName>
    <definedName name="CDCU" localSheetId="11">#REF!</definedName>
    <definedName name="CDCU" localSheetId="3">#REF!</definedName>
    <definedName name="CDCU">#REF!</definedName>
    <definedName name="CDCU_20" localSheetId="11">#REF!</definedName>
    <definedName name="CDCU_20" localSheetId="3">#REF!</definedName>
    <definedName name="CDCU_20">#REF!</definedName>
    <definedName name="CDD">"$#REF!.$#REF!$#REF!:$#REF!$#REF!"</definedName>
    <definedName name="CDD_26" localSheetId="11">#REF!</definedName>
    <definedName name="CDD_26" localSheetId="3">#REF!</definedName>
    <definedName name="CDD_26">#REF!</definedName>
    <definedName name="CDD_28" localSheetId="11">#REF!</definedName>
    <definedName name="CDD_28" localSheetId="3">#REF!</definedName>
    <definedName name="CDD_28">#REF!</definedName>
    <definedName name="CDD_3">"$#REF!.$#REF!$#REF!:$#REF!$#REF!"</definedName>
    <definedName name="CDDB" localSheetId="11">#REF!</definedName>
    <definedName name="CDDB" localSheetId="3">#REF!</definedName>
    <definedName name="CDDB">#REF!</definedName>
    <definedName name="CDDD">NA()</definedName>
    <definedName name="CDDD_26" localSheetId="11">#REF!</definedName>
    <definedName name="CDDD_26" localSheetId="3">#REF!</definedName>
    <definedName name="CDDD_26">#REF!</definedName>
    <definedName name="CDDD_28" localSheetId="11">#REF!</definedName>
    <definedName name="CDDD_28" localSheetId="3">#REF!</definedName>
    <definedName name="CDDD_28">#REF!</definedName>
    <definedName name="cddd1p" localSheetId="11">#REF!</definedName>
    <definedName name="cddd1p" localSheetId="3">#REF!</definedName>
    <definedName name="cddd1p">#REF!</definedName>
    <definedName name="cddd1p_26" localSheetId="11">#REF!</definedName>
    <definedName name="cddd1p_26" localSheetId="3">#REF!</definedName>
    <definedName name="cddd1p_26">#REF!</definedName>
    <definedName name="cddd1p_28" localSheetId="11">#REF!</definedName>
    <definedName name="cddd1p_28" localSheetId="3">#REF!</definedName>
    <definedName name="cddd1p_28">#REF!</definedName>
    <definedName name="CDDD1PHA" localSheetId="11">#REF!</definedName>
    <definedName name="CDDD1PHA" localSheetId="3">#REF!</definedName>
    <definedName name="CDDD1PHA">#REF!</definedName>
    <definedName name="CDDD1PHA_20" localSheetId="11">#REF!</definedName>
    <definedName name="CDDD1PHA_20" localSheetId="3">#REF!</definedName>
    <definedName name="CDDD1PHA_20">#REF!</definedName>
    <definedName name="CDDD1PHA_28" localSheetId="11">#REF!</definedName>
    <definedName name="CDDD1PHA_28" localSheetId="3">#REF!</definedName>
    <definedName name="CDDD1PHA_28">#REF!</definedName>
    <definedName name="cddd3p" localSheetId="11">#REF!</definedName>
    <definedName name="cddd3p" localSheetId="3">#REF!</definedName>
    <definedName name="cddd3p">#REF!</definedName>
    <definedName name="cddd3p_26" localSheetId="11">#REF!</definedName>
    <definedName name="cddd3p_26" localSheetId="3">#REF!</definedName>
    <definedName name="cddd3p_26">#REF!</definedName>
    <definedName name="cddd3p_28" localSheetId="11">#REF!</definedName>
    <definedName name="cddd3p_28" localSheetId="3">#REF!</definedName>
    <definedName name="cddd3p_28">#REF!</definedName>
    <definedName name="CDDD3PHA" localSheetId="11">#REF!</definedName>
    <definedName name="CDDD3PHA" localSheetId="3">#REF!</definedName>
    <definedName name="CDDD3PHA">#REF!</definedName>
    <definedName name="CDDD3PHA_20" localSheetId="11">#REF!</definedName>
    <definedName name="CDDD3PHA_20" localSheetId="3">#REF!</definedName>
    <definedName name="CDDD3PHA_20">#REF!</definedName>
    <definedName name="CDDD3PHA_28" localSheetId="11">#REF!</definedName>
    <definedName name="CDDD3PHA_28" localSheetId="3">#REF!</definedName>
    <definedName name="CDDD3PHA_28">#REF!</definedName>
    <definedName name="CDDR_Acer40X_IDE" localSheetId="11">#REF!</definedName>
    <definedName name="CDDR_Acer40X_IDE" localSheetId="3">#REF!</definedName>
    <definedName name="CDDR_Acer40X_IDE">#REF!</definedName>
    <definedName name="CDDR_Acer40X_IDE_28" localSheetId="11">#REF!</definedName>
    <definedName name="CDDR_Acer40X_IDE_28" localSheetId="3">#REF!</definedName>
    <definedName name="CDDR_Acer40X_IDE_28">#REF!</definedName>
    <definedName name="CDDR_Acer48X_IDE" localSheetId="11">#REF!</definedName>
    <definedName name="CDDR_Acer48X_IDE" localSheetId="3">#REF!</definedName>
    <definedName name="CDDR_Acer48X_IDE">#REF!</definedName>
    <definedName name="CDDR_Acer48X_IDE_28" localSheetId="11">#REF!</definedName>
    <definedName name="CDDR_Acer48X_IDE_28" localSheetId="3">#REF!</definedName>
    <definedName name="CDDR_Acer48X_IDE_28">#REF!</definedName>
    <definedName name="CDDR_Acer50X_IDE" localSheetId="11">#REF!</definedName>
    <definedName name="CDDR_Acer50X_IDE" localSheetId="3">#REF!</definedName>
    <definedName name="CDDR_Acer50X_IDE">#REF!</definedName>
    <definedName name="CDDR_Acer50X_IDE_28" localSheetId="11">#REF!</definedName>
    <definedName name="CDDR_Acer50X_IDE_28" localSheetId="3">#REF!</definedName>
    <definedName name="CDDR_Acer50X_IDE_28">#REF!</definedName>
    <definedName name="CDDT" localSheetId="11">#REF!</definedName>
    <definedName name="CDDT" localSheetId="3">#REF!</definedName>
    <definedName name="CDDT">#REF!</definedName>
    <definedName name="cden" localSheetId="11">#REF!</definedName>
    <definedName name="cden" localSheetId="3">#REF!</definedName>
    <definedName name="cden">#REF!</definedName>
    <definedName name="cden_28" localSheetId="11">#REF!</definedName>
    <definedName name="cden_28" localSheetId="3">#REF!</definedName>
    <definedName name="cden_28">#REF!</definedName>
    <definedName name="CDMD" localSheetId="11">#REF!</definedName>
    <definedName name="CDMD" localSheetId="3">#REF!</definedName>
    <definedName name="CDMD">#REF!</definedName>
    <definedName name="cdn" localSheetId="11">#REF!</definedName>
    <definedName name="cdn" localSheetId="3">#REF!</definedName>
    <definedName name="cdn">#REF!</definedName>
    <definedName name="Cdnum" localSheetId="11">#REF!</definedName>
    <definedName name="Cdnum" localSheetId="3">#REF!</definedName>
    <definedName name="Cdnum">#REF!</definedName>
    <definedName name="Cdnum_20" localSheetId="11">#REF!</definedName>
    <definedName name="Cdnum_20" localSheetId="3">#REF!</definedName>
    <definedName name="Cdnum_20">#REF!</definedName>
    <definedName name="Cdnum_28" localSheetId="11">#REF!</definedName>
    <definedName name="Cdnum_28" localSheetId="3">#REF!</definedName>
    <definedName name="Cdnum_28">#REF!</definedName>
    <definedName name="cdothep" localSheetId="11">#REF!</definedName>
    <definedName name="cdothep" localSheetId="3">#REF!</definedName>
    <definedName name="cdothep">#REF!</definedName>
    <definedName name="cdothep_28" localSheetId="11">#REF!</definedName>
    <definedName name="cdothep_28" localSheetId="3">#REF!</definedName>
    <definedName name="cdothep_28">#REF!</definedName>
    <definedName name="cds" localSheetId="11">#REF!</definedName>
    <definedName name="cds" localSheetId="3">#REF!</definedName>
    <definedName name="cds">#REF!</definedName>
    <definedName name="cds_28" localSheetId="11">#REF!</definedName>
    <definedName name="cds_28" localSheetId="3">#REF!</definedName>
    <definedName name="cds_28">#REF!</definedName>
    <definedName name="CDT" localSheetId="11">#REF!</definedName>
    <definedName name="CDT" localSheetId="3">#REF!</definedName>
    <definedName name="CDT">#REF!</definedName>
    <definedName name="CDT_20" localSheetId="11">#REF!</definedName>
    <definedName name="CDT_20" localSheetId="3">#REF!</definedName>
    <definedName name="CDT_20">#REF!</definedName>
    <definedName name="cellhasformular" localSheetId="11">_1NAME()</definedName>
    <definedName name="cellhasformular" localSheetId="0">_1NAME()</definedName>
    <definedName name="cellhasformular" localSheetId="1">_1NAME()</definedName>
    <definedName name="cellhasformular" localSheetId="2">_1NAME()</definedName>
    <definedName name="cellhasformular" localSheetId="3">_1NAME()</definedName>
    <definedName name="cellhasformular">_1NAME()</definedName>
    <definedName name="CELPNT" localSheetId="11">#REF!</definedName>
    <definedName name="CELPNT" localSheetId="0">#REF!</definedName>
    <definedName name="CELPNT" localSheetId="3">#REF!</definedName>
    <definedName name="CELPNT">#REF!</definedName>
    <definedName name="CELPNT_20" localSheetId="11">#REF!</definedName>
    <definedName name="CELPNT_20" localSheetId="0">#REF!</definedName>
    <definedName name="CELPNT_20" localSheetId="3">#REF!</definedName>
    <definedName name="CELPNT_20">#REF!</definedName>
    <definedName name="CELPNT_28" localSheetId="11">#REF!</definedName>
    <definedName name="CELPNT_28" localSheetId="0">#REF!</definedName>
    <definedName name="CELPNT_28" localSheetId="3">#REF!</definedName>
    <definedName name="CELPNT_28">#REF!</definedName>
    <definedName name="CELPNT2" localSheetId="11">#REF!</definedName>
    <definedName name="CELPNT2" localSheetId="3">#REF!</definedName>
    <definedName name="CELPNT2">#REF!</definedName>
    <definedName name="CELPNT2_20" localSheetId="11">#REF!</definedName>
    <definedName name="CELPNT2_20" localSheetId="3">#REF!</definedName>
    <definedName name="CELPNT2_20">#REF!</definedName>
    <definedName name="CELPNT2_28" localSheetId="11">#REF!</definedName>
    <definedName name="CELPNT2_28" localSheetId="3">#REF!</definedName>
    <definedName name="CELPNT2_28">#REF!</definedName>
    <definedName name="Céng" localSheetId="11">#REF!</definedName>
    <definedName name="Céng" localSheetId="3">#REF!</definedName>
    <definedName name="Céng">#REF!</definedName>
    <definedName name="Céng_gi__trÞ_dù_thÇu_x_y_l_p" localSheetId="11">#REF!</definedName>
    <definedName name="Céng_gi__trÞ_dù_thÇu_x_y_l_p" localSheetId="3">#REF!</definedName>
    <definedName name="Céng_gi__trÞ_dù_thÇu_x_y_l_p">#REF!</definedName>
    <definedName name="cfc" localSheetId="11">#REF!</definedName>
    <definedName name="cfc" localSheetId="3">#REF!</definedName>
    <definedName name="cfc">#REF!</definedName>
    <definedName name="cfc_28" localSheetId="11">#REF!</definedName>
    <definedName name="cfc_28" localSheetId="3">#REF!</definedName>
    <definedName name="cfc_28">#REF!</definedName>
    <definedName name="cfk" localSheetId="11">#REF!</definedName>
    <definedName name="cfk" localSheetId="3">#REF!</definedName>
    <definedName name="cfk">#REF!</definedName>
    <definedName name="cfk_20" localSheetId="11">#REF!</definedName>
    <definedName name="cfk_20" localSheetId="3">#REF!</definedName>
    <definedName name="cfk_20">#REF!</definedName>
    <definedName name="cfk_28" localSheetId="11">#REF!</definedName>
    <definedName name="cfk_28" localSheetId="3">#REF!</definedName>
    <definedName name="cfk_28">#REF!</definedName>
    <definedName name="cgionc">NA()</definedName>
    <definedName name="cgionc_26" localSheetId="11">#REF!</definedName>
    <definedName name="cgionc_26" localSheetId="3">#REF!</definedName>
    <definedName name="cgionc_26">#REF!</definedName>
    <definedName name="cgionc_28" localSheetId="11">#REF!</definedName>
    <definedName name="cgionc_28" localSheetId="3">#REF!</definedName>
    <definedName name="cgionc_28">#REF!</definedName>
    <definedName name="cgionc_3">NA()</definedName>
    <definedName name="cgiovl">NA()</definedName>
    <definedName name="cgiovl_26" localSheetId="11">#REF!</definedName>
    <definedName name="cgiovl_26" localSheetId="3">#REF!</definedName>
    <definedName name="cgiovl_26">#REF!</definedName>
    <definedName name="cgiovl_28" localSheetId="11">#REF!</definedName>
    <definedName name="cgiovl_28" localSheetId="3">#REF!</definedName>
    <definedName name="cgiovl_28">#REF!</definedName>
    <definedName name="cgiovl_3">NA()</definedName>
    <definedName name="CH">"$#REF!.$K$10"</definedName>
    <definedName name="CH_26" localSheetId="11">#REF!</definedName>
    <definedName name="CH_26" localSheetId="3">#REF!</definedName>
    <definedName name="CH_26">#REF!</definedName>
    <definedName name="CH_28" localSheetId="11">#REF!</definedName>
    <definedName name="CH_28" localSheetId="3">#REF!</definedName>
    <definedName name="CH_28">#REF!</definedName>
    <definedName name="CH_3">"$#REF!.$K$10"</definedName>
    <definedName name="Chang" localSheetId="11">#REF!</definedName>
    <definedName name="Chang" localSheetId="3">#REF!</definedName>
    <definedName name="Chang">#REF!</definedName>
    <definedName name="chay1" localSheetId="11">#REF!</definedName>
    <definedName name="chay1" localSheetId="3">#REF!</definedName>
    <definedName name="chay1">#REF!</definedName>
    <definedName name="chay1_20" localSheetId="11">#REF!</definedName>
    <definedName name="chay1_20" localSheetId="3">#REF!</definedName>
    <definedName name="chay1_20">#REF!</definedName>
    <definedName name="chay10" localSheetId="11">#REF!</definedName>
    <definedName name="chay10" localSheetId="3">#REF!</definedName>
    <definedName name="chay10">#REF!</definedName>
    <definedName name="chay10_20" localSheetId="11">#REF!</definedName>
    <definedName name="chay10_20" localSheetId="3">#REF!</definedName>
    <definedName name="chay10_20">#REF!</definedName>
    <definedName name="chay2" localSheetId="11">#REF!</definedName>
    <definedName name="chay2" localSheetId="3">#REF!</definedName>
    <definedName name="chay2">#REF!</definedName>
    <definedName name="chay2_20" localSheetId="11">#REF!</definedName>
    <definedName name="chay2_20" localSheetId="3">#REF!</definedName>
    <definedName name="chay2_20">#REF!</definedName>
    <definedName name="chay3" localSheetId="11">#REF!</definedName>
    <definedName name="chay3" localSheetId="3">#REF!</definedName>
    <definedName name="chay3">#REF!</definedName>
    <definedName name="chay3_20" localSheetId="11">#REF!</definedName>
    <definedName name="chay3_20" localSheetId="3">#REF!</definedName>
    <definedName name="chay3_20">#REF!</definedName>
    <definedName name="chay4" localSheetId="11">#REF!</definedName>
    <definedName name="chay4" localSheetId="3">#REF!</definedName>
    <definedName name="chay4">#REF!</definedName>
    <definedName name="chay4_20" localSheetId="11">#REF!</definedName>
    <definedName name="chay4_20" localSheetId="3">#REF!</definedName>
    <definedName name="chay4_20">#REF!</definedName>
    <definedName name="chay5" localSheetId="11">#REF!</definedName>
    <definedName name="chay5" localSheetId="3">#REF!</definedName>
    <definedName name="chay5">#REF!</definedName>
    <definedName name="chay5_20" localSheetId="11">#REF!</definedName>
    <definedName name="chay5_20" localSheetId="3">#REF!</definedName>
    <definedName name="chay5_20">#REF!</definedName>
    <definedName name="chay6" localSheetId="11">#REF!</definedName>
    <definedName name="chay6" localSheetId="3">#REF!</definedName>
    <definedName name="chay6">#REF!</definedName>
    <definedName name="chay6_20" localSheetId="11">#REF!</definedName>
    <definedName name="chay6_20" localSheetId="3">#REF!</definedName>
    <definedName name="chay6_20">#REF!</definedName>
    <definedName name="chay7" localSheetId="11">#REF!</definedName>
    <definedName name="chay7" localSheetId="3">#REF!</definedName>
    <definedName name="chay7">#REF!</definedName>
    <definedName name="chay7_20" localSheetId="11">#REF!</definedName>
    <definedName name="chay7_20" localSheetId="3">#REF!</definedName>
    <definedName name="chay7_20">#REF!</definedName>
    <definedName name="chay8" localSheetId="11">#REF!</definedName>
    <definedName name="chay8" localSheetId="3">#REF!</definedName>
    <definedName name="chay8">#REF!</definedName>
    <definedName name="chay8_20" localSheetId="11">#REF!</definedName>
    <definedName name="chay8_20" localSheetId="3">#REF!</definedName>
    <definedName name="chay8_20">#REF!</definedName>
    <definedName name="chay9" localSheetId="11">#REF!</definedName>
    <definedName name="chay9" localSheetId="3">#REF!</definedName>
    <definedName name="chay9">#REF!</definedName>
    <definedName name="chay9_20" localSheetId="11">#REF!</definedName>
    <definedName name="chay9_20" localSheetId="3">#REF!</definedName>
    <definedName name="chay9_20">#REF!</definedName>
    <definedName name="chhtnc">NA()</definedName>
    <definedName name="chhtnc_26" localSheetId="11">#REF!</definedName>
    <definedName name="chhtnc_26" localSheetId="3">#REF!</definedName>
    <definedName name="chhtnc_26">#REF!</definedName>
    <definedName name="chhtnc_28" localSheetId="11">#REF!</definedName>
    <definedName name="chhtnc_28" localSheetId="3">#REF!</definedName>
    <definedName name="chhtnc_28">#REF!</definedName>
    <definedName name="chhtnc_3">NA()</definedName>
    <definedName name="chhtvl">NA()</definedName>
    <definedName name="chhtvl_26" localSheetId="11">#REF!</definedName>
    <definedName name="chhtvl_26" localSheetId="3">#REF!</definedName>
    <definedName name="chhtvl_26">#REF!</definedName>
    <definedName name="chhtvl_28" localSheetId="11">#REF!</definedName>
    <definedName name="chhtvl_28" localSheetId="3">#REF!</definedName>
    <definedName name="chhtvl_28">#REF!</definedName>
    <definedName name="chhtvl_3">NA()</definedName>
    <definedName name="Chi_phi_OM" localSheetId="11">#REF!</definedName>
    <definedName name="Chi_phi_OM" localSheetId="3">#REF!</definedName>
    <definedName name="Chi_phi_OM">#REF!</definedName>
    <definedName name="chi_tiÕt_vËt_liÖu___nh_n_c_ng___m_y_thi_c_ng" localSheetId="11">#REF!</definedName>
    <definedName name="chi_tiÕt_vËt_liÖu___nh_n_c_ng___m_y_thi_c_ng" localSheetId="3">#REF!</definedName>
    <definedName name="chi_tiÕt_vËt_liÖu___nh_n_c_ng___m_y_thi_c_ng">#REF!</definedName>
    <definedName name="chi_tiÕt_vËt_liÖu___nh_n_c_ng___m_y_thi_c_ng_20" localSheetId="11">#REF!</definedName>
    <definedName name="chi_tiÕt_vËt_liÖu___nh_n_c_ng___m_y_thi_c_ng_20" localSheetId="3">#REF!</definedName>
    <definedName name="chi_tiÕt_vËt_liÖu___nh_n_c_ng___m_y_thi_c_ng_20">#REF!</definedName>
    <definedName name="chi_tiÕt_vËt_liÖu___nh_n_c_ng___m_y_thi_c_ng_28" localSheetId="11">#REF!</definedName>
    <definedName name="chi_tiÕt_vËt_liÖu___nh_n_c_ng___m_y_thi_c_ng_28" localSheetId="3">#REF!</definedName>
    <definedName name="chi_tiÕt_vËt_liÖu___nh_n_c_ng___m_y_thi_c_ng_28">#REF!</definedName>
    <definedName name="chiemhoa">NA()</definedName>
    <definedName name="chiemhoa_26" localSheetId="11">#REF!</definedName>
    <definedName name="chiemhoa_26" localSheetId="3">#REF!</definedName>
    <definedName name="chiemhoa_26">#REF!</definedName>
    <definedName name="chiemhoa_28" localSheetId="11">#REF!</definedName>
    <definedName name="chiemhoa_28" localSheetId="3">#REF!</definedName>
    <definedName name="chiemhoa_28">#REF!</definedName>
    <definedName name="chiemhoa_3">NA()</definedName>
    <definedName name="Chiet_khau" localSheetId="11">#REF!</definedName>
    <definedName name="Chiet_khau" localSheetId="3">#REF!</definedName>
    <definedName name="Chiet_khau">#REF!</definedName>
    <definedName name="Chin" localSheetId="11">#REF!</definedName>
    <definedName name="Chin" localSheetId="3">#REF!</definedName>
    <definedName name="Chin">#REF!</definedName>
    <definedName name="CHIÕt_TÝnh_0_4_II" localSheetId="11">#REF!</definedName>
    <definedName name="CHIÕt_TÝnh_0_4_II" localSheetId="3">#REF!</definedName>
    <definedName name="CHIÕt_TÝnh_0_4_II">#REF!</definedName>
    <definedName name="CHIÕt_TÝnh_0_4_II_20" localSheetId="11">#REF!</definedName>
    <definedName name="CHIÕt_TÝnh_0_4_II_20" localSheetId="3">#REF!</definedName>
    <definedName name="CHIÕt_TÝnh_0_4_II_20">#REF!</definedName>
    <definedName name="CHIÕt_TÝnh_0_4_II_28" localSheetId="11">#REF!</definedName>
    <definedName name="CHIÕt_TÝnh_0_4_II_28" localSheetId="3">#REF!</definedName>
    <definedName name="CHIÕt_TÝnh_0_4_II_28">#REF!</definedName>
    <definedName name="chk" localSheetId="11">#REF!</definedName>
    <definedName name="chk" localSheetId="3">#REF!</definedName>
    <definedName name="chk">#REF!</definedName>
    <definedName name="chk_20" localSheetId="11">#REF!</definedName>
    <definedName name="chk_20" localSheetId="3">#REF!</definedName>
    <definedName name="chk_20">#REF!</definedName>
    <definedName name="chk_28" localSheetId="11">#REF!</definedName>
    <definedName name="chk_28" localSheetId="3">#REF!</definedName>
    <definedName name="chk_28">#REF!</definedName>
    <definedName name="chk1_20" localSheetId="11">#REF!</definedName>
    <definedName name="chk1_20" localSheetId="3">#REF!</definedName>
    <definedName name="chk1_20">#REF!</definedName>
    <definedName name="chk1_28" localSheetId="11">#REF!</definedName>
    <definedName name="chk1_28" localSheetId="3">#REF!</definedName>
    <definedName name="chk1_28">#REF!</definedName>
    <definedName name="chl" localSheetId="0" hidden="1">{"'Sheet1'!$L$16"}</definedName>
    <definedName name="chl" localSheetId="1" hidden="1">{"'Sheet1'!$L$16"}</definedName>
    <definedName name="chl" localSheetId="2" hidden="1">{"'Sheet1'!$L$16"}</definedName>
    <definedName name="chl" localSheetId="3" hidden="1">{"'Sheet1'!$L$16"}</definedName>
    <definedName name="chl" hidden="1">{"'Sheet1'!$L$16"}</definedName>
    <definedName name="chnbvch" localSheetId="11">#REF!</definedName>
    <definedName name="chnbvch" localSheetId="3">#REF!</definedName>
    <definedName name="chnbvch">#REF!</definedName>
    <definedName name="chnbvch_1" localSheetId="11">#REF!</definedName>
    <definedName name="chnbvch_1" localSheetId="3">#REF!</definedName>
    <definedName name="chnbvch_1">#REF!</definedName>
    <definedName name="chnbvch_2" localSheetId="11">#REF!</definedName>
    <definedName name="chnbvch_2" localSheetId="3">#REF!</definedName>
    <definedName name="chnbvch_2">#REF!</definedName>
    <definedName name="chnbvch_20" localSheetId="11">#REF!</definedName>
    <definedName name="chnbvch_20" localSheetId="3">#REF!</definedName>
    <definedName name="chnbvch_20">#REF!</definedName>
    <definedName name="chnbvch_25" localSheetId="11">#REF!</definedName>
    <definedName name="chnbvch_25" localSheetId="3">#REF!</definedName>
    <definedName name="chnbvch_25">#REF!</definedName>
    <definedName name="chnc">NA()</definedName>
    <definedName name="chnc_26" localSheetId="11">#REF!</definedName>
    <definedName name="chnc_26" localSheetId="3">#REF!</definedName>
    <definedName name="chnc_26">#REF!</definedName>
    <definedName name="chnc_28" localSheetId="11">#REF!</definedName>
    <definedName name="chnc_28" localSheetId="3">#REF!</definedName>
    <definedName name="chnc_28">#REF!</definedName>
    <definedName name="chnc_3">NA()</definedName>
    <definedName name="Chohuu" localSheetId="11">(#REF!,#REF!,#REF!,#REF!,#REF!,#REF!,#REF!,#REF!,#REF!,#REF!,#REF!)</definedName>
    <definedName name="Chohuu" localSheetId="0">(#REF!,#REF!,#REF!,#REF!,#REF!,#REF!,#REF!,#REF!,#REF!,#REF!,#REF!)</definedName>
    <definedName name="Chohuu" localSheetId="3">(#REF!,#REF!,#REF!,#REF!,#REF!,#REF!,#REF!,#REF!,#REF!,#REF!,#REF!)</definedName>
    <definedName name="Chohuu">(#REF!,#REF!,#REF!,#REF!,#REF!,#REF!,#REF!,#REF!,#REF!,#REF!,#REF!)</definedName>
    <definedName name="Chohuu_20" localSheetId="11">(#REF!,#REF!,#REF!,#REF!,#REF!,#REF!,#REF!,#REF!,#REF!,#REF!,#REF!)</definedName>
    <definedName name="Chohuu_20" localSheetId="0">(#REF!,#REF!,#REF!,#REF!,#REF!,#REF!,#REF!,#REF!,#REF!,#REF!,#REF!)</definedName>
    <definedName name="Chohuu_20" localSheetId="3">(#REF!,#REF!,#REF!,#REF!,#REF!,#REF!,#REF!,#REF!,#REF!,#REF!,#REF!)</definedName>
    <definedName name="Chohuu_20">(#REF!,#REF!,#REF!,#REF!,#REF!,#REF!,#REF!,#REF!,#REF!,#REF!,#REF!)</definedName>
    <definedName name="Chohuu_28" localSheetId="11">(#REF!,#REF!,#REF!,#REF!,#REF!,#REF!,#REF!,#REF!,#REF!,#REF!,#REF!)</definedName>
    <definedName name="Chohuu_28" localSheetId="0">(#REF!,#REF!,#REF!,#REF!,#REF!,#REF!,#REF!,#REF!,#REF!,#REF!,#REF!)</definedName>
    <definedName name="Chohuu_28" localSheetId="3">(#REF!,#REF!,#REF!,#REF!,#REF!,#REF!,#REF!,#REF!,#REF!,#REF!,#REF!)</definedName>
    <definedName name="Chohuu_28">(#REF!,#REF!,#REF!,#REF!,#REF!,#REF!,#REF!,#REF!,#REF!,#REF!,#REF!)</definedName>
    <definedName name="choiquet" localSheetId="11">#REF!</definedName>
    <definedName name="choiquet" localSheetId="3">#REF!</definedName>
    <definedName name="choiquet">#REF!</definedName>
    <definedName name="choiquet_20" localSheetId="11">#REF!</definedName>
    <definedName name="choiquet_20" localSheetId="3">#REF!</definedName>
    <definedName name="choiquet_20">#REF!</definedName>
    <definedName name="choiquet_28" localSheetId="11">#REF!</definedName>
    <definedName name="choiquet_28" localSheetId="3">#REF!</definedName>
    <definedName name="choiquet_28">#REF!</definedName>
    <definedName name="chon" localSheetId="11">#REF!</definedName>
    <definedName name="chon" localSheetId="3">#REF!</definedName>
    <definedName name="chon">#REF!</definedName>
    <definedName name="chon_20" localSheetId="11">#REF!</definedName>
    <definedName name="chon_20" localSheetId="3">#REF!</definedName>
    <definedName name="chon_20">#REF!</definedName>
    <definedName name="chon_28" localSheetId="11">#REF!</definedName>
    <definedName name="chon_28" localSheetId="3">#REF!</definedName>
    <definedName name="chon_28">#REF!</definedName>
    <definedName name="chon1" localSheetId="11">#REF!</definedName>
    <definedName name="chon1" localSheetId="3">#REF!</definedName>
    <definedName name="chon1">#REF!</definedName>
    <definedName name="chon1_20" localSheetId="11">#REF!</definedName>
    <definedName name="chon1_20" localSheetId="3">#REF!</definedName>
    <definedName name="chon1_20">#REF!</definedName>
    <definedName name="chon1_28" localSheetId="11">#REF!</definedName>
    <definedName name="chon1_28" localSheetId="3">#REF!</definedName>
    <definedName name="chon1_28">#REF!</definedName>
    <definedName name="chon2" localSheetId="11">#REF!</definedName>
    <definedName name="chon2" localSheetId="3">#REF!</definedName>
    <definedName name="chon2">#REF!</definedName>
    <definedName name="chon2_20" localSheetId="11">#REF!</definedName>
    <definedName name="chon2_20" localSheetId="3">#REF!</definedName>
    <definedName name="chon2_20">#REF!</definedName>
    <definedName name="chon2_28" localSheetId="11">#REF!</definedName>
    <definedName name="chon2_28" localSheetId="3">#REF!</definedName>
    <definedName name="chon2_28">#REF!</definedName>
    <definedName name="chon3" localSheetId="11">#REF!</definedName>
    <definedName name="chon3" localSheetId="3">#REF!</definedName>
    <definedName name="chon3">#REF!</definedName>
    <definedName name="chon3_20" localSheetId="11">#REF!</definedName>
    <definedName name="chon3_20" localSheetId="3">#REF!</definedName>
    <definedName name="chon3_20">#REF!</definedName>
    <definedName name="chon3_28" localSheetId="11">#REF!</definedName>
    <definedName name="chon3_28" localSheetId="3">#REF!</definedName>
    <definedName name="chon3_28">#REF!</definedName>
    <definedName name="chongtron" localSheetId="11">#REF!</definedName>
    <definedName name="chongtron" localSheetId="3">#REF!</definedName>
    <definedName name="chongtron">#REF!</definedName>
    <definedName name="chongtron_20" localSheetId="11">#REF!</definedName>
    <definedName name="chongtron_20" localSheetId="3">#REF!</definedName>
    <definedName name="chongtron_20">#REF!</definedName>
    <definedName name="chongtron_28" localSheetId="11">#REF!</definedName>
    <definedName name="chongtron_28" localSheetId="3">#REF!</definedName>
    <definedName name="chongtron_28">#REF!</definedName>
    <definedName name="Chs_bq" localSheetId="11">#REF!</definedName>
    <definedName name="Chs_bq" localSheetId="3">#REF!</definedName>
    <definedName name="Chs_bq">#REF!</definedName>
    <definedName name="Chs_bq_20" localSheetId="11">#REF!</definedName>
    <definedName name="Chs_bq_20" localSheetId="3">#REF!</definedName>
    <definedName name="Chs_bq_20">#REF!</definedName>
    <definedName name="Chs_bq_28" localSheetId="11">#REF!</definedName>
    <definedName name="Chs_bq_28" localSheetId="3">#REF!</definedName>
    <definedName name="Chs_bq_28">#REF!</definedName>
    <definedName name="Chsau" localSheetId="11">#REF!</definedName>
    <definedName name="Chsau" localSheetId="3">#REF!</definedName>
    <definedName name="Chsau">#REF!</definedName>
    <definedName name="Chsau_20" localSheetId="11">#REF!</definedName>
    <definedName name="Chsau_20" localSheetId="3">#REF!</definedName>
    <definedName name="Chsau_20">#REF!</definedName>
    <definedName name="Chsau_28" localSheetId="11">#REF!</definedName>
    <definedName name="Chsau_28" localSheetId="3">#REF!</definedName>
    <definedName name="Chsau_28">#REF!</definedName>
    <definedName name="Chu" localSheetId="11">#REF!</definedName>
    <definedName name="Chu" localSheetId="3">#REF!</definedName>
    <definedName name="Chu">#REF!</definedName>
    <definedName name="Chu_28" localSheetId="11">#REF!</definedName>
    <definedName name="Chu_28" localSheetId="3">#REF!</definedName>
    <definedName name="Chu_28">#REF!</definedName>
    <definedName name="Chu_dau_tu" localSheetId="11">#REF!</definedName>
    <definedName name="Chu_dau_tu" localSheetId="3">#REF!</definedName>
    <definedName name="Chu_dau_tu">#REF!</definedName>
    <definedName name="chung">66</definedName>
    <definedName name="chuong1" localSheetId="11">#REF!</definedName>
    <definedName name="chuong1" localSheetId="3">#REF!</definedName>
    <definedName name="chuong1">#REF!</definedName>
    <definedName name="chuong1_20" localSheetId="11">#REF!</definedName>
    <definedName name="chuong1_20" localSheetId="3">#REF!</definedName>
    <definedName name="chuong1_20">#REF!</definedName>
    <definedName name="chuong1_28" localSheetId="11">#REF!</definedName>
    <definedName name="chuong1_28" localSheetId="3">#REF!</definedName>
    <definedName name="chuong1_28">#REF!</definedName>
    <definedName name="chuong10" localSheetId="11">#REF!</definedName>
    <definedName name="chuong10" localSheetId="3">#REF!</definedName>
    <definedName name="chuong10">#REF!</definedName>
    <definedName name="chuong10_20" localSheetId="11">#REF!</definedName>
    <definedName name="chuong10_20" localSheetId="3">#REF!</definedName>
    <definedName name="chuong10_20">#REF!</definedName>
    <definedName name="chuong10_28" localSheetId="11">#REF!</definedName>
    <definedName name="chuong10_28" localSheetId="3">#REF!</definedName>
    <definedName name="chuong10_28">#REF!</definedName>
    <definedName name="chuong11" localSheetId="11">#REF!</definedName>
    <definedName name="chuong11" localSheetId="3">#REF!</definedName>
    <definedName name="chuong11">#REF!</definedName>
    <definedName name="chuong11_20" localSheetId="11">#REF!</definedName>
    <definedName name="chuong11_20" localSheetId="3">#REF!</definedName>
    <definedName name="chuong11_20">#REF!</definedName>
    <definedName name="chuong11_28" localSheetId="11">#REF!</definedName>
    <definedName name="chuong11_28" localSheetId="3">#REF!</definedName>
    <definedName name="chuong11_28">#REF!</definedName>
    <definedName name="chuong12" localSheetId="11">#REF!</definedName>
    <definedName name="chuong12" localSheetId="3">#REF!</definedName>
    <definedName name="chuong12">#REF!</definedName>
    <definedName name="chuong12_20" localSheetId="11">#REF!</definedName>
    <definedName name="chuong12_20" localSheetId="3">#REF!</definedName>
    <definedName name="chuong12_20">#REF!</definedName>
    <definedName name="chuong12_28" localSheetId="11">#REF!</definedName>
    <definedName name="chuong12_28" localSheetId="3">#REF!</definedName>
    <definedName name="chuong12_28">#REF!</definedName>
    <definedName name="chuong13" localSheetId="11">#REF!</definedName>
    <definedName name="chuong13" localSheetId="3">#REF!</definedName>
    <definedName name="chuong13">#REF!</definedName>
    <definedName name="chuong13_20" localSheetId="11">#REF!</definedName>
    <definedName name="chuong13_20" localSheetId="3">#REF!</definedName>
    <definedName name="chuong13_20">#REF!</definedName>
    <definedName name="chuong13_28" localSheetId="11">#REF!</definedName>
    <definedName name="chuong13_28" localSheetId="3">#REF!</definedName>
    <definedName name="chuong13_28">#REF!</definedName>
    <definedName name="chuong14" localSheetId="11">#REF!</definedName>
    <definedName name="chuong14" localSheetId="3">#REF!</definedName>
    <definedName name="chuong14">#REF!</definedName>
    <definedName name="chuong14_20" localSheetId="11">#REF!</definedName>
    <definedName name="chuong14_20" localSheetId="3">#REF!</definedName>
    <definedName name="chuong14_20">#REF!</definedName>
    <definedName name="chuong14_28" localSheetId="11">#REF!</definedName>
    <definedName name="chuong14_28" localSheetId="3">#REF!</definedName>
    <definedName name="chuong14_28">#REF!</definedName>
    <definedName name="chuong15" localSheetId="11">#REF!</definedName>
    <definedName name="chuong15" localSheetId="3">#REF!</definedName>
    <definedName name="chuong15">#REF!</definedName>
    <definedName name="chuong15_20" localSheetId="11">#REF!</definedName>
    <definedName name="chuong15_20" localSheetId="3">#REF!</definedName>
    <definedName name="chuong15_20">#REF!</definedName>
    <definedName name="chuong15_28" localSheetId="11">#REF!</definedName>
    <definedName name="chuong15_28" localSheetId="3">#REF!</definedName>
    <definedName name="chuong15_28">#REF!</definedName>
    <definedName name="chuong16" localSheetId="11">#REF!</definedName>
    <definedName name="chuong16" localSheetId="3">#REF!</definedName>
    <definedName name="chuong16">#REF!</definedName>
    <definedName name="chuong16_20" localSheetId="11">#REF!</definedName>
    <definedName name="chuong16_20" localSheetId="3">#REF!</definedName>
    <definedName name="chuong16_20">#REF!</definedName>
    <definedName name="chuong16_28" localSheetId="11">#REF!</definedName>
    <definedName name="chuong16_28" localSheetId="3">#REF!</definedName>
    <definedName name="chuong16_28">#REF!</definedName>
    <definedName name="chuong17" localSheetId="11">#REF!</definedName>
    <definedName name="chuong17" localSheetId="3">#REF!</definedName>
    <definedName name="chuong17">#REF!</definedName>
    <definedName name="chuong17_20" localSheetId="11">#REF!</definedName>
    <definedName name="chuong17_20" localSheetId="3">#REF!</definedName>
    <definedName name="chuong17_20">#REF!</definedName>
    <definedName name="chuong17_28" localSheetId="11">#REF!</definedName>
    <definedName name="chuong17_28" localSheetId="3">#REF!</definedName>
    <definedName name="chuong17_28">#REF!</definedName>
    <definedName name="chuong2" localSheetId="11">#REF!</definedName>
    <definedName name="chuong2" localSheetId="3">#REF!</definedName>
    <definedName name="chuong2">#REF!</definedName>
    <definedName name="chuong2_20" localSheetId="11">#REF!</definedName>
    <definedName name="chuong2_20" localSheetId="3">#REF!</definedName>
    <definedName name="chuong2_20">#REF!</definedName>
    <definedName name="chuong2_28" localSheetId="11">#REF!</definedName>
    <definedName name="chuong2_28" localSheetId="3">#REF!</definedName>
    <definedName name="chuong2_28">#REF!</definedName>
    <definedName name="chuong3" localSheetId="11">#REF!</definedName>
    <definedName name="chuong3" localSheetId="3">#REF!</definedName>
    <definedName name="chuong3">#REF!</definedName>
    <definedName name="chuong3_20" localSheetId="11">#REF!</definedName>
    <definedName name="chuong3_20" localSheetId="3">#REF!</definedName>
    <definedName name="chuong3_20">#REF!</definedName>
    <definedName name="chuong3_28" localSheetId="11">#REF!</definedName>
    <definedName name="chuong3_28" localSheetId="3">#REF!</definedName>
    <definedName name="chuong3_28">#REF!</definedName>
    <definedName name="chuong4" localSheetId="11">#REF!</definedName>
    <definedName name="chuong4" localSheetId="3">#REF!</definedName>
    <definedName name="chuong4">#REF!</definedName>
    <definedName name="chuong4_20" localSheetId="11">#REF!</definedName>
    <definedName name="chuong4_20" localSheetId="3">#REF!</definedName>
    <definedName name="chuong4_20">#REF!</definedName>
    <definedName name="chuong4_28" localSheetId="11">#REF!</definedName>
    <definedName name="chuong4_28" localSheetId="3">#REF!</definedName>
    <definedName name="chuong4_28">#REF!</definedName>
    <definedName name="chuong5" localSheetId="11">#REF!</definedName>
    <definedName name="chuong5" localSheetId="3">#REF!</definedName>
    <definedName name="chuong5">#REF!</definedName>
    <definedName name="chuong5_20" localSheetId="11">#REF!</definedName>
    <definedName name="chuong5_20" localSheetId="3">#REF!</definedName>
    <definedName name="chuong5_20">#REF!</definedName>
    <definedName name="chuong5_28" localSheetId="11">#REF!</definedName>
    <definedName name="chuong5_28" localSheetId="3">#REF!</definedName>
    <definedName name="chuong5_28">#REF!</definedName>
    <definedName name="chuong6" localSheetId="11">#REF!</definedName>
    <definedName name="chuong6" localSheetId="3">#REF!</definedName>
    <definedName name="chuong6">#REF!</definedName>
    <definedName name="chuong6_20" localSheetId="11">#REF!</definedName>
    <definedName name="chuong6_20" localSheetId="3">#REF!</definedName>
    <definedName name="chuong6_20">#REF!</definedName>
    <definedName name="chuong6_28" localSheetId="11">#REF!</definedName>
    <definedName name="chuong6_28" localSheetId="3">#REF!</definedName>
    <definedName name="chuong6_28">#REF!</definedName>
    <definedName name="chuong7" localSheetId="11">#REF!</definedName>
    <definedName name="chuong7" localSheetId="3">#REF!</definedName>
    <definedName name="chuong7">#REF!</definedName>
    <definedName name="chuong7_20" localSheetId="11">#REF!</definedName>
    <definedName name="chuong7_20" localSheetId="3">#REF!</definedName>
    <definedName name="chuong7_20">#REF!</definedName>
    <definedName name="chuong7_28" localSheetId="11">#REF!</definedName>
    <definedName name="chuong7_28" localSheetId="3">#REF!</definedName>
    <definedName name="chuong7_28">#REF!</definedName>
    <definedName name="chuong8" localSheetId="11">#REF!</definedName>
    <definedName name="chuong8" localSheetId="3">#REF!</definedName>
    <definedName name="chuong8">#REF!</definedName>
    <definedName name="chuong8_20" localSheetId="11">#REF!</definedName>
    <definedName name="chuong8_20" localSheetId="3">#REF!</definedName>
    <definedName name="chuong8_20">#REF!</definedName>
    <definedName name="chuong8_28" localSheetId="11">#REF!</definedName>
    <definedName name="chuong8_28" localSheetId="3">#REF!</definedName>
    <definedName name="chuong8_28">#REF!</definedName>
    <definedName name="chuong9" localSheetId="11">#REF!</definedName>
    <definedName name="chuong9" localSheetId="3">#REF!</definedName>
    <definedName name="chuong9">#REF!</definedName>
    <definedName name="chuong9_20" localSheetId="11">#REF!</definedName>
    <definedName name="chuong9_20" localSheetId="3">#REF!</definedName>
    <definedName name="chuong9_20">#REF!</definedName>
    <definedName name="chuong9_28" localSheetId="11">#REF!</definedName>
    <definedName name="chuong9_28" localSheetId="3">#REF!</definedName>
    <definedName name="chuong9_28">#REF!</definedName>
    <definedName name="Chupdaucapcongotnong">"$#REF!.$B$762:$D$765"</definedName>
    <definedName name="Chupdaucapcongotnong_26" localSheetId="11">#REF!</definedName>
    <definedName name="Chupdaucapcongotnong_26" localSheetId="3">#REF!</definedName>
    <definedName name="Chupdaucapcongotnong_26">#REF!</definedName>
    <definedName name="Chupdaucapcongotnong_28" localSheetId="11">#REF!</definedName>
    <definedName name="Chupdaucapcongotnong_28" localSheetId="3">#REF!</definedName>
    <definedName name="Chupdaucapcongotnong_28">#REF!</definedName>
    <definedName name="Chupdaucapcongotnong_3">"$#REF!.$B$762:$D$765"</definedName>
    <definedName name="chuyen" localSheetId="0" hidden="1">{"'Sheet1'!$L$16"}</definedName>
    <definedName name="chuyen" localSheetId="1" hidden="1">{"'Sheet1'!$L$16"}</definedName>
    <definedName name="chuyen" localSheetId="2" hidden="1">{"'Sheet1'!$L$16"}</definedName>
    <definedName name="chuyen" localSheetId="3" hidden="1">{"'Sheet1'!$L$16"}</definedName>
    <definedName name="chuyen" hidden="1">{"'Sheet1'!$L$16"}</definedName>
    <definedName name="chvl">NA()</definedName>
    <definedName name="chvl_26" localSheetId="11">#REF!</definedName>
    <definedName name="chvl_26" localSheetId="3">#REF!</definedName>
    <definedName name="chvl_26">#REF!</definedName>
    <definedName name="chvl_28" localSheetId="11">#REF!</definedName>
    <definedName name="chvl_28" localSheetId="3">#REF!</definedName>
    <definedName name="chvl_28">#REF!</definedName>
    <definedName name="chvl_3">NA()</definedName>
    <definedName name="ci" localSheetId="11">#REF!</definedName>
    <definedName name="ci" localSheetId="3">#REF!</definedName>
    <definedName name="ci">#REF!</definedName>
    <definedName name="ci_20" localSheetId="11">#REF!</definedName>
    <definedName name="ci_20" localSheetId="3">#REF!</definedName>
    <definedName name="ci_20">#REF!</definedName>
    <definedName name="ci_28" localSheetId="11">#REF!</definedName>
    <definedName name="ci_28" localSheetId="3">#REF!</definedName>
    <definedName name="ci_28">#REF!</definedName>
    <definedName name="cii" localSheetId="11">#REF!</definedName>
    <definedName name="cii" localSheetId="3">#REF!</definedName>
    <definedName name="cii">#REF!</definedName>
    <definedName name="cii_20" localSheetId="11">#REF!</definedName>
    <definedName name="cii_20" localSheetId="3">#REF!</definedName>
    <definedName name="cii_20">#REF!</definedName>
    <definedName name="cii_28" localSheetId="11">#REF!</definedName>
    <definedName name="cii_28" localSheetId="3">#REF!</definedName>
    <definedName name="cii_28">#REF!</definedName>
    <definedName name="ciii" localSheetId="11">#REF!</definedName>
    <definedName name="ciii" localSheetId="3">#REF!</definedName>
    <definedName name="ciii">#REF!</definedName>
    <definedName name="ciii_20" localSheetId="11">#REF!</definedName>
    <definedName name="ciii_20" localSheetId="3">#REF!</definedName>
    <definedName name="ciii_20">#REF!</definedName>
    <definedName name="ciii_28" localSheetId="11">#REF!</definedName>
    <definedName name="ciii_28" localSheetId="3">#REF!</definedName>
    <definedName name="ciii_28">#REF!</definedName>
    <definedName name="citidd">NA()</definedName>
    <definedName name="citidd_26" localSheetId="11">#REF!</definedName>
    <definedName name="citidd_26" localSheetId="3">#REF!</definedName>
    <definedName name="citidd_26">#REF!</definedName>
    <definedName name="citidd_28" localSheetId="11">#REF!</definedName>
    <definedName name="citidd_28" localSheetId="3">#REF!</definedName>
    <definedName name="citidd_28">#REF!</definedName>
    <definedName name="citidd_3">NA()</definedName>
    <definedName name="City" localSheetId="11">#REF!</definedName>
    <definedName name="City" localSheetId="3">#REF!</definedName>
    <definedName name="City">#REF!</definedName>
    <definedName name="City_20" localSheetId="11">#REF!</definedName>
    <definedName name="City_20" localSheetId="3">#REF!</definedName>
    <definedName name="City_20">#REF!</definedName>
    <definedName name="City_28" localSheetId="11">#REF!</definedName>
    <definedName name="City_28" localSheetId="3">#REF!</definedName>
    <definedName name="City_28">#REF!</definedName>
    <definedName name="CK">"$#REF!.$J$10"</definedName>
    <definedName name="CK_26" localSheetId="11">#REF!</definedName>
    <definedName name="CK_26" localSheetId="3">#REF!</definedName>
    <definedName name="CK_26">#REF!</definedName>
    <definedName name="ck_28" localSheetId="11">#REF!</definedName>
    <definedName name="ck_28" localSheetId="3">#REF!</definedName>
    <definedName name="ck_28">#REF!</definedName>
    <definedName name="CK_3">"$#REF!.$J$10"</definedName>
    <definedName name="Ckc" localSheetId="11">#REF!</definedName>
    <definedName name="Ckc" localSheetId="3">#REF!</definedName>
    <definedName name="Ckc">#REF!</definedName>
    <definedName name="Ckc_28" localSheetId="11">#REF!</definedName>
    <definedName name="Ckc_28" localSheetId="3">#REF!</definedName>
    <definedName name="Ckc_28">#REF!</definedName>
    <definedName name="ckka" localSheetId="11">#REF!</definedName>
    <definedName name="ckka" localSheetId="3">#REF!</definedName>
    <definedName name="ckka">#REF!</definedName>
    <definedName name="ckka_20" localSheetId="11">#REF!</definedName>
    <definedName name="ckka_20" localSheetId="3">#REF!</definedName>
    <definedName name="ckka_20">#REF!</definedName>
    <definedName name="ckka_28" localSheetId="11">#REF!</definedName>
    <definedName name="ckka_28" localSheetId="3">#REF!</definedName>
    <definedName name="ckka_28">#REF!</definedName>
    <definedName name="ckn" localSheetId="11">#REF!</definedName>
    <definedName name="ckn" localSheetId="3">#REF!</definedName>
    <definedName name="ckn">#REF!</definedName>
    <definedName name="ckn_20" localSheetId="11">#REF!</definedName>
    <definedName name="ckn_20" localSheetId="3">#REF!</definedName>
    <definedName name="ckn_20">#REF!</definedName>
    <definedName name="ckn_28" localSheetId="11">#REF!</definedName>
    <definedName name="ckn_28" localSheetId="3">#REF!</definedName>
    <definedName name="ckn_28">#REF!</definedName>
    <definedName name="ckn12_20" localSheetId="11">#REF!</definedName>
    <definedName name="ckn12_20" localSheetId="3">#REF!</definedName>
    <definedName name="ckn12_20">#REF!</definedName>
    <definedName name="ckn12_28" localSheetId="11">#REF!</definedName>
    <definedName name="ckn12_28" localSheetId="3">#REF!</definedName>
    <definedName name="ckn12_28">#REF!</definedName>
    <definedName name="ckna" localSheetId="11">#REF!</definedName>
    <definedName name="ckna" localSheetId="3">#REF!</definedName>
    <definedName name="ckna">#REF!</definedName>
    <definedName name="ckna_20" localSheetId="11">#REF!</definedName>
    <definedName name="ckna_20" localSheetId="3">#REF!</definedName>
    <definedName name="ckna_20">#REF!</definedName>
    <definedName name="ckna_28" localSheetId="11">#REF!</definedName>
    <definedName name="ckna_28" localSheetId="3">#REF!</definedName>
    <definedName name="ckna_28">#REF!</definedName>
    <definedName name="cknc">NA()</definedName>
    <definedName name="cknc_26" localSheetId="11">#REF!</definedName>
    <definedName name="cknc_26" localSheetId="3">#REF!</definedName>
    <definedName name="cknc_26">#REF!</definedName>
    <definedName name="cknc_28" localSheetId="11">#REF!</definedName>
    <definedName name="cknc_28" localSheetId="3">#REF!</definedName>
    <definedName name="cknc_28">#REF!</definedName>
    <definedName name="cknc_3">NA()</definedName>
    <definedName name="ckvl">NA()</definedName>
    <definedName name="ckvl_26" localSheetId="11">#REF!</definedName>
    <definedName name="ckvl_26" localSheetId="3">#REF!</definedName>
    <definedName name="ckvl_26">#REF!</definedName>
    <definedName name="ckvl_28" localSheetId="11">#REF!</definedName>
    <definedName name="ckvl_28" localSheetId="3">#REF!</definedName>
    <definedName name="ckvl_28">#REF!</definedName>
    <definedName name="ckvl_3">NA()</definedName>
    <definedName name="cl" localSheetId="11">#REF!</definedName>
    <definedName name="cl" localSheetId="3">#REF!</definedName>
    <definedName name="cl">#REF!</definedName>
    <definedName name="cl_20" localSheetId="11">#REF!</definedName>
    <definedName name="cl_20" localSheetId="3">#REF!</definedName>
    <definedName name="cl_20">#REF!</definedName>
    <definedName name="cl_MCX" localSheetId="11">#REF!</definedName>
    <definedName name="cl_MCX" localSheetId="3">#REF!</definedName>
    <definedName name="cl_MCX">#REF!</definedName>
    <definedName name="Class_1" localSheetId="11">#REF!</definedName>
    <definedName name="Class_1" localSheetId="3">#REF!</definedName>
    <definedName name="Class_1">#REF!</definedName>
    <definedName name="Class_1_20" localSheetId="11">#REF!</definedName>
    <definedName name="Class_1_20" localSheetId="3">#REF!</definedName>
    <definedName name="Class_1_20">#REF!</definedName>
    <definedName name="Class_1_28" localSheetId="11">#REF!</definedName>
    <definedName name="Class_1_28" localSheetId="3">#REF!</definedName>
    <definedName name="Class_1_28">#REF!</definedName>
    <definedName name="Class_2" localSheetId="11">#REF!</definedName>
    <definedName name="Class_2" localSheetId="3">#REF!</definedName>
    <definedName name="Class_2">#REF!</definedName>
    <definedName name="Class_2_20" localSheetId="11">#REF!</definedName>
    <definedName name="Class_2_20" localSheetId="3">#REF!</definedName>
    <definedName name="Class_2_20">#REF!</definedName>
    <definedName name="Class_2_28" localSheetId="11">#REF!</definedName>
    <definedName name="Class_2_28" localSheetId="3">#REF!</definedName>
    <definedName name="Class_2_28">#REF!</definedName>
    <definedName name="Class_3" localSheetId="11">#REF!</definedName>
    <definedName name="Class_3" localSheetId="3">#REF!</definedName>
    <definedName name="Class_3">#REF!</definedName>
    <definedName name="Class_3_20" localSheetId="11">#REF!</definedName>
    <definedName name="Class_3_20" localSheetId="3">#REF!</definedName>
    <definedName name="Class_3_20">#REF!</definedName>
    <definedName name="Class_3_28" localSheetId="11">#REF!</definedName>
    <definedName name="Class_3_28" localSheetId="3">#REF!</definedName>
    <definedName name="Class_3_28">#REF!</definedName>
    <definedName name="Class_4" localSheetId="11">#REF!</definedName>
    <definedName name="Class_4" localSheetId="3">#REF!</definedName>
    <definedName name="Class_4">#REF!</definedName>
    <definedName name="Class_4_20" localSheetId="11">#REF!</definedName>
    <definedName name="Class_4_20" localSheetId="3">#REF!</definedName>
    <definedName name="Class_4_20">#REF!</definedName>
    <definedName name="Class_4_28" localSheetId="11">#REF!</definedName>
    <definedName name="Class_4_28" localSheetId="3">#REF!</definedName>
    <definedName name="Class_4_28">#REF!</definedName>
    <definedName name="Class_5" localSheetId="11">#REF!</definedName>
    <definedName name="Class_5" localSheetId="3">#REF!</definedName>
    <definedName name="Class_5">#REF!</definedName>
    <definedName name="Class_5_20" localSheetId="11">#REF!</definedName>
    <definedName name="Class_5_20" localSheetId="3">#REF!</definedName>
    <definedName name="Class_5_20">#REF!</definedName>
    <definedName name="Class_5_28" localSheetId="11">#REF!</definedName>
    <definedName name="Class_5_28" localSheetId="3">#REF!</definedName>
    <definedName name="Class_5_28">#REF!</definedName>
    <definedName name="class2b" localSheetId="11">#REF!</definedName>
    <definedName name="class2b" localSheetId="3">#REF!</definedName>
    <definedName name="class2b">#REF!</definedName>
    <definedName name="class2b_28" localSheetId="11">#REF!</definedName>
    <definedName name="class2b_28" localSheetId="3">#REF!</definedName>
    <definedName name="class2b_28">#REF!</definedName>
    <definedName name="classdb" localSheetId="11">#REF!</definedName>
    <definedName name="classdb" localSheetId="3">#REF!</definedName>
    <definedName name="classdb">#REF!</definedName>
    <definedName name="classdb_28" localSheetId="11">#REF!</definedName>
    <definedName name="classdb_28" localSheetId="3">#REF!</definedName>
    <definedName name="classdb_28">#REF!</definedName>
    <definedName name="classe" localSheetId="11">#REF!</definedName>
    <definedName name="classe" localSheetId="3">#REF!</definedName>
    <definedName name="classe">#REF!</definedName>
    <definedName name="classg" localSheetId="11">#REF!</definedName>
    <definedName name="classg" localSheetId="3">#REF!</definedName>
    <definedName name="classg">#REF!</definedName>
    <definedName name="ClayNden" localSheetId="11">#REF!</definedName>
    <definedName name="ClayNden" localSheetId="3">#REF!</definedName>
    <definedName name="ClayNden">#REF!</definedName>
    <definedName name="ClayNden_20" localSheetId="11">#REF!</definedName>
    <definedName name="ClayNden_20" localSheetId="3">#REF!</definedName>
    <definedName name="ClayNden_20">#REF!</definedName>
    <definedName name="ClayNden_28" localSheetId="11">#REF!</definedName>
    <definedName name="ClayNden_28" localSheetId="3">#REF!</definedName>
    <definedName name="ClayNden_28">#REF!</definedName>
    <definedName name="clear" localSheetId="11">#REF!</definedName>
    <definedName name="clear" localSheetId="3">#REF!</definedName>
    <definedName name="clear">#REF!</definedName>
    <definedName name="clear_28" localSheetId="11">#REF!</definedName>
    <definedName name="clear_28" localSheetId="3">#REF!</definedName>
    <definedName name="clear_28">#REF!</definedName>
    <definedName name="CLECT" localSheetId="11">#REF!</definedName>
    <definedName name="CLECT" localSheetId="3">#REF!</definedName>
    <definedName name="CLECT">#REF!</definedName>
    <definedName name="CLECT_28" localSheetId="11">#REF!</definedName>
    <definedName name="CLECT_28" localSheetId="3">#REF!</definedName>
    <definedName name="CLECT_28">#REF!</definedName>
    <definedName name="CLIENT" localSheetId="11">#REF!</definedName>
    <definedName name="CLIENT" localSheetId="3">#REF!</definedName>
    <definedName name="CLIENT">#REF!</definedName>
    <definedName name="CLIENT_20" localSheetId="11">#REF!</definedName>
    <definedName name="CLIENT_20" localSheetId="3">#REF!</definedName>
    <definedName name="CLIENT_20">#REF!</definedName>
    <definedName name="CLIEOS" localSheetId="11">#REF!</definedName>
    <definedName name="CLIEOS" localSheetId="3">#REF!</definedName>
    <definedName name="CLIEOS">#REF!</definedName>
    <definedName name="CLIEOS_28" localSheetId="11">#REF!</definedName>
    <definedName name="CLIEOS_28" localSheetId="3">#REF!</definedName>
    <definedName name="CLIEOS_28">#REF!</definedName>
    <definedName name="CLTMP" localSheetId="11">#REF!</definedName>
    <definedName name="CLTMP" localSheetId="3">#REF!</definedName>
    <definedName name="CLTMP">#REF!</definedName>
    <definedName name="CLVC" localSheetId="11">#REF!</definedName>
    <definedName name="CLVC" localSheetId="3">#REF!</definedName>
    <definedName name="CLVC">#REF!</definedName>
    <definedName name="clvc1" localSheetId="11">#REF!</definedName>
    <definedName name="clvc1" localSheetId="3">#REF!</definedName>
    <definedName name="clvc1">#REF!</definedName>
    <definedName name="clvc1_1" localSheetId="11">#REF!</definedName>
    <definedName name="clvc1_1" localSheetId="3">#REF!</definedName>
    <definedName name="clvc1_1">#REF!</definedName>
    <definedName name="clvc1_2" localSheetId="11">#REF!</definedName>
    <definedName name="clvc1_2" localSheetId="3">#REF!</definedName>
    <definedName name="clvc1_2">#REF!</definedName>
    <definedName name="clvc1_20" localSheetId="11">#REF!</definedName>
    <definedName name="clvc1_20" localSheetId="3">#REF!</definedName>
    <definedName name="clvc1_20">#REF!</definedName>
    <definedName name="clvc1_25" localSheetId="11">#REF!</definedName>
    <definedName name="clvc1_25" localSheetId="3">#REF!</definedName>
    <definedName name="clvc1_25">#REF!</definedName>
    <definedName name="clvc1_26" localSheetId="11">#REF!</definedName>
    <definedName name="clvc1_26" localSheetId="3">#REF!</definedName>
    <definedName name="clvc1_26">#REF!</definedName>
    <definedName name="clvc1_28" localSheetId="11">#REF!</definedName>
    <definedName name="clvc1_28" localSheetId="3">#REF!</definedName>
    <definedName name="clvc1_28">#REF!</definedName>
    <definedName name="clvc1_3" localSheetId="11">#REF!</definedName>
    <definedName name="clvc1_3" localSheetId="3">#REF!</definedName>
    <definedName name="clvc1_3">#REF!</definedName>
    <definedName name="clvc1_3_1" localSheetId="11">#REF!</definedName>
    <definedName name="clvc1_3_1" localSheetId="3">#REF!</definedName>
    <definedName name="clvc1_3_1">#REF!</definedName>
    <definedName name="clvc1_3_2" localSheetId="11">#REF!</definedName>
    <definedName name="clvc1_3_2" localSheetId="3">#REF!</definedName>
    <definedName name="clvc1_3_2">#REF!</definedName>
    <definedName name="clvc1_3_20" localSheetId="11">#REF!</definedName>
    <definedName name="clvc1_3_20" localSheetId="3">#REF!</definedName>
    <definedName name="clvc1_3_20">#REF!</definedName>
    <definedName name="clvc1_3_25" localSheetId="11">#REF!</definedName>
    <definedName name="clvc1_3_25" localSheetId="3">#REF!</definedName>
    <definedName name="clvc1_3_25">#REF!</definedName>
    <definedName name="CLVC3">0.1</definedName>
    <definedName name="CLVC35" localSheetId="11">#REF!</definedName>
    <definedName name="CLVC35" localSheetId="3">#REF!</definedName>
    <definedName name="CLVC35">#REF!</definedName>
    <definedName name="CLVC35_20" localSheetId="11">#REF!</definedName>
    <definedName name="CLVC35_20" localSheetId="3">#REF!</definedName>
    <definedName name="CLVC35_20">#REF!</definedName>
    <definedName name="CLVC35_28" localSheetId="11">#REF!</definedName>
    <definedName name="CLVC35_28" localSheetId="3">#REF!</definedName>
    <definedName name="CLVC35_28">#REF!</definedName>
    <definedName name="CLVCTB">"$#REF!.$D$4"</definedName>
    <definedName name="CLVCTB_26" localSheetId="11">#REF!</definedName>
    <definedName name="CLVCTB_26" localSheetId="3">#REF!</definedName>
    <definedName name="CLVCTB_26">#REF!</definedName>
    <definedName name="CLVCTB_28" localSheetId="11">#REF!</definedName>
    <definedName name="CLVCTB_28" localSheetId="3">#REF!</definedName>
    <definedName name="CLVCTB_28">#REF!</definedName>
    <definedName name="CLVCTB_3">"$#REF!.$D$4"</definedName>
    <definedName name="CLVL" localSheetId="11">#REF!</definedName>
    <definedName name="CLVL" localSheetId="3">#REF!</definedName>
    <definedName name="CLVL">#REF!</definedName>
    <definedName name="CLyTC" localSheetId="11">#REF!</definedName>
    <definedName name="CLyTC" localSheetId="3">#REF!</definedName>
    <definedName name="CLyTC">#REF!</definedName>
    <definedName name="cmin" localSheetId="11">#REF!</definedName>
    <definedName name="cmin" localSheetId="3">#REF!</definedName>
    <definedName name="cmin">#REF!</definedName>
    <definedName name="cmin_28" localSheetId="11">#REF!</definedName>
    <definedName name="cmin_28" localSheetId="3">#REF!</definedName>
    <definedName name="cmin_28">#REF!</definedName>
    <definedName name="cn" localSheetId="11">#REF!</definedName>
    <definedName name="cn" localSheetId="3">#REF!</definedName>
    <definedName name="cn">#REF!</definedName>
    <definedName name="cn_20" localSheetId="11">#REF!</definedName>
    <definedName name="cn_20" localSheetId="3">#REF!</definedName>
    <definedName name="cn_20">#REF!</definedName>
    <definedName name="cn_28" localSheetId="11">#REF!</definedName>
    <definedName name="cn_28" localSheetId="3">#REF!</definedName>
    <definedName name="cn_28">#REF!</definedName>
    <definedName name="cN_fix" localSheetId="11">#REF!</definedName>
    <definedName name="cN_fix" localSheetId="3">#REF!</definedName>
    <definedName name="cN_fix">#REF!</definedName>
    <definedName name="cN_fix_20" localSheetId="11">#REF!</definedName>
    <definedName name="cN_fix_20" localSheetId="3">#REF!</definedName>
    <definedName name="cN_fix_20">#REF!</definedName>
    <definedName name="cN_fix_28" localSheetId="11">#REF!</definedName>
    <definedName name="cN_fix_28" localSheetId="3">#REF!</definedName>
    <definedName name="cN_fix_28">#REF!</definedName>
    <definedName name="CN3p" localSheetId="11">#REF!</definedName>
    <definedName name="CN3p" localSheetId="3">#REF!</definedName>
    <definedName name="CN3p">#REF!</definedName>
    <definedName name="CN3p_28" localSheetId="11">#REF!</definedName>
    <definedName name="CN3p_28" localSheetId="3">#REF!</definedName>
    <definedName name="CN3p_28">#REF!</definedName>
    <definedName name="CNC">"$#REF!.$K$50:$K$129"</definedName>
    <definedName name="CNC_26" localSheetId="11">#REF!</definedName>
    <definedName name="CNC_26" localSheetId="3">#REF!</definedName>
    <definedName name="CNC_26">#REF!</definedName>
    <definedName name="CNC_28" localSheetId="11">#REF!</definedName>
    <definedName name="CNC_28" localSheetId="3">#REF!</definedName>
    <definedName name="CNC_28">#REF!</definedName>
    <definedName name="CNC_3">"$#REF!.$K$50:$K$129"</definedName>
    <definedName name="CND">"$#REF!.$L$50:$L$129"</definedName>
    <definedName name="CND_26" localSheetId="11">#REF!</definedName>
    <definedName name="CND_26" localSheetId="3">#REF!</definedName>
    <definedName name="CND_26">#REF!</definedName>
    <definedName name="CND_28" localSheetId="11">#REF!</definedName>
    <definedName name="CND_28" localSheetId="3">#REF!</definedName>
    <definedName name="CND_28">#REF!</definedName>
    <definedName name="CND_3">"$#REF!.$L$50:$L$129"</definedName>
    <definedName name="cNden" localSheetId="11">#REF!</definedName>
    <definedName name="cNden" localSheetId="3">#REF!</definedName>
    <definedName name="cNden">#REF!</definedName>
    <definedName name="cNden_20" localSheetId="11">#REF!</definedName>
    <definedName name="cNden_20" localSheetId="3">#REF!</definedName>
    <definedName name="cNden_20">#REF!</definedName>
    <definedName name="cNden_28" localSheetId="11">#REF!</definedName>
    <definedName name="cNden_28" localSheetId="3">#REF!</definedName>
    <definedName name="cNden_28">#REF!</definedName>
    <definedName name="cne" localSheetId="11">#REF!</definedName>
    <definedName name="cne" localSheetId="3">#REF!</definedName>
    <definedName name="cne">#REF!</definedName>
    <definedName name="cne_20" localSheetId="11">#REF!</definedName>
    <definedName name="cne_20" localSheetId="3">#REF!</definedName>
    <definedName name="cne_20">#REF!</definedName>
    <definedName name="cne_28" localSheetId="11">#REF!</definedName>
    <definedName name="cne_28" localSheetId="3">#REF!</definedName>
    <definedName name="cne_28">#REF!</definedName>
    <definedName name="CNG">"$#REF!.$J$50:$J$129"</definedName>
    <definedName name="CNG_26" localSheetId="11">#REF!</definedName>
    <definedName name="CNG_26" localSheetId="3">#REF!</definedName>
    <definedName name="CNG_26">#REF!</definedName>
    <definedName name="CNG_28" localSheetId="11">#REF!</definedName>
    <definedName name="CNG_28" localSheetId="3">#REF!</definedName>
    <definedName name="CNG_28">#REF!</definedName>
    <definedName name="CNG_3">"$#REF!.$J$50:$J$129"</definedName>
    <definedName name="Cñi" localSheetId="11">#REF!</definedName>
    <definedName name="Cñi" localSheetId="3">#REF!</definedName>
    <definedName name="Cñi">#REF!</definedName>
    <definedName name="cnxd2000">1.58</definedName>
    <definedName name="cnxd2005">2.19</definedName>
    <definedName name="cnxd2010">2.8</definedName>
    <definedName name="cnxd97">1.26</definedName>
    <definedName name="cnxd98">1.34</definedName>
    <definedName name="cnxd99">1.45</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_20" localSheetId="11">#REF!</definedName>
    <definedName name="Co_20" localSheetId="3">#REF!</definedName>
    <definedName name="Co_20">#REF!</definedName>
    <definedName name="coar" localSheetId="11">#REF!</definedName>
    <definedName name="coar" localSheetId="3">#REF!</definedName>
    <definedName name="coar">#REF!</definedName>
    <definedName name="COAT">NA()</definedName>
    <definedName name="COAT_26" localSheetId="11">#REF!</definedName>
    <definedName name="COAT_26" localSheetId="3">#REF!</definedName>
    <definedName name="COAT_26">#REF!</definedName>
    <definedName name="COAT_28" localSheetId="11">#REF!</definedName>
    <definedName name="COAT_28" localSheetId="3">#REF!</definedName>
    <definedName name="COAT_28">#REF!</definedName>
    <definedName name="coc" localSheetId="11">#REF!</definedName>
    <definedName name="coc" localSheetId="3">#REF!</definedName>
    <definedName name="coc">#REF!</definedName>
    <definedName name="COC_1.2" localSheetId="11">#REF!</definedName>
    <definedName name="COC_1.2" localSheetId="3">#REF!</definedName>
    <definedName name="COC_1.2">#REF!</definedName>
    <definedName name="Coc_2m" localSheetId="11">#REF!</definedName>
    <definedName name="Coc_2m" localSheetId="3">#REF!</definedName>
    <definedName name="Coc_2m">#REF!</definedName>
    <definedName name="Coc_60" localSheetId="0" hidden="1">{"'Sheet1'!$L$16"}</definedName>
    <definedName name="Coc_60" localSheetId="1" hidden="1">{"'Sheet1'!$L$16"}</definedName>
    <definedName name="Coc_60" localSheetId="2" hidden="1">{"'Sheet1'!$L$16"}</definedName>
    <definedName name="Coc_60" localSheetId="3" hidden="1">{"'Sheet1'!$L$16"}</definedName>
    <definedName name="Coc_60" hidden="1">{"'Sheet1'!$L$16"}</definedName>
    <definedName name="Coc_BTCT" localSheetId="11">#REF!</definedName>
    <definedName name="Coc_BTCT" localSheetId="3">#REF!</definedName>
    <definedName name="Coc_BTCT">#REF!</definedName>
    <definedName name="Coc_BTCT_20" localSheetId="11">#REF!</definedName>
    <definedName name="Coc_BTCT_20" localSheetId="3">#REF!</definedName>
    <definedName name="Coc_BTCT_20">#REF!</definedName>
    <definedName name="Coc_BTCT_28" localSheetId="11">#REF!</definedName>
    <definedName name="Coc_BTCT_28" localSheetId="3">#REF!</definedName>
    <definedName name="Coc_BTCT_28">#REF!</definedName>
    <definedName name="coc1.2m" localSheetId="11">#REF!</definedName>
    <definedName name="coc1.2m" localSheetId="3">#REF!</definedName>
    <definedName name="coc1.2m">#REF!</definedName>
    <definedName name="coc1.2m_28" localSheetId="11">#REF!</definedName>
    <definedName name="coc1.2m_28" localSheetId="3">#REF!</definedName>
    <definedName name="coc1.2m_28">#REF!</definedName>
    <definedName name="coc1m" localSheetId="11">#REF!</definedName>
    <definedName name="coc1m" localSheetId="3">#REF!</definedName>
    <definedName name="coc1m">#REF!</definedName>
    <definedName name="coc1m_28" localSheetId="11">#REF!</definedName>
    <definedName name="coc1m_28" localSheetId="3">#REF!</definedName>
    <definedName name="coc1m_28">#REF!</definedName>
    <definedName name="coc20x20" localSheetId="11">#REF!</definedName>
    <definedName name="coc20x20" localSheetId="3">#REF!</definedName>
    <definedName name="coc20x20">#REF!</definedName>
    <definedName name="coc20x20_28" localSheetId="11">#REF!</definedName>
    <definedName name="coc20x20_28" localSheetId="3">#REF!</definedName>
    <definedName name="coc20x20_28">#REF!</definedName>
    <definedName name="CocauKT" localSheetId="11">#REF!</definedName>
    <definedName name="CocauKT" localSheetId="3">#REF!</definedName>
    <definedName name="CocauKT">#REF!</definedName>
    <definedName name="Cocbetong">"$#REF!.$B$44:$D$49"</definedName>
    <definedName name="Cocbetong_26" localSheetId="11">#REF!</definedName>
    <definedName name="Cocbetong_26" localSheetId="3">#REF!</definedName>
    <definedName name="Cocbetong_26">#REF!</definedName>
    <definedName name="Cocbetong_28" localSheetId="11">#REF!</definedName>
    <definedName name="Cocbetong_28" localSheetId="3">#REF!</definedName>
    <definedName name="Cocbetong_28">#REF!</definedName>
    <definedName name="Cocbetong_3">"$#REF!.$B$44:$D$49"</definedName>
    <definedName name="COCTIEU" localSheetId="11">#REF!</definedName>
    <definedName name="COCTIEU" localSheetId="3">#REF!</definedName>
    <definedName name="COCTIEU">#REF!</definedName>
    <definedName name="COCTIEU_20" localSheetId="11">#REF!</definedName>
    <definedName name="COCTIEU_20" localSheetId="3">#REF!</definedName>
    <definedName name="COCTIEU_20">#REF!</definedName>
    <definedName name="COCTIEU_28" localSheetId="11">#REF!</definedName>
    <definedName name="COCTIEU_28" localSheetId="3">#REF!</definedName>
    <definedName name="COCTIEU_28">#REF!</definedName>
    <definedName name="cocvt" localSheetId="11">#REF!</definedName>
    <definedName name="cocvt" localSheetId="3">#REF!</definedName>
    <definedName name="cocvt">#REF!</definedName>
    <definedName name="cocvt_20" localSheetId="11">#REF!</definedName>
    <definedName name="cocvt_20" localSheetId="3">#REF!</definedName>
    <definedName name="cocvt_20">#REF!</definedName>
    <definedName name="cocvt_28" localSheetId="11">#REF!</definedName>
    <definedName name="cocvt_28" localSheetId="3">#REF!</definedName>
    <definedName name="cocvt_28">#REF!</definedName>
    <definedName name="cogg" localSheetId="11">#REF!</definedName>
    <definedName name="cogg" localSheetId="3">#REF!</definedName>
    <definedName name="cogg">#REF!</definedName>
    <definedName name="coi" localSheetId="11">#REF!</definedName>
    <definedName name="coi" localSheetId="3">#REF!</definedName>
    <definedName name="coi">#REF!</definedName>
    <definedName name="coi_28" localSheetId="11">#REF!</definedName>
    <definedName name="coi_28" localSheetId="3">#REF!</definedName>
    <definedName name="coi_28">#REF!</definedName>
    <definedName name="Cöï_ly_vaän_chuyeãn">"$#REF!.$D$4"</definedName>
    <definedName name="CÖÏ_LY_VAÄN_CHUYEÅN">"$#REF!.$C$4"</definedName>
    <definedName name="Cöï_ly_vaän_chuyeãn_26" localSheetId="11">#REF!</definedName>
    <definedName name="Cöï_ly_vaän_chuyeãn_26" localSheetId="3">#REF!</definedName>
    <definedName name="Cöï_ly_vaän_chuyeãn_26">#REF!</definedName>
    <definedName name="CÖÏ_LY_VAÄN_CHUYEÅN_26" localSheetId="11">#REF!</definedName>
    <definedName name="CÖÏ_LY_VAÄN_CHUYEÅN_26" localSheetId="3">#REF!</definedName>
    <definedName name="CÖÏ_LY_VAÄN_CHUYEÅN_26">#REF!</definedName>
    <definedName name="Cöï_ly_vaän_chuyeãn_28" localSheetId="11">#REF!</definedName>
    <definedName name="Cöï_ly_vaän_chuyeãn_28" localSheetId="3">#REF!</definedName>
    <definedName name="Cöï_ly_vaän_chuyeãn_28">#REF!</definedName>
    <definedName name="CÖÏ_LY_VAÄN_CHUYEÅN_28" localSheetId="11">#REF!</definedName>
    <definedName name="CÖÏ_LY_VAÄN_CHUYEÅN_28" localSheetId="3">#REF!</definedName>
    <definedName name="CÖÏ_LY_VAÄN_CHUYEÅN_28">#REF!</definedName>
    <definedName name="Cöï_ly_vaän_chuyeãn_3">"$#REF!.$D$4"</definedName>
    <definedName name="CÖÏ_LY_VAÄN_CHUYEÅN_3">"$#REF!.$C$4"</definedName>
    <definedName name="cokhihoachat" localSheetId="11">#REF!</definedName>
    <definedName name="cokhihoachat" localSheetId="3">#REF!</definedName>
    <definedName name="cokhihoachat">#REF!</definedName>
    <definedName name="Combined_A" localSheetId="11">#REF!</definedName>
    <definedName name="Combined_A" localSheetId="3">#REF!</definedName>
    <definedName name="Combined_A">#REF!</definedName>
    <definedName name="Combined_A_20" localSheetId="11">#REF!</definedName>
    <definedName name="Combined_A_20" localSheetId="3">#REF!</definedName>
    <definedName name="Combined_A_20">#REF!</definedName>
    <definedName name="Combined_A_28" localSheetId="11">#REF!</definedName>
    <definedName name="Combined_A_28" localSheetId="3">#REF!</definedName>
    <definedName name="Combined_A_28">#REF!</definedName>
    <definedName name="Combined_B" localSheetId="11">#REF!</definedName>
    <definedName name="Combined_B" localSheetId="3">#REF!</definedName>
    <definedName name="Combined_B">#REF!</definedName>
    <definedName name="Combined_B_20" localSheetId="11">#REF!</definedName>
    <definedName name="Combined_B_20" localSheetId="3">#REF!</definedName>
    <definedName name="Combined_B_20">#REF!</definedName>
    <definedName name="Combined_B_28" localSheetId="11">#REF!</definedName>
    <definedName name="Combined_B_28" localSheetId="3">#REF!</definedName>
    <definedName name="Combined_B_28">#REF!</definedName>
    <definedName name="COMMON">"$#REF!.$A$1:$M$586"</definedName>
    <definedName name="COMMON_26" localSheetId="11">#REF!</definedName>
    <definedName name="COMMON_26" localSheetId="3">#REF!</definedName>
    <definedName name="COMMON_26">#REF!</definedName>
    <definedName name="COMMON_28" localSheetId="11">#REF!</definedName>
    <definedName name="COMMON_28" localSheetId="3">#REF!</definedName>
    <definedName name="COMMON_28">#REF!</definedName>
    <definedName name="COMP" localSheetId="11">#REF!</definedName>
    <definedName name="COMP" localSheetId="3">#REF!</definedName>
    <definedName name="COMP">#REF!</definedName>
    <definedName name="COMP_28" localSheetId="11">#REF!</definedName>
    <definedName name="COMP_28" localSheetId="3">#REF!</definedName>
    <definedName name="COMP_28">#REF!</definedName>
    <definedName name="Company" localSheetId="11">#REF!</definedName>
    <definedName name="Company" localSheetId="3">#REF!</definedName>
    <definedName name="Company">#REF!</definedName>
    <definedName name="Company_20" localSheetId="11">#REF!</definedName>
    <definedName name="Company_20" localSheetId="3">#REF!</definedName>
    <definedName name="Company_20">#REF!</definedName>
    <definedName name="Company_28" localSheetId="11">#REF!</definedName>
    <definedName name="Company_28" localSheetId="3">#REF!</definedName>
    <definedName name="Company_28">#REF!</definedName>
    <definedName name="CON_EQP_COS">"$#REF!.$BH$79:$BP$123"</definedName>
    <definedName name="CON_EQP_COS_26" localSheetId="11">#REF!</definedName>
    <definedName name="CON_EQP_COS_26" localSheetId="3">#REF!</definedName>
    <definedName name="CON_EQP_COS_26">#REF!</definedName>
    <definedName name="CON_EQP_COS_28" localSheetId="11">#REF!</definedName>
    <definedName name="CON_EQP_COS_28" localSheetId="3">#REF!</definedName>
    <definedName name="CON_EQP_COS_28">#REF!</definedName>
    <definedName name="CON_EQP_COST">"$#REF!.$AM$6:$AT$53"</definedName>
    <definedName name="CON_EQP_COST_26" localSheetId="11">#REF!</definedName>
    <definedName name="CON_EQP_COST_26" localSheetId="3">#REF!</definedName>
    <definedName name="CON_EQP_COST_26">#REF!</definedName>
    <definedName name="CON_EQP_COST_28" localSheetId="11">#REF!</definedName>
    <definedName name="CON_EQP_COST_28" localSheetId="3">#REF!</definedName>
    <definedName name="CON_EQP_COST_28">#REF!</definedName>
    <definedName name="CON_EQP_COST_3">"$#REF!.$AM$6:$AT$53"</definedName>
    <definedName name="CON1_26" localSheetId="11">#REF!</definedName>
    <definedName name="CON1_26" localSheetId="3">#REF!</definedName>
    <definedName name="CON1_26">#REF!</definedName>
    <definedName name="CON1_28" localSheetId="11">#REF!</definedName>
    <definedName name="CON1_28" localSheetId="3">#REF!</definedName>
    <definedName name="CON1_28">#REF!</definedName>
    <definedName name="CON1_3">"$#REF!.$A$7:$N$325"</definedName>
    <definedName name="CON2_26" localSheetId="11">#REF!</definedName>
    <definedName name="CON2_26" localSheetId="3">#REF!</definedName>
    <definedName name="CON2_26">#REF!</definedName>
    <definedName name="CON2_28" localSheetId="11">#REF!</definedName>
    <definedName name="CON2_28" localSheetId="3">#REF!</definedName>
    <definedName name="CON2_28">#REF!</definedName>
    <definedName name="CON2_3">"$#REF!.$A$328:$P$393"</definedName>
    <definedName name="Concrete" localSheetId="11">#REF!</definedName>
    <definedName name="Concrete" localSheetId="3">#REF!</definedName>
    <definedName name="Concrete">#REF!</definedName>
    <definedName name="Concrete_28" localSheetId="11">#REF!</definedName>
    <definedName name="Concrete_28" localSheetId="3">#REF!</definedName>
    <definedName name="Concrete_28">#REF!</definedName>
    <definedName name="cong" localSheetId="11">#REF!</definedName>
    <definedName name="cong" localSheetId="3">#REF!</definedName>
    <definedName name="cong">#REF!</definedName>
    <definedName name="cong_20" localSheetId="11">#REF!</definedName>
    <definedName name="cong_20" localSheetId="3">#REF!</definedName>
    <definedName name="cong_20">#REF!</definedName>
    <definedName name="cong_28" localSheetId="11">#REF!</definedName>
    <definedName name="cong_28" localSheetId="3">#REF!</definedName>
    <definedName name="cong_28">#REF!</definedName>
    <definedName name="cong_bq" localSheetId="11">#REF!</definedName>
    <definedName name="cong_bq" localSheetId="3">#REF!</definedName>
    <definedName name="cong_bq">#REF!</definedName>
    <definedName name="cong_bv" localSheetId="11">#REF!</definedName>
    <definedName name="cong_bv" localSheetId="3">#REF!</definedName>
    <definedName name="cong_bv">#REF!</definedName>
    <definedName name="cong_ck" localSheetId="11">#REF!</definedName>
    <definedName name="cong_ck" localSheetId="3">#REF!</definedName>
    <definedName name="cong_ck">#REF!</definedName>
    <definedName name="cong_d1" localSheetId="11">#REF!</definedName>
    <definedName name="cong_d1" localSheetId="3">#REF!</definedName>
    <definedName name="cong_d1">#REF!</definedName>
    <definedName name="cong_d2" localSheetId="11">#REF!</definedName>
    <definedName name="cong_d2" localSheetId="3">#REF!</definedName>
    <definedName name="cong_d2">#REF!</definedName>
    <definedName name="cong_d3" localSheetId="11">#REF!</definedName>
    <definedName name="cong_d3" localSheetId="3">#REF!</definedName>
    <definedName name="cong_d3">#REF!</definedName>
    <definedName name="cong_dl" localSheetId="11">#REF!</definedName>
    <definedName name="cong_dl" localSheetId="3">#REF!</definedName>
    <definedName name="cong_dl">#REF!</definedName>
    <definedName name="Cong_HM_DTCT" localSheetId="11">#REF!</definedName>
    <definedName name="Cong_HM_DTCT" localSheetId="3">#REF!</definedName>
    <definedName name="Cong_HM_DTCT">#REF!</definedName>
    <definedName name="Cong_HM_DTCT_20" localSheetId="11">#REF!</definedName>
    <definedName name="Cong_HM_DTCT_20" localSheetId="3">#REF!</definedName>
    <definedName name="Cong_HM_DTCT_20">#REF!</definedName>
    <definedName name="cong_kcs" localSheetId="11">#REF!</definedName>
    <definedName name="cong_kcs" localSheetId="3">#REF!</definedName>
    <definedName name="cong_kcs">#REF!</definedName>
    <definedName name="Cong_M_DTCT" localSheetId="11">#REF!</definedName>
    <definedName name="Cong_M_DTCT" localSheetId="3">#REF!</definedName>
    <definedName name="Cong_M_DTCT">#REF!</definedName>
    <definedName name="Cong_M_DTCT_20" localSheetId="11">#REF!</definedName>
    <definedName name="Cong_M_DTCT_20" localSheetId="3">#REF!</definedName>
    <definedName name="Cong_M_DTCT_20">#REF!</definedName>
    <definedName name="cong_nb" localSheetId="11">#REF!</definedName>
    <definedName name="cong_nb" localSheetId="3">#REF!</definedName>
    <definedName name="cong_nb">#REF!</definedName>
    <definedName name="Cong_NC_DTCT" localSheetId="11">#REF!</definedName>
    <definedName name="Cong_NC_DTCT" localSheetId="3">#REF!</definedName>
    <definedName name="Cong_NC_DTCT">#REF!</definedName>
    <definedName name="Cong_NC_DTCT_20" localSheetId="11">#REF!</definedName>
    <definedName name="Cong_NC_DTCT_20" localSheetId="3">#REF!</definedName>
    <definedName name="Cong_NC_DTCT_20">#REF!</definedName>
    <definedName name="cong_ngio" localSheetId="11">#REF!</definedName>
    <definedName name="cong_ngio" localSheetId="3">#REF!</definedName>
    <definedName name="cong_ngio">#REF!</definedName>
    <definedName name="cong_nv" localSheetId="11">#REF!</definedName>
    <definedName name="cong_nv" localSheetId="3">#REF!</definedName>
    <definedName name="cong_nv">#REF!</definedName>
    <definedName name="Cong_suat" localSheetId="11">#REF!</definedName>
    <definedName name="Cong_suat" localSheetId="3">#REF!</definedName>
    <definedName name="Cong_suat">#REF!</definedName>
    <definedName name="Cong_suat_dat" localSheetId="11">#REF!</definedName>
    <definedName name="Cong_suat_dat" localSheetId="3">#REF!</definedName>
    <definedName name="Cong_suat_dat">#REF!</definedName>
    <definedName name="cong_t3" localSheetId="11">#REF!</definedName>
    <definedName name="cong_t3" localSheetId="3">#REF!</definedName>
    <definedName name="cong_t3">#REF!</definedName>
    <definedName name="cong_t4" localSheetId="11">#REF!</definedName>
    <definedName name="cong_t4" localSheetId="3">#REF!</definedName>
    <definedName name="cong_t4">#REF!</definedName>
    <definedName name="cong_t5" localSheetId="11">#REF!</definedName>
    <definedName name="cong_t5" localSheetId="3">#REF!</definedName>
    <definedName name="cong_t5">#REF!</definedName>
    <definedName name="cong_t6" localSheetId="11">#REF!</definedName>
    <definedName name="cong_t6" localSheetId="3">#REF!</definedName>
    <definedName name="cong_t6">#REF!</definedName>
    <definedName name="cong_tc" localSheetId="11">#REF!</definedName>
    <definedName name="cong_tc" localSheetId="3">#REF!</definedName>
    <definedName name="cong_tc">#REF!</definedName>
    <definedName name="cong_tm" localSheetId="11">#REF!</definedName>
    <definedName name="cong_tm" localSheetId="3">#REF!</definedName>
    <definedName name="cong_tm">#REF!</definedName>
    <definedName name="Cong_VL_DTCT" localSheetId="11">#REF!</definedName>
    <definedName name="Cong_VL_DTCT" localSheetId="3">#REF!</definedName>
    <definedName name="Cong_VL_DTCT">#REF!</definedName>
    <definedName name="Cong_VL_DTCT_20" localSheetId="11">#REF!</definedName>
    <definedName name="Cong_VL_DTCT_20" localSheetId="3">#REF!</definedName>
    <definedName name="Cong_VL_DTCT_20">#REF!</definedName>
    <definedName name="cong_vs" localSheetId="11">#REF!</definedName>
    <definedName name="cong_vs" localSheetId="3">#REF!</definedName>
    <definedName name="cong_vs">#REF!</definedName>
    <definedName name="cong_xh" localSheetId="11">#REF!</definedName>
    <definedName name="cong_xh" localSheetId="3">#REF!</definedName>
    <definedName name="cong_xh">#REF!</definedName>
    <definedName name="cong1x15">NA()</definedName>
    <definedName name="cong1x15_26" localSheetId="11">#REF!</definedName>
    <definedName name="cong1x15_26" localSheetId="3">#REF!</definedName>
    <definedName name="cong1x15_26">#REF!</definedName>
    <definedName name="cong1x15_28" localSheetId="11">#REF!</definedName>
    <definedName name="cong1x15_28" localSheetId="3">#REF!</definedName>
    <definedName name="cong1x15_28">#REF!</definedName>
    <definedName name="cong1x15_3">NA()</definedName>
    <definedName name="cong2.7" localSheetId="11">#REF!</definedName>
    <definedName name="cong2.7" localSheetId="3">#REF!</definedName>
    <definedName name="cong2.7">#REF!</definedName>
    <definedName name="cong3.0" localSheetId="11">#REF!</definedName>
    <definedName name="cong3.0" localSheetId="3">#REF!</definedName>
    <definedName name="cong3.0">#REF!</definedName>
    <definedName name="cong3.5" localSheetId="11">#REF!</definedName>
    <definedName name="cong3.5" localSheetId="3">#REF!</definedName>
    <definedName name="cong3.5">#REF!</definedName>
    <definedName name="cong3.7" localSheetId="11">#REF!</definedName>
    <definedName name="cong3.7" localSheetId="3">#REF!</definedName>
    <definedName name="cong3.7">#REF!</definedName>
    <definedName name="cong3.7_20" localSheetId="11">#REF!</definedName>
    <definedName name="cong3.7_20" localSheetId="3">#REF!</definedName>
    <definedName name="cong3.7_20">#REF!</definedName>
    <definedName name="cong3.7_28" localSheetId="11">#REF!</definedName>
    <definedName name="cong3.7_28" localSheetId="3">#REF!</definedName>
    <definedName name="cong3.7_28">#REF!</definedName>
    <definedName name="cong4.0" localSheetId="11">#REF!</definedName>
    <definedName name="cong4.0" localSheetId="3">#REF!</definedName>
    <definedName name="cong4.0">#REF!</definedName>
    <definedName name="cong4.0_20" localSheetId="11">#REF!</definedName>
    <definedName name="cong4.0_20" localSheetId="3">#REF!</definedName>
    <definedName name="cong4.0_20">#REF!</definedName>
    <definedName name="cong4.3" localSheetId="11">#REF!</definedName>
    <definedName name="cong4.3" localSheetId="3">#REF!</definedName>
    <definedName name="cong4.3">#REF!</definedName>
    <definedName name="cong4.3_20" localSheetId="11">#REF!</definedName>
    <definedName name="cong4.3_20" localSheetId="3">#REF!</definedName>
    <definedName name="cong4.3_20">#REF!</definedName>
    <definedName name="cong4.3_28" localSheetId="11">#REF!</definedName>
    <definedName name="cong4.3_28" localSheetId="3">#REF!</definedName>
    <definedName name="cong4.3_28">#REF!</definedName>
    <definedName name="cong4.5" localSheetId="11">#REF!</definedName>
    <definedName name="cong4.5" localSheetId="3">#REF!</definedName>
    <definedName name="cong4.5">#REF!</definedName>
    <definedName name="cong4.5_20" localSheetId="11">#REF!</definedName>
    <definedName name="cong4.5_20" localSheetId="3">#REF!</definedName>
    <definedName name="cong4.5_20">#REF!</definedName>
    <definedName name="cong4.7" localSheetId="11">#REF!</definedName>
    <definedName name="cong4.7" localSheetId="3">#REF!</definedName>
    <definedName name="cong4.7">#REF!</definedName>
    <definedName name="cong4.7_20" localSheetId="11">#REF!</definedName>
    <definedName name="cong4.7_20" localSheetId="3">#REF!</definedName>
    <definedName name="cong4.7_20">#REF!</definedName>
    <definedName name="cong4.7_28" localSheetId="11">#REF!</definedName>
    <definedName name="cong4.7_28" localSheetId="3">#REF!</definedName>
    <definedName name="cong4.7_28">#REF!</definedName>
    <definedName name="CongI" localSheetId="11">#REF!</definedName>
    <definedName name="CongI" localSheetId="3">#REF!</definedName>
    <definedName name="CongI">#REF!</definedName>
    <definedName name="CongI_20" localSheetId="11">#REF!</definedName>
    <definedName name="CongI_20" localSheetId="3">#REF!</definedName>
    <definedName name="CongI_20">#REF!</definedName>
    <definedName name="CongII" localSheetId="11">#REF!</definedName>
    <definedName name="CongII" localSheetId="3">#REF!</definedName>
    <definedName name="CongII">#REF!</definedName>
    <definedName name="CongII_20" localSheetId="11">#REF!</definedName>
    <definedName name="CongII_20" localSheetId="3">#REF!</definedName>
    <definedName name="CongII_20">#REF!</definedName>
    <definedName name="CongIII" localSheetId="11">#REF!</definedName>
    <definedName name="CongIII" localSheetId="3">#REF!</definedName>
    <definedName name="CongIII">#REF!</definedName>
    <definedName name="CongIII_20" localSheetId="11">#REF!</definedName>
    <definedName name="CongIII_20" localSheetId="3">#REF!</definedName>
    <definedName name="CongIII_20">#REF!</definedName>
    <definedName name="conrua" localSheetId="11">#REF!</definedName>
    <definedName name="conrua" localSheetId="3">#REF!</definedName>
    <definedName name="conrua">#REF!</definedName>
    <definedName name="CONST_EQ">"$#REF!.$CG$5:$DI$46"</definedName>
    <definedName name="CONST_EQ_26" localSheetId="11">#REF!</definedName>
    <definedName name="CONST_EQ_26" localSheetId="3">#REF!</definedName>
    <definedName name="CONST_EQ_26">#REF!</definedName>
    <definedName name="CONST_EQ_28" localSheetId="11">#REF!</definedName>
    <definedName name="CONST_EQ_28" localSheetId="3">#REF!</definedName>
    <definedName name="CONST_EQ_28">#REF!</definedName>
    <definedName name="CONST_EQ_3">"$#REF!.$CG$5:$DI$46"</definedName>
    <definedName name="Continue_28">NA()</definedName>
    <definedName name="coppha">"$#REF!.$F$10"</definedName>
    <definedName name="coppha_26" localSheetId="11">#REF!</definedName>
    <definedName name="coppha_26" localSheetId="3">#REF!</definedName>
    <definedName name="coppha_26">#REF!</definedName>
    <definedName name="coppha_28" localSheetId="11">#REF!</definedName>
    <definedName name="coppha_28" localSheetId="3">#REF!</definedName>
    <definedName name="coppha_28">#REF!</definedName>
    <definedName name="coppha_3">"$#REF!.$F$10"</definedName>
    <definedName name="cos" localSheetId="11">#REF!</definedName>
    <definedName name="cos" localSheetId="3">#REF!</definedName>
    <definedName name="cos">#REF!</definedName>
    <definedName name="Cos_tec" localSheetId="11">#REF!</definedName>
    <definedName name="Cos_tec" localSheetId="3">#REF!</definedName>
    <definedName name="Cos_tec">#REF!</definedName>
    <definedName name="Cos_tec_20" localSheetId="11">#REF!</definedName>
    <definedName name="Cos_tec_20" localSheetId="3">#REF!</definedName>
    <definedName name="Cos_tec_20">#REF!</definedName>
    <definedName name="Cos_tec_28" localSheetId="11">#REF!</definedName>
    <definedName name="Cos_tec_28" localSheetId="3">#REF!</definedName>
    <definedName name="Cos_tec_28">#REF!</definedName>
    <definedName name="COT">"$#REF!.$C$50:$C$129"</definedName>
    <definedName name="COT_26" localSheetId="11">#REF!</definedName>
    <definedName name="COT_26" localSheetId="3">#REF!</definedName>
    <definedName name="COT_26">#REF!</definedName>
    <definedName name="cot_28" localSheetId="11">#REF!</definedName>
    <definedName name="cot_28" localSheetId="3">#REF!</definedName>
    <definedName name="cot_28">#REF!</definedName>
    <definedName name="COT_3">"$#REF!.$C$50:$C$129"</definedName>
    <definedName name="Cot_thep">NA()</definedName>
    <definedName name="Cot_thep_26" localSheetId="11">#REF!</definedName>
    <definedName name="Cot_thep_26" localSheetId="3">#REF!</definedName>
    <definedName name="Cot_thep_26">#REF!</definedName>
    <definedName name="Cot_thep_28" localSheetId="11">#REF!</definedName>
    <definedName name="Cot_thep_28" localSheetId="3">#REF!</definedName>
    <definedName name="Cot_thep_28">#REF!</definedName>
    <definedName name="cot12b" localSheetId="11">#REF!</definedName>
    <definedName name="cot12b" localSheetId="3">#REF!</definedName>
    <definedName name="cot12b">#REF!</definedName>
    <definedName name="cot7.5" localSheetId="11">#REF!</definedName>
    <definedName name="cot7.5" localSheetId="3">#REF!</definedName>
    <definedName name="cot7.5">#REF!</definedName>
    <definedName name="cot7.5_28" localSheetId="11">#REF!</definedName>
    <definedName name="cot7.5_28" localSheetId="3">#REF!</definedName>
    <definedName name="cot7.5_28">#REF!</definedName>
    <definedName name="cot8.5" localSheetId="11">#REF!</definedName>
    <definedName name="cot8.5" localSheetId="3">#REF!</definedName>
    <definedName name="cot8.5">#REF!</definedName>
    <definedName name="cot8.5_28" localSheetId="11">#REF!</definedName>
    <definedName name="cot8.5_28" localSheetId="3">#REF!</definedName>
    <definedName name="cot8.5_28">#REF!</definedName>
    <definedName name="CotBTtronVuong">"$#REF!.$B$136:$D$191"</definedName>
    <definedName name="CotBTtronVuong_26" localSheetId="11">#REF!</definedName>
    <definedName name="CotBTtronVuong_26" localSheetId="3">#REF!</definedName>
    <definedName name="CotBTtronVuong_26">#REF!</definedName>
    <definedName name="CotBTtronVuong_28" localSheetId="11">#REF!</definedName>
    <definedName name="CotBTtronVuong_28" localSheetId="3">#REF!</definedName>
    <definedName name="CotBTtronVuong_28">#REF!</definedName>
    <definedName name="CotBTtronVuong_3">"$#REF!.$B$136:$D$191"</definedName>
    <definedName name="cotpha" localSheetId="11">#REF!</definedName>
    <definedName name="cotpha" localSheetId="3">#REF!</definedName>
    <definedName name="cotpha">#REF!</definedName>
    <definedName name="cotpha_1" localSheetId="11">#REF!</definedName>
    <definedName name="cotpha_1" localSheetId="3">#REF!</definedName>
    <definedName name="cotpha_1">#REF!</definedName>
    <definedName name="cotpha_2" localSheetId="11">#REF!</definedName>
    <definedName name="cotpha_2" localSheetId="3">#REF!</definedName>
    <definedName name="cotpha_2">#REF!</definedName>
    <definedName name="cotpha_20" localSheetId="11">#REF!</definedName>
    <definedName name="cotpha_20" localSheetId="3">#REF!</definedName>
    <definedName name="cotpha_20">#REF!</definedName>
    <definedName name="cotpha_25" localSheetId="11">#REF!</definedName>
    <definedName name="cotpha_25" localSheetId="3">#REF!</definedName>
    <definedName name="cotpha_25">#REF!</definedName>
    <definedName name="cotpha_26" localSheetId="11">#REF!</definedName>
    <definedName name="cotpha_26" localSheetId="3">#REF!</definedName>
    <definedName name="cotpha_26">#REF!</definedName>
    <definedName name="cotpha_28" localSheetId="11">#REF!</definedName>
    <definedName name="cotpha_28" localSheetId="3">#REF!</definedName>
    <definedName name="cotpha_28">#REF!</definedName>
    <definedName name="cotpha_3" localSheetId="11">#REF!</definedName>
    <definedName name="cotpha_3" localSheetId="3">#REF!</definedName>
    <definedName name="cotpha_3">#REF!</definedName>
    <definedName name="cotpha_3_1" localSheetId="11">#REF!</definedName>
    <definedName name="cotpha_3_1" localSheetId="3">#REF!</definedName>
    <definedName name="cotpha_3_1">#REF!</definedName>
    <definedName name="cotpha_3_2" localSheetId="11">#REF!</definedName>
    <definedName name="cotpha_3_2" localSheetId="3">#REF!</definedName>
    <definedName name="cotpha_3_2">#REF!</definedName>
    <definedName name="cotpha_3_20" localSheetId="11">#REF!</definedName>
    <definedName name="cotpha_3_20" localSheetId="3">#REF!</definedName>
    <definedName name="cotpha_3_20">#REF!</definedName>
    <definedName name="cotpha_3_25" localSheetId="11">#REF!</definedName>
    <definedName name="cotpha_3_25" localSheetId="3">#REF!</definedName>
    <definedName name="cotpha_3_25">#REF!</definedName>
    <definedName name="Country" localSheetId="11">#REF!</definedName>
    <definedName name="Country" localSheetId="3">#REF!</definedName>
    <definedName name="Country">#REF!</definedName>
    <definedName name="Country_20" localSheetId="11">#REF!</definedName>
    <definedName name="Country_20" localSheetId="3">#REF!</definedName>
    <definedName name="Country_20">#REF!</definedName>
    <definedName name="Country_28" localSheetId="11">#REF!</definedName>
    <definedName name="Country_28" localSheetId="3">#REF!</definedName>
    <definedName name="Country_28">#REF!</definedName>
    <definedName name="COVER">"$#REF!.$B$3:$S$105"</definedName>
    <definedName name="COVER_26" localSheetId="11">#REF!</definedName>
    <definedName name="COVER_26" localSheetId="3">#REF!</definedName>
    <definedName name="COVER_26">#REF!</definedName>
    <definedName name="COVER_28" localSheetId="11">#REF!</definedName>
    <definedName name="COVER_28" localSheetId="3">#REF!</definedName>
    <definedName name="COVER_28">#REF!</definedName>
    <definedName name="COVER_3">"$#REF!.$B$3:$S$105"</definedName>
    <definedName name="covet" localSheetId="11">#REF!</definedName>
    <definedName name="covet" localSheetId="3">#REF!</definedName>
    <definedName name="covet">#REF!</definedName>
    <definedName name="CP.M10.1a" localSheetId="11">#REF!</definedName>
    <definedName name="CP.M10.1a" localSheetId="3">#REF!</definedName>
    <definedName name="CP.M10.1a">#REF!</definedName>
    <definedName name="CP.M10.1a_28" localSheetId="11">#REF!</definedName>
    <definedName name="CP.M10.1a_28" localSheetId="3">#REF!</definedName>
    <definedName name="CP.M10.1a_28">#REF!</definedName>
    <definedName name="CP.M10.1b" localSheetId="11">#REF!</definedName>
    <definedName name="CP.M10.1b" localSheetId="3">#REF!</definedName>
    <definedName name="CP.M10.1b">#REF!</definedName>
    <definedName name="CP.M10.1b_28" localSheetId="11">#REF!</definedName>
    <definedName name="CP.M10.1b_28" localSheetId="3">#REF!</definedName>
    <definedName name="CP.M10.1b_28">#REF!</definedName>
    <definedName name="CP.M10.1c" localSheetId="11">#REF!</definedName>
    <definedName name="CP.M10.1c" localSheetId="3">#REF!</definedName>
    <definedName name="CP.M10.1c">#REF!</definedName>
    <definedName name="CP.M10.1c_28" localSheetId="11">#REF!</definedName>
    <definedName name="CP.M10.1c_28" localSheetId="3">#REF!</definedName>
    <definedName name="CP.M10.1c_28">#REF!</definedName>
    <definedName name="CP.M10.1d" localSheetId="11">#REF!</definedName>
    <definedName name="CP.M10.1d" localSheetId="3">#REF!</definedName>
    <definedName name="CP.M10.1d">#REF!</definedName>
    <definedName name="CP.M10.1d_28" localSheetId="11">#REF!</definedName>
    <definedName name="CP.M10.1d_28" localSheetId="3">#REF!</definedName>
    <definedName name="CP.M10.1d_28">#REF!</definedName>
    <definedName name="CP.M10.1e" localSheetId="11">#REF!</definedName>
    <definedName name="CP.M10.1e" localSheetId="3">#REF!</definedName>
    <definedName name="CP.M10.1e">#REF!</definedName>
    <definedName name="CP.M10.1e_28" localSheetId="11">#REF!</definedName>
    <definedName name="CP.M10.1e_28" localSheetId="3">#REF!</definedName>
    <definedName name="CP.M10.1e_28">#REF!</definedName>
    <definedName name="CP.M10.2a" localSheetId="11">#REF!</definedName>
    <definedName name="CP.M10.2a" localSheetId="3">#REF!</definedName>
    <definedName name="CP.M10.2a">#REF!</definedName>
    <definedName name="CP.M10.2a_28" localSheetId="11">#REF!</definedName>
    <definedName name="CP.M10.2a_28" localSheetId="3">#REF!</definedName>
    <definedName name="CP.M10.2a_28">#REF!</definedName>
    <definedName name="CP.M10.2b" localSheetId="11">#REF!</definedName>
    <definedName name="CP.M10.2b" localSheetId="3">#REF!</definedName>
    <definedName name="CP.M10.2b">#REF!</definedName>
    <definedName name="CP.M10.2b_28" localSheetId="11">#REF!</definedName>
    <definedName name="CP.M10.2b_28" localSheetId="3">#REF!</definedName>
    <definedName name="CP.M10.2b_28">#REF!</definedName>
    <definedName name="CP.M10.2c" localSheetId="11">#REF!</definedName>
    <definedName name="CP.M10.2c" localSheetId="3">#REF!</definedName>
    <definedName name="CP.M10.2c">#REF!</definedName>
    <definedName name="CP.M10.2c_28" localSheetId="11">#REF!</definedName>
    <definedName name="CP.M10.2c_28" localSheetId="3">#REF!</definedName>
    <definedName name="CP.M10.2c_28">#REF!</definedName>
    <definedName name="CP.M10.2d" localSheetId="11">#REF!</definedName>
    <definedName name="CP.M10.2d" localSheetId="3">#REF!</definedName>
    <definedName name="CP.M10.2d">#REF!</definedName>
    <definedName name="CP.M10.2d_28" localSheetId="11">#REF!</definedName>
    <definedName name="CP.M10.2d_28" localSheetId="3">#REF!</definedName>
    <definedName name="CP.M10.2d_28">#REF!</definedName>
    <definedName name="CP.M10.2e" localSheetId="11">#REF!</definedName>
    <definedName name="CP.M10.2e" localSheetId="3">#REF!</definedName>
    <definedName name="CP.M10.2e">#REF!</definedName>
    <definedName name="CP.M10.2e_28" localSheetId="11">#REF!</definedName>
    <definedName name="CP.M10.2e_28" localSheetId="3">#REF!</definedName>
    <definedName name="CP.M10.2e_28">#REF!</definedName>
    <definedName name="CP.M14.1a" localSheetId="11">#REF!</definedName>
    <definedName name="CP.M14.1a" localSheetId="3">#REF!</definedName>
    <definedName name="CP.M14.1a">#REF!</definedName>
    <definedName name="CP.M14.1a_28" localSheetId="11">#REF!</definedName>
    <definedName name="CP.M14.1a_28" localSheetId="3">#REF!</definedName>
    <definedName name="CP.M14.1a_28">#REF!</definedName>
    <definedName name="CP.M14.1b" localSheetId="11">#REF!</definedName>
    <definedName name="CP.M14.1b" localSheetId="3">#REF!</definedName>
    <definedName name="CP.M14.1b">#REF!</definedName>
    <definedName name="CP.M14.1b_28" localSheetId="11">#REF!</definedName>
    <definedName name="CP.M14.1b_28" localSheetId="3">#REF!</definedName>
    <definedName name="CP.M14.1b_28">#REF!</definedName>
    <definedName name="CP.M14.1c" localSheetId="11">#REF!</definedName>
    <definedName name="CP.M14.1c" localSheetId="3">#REF!</definedName>
    <definedName name="CP.M14.1c">#REF!</definedName>
    <definedName name="CP.M14.1c_28" localSheetId="11">#REF!</definedName>
    <definedName name="CP.M14.1c_28" localSheetId="3">#REF!</definedName>
    <definedName name="CP.M14.1c_28">#REF!</definedName>
    <definedName name="CP.M14.1d" localSheetId="11">#REF!</definedName>
    <definedName name="CP.M14.1d" localSheetId="3">#REF!</definedName>
    <definedName name="CP.M14.1d">#REF!</definedName>
    <definedName name="CP.M14.1d_28" localSheetId="11">#REF!</definedName>
    <definedName name="CP.M14.1d_28" localSheetId="3">#REF!</definedName>
    <definedName name="CP.M14.1d_28">#REF!</definedName>
    <definedName name="CP.M14.1e" localSheetId="11">#REF!</definedName>
    <definedName name="CP.M14.1e" localSheetId="3">#REF!</definedName>
    <definedName name="CP.M14.1e">#REF!</definedName>
    <definedName name="CP.M14.1e_28" localSheetId="11">#REF!</definedName>
    <definedName name="CP.M14.1e_28" localSheetId="3">#REF!</definedName>
    <definedName name="CP.M14.1e_28">#REF!</definedName>
    <definedName name="CP.M14.2a" localSheetId="11">#REF!</definedName>
    <definedName name="CP.M14.2a" localSheetId="3">#REF!</definedName>
    <definedName name="CP.M14.2a">#REF!</definedName>
    <definedName name="CP.M14.2a_28" localSheetId="11">#REF!</definedName>
    <definedName name="CP.M14.2a_28" localSheetId="3">#REF!</definedName>
    <definedName name="CP.M14.2a_28">#REF!</definedName>
    <definedName name="CP.M14.2b" localSheetId="11">#REF!</definedName>
    <definedName name="CP.M14.2b" localSheetId="3">#REF!</definedName>
    <definedName name="CP.M14.2b">#REF!</definedName>
    <definedName name="CP.M14.2b_28" localSheetId="11">#REF!</definedName>
    <definedName name="CP.M14.2b_28" localSheetId="3">#REF!</definedName>
    <definedName name="CP.M14.2b_28">#REF!</definedName>
    <definedName name="CP.M14.2c" localSheetId="11">#REF!</definedName>
    <definedName name="CP.M14.2c" localSheetId="3">#REF!</definedName>
    <definedName name="CP.M14.2c">#REF!</definedName>
    <definedName name="CP.M14.2c_28" localSheetId="11">#REF!</definedName>
    <definedName name="CP.M14.2c_28" localSheetId="3">#REF!</definedName>
    <definedName name="CP.M14.2c_28">#REF!</definedName>
    <definedName name="CP.M14.2d" localSheetId="11">#REF!</definedName>
    <definedName name="CP.M14.2d" localSheetId="3">#REF!</definedName>
    <definedName name="CP.M14.2d">#REF!</definedName>
    <definedName name="CP.M14.2d_28" localSheetId="11">#REF!</definedName>
    <definedName name="CP.M14.2d_28" localSheetId="3">#REF!</definedName>
    <definedName name="CP.M14.2d_28">#REF!</definedName>
    <definedName name="CP.M14.2e" localSheetId="11">#REF!</definedName>
    <definedName name="CP.M14.2e" localSheetId="3">#REF!</definedName>
    <definedName name="CP.M14.2e">#REF!</definedName>
    <definedName name="CP.M14.2e_28" localSheetId="11">#REF!</definedName>
    <definedName name="CP.M14.2e_28" localSheetId="3">#REF!</definedName>
    <definedName name="CP.M14.2e_28">#REF!</definedName>
    <definedName name="CP.MDTa" localSheetId="11">#REF!</definedName>
    <definedName name="CP.MDTa" localSheetId="3">#REF!</definedName>
    <definedName name="CP.MDTa">#REF!</definedName>
    <definedName name="CP.MDTa_28" localSheetId="11">#REF!</definedName>
    <definedName name="CP.MDTa_28" localSheetId="3">#REF!</definedName>
    <definedName name="CP.MDTa_28">#REF!</definedName>
    <definedName name="CP.MDTb" localSheetId="11">#REF!</definedName>
    <definedName name="CP.MDTb" localSheetId="3">#REF!</definedName>
    <definedName name="CP.MDTb">#REF!</definedName>
    <definedName name="CP.MDTb_28" localSheetId="11">#REF!</definedName>
    <definedName name="CP.MDTb_28" localSheetId="3">#REF!</definedName>
    <definedName name="CP.MDTb_28">#REF!</definedName>
    <definedName name="CP.MDTc" localSheetId="11">#REF!</definedName>
    <definedName name="CP.MDTc" localSheetId="3">#REF!</definedName>
    <definedName name="CP.MDTc">#REF!</definedName>
    <definedName name="CP.MDTc_28" localSheetId="11">#REF!</definedName>
    <definedName name="CP.MDTc_28" localSheetId="3">#REF!</definedName>
    <definedName name="CP.MDTc_28">#REF!</definedName>
    <definedName name="CP.MDTd" localSheetId="11">#REF!</definedName>
    <definedName name="CP.MDTd" localSheetId="3">#REF!</definedName>
    <definedName name="CP.MDTd">#REF!</definedName>
    <definedName name="CP.MDTd_28" localSheetId="11">#REF!</definedName>
    <definedName name="CP.MDTd_28" localSheetId="3">#REF!</definedName>
    <definedName name="CP.MDTd_28">#REF!</definedName>
    <definedName name="CP.MDTe" localSheetId="11">#REF!</definedName>
    <definedName name="CP.MDTe" localSheetId="3">#REF!</definedName>
    <definedName name="CP.MDTe">#REF!</definedName>
    <definedName name="CP.MDTe_28" localSheetId="11">#REF!</definedName>
    <definedName name="CP.MDTe_28" localSheetId="3">#REF!</definedName>
    <definedName name="CP.MDTe_28">#REF!</definedName>
    <definedName name="CP.MTCata" localSheetId="11">#REF!</definedName>
    <definedName name="CP.MTCata" localSheetId="3">#REF!</definedName>
    <definedName name="CP.MTCata">#REF!</definedName>
    <definedName name="CP.MTCata_28" localSheetId="11">#REF!</definedName>
    <definedName name="CP.MTCata_28" localSheetId="3">#REF!</definedName>
    <definedName name="CP.MTCata_28">#REF!</definedName>
    <definedName name="CP.MTCatb" localSheetId="11">#REF!</definedName>
    <definedName name="CP.MTCatb" localSheetId="3">#REF!</definedName>
    <definedName name="CP.MTCatb">#REF!</definedName>
    <definedName name="CP.MTCatb_28" localSheetId="11">#REF!</definedName>
    <definedName name="CP.MTCatb_28" localSheetId="3">#REF!</definedName>
    <definedName name="CP.MTCatb_28">#REF!</definedName>
    <definedName name="CP.MTCatc" localSheetId="11">#REF!</definedName>
    <definedName name="CP.MTCatc" localSheetId="3">#REF!</definedName>
    <definedName name="CP.MTCatc">#REF!</definedName>
    <definedName name="CP.MTCatc_28" localSheetId="11">#REF!</definedName>
    <definedName name="CP.MTCatc_28" localSheetId="3">#REF!</definedName>
    <definedName name="CP.MTCatc_28">#REF!</definedName>
    <definedName name="CP.MTCatd" localSheetId="11">#REF!</definedName>
    <definedName name="CP.MTCatd" localSheetId="3">#REF!</definedName>
    <definedName name="CP.MTCatd">#REF!</definedName>
    <definedName name="CP.MTCatd_28" localSheetId="11">#REF!</definedName>
    <definedName name="CP.MTCatd_28" localSheetId="3">#REF!</definedName>
    <definedName name="CP.MTCatd_28">#REF!</definedName>
    <definedName name="CP.MTCate" localSheetId="11">#REF!</definedName>
    <definedName name="CP.MTCate" localSheetId="3">#REF!</definedName>
    <definedName name="CP.MTCate">#REF!</definedName>
    <definedName name="CP.MTCate_28" localSheetId="11">#REF!</definedName>
    <definedName name="CP.MTCate_28" localSheetId="3">#REF!</definedName>
    <definedName name="CP.MTCate_28">#REF!</definedName>
    <definedName name="CPC" localSheetId="11">#REF!</definedName>
    <definedName name="CPC" localSheetId="3">#REF!</definedName>
    <definedName name="CPC">#REF!</definedName>
    <definedName name="CPC_20" localSheetId="11">#REF!</definedName>
    <definedName name="CPC_20" localSheetId="3">#REF!</definedName>
    <definedName name="CPC_20">#REF!</definedName>
    <definedName name="CPC_28" localSheetId="11">#REF!</definedName>
    <definedName name="CPC_28" localSheetId="3">#REF!</definedName>
    <definedName name="CPC_28">#REF!</definedName>
    <definedName name="cpcbsx" localSheetId="11">#REF!</definedName>
    <definedName name="cpcbsx" localSheetId="3">#REF!</definedName>
    <definedName name="cpcbsx">#REF!</definedName>
    <definedName name="CPCNT" localSheetId="11">#REF!</definedName>
    <definedName name="CPCNT" localSheetId="3">#REF!</definedName>
    <definedName name="CPCNT">#REF!</definedName>
    <definedName name="cpd" localSheetId="11">#REF!</definedName>
    <definedName name="cpd" localSheetId="3">#REF!</definedName>
    <definedName name="cpd">#REF!</definedName>
    <definedName name="cpd_1" localSheetId="11">#REF!</definedName>
    <definedName name="cpd_1" localSheetId="3">#REF!</definedName>
    <definedName name="cpd_1">#REF!</definedName>
    <definedName name="cpd_2" localSheetId="11">#REF!</definedName>
    <definedName name="cpd_2" localSheetId="3">#REF!</definedName>
    <definedName name="cpd_2">#REF!</definedName>
    <definedName name="cpd_20" localSheetId="11">#REF!</definedName>
    <definedName name="cpd_20" localSheetId="3">#REF!</definedName>
    <definedName name="cpd_20">#REF!</definedName>
    <definedName name="cpd_25" localSheetId="11">#REF!</definedName>
    <definedName name="cpd_25" localSheetId="3">#REF!</definedName>
    <definedName name="cpd_25">#REF!</definedName>
    <definedName name="cpd_28" localSheetId="11">#REF!</definedName>
    <definedName name="cpd_28" localSheetId="3">#REF!</definedName>
    <definedName name="cpd_28">#REF!</definedName>
    <definedName name="cpdd" localSheetId="11">#REF!</definedName>
    <definedName name="cpdd" localSheetId="3">#REF!</definedName>
    <definedName name="cpdd">#REF!</definedName>
    <definedName name="cpdd_1" localSheetId="11">#REF!</definedName>
    <definedName name="cpdd_1" localSheetId="3">#REF!</definedName>
    <definedName name="cpdd_1">#REF!</definedName>
    <definedName name="cpdd_2" localSheetId="11">#REF!</definedName>
    <definedName name="cpdd_2" localSheetId="3">#REF!</definedName>
    <definedName name="cpdd_2">#REF!</definedName>
    <definedName name="cpdd_20" localSheetId="11">#REF!</definedName>
    <definedName name="cpdd_20" localSheetId="3">#REF!</definedName>
    <definedName name="cpdd_20">#REF!</definedName>
    <definedName name="cpdd_25" localSheetId="11">#REF!</definedName>
    <definedName name="cpdd_25" localSheetId="3">#REF!</definedName>
    <definedName name="cpdd_25">#REF!</definedName>
    <definedName name="cpdd_28" localSheetId="11">#REF!</definedName>
    <definedName name="cpdd_28" localSheetId="3">#REF!</definedName>
    <definedName name="cpdd_28">#REF!</definedName>
    <definedName name="cpdd1" localSheetId="11">#REF!</definedName>
    <definedName name="cpdd1" localSheetId="3">#REF!</definedName>
    <definedName name="cpdd1">#REF!</definedName>
    <definedName name="cpdd1_28" localSheetId="11">#REF!</definedName>
    <definedName name="cpdd1_28" localSheetId="3">#REF!</definedName>
    <definedName name="cpdd1_28">#REF!</definedName>
    <definedName name="cpdd2" localSheetId="11">#REF!</definedName>
    <definedName name="cpdd2" localSheetId="3">#REF!</definedName>
    <definedName name="cpdd2">#REF!</definedName>
    <definedName name="CPHA" localSheetId="11">#REF!</definedName>
    <definedName name="CPHA" localSheetId="3">#REF!</definedName>
    <definedName name="CPHA">#REF!</definedName>
    <definedName name="CPHA_20" localSheetId="11">#REF!</definedName>
    <definedName name="CPHA_20" localSheetId="3">#REF!</definedName>
    <definedName name="CPHA_20">#REF!</definedName>
    <definedName name="CPHA_28" localSheetId="11">#REF!</definedName>
    <definedName name="CPHA_28" localSheetId="3">#REF!</definedName>
    <definedName name="CPHA_28">#REF!</definedName>
    <definedName name="cphoi" localSheetId="11">#REF!</definedName>
    <definedName name="cphoi" localSheetId="3">#REF!</definedName>
    <definedName name="cphoi">#REF!</definedName>
    <definedName name="cphoi_20" localSheetId="11">#REF!</definedName>
    <definedName name="cphoi_20" localSheetId="3">#REF!</definedName>
    <definedName name="cphoi_20">#REF!</definedName>
    <definedName name="cphoi_28" localSheetId="11">#REF!</definedName>
    <definedName name="cphoi_28" localSheetId="3">#REF!</definedName>
    <definedName name="cphoi_28">#REF!</definedName>
    <definedName name="cpI" localSheetId="11">#REF!</definedName>
    <definedName name="cpI" localSheetId="3">#REF!</definedName>
    <definedName name="cpI">#REF!</definedName>
    <definedName name="cpI_20" localSheetId="11">#REF!</definedName>
    <definedName name="cpI_20" localSheetId="3">#REF!</definedName>
    <definedName name="cpI_20">#REF!</definedName>
    <definedName name="cpI_28" localSheetId="11">#REF!</definedName>
    <definedName name="cpI_28" localSheetId="3">#REF!</definedName>
    <definedName name="cpI_28">#REF!</definedName>
    <definedName name="CPII" localSheetId="11">#REF!</definedName>
    <definedName name="CPII" localSheetId="3">#REF!</definedName>
    <definedName name="CPII">#REF!</definedName>
    <definedName name="CPII_20" localSheetId="11">#REF!</definedName>
    <definedName name="CPII_20" localSheetId="3">#REF!</definedName>
    <definedName name="CPII_20">#REF!</definedName>
    <definedName name="CPII_28" localSheetId="11">#REF!</definedName>
    <definedName name="CPII_28" localSheetId="3">#REF!</definedName>
    <definedName name="CPII_28">#REF!</definedName>
    <definedName name="CPK">"$#REF!.$AA$1"</definedName>
    <definedName name="CPK_26" localSheetId="11">#REF!</definedName>
    <definedName name="CPK_26" localSheetId="3">#REF!</definedName>
    <definedName name="CPK_26">#REF!</definedName>
    <definedName name="CPK_28" localSheetId="11">#REF!</definedName>
    <definedName name="CPK_28" localSheetId="3">#REF!</definedName>
    <definedName name="CPK_28">#REF!</definedName>
    <definedName name="CPK_3">"$#REF!.$AA$1"</definedName>
    <definedName name="cpkhac" localSheetId="11">#REF!</definedName>
    <definedName name="cpkhac" localSheetId="3">#REF!</definedName>
    <definedName name="cpkhac">#REF!</definedName>
    <definedName name="cpkhac_20" localSheetId="11">#REF!</definedName>
    <definedName name="cpkhac_20" localSheetId="3">#REF!</definedName>
    <definedName name="cpkhac_20">#REF!</definedName>
    <definedName name="cpkhac_28" localSheetId="11">#REF!</definedName>
    <definedName name="cpkhac_28" localSheetId="3">#REF!</definedName>
    <definedName name="cpkhac_28">#REF!</definedName>
    <definedName name="cpl1_20" localSheetId="11">#REF!</definedName>
    <definedName name="cpl1_20" localSheetId="3">#REF!</definedName>
    <definedName name="cpl1_20">#REF!</definedName>
    <definedName name="cpl2_20" localSheetId="11">#REF!</definedName>
    <definedName name="cpl2_20" localSheetId="3">#REF!</definedName>
    <definedName name="cpl2_20">#REF!</definedName>
    <definedName name="cplhsmt" localSheetId="11">#N/A</definedName>
    <definedName name="cplhsmt" localSheetId="0">'60 TT342'!cplhsmt</definedName>
    <definedName name="cplhsmt" localSheetId="3">#N/A</definedName>
    <definedName name="cplhsmt">'60 TT342'!cplhsmt</definedName>
    <definedName name="CPTB">"$#REF!.$P$1"</definedName>
    <definedName name="CPTB_26" localSheetId="11">#REF!</definedName>
    <definedName name="CPTB_26" localSheetId="3">#REF!</definedName>
    <definedName name="CPTB_26">#REF!</definedName>
    <definedName name="CPTB_28" localSheetId="11">#REF!</definedName>
    <definedName name="CPTB_28" localSheetId="3">#REF!</definedName>
    <definedName name="CPTB_28">#REF!</definedName>
    <definedName name="CPTB_3">"$#REF!.$P$1"</definedName>
    <definedName name="cptdhsmt" localSheetId="11">#N/A</definedName>
    <definedName name="cptdhsmt" localSheetId="0">'60 TT342'!cptdhsmt</definedName>
    <definedName name="cptdhsmt" localSheetId="3">#N/A</definedName>
    <definedName name="cptdhsmt">'60 TT342'!cptdhsmt</definedName>
    <definedName name="cptdtdt" localSheetId="11">#N/A</definedName>
    <definedName name="cptdtdt" localSheetId="0">'60 TT342'!cptdtdt</definedName>
    <definedName name="cptdtdt" localSheetId="3">#N/A</definedName>
    <definedName name="cptdtdt">'60 TT342'!cptdtdt</definedName>
    <definedName name="cptdtkkt" localSheetId="11">#N/A</definedName>
    <definedName name="cptdtkkt" localSheetId="0">'60 TT342'!cptdtkkt</definedName>
    <definedName name="cptdtkkt" localSheetId="3">#N/A</definedName>
    <definedName name="cptdtkkt">'60 TT342'!cptdtkkt</definedName>
    <definedName name="CPU_AMD_K6II_550" localSheetId="11">#REF!</definedName>
    <definedName name="CPU_AMD_K6II_550" localSheetId="0">#REF!</definedName>
    <definedName name="CPU_AMD_K6II_550" localSheetId="3">#REF!</definedName>
    <definedName name="CPU_AMD_K6II_550">#REF!</definedName>
    <definedName name="CPU_AMD_K6II_550_28" localSheetId="11">#REF!</definedName>
    <definedName name="CPU_AMD_K6II_550_28" localSheetId="0">#REF!</definedName>
    <definedName name="CPU_AMD_K6II_550_28" localSheetId="3">#REF!</definedName>
    <definedName name="CPU_AMD_K6II_550_28">#REF!</definedName>
    <definedName name="CPU_Intel_P4_1.7_256K_256RIMM" localSheetId="11">#REF!</definedName>
    <definedName name="CPU_Intel_P4_1.7_256K_256RIMM" localSheetId="0">#REF!</definedName>
    <definedName name="CPU_Intel_P4_1.7_256K_256RIMM" localSheetId="3">#REF!</definedName>
    <definedName name="CPU_Intel_P4_1.7_256K_256RIMM">#REF!</definedName>
    <definedName name="CPU_Intel_P4_1.7_256K_256RIMM_28" localSheetId="11">#REF!</definedName>
    <definedName name="CPU_Intel_P4_1.7_256K_256RIMM_28" localSheetId="3">#REF!</definedName>
    <definedName name="CPU_Intel_P4_1.7_256K_256RIMM_28">#REF!</definedName>
    <definedName name="CPU_Intel_PIII500E_256Kdie_Copp" localSheetId="11">#REF!</definedName>
    <definedName name="CPU_Intel_PIII500E_256Kdie_Copp" localSheetId="3">#REF!</definedName>
    <definedName name="CPU_Intel_PIII500E_256Kdie_Copp">#REF!</definedName>
    <definedName name="CPU_Intel_PIII500E_256Kdie_Copp_28" localSheetId="11">#REF!</definedName>
    <definedName name="CPU_Intel_PIII500E_256Kdie_Copp_28" localSheetId="3">#REF!</definedName>
    <definedName name="CPU_Intel_PIII500E_256Kdie_Copp_28">#REF!</definedName>
    <definedName name="CPU_Intel_PIII550E_256Kdie_Copp" localSheetId="11">#REF!</definedName>
    <definedName name="CPU_Intel_PIII550E_256Kdie_Copp" localSheetId="3">#REF!</definedName>
    <definedName name="CPU_Intel_PIII550E_256Kdie_Copp">#REF!</definedName>
    <definedName name="CPU_Intel_PIII550E_256Kdie_Copp_28" localSheetId="11">#REF!</definedName>
    <definedName name="CPU_Intel_PIII550E_256Kdie_Copp_28" localSheetId="3">#REF!</definedName>
    <definedName name="CPU_Intel_PIII550E_256Kdie_Copp_28">#REF!</definedName>
    <definedName name="CPVC100">"$#REF!.$Q$66"</definedName>
    <definedName name="CPVC100_26" localSheetId="11">#REF!</definedName>
    <definedName name="CPVC100_26" localSheetId="3">#REF!</definedName>
    <definedName name="CPVC100_26">#REF!</definedName>
    <definedName name="CPVC100_28" localSheetId="11">#REF!</definedName>
    <definedName name="CPVC100_28" localSheetId="3">#REF!</definedName>
    <definedName name="CPVC100_28">#REF!</definedName>
    <definedName name="CPVC100_3">"$#REF!.$Q$66"</definedName>
    <definedName name="CPVC1KM" localSheetId="11">#REF!</definedName>
    <definedName name="CPVC1KM" localSheetId="3">#REF!</definedName>
    <definedName name="CPVC1KM">#REF!</definedName>
    <definedName name="CPVC1KM_26" localSheetId="11">#REF!</definedName>
    <definedName name="CPVC1KM_26" localSheetId="3">#REF!</definedName>
    <definedName name="CPVC1KM_26">#REF!</definedName>
    <definedName name="CPVC1KM_28" localSheetId="11">#REF!</definedName>
    <definedName name="CPVC1KM_28" localSheetId="3">#REF!</definedName>
    <definedName name="CPVC1KM_28">#REF!</definedName>
    <definedName name="CPVC35" localSheetId="11">#REF!</definedName>
    <definedName name="CPVC35" localSheetId="3">#REF!</definedName>
    <definedName name="CPVC35">#REF!</definedName>
    <definedName name="CPVC35_20" localSheetId="11">#REF!</definedName>
    <definedName name="CPVC35_20" localSheetId="3">#REF!</definedName>
    <definedName name="CPVC35_20">#REF!</definedName>
    <definedName name="CPVC35_28" localSheetId="11">#REF!</definedName>
    <definedName name="CPVC35_28" localSheetId="3">#REF!</definedName>
    <definedName name="CPVC35_28">#REF!</definedName>
    <definedName name="CPVCDN">"$#REF!.$K$33"</definedName>
    <definedName name="CPVCDN_26" localSheetId="11">#REF!</definedName>
    <definedName name="CPVCDN_26" localSheetId="3">#REF!</definedName>
    <definedName name="CPVCDN_26">#REF!</definedName>
    <definedName name="CPVCDN_28" localSheetId="11">#REF!</definedName>
    <definedName name="CPVCDN_28" localSheetId="3">#REF!</definedName>
    <definedName name="CPVCDN_28">#REF!</definedName>
    <definedName name="CPX" localSheetId="11">#REF!</definedName>
    <definedName name="CPX" localSheetId="3">#REF!</definedName>
    <definedName name="CPX">#REF!</definedName>
    <definedName name="CPX_28" localSheetId="11">#REF!</definedName>
    <definedName name="CPX_28" localSheetId="3">#REF!</definedName>
    <definedName name="CPX_28">#REF!</definedName>
    <definedName name="CPY" localSheetId="11">#REF!</definedName>
    <definedName name="CPY" localSheetId="3">#REF!</definedName>
    <definedName name="CPY">#REF!</definedName>
    <definedName name="CPY_28" localSheetId="11">#REF!</definedName>
    <definedName name="CPY_28" localSheetId="3">#REF!</definedName>
    <definedName name="CPY_28">#REF!</definedName>
    <definedName name="CRD">"$#REF!.$Q$5:$Q$619"</definedName>
    <definedName name="CRD_26" localSheetId="11">#REF!</definedName>
    <definedName name="CRD_26" localSheetId="3">#REF!</definedName>
    <definedName name="CRD_26">#REF!</definedName>
    <definedName name="CRD_28" localSheetId="11">#REF!</definedName>
    <definedName name="CRD_28" localSheetId="3">#REF!</definedName>
    <definedName name="CRD_28">#REF!</definedName>
    <definedName name="CRD_3">"$#REF!.$Q$5:$Q$619"</definedName>
    <definedName name="CRIT1" localSheetId="11">#REF!</definedName>
    <definedName name="CRIT1" localSheetId="3">#REF!</definedName>
    <definedName name="CRIT1">#REF!</definedName>
    <definedName name="CRIT1_20" localSheetId="11">#REF!</definedName>
    <definedName name="CRIT1_20" localSheetId="3">#REF!</definedName>
    <definedName name="CRIT1_20">#REF!</definedName>
    <definedName name="CRIT1_28" localSheetId="11">#REF!</definedName>
    <definedName name="CRIT1_28" localSheetId="3">#REF!</definedName>
    <definedName name="CRIT1_28">#REF!</definedName>
    <definedName name="CRIT10" localSheetId="11">#REF!</definedName>
    <definedName name="CRIT10" localSheetId="3">#REF!</definedName>
    <definedName name="CRIT10">#REF!</definedName>
    <definedName name="CRIT10_20" localSheetId="11">#REF!</definedName>
    <definedName name="CRIT10_20" localSheetId="3">#REF!</definedName>
    <definedName name="CRIT10_20">#REF!</definedName>
    <definedName name="CRIT10_28" localSheetId="11">#REF!</definedName>
    <definedName name="CRIT10_28" localSheetId="3">#REF!</definedName>
    <definedName name="CRIT10_28">#REF!</definedName>
    <definedName name="CRIT2" localSheetId="11">#REF!</definedName>
    <definedName name="CRIT2" localSheetId="3">#REF!</definedName>
    <definedName name="CRIT2">#REF!</definedName>
    <definedName name="CRIT2_20" localSheetId="11">#REF!</definedName>
    <definedName name="CRIT2_20" localSheetId="3">#REF!</definedName>
    <definedName name="CRIT2_20">#REF!</definedName>
    <definedName name="CRIT2_28" localSheetId="11">#REF!</definedName>
    <definedName name="CRIT2_28" localSheetId="3">#REF!</definedName>
    <definedName name="CRIT2_28">#REF!</definedName>
    <definedName name="CRIT3" localSheetId="11">#REF!</definedName>
    <definedName name="CRIT3" localSheetId="3">#REF!</definedName>
    <definedName name="CRIT3">#REF!</definedName>
    <definedName name="CRIT3_20" localSheetId="11">#REF!</definedName>
    <definedName name="CRIT3_20" localSheetId="3">#REF!</definedName>
    <definedName name="CRIT3_20">#REF!</definedName>
    <definedName name="CRIT3_28" localSheetId="11">#REF!</definedName>
    <definedName name="CRIT3_28" localSheetId="3">#REF!</definedName>
    <definedName name="CRIT3_28">#REF!</definedName>
    <definedName name="CRIT4" localSheetId="11">#REF!</definedName>
    <definedName name="CRIT4" localSheetId="3">#REF!</definedName>
    <definedName name="CRIT4">#REF!</definedName>
    <definedName name="CRIT4_20" localSheetId="11">#REF!</definedName>
    <definedName name="CRIT4_20" localSheetId="3">#REF!</definedName>
    <definedName name="CRIT4_20">#REF!</definedName>
    <definedName name="CRIT4_28" localSheetId="11">#REF!</definedName>
    <definedName name="CRIT4_28" localSheetId="3">#REF!</definedName>
    <definedName name="CRIT4_28">#REF!</definedName>
    <definedName name="CRIT5" localSheetId="11">#REF!</definedName>
    <definedName name="CRIT5" localSheetId="3">#REF!</definedName>
    <definedName name="CRIT5">#REF!</definedName>
    <definedName name="CRIT5_20" localSheetId="11">#REF!</definedName>
    <definedName name="CRIT5_20" localSheetId="3">#REF!</definedName>
    <definedName name="CRIT5_20">#REF!</definedName>
    <definedName name="CRIT5_28" localSheetId="11">#REF!</definedName>
    <definedName name="CRIT5_28" localSheetId="3">#REF!</definedName>
    <definedName name="CRIT5_28">#REF!</definedName>
    <definedName name="CRIT6" localSheetId="11">#REF!</definedName>
    <definedName name="CRIT6" localSheetId="3">#REF!</definedName>
    <definedName name="CRIT6">#REF!</definedName>
    <definedName name="CRIT6_20" localSheetId="11">#REF!</definedName>
    <definedName name="CRIT6_20" localSheetId="3">#REF!</definedName>
    <definedName name="CRIT6_20">#REF!</definedName>
    <definedName name="CRIT6_28" localSheetId="11">#REF!</definedName>
    <definedName name="CRIT6_28" localSheetId="3">#REF!</definedName>
    <definedName name="CRIT6_28">#REF!</definedName>
    <definedName name="CRIT7" localSheetId="11">#REF!</definedName>
    <definedName name="CRIT7" localSheetId="3">#REF!</definedName>
    <definedName name="CRIT7">#REF!</definedName>
    <definedName name="CRIT7_20" localSheetId="11">#REF!</definedName>
    <definedName name="CRIT7_20" localSheetId="3">#REF!</definedName>
    <definedName name="CRIT7_20">#REF!</definedName>
    <definedName name="CRIT7_28" localSheetId="11">#REF!</definedName>
    <definedName name="CRIT7_28" localSheetId="3">#REF!</definedName>
    <definedName name="CRIT7_28">#REF!</definedName>
    <definedName name="CRIT8" localSheetId="11">#REF!</definedName>
    <definedName name="CRIT8" localSheetId="3">#REF!</definedName>
    <definedName name="CRIT8">#REF!</definedName>
    <definedName name="CRIT8_20" localSheetId="11">#REF!</definedName>
    <definedName name="CRIT8_20" localSheetId="3">#REF!</definedName>
    <definedName name="CRIT8_20">#REF!</definedName>
    <definedName name="CRIT8_28" localSheetId="11">#REF!</definedName>
    <definedName name="CRIT8_28" localSheetId="3">#REF!</definedName>
    <definedName name="CRIT8_28">#REF!</definedName>
    <definedName name="CRIT9" localSheetId="11">#REF!</definedName>
    <definedName name="CRIT9" localSheetId="3">#REF!</definedName>
    <definedName name="CRIT9">#REF!</definedName>
    <definedName name="CRIT9_20" localSheetId="11">#REF!</definedName>
    <definedName name="CRIT9_20" localSheetId="3">#REF!</definedName>
    <definedName name="CRIT9_20">#REF!</definedName>
    <definedName name="CRIT9_28" localSheetId="11">#REF!</definedName>
    <definedName name="CRIT9_28" localSheetId="3">#REF!</definedName>
    <definedName name="CRIT9_28">#REF!</definedName>
    <definedName name="_xlnm.Criteria" localSheetId="11">[15]SILICATE!#REF!</definedName>
    <definedName name="_xlnm.Criteria" localSheetId="3">[15]SILICATE!#REF!</definedName>
    <definedName name="_xlnm.Criteria">[15]SILICATE!#REF!</definedName>
    <definedName name="CRITINST">"$#REF!.$B$4:$B$5"</definedName>
    <definedName name="CRITINST_26" localSheetId="11">#REF!</definedName>
    <definedName name="CRITINST_26" localSheetId="3">#REF!</definedName>
    <definedName name="CRITINST_26">#REF!</definedName>
    <definedName name="CRITINST_28" localSheetId="11">#REF!</definedName>
    <definedName name="CRITINST_28" localSheetId="3">#REF!</definedName>
    <definedName name="CRITINST_28">#REF!</definedName>
    <definedName name="CRITINST_3">"$#REF!.$B$4:$B$5"</definedName>
    <definedName name="CRITPURC">"$#REF!.$B$2:$B$3"</definedName>
    <definedName name="CRITPURC_26" localSheetId="11">#REF!</definedName>
    <definedName name="CRITPURC_26" localSheetId="3">#REF!</definedName>
    <definedName name="CRITPURC_26">#REF!</definedName>
    <definedName name="CRITPURC_28" localSheetId="11">#REF!</definedName>
    <definedName name="CRITPURC_28" localSheetId="3">#REF!</definedName>
    <definedName name="CRITPURC_28">#REF!</definedName>
    <definedName name="CRITPURC_3">"$#REF!.$B$2:$B$3"</definedName>
    <definedName name="Cro_section" localSheetId="11">#REF!</definedName>
    <definedName name="Cro_section" localSheetId="3">#REF!</definedName>
    <definedName name="Cro_section">#REF!</definedName>
    <definedName name="Cro_section_28" localSheetId="11">#REF!</definedName>
    <definedName name="Cro_section_28" localSheetId="3">#REF!</definedName>
    <definedName name="Cro_section_28">#REF!</definedName>
    <definedName name="CropEstablishmentWage" localSheetId="11">#REF!</definedName>
    <definedName name="CropEstablishmentWage" localSheetId="3">#REF!</definedName>
    <definedName name="CropEstablishmentWage">#REF!</definedName>
    <definedName name="CropEstablishmentWage_20" localSheetId="11">#REF!</definedName>
    <definedName name="CropEstablishmentWage_20" localSheetId="3">#REF!</definedName>
    <definedName name="CropEstablishmentWage_20">#REF!</definedName>
    <definedName name="CropEstablishmentWage_28" localSheetId="11">#REF!</definedName>
    <definedName name="CropEstablishmentWage_28" localSheetId="3">#REF!</definedName>
    <definedName name="CropEstablishmentWage_28">#REF!</definedName>
    <definedName name="CropManagementWage" localSheetId="11">#REF!</definedName>
    <definedName name="CropManagementWage" localSheetId="3">#REF!</definedName>
    <definedName name="CropManagementWage">#REF!</definedName>
    <definedName name="CropManagementWage_20" localSheetId="11">#REF!</definedName>
    <definedName name="CropManagementWage_20" localSheetId="3">#REF!</definedName>
    <definedName name="CropManagementWage_20">#REF!</definedName>
    <definedName name="CropManagementWage_28" localSheetId="11">#REF!</definedName>
    <definedName name="CropManagementWage_28" localSheetId="3">#REF!</definedName>
    <definedName name="CropManagementWage_28">#REF!</definedName>
    <definedName name="CRS">"$#REF!.$S$5:$S$619"</definedName>
    <definedName name="CRS_26" localSheetId="11">#REF!</definedName>
    <definedName name="CRS_26" localSheetId="3">#REF!</definedName>
    <definedName name="CRS_26">#REF!</definedName>
    <definedName name="CRS_28" localSheetId="11">#REF!</definedName>
    <definedName name="CRS_28" localSheetId="3">#REF!</definedName>
    <definedName name="CRS_28">#REF!</definedName>
    <definedName name="CRS_3">"$#REF!.$S$5:$S$619"</definedName>
    <definedName name="CS">"$#REF!.$#REF!$#REF!:$#REF!$#REF!"</definedName>
    <definedName name="CS_10">"$#REF!.$B$43:$C$54"</definedName>
    <definedName name="CS_10_26" localSheetId="11">#REF!</definedName>
    <definedName name="CS_10_26" localSheetId="3">#REF!</definedName>
    <definedName name="CS_10_26">#REF!</definedName>
    <definedName name="CS_10_28" localSheetId="11">#REF!</definedName>
    <definedName name="CS_10_28" localSheetId="3">#REF!</definedName>
    <definedName name="CS_10_28">#REF!</definedName>
    <definedName name="CS_10_3">"$#REF!.$B$43:$C$54"</definedName>
    <definedName name="CS_100">"$#REF!.$B$294:$C$302"</definedName>
    <definedName name="CS_100_26" localSheetId="11">#REF!</definedName>
    <definedName name="CS_100_26" localSheetId="3">#REF!</definedName>
    <definedName name="CS_100_26">#REF!</definedName>
    <definedName name="CS_100_28" localSheetId="11">#REF!</definedName>
    <definedName name="CS_100_28" localSheetId="3">#REF!</definedName>
    <definedName name="CS_100_28">#REF!</definedName>
    <definedName name="CS_100_3">"$#REF!.$B$294:$C$302"</definedName>
    <definedName name="CS_10S">"$#REF!.$B$55:$C$97"</definedName>
    <definedName name="CS_10S_26" localSheetId="11">#REF!</definedName>
    <definedName name="CS_10S_26" localSheetId="3">#REF!</definedName>
    <definedName name="CS_10S_26">#REF!</definedName>
    <definedName name="CS_10S_28" localSheetId="11">#REF!</definedName>
    <definedName name="CS_10S_28" localSheetId="3">#REF!</definedName>
    <definedName name="CS_10S_28">#REF!</definedName>
    <definedName name="CS_10S_3">"$#REF!.$B$55:$C$97"</definedName>
    <definedName name="CS_120">"$#REF!.$B$303:$C$314"</definedName>
    <definedName name="CS_120_26" localSheetId="11">#REF!</definedName>
    <definedName name="CS_120_26" localSheetId="3">#REF!</definedName>
    <definedName name="CS_120_26">#REF!</definedName>
    <definedName name="CS_120_28" localSheetId="11">#REF!</definedName>
    <definedName name="CS_120_28" localSheetId="3">#REF!</definedName>
    <definedName name="CS_120_28">#REF!</definedName>
    <definedName name="CS_120_3">"$#REF!.$B$303:$C$314"</definedName>
    <definedName name="CS_140">"$#REF!.$B$315:$C$323"</definedName>
    <definedName name="CS_140_26" localSheetId="11">#REF!</definedName>
    <definedName name="CS_140_26" localSheetId="3">#REF!</definedName>
    <definedName name="CS_140_26">#REF!</definedName>
    <definedName name="CS_140_28" localSheetId="11">#REF!</definedName>
    <definedName name="CS_140_28" localSheetId="3">#REF!</definedName>
    <definedName name="CS_140_28">#REF!</definedName>
    <definedName name="CS_140_3">"$#REF!.$B$315:$C$323"</definedName>
    <definedName name="CS_160">"$#REF!.$B$324:$C$355"</definedName>
    <definedName name="CS_160_26" localSheetId="11">#REF!</definedName>
    <definedName name="CS_160_26" localSheetId="3">#REF!</definedName>
    <definedName name="CS_160_26">#REF!</definedName>
    <definedName name="CS_160_28" localSheetId="11">#REF!</definedName>
    <definedName name="CS_160_28" localSheetId="3">#REF!</definedName>
    <definedName name="CS_160_28">#REF!</definedName>
    <definedName name="CS_160_3">"$#REF!.$B$324:$C$355"</definedName>
    <definedName name="CS_20">"$#REF!.$B$98:$C$112"</definedName>
    <definedName name="CS_20_26" localSheetId="11">#REF!</definedName>
    <definedName name="CS_20_26" localSheetId="3">#REF!</definedName>
    <definedName name="CS_20_26">#REF!</definedName>
    <definedName name="CS_20_28" localSheetId="11">#REF!</definedName>
    <definedName name="CS_20_28" localSheetId="3">#REF!</definedName>
    <definedName name="CS_20_28">#REF!</definedName>
    <definedName name="CS_20_3">"$#REF!.$B$98:$C$112"</definedName>
    <definedName name="CS_26" localSheetId="11">#REF!</definedName>
    <definedName name="CS_26" localSheetId="3">#REF!</definedName>
    <definedName name="CS_26">#REF!</definedName>
    <definedName name="CS_28" localSheetId="11">#REF!</definedName>
    <definedName name="CS_28" localSheetId="3">#REF!</definedName>
    <definedName name="CS_28">#REF!</definedName>
    <definedName name="CS_3">"$#REF!.$#REF!$#REF!:$#REF!$#REF!"</definedName>
    <definedName name="CS_30">"$#REF!.$B$113:$C$126"</definedName>
    <definedName name="CS_30_26" localSheetId="11">#REF!</definedName>
    <definedName name="CS_30_26" localSheetId="3">#REF!</definedName>
    <definedName name="CS_30_26">#REF!</definedName>
    <definedName name="CS_30_28" localSheetId="11">#REF!</definedName>
    <definedName name="CS_30_28" localSheetId="3">#REF!</definedName>
    <definedName name="CS_30_28">#REF!</definedName>
    <definedName name="CS_30_3">"$#REF!.$B$113:$C$126"</definedName>
    <definedName name="CS_40">"$#REF!.$B$127:$C$170"</definedName>
    <definedName name="CS_40_26" localSheetId="11">#REF!</definedName>
    <definedName name="CS_40_26" localSheetId="3">#REF!</definedName>
    <definedName name="CS_40_26">#REF!</definedName>
    <definedName name="CS_40_28" localSheetId="11">#REF!</definedName>
    <definedName name="CS_40_28" localSheetId="3">#REF!</definedName>
    <definedName name="CS_40_28">#REF!</definedName>
    <definedName name="CS_40_3">"$#REF!.$B$127:$C$170"</definedName>
    <definedName name="CS_40S">"$#REF!.$B$171:$C$206"</definedName>
    <definedName name="CS_40S_26" localSheetId="11">#REF!</definedName>
    <definedName name="CS_40S_26" localSheetId="3">#REF!</definedName>
    <definedName name="CS_40S_26">#REF!</definedName>
    <definedName name="CS_40S_28" localSheetId="11">#REF!</definedName>
    <definedName name="CS_40S_28" localSheetId="3">#REF!</definedName>
    <definedName name="CS_40S_28">#REF!</definedName>
    <definedName name="CS_40S_3">"$#REF!.$B$171:$C$206"</definedName>
    <definedName name="CS_5S">"$#REF!.$B$8:$C$42"</definedName>
    <definedName name="CS_5S_26" localSheetId="11">#REF!</definedName>
    <definedName name="CS_5S_26" localSheetId="3">#REF!</definedName>
    <definedName name="CS_5S_26">#REF!</definedName>
    <definedName name="CS_5S_28" localSheetId="11">#REF!</definedName>
    <definedName name="CS_5S_28" localSheetId="3">#REF!</definedName>
    <definedName name="CS_5S_28">#REF!</definedName>
    <definedName name="CS_5S_3">"$#REF!.$B$8:$C$42"</definedName>
    <definedName name="CS_60">"$#REF!.$B$207:$C$215"</definedName>
    <definedName name="CS_60_26" localSheetId="11">#REF!</definedName>
    <definedName name="CS_60_26" localSheetId="3">#REF!</definedName>
    <definedName name="CS_60_26">#REF!</definedName>
    <definedName name="CS_60_28" localSheetId="11">#REF!</definedName>
    <definedName name="CS_60_28" localSheetId="3">#REF!</definedName>
    <definedName name="CS_60_28">#REF!</definedName>
    <definedName name="CS_60_3">"$#REF!.$B$207:$C$215"</definedName>
    <definedName name="CS_80">"$#REF!.$B$216:$C$257"</definedName>
    <definedName name="CS_80_26" localSheetId="11">#REF!</definedName>
    <definedName name="CS_80_26" localSheetId="3">#REF!</definedName>
    <definedName name="CS_80_26">#REF!</definedName>
    <definedName name="CS_80_28" localSheetId="11">#REF!</definedName>
    <definedName name="CS_80_28" localSheetId="3">#REF!</definedName>
    <definedName name="CS_80_28">#REF!</definedName>
    <definedName name="CS_80_3">"$#REF!.$B$216:$C$257"</definedName>
    <definedName name="CS_80S">"$#REF!.$B$258:$C$293"</definedName>
    <definedName name="CS_80S_26" localSheetId="11">#REF!</definedName>
    <definedName name="CS_80S_26" localSheetId="3">#REF!</definedName>
    <definedName name="CS_80S_26">#REF!</definedName>
    <definedName name="CS_80S_28" localSheetId="11">#REF!</definedName>
    <definedName name="CS_80S_28" localSheetId="3">#REF!</definedName>
    <definedName name="CS_80S_28">#REF!</definedName>
    <definedName name="CS_80S_3">"$#REF!.$B$258:$C$293"</definedName>
    <definedName name="CS_STD">"$#REF!.$B$356:$C$409"</definedName>
    <definedName name="CS_STD_26" localSheetId="11">#REF!</definedName>
    <definedName name="CS_STD_26" localSheetId="3">#REF!</definedName>
    <definedName name="CS_STD_26">#REF!</definedName>
    <definedName name="CS_STD_28" localSheetId="11">#REF!</definedName>
    <definedName name="CS_STD_28" localSheetId="3">#REF!</definedName>
    <definedName name="CS_STD_28">#REF!</definedName>
    <definedName name="CS_STD_3">"$#REF!.$B$356:$C$409"</definedName>
    <definedName name="CS_XS">"$#REF!.$B$410:$C$463"</definedName>
    <definedName name="CS_XS_26" localSheetId="11">#REF!</definedName>
    <definedName name="CS_XS_26" localSheetId="3">#REF!</definedName>
    <definedName name="CS_XS_26">#REF!</definedName>
    <definedName name="CS_XS_28" localSheetId="11">#REF!</definedName>
    <definedName name="CS_XS_28" localSheetId="3">#REF!</definedName>
    <definedName name="CS_XS_28">#REF!</definedName>
    <definedName name="CS_XS_3">"$#REF!.$B$410:$C$463"</definedName>
    <definedName name="CS_XXS">"$#REF!.$B$464:$C$490"</definedName>
    <definedName name="CS_XXS_26" localSheetId="11">#REF!</definedName>
    <definedName name="CS_XXS_26" localSheetId="3">#REF!</definedName>
    <definedName name="CS_XXS_26">#REF!</definedName>
    <definedName name="CS_XXS_28" localSheetId="11">#REF!</definedName>
    <definedName name="CS_XXS_28" localSheetId="3">#REF!</definedName>
    <definedName name="CS_XXS_28">#REF!</definedName>
    <definedName name="CS_XXS_3">"$#REF!.$B$464:$C$490"</definedName>
    <definedName name="cs805_26" localSheetId="11">#REF!</definedName>
    <definedName name="cs805_26" localSheetId="3">#REF!</definedName>
    <definedName name="cs805_26">#REF!</definedName>
    <definedName name="cs805_3">"$#REF!.$B$258:$C$293"</definedName>
    <definedName name="CSau" localSheetId="11">#REF!</definedName>
    <definedName name="CSau" localSheetId="3">#REF!</definedName>
    <definedName name="CSau">#REF!</definedName>
    <definedName name="CSau_20" localSheetId="11">#REF!</definedName>
    <definedName name="CSau_20" localSheetId="3">#REF!</definedName>
    <definedName name="CSau_20">#REF!</definedName>
    <definedName name="CSau_28" localSheetId="11">#REF!</definedName>
    <definedName name="CSau_28" localSheetId="3">#REF!</definedName>
    <definedName name="CSau_28">#REF!</definedName>
    <definedName name="csd3p">"$#REF!.$V$10"</definedName>
    <definedName name="csd3p_26" localSheetId="11">#REF!</definedName>
    <definedName name="csd3p_26" localSheetId="3">#REF!</definedName>
    <definedName name="csd3p_26">#REF!</definedName>
    <definedName name="csd3p_28" localSheetId="11">#REF!</definedName>
    <definedName name="csd3p_28" localSheetId="3">#REF!</definedName>
    <definedName name="csd3p_28">#REF!</definedName>
    <definedName name="csd3p_3">"$#REF!.$V$10"</definedName>
    <definedName name="csddg1p">"$#REF!.$AC$290"</definedName>
    <definedName name="csddg1p_26" localSheetId="11">#REF!</definedName>
    <definedName name="csddg1p_26" localSheetId="3">#REF!</definedName>
    <definedName name="csddg1p_26">#REF!</definedName>
    <definedName name="csddg1p_28" localSheetId="11">#REF!</definedName>
    <definedName name="csddg1p_28" localSheetId="3">#REF!</definedName>
    <definedName name="csddg1p_28">#REF!</definedName>
    <definedName name="csddg1p_3">"$#REF!.$AC$290"</definedName>
    <definedName name="csddt1p">"$#REF!.$AB$290"</definedName>
    <definedName name="csddt1p_26" localSheetId="11">#REF!</definedName>
    <definedName name="csddt1p_26" localSheetId="3">#REF!</definedName>
    <definedName name="csddt1p_26">#REF!</definedName>
    <definedName name="csddt1p_28" localSheetId="11">#REF!</definedName>
    <definedName name="csddt1p_28" localSheetId="3">#REF!</definedName>
    <definedName name="csddt1p_28">#REF!</definedName>
    <definedName name="csddt1p_3">"$#REF!.$AB$290"</definedName>
    <definedName name="csht3p">"$#REF!.$U$10"</definedName>
    <definedName name="csht3p_26" localSheetId="11">#REF!</definedName>
    <definedName name="csht3p_26" localSheetId="3">#REF!</definedName>
    <definedName name="csht3p_26">#REF!</definedName>
    <definedName name="csht3p_28" localSheetId="11">#REF!</definedName>
    <definedName name="csht3p_28" localSheetId="3">#REF!</definedName>
    <definedName name="csht3p_28">#REF!</definedName>
    <definedName name="csht3p_3">"$#REF!.$U$10"</definedName>
    <definedName name="CSMBA" localSheetId="11">#REF!</definedName>
    <definedName name="CSMBA" localSheetId="3">#REF!</definedName>
    <definedName name="CSMBA">#REF!</definedName>
    <definedName name="CSMBA_28" localSheetId="11">#REF!</definedName>
    <definedName name="CSMBA_28" localSheetId="3">#REF!</definedName>
    <definedName name="CSMBA_28">#REF!</definedName>
    <definedName name="CSNT" localSheetId="11">#REF!</definedName>
    <definedName name="CSNT" localSheetId="3">#REF!</definedName>
    <definedName name="CSNT">#REF!</definedName>
    <definedName name="CSX" localSheetId="11">#REF!</definedName>
    <definedName name="CSX" localSheetId="3">#REF!</definedName>
    <definedName name="CSX">#REF!</definedName>
    <definedName name="CSX_28" localSheetId="11">#REF!</definedName>
    <definedName name="CSX_28" localSheetId="3">#REF!</definedName>
    <definedName name="CSX_28">#REF!</definedName>
    <definedName name="CSY" localSheetId="11">#REF!</definedName>
    <definedName name="CSY" localSheetId="3">#REF!</definedName>
    <definedName name="CSY">#REF!</definedName>
    <definedName name="CSY_28" localSheetId="11">#REF!</definedName>
    <definedName name="CSY_28" localSheetId="3">#REF!</definedName>
    <definedName name="CSY_28">#REF!</definedName>
    <definedName name="ct" localSheetId="11">#REF!</definedName>
    <definedName name="ct" localSheetId="3">#REF!</definedName>
    <definedName name="ct">#REF!</definedName>
    <definedName name="CT.M10.1" localSheetId="11">#REF!</definedName>
    <definedName name="CT.M10.1" localSheetId="3">#REF!</definedName>
    <definedName name="CT.M10.1">#REF!</definedName>
    <definedName name="CT.M10.1_28" localSheetId="11">#REF!</definedName>
    <definedName name="CT.M10.1_28" localSheetId="3">#REF!</definedName>
    <definedName name="CT.M10.1_28">#REF!</definedName>
    <definedName name="CT.M10.2" localSheetId="11">#REF!</definedName>
    <definedName name="CT.M10.2" localSheetId="3">#REF!</definedName>
    <definedName name="CT.M10.2">#REF!</definedName>
    <definedName name="CT.M10.2_28" localSheetId="11">#REF!</definedName>
    <definedName name="CT.M10.2_28" localSheetId="3">#REF!</definedName>
    <definedName name="CT.M10.2_28">#REF!</definedName>
    <definedName name="CT.M14.1" localSheetId="11">#REF!</definedName>
    <definedName name="CT.M14.1" localSheetId="3">#REF!</definedName>
    <definedName name="CT.M14.1">#REF!</definedName>
    <definedName name="CT.M14.1_28" localSheetId="11">#REF!</definedName>
    <definedName name="CT.M14.1_28" localSheetId="3">#REF!</definedName>
    <definedName name="CT.M14.1_28">#REF!</definedName>
    <definedName name="CT.M14.2" localSheetId="11">#REF!</definedName>
    <definedName name="CT.M14.2" localSheetId="3">#REF!</definedName>
    <definedName name="CT.M14.2">#REF!</definedName>
    <definedName name="CT.M14.2_28" localSheetId="11">#REF!</definedName>
    <definedName name="CT.M14.2_28" localSheetId="3">#REF!</definedName>
    <definedName name="CT.M14.2_28">#REF!</definedName>
    <definedName name="CT.MDT" localSheetId="11">#REF!</definedName>
    <definedName name="CT.MDT" localSheetId="3">#REF!</definedName>
    <definedName name="CT.MDT">#REF!</definedName>
    <definedName name="CT.MDT_28" localSheetId="11">#REF!</definedName>
    <definedName name="CT.MDT_28" localSheetId="3">#REF!</definedName>
    <definedName name="CT.MDT_28">#REF!</definedName>
    <definedName name="CT.MTCat" localSheetId="11">#REF!</definedName>
    <definedName name="CT.MTCat" localSheetId="3">#REF!</definedName>
    <definedName name="CT.MTCat">#REF!</definedName>
    <definedName name="CT.MTCat_28" localSheetId="11">#REF!</definedName>
    <definedName name="CT.MTCat_28" localSheetId="3">#REF!</definedName>
    <definedName name="CT.MTCat_28">#REF!</definedName>
    <definedName name="CT_03" localSheetId="11">#REF!</definedName>
    <definedName name="CT_03" localSheetId="3">#REF!</definedName>
    <definedName name="CT_03">#REF!</definedName>
    <definedName name="CT_50" localSheetId="11">#REF!</definedName>
    <definedName name="CT_50" localSheetId="3">#REF!</definedName>
    <definedName name="CT_50">#REF!</definedName>
    <definedName name="CT_50_20" localSheetId="11">#REF!</definedName>
    <definedName name="CT_50_20" localSheetId="3">#REF!</definedName>
    <definedName name="CT_50_20">#REF!</definedName>
    <definedName name="CT_50_28" localSheetId="11">#REF!</definedName>
    <definedName name="CT_50_28" localSheetId="3">#REF!</definedName>
    <definedName name="CT_50_28">#REF!</definedName>
    <definedName name="CT_KSTK">"$#REF!.$AL$1:$AR$19"</definedName>
    <definedName name="CT_KSTK_26" localSheetId="11">#REF!</definedName>
    <definedName name="CT_KSTK_26" localSheetId="3">#REF!</definedName>
    <definedName name="CT_KSTK_26">#REF!</definedName>
    <definedName name="CT_KSTK_28" localSheetId="11">#REF!</definedName>
    <definedName name="CT_KSTK_28" localSheetId="3">#REF!</definedName>
    <definedName name="CT_KSTK_28">#REF!</definedName>
    <definedName name="CT_KSTK_3">"$#REF!.$AL$1:$AR$19"</definedName>
    <definedName name="CT_MCX" localSheetId="11">#REF!</definedName>
    <definedName name="CT_MCX" localSheetId="3">#REF!</definedName>
    <definedName name="CT_MCX">#REF!</definedName>
    <definedName name="CT_MCX_20" localSheetId="11">#REF!</definedName>
    <definedName name="CT_MCX_20" localSheetId="3">#REF!</definedName>
    <definedName name="CT_MCX_20">#REF!</definedName>
    <definedName name="CT_MCX_28" localSheetId="11">#REF!</definedName>
    <definedName name="CT_MCX_28" localSheetId="3">#REF!</definedName>
    <definedName name="CT_MCX_28">#REF!</definedName>
    <definedName name="CT0.4" localSheetId="11">#REF!</definedName>
    <definedName name="CT0.4" localSheetId="3">#REF!</definedName>
    <definedName name="CT0.4">#REF!</definedName>
    <definedName name="CT0.4_20" localSheetId="11">#REF!</definedName>
    <definedName name="CT0.4_20" localSheetId="3">#REF!</definedName>
    <definedName name="CT0.4_20">#REF!</definedName>
    <definedName name="CT0.4_28" localSheetId="11">#REF!</definedName>
    <definedName name="CT0.4_28" localSheetId="3">#REF!</definedName>
    <definedName name="CT0.4_28">#REF!</definedName>
    <definedName name="CT250_26" localSheetId="11">#REF!</definedName>
    <definedName name="CT250_26" localSheetId="3">#REF!</definedName>
    <definedName name="CT250_26">#REF!</definedName>
    <definedName name="CT250_28" localSheetId="11">#REF!</definedName>
    <definedName name="CT250_28" localSheetId="3">#REF!</definedName>
    <definedName name="CT250_28">#REF!</definedName>
    <definedName name="CT250_3">NA()</definedName>
    <definedName name="ct3_">NA()</definedName>
    <definedName name="ct3__26" localSheetId="11">#REF!</definedName>
    <definedName name="ct3__26" localSheetId="3">#REF!</definedName>
    <definedName name="ct3__26">#REF!</definedName>
    <definedName name="ct3__28" localSheetId="11">#REF!</definedName>
    <definedName name="ct3__28" localSheetId="3">#REF!</definedName>
    <definedName name="ct3__28">#REF!</definedName>
    <definedName name="ct5_">NA()</definedName>
    <definedName name="ct5__26" localSheetId="11">#REF!</definedName>
    <definedName name="ct5__26" localSheetId="3">#REF!</definedName>
    <definedName name="ct5__26">#REF!</definedName>
    <definedName name="ct5__28" localSheetId="11">#REF!</definedName>
    <definedName name="ct5__28" localSheetId="3">#REF!</definedName>
    <definedName name="ct5__28">#REF!</definedName>
    <definedName name="Ctb" localSheetId="11">#REF!</definedName>
    <definedName name="Ctb" localSheetId="3">#REF!</definedName>
    <definedName name="Ctb">#REF!</definedName>
    <definedName name="Ctb_28" localSheetId="11">#REF!</definedName>
    <definedName name="Ctb_28" localSheetId="3">#REF!</definedName>
    <definedName name="Ctb_28">#REF!</definedName>
    <definedName name="ctbb" localSheetId="11">#REF!</definedName>
    <definedName name="ctbb" localSheetId="3">#REF!</definedName>
    <definedName name="ctbb">#REF!</definedName>
    <definedName name="ctbb_20" localSheetId="11">#REF!</definedName>
    <definedName name="ctbb_20" localSheetId="3">#REF!</definedName>
    <definedName name="ctbb_20">#REF!</definedName>
    <definedName name="ctbb_28" localSheetId="11">#REF!</definedName>
    <definedName name="ctbb_28" localSheetId="3">#REF!</definedName>
    <definedName name="ctbb_28">#REF!</definedName>
    <definedName name="CTBT">NA()</definedName>
    <definedName name="CTBT_26" localSheetId="11">#REF!</definedName>
    <definedName name="CTBT_26" localSheetId="3">#REF!</definedName>
    <definedName name="CTBT_26">#REF!</definedName>
    <definedName name="CTBT_28" localSheetId="11">#REF!</definedName>
    <definedName name="CTBT_28" localSheetId="3">#REF!</definedName>
    <definedName name="CTBT_28">#REF!</definedName>
    <definedName name="CTBT_3">NA()</definedName>
    <definedName name="CTBT1">NA()</definedName>
    <definedName name="CTBT1_26" localSheetId="11">#REF!</definedName>
    <definedName name="CTBT1_26" localSheetId="3">#REF!</definedName>
    <definedName name="CTBT1_26">#REF!</definedName>
    <definedName name="CTBT1_28" localSheetId="11">#REF!</definedName>
    <definedName name="CTBT1_28" localSheetId="3">#REF!</definedName>
    <definedName name="CTBT1_28">#REF!</definedName>
    <definedName name="CTBT1_3">NA()</definedName>
    <definedName name="CTBT2">NA()</definedName>
    <definedName name="CTBT2_26" localSheetId="11">#REF!</definedName>
    <definedName name="CTBT2_26" localSheetId="3">#REF!</definedName>
    <definedName name="CTBT2_26">#REF!</definedName>
    <definedName name="CTBT2_28" localSheetId="11">#REF!</definedName>
    <definedName name="CTBT2_28" localSheetId="3">#REF!</definedName>
    <definedName name="CTBT2_28">#REF!</definedName>
    <definedName name="CTBT2_3">NA()</definedName>
    <definedName name="CTCT" localSheetId="11">#REF!</definedName>
    <definedName name="CTCT" localSheetId="3">#REF!</definedName>
    <definedName name="CTCT">#REF!</definedName>
    <definedName name="CTCT_20" localSheetId="11">#REF!</definedName>
    <definedName name="CTCT_20" localSheetId="3">#REF!</definedName>
    <definedName name="CTCT_20">#REF!</definedName>
    <definedName name="CTCT_28" localSheetId="11">#REF!</definedName>
    <definedName name="CTCT_28" localSheetId="3">#REF!</definedName>
    <definedName name="CTCT_28">#REF!</definedName>
    <definedName name="CTCT1" localSheetId="0" hidden="1">{"'Sheet1'!$L$16"}</definedName>
    <definedName name="CTCT1" localSheetId="1" hidden="1">{"'Sheet1'!$L$16"}</definedName>
    <definedName name="CTCT1" localSheetId="2" hidden="1">{"'Sheet1'!$L$16"}</definedName>
    <definedName name="CTCT1" localSheetId="3" hidden="1">{"'Sheet1'!$L$16"}</definedName>
    <definedName name="CTCT1" hidden="1">{"'Sheet1'!$L$16"}</definedName>
    <definedName name="ctdg" localSheetId="11">#REF!</definedName>
    <definedName name="ctdg" localSheetId="3">#REF!</definedName>
    <definedName name="ctdg">#REF!</definedName>
    <definedName name="ctdn9697" localSheetId="11">#REF!</definedName>
    <definedName name="ctdn9697" localSheetId="3">#REF!</definedName>
    <definedName name="ctdn9697">#REF!</definedName>
    <definedName name="CTDZ" localSheetId="11">#REF!</definedName>
    <definedName name="CTDZ" localSheetId="3">#REF!</definedName>
    <definedName name="CTDZ">#REF!</definedName>
    <definedName name="CTDZ_20" localSheetId="11">#REF!</definedName>
    <definedName name="CTDZ_20" localSheetId="3">#REF!</definedName>
    <definedName name="CTDZ_20">#REF!</definedName>
    <definedName name="CTDZ_28" localSheetId="11">#REF!</definedName>
    <definedName name="CTDZ_28" localSheetId="3">#REF!</definedName>
    <definedName name="CTDZ_28">#REF!</definedName>
    <definedName name="CTDZ04" localSheetId="11">#REF!</definedName>
    <definedName name="CTDZ04" localSheetId="3">#REF!</definedName>
    <definedName name="CTDZ04">#REF!</definedName>
    <definedName name="CTDZ04_20" localSheetId="11">#REF!</definedName>
    <definedName name="CTDZ04_20" localSheetId="3">#REF!</definedName>
    <definedName name="CTDZ04_20">#REF!</definedName>
    <definedName name="CTDz35" localSheetId="11">#REF!</definedName>
    <definedName name="CTDz35" localSheetId="3">#REF!</definedName>
    <definedName name="CTDz35">#REF!</definedName>
    <definedName name="CTDz35_20" localSheetId="11">#REF!</definedName>
    <definedName name="CTDz35_20" localSheetId="3">#REF!</definedName>
    <definedName name="CTDz35_20">#REF!</definedName>
    <definedName name="CTDz35_28" localSheetId="11">#REF!</definedName>
    <definedName name="CTDz35_28" localSheetId="3">#REF!</definedName>
    <definedName name="CTDz35_28">#REF!</definedName>
    <definedName name="CTFS" localSheetId="11">#REF!</definedName>
    <definedName name="CTFS" localSheetId="3">#REF!</definedName>
    <definedName name="CTFS">#REF!</definedName>
    <definedName name="ctgt" localSheetId="11">#REF!</definedName>
    <definedName name="ctgt" localSheetId="3">#REF!</definedName>
    <definedName name="ctgt">#REF!</definedName>
    <definedName name="CTHT" localSheetId="11">#REF!</definedName>
    <definedName name="CTHT" localSheetId="3">#REF!</definedName>
    <definedName name="CTHT">#REF!</definedName>
    <definedName name="cti3x15">NA()</definedName>
    <definedName name="cti3x15_26" localSheetId="11">#REF!</definedName>
    <definedName name="cti3x15_26" localSheetId="3">#REF!</definedName>
    <definedName name="cti3x15_26">#REF!</definedName>
    <definedName name="cti3x15_28" localSheetId="11">#REF!</definedName>
    <definedName name="cti3x15_28" localSheetId="3">#REF!</definedName>
    <definedName name="cti3x15_28">#REF!</definedName>
    <definedName name="cti3x15_3">NA()</definedName>
    <definedName name="ctiep" localSheetId="11">#REF!</definedName>
    <definedName name="ctiep" localSheetId="3">#REF!</definedName>
    <definedName name="ctiep">#REF!</definedName>
    <definedName name="ctiep_20" localSheetId="11">#REF!</definedName>
    <definedName name="ctiep_20" localSheetId="3">#REF!</definedName>
    <definedName name="ctiep_20">#REF!</definedName>
    <definedName name="CTIET" localSheetId="11">#REF!</definedName>
    <definedName name="CTIET" localSheetId="3">#REF!</definedName>
    <definedName name="CTIET">#REF!</definedName>
    <definedName name="CTIET_20" localSheetId="11">#REF!</definedName>
    <definedName name="CTIET_20" localSheetId="3">#REF!</definedName>
    <definedName name="CTIET_20">#REF!</definedName>
    <definedName name="CTIET_28" localSheetId="11">#REF!</definedName>
    <definedName name="CTIET_28" localSheetId="3">#REF!</definedName>
    <definedName name="CTIET_28">#REF!</definedName>
    <definedName name="ctieu" localSheetId="0" hidden="1">{"'Sheet1'!$L$16"}</definedName>
    <definedName name="ctieu" localSheetId="1" hidden="1">{"'Sheet1'!$L$16"}</definedName>
    <definedName name="ctieu" localSheetId="2" hidden="1">{"'Sheet1'!$L$16"}</definedName>
    <definedName name="ctieu" localSheetId="3" hidden="1">{"'Sheet1'!$L$16"}</definedName>
    <definedName name="ctieu" hidden="1">{"'Sheet1'!$L$16"}</definedName>
    <definedName name="CTieu_H" localSheetId="11">#REF!</definedName>
    <definedName name="CTieu_H" localSheetId="3">#REF!</definedName>
    <definedName name="CTieu_H">#REF!</definedName>
    <definedName name="CTieu_H_20" localSheetId="11">#REF!</definedName>
    <definedName name="CTieu_H_20" localSheetId="3">#REF!</definedName>
    <definedName name="CTieu_H_20">#REF!</definedName>
    <definedName name="CTieu_H_28" localSheetId="11">#REF!</definedName>
    <definedName name="CTieu_H_28" localSheetId="3">#REF!</definedName>
    <definedName name="CTieu_H_28">#REF!</definedName>
    <definedName name="CTieuXB" localSheetId="11">#REF!</definedName>
    <definedName name="CTieuXB" localSheetId="3">#REF!</definedName>
    <definedName name="CTieuXB">#REF!</definedName>
    <definedName name="CTieuXB_20" localSheetId="11">#REF!</definedName>
    <definedName name="CTieuXB_20" localSheetId="3">#REF!</definedName>
    <definedName name="CTieuXB_20">#REF!</definedName>
    <definedName name="CTieuXB_28" localSheetId="11">#REF!</definedName>
    <definedName name="CTieuXB_28" localSheetId="3">#REF!</definedName>
    <definedName name="CTieuXB_28">#REF!</definedName>
    <definedName name="ctinh" localSheetId="11">#REF!</definedName>
    <definedName name="ctinh" localSheetId="3">#REF!</definedName>
    <definedName name="ctinh">#REF!</definedName>
    <definedName name="ctmai" localSheetId="11">#REF!</definedName>
    <definedName name="ctmai" localSheetId="3">#REF!</definedName>
    <definedName name="ctmai">#REF!</definedName>
    <definedName name="CTNC" localSheetId="11">#REF!</definedName>
    <definedName name="CTNC" localSheetId="3">#REF!</definedName>
    <definedName name="CTNC">#REF!</definedName>
    <definedName name="cto" localSheetId="11">#REF!</definedName>
    <definedName name="cto" localSheetId="3">#REF!</definedName>
    <definedName name="cto">#REF!</definedName>
    <definedName name="cto_28" localSheetId="11">#REF!</definedName>
    <definedName name="cto_28" localSheetId="3">#REF!</definedName>
    <definedName name="cto_28">#REF!</definedName>
    <definedName name="ctong" localSheetId="11">#REF!</definedName>
    <definedName name="ctong" localSheetId="3">#REF!</definedName>
    <definedName name="ctong">#REF!</definedName>
    <definedName name="CTÖØ" localSheetId="11">#REF!</definedName>
    <definedName name="CTÖØ" localSheetId="3">#REF!</definedName>
    <definedName name="CTÖØ">#REF!</definedName>
    <definedName name="CTÖØ_20" localSheetId="11">#REF!</definedName>
    <definedName name="CTÖØ_20" localSheetId="3">#REF!</definedName>
    <definedName name="CTÖØ_20">#REF!</definedName>
    <definedName name="CTÖØ_28" localSheetId="11">#REF!</definedName>
    <definedName name="CTÖØ_28" localSheetId="3">#REF!</definedName>
    <definedName name="CTÖØ_28">#REF!</definedName>
    <definedName name="CTRAM" localSheetId="11">#REF!</definedName>
    <definedName name="CTRAM" localSheetId="3">#REF!</definedName>
    <definedName name="CTRAM">#REF!</definedName>
    <definedName name="CTRAM_20" localSheetId="11">#REF!</definedName>
    <definedName name="CTRAM_20" localSheetId="3">#REF!</definedName>
    <definedName name="CTRAM_20">#REF!</definedName>
    <definedName name="CTRAM_28" localSheetId="11">#REF!</definedName>
    <definedName name="CTRAM_28" localSheetId="3">#REF!</definedName>
    <definedName name="CTRAM_28">#REF!</definedName>
    <definedName name="ctre" localSheetId="11">#REF!</definedName>
    <definedName name="ctre" localSheetId="3">#REF!</definedName>
    <definedName name="ctre">#REF!</definedName>
    <definedName name="ctre_28" localSheetId="11">#REF!</definedName>
    <definedName name="ctre_28" localSheetId="3">#REF!</definedName>
    <definedName name="ctre_28">#REF!</definedName>
    <definedName name="CTTAICHO" localSheetId="11">#REF!</definedName>
    <definedName name="CTTAICHO" localSheetId="3">#REF!</definedName>
    <definedName name="CTTAICHO">#REF!</definedName>
    <definedName name="CTTAICHO_20" localSheetId="11">#REF!</definedName>
    <definedName name="CTTAICHO_20" localSheetId="3">#REF!</definedName>
    <definedName name="CTTAICHO_20">#REF!</definedName>
    <definedName name="CTTAICHO_28" localSheetId="11">#REF!</definedName>
    <definedName name="CTTAICHO_28" localSheetId="3">#REF!</definedName>
    <definedName name="CTTAICHO_28">#REF!</definedName>
    <definedName name="CTTBA35" localSheetId="11">#REF!</definedName>
    <definedName name="CTTBA35" localSheetId="3">#REF!</definedName>
    <definedName name="CTTBA35">#REF!</definedName>
    <definedName name="CTTBA35_20" localSheetId="11">#REF!</definedName>
    <definedName name="CTTBA35_20" localSheetId="3">#REF!</definedName>
    <definedName name="CTTBA35_20">#REF!</definedName>
    <definedName name="CTTra" localSheetId="11">#REF!</definedName>
    <definedName name="CTTra" localSheetId="3">#REF!</definedName>
    <definedName name="CTTra">#REF!</definedName>
    <definedName name="CTTraD" localSheetId="11">#REF!</definedName>
    <definedName name="CTTraD" localSheetId="3">#REF!</definedName>
    <definedName name="CTTraD">#REF!</definedName>
    <definedName name="CTTramDD" localSheetId="11">#REF!</definedName>
    <definedName name="CTTramDD" localSheetId="3">#REF!</definedName>
    <definedName name="CTTramDD">#REF!</definedName>
    <definedName name="CTVL" localSheetId="11">#REF!</definedName>
    <definedName name="CTVL" localSheetId="3">#REF!</definedName>
    <definedName name="CTVL">#REF!</definedName>
    <definedName name="Cty_TNHH_HYDRO_AGRI" localSheetId="11">#REF!</definedName>
    <definedName name="Cty_TNHH_HYDRO_AGRI" localSheetId="3">#REF!</definedName>
    <definedName name="Cty_TNHH_HYDRO_AGRI">#REF!</definedName>
    <definedName name="Cty_TNHH_HYDRO_AGRI_20" localSheetId="11">#REF!</definedName>
    <definedName name="Cty_TNHH_HYDRO_AGRI_20" localSheetId="3">#REF!</definedName>
    <definedName name="Cty_TNHH_HYDRO_AGRI_20">#REF!</definedName>
    <definedName name="Cty_TNHH_HYDRO_AGRI_28" localSheetId="11">#REF!</definedName>
    <definedName name="Cty_TNHH_HYDRO_AGRI_28" localSheetId="3">#REF!</definedName>
    <definedName name="Cty_TNHH_HYDRO_AGRI_28">#REF!</definedName>
    <definedName name="CTY_VTKTNN_CAÀN_THÔ" localSheetId="11">#REF!</definedName>
    <definedName name="CTY_VTKTNN_CAÀN_THÔ" localSheetId="3">#REF!</definedName>
    <definedName name="CTY_VTKTNN_CAÀN_THÔ">#REF!</definedName>
    <definedName name="CTY_VTKTNN_CAÀN_THÔ_20" localSheetId="11">#REF!</definedName>
    <definedName name="CTY_VTKTNN_CAÀN_THÔ_20" localSheetId="3">#REF!</definedName>
    <definedName name="CTY_VTKTNN_CAÀN_THÔ_20">#REF!</definedName>
    <definedName name="CTY_VTKTNN_CAÀN_THÔ_28" localSheetId="11">#REF!</definedName>
    <definedName name="CTY_VTKTNN_CAÀN_THÔ_28" localSheetId="3">#REF!</definedName>
    <definedName name="CTY_VTKTNN_CAÀN_THÔ_28">#REF!</definedName>
    <definedName name="cu" localSheetId="11">#REF!</definedName>
    <definedName name="cu" localSheetId="3">#REF!</definedName>
    <definedName name="cu">#REF!</definedName>
    <definedName name="cu_20" localSheetId="11">#REF!</definedName>
    <definedName name="cu_20" localSheetId="3">#REF!</definedName>
    <definedName name="cu_20">#REF!</definedName>
    <definedName name="cu_28" localSheetId="11">#REF!</definedName>
    <definedName name="cu_28" localSheetId="3">#REF!</definedName>
    <definedName name="cu_28">#REF!</definedName>
    <definedName name="cu_ly" localSheetId="11">#REF!</definedName>
    <definedName name="cu_ly" localSheetId="3">#REF!</definedName>
    <definedName name="cu_ly">#REF!</definedName>
    <definedName name="cu_ly_1" localSheetId="11">#REF!</definedName>
    <definedName name="cu_ly_1" localSheetId="3">#REF!</definedName>
    <definedName name="cu_ly_1">#REF!</definedName>
    <definedName name="cuaong" localSheetId="11">#REF!</definedName>
    <definedName name="cuaong" localSheetId="3">#REF!</definedName>
    <definedName name="cuaong">#REF!</definedName>
    <definedName name="cuaong_20" localSheetId="11">#REF!</definedName>
    <definedName name="cuaong_20" localSheetId="3">#REF!</definedName>
    <definedName name="cuaong_20">#REF!</definedName>
    <definedName name="cuaong_28" localSheetId="11">#REF!</definedName>
    <definedName name="cuaong_28" localSheetId="3">#REF!</definedName>
    <definedName name="cuaong_28">#REF!</definedName>
    <definedName name="cui" localSheetId="11">#REF!</definedName>
    <definedName name="cui" localSheetId="3">#REF!</definedName>
    <definedName name="cui">#REF!</definedName>
    <definedName name="culi" localSheetId="11">#REF!</definedName>
    <definedName name="culi" localSheetId="3">#REF!</definedName>
    <definedName name="culi">#REF!</definedName>
    <definedName name="culy">"$#REF!.$F$5"</definedName>
    <definedName name="culy_26" localSheetId="11">#REF!</definedName>
    <definedName name="culy_26" localSheetId="3">#REF!</definedName>
    <definedName name="culy_26">#REF!</definedName>
    <definedName name="CuLy_28" localSheetId="11">#REF!</definedName>
    <definedName name="CuLy_28" localSheetId="3">#REF!</definedName>
    <definedName name="CuLy_28">#REF!</definedName>
    <definedName name="culy_3">"$#REF!.$F$5"</definedName>
    <definedName name="CuLy_Q" localSheetId="11">#REF!</definedName>
    <definedName name="CuLy_Q" localSheetId="3">#REF!</definedName>
    <definedName name="CuLy_Q">#REF!</definedName>
    <definedName name="culy1">NA()</definedName>
    <definedName name="culy1_26" localSheetId="11">#REF!</definedName>
    <definedName name="culy1_26" localSheetId="3">#REF!</definedName>
    <definedName name="culy1_26">#REF!</definedName>
    <definedName name="culy1_28" localSheetId="11">#REF!</definedName>
    <definedName name="culy1_28" localSheetId="3">#REF!</definedName>
    <definedName name="culy1_28">#REF!</definedName>
    <definedName name="culy1_3">NA()</definedName>
    <definedName name="culy2">NA()</definedName>
    <definedName name="culy2_26" localSheetId="11">#REF!</definedName>
    <definedName name="culy2_26" localSheetId="3">#REF!</definedName>
    <definedName name="culy2_26">#REF!</definedName>
    <definedName name="culy2_28" localSheetId="11">#REF!</definedName>
    <definedName name="culy2_28" localSheetId="3">#REF!</definedName>
    <definedName name="culy2_28">#REF!</definedName>
    <definedName name="culy2_3">NA()</definedName>
    <definedName name="culy3">NA()</definedName>
    <definedName name="culy3_26" localSheetId="11">#REF!</definedName>
    <definedName name="culy3_26" localSheetId="3">#REF!</definedName>
    <definedName name="culy3_26">#REF!</definedName>
    <definedName name="culy3_28" localSheetId="11">#REF!</definedName>
    <definedName name="culy3_28" localSheetId="3">#REF!</definedName>
    <definedName name="culy3_28">#REF!</definedName>
    <definedName name="culy3_3">NA()</definedName>
    <definedName name="culy4">NA()</definedName>
    <definedName name="culy4_26" localSheetId="11">#REF!</definedName>
    <definedName name="culy4_26" localSheetId="3">#REF!</definedName>
    <definedName name="culy4_26">#REF!</definedName>
    <definedName name="culy4_28" localSheetId="11">#REF!</definedName>
    <definedName name="culy4_28" localSheetId="3">#REF!</definedName>
    <definedName name="culy4_28">#REF!</definedName>
    <definedName name="culy4_3">NA()</definedName>
    <definedName name="culy5">NA()</definedName>
    <definedName name="culy5_26" localSheetId="11">#REF!</definedName>
    <definedName name="culy5_26" localSheetId="3">#REF!</definedName>
    <definedName name="culy5_26">#REF!</definedName>
    <definedName name="culy5_28" localSheetId="11">#REF!</definedName>
    <definedName name="culy5_28" localSheetId="3">#REF!</definedName>
    <definedName name="culy5_28">#REF!</definedName>
    <definedName name="culy5_3">NA()</definedName>
    <definedName name="cun" localSheetId="11">#REF!</definedName>
    <definedName name="cun" localSheetId="3">#REF!</definedName>
    <definedName name="cun">#REF!</definedName>
    <definedName name="cun_20" localSheetId="11">#REF!</definedName>
    <definedName name="cun_20" localSheetId="3">#REF!</definedName>
    <definedName name="cun_20">#REF!</definedName>
    <definedName name="cun_28" localSheetId="11">#REF!</definedName>
    <definedName name="cun_28" localSheetId="3">#REF!</definedName>
    <definedName name="cun_28">#REF!</definedName>
    <definedName name="cuoc">NA()</definedName>
    <definedName name="cuoc_26" localSheetId="11">#REF!</definedName>
    <definedName name="cuoc_26" localSheetId="3">#REF!</definedName>
    <definedName name="cuoc_26">#REF!</definedName>
    <definedName name="cuoc_28" localSheetId="11">#REF!</definedName>
    <definedName name="cuoc_28" localSheetId="3">#REF!</definedName>
    <definedName name="cuoc_28">#REF!</definedName>
    <definedName name="cuoc_3">NA()</definedName>
    <definedName name="cuoc_vc" localSheetId="11">#REF!</definedName>
    <definedName name="cuoc_vc" localSheetId="3">#REF!</definedName>
    <definedName name="cuoc_vc">#REF!</definedName>
    <definedName name="Cuoc_vc_1" localSheetId="11">#REF!</definedName>
    <definedName name="Cuoc_vc_1" localSheetId="3">#REF!</definedName>
    <definedName name="Cuoc_vc_1">#REF!</definedName>
    <definedName name="cuoc89" localSheetId="11">#REF!</definedName>
    <definedName name="cuoc89" localSheetId="3">#REF!</definedName>
    <definedName name="cuoc89">#REF!</definedName>
    <definedName name="CuocVC" localSheetId="11">#REF!</definedName>
    <definedName name="CuocVC" localSheetId="3">#REF!</definedName>
    <definedName name="CuocVC">#REF!</definedName>
    <definedName name="cuonong" localSheetId="11">#REF!</definedName>
    <definedName name="cuonong" localSheetId="3">#REF!</definedName>
    <definedName name="cuonong">#REF!</definedName>
    <definedName name="cuonong_20" localSheetId="11">#REF!</definedName>
    <definedName name="cuonong_20" localSheetId="3">#REF!</definedName>
    <definedName name="cuonong_20">#REF!</definedName>
    <definedName name="cuonong_28" localSheetId="11">#REF!</definedName>
    <definedName name="cuonong_28" localSheetId="3">#REF!</definedName>
    <definedName name="cuonong_28">#REF!</definedName>
    <definedName name="CURRENCY">"$#REF!.$F$14:$H$28"</definedName>
    <definedName name="CURRENCY_26" localSheetId="11">#REF!</definedName>
    <definedName name="CURRENCY_26" localSheetId="3">#REF!</definedName>
    <definedName name="CURRENCY_26">#REF!</definedName>
    <definedName name="CURRENCY_28" localSheetId="11">#REF!</definedName>
    <definedName name="CURRENCY_28" localSheetId="3">#REF!</definedName>
    <definedName name="CURRENCY_28">#REF!</definedName>
    <definedName name="CURRENCY_3">"$#REF!.$F$14:$H$28"</definedName>
    <definedName name="Currency_tec" localSheetId="11">#REF!</definedName>
    <definedName name="Currency_tec" localSheetId="3">#REF!</definedName>
    <definedName name="Currency_tec">#REF!</definedName>
    <definedName name="Currency_tec_20" localSheetId="11">#REF!</definedName>
    <definedName name="Currency_tec_20" localSheetId="3">#REF!</definedName>
    <definedName name="Currency_tec_20">#REF!</definedName>
    <definedName name="Currency_tec_28" localSheetId="11">#REF!</definedName>
    <definedName name="Currency_tec_28" localSheetId="3">#REF!</definedName>
    <definedName name="Currency_tec_28">#REF!</definedName>
    <definedName name="cutback" localSheetId="11">#REF!</definedName>
    <definedName name="cutback" localSheetId="3">#REF!</definedName>
    <definedName name="cutback">#REF!</definedName>
    <definedName name="cutback_20" localSheetId="11">#REF!</definedName>
    <definedName name="cutback_20" localSheetId="3">#REF!</definedName>
    <definedName name="cutback_20">#REF!</definedName>
    <definedName name="cutback_28" localSheetId="11">#REF!</definedName>
    <definedName name="cutback_28" localSheetId="3">#REF!</definedName>
    <definedName name="cutback_28">#REF!</definedName>
    <definedName name="cv" localSheetId="11">#REF!</definedName>
    <definedName name="cv" localSheetId="3">#REF!</definedName>
    <definedName name="cv">#REF!</definedName>
    <definedName name="CV.M10.1" localSheetId="11">#REF!</definedName>
    <definedName name="CV.M10.1" localSheetId="3">#REF!</definedName>
    <definedName name="CV.M10.1">#REF!</definedName>
    <definedName name="CV.M10.1_28" localSheetId="11">#REF!</definedName>
    <definedName name="CV.M10.1_28" localSheetId="3">#REF!</definedName>
    <definedName name="CV.M10.1_28">#REF!</definedName>
    <definedName name="CV.M10.2" localSheetId="11">#REF!</definedName>
    <definedName name="CV.M10.2" localSheetId="3">#REF!</definedName>
    <definedName name="CV.M10.2">#REF!</definedName>
    <definedName name="CV.M10.2_28" localSheetId="11">#REF!</definedName>
    <definedName name="CV.M10.2_28" localSheetId="3">#REF!</definedName>
    <definedName name="CV.M10.2_28">#REF!</definedName>
    <definedName name="CV.M14.1" localSheetId="11">#REF!</definedName>
    <definedName name="CV.M14.1" localSheetId="3">#REF!</definedName>
    <definedName name="CV.M14.1">#REF!</definedName>
    <definedName name="CV.M14.1_28" localSheetId="11">#REF!</definedName>
    <definedName name="CV.M14.1_28" localSheetId="3">#REF!</definedName>
    <definedName name="CV.M14.1_28">#REF!</definedName>
    <definedName name="CV.M14.2" localSheetId="11">#REF!</definedName>
    <definedName name="CV.M14.2" localSheetId="3">#REF!</definedName>
    <definedName name="CV.M14.2">#REF!</definedName>
    <definedName name="CV.M14.2_28" localSheetId="11">#REF!</definedName>
    <definedName name="CV.M14.2_28" localSheetId="3">#REF!</definedName>
    <definedName name="CV.M14.2_28">#REF!</definedName>
    <definedName name="CV.MDT" localSheetId="11">#REF!</definedName>
    <definedName name="CV.MDT" localSheetId="3">#REF!</definedName>
    <definedName name="CV.MDT">#REF!</definedName>
    <definedName name="CV.MDT_28" localSheetId="11">#REF!</definedName>
    <definedName name="CV.MDT_28" localSheetId="3">#REF!</definedName>
    <definedName name="CV.MDT_28">#REF!</definedName>
    <definedName name="CV.MTCat" localSheetId="11">#REF!</definedName>
    <definedName name="CV.MTCat" localSheetId="3">#REF!</definedName>
    <definedName name="CV.MTCat">#REF!</definedName>
    <definedName name="CV.MTCat_28" localSheetId="11">#REF!</definedName>
    <definedName name="CV.MTCat_28" localSheetId="3">#REF!</definedName>
    <definedName name="CV.MTCat_28">#REF!</definedName>
    <definedName name="cv_1" localSheetId="11">#REF!</definedName>
    <definedName name="cv_1" localSheetId="3">#REF!</definedName>
    <definedName name="cv_1">#REF!</definedName>
    <definedName name="cv_2" localSheetId="11">#REF!</definedName>
    <definedName name="cv_2" localSheetId="3">#REF!</definedName>
    <definedName name="cv_2">#REF!</definedName>
    <definedName name="cv_20" localSheetId="11">#REF!</definedName>
    <definedName name="cv_20" localSheetId="3">#REF!</definedName>
    <definedName name="cv_20">#REF!</definedName>
    <definedName name="cv_25" localSheetId="11">#REF!</definedName>
    <definedName name="cv_25" localSheetId="3">#REF!</definedName>
    <definedName name="cv_25">#REF!</definedName>
    <definedName name="cv_26" localSheetId="11">#REF!</definedName>
    <definedName name="cv_26" localSheetId="3">#REF!</definedName>
    <definedName name="cv_26">#REF!</definedName>
    <definedName name="cv_28" localSheetId="11">#REF!</definedName>
    <definedName name="cv_28" localSheetId="3">#REF!</definedName>
    <definedName name="cv_28">#REF!</definedName>
    <definedName name="CVC" localSheetId="11">#REF!</definedName>
    <definedName name="CVC" localSheetId="3">#REF!</definedName>
    <definedName name="CVC">#REF!</definedName>
    <definedName name="CVC_Q" localSheetId="11">#REF!</definedName>
    <definedName name="CVC_Q" localSheetId="3">#REF!</definedName>
    <definedName name="CVC_Q">#REF!</definedName>
    <definedName name="cvkhac" localSheetId="11">#REF!</definedName>
    <definedName name="cvkhac" localSheetId="3">#REF!</definedName>
    <definedName name="cvkhac">#REF!</definedName>
    <definedName name="cvkhac_20" localSheetId="11">#REF!</definedName>
    <definedName name="cvkhac_20" localSheetId="3">#REF!</definedName>
    <definedName name="cvkhac_20">#REF!</definedName>
    <definedName name="cvkhac_28" localSheetId="11">#REF!</definedName>
    <definedName name="cvkhac_28" localSheetId="3">#REF!</definedName>
    <definedName name="cvkhac_28">#REF!</definedName>
    <definedName name="cvt" localSheetId="11">#REF!</definedName>
    <definedName name="cvt" localSheetId="3">#REF!</definedName>
    <definedName name="cvt">#REF!</definedName>
    <definedName name="cvt_28" localSheetId="11">#REF!</definedName>
    <definedName name="cvt_28" localSheetId="3">#REF!</definedName>
    <definedName name="cvt_28">#REF!</definedName>
    <definedName name="cx">"$#REF!.$D$1:$M$65536"</definedName>
    <definedName name="cx_26" localSheetId="11">#REF!</definedName>
    <definedName name="cx_26" localSheetId="3">#REF!</definedName>
    <definedName name="cx_26">#REF!</definedName>
    <definedName name="CX_28" localSheetId="11">#REF!</definedName>
    <definedName name="CX_28" localSheetId="3">#REF!</definedName>
    <definedName name="CX_28">#REF!</definedName>
    <definedName name="cx_3">"$#REF!.$D$1:$M$65536"</definedName>
    <definedName name="cxhtnc">NA()</definedName>
    <definedName name="cxhtnc_26" localSheetId="11">#REF!</definedName>
    <definedName name="cxhtnc_26" localSheetId="3">#REF!</definedName>
    <definedName name="cxhtnc_26">#REF!</definedName>
    <definedName name="cxhtnc_28" localSheetId="11">#REF!</definedName>
    <definedName name="cxhtnc_28" localSheetId="3">#REF!</definedName>
    <definedName name="cxhtnc_28">#REF!</definedName>
    <definedName name="cxhtnc_3">NA()</definedName>
    <definedName name="cxhtvl">NA()</definedName>
    <definedName name="cxhtvl_26" localSheetId="11">#REF!</definedName>
    <definedName name="cxhtvl_26" localSheetId="3">#REF!</definedName>
    <definedName name="cxhtvl_26">#REF!</definedName>
    <definedName name="cxhtvl_28" localSheetId="11">#REF!</definedName>
    <definedName name="cxhtvl_28" localSheetId="3">#REF!</definedName>
    <definedName name="cxhtvl_28">#REF!</definedName>
    <definedName name="cxhtvl_3">NA()</definedName>
    <definedName name="cxnc">NA()</definedName>
    <definedName name="cxnc_26" localSheetId="11">#REF!</definedName>
    <definedName name="cxnc_26" localSheetId="3">#REF!</definedName>
    <definedName name="cxnc_26">#REF!</definedName>
    <definedName name="cxnc_28" localSheetId="11">#REF!</definedName>
    <definedName name="cxnc_28" localSheetId="3">#REF!</definedName>
    <definedName name="cxnc_28">#REF!</definedName>
    <definedName name="cxnc_3">NA()</definedName>
    <definedName name="cxvl">NA()</definedName>
    <definedName name="cxvl_26" localSheetId="11">#REF!</definedName>
    <definedName name="cxvl_26" localSheetId="3">#REF!</definedName>
    <definedName name="cxvl_26">#REF!</definedName>
    <definedName name="cxvl_28" localSheetId="11">#REF!</definedName>
    <definedName name="cxvl_28" localSheetId="3">#REF!</definedName>
    <definedName name="cxvl_28">#REF!</definedName>
    <definedName name="cxvl_3">NA()</definedName>
    <definedName name="cxxnc">NA()</definedName>
    <definedName name="cxxnc_26" localSheetId="11">#REF!</definedName>
    <definedName name="cxxnc_26" localSheetId="3">#REF!</definedName>
    <definedName name="cxxnc_26">#REF!</definedName>
    <definedName name="cxxnc_28" localSheetId="11">#REF!</definedName>
    <definedName name="cxxnc_28" localSheetId="3">#REF!</definedName>
    <definedName name="cxxnc_28">#REF!</definedName>
    <definedName name="cxxnc_3">NA()</definedName>
    <definedName name="cxxvl">NA()</definedName>
    <definedName name="cxxvl_26" localSheetId="11">#REF!</definedName>
    <definedName name="cxxvl_26" localSheetId="3">#REF!</definedName>
    <definedName name="cxxvl_26">#REF!</definedName>
    <definedName name="cxxvl_28" localSheetId="11">#REF!</definedName>
    <definedName name="cxxvl_28" localSheetId="3">#REF!</definedName>
    <definedName name="cxxvl_28">#REF!</definedName>
    <definedName name="cxxvl_3">NA()</definedName>
    <definedName name="d" localSheetId="11">#REF!</definedName>
    <definedName name="d" localSheetId="3">#REF!</definedName>
    <definedName name="d">#REF!</definedName>
    <definedName name="d.d" localSheetId="11">#REF!</definedName>
    <definedName name="d.d" localSheetId="3">#REF!</definedName>
    <definedName name="d.d">#REF!</definedName>
    <definedName name="d.d1" localSheetId="11">#REF!</definedName>
    <definedName name="d.d1" localSheetId="3">#REF!</definedName>
    <definedName name="d.d1">#REF!</definedName>
    <definedName name="d.d2" localSheetId="11">#REF!</definedName>
    <definedName name="d.d2" localSheetId="3">#REF!</definedName>
    <definedName name="d.d2">#REF!</definedName>
    <definedName name="D.M10.1a" localSheetId="11">#REF!</definedName>
    <definedName name="D.M10.1a" localSheetId="3">#REF!</definedName>
    <definedName name="D.M10.1a">#REF!</definedName>
    <definedName name="D.M10.1a_28" localSheetId="11">#REF!</definedName>
    <definedName name="D.M10.1a_28" localSheetId="3">#REF!</definedName>
    <definedName name="D.M10.1a_28">#REF!</definedName>
    <definedName name="D.M10.1b" localSheetId="11">#REF!</definedName>
    <definedName name="D.M10.1b" localSheetId="3">#REF!</definedName>
    <definedName name="D.M10.1b">#REF!</definedName>
    <definedName name="D.M10.1b_28" localSheetId="11">#REF!</definedName>
    <definedName name="D.M10.1b_28" localSheetId="3">#REF!</definedName>
    <definedName name="D.M10.1b_28">#REF!</definedName>
    <definedName name="D.M10.2a" localSheetId="11">#REF!</definedName>
    <definedName name="D.M10.2a" localSheetId="3">#REF!</definedName>
    <definedName name="D.M10.2a">#REF!</definedName>
    <definedName name="D.M10.2a_28" localSheetId="11">#REF!</definedName>
    <definedName name="D.M10.2a_28" localSheetId="3">#REF!</definedName>
    <definedName name="D.M10.2a_28">#REF!</definedName>
    <definedName name="D.M10.2b" localSheetId="11">#REF!</definedName>
    <definedName name="D.M10.2b" localSheetId="3">#REF!</definedName>
    <definedName name="D.M10.2b">#REF!</definedName>
    <definedName name="D.M10.2b_28" localSheetId="11">#REF!</definedName>
    <definedName name="D.M10.2b_28" localSheetId="3">#REF!</definedName>
    <definedName name="D.M10.2b_28">#REF!</definedName>
    <definedName name="D.M14.1" localSheetId="11">#REF!</definedName>
    <definedName name="D.M14.1" localSheetId="3">#REF!</definedName>
    <definedName name="D.M14.1">#REF!</definedName>
    <definedName name="D.M14.1_28" localSheetId="11">#REF!</definedName>
    <definedName name="D.M14.1_28" localSheetId="3">#REF!</definedName>
    <definedName name="D.M14.1_28">#REF!</definedName>
    <definedName name="D.M14.1b" localSheetId="11">#REF!</definedName>
    <definedName name="D.M14.1b" localSheetId="3">#REF!</definedName>
    <definedName name="D.M14.1b">#REF!</definedName>
    <definedName name="D.M14.1b_28" localSheetId="11">#REF!</definedName>
    <definedName name="D.M14.1b_28" localSheetId="3">#REF!</definedName>
    <definedName name="D.M14.1b_28">#REF!</definedName>
    <definedName name="D.M14.2" localSheetId="11">#REF!</definedName>
    <definedName name="D.M14.2" localSheetId="3">#REF!</definedName>
    <definedName name="D.M14.2">#REF!</definedName>
    <definedName name="D.M14.2_28" localSheetId="11">#REF!</definedName>
    <definedName name="D.M14.2_28" localSheetId="3">#REF!</definedName>
    <definedName name="D.M14.2_28">#REF!</definedName>
    <definedName name="D.M14.2b" localSheetId="11">#REF!</definedName>
    <definedName name="D.M14.2b" localSheetId="3">#REF!</definedName>
    <definedName name="D.M14.2b">#REF!</definedName>
    <definedName name="D.M14.2b_28" localSheetId="11">#REF!</definedName>
    <definedName name="D.M14.2b_28" localSheetId="3">#REF!</definedName>
    <definedName name="D.M14.2b_28">#REF!</definedName>
    <definedName name="D.MDTa" localSheetId="11">#REF!</definedName>
    <definedName name="D.MDTa" localSheetId="3">#REF!</definedName>
    <definedName name="D.MDTa">#REF!</definedName>
    <definedName name="D.MDTa_28" localSheetId="11">#REF!</definedName>
    <definedName name="D.MDTa_28" localSheetId="3">#REF!</definedName>
    <definedName name="D.MDTa_28">#REF!</definedName>
    <definedName name="D.MDTb" localSheetId="11">#REF!</definedName>
    <definedName name="D.MDTb" localSheetId="3">#REF!</definedName>
    <definedName name="D.MDTb">#REF!</definedName>
    <definedName name="D.MDTb_28" localSheetId="11">#REF!</definedName>
    <definedName name="D.MDTb_28" localSheetId="3">#REF!</definedName>
    <definedName name="D.MDTb_28">#REF!</definedName>
    <definedName name="D.MTCat" localSheetId="11">#REF!</definedName>
    <definedName name="D.MTCat" localSheetId="3">#REF!</definedName>
    <definedName name="D.MTCat">#REF!</definedName>
    <definedName name="D.MTCat_28" localSheetId="11">#REF!</definedName>
    <definedName name="D.MTCat_28" localSheetId="3">#REF!</definedName>
    <definedName name="D.MTCat_28">#REF!</definedName>
    <definedName name="D.MTCatb" localSheetId="11">#REF!</definedName>
    <definedName name="D.MTCatb" localSheetId="3">#REF!</definedName>
    <definedName name="D.MTCatb">#REF!</definedName>
    <definedName name="D.MTCatb_28" localSheetId="11">#REF!</definedName>
    <definedName name="D.MTCatb_28" localSheetId="3">#REF!</definedName>
    <definedName name="D.MTCatb_28">#REF!</definedName>
    <definedName name="d_" localSheetId="11">#REF!</definedName>
    <definedName name="d_" localSheetId="3">#REF!</definedName>
    <definedName name="d_">#REF!</definedName>
    <definedName name="d__20" localSheetId="11">#REF!</definedName>
    <definedName name="d__20" localSheetId="3">#REF!</definedName>
    <definedName name="d__20">#REF!</definedName>
    <definedName name="d__28" localSheetId="11">#REF!</definedName>
    <definedName name="d__28" localSheetId="3">#REF!</definedName>
    <definedName name="d__28">#REF!</definedName>
    <definedName name="d__Céng_trùc_tiÕp___a___b__c" localSheetId="11">#REF!</definedName>
    <definedName name="d__Céng_trùc_tiÕp___a___b__c" localSheetId="3">#REF!</definedName>
    <definedName name="d__Céng_trùc_tiÕp___a___b__c">#REF!</definedName>
    <definedName name="d_1" localSheetId="11">#REF!</definedName>
    <definedName name="d_1" localSheetId="3">#REF!</definedName>
    <definedName name="d_1">#REF!</definedName>
    <definedName name="d_1I" localSheetId="11">#REF!</definedName>
    <definedName name="d_1I" localSheetId="3">#REF!</definedName>
    <definedName name="d_1I">#REF!</definedName>
    <definedName name="d_1I_20" localSheetId="11">#REF!</definedName>
    <definedName name="d_1I_20" localSheetId="3">#REF!</definedName>
    <definedName name="d_1I_20">#REF!</definedName>
    <definedName name="d_1I_28" localSheetId="11">#REF!</definedName>
    <definedName name="d_1I_28" localSheetId="3">#REF!</definedName>
    <definedName name="d_1I_28">#REF!</definedName>
    <definedName name="d_1II" localSheetId="11">#REF!</definedName>
    <definedName name="d_1II" localSheetId="3">#REF!</definedName>
    <definedName name="d_1II">#REF!</definedName>
    <definedName name="d_1II_20" localSheetId="11">#REF!</definedName>
    <definedName name="d_1II_20" localSheetId="3">#REF!</definedName>
    <definedName name="d_1II_20">#REF!</definedName>
    <definedName name="d_1II_28" localSheetId="11">#REF!</definedName>
    <definedName name="d_1II_28" localSheetId="3">#REF!</definedName>
    <definedName name="d_1II_28">#REF!</definedName>
    <definedName name="d_1III" localSheetId="11">#REF!</definedName>
    <definedName name="d_1III" localSheetId="3">#REF!</definedName>
    <definedName name="d_1III">#REF!</definedName>
    <definedName name="d_1III_20" localSheetId="11">#REF!</definedName>
    <definedName name="d_1III_20" localSheetId="3">#REF!</definedName>
    <definedName name="d_1III_20">#REF!</definedName>
    <definedName name="d_1III_28" localSheetId="11">#REF!</definedName>
    <definedName name="d_1III_28" localSheetId="3">#REF!</definedName>
    <definedName name="d_1III_28">#REF!</definedName>
    <definedName name="d_1IV" localSheetId="11">#REF!</definedName>
    <definedName name="d_1IV" localSheetId="3">#REF!</definedName>
    <definedName name="d_1IV">#REF!</definedName>
    <definedName name="d_1IV_20" localSheetId="11">#REF!</definedName>
    <definedName name="d_1IV_20" localSheetId="3">#REF!</definedName>
    <definedName name="d_1IV_20">#REF!</definedName>
    <definedName name="d_1IV_28" localSheetId="11">#REF!</definedName>
    <definedName name="d_1IV_28" localSheetId="3">#REF!</definedName>
    <definedName name="d_1IV_28">#REF!</definedName>
    <definedName name="d_2" localSheetId="11">#REF!</definedName>
    <definedName name="d_2" localSheetId="3">#REF!</definedName>
    <definedName name="d_2">#REF!</definedName>
    <definedName name="d_20" localSheetId="11">#REF!</definedName>
    <definedName name="d_20" localSheetId="3">#REF!</definedName>
    <definedName name="d_20">#REF!</definedName>
    <definedName name="d_25" localSheetId="11">#REF!</definedName>
    <definedName name="d_25" localSheetId="3">#REF!</definedName>
    <definedName name="d_25">#REF!</definedName>
    <definedName name="d_26" localSheetId="11">#REF!</definedName>
    <definedName name="d_26" localSheetId="3">#REF!</definedName>
    <definedName name="d_26">#REF!</definedName>
    <definedName name="d_28" localSheetId="11">#REF!</definedName>
    <definedName name="d_28" localSheetId="3">#REF!</definedName>
    <definedName name="d_28">#REF!</definedName>
    <definedName name="d_2I" localSheetId="11">#REF!</definedName>
    <definedName name="d_2I" localSheetId="3">#REF!</definedName>
    <definedName name="d_2I">#REF!</definedName>
    <definedName name="d_2I_20" localSheetId="11">#REF!</definedName>
    <definedName name="d_2I_20" localSheetId="3">#REF!</definedName>
    <definedName name="d_2I_20">#REF!</definedName>
    <definedName name="d_2I_28" localSheetId="11">#REF!</definedName>
    <definedName name="d_2I_28" localSheetId="3">#REF!</definedName>
    <definedName name="d_2I_28">#REF!</definedName>
    <definedName name="d_2II" localSheetId="11">#REF!</definedName>
    <definedName name="d_2II" localSheetId="3">#REF!</definedName>
    <definedName name="d_2II">#REF!</definedName>
    <definedName name="d_2II_20" localSheetId="11">#REF!</definedName>
    <definedName name="d_2II_20" localSheetId="3">#REF!</definedName>
    <definedName name="d_2II_20">#REF!</definedName>
    <definedName name="d_2II_28" localSheetId="11">#REF!</definedName>
    <definedName name="d_2II_28" localSheetId="3">#REF!</definedName>
    <definedName name="d_2II_28">#REF!</definedName>
    <definedName name="d_2III" localSheetId="11">#REF!</definedName>
    <definedName name="d_2III" localSheetId="3">#REF!</definedName>
    <definedName name="d_2III">#REF!</definedName>
    <definedName name="d_2III_20" localSheetId="11">#REF!</definedName>
    <definedName name="d_2III_20" localSheetId="3">#REF!</definedName>
    <definedName name="d_2III_20">#REF!</definedName>
    <definedName name="d_2III_28" localSheetId="11">#REF!</definedName>
    <definedName name="d_2III_28" localSheetId="3">#REF!</definedName>
    <definedName name="d_2III_28">#REF!</definedName>
    <definedName name="d_2IV" localSheetId="11">#REF!</definedName>
    <definedName name="d_2IV" localSheetId="3">#REF!</definedName>
    <definedName name="d_2IV">#REF!</definedName>
    <definedName name="d_2IV_20" localSheetId="11">#REF!</definedName>
    <definedName name="d_2IV_20" localSheetId="3">#REF!</definedName>
    <definedName name="d_2IV_20">#REF!</definedName>
    <definedName name="d_2IV_28" localSheetId="11">#REF!</definedName>
    <definedName name="d_2IV_28" localSheetId="3">#REF!</definedName>
    <definedName name="d_2IV_28">#REF!</definedName>
    <definedName name="d_3" localSheetId="11">#REF!</definedName>
    <definedName name="d_3" localSheetId="3">#REF!</definedName>
    <definedName name="d_3">#REF!</definedName>
    <definedName name="d_3_1" localSheetId="11">#REF!</definedName>
    <definedName name="d_3_1" localSheetId="3">#REF!</definedName>
    <definedName name="d_3_1">#REF!</definedName>
    <definedName name="d_3_2" localSheetId="11">#REF!</definedName>
    <definedName name="d_3_2" localSheetId="3">#REF!</definedName>
    <definedName name="d_3_2">#REF!</definedName>
    <definedName name="d_3_20" localSheetId="11">#REF!</definedName>
    <definedName name="d_3_20" localSheetId="3">#REF!</definedName>
    <definedName name="d_3_20">#REF!</definedName>
    <definedName name="d_3_25" localSheetId="11">#REF!</definedName>
    <definedName name="d_3_25" localSheetId="3">#REF!</definedName>
    <definedName name="d_3_25">#REF!</definedName>
    <definedName name="d_3_28" localSheetId="11">#REF!</definedName>
    <definedName name="d_3_28" localSheetId="3">#REF!</definedName>
    <definedName name="d_3_28">#REF!</definedName>
    <definedName name="d_3I" localSheetId="11">#REF!</definedName>
    <definedName name="d_3I" localSheetId="3">#REF!</definedName>
    <definedName name="d_3I">#REF!</definedName>
    <definedName name="d_3I_20" localSheetId="11">#REF!</definedName>
    <definedName name="d_3I_20" localSheetId="3">#REF!</definedName>
    <definedName name="d_3I_20">#REF!</definedName>
    <definedName name="d_3I_28" localSheetId="11">#REF!</definedName>
    <definedName name="d_3I_28" localSheetId="3">#REF!</definedName>
    <definedName name="d_3I_28">#REF!</definedName>
    <definedName name="d_3II" localSheetId="11">#REF!</definedName>
    <definedName name="d_3II" localSheetId="3">#REF!</definedName>
    <definedName name="d_3II">#REF!</definedName>
    <definedName name="d_3II_20" localSheetId="11">#REF!</definedName>
    <definedName name="d_3II_20" localSheetId="3">#REF!</definedName>
    <definedName name="d_3II_20">#REF!</definedName>
    <definedName name="d_3II_28" localSheetId="11">#REF!</definedName>
    <definedName name="d_3II_28" localSheetId="3">#REF!</definedName>
    <definedName name="d_3II_28">#REF!</definedName>
    <definedName name="d_3III" localSheetId="11">#REF!</definedName>
    <definedName name="d_3III" localSheetId="3">#REF!</definedName>
    <definedName name="d_3III">#REF!</definedName>
    <definedName name="d_3III_20" localSheetId="11">#REF!</definedName>
    <definedName name="d_3III_20" localSheetId="3">#REF!</definedName>
    <definedName name="d_3III_20">#REF!</definedName>
    <definedName name="d_3III_28" localSheetId="11">#REF!</definedName>
    <definedName name="d_3III_28" localSheetId="3">#REF!</definedName>
    <definedName name="d_3III_28">#REF!</definedName>
    <definedName name="d_3IV" localSheetId="11">#REF!</definedName>
    <definedName name="d_3IV" localSheetId="3">#REF!</definedName>
    <definedName name="d_3IV">#REF!</definedName>
    <definedName name="d_3IV_20" localSheetId="11">#REF!</definedName>
    <definedName name="d_3IV_20" localSheetId="3">#REF!</definedName>
    <definedName name="d_3IV_20">#REF!</definedName>
    <definedName name="d_3IV_28" localSheetId="11">#REF!</definedName>
    <definedName name="d_3IV_28" localSheetId="3">#REF!</definedName>
    <definedName name="d_3IV_28">#REF!</definedName>
    <definedName name="d_4" localSheetId="11">#REF!</definedName>
    <definedName name="d_4" localSheetId="3">#REF!</definedName>
    <definedName name="d_4">#REF!</definedName>
    <definedName name="d_4I" localSheetId="11">#REF!</definedName>
    <definedName name="d_4I" localSheetId="3">#REF!</definedName>
    <definedName name="d_4I">#REF!</definedName>
    <definedName name="d_4I_20" localSheetId="11">#REF!</definedName>
    <definedName name="d_4I_20" localSheetId="3">#REF!</definedName>
    <definedName name="d_4I_20">#REF!</definedName>
    <definedName name="d_4I_28" localSheetId="11">#REF!</definedName>
    <definedName name="d_4I_28" localSheetId="3">#REF!</definedName>
    <definedName name="d_4I_28">#REF!</definedName>
    <definedName name="d_4II" localSheetId="11">#REF!</definedName>
    <definedName name="d_4II" localSheetId="3">#REF!</definedName>
    <definedName name="d_4II">#REF!</definedName>
    <definedName name="d_4II_20" localSheetId="11">#REF!</definedName>
    <definedName name="d_4II_20" localSheetId="3">#REF!</definedName>
    <definedName name="d_4II_20">#REF!</definedName>
    <definedName name="d_4II_28" localSheetId="11">#REF!</definedName>
    <definedName name="d_4II_28" localSheetId="3">#REF!</definedName>
    <definedName name="d_4II_28">#REF!</definedName>
    <definedName name="d_4III" localSheetId="11">#REF!</definedName>
    <definedName name="d_4III" localSheetId="3">#REF!</definedName>
    <definedName name="d_4III">#REF!</definedName>
    <definedName name="d_4III_20" localSheetId="11">#REF!</definedName>
    <definedName name="d_4III_20" localSheetId="3">#REF!</definedName>
    <definedName name="d_4III_20">#REF!</definedName>
    <definedName name="d_4III_28" localSheetId="11">#REF!</definedName>
    <definedName name="d_4III_28" localSheetId="3">#REF!</definedName>
    <definedName name="d_4III_28">#REF!</definedName>
    <definedName name="d_4IV" localSheetId="11">#REF!</definedName>
    <definedName name="d_4IV" localSheetId="3">#REF!</definedName>
    <definedName name="d_4IV">#REF!</definedName>
    <definedName name="d_4IV_20" localSheetId="11">#REF!</definedName>
    <definedName name="d_4IV_20" localSheetId="3">#REF!</definedName>
    <definedName name="d_4IV_20">#REF!</definedName>
    <definedName name="d_4IV_28" localSheetId="11">#REF!</definedName>
    <definedName name="d_4IV_28" localSheetId="3">#REF!</definedName>
    <definedName name="d_4IV_28">#REF!</definedName>
    <definedName name="D_7101A_B">"$#REF!.$C$7:$AE$157"</definedName>
    <definedName name="D_7101A_B_26" localSheetId="11">#REF!</definedName>
    <definedName name="D_7101A_B_26" localSheetId="3">#REF!</definedName>
    <definedName name="D_7101A_B_26">#REF!</definedName>
    <definedName name="D_7101A_B_28" localSheetId="11">#REF!</definedName>
    <definedName name="D_7101A_B_28" localSheetId="3">#REF!</definedName>
    <definedName name="D_7101A_B_28">#REF!</definedName>
    <definedName name="D_7101A_B_3">"$#REF!.$C$7:$AE$157"</definedName>
    <definedName name="d_9bI" localSheetId="11">#REF!</definedName>
    <definedName name="d_9bI" localSheetId="3">#REF!</definedName>
    <definedName name="d_9bI">#REF!</definedName>
    <definedName name="d_9bI_20" localSheetId="11">#REF!</definedName>
    <definedName name="d_9bI_20" localSheetId="3">#REF!</definedName>
    <definedName name="d_9bI_20">#REF!</definedName>
    <definedName name="d_9bI_28" localSheetId="11">#REF!</definedName>
    <definedName name="d_9bI_28" localSheetId="3">#REF!</definedName>
    <definedName name="d_9bI_28">#REF!</definedName>
    <definedName name="d_9bII" localSheetId="11">#REF!</definedName>
    <definedName name="d_9bII" localSheetId="3">#REF!</definedName>
    <definedName name="d_9bII">#REF!</definedName>
    <definedName name="d_9bII_20" localSheetId="11">#REF!</definedName>
    <definedName name="d_9bII_20" localSheetId="3">#REF!</definedName>
    <definedName name="d_9bII_20">#REF!</definedName>
    <definedName name="d_9bII_28" localSheetId="11">#REF!</definedName>
    <definedName name="d_9bII_28" localSheetId="3">#REF!</definedName>
    <definedName name="d_9bII_28">#REF!</definedName>
    <definedName name="d_9bIII" localSheetId="11">#REF!</definedName>
    <definedName name="d_9bIII" localSheetId="3">#REF!</definedName>
    <definedName name="d_9bIII">#REF!</definedName>
    <definedName name="d_9bIII_20" localSheetId="11">#REF!</definedName>
    <definedName name="d_9bIII_20" localSheetId="3">#REF!</definedName>
    <definedName name="d_9bIII_20">#REF!</definedName>
    <definedName name="d_9bIII_28" localSheetId="11">#REF!</definedName>
    <definedName name="d_9bIII_28" localSheetId="3">#REF!</definedName>
    <definedName name="d_9bIII_28">#REF!</definedName>
    <definedName name="d_9bIV" localSheetId="11">#REF!</definedName>
    <definedName name="d_9bIV" localSheetId="3">#REF!</definedName>
    <definedName name="d_9bIV">#REF!</definedName>
    <definedName name="d_9bIV_20" localSheetId="11">#REF!</definedName>
    <definedName name="d_9bIV_20" localSheetId="3">#REF!</definedName>
    <definedName name="d_9bIV_20">#REF!</definedName>
    <definedName name="d_9bIV_28" localSheetId="11">#REF!</definedName>
    <definedName name="d_9bIV_28" localSheetId="3">#REF!</definedName>
    <definedName name="d_9bIV_28">#REF!</definedName>
    <definedName name="d_9I" localSheetId="11">#REF!</definedName>
    <definedName name="d_9I" localSheetId="3">#REF!</definedName>
    <definedName name="d_9I">#REF!</definedName>
    <definedName name="d_9I_20" localSheetId="11">#REF!</definedName>
    <definedName name="d_9I_20" localSheetId="3">#REF!</definedName>
    <definedName name="d_9I_20">#REF!</definedName>
    <definedName name="d_9I_28" localSheetId="11">#REF!</definedName>
    <definedName name="d_9I_28" localSheetId="3">#REF!</definedName>
    <definedName name="d_9I_28">#REF!</definedName>
    <definedName name="d_9II" localSheetId="11">#REF!</definedName>
    <definedName name="d_9II" localSheetId="3">#REF!</definedName>
    <definedName name="d_9II">#REF!</definedName>
    <definedName name="d_9II_20" localSheetId="11">#REF!</definedName>
    <definedName name="d_9II_20" localSheetId="3">#REF!</definedName>
    <definedName name="d_9II_20">#REF!</definedName>
    <definedName name="d_9II_28" localSheetId="11">#REF!</definedName>
    <definedName name="d_9II_28" localSheetId="3">#REF!</definedName>
    <definedName name="d_9II_28">#REF!</definedName>
    <definedName name="d_9III" localSheetId="11">#REF!</definedName>
    <definedName name="d_9III" localSheetId="3">#REF!</definedName>
    <definedName name="d_9III">#REF!</definedName>
    <definedName name="d_9III_20" localSheetId="11">#REF!</definedName>
    <definedName name="d_9III_20" localSheetId="3">#REF!</definedName>
    <definedName name="d_9III_20">#REF!</definedName>
    <definedName name="d_9III_28" localSheetId="11">#REF!</definedName>
    <definedName name="d_9III_28" localSheetId="3">#REF!</definedName>
    <definedName name="d_9III_28">#REF!</definedName>
    <definedName name="d_9IV" localSheetId="11">#REF!</definedName>
    <definedName name="d_9IV" localSheetId="3">#REF!</definedName>
    <definedName name="d_9IV">#REF!</definedName>
    <definedName name="d_9IV_20" localSheetId="11">#REF!</definedName>
    <definedName name="d_9IV_20" localSheetId="3">#REF!</definedName>
    <definedName name="d_9IV_20">#REF!</definedName>
    <definedName name="d_9IV_28" localSheetId="11">#REF!</definedName>
    <definedName name="d_9IV_28" localSheetId="3">#REF!</definedName>
    <definedName name="d_9IV_28">#REF!</definedName>
    <definedName name="D_Gia" localSheetId="11">#REF!</definedName>
    <definedName name="D_Gia" localSheetId="3">#REF!</definedName>
    <definedName name="D_Gia">#REF!</definedName>
    <definedName name="D_giavt" localSheetId="11">#REF!</definedName>
    <definedName name="D_giavt" localSheetId="3">#REF!</definedName>
    <definedName name="D_giavt">#REF!</definedName>
    <definedName name="D_kien" localSheetId="11">#REF!</definedName>
    <definedName name="D_kien" localSheetId="3">#REF!</definedName>
    <definedName name="D_kien">#REF!</definedName>
    <definedName name="D_L" localSheetId="11">#REF!</definedName>
    <definedName name="D_L" localSheetId="3">#REF!</definedName>
    <definedName name="D_L">#REF!</definedName>
    <definedName name="D_L_20" localSheetId="11">#REF!</definedName>
    <definedName name="D_L_20" localSheetId="3">#REF!</definedName>
    <definedName name="D_L_20">#REF!</definedName>
    <definedName name="D_L_28" localSheetId="11">#REF!</definedName>
    <definedName name="D_L_28" localSheetId="3">#REF!</definedName>
    <definedName name="D_L_28">#REF!</definedName>
    <definedName name="D_n" localSheetId="11">#REF!</definedName>
    <definedName name="D_n" localSheetId="3">#REF!</definedName>
    <definedName name="D_n">#REF!</definedName>
    <definedName name="D_n_20" localSheetId="11">#REF!</definedName>
    <definedName name="D_n_20" localSheetId="3">#REF!</definedName>
    <definedName name="D_n_20">#REF!</definedName>
    <definedName name="D_n_28" localSheetId="11">#REF!</definedName>
    <definedName name="D_n_28" localSheetId="3">#REF!</definedName>
    <definedName name="D_n_28">#REF!</definedName>
    <definedName name="D_y__ay" localSheetId="11">#REF!</definedName>
    <definedName name="D_y__ay" localSheetId="3">#REF!</definedName>
    <definedName name="D_y__ay">#REF!</definedName>
    <definedName name="d0.5x1" localSheetId="11">#REF!</definedName>
    <definedName name="d0.5x1" localSheetId="3">#REF!</definedName>
    <definedName name="d0.5x1">#REF!</definedName>
    <definedName name="d1_" localSheetId="11">#REF!</definedName>
    <definedName name="d1_" localSheetId="3">#REF!</definedName>
    <definedName name="d1_">#REF!</definedName>
    <definedName name="d1__20" localSheetId="11">#REF!</definedName>
    <definedName name="d1__20" localSheetId="3">#REF!</definedName>
    <definedName name="d1__20">#REF!</definedName>
    <definedName name="d1__28" localSheetId="11">#REF!</definedName>
    <definedName name="d1__28" localSheetId="3">#REF!</definedName>
    <definedName name="d1__28">#REF!</definedName>
    <definedName name="d1x2" localSheetId="11">#REF!</definedName>
    <definedName name="d1x2" localSheetId="3">#REF!</definedName>
    <definedName name="d1x2">#REF!</definedName>
    <definedName name="D1x49">NA()</definedName>
    <definedName name="D1x49_26" localSheetId="11">#REF!</definedName>
    <definedName name="D1x49_26" localSheetId="3">#REF!</definedName>
    <definedName name="D1x49_26">#REF!</definedName>
    <definedName name="D1x49_28" localSheetId="11">#REF!</definedName>
    <definedName name="D1x49_28" localSheetId="3">#REF!</definedName>
    <definedName name="D1x49_28">#REF!</definedName>
    <definedName name="D1x49x49">NA()</definedName>
    <definedName name="D1x49x49_26" localSheetId="11">#REF!</definedName>
    <definedName name="D1x49x49_26" localSheetId="3">#REF!</definedName>
    <definedName name="D1x49x49_26">#REF!</definedName>
    <definedName name="D1x49x49_28" localSheetId="11">#REF!</definedName>
    <definedName name="D1x49x49_28" localSheetId="3">#REF!</definedName>
    <definedName name="D1x49x49_28">#REF!</definedName>
    <definedName name="d1x6" localSheetId="11">#REF!</definedName>
    <definedName name="d1x6" localSheetId="3">#REF!</definedName>
    <definedName name="d1x6">#REF!</definedName>
    <definedName name="d1x6_28" localSheetId="11">#REF!</definedName>
    <definedName name="d1x6_28" localSheetId="3">#REF!</definedName>
    <definedName name="d1x6_28">#REF!</definedName>
    <definedName name="D1Z" localSheetId="11">#REF!</definedName>
    <definedName name="D1Z" localSheetId="3">#REF!</definedName>
    <definedName name="D1Z">#REF!</definedName>
    <definedName name="D1Z_20" localSheetId="11">#REF!</definedName>
    <definedName name="D1Z_20" localSheetId="3">#REF!</definedName>
    <definedName name="D1Z_20">#REF!</definedName>
    <definedName name="D1Z_28" localSheetId="11">#REF!</definedName>
    <definedName name="D1Z_28" localSheetId="3">#REF!</definedName>
    <definedName name="D1Z_28">#REF!</definedName>
    <definedName name="d2_" localSheetId="11">#REF!</definedName>
    <definedName name="d2_" localSheetId="3">#REF!</definedName>
    <definedName name="d2_">#REF!</definedName>
    <definedName name="d2__20" localSheetId="11">#REF!</definedName>
    <definedName name="d2__20" localSheetId="3">#REF!</definedName>
    <definedName name="d2__20">#REF!</definedName>
    <definedName name="d2__28" localSheetId="11">#REF!</definedName>
    <definedName name="d2__28" localSheetId="3">#REF!</definedName>
    <definedName name="d2__28">#REF!</definedName>
    <definedName name="d24nc">NA()</definedName>
    <definedName name="d24nc_26" localSheetId="11">#REF!</definedName>
    <definedName name="d24nc_26" localSheetId="3">#REF!</definedName>
    <definedName name="d24nc_26">#REF!</definedName>
    <definedName name="d24nc_28" localSheetId="11">#REF!</definedName>
    <definedName name="d24nc_28" localSheetId="3">#REF!</definedName>
    <definedName name="d24nc_28">#REF!</definedName>
    <definedName name="d24nc_3">NA()</definedName>
    <definedName name="d24vl">NA()</definedName>
    <definedName name="d24vl_26" localSheetId="11">#REF!</definedName>
    <definedName name="d24vl_26" localSheetId="3">#REF!</definedName>
    <definedName name="d24vl_26">#REF!</definedName>
    <definedName name="d24vl_28" localSheetId="11">#REF!</definedName>
    <definedName name="d24vl_28" localSheetId="3">#REF!</definedName>
    <definedName name="d24vl_28">#REF!</definedName>
    <definedName name="d24vl_3">NA()</definedName>
    <definedName name="d2x4" localSheetId="11">#REF!</definedName>
    <definedName name="d2x4" localSheetId="3">#REF!</definedName>
    <definedName name="d2x4">#REF!</definedName>
    <definedName name="d3_" localSheetId="11">#REF!</definedName>
    <definedName name="d3_" localSheetId="3">#REF!</definedName>
    <definedName name="d3_">#REF!</definedName>
    <definedName name="d3__20" localSheetId="11">#REF!</definedName>
    <definedName name="d3__20" localSheetId="3">#REF!</definedName>
    <definedName name="d3__20">#REF!</definedName>
    <definedName name="d3__28" localSheetId="11">#REF!</definedName>
    <definedName name="d3__28" localSheetId="3">#REF!</definedName>
    <definedName name="d3__28">#REF!</definedName>
    <definedName name="D4.0" localSheetId="11">#REF!</definedName>
    <definedName name="D4.0" localSheetId="3">#REF!</definedName>
    <definedName name="D4.0">#REF!</definedName>
    <definedName name="d4_" localSheetId="11">#REF!</definedName>
    <definedName name="d4_" localSheetId="3">#REF!</definedName>
    <definedName name="d4_">#REF!</definedName>
    <definedName name="d4__20" localSheetId="11">#REF!</definedName>
    <definedName name="d4__20" localSheetId="3">#REF!</definedName>
    <definedName name="d4__20">#REF!</definedName>
    <definedName name="d4__28" localSheetId="11">#REF!</definedName>
    <definedName name="d4__28" localSheetId="3">#REF!</definedName>
    <definedName name="d4__28">#REF!</definedName>
    <definedName name="d4x6" localSheetId="11">#REF!</definedName>
    <definedName name="d4x6" localSheetId="3">#REF!</definedName>
    <definedName name="d4x6">#REF!</definedName>
    <definedName name="d4x6_28" localSheetId="11">#REF!</definedName>
    <definedName name="d4x6_28" localSheetId="3">#REF!</definedName>
    <definedName name="d4x6_28">#REF!</definedName>
    <definedName name="D4Z" localSheetId="11">#REF!</definedName>
    <definedName name="D4Z" localSheetId="3">#REF!</definedName>
    <definedName name="D4Z">#REF!</definedName>
    <definedName name="D4Z_20" localSheetId="11">#REF!</definedName>
    <definedName name="D4Z_20" localSheetId="3">#REF!</definedName>
    <definedName name="D4Z_20">#REF!</definedName>
    <definedName name="D4Z_28" localSheetId="11">#REF!</definedName>
    <definedName name="D4Z_28" localSheetId="3">#REF!</definedName>
    <definedName name="D4Z_28">#REF!</definedName>
    <definedName name="d5_" localSheetId="11">#REF!</definedName>
    <definedName name="d5_" localSheetId="3">#REF!</definedName>
    <definedName name="d5_">#REF!</definedName>
    <definedName name="d5__20" localSheetId="11">#REF!</definedName>
    <definedName name="d5__20" localSheetId="3">#REF!</definedName>
    <definedName name="d5__20">#REF!</definedName>
    <definedName name="d5__28" localSheetId="11">#REF!</definedName>
    <definedName name="d5__28" localSheetId="3">#REF!</definedName>
    <definedName name="d5__28">#REF!</definedName>
    <definedName name="da" localSheetId="11">#REF!</definedName>
    <definedName name="da" localSheetId="3">#REF!</definedName>
    <definedName name="da">#REF!</definedName>
    <definedName name="da." localSheetId="11">#REF!</definedName>
    <definedName name="da." localSheetId="3">#REF!</definedName>
    <definedName name="da.">#REF!</definedName>
    <definedName name="da._28" localSheetId="11">#REF!</definedName>
    <definedName name="da._28" localSheetId="3">#REF!</definedName>
    <definedName name="da._28">#REF!</definedName>
    <definedName name="da_" localSheetId="11">#REF!</definedName>
    <definedName name="da_" localSheetId="3">#REF!</definedName>
    <definedName name="da_">#REF!</definedName>
    <definedName name="da_20" localSheetId="11">#REF!</definedName>
    <definedName name="da_20" localSheetId="3">#REF!</definedName>
    <definedName name="da_20">#REF!</definedName>
    <definedName name="da_28" localSheetId="11">#REF!</definedName>
    <definedName name="da_28" localSheetId="3">#REF!</definedName>
    <definedName name="da_28">#REF!</definedName>
    <definedName name="da_hoc_xay" localSheetId="11">#REF!</definedName>
    <definedName name="da_hoc_xay" localSheetId="3">#REF!</definedName>
    <definedName name="da_hoc_xay">#REF!</definedName>
    <definedName name="da_hoc_xay_20" localSheetId="11">#REF!</definedName>
    <definedName name="da_hoc_xay_20" localSheetId="3">#REF!</definedName>
    <definedName name="da_hoc_xay_20">#REF!</definedName>
    <definedName name="da_hoc_xay_28" localSheetId="11">#REF!</definedName>
    <definedName name="da_hoc_xay_28" localSheetId="3">#REF!</definedName>
    <definedName name="da_hoc_xay_28">#REF!</definedName>
    <definedName name="da0.5" localSheetId="11">#REF!</definedName>
    <definedName name="da0.5" localSheetId="3">#REF!</definedName>
    <definedName name="da0.5">#REF!</definedName>
    <definedName name="da0.5_20" localSheetId="11">#REF!</definedName>
    <definedName name="da0.5_20" localSheetId="3">#REF!</definedName>
    <definedName name="da0.5_20">#REF!</definedName>
    <definedName name="da0.5_28" localSheetId="11">#REF!</definedName>
    <definedName name="da0.5_28" localSheetId="3">#REF!</definedName>
    <definedName name="da0.5_28">#REF!</definedName>
    <definedName name="da05x1" localSheetId="11">#REF!</definedName>
    <definedName name="da05x1" localSheetId="3">#REF!</definedName>
    <definedName name="da05x1">#REF!</definedName>
    <definedName name="da1x0.5" localSheetId="11">#REF!</definedName>
    <definedName name="da1x0.5" localSheetId="3">#REF!</definedName>
    <definedName name="da1x0.5">#REF!</definedName>
    <definedName name="da1x0.5_20" localSheetId="11">#REF!</definedName>
    <definedName name="da1x0.5_20" localSheetId="3">#REF!</definedName>
    <definedName name="da1x0.5_20">#REF!</definedName>
    <definedName name="da1x0.5_28" localSheetId="11">#REF!</definedName>
    <definedName name="da1x0.5_28" localSheetId="3">#REF!</definedName>
    <definedName name="da1x0.5_28">#REF!</definedName>
    <definedName name="da1x1" localSheetId="11">#REF!</definedName>
    <definedName name="da1x1" localSheetId="3">#REF!</definedName>
    <definedName name="da1x1">#REF!</definedName>
    <definedName name="da1x1_20" localSheetId="11">#REF!</definedName>
    <definedName name="da1x1_20" localSheetId="3">#REF!</definedName>
    <definedName name="da1x1_20">#REF!</definedName>
    <definedName name="da1x1_28" localSheetId="11">#REF!</definedName>
    <definedName name="da1x1_28" localSheetId="3">#REF!</definedName>
    <definedName name="da1x1_28">#REF!</definedName>
    <definedName name="da1x2" localSheetId="11">#REF!</definedName>
    <definedName name="da1x2" localSheetId="3">#REF!</definedName>
    <definedName name="da1x2">#REF!</definedName>
    <definedName name="da1x2_20" localSheetId="11">#REF!</definedName>
    <definedName name="da1x2_20" localSheetId="3">#REF!</definedName>
    <definedName name="da1x2_20">#REF!</definedName>
    <definedName name="da2x1" localSheetId="11">#REF!</definedName>
    <definedName name="da2x1" localSheetId="3">#REF!</definedName>
    <definedName name="da2x1">#REF!</definedName>
    <definedName name="da2x4">"$#REF!.$F$8"</definedName>
    <definedName name="da2x4_26" localSheetId="11">#REF!</definedName>
    <definedName name="da2x4_26" localSheetId="3">#REF!</definedName>
    <definedName name="da2x4_26">#REF!</definedName>
    <definedName name="da2x4_28" localSheetId="11">#REF!</definedName>
    <definedName name="da2x4_28" localSheetId="3">#REF!</definedName>
    <definedName name="da2x4_28">#REF!</definedName>
    <definedName name="da2x4_3">"$#REF!.$F$8"</definedName>
    <definedName name="da4x6" localSheetId="11">#REF!</definedName>
    <definedName name="da4x6" localSheetId="3">#REF!</definedName>
    <definedName name="da4x6">#REF!</definedName>
    <definedName name="da4x6_20" localSheetId="11">#REF!</definedName>
    <definedName name="da4x6_20" localSheetId="3">#REF!</definedName>
    <definedName name="da4x6_20">#REF!</definedName>
    <definedName name="da4x7">"$#REF!.$F$9"</definedName>
    <definedName name="da4x7_26" localSheetId="11">#REF!</definedName>
    <definedName name="da4x7_26" localSheetId="3">#REF!</definedName>
    <definedName name="da4x7_26">#REF!</definedName>
    <definedName name="da4x7_28" localSheetId="11">#REF!</definedName>
    <definedName name="da4x7_28" localSheetId="3">#REF!</definedName>
    <definedName name="da4x7_28">#REF!</definedName>
    <definedName name="da4x7_3">"$#REF!.$F$9"</definedName>
    <definedName name="dacat" localSheetId="11">#REF!</definedName>
    <definedName name="dacat" localSheetId="3">#REF!</definedName>
    <definedName name="dacat">#REF!</definedName>
    <definedName name="dacat_20" localSheetId="11">#REF!</definedName>
    <definedName name="dacat_20" localSheetId="3">#REF!</definedName>
    <definedName name="dacat_20">#REF!</definedName>
    <definedName name="dacat_28" localSheetId="11">#REF!</definedName>
    <definedName name="dacat_28" localSheetId="3">#REF!</definedName>
    <definedName name="dacat_28">#REF!</definedName>
    <definedName name="dadad" localSheetId="11">#REF!</definedName>
    <definedName name="dadad" localSheetId="3">#REF!</definedName>
    <definedName name="dadad">#REF!</definedName>
    <definedName name="dadad_20" localSheetId="11">#REF!</definedName>
    <definedName name="dadad_20" localSheetId="3">#REF!</definedName>
    <definedName name="dadad_20">#REF!</definedName>
    <definedName name="dadas" localSheetId="11">#REF!</definedName>
    <definedName name="dadas" localSheetId="3">#REF!</definedName>
    <definedName name="dadas">#REF!</definedName>
    <definedName name="dadas_20" localSheetId="11">#REF!</definedName>
    <definedName name="dadas_20" localSheetId="3">#REF!</definedName>
    <definedName name="dadas_20">#REF!</definedName>
    <definedName name="dadas_28" localSheetId="11">#REF!</definedName>
    <definedName name="dadas_28" localSheetId="3">#REF!</definedName>
    <definedName name="dadas_28">#REF!</definedName>
    <definedName name="dah" localSheetId="11">#REF!</definedName>
    <definedName name="dah" localSheetId="3">#REF!</definedName>
    <definedName name="dah">#REF!</definedName>
    <definedName name="dahb" localSheetId="11">#REF!</definedName>
    <definedName name="dahb" localSheetId="3">#REF!</definedName>
    <definedName name="dahb">#REF!</definedName>
    <definedName name="dahb_20" localSheetId="11">#REF!</definedName>
    <definedName name="dahb_20" localSheetId="3">#REF!</definedName>
    <definedName name="dahb_20">#REF!</definedName>
    <definedName name="dahg" localSheetId="11">#REF!</definedName>
    <definedName name="dahg" localSheetId="3">#REF!</definedName>
    <definedName name="dahg">#REF!</definedName>
    <definedName name="dahg_20" localSheetId="11">#REF!</definedName>
    <definedName name="dahg_20" localSheetId="3">#REF!</definedName>
    <definedName name="dahg_20">#REF!</definedName>
    <definedName name="dahnlt" localSheetId="11">#REF!</definedName>
    <definedName name="dahnlt" localSheetId="3">#REF!</definedName>
    <definedName name="dahnlt">#REF!</definedName>
    <definedName name="dahnlt_20" localSheetId="11">#REF!</definedName>
    <definedName name="dahnlt_20" localSheetId="3">#REF!</definedName>
    <definedName name="dahnlt_20">#REF!</definedName>
    <definedName name="dahoc" localSheetId="11">#REF!</definedName>
    <definedName name="dahoc" localSheetId="3">#REF!</definedName>
    <definedName name="dahoc">#REF!</definedName>
    <definedName name="Dai_don" localSheetId="11">#REF!</definedName>
    <definedName name="Dai_don" localSheetId="3">#REF!</definedName>
    <definedName name="Dai_don">#REF!</definedName>
    <definedName name="Dai_don_20" localSheetId="11">#REF!</definedName>
    <definedName name="Dai_don_20" localSheetId="3">#REF!</definedName>
    <definedName name="Dai_don_20">#REF!</definedName>
    <definedName name="Dai_dup" localSheetId="11">#REF!</definedName>
    <definedName name="Dai_dup" localSheetId="3">#REF!</definedName>
    <definedName name="Dai_dup">#REF!</definedName>
    <definedName name="Dai_dup_20" localSheetId="11">#REF!</definedName>
    <definedName name="Dai_dup_20" localSheetId="3">#REF!</definedName>
    <definedName name="Dai_dup_20">#REF!</definedName>
    <definedName name="dam">78000</definedName>
    <definedName name="dam_24" localSheetId="11">#REF!</definedName>
    <definedName name="dam_24" localSheetId="3">#REF!</definedName>
    <definedName name="dam_24">#REF!</definedName>
    <definedName name="dam_24_20" localSheetId="11">#REF!</definedName>
    <definedName name="dam_24_20" localSheetId="3">#REF!</definedName>
    <definedName name="dam_24_20">#REF!</definedName>
    <definedName name="dam_24_28" localSheetId="11">#REF!</definedName>
    <definedName name="dam_24_28" localSheetId="3">#REF!</definedName>
    <definedName name="dam_24_28">#REF!</definedName>
    <definedName name="dam_cau_BTCT" localSheetId="11">#REF!</definedName>
    <definedName name="dam_cau_BTCT" localSheetId="3">#REF!</definedName>
    <definedName name="dam_cau_BTCT">#REF!</definedName>
    <definedName name="dam_cau_BTCT_20" localSheetId="11">#REF!</definedName>
    <definedName name="dam_cau_BTCT_20" localSheetId="3">#REF!</definedName>
    <definedName name="dam_cau_BTCT_20">#REF!</definedName>
    <definedName name="dam_cau_BTCT_28" localSheetId="11">#REF!</definedName>
    <definedName name="dam_cau_BTCT_28" localSheetId="3">#REF!</definedName>
    <definedName name="dam_cau_BTCT_28">#REF!</definedName>
    <definedName name="dam20_28" localSheetId="11">#REF!</definedName>
    <definedName name="dam20_28" localSheetId="3">#REF!</definedName>
    <definedName name="dam20_28">#REF!</definedName>
    <definedName name="dam33_28" localSheetId="11">#REF!</definedName>
    <definedName name="dam33_28" localSheetId="3">#REF!</definedName>
    <definedName name="dam33_28">#REF!</definedName>
    <definedName name="Dam33_Bdien" localSheetId="11">#REF!</definedName>
    <definedName name="Dam33_Bdien" localSheetId="3">#REF!</definedName>
    <definedName name="Dam33_Bdien">#REF!</definedName>
    <definedName name="Dam33va24m" localSheetId="11">#REF!</definedName>
    <definedName name="Dam33va24m" localSheetId="3">#REF!</definedName>
    <definedName name="Dam33va24m">#REF!</definedName>
    <definedName name="damban1" localSheetId="11">#REF!</definedName>
    <definedName name="damban1" localSheetId="3">#REF!</definedName>
    <definedName name="damban1">#REF!</definedName>
    <definedName name="damban1_20" localSheetId="11">#REF!</definedName>
    <definedName name="damban1_20" localSheetId="3">#REF!</definedName>
    <definedName name="damban1_20">#REF!</definedName>
    <definedName name="damban1_28" localSheetId="11">#REF!</definedName>
    <definedName name="damban1_28" localSheetId="3">#REF!</definedName>
    <definedName name="damban1_28">#REF!</definedName>
    <definedName name="damban1kw" localSheetId="11">#REF!</definedName>
    <definedName name="damban1kw" localSheetId="3">#REF!</definedName>
    <definedName name="damban1kw">#REF!</definedName>
    <definedName name="damban1kw_20" localSheetId="11">#REF!</definedName>
    <definedName name="damban1kw_20" localSheetId="3">#REF!</definedName>
    <definedName name="damban1kw_20">#REF!</definedName>
    <definedName name="damban1kw_28" localSheetId="11">#REF!</definedName>
    <definedName name="damban1kw_28" localSheetId="3">#REF!</definedName>
    <definedName name="damban1kw_28">#REF!</definedName>
    <definedName name="damcanh15k" localSheetId="11">#REF!</definedName>
    <definedName name="damcanh15k" localSheetId="3">#REF!</definedName>
    <definedName name="damcanh15k">#REF!</definedName>
    <definedName name="damcanh15k_28" localSheetId="11">#REF!</definedName>
    <definedName name="damcanh15k_28" localSheetId="3">#REF!</definedName>
    <definedName name="damcanh15k_28">#REF!</definedName>
    <definedName name="damcoc" localSheetId="11">#REF!</definedName>
    <definedName name="damcoc" localSheetId="3">#REF!</definedName>
    <definedName name="damcoc">#REF!</definedName>
    <definedName name="damcoc60" localSheetId="11">#REF!</definedName>
    <definedName name="damcoc60" localSheetId="3">#REF!</definedName>
    <definedName name="damcoc60">#REF!</definedName>
    <definedName name="damcoc60_20" localSheetId="11">#REF!</definedName>
    <definedName name="damcoc60_20" localSheetId="3">#REF!</definedName>
    <definedName name="damcoc60_20">#REF!</definedName>
    <definedName name="damcoc60_28" localSheetId="11">#REF!</definedName>
    <definedName name="damcoc60_28" localSheetId="3">#REF!</definedName>
    <definedName name="damcoc60_28">#REF!</definedName>
    <definedName name="damcoc80" localSheetId="11">#REF!</definedName>
    <definedName name="damcoc80" localSheetId="3">#REF!</definedName>
    <definedName name="damcoc80">#REF!</definedName>
    <definedName name="damcoc80_20" localSheetId="11">#REF!</definedName>
    <definedName name="damcoc80_20" localSheetId="3">#REF!</definedName>
    <definedName name="damcoc80_20">#REF!</definedName>
    <definedName name="damcoc80_28" localSheetId="11">#REF!</definedName>
    <definedName name="damcoc80_28" localSheetId="3">#REF!</definedName>
    <definedName name="damcoc80_28">#REF!</definedName>
    <definedName name="damcoc80kg" localSheetId="11">#REF!</definedName>
    <definedName name="damcoc80kg" localSheetId="3">#REF!</definedName>
    <definedName name="damcoc80kg">#REF!</definedName>
    <definedName name="damcoc80kg_20" localSheetId="11">#REF!</definedName>
    <definedName name="damcoc80kg_20" localSheetId="3">#REF!</definedName>
    <definedName name="damcoc80kg_20">#REF!</definedName>
    <definedName name="damdui1.5" localSheetId="11">#REF!</definedName>
    <definedName name="damdui1.5" localSheetId="3">#REF!</definedName>
    <definedName name="damdui1.5">#REF!</definedName>
    <definedName name="damdui1.5_20" localSheetId="11">#REF!</definedName>
    <definedName name="damdui1.5_20" localSheetId="3">#REF!</definedName>
    <definedName name="damdui1.5_20">#REF!</definedName>
    <definedName name="damdui1.5_28" localSheetId="11">#REF!</definedName>
    <definedName name="damdui1.5_28" localSheetId="3">#REF!</definedName>
    <definedName name="damdui1.5_28">#REF!</definedName>
    <definedName name="damdui1.5kw" localSheetId="11">#REF!</definedName>
    <definedName name="damdui1.5kw" localSheetId="3">#REF!</definedName>
    <definedName name="damdui1.5kw">#REF!</definedName>
    <definedName name="damdui1.5kw_20" localSheetId="11">#REF!</definedName>
    <definedName name="damdui1.5kw_20" localSheetId="3">#REF!</definedName>
    <definedName name="damdui1.5kw_20">#REF!</definedName>
    <definedName name="Damhop" localSheetId="11">#REF!</definedName>
    <definedName name="Damhop" localSheetId="3">#REF!</definedName>
    <definedName name="Damhop">#REF!</definedName>
    <definedName name="DamHop33m" localSheetId="11">#REF!</definedName>
    <definedName name="DamHop33m" localSheetId="3">#REF!</definedName>
    <definedName name="DamHop33m">#REF!</definedName>
    <definedName name="damlop25" localSheetId="11">#REF!</definedName>
    <definedName name="damlop25" localSheetId="3">#REF!</definedName>
    <definedName name="damlop25">#REF!</definedName>
    <definedName name="DamNgang" localSheetId="11">#REF!</definedName>
    <definedName name="DamNgang" localSheetId="3">#REF!</definedName>
    <definedName name="DamNgang">#REF!</definedName>
    <definedName name="DamNgang_20" localSheetId="11">#REF!</definedName>
    <definedName name="DamNgang_20" localSheetId="3">#REF!</definedName>
    <definedName name="DamNgang_20">#REF!</definedName>
    <definedName name="DamNgang_28" localSheetId="11">#REF!</definedName>
    <definedName name="DamNgang_28" localSheetId="3">#REF!</definedName>
    <definedName name="DamNgang_28">#REF!</definedName>
    <definedName name="damrung25T" localSheetId="11">#REF!</definedName>
    <definedName name="damrung25T" localSheetId="3">#REF!</definedName>
    <definedName name="damrung25T">#REF!</definedName>
    <definedName name="damrung25T_20" localSheetId="11">#REF!</definedName>
    <definedName name="damrung25T_20" localSheetId="3">#REF!</definedName>
    <definedName name="damrung25T_20">#REF!</definedName>
    <definedName name="DamThepTraBong" localSheetId="11">#REF!</definedName>
    <definedName name="DamThepTraBong" localSheetId="3">#REF!</definedName>
    <definedName name="DamThepTraBong">#REF!</definedName>
    <definedName name="Dan_dung" localSheetId="11">#REF!</definedName>
    <definedName name="Dan_dung" localSheetId="3">#REF!</definedName>
    <definedName name="Dan_dung">#REF!</definedName>
    <definedName name="Dan_dung_20" localSheetId="11">#REF!</definedName>
    <definedName name="Dan_dung_20" localSheetId="3">#REF!</definedName>
    <definedName name="Dan_dung_20">#REF!</definedName>
    <definedName name="Dan_dung_28" localSheetId="11">#REF!</definedName>
    <definedName name="Dan_dung_28" localSheetId="3">#REF!</definedName>
    <definedName name="Dan_dung_28">#REF!</definedName>
    <definedName name="Dangky_TPCP_KH" localSheetId="11">IF(LEFT(#REF!,2)="NG",#REF!&amp;[0]!_MongCotNeo&amp;IF(#REF!&gt;12,"a",""),IF(LEFT(#REF!,3)="NCD","2MT-4",VLOOKUP(#REF!,[0]!_Mong,MATCH(#REF!,[0]!__A67000,0)+1,0)))</definedName>
    <definedName name="Dangky_TPCP_KH" localSheetId="0">IF(LEFT(#REF!,2)="NG",#REF!&amp;_MongCotNeo&amp;IF(#REF!&gt;12,"a",""),IF(LEFT(#REF!,3)="NCD","2MT-4",VLOOKUP(#REF!,_Mong,MATCH(#REF!,__A67000,0)+1,0)))</definedName>
    <definedName name="Dangky_TPCP_KH" localSheetId="1">IF(LEFT(#REF!,2)="NG",#REF!&amp;_MongCotNeo&amp;IF(#REF!&gt;12,"a",""),IF(LEFT(#REF!,3)="NCD","2MT-4",VLOOKUP(#REF!,_Mong,MATCH(#REF!,__A67000,0)+1,0)))</definedName>
    <definedName name="Dangky_TPCP_KH" localSheetId="2">IF(LEFT(#REF!,2)="NG",#REF!&amp;_MongCotNeo&amp;IF(#REF!&gt;12,"a",""),IF(LEFT(#REF!,3)="NCD","2MT-4",VLOOKUP(#REF!,_Mong,MATCH(#REF!,__A67000,0)+1,0)))</definedName>
    <definedName name="Dangky_TPCP_KH" localSheetId="3">IF(LEFT(#REF!,2)="NG",#REF!&amp;[0]!_MongCotNeo&amp;IF(#REF!&gt;12,"a",""),IF(LEFT(#REF!,3)="NCD","2MT-4",VLOOKUP(#REF!,[0]!_Mong,MATCH(#REF!,[0]!__A67000,0)+1,0)))</definedName>
    <definedName name="Dangky_TPCP_KH">IF(LEFT(#REF!,2)="NG",#REF!&amp;_MongCotNeo&amp;IF(#REF!&gt;12,"a",""),IF(LEFT(#REF!,3)="NCD","2MT-4",VLOOKUP(#REF!,_Mong,MATCH(#REF!,__A67000,0)+1,0)))</definedName>
    <definedName name="Dangky_TPCP_KH_1" localSheetId="11">IF(LEFT(#REF!,2)="NG",#REF!&amp;[0]!_MongCotNeo&amp;IF(#REF!&gt;12,"a",""),IF(LEFT(#REF!,3)="NCD","2MT-4",VLOOKUP(#REF!,[0]!_Mong,MATCH(#REF!,[0]!__A67000,0)+1,0)))</definedName>
    <definedName name="Dangky_TPCP_KH_1" localSheetId="0">IF(LEFT(#REF!,2)="NG",#REF!&amp;_MongCotNeo&amp;IF(#REF!&gt;12,"a",""),IF(LEFT(#REF!,3)="NCD","2MT-4",VLOOKUP(#REF!,_Mong,MATCH(#REF!,__A67000,0)+1,0)))</definedName>
    <definedName name="Dangky_TPCP_KH_1" localSheetId="1">IF(LEFT(#REF!,2)="NG",#REF!&amp;_MongCotNeo&amp;IF(#REF!&gt;12,"a",""),IF(LEFT(#REF!,3)="NCD","2MT-4",VLOOKUP(#REF!,_Mong,MATCH(#REF!,__A67000,0)+1,0)))</definedName>
    <definedName name="Dangky_TPCP_KH_1" localSheetId="2">IF(LEFT(#REF!,2)="NG",#REF!&amp;_MongCotNeo&amp;IF(#REF!&gt;12,"a",""),IF(LEFT(#REF!,3)="NCD","2MT-4",VLOOKUP(#REF!,_Mong,MATCH(#REF!,__A67000,0)+1,0)))</definedName>
    <definedName name="Dangky_TPCP_KH_1" localSheetId="3">IF(LEFT(#REF!,2)="NG",#REF!&amp;[0]!_MongCotNeo&amp;IF(#REF!&gt;12,"a",""),IF(LEFT(#REF!,3)="NCD","2MT-4",VLOOKUP(#REF!,[0]!_Mong,MATCH(#REF!,[0]!__A67000,0)+1,0)))</definedName>
    <definedName name="Dangky_TPCP_KH_1">IF(LEFT(#REF!,2)="NG",#REF!&amp;_MongCotNeo&amp;IF(#REF!&gt;12,"a",""),IF(LEFT(#REF!,3)="NCD","2MT-4",VLOOKUP(#REF!,_Mong,MATCH(#REF!,__A67000,0)+1,0)))</definedName>
    <definedName name="Dangky_TPCP_KH_2" localSheetId="11">IF(LEFT(#REF!,2)="NG",#REF!&amp;[0]!_MongCotNeo&amp;IF(#REF!&gt;12,"a",""),IF(LEFT(#REF!,3)="NCD","2MT-4",VLOOKUP(#REF!,[0]!_Mong,MATCH(#REF!,[0]!__A67000,0)+1,0)))</definedName>
    <definedName name="Dangky_TPCP_KH_2" localSheetId="0">IF(LEFT(#REF!,2)="NG",#REF!&amp;_MongCotNeo&amp;IF(#REF!&gt;12,"a",""),IF(LEFT(#REF!,3)="NCD","2MT-4",VLOOKUP(#REF!,_Mong,MATCH(#REF!,__A67000,0)+1,0)))</definedName>
    <definedName name="Dangky_TPCP_KH_2" localSheetId="1">IF(LEFT(#REF!,2)="NG",#REF!&amp;_MongCotNeo&amp;IF(#REF!&gt;12,"a",""),IF(LEFT(#REF!,3)="NCD","2MT-4",VLOOKUP(#REF!,_Mong,MATCH(#REF!,__A67000,0)+1,0)))</definedName>
    <definedName name="Dangky_TPCP_KH_2" localSheetId="2">IF(LEFT(#REF!,2)="NG",#REF!&amp;_MongCotNeo&amp;IF(#REF!&gt;12,"a",""),IF(LEFT(#REF!,3)="NCD","2MT-4",VLOOKUP(#REF!,_Mong,MATCH(#REF!,__A67000,0)+1,0)))</definedName>
    <definedName name="Dangky_TPCP_KH_2" localSheetId="3">IF(LEFT(#REF!,2)="NG",#REF!&amp;[0]!_MongCotNeo&amp;IF(#REF!&gt;12,"a",""),IF(LEFT(#REF!,3)="NCD","2MT-4",VLOOKUP(#REF!,[0]!_Mong,MATCH(#REF!,[0]!__A67000,0)+1,0)))</definedName>
    <definedName name="Dangky_TPCP_KH_2">IF(LEFT(#REF!,2)="NG",#REF!&amp;_MongCotNeo&amp;IF(#REF!&gt;12,"a",""),IF(LEFT(#REF!,3)="NCD","2MT-4",VLOOKUP(#REF!,_Mong,MATCH(#REF!,__A67000,0)+1,0)))</definedName>
    <definedName name="Dangky_TPCP_KH_20" localSheetId="11">IF(LEFT(#REF!,2)="NG",#REF!&amp;[0]!_MongCotNeo&amp;IF(#REF!&gt;12,"a",""),IF(LEFT(#REF!,3)="NCD","2MT-4",VLOOKUP(#REF!,[0]!_Mong,MATCH(#REF!,[0]!__A67000,0)+1,0)))</definedName>
    <definedName name="Dangky_TPCP_KH_20" localSheetId="0">IF(LEFT(#REF!,2)="NG",#REF!&amp;_MongCotNeo&amp;IF(#REF!&gt;12,"a",""),IF(LEFT(#REF!,3)="NCD","2MT-4",VLOOKUP(#REF!,_Mong,MATCH(#REF!,__A67000,0)+1,0)))</definedName>
    <definedName name="Dangky_TPCP_KH_20" localSheetId="1">IF(LEFT(#REF!,2)="NG",#REF!&amp;_MongCotNeo&amp;IF(#REF!&gt;12,"a",""),IF(LEFT(#REF!,3)="NCD","2MT-4",VLOOKUP(#REF!,_Mong,MATCH(#REF!,__A67000,0)+1,0)))</definedName>
    <definedName name="Dangky_TPCP_KH_20" localSheetId="2">IF(LEFT(#REF!,2)="NG",#REF!&amp;_MongCotNeo&amp;IF(#REF!&gt;12,"a",""),IF(LEFT(#REF!,3)="NCD","2MT-4",VLOOKUP(#REF!,_Mong,MATCH(#REF!,__A67000,0)+1,0)))</definedName>
    <definedName name="Dangky_TPCP_KH_20" localSheetId="3">IF(LEFT(#REF!,2)="NG",#REF!&amp;[0]!_MongCotNeo&amp;IF(#REF!&gt;12,"a",""),IF(LEFT(#REF!,3)="NCD","2MT-4",VLOOKUP(#REF!,[0]!_Mong,MATCH(#REF!,[0]!__A67000,0)+1,0)))</definedName>
    <definedName name="Dangky_TPCP_KH_20">IF(LEFT(#REF!,2)="NG",#REF!&amp;_MongCotNeo&amp;IF(#REF!&gt;12,"a",""),IF(LEFT(#REF!,3)="NCD","2MT-4",VLOOKUP(#REF!,_Mong,MATCH(#REF!,__A67000,0)+1,0)))</definedName>
    <definedName name="Dangky_TPCP_KH_22" localSheetId="11">IF(LEFT(#REF!,2)="NG",#REF!&amp;[0]!_MongCotNeo&amp;IF(#REF!&gt;12,"a",""),IF(LEFT(#REF!,3)="NCD","2MT-4",VLOOKUP(#REF!,[0]!_Mong,MATCH(#REF!,[0]!__A67000,0)+1,0)))</definedName>
    <definedName name="Dangky_TPCP_KH_22" localSheetId="0">IF(LEFT(#REF!,2)="NG",#REF!&amp;_MongCotNeo&amp;IF(#REF!&gt;12,"a",""),IF(LEFT(#REF!,3)="NCD","2MT-4",VLOOKUP(#REF!,_Mong,MATCH(#REF!,__A67000,0)+1,0)))</definedName>
    <definedName name="Dangky_TPCP_KH_22" localSheetId="1">IF(LEFT(#REF!,2)="NG",#REF!&amp;_MongCotNeo&amp;IF(#REF!&gt;12,"a",""),IF(LEFT(#REF!,3)="NCD","2MT-4",VLOOKUP(#REF!,_Mong,MATCH(#REF!,__A67000,0)+1,0)))</definedName>
    <definedName name="Dangky_TPCP_KH_22" localSheetId="2">IF(LEFT(#REF!,2)="NG",#REF!&amp;_MongCotNeo&amp;IF(#REF!&gt;12,"a",""),IF(LEFT(#REF!,3)="NCD","2MT-4",VLOOKUP(#REF!,_Mong,MATCH(#REF!,__A67000,0)+1,0)))</definedName>
    <definedName name="Dangky_TPCP_KH_22" localSheetId="3">IF(LEFT(#REF!,2)="NG",#REF!&amp;[0]!_MongCotNeo&amp;IF(#REF!&gt;12,"a",""),IF(LEFT(#REF!,3)="NCD","2MT-4",VLOOKUP(#REF!,[0]!_Mong,MATCH(#REF!,[0]!__A67000,0)+1,0)))</definedName>
    <definedName name="Dangky_TPCP_KH_22">IF(LEFT(#REF!,2)="NG",#REF!&amp;_MongCotNeo&amp;IF(#REF!&gt;12,"a",""),IF(LEFT(#REF!,3)="NCD","2MT-4",VLOOKUP(#REF!,_Mong,MATCH(#REF!,__A67000,0)+1,0)))</definedName>
    <definedName name="Dangky_TPCP_KH_25" localSheetId="11">IF(LEFT(#REF!,2)="NG",#REF!&amp;[0]!_MongCotNeo&amp;IF(#REF!&gt;12,"a",""),IF(LEFT(#REF!,3)="NCD","2MT-4",VLOOKUP(#REF!,[0]!_Mong,MATCH(#REF!,[0]!__A67000,0)+1,0)))</definedName>
    <definedName name="Dangky_TPCP_KH_25" localSheetId="0">IF(LEFT(#REF!,2)="NG",#REF!&amp;_MongCotNeo&amp;IF(#REF!&gt;12,"a",""),IF(LEFT(#REF!,3)="NCD","2MT-4",VLOOKUP(#REF!,_Mong,MATCH(#REF!,__A67000,0)+1,0)))</definedName>
    <definedName name="Dangky_TPCP_KH_25" localSheetId="1">IF(LEFT(#REF!,2)="NG",#REF!&amp;_MongCotNeo&amp;IF(#REF!&gt;12,"a",""),IF(LEFT(#REF!,3)="NCD","2MT-4",VLOOKUP(#REF!,_Mong,MATCH(#REF!,__A67000,0)+1,0)))</definedName>
    <definedName name="Dangky_TPCP_KH_25" localSheetId="2">IF(LEFT(#REF!,2)="NG",#REF!&amp;_MongCotNeo&amp;IF(#REF!&gt;12,"a",""),IF(LEFT(#REF!,3)="NCD","2MT-4",VLOOKUP(#REF!,_Mong,MATCH(#REF!,__A67000,0)+1,0)))</definedName>
    <definedName name="Dangky_TPCP_KH_25" localSheetId="3">IF(LEFT(#REF!,2)="NG",#REF!&amp;[0]!_MongCotNeo&amp;IF(#REF!&gt;12,"a",""),IF(LEFT(#REF!,3)="NCD","2MT-4",VLOOKUP(#REF!,[0]!_Mong,MATCH(#REF!,[0]!__A67000,0)+1,0)))</definedName>
    <definedName name="Dangky_TPCP_KH_25">IF(LEFT(#REF!,2)="NG",#REF!&amp;_MongCotNeo&amp;IF(#REF!&gt;12,"a",""),IF(LEFT(#REF!,3)="NCD","2MT-4",VLOOKUP(#REF!,_Mong,MATCH(#REF!,__A67000,0)+1,0)))</definedName>
    <definedName name="Dangky_TPCP_KH_26">#N/A</definedName>
    <definedName name="Danh_s_chkh_ch_h_ng" localSheetId="11">#REF!</definedName>
    <definedName name="Danh_s_chkh_ch_h_ng" localSheetId="3">#REF!</definedName>
    <definedName name="Danh_s_chkh_ch_h_ng">#REF!</definedName>
    <definedName name="Danh_s_chkh_ch_h_ng_20" localSheetId="11">#REF!</definedName>
    <definedName name="Danh_s_chkh_ch_h_ng_20" localSheetId="3">#REF!</definedName>
    <definedName name="Danh_s_chkh_ch_h_ng_20">#REF!</definedName>
    <definedName name="Danh_s_chkh_ch_h_ng_28" localSheetId="11">#REF!</definedName>
    <definedName name="Danh_s_chkh_ch_h_ng_28" localSheetId="3">#REF!</definedName>
    <definedName name="Danh_s_chkh_ch_h_ng_28">#REF!</definedName>
    <definedName name="dao" localSheetId="11">#REF!</definedName>
    <definedName name="dao" localSheetId="3">#REF!</definedName>
    <definedName name="dao">#REF!</definedName>
    <definedName name="dao_20" localSheetId="11">#REF!</definedName>
    <definedName name="dao_20" localSheetId="3">#REF!</definedName>
    <definedName name="dao_20">#REF!</definedName>
    <definedName name="dao_28" localSheetId="11">#REF!</definedName>
    <definedName name="dao_28" localSheetId="3">#REF!</definedName>
    <definedName name="dao_28">#REF!</definedName>
    <definedName name="dao_dap_dat" localSheetId="11">#REF!</definedName>
    <definedName name="dao_dap_dat" localSheetId="3">#REF!</definedName>
    <definedName name="dao_dap_dat">#REF!</definedName>
    <definedName name="dao_dap_dat_20" localSheetId="11">#REF!</definedName>
    <definedName name="dao_dap_dat_20" localSheetId="3">#REF!</definedName>
    <definedName name="dao_dap_dat_20">#REF!</definedName>
    <definedName name="dao_dap_dat_28" localSheetId="11">#REF!</definedName>
    <definedName name="dao_dap_dat_28" localSheetId="3">#REF!</definedName>
    <definedName name="dao_dap_dat_28">#REF!</definedName>
    <definedName name="DAO_DAT" localSheetId="11">#REF!</definedName>
    <definedName name="DAO_DAT" localSheetId="3">#REF!</definedName>
    <definedName name="DAO_DAT">#REF!</definedName>
    <definedName name="dao0.4" localSheetId="11">#REF!</definedName>
    <definedName name="dao0.4" localSheetId="3">#REF!</definedName>
    <definedName name="dao0.4">#REF!</definedName>
    <definedName name="dao0.4_20" localSheetId="11">#REF!</definedName>
    <definedName name="dao0.4_20" localSheetId="3">#REF!</definedName>
    <definedName name="dao0.4_20">#REF!</definedName>
    <definedName name="dao0.4_28" localSheetId="11">#REF!</definedName>
    <definedName name="dao0.4_28" localSheetId="3">#REF!</definedName>
    <definedName name="dao0.4_28">#REF!</definedName>
    <definedName name="dao0.6" localSheetId="11">#REF!</definedName>
    <definedName name="dao0.6" localSheetId="3">#REF!</definedName>
    <definedName name="dao0.6">#REF!</definedName>
    <definedName name="dao0.6_20" localSheetId="11">#REF!</definedName>
    <definedName name="dao0.6_20" localSheetId="3">#REF!</definedName>
    <definedName name="dao0.6_20">#REF!</definedName>
    <definedName name="dao0.6_28" localSheetId="11">#REF!</definedName>
    <definedName name="dao0.6_28" localSheetId="3">#REF!</definedName>
    <definedName name="dao0.6_28">#REF!</definedName>
    <definedName name="dao0.65" localSheetId="11">#REF!</definedName>
    <definedName name="dao0.65" localSheetId="3">#REF!</definedName>
    <definedName name="dao0.65">#REF!</definedName>
    <definedName name="dao0.65_20" localSheetId="11">#REF!</definedName>
    <definedName name="dao0.65_20" localSheetId="3">#REF!</definedName>
    <definedName name="dao0.65_20">#REF!</definedName>
    <definedName name="dao0.65_28" localSheetId="11">#REF!</definedName>
    <definedName name="dao0.65_28" localSheetId="3">#REF!</definedName>
    <definedName name="dao0.65_28">#REF!</definedName>
    <definedName name="dao0.8" localSheetId="11">#REF!</definedName>
    <definedName name="dao0.8" localSheetId="3">#REF!</definedName>
    <definedName name="dao0.8">#REF!</definedName>
    <definedName name="dao0.8_20" localSheetId="11">#REF!</definedName>
    <definedName name="dao0.8_20" localSheetId="3">#REF!</definedName>
    <definedName name="dao0.8_20">#REF!</definedName>
    <definedName name="dao0.8_28" localSheetId="11">#REF!</definedName>
    <definedName name="dao0.8_28" localSheetId="3">#REF!</definedName>
    <definedName name="dao0.8_28">#REF!</definedName>
    <definedName name="dao1.0" localSheetId="11">#REF!</definedName>
    <definedName name="dao1.0" localSheetId="3">#REF!</definedName>
    <definedName name="dao1.0">#REF!</definedName>
    <definedName name="dao1.0_20" localSheetId="11">#REF!</definedName>
    <definedName name="dao1.0_20" localSheetId="3">#REF!</definedName>
    <definedName name="dao1.0_20">#REF!</definedName>
    <definedName name="dao1.0_28" localSheetId="11">#REF!</definedName>
    <definedName name="dao1.0_28" localSheetId="3">#REF!</definedName>
    <definedName name="dao1.0_28">#REF!</definedName>
    <definedName name="dao1.2" localSheetId="11">#REF!</definedName>
    <definedName name="dao1.2" localSheetId="3">#REF!</definedName>
    <definedName name="dao1.2">#REF!</definedName>
    <definedName name="dao1.2_20" localSheetId="11">#REF!</definedName>
    <definedName name="dao1.2_20" localSheetId="3">#REF!</definedName>
    <definedName name="dao1.2_20">#REF!</definedName>
    <definedName name="dao1.2_28" localSheetId="11">#REF!</definedName>
    <definedName name="dao1.2_28" localSheetId="3">#REF!</definedName>
    <definedName name="dao1.2_28">#REF!</definedName>
    <definedName name="dao1.25" localSheetId="11">#REF!</definedName>
    <definedName name="dao1.25" localSheetId="3">#REF!</definedName>
    <definedName name="dao1.25">#REF!</definedName>
    <definedName name="dao1_20" localSheetId="11">#REF!</definedName>
    <definedName name="dao1_20" localSheetId="3">#REF!</definedName>
    <definedName name="dao1_20">#REF!</definedName>
    <definedName name="dao1_28" localSheetId="11">#REF!</definedName>
    <definedName name="dao1_28" localSheetId="3">#REF!</definedName>
    <definedName name="dao1_28">#REF!</definedName>
    <definedName name="DAOBUN" localSheetId="11">#REF!</definedName>
    <definedName name="DAOBUN" localSheetId="3">#REF!</definedName>
    <definedName name="DAOBUN">#REF!</definedName>
    <definedName name="DAOBUN_20" localSheetId="11">#REF!</definedName>
    <definedName name="DAOBUN_20" localSheetId="3">#REF!</definedName>
    <definedName name="DAOBUN_20">#REF!</definedName>
    <definedName name="DAOBUN_28" localSheetId="11">#REF!</definedName>
    <definedName name="DAOBUN_28" localSheetId="3">#REF!</definedName>
    <definedName name="DAOBUN_28">#REF!</definedName>
    <definedName name="DAODA" localSheetId="11">#REF!</definedName>
    <definedName name="DAODA" localSheetId="3">#REF!</definedName>
    <definedName name="DAODA">#REF!</definedName>
    <definedName name="DAODA_20" localSheetId="11">#REF!</definedName>
    <definedName name="DAODA_20" localSheetId="3">#REF!</definedName>
    <definedName name="DAODA_20">#REF!</definedName>
    <definedName name="DAODA_28" localSheetId="11">#REF!</definedName>
    <definedName name="DAODA_28" localSheetId="3">#REF!</definedName>
    <definedName name="DAODA_28">#REF!</definedName>
    <definedName name="DAODAT" localSheetId="11">#REF!</definedName>
    <definedName name="DAODAT" localSheetId="3">#REF!</definedName>
    <definedName name="DAODAT">#REF!</definedName>
    <definedName name="DAODAT_20" localSheetId="11">#REF!</definedName>
    <definedName name="DAODAT_20" localSheetId="3">#REF!</definedName>
    <definedName name="DAODAT_20">#REF!</definedName>
    <definedName name="DAODAT_28" localSheetId="11">#REF!</definedName>
    <definedName name="DAODAT_28" localSheetId="3">#REF!</definedName>
    <definedName name="DAODAT_28">#REF!</definedName>
    <definedName name="daolay" localSheetId="11">#REF!</definedName>
    <definedName name="daolay" localSheetId="3">#REF!</definedName>
    <definedName name="daolay">#REF!</definedName>
    <definedName name="daolay_20" localSheetId="11">#REF!</definedName>
    <definedName name="daolay_20" localSheetId="3">#REF!</definedName>
    <definedName name="daolay_20">#REF!</definedName>
    <definedName name="daolop1.25" localSheetId="11">#REF!</definedName>
    <definedName name="daolop1.25" localSheetId="3">#REF!</definedName>
    <definedName name="daolop1.25">#REF!</definedName>
    <definedName name="DAOMAY" localSheetId="11">#REF!</definedName>
    <definedName name="DAOMAY" localSheetId="3">#REF!</definedName>
    <definedName name="DAOMAY">#REF!</definedName>
    <definedName name="DAOMAY_20" localSheetId="11">#REF!</definedName>
    <definedName name="DAOMAY_20" localSheetId="3">#REF!</definedName>
    <definedName name="DAOMAY_20">#REF!</definedName>
    <definedName name="DAOMAY_28" localSheetId="11">#REF!</definedName>
    <definedName name="DAOMAY_28" localSheetId="3">#REF!</definedName>
    <definedName name="DAOMAY_28">#REF!</definedName>
    <definedName name="DaoMe" localSheetId="11">#REF!</definedName>
    <definedName name="DaoMe" localSheetId="3">#REF!</definedName>
    <definedName name="DaoMe">#REF!</definedName>
    <definedName name="daotd" localSheetId="11">#REF!</definedName>
    <definedName name="daotd" localSheetId="3">#REF!</definedName>
    <definedName name="daotd">#REF!</definedName>
    <definedName name="dap" localSheetId="11">#REF!</definedName>
    <definedName name="dap" localSheetId="3">#REF!</definedName>
    <definedName name="dap">#REF!</definedName>
    <definedName name="dap_20" localSheetId="11">#REF!</definedName>
    <definedName name="dap_20" localSheetId="3">#REF!</definedName>
    <definedName name="dap_20">#REF!</definedName>
    <definedName name="dap_28" localSheetId="11">#REF!</definedName>
    <definedName name="dap_28" localSheetId="3">#REF!</definedName>
    <definedName name="dap_28">#REF!</definedName>
    <definedName name="DAPTC" localSheetId="11">#REF!</definedName>
    <definedName name="DAPTC" localSheetId="3">#REF!</definedName>
    <definedName name="DAPTC">#REF!</definedName>
    <definedName name="DAPTC_20" localSheetId="11">#REF!</definedName>
    <definedName name="DAPTC_20" localSheetId="3">#REF!</definedName>
    <definedName name="DAPTC_20">#REF!</definedName>
    <definedName name="DAPTC_28" localSheetId="11">#REF!</definedName>
    <definedName name="DAPTC_28" localSheetId="3">#REF!</definedName>
    <definedName name="DAPTC_28">#REF!</definedName>
    <definedName name="daptd" localSheetId="11">#REF!</definedName>
    <definedName name="daptd" localSheetId="3">#REF!</definedName>
    <definedName name="daptd">#REF!</definedName>
    <definedName name="daro" localSheetId="11">#REF!</definedName>
    <definedName name="daro" localSheetId="3">#REF!</definedName>
    <definedName name="daro">#REF!</definedName>
    <definedName name="daro_28" localSheetId="11">#REF!</definedName>
    <definedName name="daro_28" localSheetId="3">#REF!</definedName>
    <definedName name="daro_28">#REF!</definedName>
    <definedName name="DAT">"$#REF!.$B$4:$L$44"</definedName>
    <definedName name="DAT_26" localSheetId="11">#REF!</definedName>
    <definedName name="DAT_26" localSheetId="3">#REF!</definedName>
    <definedName name="DAT_26">#REF!</definedName>
    <definedName name="DAT_28" localSheetId="11">#REF!</definedName>
    <definedName name="DAT_28" localSheetId="3">#REF!</definedName>
    <definedName name="DAT_28">#REF!</definedName>
    <definedName name="DAT_3">"$#REF!.$B$4:$L$44"</definedName>
    <definedName name="DAT5M" localSheetId="11">#REF!</definedName>
    <definedName name="DAT5M" localSheetId="3">#REF!</definedName>
    <definedName name="DAT5M">#REF!</definedName>
    <definedName name="data">"$#REF!.$A$3:$I$62"</definedName>
    <definedName name="data_26" localSheetId="11">#REF!</definedName>
    <definedName name="data_26" localSheetId="3">#REF!</definedName>
    <definedName name="data_26">#REF!</definedName>
    <definedName name="Data_28" localSheetId="11">#REF!</definedName>
    <definedName name="Data_28" localSheetId="3">#REF!</definedName>
    <definedName name="Data_28">#REF!</definedName>
    <definedName name="data_3">"$#REF!.$A$3:$I$62"</definedName>
    <definedName name="DATA_DATA2_List" localSheetId="11">#REF!</definedName>
    <definedName name="DATA_DATA2_List" localSheetId="3">#REF!</definedName>
    <definedName name="DATA_DATA2_List">#REF!</definedName>
    <definedName name="DATA_DATA2_List_20" localSheetId="11">#REF!</definedName>
    <definedName name="DATA_DATA2_List_20" localSheetId="3">#REF!</definedName>
    <definedName name="DATA_DATA2_List_20">#REF!</definedName>
    <definedName name="DATA_DATA2_List_28" localSheetId="11">#REF!</definedName>
    <definedName name="DATA_DATA2_List_28" localSheetId="3">#REF!</definedName>
    <definedName name="DATA_DATA2_List_28">#REF!</definedName>
    <definedName name="data_tn" localSheetId="11">#REF!</definedName>
    <definedName name="data_tn" localSheetId="3">#REF!</definedName>
    <definedName name="data_tn">#REF!</definedName>
    <definedName name="data_tn_20" localSheetId="11">#REF!</definedName>
    <definedName name="data_tn_20" localSheetId="3">#REF!</definedName>
    <definedName name="data_tn_20">#REF!</definedName>
    <definedName name="data_tn_28" localSheetId="11">#REF!</definedName>
    <definedName name="data_tn_28" localSheetId="3">#REF!</definedName>
    <definedName name="data_tn_28">#REF!</definedName>
    <definedName name="Data11">"$#REF!.$N$23:$AB$24"</definedName>
    <definedName name="Data11_26" localSheetId="11">#REF!</definedName>
    <definedName name="Data11_26" localSheetId="3">#REF!</definedName>
    <definedName name="Data11_26">#REF!</definedName>
    <definedName name="Data11_28" localSheetId="11">#REF!</definedName>
    <definedName name="Data11_28" localSheetId="3">#REF!</definedName>
    <definedName name="Data11_28">#REF!</definedName>
    <definedName name="Data11_3">"$#REF!.$N$23:$AB$24"</definedName>
    <definedName name="Data41">"$#REF!.$N$21:$AB$22"</definedName>
    <definedName name="Data41_26" localSheetId="11">#REF!</definedName>
    <definedName name="Data41_26" localSheetId="3">#REF!</definedName>
    <definedName name="Data41_26">#REF!</definedName>
    <definedName name="Data41_28" localSheetId="11">#REF!</definedName>
    <definedName name="Data41_28" localSheetId="3">#REF!</definedName>
    <definedName name="Data41_28">#REF!</definedName>
    <definedName name="Data41_3">"$#REF!.$N$21:$AB$22"</definedName>
    <definedName name="_xlnm.Database" localSheetId="11">#REF!</definedName>
    <definedName name="_xlnm.Database" localSheetId="3">#REF!</definedName>
    <definedName name="_xlnm.Database">#REF!</definedName>
    <definedName name="DataFilter">"#NAME!DataFilter"</definedName>
    <definedName name="DataFilter_26" localSheetId="0">DataFilter</definedName>
    <definedName name="DataFilter_26" localSheetId="1">DataFilter</definedName>
    <definedName name="DataFilter_26" localSheetId="2">DataFilter</definedName>
    <definedName name="DataFilter_26" localSheetId="3">[0]!DataFilter</definedName>
    <definedName name="DataFilter_26">DataFilter</definedName>
    <definedName name="DataFilter_28" localSheetId="0">DataFilter</definedName>
    <definedName name="DataFilter_28" localSheetId="1">DataFilter</definedName>
    <definedName name="DataFilter_28" localSheetId="2">DataFilter</definedName>
    <definedName name="DataFilter_28" localSheetId="3">[0]!DataFilter</definedName>
    <definedName name="DataFilter_28">DataFilter</definedName>
    <definedName name="DataSort">"#NAME!DataSort"</definedName>
    <definedName name="DataSort_26" localSheetId="0">DataSort</definedName>
    <definedName name="DataSort_26" localSheetId="1">DataSort</definedName>
    <definedName name="DataSort_26" localSheetId="2">DataSort</definedName>
    <definedName name="DataSort_26" localSheetId="3">[0]!DataSort</definedName>
    <definedName name="DataSort_26">DataSort</definedName>
    <definedName name="DataSort_28" localSheetId="0">DataSort</definedName>
    <definedName name="DataSort_28" localSheetId="1">DataSort</definedName>
    <definedName name="DataSort_28" localSheetId="2">DataSort</definedName>
    <definedName name="DataSort_28" localSheetId="3">[0]!DataSort</definedName>
    <definedName name="DataSort_28">DataSort</definedName>
    <definedName name="datden" localSheetId="11">#REF!</definedName>
    <definedName name="datden" localSheetId="0">#REF!</definedName>
    <definedName name="datden" localSheetId="3">#REF!</definedName>
    <definedName name="datden">#REF!</definedName>
    <definedName name="dathnho" localSheetId="11">#REF!</definedName>
    <definedName name="dathnho" localSheetId="0">#REF!</definedName>
    <definedName name="dathnho" localSheetId="3">#REF!</definedName>
    <definedName name="dathnho">#REF!</definedName>
    <definedName name="dathto" localSheetId="11">#REF!</definedName>
    <definedName name="dathto" localSheetId="0">#REF!</definedName>
    <definedName name="dathto" localSheetId="3">#REF!</definedName>
    <definedName name="dathto">#REF!</definedName>
    <definedName name="datrang" localSheetId="11">#REF!</definedName>
    <definedName name="datrang" localSheetId="3">#REF!</definedName>
    <definedName name="datrang">#REF!</definedName>
    <definedName name="datrang_20" localSheetId="11">#REF!</definedName>
    <definedName name="datrang_20" localSheetId="3">#REF!</definedName>
    <definedName name="datrang_20">#REF!</definedName>
    <definedName name="datrang_28" localSheetId="11">#REF!</definedName>
    <definedName name="datrang_28" localSheetId="3">#REF!</definedName>
    <definedName name="datrang_28">#REF!</definedName>
    <definedName name="DATT" localSheetId="11">#REF!</definedName>
    <definedName name="DATT" localSheetId="3">#REF!</definedName>
    <definedName name="DATT">#REF!</definedName>
    <definedName name="dau" localSheetId="11">#REF!</definedName>
    <definedName name="dau" localSheetId="3">#REF!</definedName>
    <definedName name="dau">#REF!</definedName>
    <definedName name="Daucapcongotnong">"$#REF!.$B$728:$D$761"</definedName>
    <definedName name="Daucapcongotnong_26" localSheetId="11">#REF!</definedName>
    <definedName name="Daucapcongotnong_26" localSheetId="3">#REF!</definedName>
    <definedName name="Daucapcongotnong_26">#REF!</definedName>
    <definedName name="Daucapcongotnong_28" localSheetId="11">#REF!</definedName>
    <definedName name="Daucapcongotnong_28" localSheetId="3">#REF!</definedName>
    <definedName name="Daucapcongotnong_28">#REF!</definedName>
    <definedName name="Daucapcongotnong_3">"$#REF!.$B$728:$D$761"</definedName>
    <definedName name="Daucaplapdattrongvangoainha">"$#REF!.$B$766:$D$815"</definedName>
    <definedName name="Daucaplapdattrongvangoainha_26" localSheetId="11">#REF!</definedName>
    <definedName name="Daucaplapdattrongvangoainha_26" localSheetId="3">#REF!</definedName>
    <definedName name="Daucaplapdattrongvangoainha_26">#REF!</definedName>
    <definedName name="Daucaplapdattrongvangoainha_28" localSheetId="11">#REF!</definedName>
    <definedName name="Daucaplapdattrongvangoainha_28" localSheetId="3">#REF!</definedName>
    <definedName name="Daucaplapdattrongvangoainha_28">#REF!</definedName>
    <definedName name="Daucaplapdattrongvangoainha_3">"$#REF!.$B$766:$D$815"</definedName>
    <definedName name="dauchi" localSheetId="11">#REF!</definedName>
    <definedName name="dauchi" localSheetId="3">#REF!</definedName>
    <definedName name="dauchi">#REF!</definedName>
    <definedName name="DaucotdongcuaUc">"$#REF!.$B$699:$D$708"</definedName>
    <definedName name="DaucotdongcuaUc_26" localSheetId="11">#REF!</definedName>
    <definedName name="DaucotdongcuaUc_26" localSheetId="3">#REF!</definedName>
    <definedName name="DaucotdongcuaUc_26">#REF!</definedName>
    <definedName name="DaucotdongcuaUc_28" localSheetId="11">#REF!</definedName>
    <definedName name="DaucotdongcuaUc_28" localSheetId="3">#REF!</definedName>
    <definedName name="DaucotdongcuaUc_28">#REF!</definedName>
    <definedName name="DaucotdongcuaUc_3">"$#REF!.$B$699:$D$708"</definedName>
    <definedName name="Daucotdongnhom">"$#REF!.$B$709:$D$727"</definedName>
    <definedName name="Daucotdongnhom_26" localSheetId="11">#REF!</definedName>
    <definedName name="Daucotdongnhom_26" localSheetId="3">#REF!</definedName>
    <definedName name="Daucotdongnhom_26">#REF!</definedName>
    <definedName name="Daucotdongnhom_28" localSheetId="11">#REF!</definedName>
    <definedName name="Daucotdongnhom_28" localSheetId="3">#REF!</definedName>
    <definedName name="Daucotdongnhom_28">#REF!</definedName>
    <definedName name="Daucotdongnhom_3">"$#REF!.$B$709:$D$727"</definedName>
    <definedName name="daunoi">"$#REF!.$F$14"</definedName>
    <definedName name="daunoi_26" localSheetId="11">#REF!</definedName>
    <definedName name="daunoi_26" localSheetId="3">#REF!</definedName>
    <definedName name="daunoi_26">#REF!</definedName>
    <definedName name="daunoi_28" localSheetId="11">#REF!</definedName>
    <definedName name="daunoi_28" localSheetId="3">#REF!</definedName>
    <definedName name="daunoi_28">#REF!</definedName>
    <definedName name="daunoi_3">"$#REF!.$F$14"</definedName>
    <definedName name="Daunoinhomdong">"$#REF!.$B$677:$D$698"</definedName>
    <definedName name="Daunoinhomdong_26" localSheetId="11">#REF!</definedName>
    <definedName name="Daunoinhomdong_26" localSheetId="3">#REF!</definedName>
    <definedName name="Daunoinhomdong_26">#REF!</definedName>
    <definedName name="Daunoinhomdong_28" localSheetId="11">#REF!</definedName>
    <definedName name="Daunoinhomdong_28" localSheetId="3">#REF!</definedName>
    <definedName name="Daunoinhomdong_28">#REF!</definedName>
    <definedName name="Daunoinhomdong_3">"$#REF!.$B$677:$D$698"</definedName>
    <definedName name="daxay" localSheetId="11">#REF!</definedName>
    <definedName name="daxay" localSheetId="3">#REF!</definedName>
    <definedName name="daxay">#REF!</definedName>
    <definedName name="daxay_28" localSheetId="11">#REF!</definedName>
    <definedName name="daxay_28" localSheetId="3">#REF!</definedName>
    <definedName name="daxay_28">#REF!</definedName>
    <definedName name="day" localSheetId="11">#REF!</definedName>
    <definedName name="day" localSheetId="3">#REF!</definedName>
    <definedName name="day">#REF!</definedName>
    <definedName name="day1_28" localSheetId="11">#REF!</definedName>
    <definedName name="day1_28" localSheetId="3">#REF!</definedName>
    <definedName name="day1_28">#REF!</definedName>
    <definedName name="dayAE35" localSheetId="11">#REF!</definedName>
    <definedName name="dayAE35" localSheetId="3">#REF!</definedName>
    <definedName name="dayAE35">#REF!</definedName>
    <definedName name="dayAE50" localSheetId="11">#REF!</definedName>
    <definedName name="dayAE50" localSheetId="3">#REF!</definedName>
    <definedName name="dayAE50">#REF!</definedName>
    <definedName name="dayAE70" localSheetId="11">#REF!</definedName>
    <definedName name="dayAE70" localSheetId="3">#REF!</definedName>
    <definedName name="dayAE70">#REF!</definedName>
    <definedName name="dayAE95" localSheetId="11">#REF!</definedName>
    <definedName name="dayAE95" localSheetId="3">#REF!</definedName>
    <definedName name="dayAE95">#REF!</definedName>
    <definedName name="dayAE95_28" localSheetId="11">#REF!</definedName>
    <definedName name="dayAE95_28" localSheetId="3">#REF!</definedName>
    <definedName name="dayAE95_28">#REF!</definedName>
    <definedName name="daybuoc" localSheetId="11">#REF!</definedName>
    <definedName name="daybuoc" localSheetId="3">#REF!</definedName>
    <definedName name="daybuoc">#REF!</definedName>
    <definedName name="DayCEV">"$#REF!.$C$16:$I$118"</definedName>
    <definedName name="DayCEV_26" localSheetId="11">#REF!</definedName>
    <definedName name="DayCEV_26" localSheetId="3">#REF!</definedName>
    <definedName name="DayCEV_26">#REF!</definedName>
    <definedName name="DayCEV_28" localSheetId="11">#REF!</definedName>
    <definedName name="DayCEV_28" localSheetId="3">#REF!</definedName>
    <definedName name="DayCEV_28">#REF!</definedName>
    <definedName name="DayCEV_3">"$#REF!.$C$16:$I$118"</definedName>
    <definedName name="daychay" localSheetId="11">#REF!</definedName>
    <definedName name="daychay" localSheetId="3">#REF!</definedName>
    <definedName name="daychay">#REF!</definedName>
    <definedName name="daychay_20" localSheetId="11">#REF!</definedName>
    <definedName name="daychay_20" localSheetId="3">#REF!</definedName>
    <definedName name="daychay_20">#REF!</definedName>
    <definedName name="daychay_28" localSheetId="11">#REF!</definedName>
    <definedName name="daychay_28" localSheetId="3">#REF!</definedName>
    <definedName name="daychay_28">#REF!</definedName>
    <definedName name="daythep" localSheetId="11">#REF!</definedName>
    <definedName name="daythep" localSheetId="3">#REF!</definedName>
    <definedName name="daythep">#REF!</definedName>
    <definedName name="daythep_20" localSheetId="11">#REF!</definedName>
    <definedName name="daythep_20" localSheetId="3">#REF!</definedName>
    <definedName name="daythep_20">#REF!</definedName>
    <definedName name="daythep_28" localSheetId="11">#REF!</definedName>
    <definedName name="daythep_28" localSheetId="3">#REF!</definedName>
    <definedName name="daythep_28">#REF!</definedName>
    <definedName name="db" localSheetId="11">#REF!</definedName>
    <definedName name="db" localSheetId="3">#REF!</definedName>
    <definedName name="db">#REF!</definedName>
    <definedName name="db." localSheetId="11">#REF!</definedName>
    <definedName name="db." localSheetId="3">#REF!</definedName>
    <definedName name="db.">#REF!</definedName>
    <definedName name="db._28" localSheetId="11">#REF!</definedName>
    <definedName name="db._28" localSheetId="3">#REF!</definedName>
    <definedName name="db._28">#REF!</definedName>
    <definedName name="DBASE" localSheetId="11">#REF!</definedName>
    <definedName name="DBASE" localSheetId="3">#REF!</definedName>
    <definedName name="DBASE">#REF!</definedName>
    <definedName name="DBASE_20" localSheetId="11">#REF!</definedName>
    <definedName name="DBASE_20" localSheetId="3">#REF!</definedName>
    <definedName name="DBASE_20">#REF!</definedName>
    <definedName name="DBASE_28" localSheetId="11">#REF!</definedName>
    <definedName name="DBASE_28" localSheetId="3">#REF!</definedName>
    <definedName name="DBASE_28">#REF!</definedName>
    <definedName name="dbln" localSheetId="11">#REF!</definedName>
    <definedName name="dbln" localSheetId="3">#REF!</definedName>
    <definedName name="dbln">#REF!</definedName>
    <definedName name="dbln_20" localSheetId="11">#REF!</definedName>
    <definedName name="dbln_20" localSheetId="3">#REF!</definedName>
    <definedName name="dbln_20">#REF!</definedName>
    <definedName name="dbqd" localSheetId="11">#REF!</definedName>
    <definedName name="dbqd" localSheetId="3">#REF!</definedName>
    <definedName name="dbqd">#REF!</definedName>
    <definedName name="dbqd_20" localSheetId="11">#REF!</definedName>
    <definedName name="dbqd_20" localSheetId="3">#REF!</definedName>
    <definedName name="dbqd_20">#REF!</definedName>
    <definedName name="dbqd_28" localSheetId="11">#REF!</definedName>
    <definedName name="dbqd_28" localSheetId="3">#REF!</definedName>
    <definedName name="dbqd_28">#REF!</definedName>
    <definedName name="DBT" localSheetId="11">#REF!</definedName>
    <definedName name="DBT" localSheetId="3">#REF!</definedName>
    <definedName name="DBT">#REF!</definedName>
    <definedName name="DBT_28" localSheetId="11">#REF!</definedName>
    <definedName name="DBT_28" localSheetId="3">#REF!</definedName>
    <definedName name="DBT_28">#REF!</definedName>
    <definedName name="dbu1_20" localSheetId="11">#REF!</definedName>
    <definedName name="dbu1_20" localSheetId="3">#REF!</definedName>
    <definedName name="dbu1_20">#REF!</definedName>
    <definedName name="dbu1_28" localSheetId="11">#REF!</definedName>
    <definedName name="dbu1_28" localSheetId="3">#REF!</definedName>
    <definedName name="dbu1_28">#REF!</definedName>
    <definedName name="dbu2_20" localSheetId="11">#REF!</definedName>
    <definedName name="dbu2_20" localSheetId="3">#REF!</definedName>
    <definedName name="dbu2_20">#REF!</definedName>
    <definedName name="dbu2_28" localSheetId="11">#REF!</definedName>
    <definedName name="dbu2_28" localSheetId="3">#REF!</definedName>
    <definedName name="dbu2_28">#REF!</definedName>
    <definedName name="dbuoc" localSheetId="11">#REF!</definedName>
    <definedName name="dbuoc" localSheetId="3">#REF!</definedName>
    <definedName name="dbuoc">#REF!</definedName>
    <definedName name="dc" localSheetId="11">#REF!</definedName>
    <definedName name="dc" localSheetId="3">#REF!</definedName>
    <definedName name="dc">#REF!</definedName>
    <definedName name="dc." localSheetId="11">#REF!</definedName>
    <definedName name="dc." localSheetId="3">#REF!</definedName>
    <definedName name="dc.">#REF!</definedName>
    <definedName name="dc._28" localSheetId="11">#REF!</definedName>
    <definedName name="dc._28" localSheetId="3">#REF!</definedName>
    <definedName name="dc._28">#REF!</definedName>
    <definedName name="dca." localSheetId="11">#REF!</definedName>
    <definedName name="dca." localSheetId="3">#REF!</definedName>
    <definedName name="dca.">#REF!</definedName>
    <definedName name="dca._28" localSheetId="11">#REF!</definedName>
    <definedName name="dca._28" localSheetId="3">#REF!</definedName>
    <definedName name="dca._28">#REF!</definedName>
    <definedName name="Dcap" localSheetId="11">#REF!</definedName>
    <definedName name="Dcap" localSheetId="3">#REF!</definedName>
    <definedName name="Dcap">#REF!</definedName>
    <definedName name="Dcap_28" localSheetId="11">#REF!</definedName>
    <definedName name="Dcap_28" localSheetId="3">#REF!</definedName>
    <definedName name="Dcap_28">#REF!</definedName>
    <definedName name="dcb." localSheetId="11">#REF!</definedName>
    <definedName name="dcb." localSheetId="3">#REF!</definedName>
    <definedName name="dcb.">#REF!</definedName>
    <definedName name="dcb._28" localSheetId="11">#REF!</definedName>
    <definedName name="dcb._28" localSheetId="3">#REF!</definedName>
    <definedName name="dcb._28">#REF!</definedName>
    <definedName name="dcc" localSheetId="11">#REF!</definedName>
    <definedName name="dcc" localSheetId="3">#REF!</definedName>
    <definedName name="dcc">#REF!</definedName>
    <definedName name="dcc." localSheetId="11">#REF!</definedName>
    <definedName name="dcc." localSheetId="3">#REF!</definedName>
    <definedName name="dcc.">#REF!</definedName>
    <definedName name="dcc._28" localSheetId="11">#REF!</definedName>
    <definedName name="dcc._28" localSheetId="3">#REF!</definedName>
    <definedName name="dcc._28">#REF!</definedName>
    <definedName name="dcc_1" localSheetId="11">#REF!</definedName>
    <definedName name="dcc_1" localSheetId="3">#REF!</definedName>
    <definedName name="dcc_1">#REF!</definedName>
    <definedName name="dcc_2" localSheetId="11">#REF!</definedName>
    <definedName name="dcc_2" localSheetId="3">#REF!</definedName>
    <definedName name="dcc_2">#REF!</definedName>
    <definedName name="dcc_20" localSheetId="11">#REF!</definedName>
    <definedName name="dcc_20" localSheetId="3">#REF!</definedName>
    <definedName name="dcc_20">#REF!</definedName>
    <definedName name="dcc_25" localSheetId="11">#REF!</definedName>
    <definedName name="dcc_25" localSheetId="3">#REF!</definedName>
    <definedName name="dcc_25">#REF!</definedName>
    <definedName name="dcc_28" localSheetId="11">#REF!</definedName>
    <definedName name="dcc_28" localSheetId="3">#REF!</definedName>
    <definedName name="dcc_28">#REF!</definedName>
    <definedName name="dcct" localSheetId="11">#REF!</definedName>
    <definedName name="dcct" localSheetId="3">#REF!</definedName>
    <definedName name="dcct">#REF!</definedName>
    <definedName name="dcct_20" localSheetId="11">#REF!</definedName>
    <definedName name="dcct_20" localSheetId="3">#REF!</definedName>
    <definedName name="dcct_20">#REF!</definedName>
    <definedName name="dcct_28" localSheetId="11">#REF!</definedName>
    <definedName name="dcct_28" localSheetId="3">#REF!</definedName>
    <definedName name="dcct_28">#REF!</definedName>
    <definedName name="Dch" localSheetId="11">#REF!</definedName>
    <definedName name="Dch" localSheetId="3">#REF!</definedName>
    <definedName name="Dch">#REF!</definedName>
    <definedName name="Dch_28" localSheetId="11">#REF!</definedName>
    <definedName name="Dch_28" localSheetId="3">#REF!</definedName>
    <definedName name="Dch_28">#REF!</definedName>
    <definedName name="dchay" localSheetId="11">#REF!</definedName>
    <definedName name="dchay" localSheetId="3">#REF!</definedName>
    <definedName name="dchay">#REF!</definedName>
    <definedName name="dche" localSheetId="11">#REF!</definedName>
    <definedName name="dche" localSheetId="3">#REF!</definedName>
    <definedName name="dche">#REF!</definedName>
    <definedName name="dcl" localSheetId="11">#REF!</definedName>
    <definedName name="dcl" localSheetId="3">#REF!</definedName>
    <definedName name="dcl">#REF!</definedName>
    <definedName name="dcl_1" localSheetId="11">#REF!</definedName>
    <definedName name="dcl_1" localSheetId="3">#REF!</definedName>
    <definedName name="dcl_1">#REF!</definedName>
    <definedName name="dcl_2" localSheetId="11">#REF!</definedName>
    <definedName name="dcl_2" localSheetId="3">#REF!</definedName>
    <definedName name="dcl_2">#REF!</definedName>
    <definedName name="dcl_20" localSheetId="11">#REF!</definedName>
    <definedName name="dcl_20" localSheetId="3">#REF!</definedName>
    <definedName name="dcl_20">#REF!</definedName>
    <definedName name="dcl_25" localSheetId="11">#REF!</definedName>
    <definedName name="dcl_25" localSheetId="3">#REF!</definedName>
    <definedName name="dcl_25">#REF!</definedName>
    <definedName name="dcl_28" localSheetId="11">#REF!</definedName>
    <definedName name="dcl_28" localSheetId="3">#REF!</definedName>
    <definedName name="dcl_28">#REF!</definedName>
    <definedName name="DÇm_33" localSheetId="11">#REF!</definedName>
    <definedName name="DÇm_33" localSheetId="3">#REF!</definedName>
    <definedName name="DÇm_33">#REF!</definedName>
    <definedName name="dcoc" localSheetId="11">#REF!</definedName>
    <definedName name="dcoc" localSheetId="3">#REF!</definedName>
    <definedName name="dcoc">#REF!</definedName>
    <definedName name="dcocxich1.2T" localSheetId="11">#REF!</definedName>
    <definedName name="dcocxich1.2T" localSheetId="3">#REF!</definedName>
    <definedName name="dcocxich1.2T">#REF!</definedName>
    <definedName name="dcocxich1.2T_20" localSheetId="11">#REF!</definedName>
    <definedName name="dcocxich1.2T_20" localSheetId="3">#REF!</definedName>
    <definedName name="dcocxich1.2T_20">#REF!</definedName>
    <definedName name="dcocxich1.8T" localSheetId="11">#REF!</definedName>
    <definedName name="dcocxich1.8T" localSheetId="3">#REF!</definedName>
    <definedName name="dcocxich1.8T">#REF!</definedName>
    <definedName name="dcocxich1.8T_20" localSheetId="11">#REF!</definedName>
    <definedName name="dcocxich1.8T_20" localSheetId="3">#REF!</definedName>
    <definedName name="dcocxich1.8T_20">#REF!</definedName>
    <definedName name="Dcol" localSheetId="11">#REF!</definedName>
    <definedName name="Dcol" localSheetId="3">#REF!</definedName>
    <definedName name="Dcol">#REF!</definedName>
    <definedName name="Dcol_28" localSheetId="11">#REF!</definedName>
    <definedName name="Dcol_28" localSheetId="3">#REF!</definedName>
    <definedName name="Dcol_28">#REF!</definedName>
    <definedName name="dcp1_28" localSheetId="11">#REF!</definedName>
    <definedName name="dcp1_28" localSheetId="3">#REF!</definedName>
    <definedName name="dcp1_28">#REF!</definedName>
    <definedName name="dcp2_28" localSheetId="11">#REF!</definedName>
    <definedName name="dcp2_28" localSheetId="3">#REF!</definedName>
    <definedName name="dcp2_28">#REF!</definedName>
    <definedName name="dctc35" localSheetId="11">#REF!</definedName>
    <definedName name="dctc35" localSheetId="3">#REF!</definedName>
    <definedName name="dctc35">#REF!</definedName>
    <definedName name="dctc35_20" localSheetId="11">#REF!</definedName>
    <definedName name="dctc35_20" localSheetId="3">#REF!</definedName>
    <definedName name="dctc35_20">#REF!</definedName>
    <definedName name="dctc35_28" localSheetId="11">#REF!</definedName>
    <definedName name="dctc35_28" localSheetId="3">#REF!</definedName>
    <definedName name="dctc35_28">#REF!</definedName>
    <definedName name="DD">"$#REF!.$#REF!$#REF!:$#REF!$#REF!"</definedName>
    <definedName name="DD_26" localSheetId="11">#REF!</definedName>
    <definedName name="DD_26" localSheetId="3">#REF!</definedName>
    <definedName name="DD_26">#REF!</definedName>
    <definedName name="DD_28" localSheetId="11">#REF!</definedName>
    <definedName name="DD_28" localSheetId="3">#REF!</definedName>
    <definedName name="DD_28">#REF!</definedName>
    <definedName name="DD_3">"$#REF!.$#REF!$#REF!:$#REF!$#REF!"</definedName>
    <definedName name="dd0.5x1" localSheetId="11">#REF!</definedName>
    <definedName name="dd0.5x1" localSheetId="3">#REF!</definedName>
    <definedName name="dd0.5x1">#REF!</definedName>
    <definedName name="dd0.5x1_1" localSheetId="11">#REF!</definedName>
    <definedName name="dd0.5x1_1" localSheetId="3">#REF!</definedName>
    <definedName name="dd0.5x1_1">#REF!</definedName>
    <definedName name="dd0.5x1_2" localSheetId="11">#REF!</definedName>
    <definedName name="dd0.5x1_2" localSheetId="3">#REF!</definedName>
    <definedName name="dd0.5x1_2">#REF!</definedName>
    <definedName name="dd0.5x1_20" localSheetId="11">#REF!</definedName>
    <definedName name="dd0.5x1_20" localSheetId="3">#REF!</definedName>
    <definedName name="dd0.5x1_20">#REF!</definedName>
    <definedName name="dd0.5x1_25" localSheetId="11">#REF!</definedName>
    <definedName name="dd0.5x1_25" localSheetId="3">#REF!</definedName>
    <definedName name="dd0.5x1_25">#REF!</definedName>
    <definedName name="dd0.5x1_28" localSheetId="11">#REF!</definedName>
    <definedName name="dd0.5x1_28" localSheetId="3">#REF!</definedName>
    <definedName name="dd0.5x1_28">#REF!</definedName>
    <definedName name="dd1pnc" localSheetId="11">#REF!</definedName>
    <definedName name="dd1pnc" localSheetId="3">#REF!</definedName>
    <definedName name="dd1pnc">#REF!</definedName>
    <definedName name="dd1pnc_1" localSheetId="11">#REF!</definedName>
    <definedName name="dd1pnc_1" localSheetId="3">#REF!</definedName>
    <definedName name="dd1pnc_1">#REF!</definedName>
    <definedName name="dd1pnc_2" localSheetId="11">#REF!</definedName>
    <definedName name="dd1pnc_2" localSheetId="3">#REF!</definedName>
    <definedName name="dd1pnc_2">#REF!</definedName>
    <definedName name="dd1pnc_20" localSheetId="11">#REF!</definedName>
    <definedName name="dd1pnc_20" localSheetId="3">#REF!</definedName>
    <definedName name="dd1pnc_20">#REF!</definedName>
    <definedName name="dd1pnc_25" localSheetId="11">#REF!</definedName>
    <definedName name="dd1pnc_25" localSheetId="3">#REF!</definedName>
    <definedName name="dd1pnc_25">#REF!</definedName>
    <definedName name="dd1pnc_26" localSheetId="11">#REF!</definedName>
    <definedName name="dd1pnc_26" localSheetId="3">#REF!</definedName>
    <definedName name="dd1pnc_26">#REF!</definedName>
    <definedName name="dd1pnc_28" localSheetId="11">#REF!</definedName>
    <definedName name="dd1pnc_28" localSheetId="3">#REF!</definedName>
    <definedName name="dd1pnc_28">#REF!</definedName>
    <definedName name="dd1pnc_3" localSheetId="11">#REF!</definedName>
    <definedName name="dd1pnc_3" localSheetId="3">#REF!</definedName>
    <definedName name="dd1pnc_3">#REF!</definedName>
    <definedName name="dd1pnc_3_1" localSheetId="11">#REF!</definedName>
    <definedName name="dd1pnc_3_1" localSheetId="3">#REF!</definedName>
    <definedName name="dd1pnc_3_1">#REF!</definedName>
    <definedName name="dd1pnc_3_2" localSheetId="11">#REF!</definedName>
    <definedName name="dd1pnc_3_2" localSheetId="3">#REF!</definedName>
    <definedName name="dd1pnc_3_2">#REF!</definedName>
    <definedName name="dd1pnc_3_20" localSheetId="11">#REF!</definedName>
    <definedName name="dd1pnc_3_20" localSheetId="3">#REF!</definedName>
    <definedName name="dd1pnc_3_20">#REF!</definedName>
    <definedName name="dd1pnc_3_25" localSheetId="11">#REF!</definedName>
    <definedName name="dd1pnc_3_25" localSheetId="3">#REF!</definedName>
    <definedName name="dd1pnc_3_25">#REF!</definedName>
    <definedName name="dd1pvl" localSheetId="11">#REF!</definedName>
    <definedName name="dd1pvl" localSheetId="3">#REF!</definedName>
    <definedName name="dd1pvl">#REF!</definedName>
    <definedName name="dd1pvl_1" localSheetId="11">#REF!</definedName>
    <definedName name="dd1pvl_1" localSheetId="3">#REF!</definedName>
    <definedName name="dd1pvl_1">#REF!</definedName>
    <definedName name="dd1pvl_2" localSheetId="11">#REF!</definedName>
    <definedName name="dd1pvl_2" localSheetId="3">#REF!</definedName>
    <definedName name="dd1pvl_2">#REF!</definedName>
    <definedName name="dd1pvl_20" localSheetId="11">#REF!</definedName>
    <definedName name="dd1pvl_20" localSheetId="3">#REF!</definedName>
    <definedName name="dd1pvl_20">#REF!</definedName>
    <definedName name="dd1pvl_25" localSheetId="11">#REF!</definedName>
    <definedName name="dd1pvl_25" localSheetId="3">#REF!</definedName>
    <definedName name="dd1pvl_25">#REF!</definedName>
    <definedName name="dd1pvl_26" localSheetId="11">#REF!</definedName>
    <definedName name="dd1pvl_26" localSheetId="3">#REF!</definedName>
    <definedName name="dd1pvl_26">#REF!</definedName>
    <definedName name="dd1pvl_28" localSheetId="11">#REF!</definedName>
    <definedName name="dd1pvl_28" localSheetId="3">#REF!</definedName>
    <definedName name="dd1pvl_28">#REF!</definedName>
    <definedName name="dd1pvl_3" localSheetId="11">#REF!</definedName>
    <definedName name="dd1pvl_3" localSheetId="3">#REF!</definedName>
    <definedName name="dd1pvl_3">#REF!</definedName>
    <definedName name="dd1pvl_3_1" localSheetId="11">#REF!</definedName>
    <definedName name="dd1pvl_3_1" localSheetId="3">#REF!</definedName>
    <definedName name="dd1pvl_3_1">#REF!</definedName>
    <definedName name="dd1pvl_3_2" localSheetId="11">#REF!</definedName>
    <definedName name="dd1pvl_3_2" localSheetId="3">#REF!</definedName>
    <definedName name="dd1pvl_3_2">#REF!</definedName>
    <definedName name="dd1pvl_3_20" localSheetId="11">#REF!</definedName>
    <definedName name="dd1pvl_3_20" localSheetId="3">#REF!</definedName>
    <definedName name="dd1pvl_3_20">#REF!</definedName>
    <definedName name="dd1pvl_3_25" localSheetId="11">#REF!</definedName>
    <definedName name="dd1pvl_3_25" localSheetId="3">#REF!</definedName>
    <definedName name="dd1pvl_3_25">#REF!</definedName>
    <definedName name="dd1x2" localSheetId="11">#REF!</definedName>
    <definedName name="dd1x2" localSheetId="3">#REF!</definedName>
    <definedName name="dd1x2">#REF!</definedName>
    <definedName name="dd1x2_1" localSheetId="11">#REF!</definedName>
    <definedName name="dd1x2_1" localSheetId="3">#REF!</definedName>
    <definedName name="dd1x2_1">#REF!</definedName>
    <definedName name="dd1x2_2" localSheetId="11">#REF!</definedName>
    <definedName name="dd1x2_2" localSheetId="3">#REF!</definedName>
    <definedName name="dd1x2_2">#REF!</definedName>
    <definedName name="dd1x2_20" localSheetId="11">#REF!</definedName>
    <definedName name="dd1x2_20" localSheetId="3">#REF!</definedName>
    <definedName name="dd1x2_20">#REF!</definedName>
    <definedName name="dd1x2_25" localSheetId="11">#REF!</definedName>
    <definedName name="dd1x2_25" localSheetId="3">#REF!</definedName>
    <definedName name="dd1x2_25">#REF!</definedName>
    <definedName name="dd1x2_26" localSheetId="11">#REF!</definedName>
    <definedName name="dd1x2_26" localSheetId="3">#REF!</definedName>
    <definedName name="dd1x2_26">#REF!</definedName>
    <definedName name="dd1x2_28" localSheetId="11">#REF!</definedName>
    <definedName name="dd1x2_28" localSheetId="3">#REF!</definedName>
    <definedName name="dd1x2_28">#REF!</definedName>
    <definedName name="dd2x4" localSheetId="11">#REF!</definedName>
    <definedName name="dd2x4" localSheetId="3">#REF!</definedName>
    <definedName name="dd2x4">#REF!</definedName>
    <definedName name="dd2x4_1" localSheetId="11">#REF!</definedName>
    <definedName name="dd2x4_1" localSheetId="3">#REF!</definedName>
    <definedName name="dd2x4_1">#REF!</definedName>
    <definedName name="dd2x4_2" localSheetId="11">#REF!</definedName>
    <definedName name="dd2x4_2" localSheetId="3">#REF!</definedName>
    <definedName name="dd2x4_2">#REF!</definedName>
    <definedName name="dd2x4_20" localSheetId="11">#REF!</definedName>
    <definedName name="dd2x4_20" localSheetId="3">#REF!</definedName>
    <definedName name="dd2x4_20">#REF!</definedName>
    <definedName name="dd2x4_25" localSheetId="11">#REF!</definedName>
    <definedName name="dd2x4_25" localSheetId="3">#REF!</definedName>
    <definedName name="dd2x4_25">#REF!</definedName>
    <definedName name="dd2x4_28" localSheetId="11">#REF!</definedName>
    <definedName name="dd2x4_28" localSheetId="3">#REF!</definedName>
    <definedName name="dd2x4_28">#REF!</definedName>
    <definedName name="dd3pctnc">NA()</definedName>
    <definedName name="dd3pctnc_26" localSheetId="11">#REF!</definedName>
    <definedName name="dd3pctnc_26" localSheetId="3">#REF!</definedName>
    <definedName name="dd3pctnc_26">#REF!</definedName>
    <definedName name="dd3pctnc_28" localSheetId="11">#REF!</definedName>
    <definedName name="dd3pctnc_28" localSheetId="0">#REF!</definedName>
    <definedName name="dd3pctnc_28" localSheetId="3">#REF!</definedName>
    <definedName name="dd3pctnc_28">#REF!</definedName>
    <definedName name="dd3pctnc_3">NA()</definedName>
    <definedName name="dd3pctvl">NA()</definedName>
    <definedName name="dd3pctvl_26" localSheetId="11">#REF!</definedName>
    <definedName name="dd3pctvl_26" localSheetId="0">#REF!</definedName>
    <definedName name="dd3pctvl_26" localSheetId="3">#REF!</definedName>
    <definedName name="dd3pctvl_26">#REF!</definedName>
    <definedName name="dd3pctvl_28" localSheetId="11">#REF!</definedName>
    <definedName name="dd3pctvl_28" localSheetId="3">#REF!</definedName>
    <definedName name="dd3pctvl_28">#REF!</definedName>
    <definedName name="dd3pctvl_3">NA()</definedName>
    <definedName name="dd3plmvl">NA()</definedName>
    <definedName name="dd3plmvl_26" localSheetId="11">#REF!</definedName>
    <definedName name="dd3plmvl_26" localSheetId="3">#REF!</definedName>
    <definedName name="dd3plmvl_26">#REF!</definedName>
    <definedName name="dd3plmvl_28" localSheetId="11">#REF!</definedName>
    <definedName name="dd3plmvl_28" localSheetId="3">#REF!</definedName>
    <definedName name="dd3plmvl_28">#REF!</definedName>
    <definedName name="dd3plmvl_3">NA()</definedName>
    <definedName name="dd3pnc">NA()</definedName>
    <definedName name="dd3pnc_26" localSheetId="11">#REF!</definedName>
    <definedName name="dd3pnc_26" localSheetId="3">#REF!</definedName>
    <definedName name="dd3pnc_26">#REF!</definedName>
    <definedName name="dd3pnc_28" localSheetId="11">#REF!</definedName>
    <definedName name="dd3pnc_28" localSheetId="3">#REF!</definedName>
    <definedName name="dd3pnc_28">#REF!</definedName>
    <definedName name="dd3pnc_3">NA()</definedName>
    <definedName name="dd3pvl">NA()</definedName>
    <definedName name="dd3pvl_26" localSheetId="11">#REF!</definedName>
    <definedName name="dd3pvl_26" localSheetId="3">#REF!</definedName>
    <definedName name="dd3pvl_26">#REF!</definedName>
    <definedName name="dd3pvl_28" localSheetId="11">#REF!</definedName>
    <definedName name="dd3pvl_28" localSheetId="3">#REF!</definedName>
    <definedName name="dd3pvl_28">#REF!</definedName>
    <definedName name="dd3pvl_3">NA()</definedName>
    <definedName name="dd4x6" localSheetId="11">#REF!</definedName>
    <definedName name="dd4x6" localSheetId="3">#REF!</definedName>
    <definedName name="dd4x6">#REF!</definedName>
    <definedName name="DD5M" localSheetId="11">#REF!</definedName>
    <definedName name="DD5M" localSheetId="3">#REF!</definedName>
    <definedName name="DD5M">#REF!</definedName>
    <definedName name="ddamco" localSheetId="11">#REF!</definedName>
    <definedName name="ddamco" localSheetId="3">#REF!</definedName>
    <definedName name="ddamco">#REF!</definedName>
    <definedName name="dday" localSheetId="11">#REF!</definedName>
    <definedName name="dday" localSheetId="3">#REF!</definedName>
    <definedName name="dday">#REF!</definedName>
    <definedName name="DDC3_20" localSheetId="11">#REF!</definedName>
    <definedName name="DDC3_20" localSheetId="3">#REF!</definedName>
    <definedName name="DDC3_20">#REF!</definedName>
    <definedName name="DDC3_28" localSheetId="11">#REF!</definedName>
    <definedName name="DDC3_28" localSheetId="3">#REF!</definedName>
    <definedName name="DDC3_28">#REF!</definedName>
    <definedName name="ddd" localSheetId="11">#REF!</definedName>
    <definedName name="ddd" localSheetId="3">#REF!</definedName>
    <definedName name="ddd">#REF!</definedName>
    <definedName name="ddd_1" localSheetId="11">#REF!</definedName>
    <definedName name="ddd_1" localSheetId="3">#REF!</definedName>
    <definedName name="ddd_1">#REF!</definedName>
    <definedName name="ddd_2" localSheetId="11">#REF!</definedName>
    <definedName name="ddd_2" localSheetId="3">#REF!</definedName>
    <definedName name="ddd_2">#REF!</definedName>
    <definedName name="ddd_20" localSheetId="11">#REF!</definedName>
    <definedName name="ddd_20" localSheetId="3">#REF!</definedName>
    <definedName name="ddd_20">#REF!</definedName>
    <definedName name="ddd_25" localSheetId="11">#REF!</definedName>
    <definedName name="ddd_25" localSheetId="3">#REF!</definedName>
    <definedName name="ddd_25">#REF!</definedName>
    <definedName name="DDD_28" localSheetId="11">#REF!</definedName>
    <definedName name="DDD_28" localSheetId="3">#REF!</definedName>
    <definedName name="DDD_28">#REF!</definedName>
    <definedName name="dddddddd" localSheetId="11">#REF!</definedName>
    <definedName name="dddddddd" localSheetId="3">#REF!</definedName>
    <definedName name="dddddddd">#REF!</definedName>
    <definedName name="dddddddd_1" localSheetId="11">#REF!</definedName>
    <definedName name="dddddddd_1" localSheetId="3">#REF!</definedName>
    <definedName name="dddddddd_1">#REF!</definedName>
    <definedName name="dddddddd_2" localSheetId="11">#REF!</definedName>
    <definedName name="dddddddd_2" localSheetId="3">#REF!</definedName>
    <definedName name="dddddddd_2">#REF!</definedName>
    <definedName name="dddddddd_20" localSheetId="11">#REF!</definedName>
    <definedName name="dddddddd_20" localSheetId="3">#REF!</definedName>
    <definedName name="dddddddd_20">#REF!</definedName>
    <definedName name="dddddddd_25" localSheetId="11">#REF!</definedName>
    <definedName name="dddddddd_25" localSheetId="3">#REF!</definedName>
    <definedName name="dddddddd_25">#REF!</definedName>
    <definedName name="DDDS" localSheetId="11">#REF!</definedName>
    <definedName name="DDDS" localSheetId="3">#REF!</definedName>
    <definedName name="DDDS">#REF!</definedName>
    <definedName name="dden" localSheetId="11">#REF!</definedName>
    <definedName name="dden" localSheetId="3">#REF!</definedName>
    <definedName name="dden">#REF!</definedName>
    <definedName name="ddhnho" localSheetId="11">#REF!</definedName>
    <definedName name="ddhnho" localSheetId="3">#REF!</definedName>
    <definedName name="ddhnho">#REF!</definedName>
    <definedName name="ddhtnc">NA()</definedName>
    <definedName name="ddhtnc_26" localSheetId="11">#REF!</definedName>
    <definedName name="ddhtnc_26" localSheetId="3">#REF!</definedName>
    <definedName name="ddhtnc_26">#REF!</definedName>
    <definedName name="ddhtnc_28" localSheetId="11">#REF!</definedName>
    <definedName name="ddhtnc_28" localSheetId="3">#REF!</definedName>
    <definedName name="ddhtnc_28">#REF!</definedName>
    <definedName name="ddhtnc_3">NA()</definedName>
    <definedName name="ddhto" localSheetId="11">#REF!</definedName>
    <definedName name="ddhto" localSheetId="3">#REF!</definedName>
    <definedName name="ddhto">#REF!</definedName>
    <definedName name="ddhtvl">NA()</definedName>
    <definedName name="ddhtvl_26" localSheetId="11">#REF!</definedName>
    <definedName name="ddhtvl_26" localSheetId="3">#REF!</definedName>
    <definedName name="ddhtvl_26">#REF!</definedName>
    <definedName name="ddhtvl_28" localSheetId="11">#REF!</definedName>
    <definedName name="ddhtvl_28" localSheetId="3">#REF!</definedName>
    <definedName name="ddhtvl_28">#REF!</definedName>
    <definedName name="ddhtvl_3">NA()</definedName>
    <definedName name="ddia" localSheetId="11">#REF!</definedName>
    <definedName name="ddia" localSheetId="3">#REF!</definedName>
    <definedName name="ddia">#REF!</definedName>
    <definedName name="ddien" localSheetId="11">#REF!</definedName>
    <definedName name="ddien" localSheetId="3">#REF!</definedName>
    <definedName name="ddien">#REF!</definedName>
    <definedName name="ddien_1" localSheetId="11">#REF!</definedName>
    <definedName name="ddien_1" localSheetId="3">#REF!</definedName>
    <definedName name="ddien_1">#REF!</definedName>
    <definedName name="ddien_2" localSheetId="11">#REF!</definedName>
    <definedName name="ddien_2" localSheetId="3">#REF!</definedName>
    <definedName name="ddien_2">#REF!</definedName>
    <definedName name="ddien_20" localSheetId="11">#REF!</definedName>
    <definedName name="ddien_20" localSheetId="3">#REF!</definedName>
    <definedName name="ddien_20">#REF!</definedName>
    <definedName name="ddien_25" localSheetId="11">#REF!</definedName>
    <definedName name="ddien_25" localSheetId="3">#REF!</definedName>
    <definedName name="ddien_25">#REF!</definedName>
    <definedName name="ddien_28" localSheetId="11">#REF!</definedName>
    <definedName name="ddien_28" localSheetId="3">#REF!</definedName>
    <definedName name="ddien_28">#REF!</definedName>
    <definedName name="ddinh" localSheetId="11">#REF!</definedName>
    <definedName name="ddinh" localSheetId="3">#REF!</definedName>
    <definedName name="ddinh">#REF!</definedName>
    <definedName name="ddinh_28" localSheetId="11">#REF!</definedName>
    <definedName name="ddinh_28" localSheetId="3">#REF!</definedName>
    <definedName name="ddinh_28">#REF!</definedName>
    <definedName name="DDK" localSheetId="11">#REF!</definedName>
    <definedName name="DDK" localSheetId="3">#REF!</definedName>
    <definedName name="DDK">#REF!</definedName>
    <definedName name="DDK_1" localSheetId="11">#REF!</definedName>
    <definedName name="DDK_1" localSheetId="3">#REF!</definedName>
    <definedName name="DDK_1">#REF!</definedName>
    <definedName name="DDK_2" localSheetId="11">#REF!</definedName>
    <definedName name="DDK_2" localSheetId="3">#REF!</definedName>
    <definedName name="DDK_2">#REF!</definedName>
    <definedName name="DDK_20" localSheetId="11">#REF!</definedName>
    <definedName name="DDK_20" localSheetId="3">#REF!</definedName>
    <definedName name="DDK_20">#REF!</definedName>
    <definedName name="DDK_25" localSheetId="11">#REF!</definedName>
    <definedName name="DDK_25" localSheetId="3">#REF!</definedName>
    <definedName name="DDK_25">#REF!</definedName>
    <definedName name="DDK_26" localSheetId="11">#REF!</definedName>
    <definedName name="DDK_26" localSheetId="3">#REF!</definedName>
    <definedName name="DDK_26">#REF!</definedName>
    <definedName name="DDK_28" localSheetId="11">#REF!</definedName>
    <definedName name="DDK_28" localSheetId="3">#REF!</definedName>
    <definedName name="DDK_28">#REF!</definedName>
    <definedName name="DDM" localSheetId="11">#REF!</definedName>
    <definedName name="DDM" localSheetId="3">#REF!</definedName>
    <definedName name="DDM">#REF!</definedName>
    <definedName name="DDM_20" localSheetId="11">#REF!</definedName>
    <definedName name="DDM_20" localSheetId="3">#REF!</definedName>
    <definedName name="DDM_20">#REF!</definedName>
    <definedName name="DDM_28" localSheetId="11">#REF!</definedName>
    <definedName name="DDM_28" localSheetId="3">#REF!</definedName>
    <definedName name="DDM_28">#REF!</definedName>
    <definedName name="ddn400_26" localSheetId="11">#REF!</definedName>
    <definedName name="ddn400_26" localSheetId="3">#REF!</definedName>
    <definedName name="ddn400_26">#REF!</definedName>
    <definedName name="ddn400_28" localSheetId="11">#REF!</definedName>
    <definedName name="ddn400_28" localSheetId="3">#REF!</definedName>
    <definedName name="ddn400_28">#REF!</definedName>
    <definedName name="ddn400_3">"$#REF!.$F$47"</definedName>
    <definedName name="ddn600_26" localSheetId="11">#REF!</definedName>
    <definedName name="ddn600_26" localSheetId="3">#REF!</definedName>
    <definedName name="ddn600_26">#REF!</definedName>
    <definedName name="ddn600_28" localSheetId="11">#REF!</definedName>
    <definedName name="ddn600_28" localSheetId="3">#REF!</definedName>
    <definedName name="ddn600_28">#REF!</definedName>
    <definedName name="ddn600_3">"$#REF!.$F$33"</definedName>
    <definedName name="DDS" localSheetId="11">#REF!</definedName>
    <definedName name="DDS" localSheetId="3">#REF!</definedName>
    <definedName name="DDS">#REF!</definedName>
    <definedName name="ddt2nc">NA()</definedName>
    <definedName name="ddt2nc_26" localSheetId="11">#REF!</definedName>
    <definedName name="ddt2nc_26" localSheetId="3">#REF!</definedName>
    <definedName name="ddt2nc_26">#REF!</definedName>
    <definedName name="ddt2nc_28" localSheetId="11">#REF!</definedName>
    <definedName name="ddt2nc_28" localSheetId="3">#REF!</definedName>
    <definedName name="ddt2nc_28">#REF!</definedName>
    <definedName name="ddt2nc_3">NA()</definedName>
    <definedName name="ddt2vl">NA()</definedName>
    <definedName name="ddt2vl_26" localSheetId="11">#REF!</definedName>
    <definedName name="ddt2vl_26" localSheetId="3">#REF!</definedName>
    <definedName name="ddt2vl_26">#REF!</definedName>
    <definedName name="ddt2vl_28" localSheetId="11">#REF!</definedName>
    <definedName name="ddt2vl_28" localSheetId="3">#REF!</definedName>
    <definedName name="ddt2vl_28">#REF!</definedName>
    <definedName name="ddt2vl_3">NA()</definedName>
    <definedName name="ddtd3pnc">NA()</definedName>
    <definedName name="ddtd3pnc_26" localSheetId="11">#REF!</definedName>
    <definedName name="ddtd3pnc_26" localSheetId="3">#REF!</definedName>
    <definedName name="ddtd3pnc_26">#REF!</definedName>
    <definedName name="ddtd3pnc_28" localSheetId="11">#REF!</definedName>
    <definedName name="ddtd3pnc_28" localSheetId="3">#REF!</definedName>
    <definedName name="ddtd3pnc_28">#REF!</definedName>
    <definedName name="ddtd3pnc_3">NA()</definedName>
    <definedName name="ddtt1pnc">NA()</definedName>
    <definedName name="ddtt1pnc_26" localSheetId="11">#REF!</definedName>
    <definedName name="ddtt1pnc_26" localSheetId="0">#REF!</definedName>
    <definedName name="ddtt1pnc_26" localSheetId="3">#REF!</definedName>
    <definedName name="ddtt1pnc_26">#REF!</definedName>
    <definedName name="ddtt1pnc_28" localSheetId="11">#REF!</definedName>
    <definedName name="ddtt1pnc_28" localSheetId="0">#REF!</definedName>
    <definedName name="ddtt1pnc_28" localSheetId="3">#REF!</definedName>
    <definedName name="ddtt1pnc_28">#REF!</definedName>
    <definedName name="ddtt1pnc_3">NA()</definedName>
    <definedName name="ddtt1pvl">NA()</definedName>
    <definedName name="ddtt1pvl_26" localSheetId="11">#REF!</definedName>
    <definedName name="ddtt1pvl_26" localSheetId="3">#REF!</definedName>
    <definedName name="ddtt1pvl_26">#REF!</definedName>
    <definedName name="ddtt1pvl_28" localSheetId="11">#REF!</definedName>
    <definedName name="ddtt1pvl_28" localSheetId="3">#REF!</definedName>
    <definedName name="ddtt1pvl_28">#REF!</definedName>
    <definedName name="ddtt1pvl_3">NA()</definedName>
    <definedName name="ddtt3pnc">NA()</definedName>
    <definedName name="ddtt3pnc_26" localSheetId="11">#REF!</definedName>
    <definedName name="ddtt3pnc_26" localSheetId="3">#REF!</definedName>
    <definedName name="ddtt3pnc_26">#REF!</definedName>
    <definedName name="ddtt3pnc_28" localSheetId="11">#REF!</definedName>
    <definedName name="ddtt3pnc_28" localSheetId="3">#REF!</definedName>
    <definedName name="ddtt3pnc_28">#REF!</definedName>
    <definedName name="ddtt3pnc_3">NA()</definedName>
    <definedName name="ddtt3pvl">NA()</definedName>
    <definedName name="ddtt3pvl_26" localSheetId="11">#REF!</definedName>
    <definedName name="ddtt3pvl_26" localSheetId="3">#REF!</definedName>
    <definedName name="ddtt3pvl_26">#REF!</definedName>
    <definedName name="ddtt3pvl_28" localSheetId="11">#REF!</definedName>
    <definedName name="ddtt3pvl_28" localSheetId="3">#REF!</definedName>
    <definedName name="ddtt3pvl_28">#REF!</definedName>
    <definedName name="ddtt3pvl_3">NA()</definedName>
    <definedName name="de" localSheetId="11">#REF!</definedName>
    <definedName name="de" localSheetId="3">#REF!</definedName>
    <definedName name="de">#REF!</definedName>
    <definedName name="de_" localSheetId="11">#REF!</definedName>
    <definedName name="de_" localSheetId="3">#REF!</definedName>
    <definedName name="de_">#REF!</definedName>
    <definedName name="de__28" localSheetId="11">#REF!</definedName>
    <definedName name="de__28" localSheetId="3">#REF!</definedName>
    <definedName name="de__28">#REF!</definedName>
    <definedName name="de_20" localSheetId="11">#REF!</definedName>
    <definedName name="de_20" localSheetId="3">#REF!</definedName>
    <definedName name="de_20">#REF!</definedName>
    <definedName name="de_28" localSheetId="11">#REF!</definedName>
    <definedName name="de_28" localSheetId="3">#REF!</definedName>
    <definedName name="de_28">#REF!</definedName>
    <definedName name="deff" localSheetId="11">#REF!</definedName>
    <definedName name="deff" localSheetId="3">#REF!</definedName>
    <definedName name="deff">#REF!</definedName>
    <definedName name="deff_28" localSheetId="11">#REF!</definedName>
    <definedName name="deff_28" localSheetId="3">#REF!</definedName>
    <definedName name="deff_28">#REF!</definedName>
    <definedName name="DEFINENAME" localSheetId="11">#REF!</definedName>
    <definedName name="DEFINENAME" localSheetId="3">#REF!</definedName>
    <definedName name="DEFINENAME">#REF!</definedName>
    <definedName name="Deflator" localSheetId="11">#REF!</definedName>
    <definedName name="Deflator" localSheetId="3">#REF!</definedName>
    <definedName name="Deflator">#REF!</definedName>
    <definedName name="deg" localSheetId="11">#REF!</definedName>
    <definedName name="deg" localSheetId="3">#REF!</definedName>
    <definedName name="deg">#REF!</definedName>
    <definedName name="deg_20" localSheetId="11">#REF!</definedName>
    <definedName name="deg_20" localSheetId="3">#REF!</definedName>
    <definedName name="deg_20">#REF!</definedName>
    <definedName name="deg_28" localSheetId="11">#REF!</definedName>
    <definedName name="deg_28" localSheetId="3">#REF!</definedName>
    <definedName name="deg_28">#REF!</definedName>
    <definedName name="Delta" localSheetId="11">#REF!</definedName>
    <definedName name="Delta" localSheetId="3">#REF!</definedName>
    <definedName name="Delta">#REF!</definedName>
    <definedName name="Delta_20" localSheetId="11">#REF!</definedName>
    <definedName name="Delta_20" localSheetId="3">#REF!</definedName>
    <definedName name="Delta_20">#REF!</definedName>
    <definedName name="Delta_28" localSheetId="11">#REF!</definedName>
    <definedName name="Delta_28" localSheetId="3">#REF!</definedName>
    <definedName name="Delta_28">#REF!</definedName>
    <definedName name="den_bu" localSheetId="11">#REF!</definedName>
    <definedName name="den_bu" localSheetId="3">#REF!</definedName>
    <definedName name="den_bu">#REF!</definedName>
    <definedName name="den_bu_20" localSheetId="11">#REF!</definedName>
    <definedName name="den_bu_20" localSheetId="3">#REF!</definedName>
    <definedName name="den_bu_20">#REF!</definedName>
    <definedName name="denbu">"$#REF!.$A$2:$G$30"</definedName>
    <definedName name="denbu_26" localSheetId="11">#REF!</definedName>
    <definedName name="denbu_26" localSheetId="3">#REF!</definedName>
    <definedName name="denbu_26">#REF!</definedName>
    <definedName name="denbu_28" localSheetId="11">#REF!</definedName>
    <definedName name="denbu_28" localSheetId="3">#REF!</definedName>
    <definedName name="denbu_28">#REF!</definedName>
    <definedName name="denbu_3">"$#REF!.$A$2:$G$30"</definedName>
    <definedName name="deo1_20" localSheetId="11">#REF!</definedName>
    <definedName name="deo1_20" localSheetId="3">#REF!</definedName>
    <definedName name="deo1_20">#REF!</definedName>
    <definedName name="deo10_20" localSheetId="11">#REF!</definedName>
    <definedName name="deo10_20" localSheetId="3">#REF!</definedName>
    <definedName name="deo10_20">#REF!</definedName>
    <definedName name="deo2_20" localSheetId="11">#REF!</definedName>
    <definedName name="deo2_20" localSheetId="3">#REF!</definedName>
    <definedName name="deo2_20">#REF!</definedName>
    <definedName name="deo3_20" localSheetId="11">#REF!</definedName>
    <definedName name="deo3_20" localSheetId="3">#REF!</definedName>
    <definedName name="deo3_20">#REF!</definedName>
    <definedName name="deo4_20" localSheetId="11">#REF!</definedName>
    <definedName name="deo4_20" localSheetId="3">#REF!</definedName>
    <definedName name="deo4_20">#REF!</definedName>
    <definedName name="deo5_20" localSheetId="11">#REF!</definedName>
    <definedName name="deo5_20" localSheetId="3">#REF!</definedName>
    <definedName name="deo5_20">#REF!</definedName>
    <definedName name="deo6_20" localSheetId="11">#REF!</definedName>
    <definedName name="deo6_20" localSheetId="3">#REF!</definedName>
    <definedName name="deo6_20">#REF!</definedName>
    <definedName name="deo7_20" localSheetId="11">#REF!</definedName>
    <definedName name="deo7_20" localSheetId="3">#REF!</definedName>
    <definedName name="deo7_20">#REF!</definedName>
    <definedName name="deo8_20" localSheetId="11">#REF!</definedName>
    <definedName name="deo8_20" localSheetId="3">#REF!</definedName>
    <definedName name="deo8_20">#REF!</definedName>
    <definedName name="deo9_20" localSheetId="11">#REF!</definedName>
    <definedName name="deo9_20" localSheetId="3">#REF!</definedName>
    <definedName name="deo9_20">#REF!</definedName>
    <definedName name="det" localSheetId="11">#REF!</definedName>
    <definedName name="det" localSheetId="3">#REF!</definedName>
    <definedName name="det">#REF!</definedName>
    <definedName name="det_28" localSheetId="11">#REF!</definedName>
    <definedName name="det_28" localSheetId="3">#REF!</definedName>
    <definedName name="det_28">#REF!</definedName>
    <definedName name="Det32x3">"$#REF!.$#REF!$#REF!"</definedName>
    <definedName name="Det32x3_26" localSheetId="11">#REF!</definedName>
    <definedName name="Det32x3_26" localSheetId="3">#REF!</definedName>
    <definedName name="Det32x3_26">#REF!</definedName>
    <definedName name="Det32x3_28" localSheetId="11">#REF!</definedName>
    <definedName name="Det32x3_28" localSheetId="3">#REF!</definedName>
    <definedName name="Det32x3_28">#REF!</definedName>
    <definedName name="Det32x3_3">"$#REF!.$#REF!$#REF!"</definedName>
    <definedName name="Det35x3">"$#REF!.$#REF!$#REF!"</definedName>
    <definedName name="Det35x3_26" localSheetId="11">#REF!</definedName>
    <definedName name="Det35x3_26" localSheetId="3">#REF!</definedName>
    <definedName name="Det35x3_26">#REF!</definedName>
    <definedName name="Det35x3_28" localSheetId="11">#REF!</definedName>
    <definedName name="Det35x3_28" localSheetId="3">#REF!</definedName>
    <definedName name="Det35x3_28">#REF!</definedName>
    <definedName name="Det35x3_3">"$#REF!.$#REF!$#REF!"</definedName>
    <definedName name="Det40x4">"$#REF!.$#REF!$#REF!"</definedName>
    <definedName name="Det40x4_26" localSheetId="11">#REF!</definedName>
    <definedName name="Det40x4_26" localSheetId="3">#REF!</definedName>
    <definedName name="Det40x4_26">#REF!</definedName>
    <definedName name="Det40x4_28" localSheetId="11">#REF!</definedName>
    <definedName name="Det40x4_28" localSheetId="3">#REF!</definedName>
    <definedName name="Det40x4_28">#REF!</definedName>
    <definedName name="Det40x4_3">"$#REF!.$#REF!$#REF!"</definedName>
    <definedName name="Det50x5">"$#REF!.$#REF!$#REF!"</definedName>
    <definedName name="Det50x5_26" localSheetId="11">#REF!</definedName>
    <definedName name="Det50x5_26" localSheetId="3">#REF!</definedName>
    <definedName name="Det50x5_26">#REF!</definedName>
    <definedName name="Det50x5_28" localSheetId="11">#REF!</definedName>
    <definedName name="Det50x5_28" localSheetId="3">#REF!</definedName>
    <definedName name="Det50x5_28">#REF!</definedName>
    <definedName name="Det50x5_3">"$#REF!.$#REF!$#REF!"</definedName>
    <definedName name="Det63x6">"$#REF!.$#REF!$#REF!"</definedName>
    <definedName name="Det63x6_26" localSheetId="11">#REF!</definedName>
    <definedName name="Det63x6_26" localSheetId="3">#REF!</definedName>
    <definedName name="Det63x6_26">#REF!</definedName>
    <definedName name="Det63x6_28" localSheetId="11">#REF!</definedName>
    <definedName name="Det63x6_28" localSheetId="3">#REF!</definedName>
    <definedName name="Det63x6_28">#REF!</definedName>
    <definedName name="Det63x6_3">"$#REF!.$#REF!$#REF!"</definedName>
    <definedName name="Det75x6">"$#REF!.$#REF!$#REF!"</definedName>
    <definedName name="Det75x6_26" localSheetId="11">#REF!</definedName>
    <definedName name="Det75x6_26" localSheetId="3">#REF!</definedName>
    <definedName name="Det75x6_26">#REF!</definedName>
    <definedName name="Det75x6_28" localSheetId="11">#REF!</definedName>
    <definedName name="Det75x6_28" localSheetId="3">#REF!</definedName>
    <definedName name="Det75x6_28">#REF!</definedName>
    <definedName name="Det75x6_3">"$#REF!.$#REF!$#REF!"</definedName>
    <definedName name="df" localSheetId="11">#REF!</definedName>
    <definedName name="df" localSheetId="3">#REF!</definedName>
    <definedName name="df">#REF!</definedName>
    <definedName name="df_" localSheetId="11">#REF!</definedName>
    <definedName name="df_" localSheetId="3">#REF!</definedName>
    <definedName name="df_">#REF!</definedName>
    <definedName name="df__28" localSheetId="11">#REF!</definedName>
    <definedName name="df__28" localSheetId="3">#REF!</definedName>
    <definedName name="df__28">#REF!</definedName>
    <definedName name="df_20" localSheetId="11">#REF!</definedName>
    <definedName name="df_20" localSheetId="3">#REF!</definedName>
    <definedName name="df_20">#REF!</definedName>
    <definedName name="df_28" localSheetId="11">#REF!</definedName>
    <definedName name="df_28" localSheetId="3">#REF!</definedName>
    <definedName name="df_28">#REF!</definedName>
    <definedName name="DF_e" localSheetId="11">#REF!</definedName>
    <definedName name="DF_e" localSheetId="3">#REF!</definedName>
    <definedName name="DF_e">#REF!</definedName>
    <definedName name="DF_e_28" localSheetId="11">#REF!</definedName>
    <definedName name="DF_e_28" localSheetId="3">#REF!</definedName>
    <definedName name="DF_e_28">#REF!</definedName>
    <definedName name="DF_i" localSheetId="11">#REF!</definedName>
    <definedName name="DF_i" localSheetId="3">#REF!</definedName>
    <definedName name="DF_i">#REF!</definedName>
    <definedName name="DF_i_28" localSheetId="11">#REF!</definedName>
    <definedName name="DF_i_28" localSheetId="3">#REF!</definedName>
    <definedName name="DF_i_28">#REF!</definedName>
    <definedName name="DF_ve" localSheetId="11">#REF!</definedName>
    <definedName name="DF_ve" localSheetId="3">#REF!</definedName>
    <definedName name="DF_ve">#REF!</definedName>
    <definedName name="DF_ve_28" localSheetId="11">#REF!</definedName>
    <definedName name="DF_ve_28" localSheetId="3">#REF!</definedName>
    <definedName name="DF_ve_28">#REF!</definedName>
    <definedName name="DF_vi" localSheetId="11">#REF!</definedName>
    <definedName name="DF_vi" localSheetId="3">#REF!</definedName>
    <definedName name="DF_vi">#REF!</definedName>
    <definedName name="DF_vi_28" localSheetId="11">#REF!</definedName>
    <definedName name="DF_vi_28" localSheetId="3">#REF!</definedName>
    <definedName name="DF_vi_28">#REF!</definedName>
    <definedName name="dfas" localSheetId="11">#REF!</definedName>
    <definedName name="dfas" localSheetId="3">#REF!</definedName>
    <definedName name="dfas">#REF!</definedName>
    <definedName name="dfas_28" localSheetId="11">#REF!</definedName>
    <definedName name="dfas_28" localSheetId="3">#REF!</definedName>
    <definedName name="dfas_28">#REF!</definedName>
    <definedName name="dfcr" localSheetId="11">#REF!</definedName>
    <definedName name="dfcr" localSheetId="3">#REF!</definedName>
    <definedName name="dfcr">#REF!</definedName>
    <definedName name="dfcr_28" localSheetId="11">#REF!</definedName>
    <definedName name="dfcr_28" localSheetId="3">#REF!</definedName>
    <definedName name="dfcr_28">#REF!</definedName>
    <definedName name="dfcrs" localSheetId="11">#REF!</definedName>
    <definedName name="dfcrs" localSheetId="3">#REF!</definedName>
    <definedName name="dfcrs">#REF!</definedName>
    <definedName name="dfcrs_28" localSheetId="11">#REF!</definedName>
    <definedName name="dfcrs_28" localSheetId="3">#REF!</definedName>
    <definedName name="dfcrs_28">#REF!</definedName>
    <definedName name="dfes" localSheetId="11">#REF!</definedName>
    <definedName name="dfes" localSheetId="3">#REF!</definedName>
    <definedName name="dfes">#REF!</definedName>
    <definedName name="dfes_28" localSheetId="11">#REF!</definedName>
    <definedName name="dfes_28" localSheetId="3">#REF!</definedName>
    <definedName name="dfes_28">#REF!</definedName>
    <definedName name="dffr" localSheetId="11">#REF!</definedName>
    <definedName name="dffr" localSheetId="3">#REF!</definedName>
    <definedName name="dffr">#REF!</definedName>
    <definedName name="dffr_28" localSheetId="11">#REF!</definedName>
    <definedName name="dffr_28" localSheetId="3">#REF!</definedName>
    <definedName name="dffr_28">#REF!</definedName>
    <definedName name="dfpf" localSheetId="11">#REF!</definedName>
    <definedName name="dfpf" localSheetId="3">#REF!</definedName>
    <definedName name="dfpf">#REF!</definedName>
    <definedName name="dfpf_28" localSheetId="11">#REF!</definedName>
    <definedName name="dfpf_28" localSheetId="3">#REF!</definedName>
    <definedName name="dfpf_28">#REF!</definedName>
    <definedName name="dfs" localSheetId="11">#REF!</definedName>
    <definedName name="dfs" localSheetId="3">#REF!</definedName>
    <definedName name="dfs">#REF!</definedName>
    <definedName name="dfs_28" localSheetId="11">#REF!</definedName>
    <definedName name="dfs_28" localSheetId="3">#REF!</definedName>
    <definedName name="dfs_28">#REF!</definedName>
    <definedName name="dfsh" localSheetId="11">#REF!</definedName>
    <definedName name="dfsh" localSheetId="3">#REF!</definedName>
    <definedName name="dfsh">#REF!</definedName>
    <definedName name="dfsh_28" localSheetId="11">#REF!</definedName>
    <definedName name="dfsh_28" localSheetId="3">#REF!</definedName>
    <definedName name="dfsh_28">#REF!</definedName>
    <definedName name="DFv" localSheetId="11">#REF!</definedName>
    <definedName name="DFv" localSheetId="3">#REF!</definedName>
    <definedName name="DFv">#REF!</definedName>
    <definedName name="DFv_28" localSheetId="11">#REF!</definedName>
    <definedName name="DFv_28" localSheetId="3">#REF!</definedName>
    <definedName name="DFv_28">#REF!</definedName>
    <definedName name="DG" localSheetId="11">#REF!</definedName>
    <definedName name="DG" localSheetId="3">#REF!</definedName>
    <definedName name="DG">#REF!</definedName>
    <definedName name="dg_5cau" localSheetId="11">#REF!</definedName>
    <definedName name="dg_5cau" localSheetId="3">#REF!</definedName>
    <definedName name="dg_5cau">#REF!</definedName>
    <definedName name="dg_5cau_20" localSheetId="11">#REF!</definedName>
    <definedName name="dg_5cau_20" localSheetId="3">#REF!</definedName>
    <definedName name="dg_5cau_20">#REF!</definedName>
    <definedName name="dg_5cau_28" localSheetId="11">#REF!</definedName>
    <definedName name="dg_5cau_28" localSheetId="3">#REF!</definedName>
    <definedName name="dg_5cau_28">#REF!</definedName>
    <definedName name="DG_M_C_X" localSheetId="11">#REF!</definedName>
    <definedName name="DG_M_C_X" localSheetId="3">#REF!</definedName>
    <definedName name="DG_M_C_X">#REF!</definedName>
    <definedName name="DG_M_C_X_20" localSheetId="11">#REF!</definedName>
    <definedName name="DG_M_C_X_20" localSheetId="3">#REF!</definedName>
    <definedName name="DG_M_C_X_20">#REF!</definedName>
    <definedName name="DG_M_C_X_28" localSheetId="11">#REF!</definedName>
    <definedName name="DG_M_C_X_28" localSheetId="3">#REF!</definedName>
    <definedName name="DG_M_C_X_28">#REF!</definedName>
    <definedName name="DG1M3BETONG" localSheetId="11">#REF!</definedName>
    <definedName name="DG1M3BETONG" localSheetId="3">#REF!</definedName>
    <definedName name="DG1M3BETONG">#REF!</definedName>
    <definedName name="DG1M3BETONG_20" localSheetId="11">#REF!</definedName>
    <definedName name="DG1M3BETONG_20" localSheetId="3">#REF!</definedName>
    <definedName name="DG1M3BETONG_20">#REF!</definedName>
    <definedName name="DG1M3BETONG_28" localSheetId="11">#REF!</definedName>
    <definedName name="DG1M3BETONG_28" localSheetId="3">#REF!</definedName>
    <definedName name="DG1M3BETONG_28">#REF!</definedName>
    <definedName name="dgbdII" localSheetId="11">#REF!</definedName>
    <definedName name="dgbdII" localSheetId="3">#REF!</definedName>
    <definedName name="dgbdII">#REF!</definedName>
    <definedName name="dgc" localSheetId="11">#REF!</definedName>
    <definedName name="dgc" localSheetId="3">#REF!</definedName>
    <definedName name="dgc">#REF!</definedName>
    <definedName name="dgc_20" localSheetId="11">#REF!</definedName>
    <definedName name="dgc_20" localSheetId="3">#REF!</definedName>
    <definedName name="dgc_20">#REF!</definedName>
    <definedName name="dgc_28" localSheetId="11">#REF!</definedName>
    <definedName name="dgc_28" localSheetId="3">#REF!</definedName>
    <definedName name="dgc_28">#REF!</definedName>
    <definedName name="DGCocKhoanNhoi" localSheetId="11">#REF!</definedName>
    <definedName name="DGCocKhoanNhoi" localSheetId="3">#REF!</definedName>
    <definedName name="DGCocKhoanNhoi">#REF!</definedName>
    <definedName name="DGCocOng_D1M" localSheetId="11">#REF!</definedName>
    <definedName name="DGCocOng_D1M" localSheetId="3">#REF!</definedName>
    <definedName name="DGCocOng_D1M">#REF!</definedName>
    <definedName name="dgct" localSheetId="11">#REF!</definedName>
    <definedName name="dgct" localSheetId="3">#REF!</definedName>
    <definedName name="dgct">#REF!</definedName>
    <definedName name="DGCT_L.SON1" localSheetId="11">#REF!</definedName>
    <definedName name="DGCT_L.SON1" localSheetId="3">#REF!</definedName>
    <definedName name="DGCT_L.SON1">#REF!</definedName>
    <definedName name="DGCT_T.Quy_P.Thuy_Q" localSheetId="11">#REF!</definedName>
    <definedName name="DGCT_T.Quy_P.Thuy_Q" localSheetId="3">#REF!</definedName>
    <definedName name="DGCT_T.Quy_P.Thuy_Q">#REF!</definedName>
    <definedName name="DGCT_TRAUQUYPHUTHUY_HN" localSheetId="11">#REF!</definedName>
    <definedName name="DGCT_TRAUQUYPHUTHUY_HN" localSheetId="3">#REF!</definedName>
    <definedName name="DGCT_TRAUQUYPHUTHUY_HN">#REF!</definedName>
    <definedName name="DGCTDam33" localSheetId="11">#REF!</definedName>
    <definedName name="DGCTDam33" localSheetId="3">#REF!</definedName>
    <definedName name="DGCTDam33">#REF!</definedName>
    <definedName name="DGCTdamKhungT" localSheetId="11">#REF!</definedName>
    <definedName name="DGCTdamKhungT" localSheetId="3">#REF!</definedName>
    <definedName name="DGCTdamKhungT">#REF!</definedName>
    <definedName name="DGCTI592" localSheetId="11">#REF!</definedName>
    <definedName name="DGCTI592" localSheetId="3">#REF!</definedName>
    <definedName name="DGCTI592">#REF!</definedName>
    <definedName name="DGCTI592_28" localSheetId="11">#REF!</definedName>
    <definedName name="DGCTI592_28" localSheetId="3">#REF!</definedName>
    <definedName name="DGCTI592_28">#REF!</definedName>
    <definedName name="DGCTMatCauLanCan" localSheetId="11">#REF!</definedName>
    <definedName name="DGCTMatCauLanCan" localSheetId="3">#REF!</definedName>
    <definedName name="DGCTMatCauLanCan">#REF!</definedName>
    <definedName name="DGCTPhanDuoi" localSheetId="11">#REF!</definedName>
    <definedName name="DGCTPhanDuoi" localSheetId="3">#REF!</definedName>
    <definedName name="DGCTPhanDuoi">#REF!</definedName>
    <definedName name="dgd" localSheetId="11">#REF!</definedName>
    <definedName name="dgd" localSheetId="3">#REF!</definedName>
    <definedName name="dgd">#REF!</definedName>
    <definedName name="dgd_20" localSheetId="11">#REF!</definedName>
    <definedName name="dgd_20" localSheetId="3">#REF!</definedName>
    <definedName name="dgd_20">#REF!</definedName>
    <definedName name="dgd_28" localSheetId="11">#REF!</definedName>
    <definedName name="dgd_28" localSheetId="3">#REF!</definedName>
    <definedName name="dgd_28">#REF!</definedName>
    <definedName name="dgdz" localSheetId="11">#REF!</definedName>
    <definedName name="dgdz" localSheetId="3">#REF!</definedName>
    <definedName name="dgdz">#REF!</definedName>
    <definedName name="DGIA" localSheetId="11">#REF!</definedName>
    <definedName name="DGIA" localSheetId="3">#REF!</definedName>
    <definedName name="DGIA">#REF!</definedName>
    <definedName name="DGIA_28" localSheetId="11">#REF!</definedName>
    <definedName name="DGIA_28" localSheetId="3">#REF!</definedName>
    <definedName name="DGIA_28">#REF!</definedName>
    <definedName name="DGIA2" localSheetId="11">#REF!</definedName>
    <definedName name="DGIA2" localSheetId="3">#REF!</definedName>
    <definedName name="DGIA2">#REF!</definedName>
    <definedName name="DGIA2_20" localSheetId="11">#REF!</definedName>
    <definedName name="DGIA2_20" localSheetId="3">#REF!</definedName>
    <definedName name="DGIA2_20">#REF!</definedName>
    <definedName name="DGIA2_28" localSheetId="11">#REF!</definedName>
    <definedName name="DGIA2_28" localSheetId="3">#REF!</definedName>
    <definedName name="DGIA2_28">#REF!</definedName>
    <definedName name="DGiaT" localSheetId="11">#REF!</definedName>
    <definedName name="DGiaT" localSheetId="3">#REF!</definedName>
    <definedName name="DGiaT">#REF!</definedName>
    <definedName name="DGiaTN" localSheetId="11">#REF!</definedName>
    <definedName name="DGiaTN" localSheetId="3">#REF!</definedName>
    <definedName name="DGiaTN">#REF!</definedName>
    <definedName name="DGM" localSheetId="11">#REF!</definedName>
    <definedName name="DGM" localSheetId="3">#REF!</definedName>
    <definedName name="DGM">#REF!</definedName>
    <definedName name="DGM_1" localSheetId="11">#REF!</definedName>
    <definedName name="DGM_1" localSheetId="3">#REF!</definedName>
    <definedName name="DGM_1">#REF!</definedName>
    <definedName name="DGM_2" localSheetId="11">#REF!</definedName>
    <definedName name="DGM_2" localSheetId="3">#REF!</definedName>
    <definedName name="DGM_2">#REF!</definedName>
    <definedName name="DGM_20" localSheetId="11">#REF!</definedName>
    <definedName name="DGM_20" localSheetId="3">#REF!</definedName>
    <definedName name="DGM_20">#REF!</definedName>
    <definedName name="DGM_25" localSheetId="11">#REF!</definedName>
    <definedName name="DGM_25" localSheetId="3">#REF!</definedName>
    <definedName name="DGM_25">#REF!</definedName>
    <definedName name="DGM_26" localSheetId="11">#REF!</definedName>
    <definedName name="DGM_26" localSheetId="3">#REF!</definedName>
    <definedName name="DGM_26">#REF!</definedName>
    <definedName name="DGM_28" localSheetId="11">#REF!</definedName>
    <definedName name="DGM_28" localSheetId="3">#REF!</definedName>
    <definedName name="DGM_28">#REF!</definedName>
    <definedName name="DGM_3" localSheetId="11">#REF!</definedName>
    <definedName name="DGM_3" localSheetId="3">#REF!</definedName>
    <definedName name="DGM_3">#REF!</definedName>
    <definedName name="DGM_3_1" localSheetId="11">#REF!</definedName>
    <definedName name="DGM_3_1" localSheetId="3">#REF!</definedName>
    <definedName name="DGM_3_1">#REF!</definedName>
    <definedName name="DGM_3_2" localSheetId="11">#REF!</definedName>
    <definedName name="DGM_3_2" localSheetId="3">#REF!</definedName>
    <definedName name="DGM_3_2">#REF!</definedName>
    <definedName name="DGM_3_20" localSheetId="11">#REF!</definedName>
    <definedName name="DGM_3_20" localSheetId="3">#REF!</definedName>
    <definedName name="DGM_3_20">#REF!</definedName>
    <definedName name="DGM_3_25" localSheetId="11">#REF!</definedName>
    <definedName name="DGM_3_25" localSheetId="3">#REF!</definedName>
    <definedName name="DGM_3_25">#REF!</definedName>
    <definedName name="dgnc">"$#REF!.$A$255:$G$420"</definedName>
    <definedName name="dgnc_26" localSheetId="11">#REF!</definedName>
    <definedName name="dgnc_26" localSheetId="3">#REF!</definedName>
    <definedName name="dgnc_26">#REF!</definedName>
    <definedName name="dgnc_28" localSheetId="11">#REF!</definedName>
    <definedName name="dgnc_28" localSheetId="3">#REF!</definedName>
    <definedName name="dgnc_28">#REF!</definedName>
    <definedName name="dgnc_3">"$#REF!.$A$255:$G$420"</definedName>
    <definedName name="DGNCTT" localSheetId="11">#REF!</definedName>
    <definedName name="DGNCTT" localSheetId="3">#REF!</definedName>
    <definedName name="DGNCTT">#REF!</definedName>
    <definedName name="dgqndn" localSheetId="11">#REF!</definedName>
    <definedName name="dgqndn" localSheetId="3">#REF!</definedName>
    <definedName name="dgqndn">#REF!</definedName>
    <definedName name="dgt100_26" localSheetId="11">#REF!</definedName>
    <definedName name="dgt100_26" localSheetId="3">#REF!</definedName>
    <definedName name="dgt100_26">#REF!</definedName>
    <definedName name="dgt100_28" localSheetId="11">#REF!</definedName>
    <definedName name="dgt100_28" localSheetId="3">#REF!</definedName>
    <definedName name="dgt100_28">#REF!</definedName>
    <definedName name="dgt100_3">NA()</definedName>
    <definedName name="DGTH">NA()</definedName>
    <definedName name="DGTH_26" localSheetId="11">#REF!</definedName>
    <definedName name="DGTH_26" localSheetId="3">#REF!</definedName>
    <definedName name="DGTH_26">#REF!</definedName>
    <definedName name="DGTH_28" localSheetId="11">#REF!</definedName>
    <definedName name="DGTH_28" localSheetId="3">#REF!</definedName>
    <definedName name="DGTH_28">#REF!</definedName>
    <definedName name="DGTH_3">NA()</definedName>
    <definedName name="DGTH1" localSheetId="11">#REF!</definedName>
    <definedName name="DGTH1" localSheetId="3">#REF!</definedName>
    <definedName name="DGTH1">#REF!</definedName>
    <definedName name="DGTH1_1" localSheetId="11">#REF!</definedName>
    <definedName name="DGTH1_1" localSheetId="3">#REF!</definedName>
    <definedName name="DGTH1_1">#REF!</definedName>
    <definedName name="DGTH1_2" localSheetId="11">#REF!</definedName>
    <definedName name="DGTH1_2" localSheetId="3">#REF!</definedName>
    <definedName name="DGTH1_2">#REF!</definedName>
    <definedName name="DGTH1_20" localSheetId="11">#REF!</definedName>
    <definedName name="DGTH1_20" localSheetId="3">#REF!</definedName>
    <definedName name="DGTH1_20">#REF!</definedName>
    <definedName name="DGTH1_25" localSheetId="11">#REF!</definedName>
    <definedName name="DGTH1_25" localSheetId="3">#REF!</definedName>
    <definedName name="DGTH1_25">#REF!</definedName>
    <definedName name="DGTH1_26" localSheetId="11">#REF!</definedName>
    <definedName name="DGTH1_26" localSheetId="3">#REF!</definedName>
    <definedName name="DGTH1_26">#REF!</definedName>
    <definedName name="DGTH1_28" localSheetId="11">#REF!</definedName>
    <definedName name="DGTH1_28" localSheetId="3">#REF!</definedName>
    <definedName name="DGTH1_28">#REF!</definedName>
    <definedName name="DGTH1_3" localSheetId="11">#REF!</definedName>
    <definedName name="DGTH1_3" localSheetId="3">#REF!</definedName>
    <definedName name="DGTH1_3">#REF!</definedName>
    <definedName name="DGTH1_3_1" localSheetId="11">#REF!</definedName>
    <definedName name="DGTH1_3_1" localSheetId="3">#REF!</definedName>
    <definedName name="DGTH1_3_1">#REF!</definedName>
    <definedName name="DGTH1_3_2" localSheetId="11">#REF!</definedName>
    <definedName name="DGTH1_3_2" localSheetId="3">#REF!</definedName>
    <definedName name="DGTH1_3_2">#REF!</definedName>
    <definedName name="DGTH1_3_20" localSheetId="11">#REF!</definedName>
    <definedName name="DGTH1_3_20" localSheetId="3">#REF!</definedName>
    <definedName name="DGTH1_3_20">#REF!</definedName>
    <definedName name="DGTH1_3_25" localSheetId="11">#REF!</definedName>
    <definedName name="DGTH1_3_25" localSheetId="3">#REF!</definedName>
    <definedName name="DGTH1_3_25">#REF!</definedName>
    <definedName name="dgth2" localSheetId="11">#REF!</definedName>
    <definedName name="dgth2" localSheetId="3">#REF!</definedName>
    <definedName name="dgth2">#REF!</definedName>
    <definedName name="dgth2_1" localSheetId="11">#REF!</definedName>
    <definedName name="dgth2_1" localSheetId="3">#REF!</definedName>
    <definedName name="dgth2_1">#REF!</definedName>
    <definedName name="dgth2_2" localSheetId="11">#REF!</definedName>
    <definedName name="dgth2_2" localSheetId="3">#REF!</definedName>
    <definedName name="dgth2_2">#REF!</definedName>
    <definedName name="dgth2_20" localSheetId="11">#REF!</definedName>
    <definedName name="dgth2_20" localSheetId="3">#REF!</definedName>
    <definedName name="dgth2_20">#REF!</definedName>
    <definedName name="dgth2_25" localSheetId="11">#REF!</definedName>
    <definedName name="dgth2_25" localSheetId="3">#REF!</definedName>
    <definedName name="dgth2_25">#REF!</definedName>
    <definedName name="dgth2_26" localSheetId="11">#REF!</definedName>
    <definedName name="dgth2_26" localSheetId="3">#REF!</definedName>
    <definedName name="dgth2_26">#REF!</definedName>
    <definedName name="dgth2_28" localSheetId="11">#REF!</definedName>
    <definedName name="dgth2_28" localSheetId="3">#REF!</definedName>
    <definedName name="dgth2_28">#REF!</definedName>
    <definedName name="dgth2_3" localSheetId="11">#REF!</definedName>
    <definedName name="dgth2_3" localSheetId="3">#REF!</definedName>
    <definedName name="dgth2_3">#REF!</definedName>
    <definedName name="dgth2_3_1" localSheetId="11">#REF!</definedName>
    <definedName name="dgth2_3_1" localSheetId="3">#REF!</definedName>
    <definedName name="dgth2_3_1">#REF!</definedName>
    <definedName name="dgth2_3_2" localSheetId="11">#REF!</definedName>
    <definedName name="dgth2_3_2" localSheetId="3">#REF!</definedName>
    <definedName name="dgth2_3_2">#REF!</definedName>
    <definedName name="dgth2_3_20" localSheetId="11">#REF!</definedName>
    <definedName name="dgth2_3_20" localSheetId="3">#REF!</definedName>
    <definedName name="dgth2_3_20">#REF!</definedName>
    <definedName name="dgth2_3_25" localSheetId="11">#REF!</definedName>
    <definedName name="dgth2_3_25" localSheetId="3">#REF!</definedName>
    <definedName name="dgth2_3_25">#REF!</definedName>
    <definedName name="DGTHCT" localSheetId="11">#REF!</definedName>
    <definedName name="DGTHCT" localSheetId="3">#REF!</definedName>
    <definedName name="DGTHCT">#REF!</definedName>
    <definedName name="DGTHCT_28" localSheetId="11">#REF!</definedName>
    <definedName name="DGTHCT_28" localSheetId="3">#REF!</definedName>
    <definedName name="DGTHCT_28">#REF!</definedName>
    <definedName name="DGTHDZ0_4" localSheetId="11">#REF!</definedName>
    <definedName name="DGTHDZ0_4" localSheetId="3">#REF!</definedName>
    <definedName name="DGTHDZ0_4">#REF!</definedName>
    <definedName name="DGTHDZ0_4_28" localSheetId="11">#REF!</definedName>
    <definedName name="DGTHDZ0_4_28" localSheetId="3">#REF!</definedName>
    <definedName name="DGTHDZ0_4_28">#REF!</definedName>
    <definedName name="DGTHDZ35" localSheetId="11">#REF!</definedName>
    <definedName name="DGTHDZ35" localSheetId="3">#REF!</definedName>
    <definedName name="DGTHDZ35">#REF!</definedName>
    <definedName name="DGTHDZ35_28" localSheetId="11">#REF!</definedName>
    <definedName name="DGTHDZ35_28" localSheetId="3">#REF!</definedName>
    <definedName name="DGTHDZ35_28">#REF!</definedName>
    <definedName name="DGTHTBA" localSheetId="11">#REF!</definedName>
    <definedName name="DGTHTBA" localSheetId="3">#REF!</definedName>
    <definedName name="DGTHTBA">#REF!</definedName>
    <definedName name="DGTHTBA_28" localSheetId="11">#REF!</definedName>
    <definedName name="DGTHTBA_28" localSheetId="3">#REF!</definedName>
    <definedName name="DGTHTBA_28">#REF!</definedName>
    <definedName name="DGTHTH" localSheetId="11">#REF!</definedName>
    <definedName name="DGTHTH" localSheetId="3">#REF!</definedName>
    <definedName name="DGTHTH">#REF!</definedName>
    <definedName name="DGTHTH_28" localSheetId="11">#REF!</definedName>
    <definedName name="DGTHTH_28" localSheetId="3">#REF!</definedName>
    <definedName name="DGTHTH_28">#REF!</definedName>
    <definedName name="DGTN" localSheetId="11">#REF!</definedName>
    <definedName name="DGTN" localSheetId="3">#REF!</definedName>
    <definedName name="DGTN">#REF!</definedName>
    <definedName name="DGTR" localSheetId="11">#REF!</definedName>
    <definedName name="DGTR" localSheetId="3">#REF!</definedName>
    <definedName name="DGTR">#REF!</definedName>
    <definedName name="DGTR_1" localSheetId="11">#REF!</definedName>
    <definedName name="DGTR_1" localSheetId="3">#REF!</definedName>
    <definedName name="DGTR_1">#REF!</definedName>
    <definedName name="DGTR_2" localSheetId="11">#REF!</definedName>
    <definedName name="DGTR_2" localSheetId="3">#REF!</definedName>
    <definedName name="DGTR_2">#REF!</definedName>
    <definedName name="DGTR_20" localSheetId="11">#REF!</definedName>
    <definedName name="DGTR_20" localSheetId="3">#REF!</definedName>
    <definedName name="DGTR_20">#REF!</definedName>
    <definedName name="DGTR_25" localSheetId="11">#REF!</definedName>
    <definedName name="DGTR_25" localSheetId="3">#REF!</definedName>
    <definedName name="DGTR_25">#REF!</definedName>
    <definedName name="DGTR_26" localSheetId="11">#REF!</definedName>
    <definedName name="DGTR_26" localSheetId="3">#REF!</definedName>
    <definedName name="DGTR_26">#REF!</definedName>
    <definedName name="DGTR_28" localSheetId="11">#REF!</definedName>
    <definedName name="DGTR_28" localSheetId="3">#REF!</definedName>
    <definedName name="DGTR_28">#REF!</definedName>
    <definedName name="DGTR_3" localSheetId="11">#REF!</definedName>
    <definedName name="DGTR_3" localSheetId="3">#REF!</definedName>
    <definedName name="DGTR_3">#REF!</definedName>
    <definedName name="DGTR_3_1" localSheetId="11">#REF!</definedName>
    <definedName name="DGTR_3_1" localSheetId="3">#REF!</definedName>
    <definedName name="DGTR_3_1">#REF!</definedName>
    <definedName name="DGTR_3_2" localSheetId="11">#REF!</definedName>
    <definedName name="DGTR_3_2" localSheetId="3">#REF!</definedName>
    <definedName name="DGTR_3_2">#REF!</definedName>
    <definedName name="DGTR_3_20" localSheetId="11">#REF!</definedName>
    <definedName name="DGTR_3_20" localSheetId="3">#REF!</definedName>
    <definedName name="DGTR_3_20">#REF!</definedName>
    <definedName name="DGTR_3_25" localSheetId="11">#REF!</definedName>
    <definedName name="DGTR_3_25" localSheetId="3">#REF!</definedName>
    <definedName name="DGTR_3_25">#REF!</definedName>
    <definedName name="DGTV" localSheetId="11">#REF!</definedName>
    <definedName name="DGTV" localSheetId="3">#REF!</definedName>
    <definedName name="DGTV">#REF!</definedName>
    <definedName name="DGTV_20" localSheetId="11">#REF!</definedName>
    <definedName name="DGTV_20" localSheetId="3">#REF!</definedName>
    <definedName name="DGTV_20">#REF!</definedName>
    <definedName name="DGTV_28" localSheetId="11">#REF!</definedName>
    <definedName name="DGTV_28" localSheetId="3">#REF!</definedName>
    <definedName name="DGTV_28">#REF!</definedName>
    <definedName name="dgvc" localSheetId="11">#REF!</definedName>
    <definedName name="dgvc" localSheetId="3">#REF!</definedName>
    <definedName name="dgvc">#REF!</definedName>
    <definedName name="dgvl">"$#REF!.$A$5:$H$248"</definedName>
    <definedName name="dgvl_26" localSheetId="11">#REF!</definedName>
    <definedName name="dgvl_26" localSheetId="3">#REF!</definedName>
    <definedName name="dgvl_26">#REF!</definedName>
    <definedName name="dgvl_28" localSheetId="11">#REF!</definedName>
    <definedName name="dgvl_28" localSheetId="3">#REF!</definedName>
    <definedName name="dgvl_28">#REF!</definedName>
    <definedName name="dgvl_3">"$#REF!.$A$5:$H$248"</definedName>
    <definedName name="DGVL1" localSheetId="11">#REF!</definedName>
    <definedName name="DGVL1" localSheetId="3">#REF!</definedName>
    <definedName name="DGVL1">#REF!</definedName>
    <definedName name="DGVL1_1" localSheetId="11">#REF!</definedName>
    <definedName name="DGVL1_1" localSheetId="3">#REF!</definedName>
    <definedName name="DGVL1_1">#REF!</definedName>
    <definedName name="DGVL1_2" localSheetId="11">#REF!</definedName>
    <definedName name="DGVL1_2" localSheetId="3">#REF!</definedName>
    <definedName name="DGVL1_2">#REF!</definedName>
    <definedName name="DGVL1_20" localSheetId="11">#REF!</definedName>
    <definedName name="DGVL1_20" localSheetId="3">#REF!</definedName>
    <definedName name="DGVL1_20">#REF!</definedName>
    <definedName name="DGVL1_25" localSheetId="11">#REF!</definedName>
    <definedName name="DGVL1_25" localSheetId="3">#REF!</definedName>
    <definedName name="DGVL1_25">#REF!</definedName>
    <definedName name="DGVL1_26" localSheetId="11">#REF!</definedName>
    <definedName name="DGVL1_26" localSheetId="3">#REF!</definedName>
    <definedName name="DGVL1_26">#REF!</definedName>
    <definedName name="DGVL1_28" localSheetId="11">#REF!</definedName>
    <definedName name="DGVL1_28" localSheetId="3">#REF!</definedName>
    <definedName name="DGVL1_28">#REF!</definedName>
    <definedName name="DGVL1_3" localSheetId="11">#REF!</definedName>
    <definedName name="DGVL1_3" localSheetId="3">#REF!</definedName>
    <definedName name="DGVL1_3">#REF!</definedName>
    <definedName name="DGVL1_3_1" localSheetId="11">#REF!</definedName>
    <definedName name="DGVL1_3_1" localSheetId="3">#REF!</definedName>
    <definedName name="DGVL1_3_1">#REF!</definedName>
    <definedName name="DGVL1_3_2" localSheetId="11">#REF!</definedName>
    <definedName name="DGVL1_3_2" localSheetId="3">#REF!</definedName>
    <definedName name="DGVL1_3_2">#REF!</definedName>
    <definedName name="DGVL1_3_20" localSheetId="11">#REF!</definedName>
    <definedName name="DGVL1_3_20" localSheetId="3">#REF!</definedName>
    <definedName name="DGVL1_3_20">#REF!</definedName>
    <definedName name="DGVL1_3_25" localSheetId="11">#REF!</definedName>
    <definedName name="DGVL1_3_25" localSheetId="3">#REF!</definedName>
    <definedName name="DGVL1_3_25">#REF!</definedName>
    <definedName name="Dgvlcau" localSheetId="11">#REF!</definedName>
    <definedName name="Dgvlcau" localSheetId="3">#REF!</definedName>
    <definedName name="Dgvlcau">#REF!</definedName>
    <definedName name="DGVT" localSheetId="11">#REF!</definedName>
    <definedName name="DGVT" localSheetId="3">#REF!</definedName>
    <definedName name="DGVT">#REF!</definedName>
    <definedName name="DGVT_28" localSheetId="11">#REF!</definedName>
    <definedName name="DGVT_28" localSheetId="3">#REF!</definedName>
    <definedName name="DGVT_28">#REF!</definedName>
    <definedName name="dgxhiencau" localSheetId="11">#REF!</definedName>
    <definedName name="dgxhiencau" localSheetId="3">#REF!</definedName>
    <definedName name="dgxhiencau">#REF!</definedName>
    <definedName name="dgxhiencau_20" localSheetId="11">#REF!</definedName>
    <definedName name="dgxhiencau_20" localSheetId="3">#REF!</definedName>
    <definedName name="dgxhiencau_20">#REF!</definedName>
    <definedName name="dgxhienduong" localSheetId="11">#REF!</definedName>
    <definedName name="dgxhienduong" localSheetId="3">#REF!</definedName>
    <definedName name="dgxhienduong">#REF!</definedName>
    <definedName name="dgxhienduong_20" localSheetId="11">#REF!</definedName>
    <definedName name="dgxhienduong_20" localSheetId="3">#REF!</definedName>
    <definedName name="dgxhienduong_20">#REF!</definedName>
    <definedName name="dh" localSheetId="11">#REF!</definedName>
    <definedName name="dh" localSheetId="3">#REF!</definedName>
    <definedName name="dh">#REF!</definedName>
    <definedName name="dh_28" localSheetId="11">#REF!</definedName>
    <definedName name="dh_28" localSheetId="3">#REF!</definedName>
    <definedName name="dh_28">#REF!</definedName>
    <definedName name="dhoa" localSheetId="11">#REF!</definedName>
    <definedName name="dhoa" localSheetId="3">#REF!</definedName>
    <definedName name="dhoa">#REF!</definedName>
    <definedName name="dhoa_20" localSheetId="11">#REF!</definedName>
    <definedName name="dhoa_20" localSheetId="3">#REF!</definedName>
    <definedName name="dhoa_20">#REF!</definedName>
    <definedName name="dhoc" localSheetId="11">#REF!</definedName>
    <definedName name="dhoc" localSheetId="3">#REF!</definedName>
    <definedName name="dhoc">#REF!</definedName>
    <definedName name="dhoc_20" localSheetId="11">#REF!</definedName>
    <definedName name="dhoc_20" localSheetId="3">#REF!</definedName>
    <definedName name="dhoc_20">#REF!</definedName>
    <definedName name="dhoc_28" localSheetId="11">#REF!</definedName>
    <definedName name="dhoc_28" localSheetId="3">#REF!</definedName>
    <definedName name="dhoc_28">#REF!</definedName>
    <definedName name="dhom" localSheetId="11">#REF!</definedName>
    <definedName name="dhom" localSheetId="3">#REF!</definedName>
    <definedName name="dhom">#REF!</definedName>
    <definedName name="dhom_28" localSheetId="11">#REF!</definedName>
    <definedName name="dhom_28" localSheetId="3">#REF!</definedName>
    <definedName name="dhom_28">#REF!</definedName>
    <definedName name="di" localSheetId="11">#REF!</definedName>
    <definedName name="di" localSheetId="3">#REF!</definedName>
    <definedName name="di">#REF!</definedName>
    <definedName name="DICH11" localSheetId="11">#REF!</definedName>
    <definedName name="DICH11" localSheetId="3">#REF!</definedName>
    <definedName name="DICH11">#REF!</definedName>
    <definedName name="DICH11_20" localSheetId="11">#REF!</definedName>
    <definedName name="DICH11_20" localSheetId="3">#REF!</definedName>
    <definedName name="DICH11_20">#REF!</definedName>
    <definedName name="DICH11_28" localSheetId="11">#REF!</definedName>
    <definedName name="DICH11_28" localSheetId="3">#REF!</definedName>
    <definedName name="DICH11_28">#REF!</definedName>
    <definedName name="dich22" localSheetId="11">#REF!</definedName>
    <definedName name="dich22" localSheetId="3">#REF!</definedName>
    <definedName name="dich22">#REF!</definedName>
    <definedName name="dich22_20" localSheetId="11">#REF!</definedName>
    <definedName name="dich22_20" localSheetId="3">#REF!</definedName>
    <definedName name="dich22_20">#REF!</definedName>
    <definedName name="dich22_28" localSheetId="11">#REF!</definedName>
    <definedName name="dich22_28" localSheetId="3">#REF!</definedName>
    <definedName name="dich22_28">#REF!</definedName>
    <definedName name="dien" localSheetId="11">#REF!</definedName>
    <definedName name="dien" localSheetId="3">#REF!</definedName>
    <definedName name="dien">#REF!</definedName>
    <definedName name="Dien_Luong_nam" localSheetId="11">#REF!</definedName>
    <definedName name="Dien_Luong_nam" localSheetId="3">#REF!</definedName>
    <definedName name="Dien_Luong_nam">#REF!</definedName>
    <definedName name="Dien_nang_so_cap" localSheetId="11">#REF!</definedName>
    <definedName name="Dien_nang_so_cap" localSheetId="3">#REF!</definedName>
    <definedName name="Dien_nang_so_cap">#REF!</definedName>
    <definedName name="Dien_nang_thu_cap" localSheetId="11">#REF!</definedName>
    <definedName name="Dien_nang_thu_cap" localSheetId="3">#REF!</definedName>
    <definedName name="Dien_nang_thu_cap">#REF!</definedName>
    <definedName name="Diezel" localSheetId="11">+#REF!</definedName>
    <definedName name="Diezel" localSheetId="3">+#REF!</definedName>
    <definedName name="Diezel">+#REF!</definedName>
    <definedName name="dim" localSheetId="11">#REF!</definedName>
    <definedName name="dim" localSheetId="3">#REF!</definedName>
    <definedName name="dim">#REF!</definedName>
    <definedName name="dim_20" localSheetId="11">#REF!</definedName>
    <definedName name="dim_20" localSheetId="3">#REF!</definedName>
    <definedName name="dim_20">#REF!</definedName>
    <definedName name="dim_28" localSheetId="11">#REF!</definedName>
    <definedName name="dim_28" localSheetId="3">#REF!</definedName>
    <definedName name="dim_28">#REF!</definedName>
    <definedName name="DIMM_64MB_ECC_PC133" localSheetId="11">#REF!</definedName>
    <definedName name="DIMM_64MB_ECC_PC133" localSheetId="3">#REF!</definedName>
    <definedName name="DIMM_64MB_ECC_PC133">#REF!</definedName>
    <definedName name="DIMM_64MB_ECC_PC133_28" localSheetId="11">#REF!</definedName>
    <definedName name="DIMM_64MB_ECC_PC133_28" localSheetId="3">#REF!</definedName>
    <definedName name="DIMM_64MB_ECC_PC133_28">#REF!</definedName>
    <definedName name="dinh">"$#REF!.$F$11"</definedName>
    <definedName name="dinh_26" localSheetId="11">#REF!</definedName>
    <definedName name="dinh_26" localSheetId="3">#REF!</definedName>
    <definedName name="dinh_26">#REF!</definedName>
    <definedName name="dinh_28" localSheetId="11">#REF!</definedName>
    <definedName name="dinh_28" localSheetId="3">#REF!</definedName>
    <definedName name="dinh_28">#REF!</definedName>
    <definedName name="dinh_3">"$#REF!.$F$11"</definedName>
    <definedName name="dinh2">"$#REF!.$O$4"</definedName>
    <definedName name="dinh2_26" localSheetId="11">#REF!</definedName>
    <definedName name="dinh2_26" localSheetId="3">#REF!</definedName>
    <definedName name="dinh2_26">#REF!</definedName>
    <definedName name="dinh2_28" localSheetId="11">#REF!</definedName>
    <definedName name="dinh2_28" localSheetId="3">#REF!</definedName>
    <definedName name="dinh2_28">#REF!</definedName>
    <definedName name="dinh2_3">"$#REF!.$O$4"</definedName>
    <definedName name="dinhdia" localSheetId="11">#REF!</definedName>
    <definedName name="dinhdia" localSheetId="3">#REF!</definedName>
    <definedName name="dinhdia">#REF!</definedName>
    <definedName name="dinhdia_20" localSheetId="11">#REF!</definedName>
    <definedName name="dinhdia_20" localSheetId="3">#REF!</definedName>
    <definedName name="dinhdia_20">#REF!</definedName>
    <definedName name="dinhmu" localSheetId="11">#REF!</definedName>
    <definedName name="dinhmu" localSheetId="3">#REF!</definedName>
    <definedName name="dinhmu">#REF!</definedName>
    <definedName name="dinhmu_20" localSheetId="11">#REF!</definedName>
    <definedName name="dinhmu_20" localSheetId="3">#REF!</definedName>
    <definedName name="dinhmu_20">#REF!</definedName>
    <definedName name="dinhmu_28" localSheetId="11">#REF!</definedName>
    <definedName name="dinhmu_28" localSheetId="3">#REF!</definedName>
    <definedName name="dinhmu_28">#REF!</definedName>
    <definedName name="Dinhmuc" localSheetId="11">#REF!</definedName>
    <definedName name="Dinhmuc" localSheetId="3">#REF!</definedName>
    <definedName name="Dinhmuc">#REF!</definedName>
    <definedName name="Dinhmuc_20" localSheetId="11">#REF!</definedName>
    <definedName name="Dinhmuc_20" localSheetId="3">#REF!</definedName>
    <definedName name="Dinhmuc_20">#REF!</definedName>
    <definedName name="Dinhmuc_28" localSheetId="11">#REF!</definedName>
    <definedName name="Dinhmuc_28" localSheetId="3">#REF!</definedName>
    <definedName name="Dinhmuc_28">#REF!</definedName>
    <definedName name="diÔn_gi_i" localSheetId="11">#REF!</definedName>
    <definedName name="diÔn_gi_i" localSheetId="3">#REF!</definedName>
    <definedName name="diÔn_gi_i">#REF!</definedName>
    <definedName name="DL" localSheetId="11">#REF!</definedName>
    <definedName name="DL" localSheetId="3">#REF!</definedName>
    <definedName name="DL">#REF!</definedName>
    <definedName name="DL_28" localSheetId="11">#REF!</definedName>
    <definedName name="DL_28" localSheetId="3">#REF!</definedName>
    <definedName name="DL_28">#REF!</definedName>
    <definedName name="DL15HT">NA()</definedName>
    <definedName name="DL15HT_26" localSheetId="11">#REF!</definedName>
    <definedName name="DL15HT_26" localSheetId="3">#REF!</definedName>
    <definedName name="DL15HT_26">#REF!</definedName>
    <definedName name="DL15HT_28" localSheetId="11">#REF!</definedName>
    <definedName name="DL15HT_28" localSheetId="3">#REF!</definedName>
    <definedName name="DL15HT_28">#REF!</definedName>
    <definedName name="DL15HT_3">NA()</definedName>
    <definedName name="DL16HT">NA()</definedName>
    <definedName name="DL16HT_26" localSheetId="11">#REF!</definedName>
    <definedName name="DL16HT_26" localSheetId="3">#REF!</definedName>
    <definedName name="DL16HT_26">#REF!</definedName>
    <definedName name="DL16HT_28" localSheetId="11">#REF!</definedName>
    <definedName name="DL16HT_28" localSheetId="3">#REF!</definedName>
    <definedName name="DL16HT_28">#REF!</definedName>
    <definedName name="DL16HT_3">NA()</definedName>
    <definedName name="DL19HT">NA()</definedName>
    <definedName name="DL19HT_26" localSheetId="11">#REF!</definedName>
    <definedName name="DL19HT_26" localSheetId="3">#REF!</definedName>
    <definedName name="DL19HT_26">#REF!</definedName>
    <definedName name="DL19HT_28" localSheetId="11">#REF!</definedName>
    <definedName name="DL19HT_28" localSheetId="3">#REF!</definedName>
    <definedName name="DL19HT_28">#REF!</definedName>
    <definedName name="DL19HT_3">NA()</definedName>
    <definedName name="DL20HT">NA()</definedName>
    <definedName name="DL20HT_26" localSheetId="11">#REF!</definedName>
    <definedName name="DL20HT_26" localSheetId="3">#REF!</definedName>
    <definedName name="DL20HT_26">#REF!</definedName>
    <definedName name="DL20HT_28" localSheetId="11">#REF!</definedName>
    <definedName name="DL20HT_28" localSheetId="3">#REF!</definedName>
    <definedName name="DL20HT_28">#REF!</definedName>
    <definedName name="DL20HT_3">NA()</definedName>
    <definedName name="DLC" localSheetId="11">#REF!</definedName>
    <definedName name="DLC" localSheetId="3">#REF!</definedName>
    <definedName name="DLC">#REF!</definedName>
    <definedName name="DLC_20" localSheetId="11">#REF!</definedName>
    <definedName name="DLC_20" localSheetId="3">#REF!</definedName>
    <definedName name="DLC_20">#REF!</definedName>
    <definedName name="DLC_28" localSheetId="11">#REF!</definedName>
    <definedName name="DLC_28" localSheetId="3">#REF!</definedName>
    <definedName name="DLC_28">#REF!</definedName>
    <definedName name="DLCC" localSheetId="11">#REF!</definedName>
    <definedName name="DLCC" localSheetId="3">#REF!</definedName>
    <definedName name="DLCC">#REF!</definedName>
    <definedName name="DLCC_20" localSheetId="11">#REF!</definedName>
    <definedName name="DLCC_20" localSheetId="3">#REF!</definedName>
    <definedName name="DLCC_20">#REF!</definedName>
    <definedName name="DLCC_28" localSheetId="11">#REF!</definedName>
    <definedName name="DLCC_28" localSheetId="3">#REF!</definedName>
    <definedName name="DLCC_28">#REF!</definedName>
    <definedName name="dls" localSheetId="11">#REF!</definedName>
    <definedName name="dls" localSheetId="3">#REF!</definedName>
    <definedName name="dls">#REF!</definedName>
    <definedName name="dls_28" localSheetId="11">#REF!</definedName>
    <definedName name="dls_28" localSheetId="3">#REF!</definedName>
    <definedName name="dls_28">#REF!</definedName>
    <definedName name="dm" localSheetId="11">#REF!</definedName>
    <definedName name="dm" localSheetId="3">#REF!</definedName>
    <definedName name="dm">#REF!</definedName>
    <definedName name="DM_MaTruong" localSheetId="11">#REF!</definedName>
    <definedName name="DM_MaTruong" localSheetId="3">#REF!</definedName>
    <definedName name="DM_MaTruong">#REF!</definedName>
    <definedName name="DM_MaTruong_20" localSheetId="11">#REF!</definedName>
    <definedName name="DM_MaTruong_20" localSheetId="3">#REF!</definedName>
    <definedName name="DM_MaTruong_20">#REF!</definedName>
    <definedName name="DM_MaTruong_28" localSheetId="11">#REF!</definedName>
    <definedName name="DM_MaTruong_28" localSheetId="3">#REF!</definedName>
    <definedName name="DM_MaTruong_28">#REF!</definedName>
    <definedName name="dm1." localSheetId="11">#REF!</definedName>
    <definedName name="dm1." localSheetId="3">#REF!</definedName>
    <definedName name="dm1.">#REF!</definedName>
    <definedName name="dm2." localSheetId="11">#REF!</definedName>
    <definedName name="dm2." localSheetId="3">#REF!</definedName>
    <definedName name="dm2.">#REF!</definedName>
    <definedName name="dm56bxd" localSheetId="11">#REF!</definedName>
    <definedName name="dm56bxd" localSheetId="3">#REF!</definedName>
    <definedName name="dm56bxd">#REF!</definedName>
    <definedName name="dmat" localSheetId="11">#REF!</definedName>
    <definedName name="dmat" localSheetId="3">#REF!</definedName>
    <definedName name="dmat">#REF!</definedName>
    <definedName name="DMAY" localSheetId="11">#REF!</definedName>
    <definedName name="DMAY" localSheetId="3">#REF!</definedName>
    <definedName name="DMAY">#REF!</definedName>
    <definedName name="DMAY_20" localSheetId="11">#REF!</definedName>
    <definedName name="DMAY_20" localSheetId="3">#REF!</definedName>
    <definedName name="DMAY_20">#REF!</definedName>
    <definedName name="DMAY_28" localSheetId="11">#REF!</definedName>
    <definedName name="DMAY_28" localSheetId="3">#REF!</definedName>
    <definedName name="DMAY_28">#REF!</definedName>
    <definedName name="DMC" localSheetId="11">#REF!</definedName>
    <definedName name="DMC" localSheetId="3">#REF!</definedName>
    <definedName name="DMC">#REF!</definedName>
    <definedName name="DMC_28" localSheetId="11">#REF!</definedName>
    <definedName name="DMC_28" localSheetId="3">#REF!</definedName>
    <definedName name="DMC_28">#REF!</definedName>
    <definedName name="DMCa" localSheetId="11">#REF!</definedName>
    <definedName name="DMCa" localSheetId="3">#REF!</definedName>
    <definedName name="DMCa">#REF!</definedName>
    <definedName name="DMCa_28" localSheetId="11">#REF!</definedName>
    <definedName name="DMCa_28" localSheetId="3">#REF!</definedName>
    <definedName name="DMCa_28">#REF!</definedName>
    <definedName name="DMGT" localSheetId="11">#REF!</definedName>
    <definedName name="DMGT" localSheetId="3">#REF!</definedName>
    <definedName name="DMGT">#REF!</definedName>
    <definedName name="DMlapdatxa">"$#REF!.$A$1244:$F$1285"</definedName>
    <definedName name="DMlapdatxa_26" localSheetId="11">#REF!</definedName>
    <definedName name="DMlapdatxa_26" localSheetId="3">#REF!</definedName>
    <definedName name="DMlapdatxa_26">#REF!</definedName>
    <definedName name="DMlapdatxa_28" localSheetId="11">#REF!</definedName>
    <definedName name="DMlapdatxa_28" localSheetId="3">#REF!</definedName>
    <definedName name="DMlapdatxa_28">#REF!</definedName>
    <definedName name="DMlapdatxa_3">"$#REF!.$A$1244:$F$1285"</definedName>
    <definedName name="dmoi" localSheetId="11">#REF!</definedName>
    <definedName name="dmoi" localSheetId="3">#REF!</definedName>
    <definedName name="dmoi">#REF!</definedName>
    <definedName name="dmoi_28" localSheetId="11">#REF!</definedName>
    <definedName name="dmoi_28" localSheetId="3">#REF!</definedName>
    <definedName name="dmoi_28">#REF!</definedName>
    <definedName name="DMTK" localSheetId="11">#REF!</definedName>
    <definedName name="DMTK" localSheetId="3">#REF!</definedName>
    <definedName name="DMTK">#REF!</definedName>
    <definedName name="DMTK_20" localSheetId="11">#REF!</definedName>
    <definedName name="DMTK_20" localSheetId="3">#REF!</definedName>
    <definedName name="DMTK_20">#REF!</definedName>
    <definedName name="DMTK_28" localSheetId="11">#REF!</definedName>
    <definedName name="DMTK_28" localSheetId="3">#REF!</definedName>
    <definedName name="DMTK_28">#REF!</definedName>
    <definedName name="DMTL" localSheetId="11">#REF!</definedName>
    <definedName name="DMTL" localSheetId="3">#REF!</definedName>
    <definedName name="DMTL">#REF!</definedName>
    <definedName name="dmz" localSheetId="11">#REF!</definedName>
    <definedName name="dmz" localSheetId="3">#REF!</definedName>
    <definedName name="dmz">#REF!</definedName>
    <definedName name="dmz_1" localSheetId="11">#REF!</definedName>
    <definedName name="dmz_1" localSheetId="3">#REF!</definedName>
    <definedName name="dmz_1">#REF!</definedName>
    <definedName name="dmz_2" localSheetId="11">#REF!</definedName>
    <definedName name="dmz_2" localSheetId="3">#REF!</definedName>
    <definedName name="dmz_2">#REF!</definedName>
    <definedName name="dmz_20" localSheetId="11">#REF!</definedName>
    <definedName name="dmz_20" localSheetId="3">#REF!</definedName>
    <definedName name="dmz_20">#REF!</definedName>
    <definedName name="dmz_25" localSheetId="11">#REF!</definedName>
    <definedName name="dmz_25" localSheetId="3">#REF!</definedName>
    <definedName name="dmz_25">#REF!</definedName>
    <definedName name="dmz_28" localSheetId="11">#REF!</definedName>
    <definedName name="dmz_28" localSheetId="3">#REF!</definedName>
    <definedName name="dmz_28">#REF!</definedName>
    <definedName name="DN">"$#REF!.$G$50:$G$129"</definedName>
    <definedName name="DN_26" localSheetId="11">#REF!</definedName>
    <definedName name="DN_26" localSheetId="3">#REF!</definedName>
    <definedName name="DN_26">#REF!</definedName>
    <definedName name="DN_28" localSheetId="11">#REF!</definedName>
    <definedName name="DN_28" localSheetId="3">#REF!</definedName>
    <definedName name="DN_28">#REF!</definedName>
    <definedName name="DN_3">"$#REF!.$G$50:$G$129"</definedName>
    <definedName name="DNNN" localSheetId="11">#REF!</definedName>
    <definedName name="DNNN" localSheetId="3">#REF!</definedName>
    <definedName name="DNNN">#REF!</definedName>
    <definedName name="dno" localSheetId="11">#REF!</definedName>
    <definedName name="dno" localSheetId="3">#REF!</definedName>
    <definedName name="dno">#REF!</definedName>
    <definedName name="dno_1" localSheetId="11">#REF!</definedName>
    <definedName name="dno_1" localSheetId="3">#REF!</definedName>
    <definedName name="dno_1">#REF!</definedName>
    <definedName name="dno_2" localSheetId="11">#REF!</definedName>
    <definedName name="dno_2" localSheetId="3">#REF!</definedName>
    <definedName name="dno_2">#REF!</definedName>
    <definedName name="dno_20" localSheetId="11">#REF!</definedName>
    <definedName name="dno_20" localSheetId="3">#REF!</definedName>
    <definedName name="dno_20">#REF!</definedName>
    <definedName name="dno_25" localSheetId="11">#REF!</definedName>
    <definedName name="dno_25" localSheetId="3">#REF!</definedName>
    <definedName name="dno_25">#REF!</definedName>
    <definedName name="dno_28" localSheetId="11">#REF!</definedName>
    <definedName name="dno_28" localSheetId="3">#REF!</definedName>
    <definedName name="dno_28">#REF!</definedName>
    <definedName name="DÑt45x4">"$#REF!.$#REF!$#REF!"</definedName>
    <definedName name="DÑt45x4_26" localSheetId="11">#REF!</definedName>
    <definedName name="DÑt45x4_26" localSheetId="3">#REF!</definedName>
    <definedName name="DÑt45x4_26">#REF!</definedName>
    <definedName name="DÑt45x4_28" localSheetId="11">#REF!</definedName>
    <definedName name="DÑt45x4_28" localSheetId="3">#REF!</definedName>
    <definedName name="DÑt45x4_28">#REF!</definedName>
    <definedName name="DÑt45x4_3">"$#REF!.$#REF!$#REF!"</definedName>
    <definedName name="do" localSheetId="11">#REF!</definedName>
    <definedName name="do" localSheetId="3">#REF!</definedName>
    <definedName name="do">#REF!</definedName>
    <definedName name="do_20" localSheetId="11">#REF!</definedName>
    <definedName name="do_20" localSheetId="3">#REF!</definedName>
    <definedName name="do_20">#REF!</definedName>
    <definedName name="do_28" localSheetId="11">#REF!</definedName>
    <definedName name="do_28" localSheetId="3">#REF!</definedName>
    <definedName name="do_28">#REF!</definedName>
    <definedName name="DOAN" localSheetId="11">#REF!</definedName>
    <definedName name="DOAN" localSheetId="3">#REF!</definedName>
    <definedName name="DOAN">#REF!</definedName>
    <definedName name="dobt" localSheetId="11">#REF!</definedName>
    <definedName name="dobt" localSheetId="3">#REF!</definedName>
    <definedName name="dobt">#REF!</definedName>
    <definedName name="DOC" localSheetId="11">#REF!</definedName>
    <definedName name="DOC" localSheetId="3">#REF!</definedName>
    <definedName name="DOC">#REF!</definedName>
    <definedName name="DOC_20" localSheetId="11">#REF!</definedName>
    <definedName name="DOC_20" localSheetId="3">#REF!</definedName>
    <definedName name="DOC_20">#REF!</definedName>
    <definedName name="Document_array" localSheetId="0">{"ÿÿÿÿÿ"}</definedName>
    <definedName name="Document_array" localSheetId="1">{"ÿÿÿÿÿ"}</definedName>
    <definedName name="Document_array" localSheetId="2">{"ÿÿÿÿÿ"}</definedName>
    <definedName name="Document_array" localSheetId="3">{"ÿÿÿÿÿ"}</definedName>
    <definedName name="Document_array">{"ÿÿÿÿÿ"}</definedName>
    <definedName name="Document_array_1" localSheetId="0">{"ÿÿÿÿÿ"}</definedName>
    <definedName name="Document_array_1" localSheetId="1">{"ÿÿÿÿÿ"}</definedName>
    <definedName name="Document_array_1" localSheetId="2">{"ÿÿÿÿÿ"}</definedName>
    <definedName name="Document_array_1" localSheetId="3">{"ÿÿÿÿÿ"}</definedName>
    <definedName name="Document_array_1">{"ÿÿÿÿÿ"}</definedName>
    <definedName name="Document_array_2" localSheetId="0">{"ÿÿÿÿÿ"}</definedName>
    <definedName name="Document_array_2" localSheetId="1">{"ÿÿÿÿÿ"}</definedName>
    <definedName name="Document_array_2" localSheetId="2">{"ÿÿÿÿÿ"}</definedName>
    <definedName name="Document_array_2" localSheetId="3">{"ÿÿÿÿÿ"}</definedName>
    <definedName name="Document_array_2">{"ÿÿÿÿÿ"}</definedName>
    <definedName name="Document_array_20" localSheetId="0">{"ÿÿÿÿÿ"}</definedName>
    <definedName name="Document_array_20" localSheetId="1">{"ÿÿÿÿÿ"}</definedName>
    <definedName name="Document_array_20" localSheetId="2">{"ÿÿÿÿÿ"}</definedName>
    <definedName name="Document_array_20" localSheetId="3">{"ÿÿÿÿÿ"}</definedName>
    <definedName name="Document_array_20">{"ÿÿÿÿÿ"}</definedName>
    <definedName name="Document_array_22" localSheetId="0">{"ÿÿÿÿÿ"}</definedName>
    <definedName name="Document_array_22" localSheetId="1">{"ÿÿÿÿÿ"}</definedName>
    <definedName name="Document_array_22" localSheetId="2">{"ÿÿÿÿÿ"}</definedName>
    <definedName name="Document_array_22" localSheetId="3">{"ÿÿÿÿÿ"}</definedName>
    <definedName name="Document_array_22">{"ÿÿÿÿÿ"}</definedName>
    <definedName name="Document_array_25" localSheetId="0">{"ÿÿÿÿÿ"}</definedName>
    <definedName name="Document_array_25" localSheetId="1">{"ÿÿÿÿÿ"}</definedName>
    <definedName name="Document_array_25" localSheetId="2">{"ÿÿÿÿÿ"}</definedName>
    <definedName name="Document_array_25" localSheetId="3">{"ÿÿÿÿÿ"}</definedName>
    <definedName name="Document_array_25">{"ÿÿÿÿÿ"}</definedName>
    <definedName name="Document_array_26" localSheetId="0">{"ÿÿÿÿÿ"}</definedName>
    <definedName name="Document_array_26" localSheetId="1">{"ÿÿÿÿÿ"}</definedName>
    <definedName name="Document_array_26" localSheetId="2">{"ÿÿÿÿÿ"}</definedName>
    <definedName name="Document_array_26" localSheetId="3">{"ÿÿÿÿÿ"}</definedName>
    <definedName name="Document_array_26">{"ÿÿÿÿÿ"}</definedName>
    <definedName name="Document_array_28" localSheetId="0">{"Book1"}</definedName>
    <definedName name="Document_array_28" localSheetId="1">{"Book1"}</definedName>
    <definedName name="Document_array_28" localSheetId="2">{"Book1"}</definedName>
    <definedName name="Document_array_28" localSheetId="3">{"Book1"}</definedName>
    <definedName name="Document_array_28">{"Book1"}</definedName>
    <definedName name="Document_array_3" localSheetId="0">{"ÿÿÿÿÿ","Bieu_Giuaky_LangSon (chinhthuc).xls"}</definedName>
    <definedName name="Document_array_3" localSheetId="1">{"ÿÿÿÿÿ","Bieu_Giuaky_LangSon (chinhthuc).xls"}</definedName>
    <definedName name="Document_array_3" localSheetId="2">{"ÿÿÿÿÿ","Bieu_Giuaky_LangSon (chinhthuc).xls"}</definedName>
    <definedName name="Document_array_3" localSheetId="3">{"ÿÿÿÿÿ","Bieu_Giuaky_LangSon (chinhthuc).xls"}</definedName>
    <definedName name="Document_array_3">{"ÿÿÿÿÿ","Bieu_Giuaky_LangSon (chinhthuc).xls"}</definedName>
    <definedName name="Document_array_3_1" localSheetId="0">{"ÿÿÿÿÿ","Bieu_Giuaky_LangSon (chinhthuc).xls"}</definedName>
    <definedName name="Document_array_3_1" localSheetId="1">{"ÿÿÿÿÿ","Bieu_Giuaky_LangSon (chinhthuc).xls"}</definedName>
    <definedName name="Document_array_3_1" localSheetId="2">{"ÿÿÿÿÿ","Bieu_Giuaky_LangSon (chinhthuc).xls"}</definedName>
    <definedName name="Document_array_3_1" localSheetId="3">{"ÿÿÿÿÿ","Bieu_Giuaky_LangSon (chinhthuc).xls"}</definedName>
    <definedName name="Document_array_3_1">{"ÿÿÿÿÿ","Bieu_Giuaky_LangSon (chinhthuc).xls"}</definedName>
    <definedName name="Document_array_3_2" localSheetId="0">{"ÿÿÿÿÿ","Bieu_Giuaky_LangSon (chinhthuc).xls"}</definedName>
    <definedName name="Document_array_3_2" localSheetId="1">{"ÿÿÿÿÿ","Bieu_Giuaky_LangSon (chinhthuc).xls"}</definedName>
    <definedName name="Document_array_3_2" localSheetId="2">{"ÿÿÿÿÿ","Bieu_Giuaky_LangSon (chinhthuc).xls"}</definedName>
    <definedName name="Document_array_3_2" localSheetId="3">{"ÿÿÿÿÿ","Bieu_Giuaky_LangSon (chinhthuc).xls"}</definedName>
    <definedName name="Document_array_3_2">{"ÿÿÿÿÿ","Bieu_Giuaky_LangSon (chinhthuc).xls"}</definedName>
    <definedName name="Document_array_3_20" localSheetId="0">{"ÿÿÿÿÿ","Bieu_Giuaky_LangSon (chinhthuc).xls"}</definedName>
    <definedName name="Document_array_3_20" localSheetId="1">{"ÿÿÿÿÿ","Bieu_Giuaky_LangSon (chinhthuc).xls"}</definedName>
    <definedName name="Document_array_3_20" localSheetId="2">{"ÿÿÿÿÿ","Bieu_Giuaky_LangSon (chinhthuc).xls"}</definedName>
    <definedName name="Document_array_3_20" localSheetId="3">{"ÿÿÿÿÿ","Bieu_Giuaky_LangSon (chinhthuc).xls"}</definedName>
    <definedName name="Document_array_3_20">{"ÿÿÿÿÿ","Bieu_Giuaky_LangSon (chinhthuc).xls"}</definedName>
    <definedName name="Document_array_3_22" localSheetId="0">{"ÿÿÿÿÿ","Bieu_Giuaky_LangSon (chinhthuc).xls"}</definedName>
    <definedName name="Document_array_3_22" localSheetId="1">{"ÿÿÿÿÿ","Bieu_Giuaky_LangSon (chinhthuc).xls"}</definedName>
    <definedName name="Document_array_3_22" localSheetId="2">{"ÿÿÿÿÿ","Bieu_Giuaky_LangSon (chinhthuc).xls"}</definedName>
    <definedName name="Document_array_3_22" localSheetId="3">{"ÿÿÿÿÿ","Bieu_Giuaky_LangSon (chinhthuc).xls"}</definedName>
    <definedName name="Document_array_3_22">{"ÿÿÿÿÿ","Bieu_Giuaky_LangSon (chinhthuc).xls"}</definedName>
    <definedName name="Document_array_3_25" localSheetId="0">{"ÿÿÿÿÿ","Bieu_Giuaky_LangSon (chinhthuc).xls"}</definedName>
    <definedName name="Document_array_3_25" localSheetId="1">{"ÿÿÿÿÿ","Bieu_Giuaky_LangSon (chinhthuc).xls"}</definedName>
    <definedName name="Document_array_3_25" localSheetId="2">{"ÿÿÿÿÿ","Bieu_Giuaky_LangSon (chinhthuc).xls"}</definedName>
    <definedName name="Document_array_3_25" localSheetId="3">{"ÿÿÿÿÿ","Bieu_Giuaky_LangSon (chinhthuc).xls"}</definedName>
    <definedName name="Document_array_3_25">{"ÿÿÿÿÿ","Bieu_Giuaky_LangSon (chinhthuc).xls"}</definedName>
    <definedName name="Documents_array_28" localSheetId="11">#REF!</definedName>
    <definedName name="Documents_array_28" localSheetId="3">#REF!</definedName>
    <definedName name="Documents_array_28">#REF!</definedName>
    <definedName name="DoiSCCoDong" localSheetId="11">#REF!</definedName>
    <definedName name="DoiSCCoDong" localSheetId="3">#REF!</definedName>
    <definedName name="DoiSCCoDong">#REF!</definedName>
    <definedName name="DON_giA" localSheetId="11">#REF!</definedName>
    <definedName name="DON_giA" localSheetId="3">#REF!</definedName>
    <definedName name="DON_giA">#REF!</definedName>
    <definedName name="Don_giahanam" localSheetId="11">#REF!</definedName>
    <definedName name="Don_giahanam" localSheetId="3">#REF!</definedName>
    <definedName name="Don_giahanam">#REF!</definedName>
    <definedName name="Don_giaIII" localSheetId="11">#REF!</definedName>
    <definedName name="Don_giaIII" localSheetId="3">#REF!</definedName>
    <definedName name="Don_giaIII">#REF!</definedName>
    <definedName name="Don_gianhanam" localSheetId="11">#REF!</definedName>
    <definedName name="Don_gianhanam" localSheetId="3">#REF!</definedName>
    <definedName name="Don_gianhanam">#REF!</definedName>
    <definedName name="Don_giatp" localSheetId="11">#REF!</definedName>
    <definedName name="Don_giatp" localSheetId="3">#REF!</definedName>
    <definedName name="Don_giatp">#REF!</definedName>
    <definedName name="Don_giavl" localSheetId="11">#REF!</definedName>
    <definedName name="Don_giavl" localSheetId="3">#REF!</definedName>
    <definedName name="Don_giavl">#REF!</definedName>
    <definedName name="Dong_A" localSheetId="11">#REF!</definedName>
    <definedName name="Dong_A" localSheetId="3">#REF!</definedName>
    <definedName name="Dong_A">#REF!</definedName>
    <definedName name="Dong_A_20" localSheetId="11">#REF!</definedName>
    <definedName name="Dong_A_20" localSheetId="3">#REF!</definedName>
    <definedName name="Dong_A_20">#REF!</definedName>
    <definedName name="Dong_A_28" localSheetId="11">#REF!</definedName>
    <definedName name="Dong_A_28" localSheetId="3">#REF!</definedName>
    <definedName name="Dong_A_28">#REF!</definedName>
    <definedName name="Dong_B" localSheetId="11">#REF!</definedName>
    <definedName name="Dong_B" localSheetId="3">#REF!</definedName>
    <definedName name="Dong_B">#REF!</definedName>
    <definedName name="Dong_B_20" localSheetId="11">#REF!</definedName>
    <definedName name="Dong_B_20" localSheetId="3">#REF!</definedName>
    <definedName name="Dong_B_20">#REF!</definedName>
    <definedName name="Dong_B_28" localSheetId="11">#REF!</definedName>
    <definedName name="Dong_B_28" localSheetId="3">#REF!</definedName>
    <definedName name="Dong_B_28">#REF!</definedName>
    <definedName name="Dong_coc" localSheetId="11">#REF!</definedName>
    <definedName name="Dong_coc" localSheetId="3">#REF!</definedName>
    <definedName name="Dong_coc">#REF!</definedName>
    <definedName name="Dong_coc_20" localSheetId="11">#REF!</definedName>
    <definedName name="Dong_coc_20" localSheetId="3">#REF!</definedName>
    <definedName name="Dong_coc_20">#REF!</definedName>
    <definedName name="Dong_coc_28" localSheetId="11">#REF!</definedName>
    <definedName name="Dong_coc_28" localSheetId="3">#REF!</definedName>
    <definedName name="Dong_coc_28">#REF!</definedName>
    <definedName name="dongdongia" localSheetId="11">#N/A</definedName>
    <definedName name="dongdongia" localSheetId="0">'60 TT342'!dongdongia</definedName>
    <definedName name="dongdongia" localSheetId="3">#N/A</definedName>
    <definedName name="dongdongia">'60 TT342'!dongdongia</definedName>
    <definedName name="dongia" localSheetId="11">#REF!</definedName>
    <definedName name="dongia" localSheetId="0">#REF!</definedName>
    <definedName name="dongia" localSheetId="3">#REF!</definedName>
    <definedName name="dongia">#REF!</definedName>
    <definedName name="dongia_1" localSheetId="11">#REF!</definedName>
    <definedName name="dongia_1" localSheetId="0">#REF!</definedName>
    <definedName name="dongia_1" localSheetId="3">#REF!</definedName>
    <definedName name="dongia_1">#REF!</definedName>
    <definedName name="dongia_2" localSheetId="11">#REF!</definedName>
    <definedName name="dongia_2" localSheetId="0">#REF!</definedName>
    <definedName name="dongia_2" localSheetId="3">#REF!</definedName>
    <definedName name="dongia_2">#REF!</definedName>
    <definedName name="dongia_20" localSheetId="11">#REF!</definedName>
    <definedName name="dongia_20" localSheetId="3">#REF!</definedName>
    <definedName name="dongia_20">#REF!</definedName>
    <definedName name="dongia_25" localSheetId="11">#REF!</definedName>
    <definedName name="dongia_25" localSheetId="3">#REF!</definedName>
    <definedName name="dongia_25">#REF!</definedName>
    <definedName name="dongia_26" localSheetId="11">#REF!</definedName>
    <definedName name="dongia_26" localSheetId="3">#REF!</definedName>
    <definedName name="dongia_26">#REF!</definedName>
    <definedName name="dongia_28" localSheetId="11">#REF!</definedName>
    <definedName name="dongia_28" localSheetId="3">#REF!</definedName>
    <definedName name="dongia_28">#REF!</definedName>
    <definedName name="dongia_3" localSheetId="11">#REF!</definedName>
    <definedName name="dongia_3" localSheetId="3">#REF!</definedName>
    <definedName name="dongia_3">#REF!</definedName>
    <definedName name="dongia_3_1" localSheetId="11">#REF!</definedName>
    <definedName name="dongia_3_1" localSheetId="3">#REF!</definedName>
    <definedName name="dongia_3_1">#REF!</definedName>
    <definedName name="dongia_3_2" localSheetId="11">#REF!</definedName>
    <definedName name="dongia_3_2" localSheetId="3">#REF!</definedName>
    <definedName name="dongia_3_2">#REF!</definedName>
    <definedName name="dongia_3_20" localSheetId="11">#REF!</definedName>
    <definedName name="dongia_3_20" localSheetId="3">#REF!</definedName>
    <definedName name="dongia_3_20">#REF!</definedName>
    <definedName name="dongia_3_25" localSheetId="11">#REF!</definedName>
    <definedName name="dongia_3_25" localSheetId="3">#REF!</definedName>
    <definedName name="dongia_3_25">#REF!</definedName>
    <definedName name="Dongia_III" localSheetId="11">#REF!</definedName>
    <definedName name="Dongia_III" localSheetId="3">#REF!</definedName>
    <definedName name="Dongia_III">#REF!</definedName>
    <definedName name="dongia08" localSheetId="11">#REF!</definedName>
    <definedName name="dongia08" localSheetId="3">#REF!</definedName>
    <definedName name="dongia08">#REF!</definedName>
    <definedName name="dongia08_20" localSheetId="11">#REF!</definedName>
    <definedName name="dongia08_20" localSheetId="3">#REF!</definedName>
    <definedName name="dongia08_20">#REF!</definedName>
    <definedName name="dongia08_28" localSheetId="11">#REF!</definedName>
    <definedName name="dongia08_28" localSheetId="3">#REF!</definedName>
    <definedName name="dongia08_28">#REF!</definedName>
    <definedName name="dongia1" localSheetId="11">#REF!</definedName>
    <definedName name="dongia1" localSheetId="3">#REF!</definedName>
    <definedName name="dongia1">#REF!</definedName>
    <definedName name="dongia1_1" localSheetId="11">#REF!</definedName>
    <definedName name="dongia1_1" localSheetId="3">#REF!</definedName>
    <definedName name="dongia1_1">#REF!</definedName>
    <definedName name="dongia1_2" localSheetId="11">#REF!</definedName>
    <definedName name="dongia1_2" localSheetId="3">#REF!</definedName>
    <definedName name="dongia1_2">#REF!</definedName>
    <definedName name="dongia1_20" localSheetId="11">#REF!</definedName>
    <definedName name="dongia1_20" localSheetId="3">#REF!</definedName>
    <definedName name="dongia1_20">#REF!</definedName>
    <definedName name="dongia1_25" localSheetId="11">#REF!</definedName>
    <definedName name="dongia1_25" localSheetId="3">#REF!</definedName>
    <definedName name="dongia1_25">#REF!</definedName>
    <definedName name="dongia1_26" localSheetId="11">#REF!</definedName>
    <definedName name="dongia1_26" localSheetId="3">#REF!</definedName>
    <definedName name="dongia1_26">#REF!</definedName>
    <definedName name="dongia1_28" localSheetId="11">#REF!</definedName>
    <definedName name="dongia1_28" localSheetId="3">#REF!</definedName>
    <definedName name="dongia1_28">#REF!</definedName>
    <definedName name="dongia1_3" localSheetId="11">#REF!</definedName>
    <definedName name="dongia1_3" localSheetId="3">#REF!</definedName>
    <definedName name="dongia1_3">#REF!</definedName>
    <definedName name="dongia1_3_1" localSheetId="11">#REF!</definedName>
    <definedName name="dongia1_3_1" localSheetId="3">#REF!</definedName>
    <definedName name="dongia1_3_1">#REF!</definedName>
    <definedName name="dongia1_3_2" localSheetId="11">#REF!</definedName>
    <definedName name="dongia1_3_2" localSheetId="3">#REF!</definedName>
    <definedName name="dongia1_3_2">#REF!</definedName>
    <definedName name="dongia1_3_20" localSheetId="11">#REF!</definedName>
    <definedName name="dongia1_3_20" localSheetId="3">#REF!</definedName>
    <definedName name="dongia1_3_20">#REF!</definedName>
    <definedName name="dongia1_3_25" localSheetId="11">#REF!</definedName>
    <definedName name="dongia1_3_25" localSheetId="3">#REF!</definedName>
    <definedName name="dongia1_3_25">#REF!</definedName>
    <definedName name="DonGiaDamMabey" localSheetId="11">#REF!</definedName>
    <definedName name="DonGiaDamMabey" localSheetId="3">#REF!</definedName>
    <definedName name="DonGiaDamMabey">#REF!</definedName>
    <definedName name="dongiavanchuyen">"$#REF!.$C$16:$I$118"</definedName>
    <definedName name="dongiavanchuyen_26" localSheetId="11">#REF!</definedName>
    <definedName name="dongiavanchuyen_26" localSheetId="3">#REF!</definedName>
    <definedName name="dongiavanchuyen_26">#REF!</definedName>
    <definedName name="dongiavanchuyen_28" localSheetId="11">#REF!</definedName>
    <definedName name="dongiavanchuyen_28" localSheetId="3">#REF!</definedName>
    <definedName name="dongiavanchuyen_28">#REF!</definedName>
    <definedName name="dongiavanchuyen_3">"$#REF!.$C$16:$I$118"</definedName>
    <definedName name="DONVI">#N/A</definedName>
    <definedName name="DONVIDG" localSheetId="11">OFFSET(#REF!,COUNTIF(#REF!,"&lt;&gt;0")-1,0,1)</definedName>
    <definedName name="DONVIDG" localSheetId="3">OFFSET(#REF!,COUNTIF(#REF!,"&lt;&gt;0")-1,0,1)</definedName>
    <definedName name="DONVIDG">OFFSET(#REF!,COUNTIF(#REF!,"&lt;&gt;0")-1,0,1)</definedName>
    <definedName name="DoorWindow" localSheetId="11">#REF!</definedName>
    <definedName name="DoorWindow" localSheetId="3">#REF!</definedName>
    <definedName name="DoorWindow">#REF!</definedName>
    <definedName name="DoorWindow_28" localSheetId="11">#REF!</definedName>
    <definedName name="DoorWindow_28" localSheetId="3">#REF!</definedName>
    <definedName name="DoorWindow_28">#REF!</definedName>
    <definedName name="dp" localSheetId="11">#REF!</definedName>
    <definedName name="dp" localSheetId="3">#REF!</definedName>
    <definedName name="dp">#REF!</definedName>
    <definedName name="dp_28" localSheetId="11">#REF!</definedName>
    <definedName name="dp_28" localSheetId="3">#REF!</definedName>
    <definedName name="dp_28">#REF!</definedName>
    <definedName name="dps" localSheetId="11">#REF!</definedName>
    <definedName name="dps" localSheetId="3">#REF!</definedName>
    <definedName name="dps">#REF!</definedName>
    <definedName name="dps_28" localSheetId="11">#REF!</definedName>
    <definedName name="dps_28" localSheetId="3">#REF!</definedName>
    <definedName name="dps_28">#REF!</definedName>
    <definedName name="drg" localSheetId="11">#REF!</definedName>
    <definedName name="drg" localSheetId="3">#REF!</definedName>
    <definedName name="drg">#REF!</definedName>
    <definedName name="Drop1">"Drop Down 3"</definedName>
    <definedName name="Drop2" localSheetId="11">#N/A</definedName>
    <definedName name="Drop2" localSheetId="0">'60 TT342'!Drop2</definedName>
    <definedName name="Drop2" localSheetId="3">#N/A</definedName>
    <definedName name="Drop2">'60 TT342'!Drop2</definedName>
    <definedName name="Drop3" localSheetId="11">#N/A</definedName>
    <definedName name="Drop3" localSheetId="0">'60 TT342'!Drop3</definedName>
    <definedName name="Drop3" localSheetId="3">#N/A</definedName>
    <definedName name="Drop3">'60 TT342'!Drop3</definedName>
    <definedName name="drop4" localSheetId="11">'51 (2)'!Drop3</definedName>
    <definedName name="drop4" localSheetId="0">'60 TT342'!Drop3</definedName>
    <definedName name="drop4" localSheetId="1">Drop3</definedName>
    <definedName name="drop4" localSheetId="2">Drop3</definedName>
    <definedName name="drop4" localSheetId="3">'62 TT 342 (2)'!Drop3</definedName>
    <definedName name="drop4">Drop3</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s" localSheetId="11">#REF!</definedName>
    <definedName name="ds" localSheetId="3">#REF!</definedName>
    <definedName name="ds">#REF!</definedName>
    <definedName name="ds_20" localSheetId="11">#REF!</definedName>
    <definedName name="ds_20" localSheetId="3">#REF!</definedName>
    <definedName name="ds_20">#REF!</definedName>
    <definedName name="ds_28" localSheetId="11">#REF!</definedName>
    <definedName name="ds_28" localSheetId="3">#REF!</definedName>
    <definedName name="ds_28">#REF!</definedName>
    <definedName name="DS1p1vc" localSheetId="11">#REF!</definedName>
    <definedName name="DS1p1vc" localSheetId="3">#REF!</definedName>
    <definedName name="DS1p1vc">#REF!</definedName>
    <definedName name="DS1p1vc_20" localSheetId="11">#REF!</definedName>
    <definedName name="DS1p1vc_20" localSheetId="3">#REF!</definedName>
    <definedName name="DS1p1vc_20">#REF!</definedName>
    <definedName name="DS1p1vc_28" localSheetId="11">#REF!</definedName>
    <definedName name="DS1p1vc_28" localSheetId="3">#REF!</definedName>
    <definedName name="DS1p1vc_28">#REF!</definedName>
    <definedName name="ds1p2nc" localSheetId="11">#REF!</definedName>
    <definedName name="ds1p2nc" localSheetId="3">#REF!</definedName>
    <definedName name="ds1p2nc">#REF!</definedName>
    <definedName name="ds1p2nc_20" localSheetId="11">#REF!</definedName>
    <definedName name="ds1p2nc_20" localSheetId="3">#REF!</definedName>
    <definedName name="ds1p2nc_20">#REF!</definedName>
    <definedName name="ds1p2nc_28" localSheetId="11">#REF!</definedName>
    <definedName name="ds1p2nc_28" localSheetId="3">#REF!</definedName>
    <definedName name="ds1p2nc_28">#REF!</definedName>
    <definedName name="ds1p2vc" localSheetId="11">#REF!</definedName>
    <definedName name="ds1p2vc" localSheetId="3">#REF!</definedName>
    <definedName name="ds1p2vc">#REF!</definedName>
    <definedName name="ds1p2vc_20" localSheetId="11">#REF!</definedName>
    <definedName name="ds1p2vc_20" localSheetId="3">#REF!</definedName>
    <definedName name="ds1p2vc_20">#REF!</definedName>
    <definedName name="ds1p2vc_28" localSheetId="11">#REF!</definedName>
    <definedName name="ds1p2vc_28" localSheetId="3">#REF!</definedName>
    <definedName name="ds1p2vc_28">#REF!</definedName>
    <definedName name="ds1p2vl" localSheetId="11">#REF!</definedName>
    <definedName name="ds1p2vl" localSheetId="3">#REF!</definedName>
    <definedName name="ds1p2vl">#REF!</definedName>
    <definedName name="ds1pnc">"$#REF!.$G$294"</definedName>
    <definedName name="ds1pnc_26" localSheetId="11">#REF!</definedName>
    <definedName name="ds1pnc_26" localSheetId="3">#REF!</definedName>
    <definedName name="ds1pnc_26">#REF!</definedName>
    <definedName name="ds1pnc_28" localSheetId="11">#REF!</definedName>
    <definedName name="ds1pnc_28" localSheetId="3">#REF!</definedName>
    <definedName name="ds1pnc_28">#REF!</definedName>
    <definedName name="ds1pnc_3">"$#REF!.$G$294"</definedName>
    <definedName name="ds1pvl">"$#REF!.$G$269"</definedName>
    <definedName name="ds1pvl_26" localSheetId="11">#REF!</definedName>
    <definedName name="ds1pvl_26" localSheetId="3">#REF!</definedName>
    <definedName name="ds1pvl_26">#REF!</definedName>
    <definedName name="ds1pvl_28" localSheetId="11">#REF!</definedName>
    <definedName name="ds1pvl_28" localSheetId="3">#REF!</definedName>
    <definedName name="ds1pvl_28">#REF!</definedName>
    <definedName name="ds1pvl_3">"$#REF!.$G$269"</definedName>
    <definedName name="ds3pctnc" localSheetId="11">#REF!</definedName>
    <definedName name="ds3pctnc" localSheetId="3">#REF!</definedName>
    <definedName name="ds3pctnc">#REF!</definedName>
    <definedName name="ds3pctnc_20" localSheetId="11">#REF!</definedName>
    <definedName name="ds3pctnc_20" localSheetId="3">#REF!</definedName>
    <definedName name="ds3pctnc_20">#REF!</definedName>
    <definedName name="ds3pctnc_28" localSheetId="11">#REF!</definedName>
    <definedName name="ds3pctnc_28" localSheetId="3">#REF!</definedName>
    <definedName name="ds3pctnc_28">#REF!</definedName>
    <definedName name="ds3pctvc" localSheetId="11">#REF!</definedName>
    <definedName name="ds3pctvc" localSheetId="3">#REF!</definedName>
    <definedName name="ds3pctvc">#REF!</definedName>
    <definedName name="ds3pctvc_20" localSheetId="11">#REF!</definedName>
    <definedName name="ds3pctvc_20" localSheetId="3">#REF!</definedName>
    <definedName name="ds3pctvc_20">#REF!</definedName>
    <definedName name="ds3pctvc_28" localSheetId="11">#REF!</definedName>
    <definedName name="ds3pctvc_28" localSheetId="3">#REF!</definedName>
    <definedName name="ds3pctvc_28">#REF!</definedName>
    <definedName name="ds3pctvl" localSheetId="11">#REF!</definedName>
    <definedName name="ds3pctvl" localSheetId="3">#REF!</definedName>
    <definedName name="ds3pctvl">#REF!</definedName>
    <definedName name="ds3pctvl_20" localSheetId="11">#REF!</definedName>
    <definedName name="ds3pctvl_20" localSheetId="3">#REF!</definedName>
    <definedName name="ds3pctvl_20">#REF!</definedName>
    <definedName name="ds3pctvl_28" localSheetId="11">#REF!</definedName>
    <definedName name="ds3pctvl_28" localSheetId="3">#REF!</definedName>
    <definedName name="ds3pctvl_28">#REF!</definedName>
    <definedName name="ds3pmnc" localSheetId="11">#REF!</definedName>
    <definedName name="ds3pmnc" localSheetId="3">#REF!</definedName>
    <definedName name="ds3pmnc">#REF!</definedName>
    <definedName name="ds3pmvc" localSheetId="11">#REF!</definedName>
    <definedName name="ds3pmvc" localSheetId="3">#REF!</definedName>
    <definedName name="ds3pmvc">#REF!</definedName>
    <definedName name="ds3pmvl" localSheetId="11">#REF!</definedName>
    <definedName name="ds3pmvl" localSheetId="3">#REF!</definedName>
    <definedName name="ds3pmvl">#REF!</definedName>
    <definedName name="ds3pnc">"$#REF!.$#REF!$#REF!"</definedName>
    <definedName name="ds3pnc_26" localSheetId="11">#REF!</definedName>
    <definedName name="ds3pnc_26" localSheetId="3">#REF!</definedName>
    <definedName name="ds3pnc_26">#REF!</definedName>
    <definedName name="ds3pnc_28" localSheetId="11">#REF!</definedName>
    <definedName name="ds3pnc_28" localSheetId="3">#REF!</definedName>
    <definedName name="ds3pnc_28">#REF!</definedName>
    <definedName name="ds3pnc_3">"$#REF!.$#REF!$#REF!"</definedName>
    <definedName name="ds3pvl">"$#REF!.$#REF!$#REF!"</definedName>
    <definedName name="ds3pvl_26" localSheetId="11">#REF!</definedName>
    <definedName name="ds3pvl_26" localSheetId="3">#REF!</definedName>
    <definedName name="ds3pvl_26">#REF!</definedName>
    <definedName name="ds3pvl_28" localSheetId="11">#REF!</definedName>
    <definedName name="ds3pvl_28" localSheetId="3">#REF!</definedName>
    <definedName name="ds3pvl_28">#REF!</definedName>
    <definedName name="ds3pvl_3">"$#REF!.$#REF!$#REF!"</definedName>
    <definedName name="dsct3pnc">"$#REF!.#REF!#REF!"</definedName>
    <definedName name="dsct3pnc_26" localSheetId="11">#REF!</definedName>
    <definedName name="dsct3pnc_26" localSheetId="3">#REF!</definedName>
    <definedName name="dsct3pnc_26">#REF!</definedName>
    <definedName name="dsct3pnc_28" localSheetId="11">#REF!</definedName>
    <definedName name="dsct3pnc_28" localSheetId="3">#REF!</definedName>
    <definedName name="dsct3pnc_28">#REF!</definedName>
    <definedName name="dsct3pnc_3">"$#REF!.#REF!#REF!"</definedName>
    <definedName name="dsct3pvl">"$#REF!.#REF!#REF!"</definedName>
    <definedName name="dsct3pvl_26" localSheetId="11">#REF!</definedName>
    <definedName name="dsct3pvl_26" localSheetId="3">#REF!</definedName>
    <definedName name="dsct3pvl_26">#REF!</definedName>
    <definedName name="dsct3pvl_28" localSheetId="11">#REF!</definedName>
    <definedName name="dsct3pvl_28" localSheetId="3">#REF!</definedName>
    <definedName name="dsct3pvl_28">#REF!</definedName>
    <definedName name="dsct3pvl_3">"$#REF!.#REF!#REF!"</definedName>
    <definedName name="DSD" localSheetId="11">#REF!</definedName>
    <definedName name="DSD" localSheetId="3">#REF!</definedName>
    <definedName name="DSD">#REF!</definedName>
    <definedName name="DSDS" localSheetId="11">#REF!</definedName>
    <definedName name="DSDS" localSheetId="3">#REF!</definedName>
    <definedName name="DSDS">#REF!</definedName>
    <definedName name="dset" localSheetId="11">#REF!</definedName>
    <definedName name="dset" localSheetId="3">#REF!</definedName>
    <definedName name="dset">#REF!</definedName>
    <definedName name="dset_28" localSheetId="11">#REF!</definedName>
    <definedName name="dset_28" localSheetId="3">#REF!</definedName>
    <definedName name="dset_28">#REF!</definedName>
    <definedName name="Dsoil" localSheetId="11">#REF!</definedName>
    <definedName name="Dsoil" localSheetId="3">#REF!</definedName>
    <definedName name="Dsoil">#REF!</definedName>
    <definedName name="Dsoil_28" localSheetId="11">#REF!</definedName>
    <definedName name="Dsoil_28" localSheetId="3">#REF!</definedName>
    <definedName name="Dsoil_28">#REF!</definedName>
    <definedName name="DSPK1p1nc" localSheetId="11">#REF!</definedName>
    <definedName name="DSPK1p1nc" localSheetId="3">#REF!</definedName>
    <definedName name="DSPK1p1nc">#REF!</definedName>
    <definedName name="DSPK1p1nc_20" localSheetId="11">#REF!</definedName>
    <definedName name="DSPK1p1nc_20" localSheetId="3">#REF!</definedName>
    <definedName name="DSPK1p1nc_20">#REF!</definedName>
    <definedName name="DSPK1p1nc_28" localSheetId="11">#REF!</definedName>
    <definedName name="DSPK1p1nc_28" localSheetId="3">#REF!</definedName>
    <definedName name="DSPK1p1nc_28">#REF!</definedName>
    <definedName name="DSPK1p1vl" localSheetId="11">#REF!</definedName>
    <definedName name="DSPK1p1vl" localSheetId="3">#REF!</definedName>
    <definedName name="DSPK1p1vl">#REF!</definedName>
    <definedName name="DSPK1p1vl_20" localSheetId="11">#REF!</definedName>
    <definedName name="DSPK1p1vl_20" localSheetId="3">#REF!</definedName>
    <definedName name="DSPK1p1vl_20">#REF!</definedName>
    <definedName name="DSPK1p1vl_28" localSheetId="11">#REF!</definedName>
    <definedName name="DSPK1p1vl_28" localSheetId="3">#REF!</definedName>
    <definedName name="DSPK1p1vl_28">#REF!</definedName>
    <definedName name="DSPK1pnc" localSheetId="11">#REF!</definedName>
    <definedName name="DSPK1pnc" localSheetId="3">#REF!</definedName>
    <definedName name="DSPK1pnc">#REF!</definedName>
    <definedName name="DSPK1pnc_20" localSheetId="11">#REF!</definedName>
    <definedName name="DSPK1pnc_20" localSheetId="3">#REF!</definedName>
    <definedName name="DSPK1pnc_20">#REF!</definedName>
    <definedName name="DSPK1pnc_28" localSheetId="11">#REF!</definedName>
    <definedName name="DSPK1pnc_28" localSheetId="3">#REF!</definedName>
    <definedName name="DSPK1pnc_28">#REF!</definedName>
    <definedName name="DSPK1pvl" localSheetId="11">#REF!</definedName>
    <definedName name="DSPK1pvl" localSheetId="3">#REF!</definedName>
    <definedName name="DSPK1pvl">#REF!</definedName>
    <definedName name="DSPK1pvl_20" localSheetId="11">#REF!</definedName>
    <definedName name="DSPK1pvl_20" localSheetId="3">#REF!</definedName>
    <definedName name="DSPK1pvl_20">#REF!</definedName>
    <definedName name="DSPK1pvl_28" localSheetId="11">#REF!</definedName>
    <definedName name="DSPK1pvl_28" localSheetId="3">#REF!</definedName>
    <definedName name="DSPK1pvl_28">#REF!</definedName>
    <definedName name="DSS" localSheetId="11">#REF!</definedName>
    <definedName name="DSS" localSheetId="3">#REF!</definedName>
    <definedName name="DSS">#REF!</definedName>
    <definedName name="DSTD_Clear" localSheetId="11">#N/A</definedName>
    <definedName name="DSTD_Clear" localSheetId="0">'60 TT342'!DSTD_Clear</definedName>
    <definedName name="DSTD_Clear" localSheetId="3">#N/A</definedName>
    <definedName name="DSTD_Clear">'60 TT342'!DSTD_Clear</definedName>
    <definedName name="DSTD_Clear_20" localSheetId="11">#N/A</definedName>
    <definedName name="DSTD_Clear_20" localSheetId="0">'60 TT342'!DSTD_Clear_20</definedName>
    <definedName name="DSTD_Clear_20" localSheetId="3">#N/A</definedName>
    <definedName name="DSTD_Clear_20">'60 TT342'!DSTD_Clear_20</definedName>
    <definedName name="DSTD_Clear_22" localSheetId="11">#N/A</definedName>
    <definedName name="DSTD_Clear_22" localSheetId="0">'60 TT342'!DSTD_Clear_22</definedName>
    <definedName name="DSTD_Clear_22" localSheetId="3">#N/A</definedName>
    <definedName name="DSTD_Clear_22">'60 TT342'!DSTD_Clear_22</definedName>
    <definedName name="DSTD_Clear_28" localSheetId="11">#N/A</definedName>
    <definedName name="DSTD_Clear_28" localSheetId="0">'60 TT342'!DSTD_Clear_28</definedName>
    <definedName name="DSTD_Clear_28" localSheetId="3">#N/A</definedName>
    <definedName name="DSTD_Clear_28">'60 TT342'!DSTD_Clear_28</definedName>
    <definedName name="DSUMDATA">"$#REF!.$A$1:$T$340"</definedName>
    <definedName name="DSUMDATA_26" localSheetId="11">#REF!</definedName>
    <definedName name="DSUMDATA_26" localSheetId="3">#REF!</definedName>
    <definedName name="DSUMDATA_26">#REF!</definedName>
    <definedName name="DSUMDATA_28" localSheetId="11">#REF!</definedName>
    <definedName name="DSUMDATA_28" localSheetId="3">#REF!</definedName>
    <definedName name="DSUMDATA_28">#REF!</definedName>
    <definedName name="DSUMDATA_3">"$#REF!.$A$1:$T$340"</definedName>
    <definedName name="Dsup" localSheetId="11">#REF!</definedName>
    <definedName name="Dsup" localSheetId="3">#REF!</definedName>
    <definedName name="Dsup">#REF!</definedName>
    <definedName name="Dsup_28" localSheetId="11">#REF!</definedName>
    <definedName name="Dsup_28" localSheetId="3">#REF!</definedName>
    <definedName name="Dsup_28">#REF!</definedName>
    <definedName name="dt" localSheetId="11">#REF!</definedName>
    <definedName name="dt" localSheetId="3">#REF!</definedName>
    <definedName name="dt">#REF!</definedName>
    <definedName name="dt_1" localSheetId="11">#REF!</definedName>
    <definedName name="dt_1" localSheetId="3">#REF!</definedName>
    <definedName name="dt_1">#REF!</definedName>
    <definedName name="dt_2" localSheetId="11">#REF!</definedName>
    <definedName name="dt_2" localSheetId="3">#REF!</definedName>
    <definedName name="dt_2">#REF!</definedName>
    <definedName name="dt_20" localSheetId="11">#REF!</definedName>
    <definedName name="dt_20" localSheetId="3">#REF!</definedName>
    <definedName name="dt_20">#REF!</definedName>
    <definedName name="dt_25" localSheetId="11">#REF!</definedName>
    <definedName name="dt_25" localSheetId="3">#REF!</definedName>
    <definedName name="dt_25">#REF!</definedName>
    <definedName name="dt_26" localSheetId="11">#REF!</definedName>
    <definedName name="dt_26" localSheetId="3">#REF!</definedName>
    <definedName name="dt_26">#REF!</definedName>
    <definedName name="dt_28" localSheetId="11">#REF!</definedName>
    <definedName name="dt_28" localSheetId="3">#REF!</definedName>
    <definedName name="dt_28">#REF!</definedName>
    <definedName name="DTDUY" localSheetId="11">#REF!</definedName>
    <definedName name="DTDUY" localSheetId="3">#REF!</definedName>
    <definedName name="DTDUY">#REF!</definedName>
    <definedName name="DTHANH" localSheetId="11">#REF!</definedName>
    <definedName name="DTHANH" localSheetId="3">#REF!</definedName>
    <definedName name="DTHANH">#REF!</definedName>
    <definedName name="Dthep" localSheetId="11">#REF!</definedName>
    <definedName name="Dthep" localSheetId="3">#REF!</definedName>
    <definedName name="Dthep">#REF!</definedName>
    <definedName name="Dthep_20" localSheetId="11">#REF!</definedName>
    <definedName name="Dthep_20" localSheetId="3">#REF!</definedName>
    <definedName name="Dthep_20">#REF!</definedName>
    <definedName name="Dthep_28" localSheetId="11">#REF!</definedName>
    <definedName name="Dthep_28" localSheetId="3">#REF!</definedName>
    <definedName name="Dthep_28">#REF!</definedName>
    <definedName name="DTHIEU" localSheetId="11">#REF!</definedName>
    <definedName name="DTHIEU" localSheetId="3">#REF!</definedName>
    <definedName name="DTHIEU">#REF!</definedName>
    <definedName name="DTPHUNG" localSheetId="11">#REF!</definedName>
    <definedName name="DTPHUNG" localSheetId="3">#REF!</definedName>
    <definedName name="DTPHUNG">#REF!</definedName>
    <definedName name="DTPKD" localSheetId="11">#REF!</definedName>
    <definedName name="DTPKD" localSheetId="3">#REF!</definedName>
    <definedName name="DTPKD">#REF!</definedName>
    <definedName name="DTPN_TKCO_NK" localSheetId="11">#REF!</definedName>
    <definedName name="DTPN_TKCO_NK" localSheetId="3">#REF!</definedName>
    <definedName name="DTPN_TKCO_NK">#REF!</definedName>
    <definedName name="DTPN_TKCO_SKC" localSheetId="11">#REF!</definedName>
    <definedName name="DTPN_TKCO_SKC" localSheetId="3">#REF!</definedName>
    <definedName name="DTPN_TKCO_SKC">#REF!</definedName>
    <definedName name="DTPN_TKCO_TGT" localSheetId="11">#REF!</definedName>
    <definedName name="DTPN_TKCO_TGT" localSheetId="3">#REF!</definedName>
    <definedName name="DTPN_TKCO_TGT">#REF!</definedName>
    <definedName name="DTPN_TKCO_TKC" localSheetId="11">#REF!</definedName>
    <definedName name="DTPN_TKCO_TKC" localSheetId="3">#REF!</definedName>
    <definedName name="DTPN_TKCO_TKC">#REF!</definedName>
    <definedName name="DTPN_TKNO_NK" localSheetId="11">#REF!</definedName>
    <definedName name="DTPN_TKNO_NK" localSheetId="3">#REF!</definedName>
    <definedName name="DTPN_TKNO_NK">#REF!</definedName>
    <definedName name="DTPN_TKNO_SKC" localSheetId="11">#REF!</definedName>
    <definedName name="DTPN_TKNO_SKC" localSheetId="3">#REF!</definedName>
    <definedName name="DTPN_TKNO_SKC">#REF!</definedName>
    <definedName name="DTPN_TKNO_TGT" localSheetId="11">#REF!</definedName>
    <definedName name="DTPN_TKNO_TGT" localSheetId="3">#REF!</definedName>
    <definedName name="DTPN_TKNO_TGT">#REF!</definedName>
    <definedName name="DTPN_TKNO_TKC" localSheetId="11">#REF!</definedName>
    <definedName name="DTPN_TKNO_TKC" localSheetId="3">#REF!</definedName>
    <definedName name="DTPN_TKNO_TKC">#REF!</definedName>
    <definedName name="DTT" localSheetId="11">#REF!</definedName>
    <definedName name="DTT" localSheetId="3">#REF!</definedName>
    <definedName name="DTT">#REF!</definedName>
    <definedName name="DTT_20" localSheetId="11">#REF!</definedName>
    <definedName name="DTT_20" localSheetId="3">#REF!</definedName>
    <definedName name="DTT_20">#REF!</definedName>
    <definedName name="dttdb" localSheetId="11">#REF!</definedName>
    <definedName name="dttdb" localSheetId="3">#REF!</definedName>
    <definedName name="dttdb">#REF!</definedName>
    <definedName name="dttdb_20" localSheetId="11">#REF!</definedName>
    <definedName name="dttdb_20" localSheetId="3">#REF!</definedName>
    <definedName name="dttdb_20">#REF!</definedName>
    <definedName name="dttdg" localSheetId="11">#REF!</definedName>
    <definedName name="dttdg" localSheetId="3">#REF!</definedName>
    <definedName name="dttdg">#REF!</definedName>
    <definedName name="dttdg_20" localSheetId="11">#REF!</definedName>
    <definedName name="dttdg_20" localSheetId="3">#REF!</definedName>
    <definedName name="dttdg_20">#REF!</definedName>
    <definedName name="Dù_kiÕn_kinh_phÝ" localSheetId="11">#REF!</definedName>
    <definedName name="Dù_kiÕn_kinh_phÝ" localSheetId="3">#REF!</definedName>
    <definedName name="Dù_kiÕn_kinh_phÝ">#REF!</definedName>
    <definedName name="duccong" localSheetId="11">#REF!</definedName>
    <definedName name="duccong" localSheetId="3">#REF!</definedName>
    <definedName name="duccong">#REF!</definedName>
    <definedName name="duccong_20" localSheetId="11">#REF!</definedName>
    <definedName name="duccong_20" localSheetId="3">#REF!</definedName>
    <definedName name="duccong_20">#REF!</definedName>
    <definedName name="duccong_28" localSheetId="11">#REF!</definedName>
    <definedName name="duccong_28" localSheetId="3">#REF!</definedName>
    <definedName name="duccong_28">#REF!</definedName>
    <definedName name="duct1" localSheetId="11">#REF!</definedName>
    <definedName name="duct1" localSheetId="3">#REF!</definedName>
    <definedName name="duct1">#REF!</definedName>
    <definedName name="duct1_28" localSheetId="11">#REF!</definedName>
    <definedName name="duct1_28" localSheetId="3">#REF!</definedName>
    <definedName name="duct1_28">#REF!</definedName>
    <definedName name="dui1.5" localSheetId="11">#REF!</definedName>
    <definedName name="dui1.5" localSheetId="3">#REF!</definedName>
    <definedName name="dui1.5">#REF!</definedName>
    <definedName name="dul" localSheetId="11">#REF!</definedName>
    <definedName name="dul" localSheetId="3">#REF!</definedName>
    <definedName name="dul">#REF!</definedName>
    <definedName name="dul_28" localSheetId="11">#REF!</definedName>
    <definedName name="dul_28" localSheetId="3">#REF!</definedName>
    <definedName name="dul_28">#REF!</definedName>
    <definedName name="duoi" localSheetId="11">#REF!</definedName>
    <definedName name="duoi" localSheetId="3">#REF!</definedName>
    <definedName name="duoi">#REF!</definedName>
    <definedName name="duoi_20" localSheetId="11">#REF!</definedName>
    <definedName name="duoi_20" localSheetId="3">#REF!</definedName>
    <definedName name="duoi_20">#REF!</definedName>
    <definedName name="duoi_28" localSheetId="11">#REF!</definedName>
    <definedName name="duoi_28" localSheetId="3">#REF!</definedName>
    <definedName name="duoi_28">#REF!</definedName>
    <definedName name="duong" localSheetId="11">#REF!</definedName>
    <definedName name="duong" localSheetId="3">#REF!</definedName>
    <definedName name="duong">#REF!</definedName>
    <definedName name="duong_20" localSheetId="11">#REF!</definedName>
    <definedName name="duong_20" localSheetId="3">#REF!</definedName>
    <definedName name="duong_20">#REF!</definedName>
    <definedName name="Duong_dau_cau" localSheetId="11">#REF!</definedName>
    <definedName name="Duong_dau_cau" localSheetId="3">#REF!</definedName>
    <definedName name="Duong_dau_cau">#REF!</definedName>
    <definedName name="Duong_dau_cau_20" localSheetId="11">#REF!</definedName>
    <definedName name="Duong_dau_cau_20" localSheetId="3">#REF!</definedName>
    <definedName name="Duong_dau_cau_20">#REF!</definedName>
    <definedName name="Duong_dau_cau_28" localSheetId="11">#REF!</definedName>
    <definedName name="Duong_dau_cau_28" localSheetId="3">#REF!</definedName>
    <definedName name="Duong_dau_cau_28">#REF!</definedName>
    <definedName name="duong04" localSheetId="11">#REF!</definedName>
    <definedName name="duong04" localSheetId="3">#REF!</definedName>
    <definedName name="duong04">#REF!</definedName>
    <definedName name="duong04_28" localSheetId="11">#REF!</definedName>
    <definedName name="duong04_28" localSheetId="3">#REF!</definedName>
    <definedName name="duong04_28">#REF!</definedName>
    <definedName name="duong1">NA()</definedName>
    <definedName name="duong1_26" localSheetId="11">#REF!</definedName>
    <definedName name="duong1_26" localSheetId="3">#REF!</definedName>
    <definedName name="duong1_26">#REF!</definedName>
    <definedName name="duong1_28" localSheetId="11">#REF!</definedName>
    <definedName name="duong1_28" localSheetId="3">#REF!</definedName>
    <definedName name="duong1_28">#REF!</definedName>
    <definedName name="duong1_3">NA()</definedName>
    <definedName name="duong2">NA()</definedName>
    <definedName name="duong2_26" localSheetId="11">#REF!</definedName>
    <definedName name="duong2_26" localSheetId="3">#REF!</definedName>
    <definedName name="duong2_26">#REF!</definedName>
    <definedName name="duong2_28" localSheetId="11">#REF!</definedName>
    <definedName name="duong2_28" localSheetId="3">#REF!</definedName>
    <definedName name="duong2_28">#REF!</definedName>
    <definedName name="duong2_3">NA()</definedName>
    <definedName name="duong3">NA()</definedName>
    <definedName name="duong3_26" localSheetId="11">#REF!</definedName>
    <definedName name="duong3_26" localSheetId="3">#REF!</definedName>
    <definedName name="duong3_26">#REF!</definedName>
    <definedName name="duong3_28" localSheetId="11">#REF!</definedName>
    <definedName name="duong3_28" localSheetId="3">#REF!</definedName>
    <definedName name="duong3_28">#REF!</definedName>
    <definedName name="duong3_3">NA()</definedName>
    <definedName name="duong35" localSheetId="11">#REF!</definedName>
    <definedName name="duong35" localSheetId="3">#REF!</definedName>
    <definedName name="duong35">#REF!</definedName>
    <definedName name="duong35_28" localSheetId="11">#REF!</definedName>
    <definedName name="duong35_28" localSheetId="3">#REF!</definedName>
    <definedName name="duong35_28">#REF!</definedName>
    <definedName name="duong4">NA()</definedName>
    <definedName name="duong4_26" localSheetId="11">#REF!</definedName>
    <definedName name="duong4_26" localSheetId="3">#REF!</definedName>
    <definedName name="duong4_26">#REF!</definedName>
    <definedName name="duong4_28" localSheetId="11">#REF!</definedName>
    <definedName name="duong4_28" localSheetId="3">#REF!</definedName>
    <definedName name="duong4_28">#REF!</definedName>
    <definedName name="duong4_3">NA()</definedName>
    <definedName name="duong5">NA()</definedName>
    <definedName name="duong5_26" localSheetId="11">#REF!</definedName>
    <definedName name="duong5_26" localSheetId="3">#REF!</definedName>
    <definedName name="duong5_26">#REF!</definedName>
    <definedName name="duong5_28" localSheetId="11">#REF!</definedName>
    <definedName name="duong5_28" localSheetId="3">#REF!</definedName>
    <definedName name="duong5_28">#REF!</definedName>
    <definedName name="duong5_3">NA()</definedName>
    <definedName name="DuongCDHaiVan" localSheetId="11">#REF!</definedName>
    <definedName name="DuongCDHaiVan" localSheetId="3">#REF!</definedName>
    <definedName name="DuongCDHaiVan">#REF!</definedName>
    <definedName name="DuongHCM" localSheetId="11">#REF!</definedName>
    <definedName name="DuongHCM" localSheetId="3">#REF!</definedName>
    <definedName name="DuongHCM">#REF!</definedName>
    <definedName name="DUT" localSheetId="11">#REF!</definedName>
    <definedName name="DUT" localSheetId="3">#REF!</definedName>
    <definedName name="DUT">#REF!</definedName>
    <definedName name="DUT_20" localSheetId="11">#REF!</definedName>
    <definedName name="DUT_20" localSheetId="3">#REF!</definedName>
    <definedName name="DUT_20">#REF!</definedName>
    <definedName name="DUT_28" localSheetId="11">#REF!</definedName>
    <definedName name="DUT_28" localSheetId="3">#REF!</definedName>
    <definedName name="DUT_28">#REF!</definedName>
    <definedName name="dutoan" localSheetId="11">#REF!</definedName>
    <definedName name="dutoan" localSheetId="3">#REF!</definedName>
    <definedName name="dutoan">#REF!</definedName>
    <definedName name="dutoan_1" localSheetId="11">#REF!</definedName>
    <definedName name="dutoan_1" localSheetId="3">#REF!</definedName>
    <definedName name="dutoan_1">#REF!</definedName>
    <definedName name="dutoan_2" localSheetId="11">#REF!</definedName>
    <definedName name="dutoan_2" localSheetId="3">#REF!</definedName>
    <definedName name="dutoan_2">#REF!</definedName>
    <definedName name="dutoan_20" localSheetId="11">#REF!</definedName>
    <definedName name="dutoan_20" localSheetId="3">#REF!</definedName>
    <definedName name="dutoan_20">#REF!</definedName>
    <definedName name="dutoan_25" localSheetId="11">#REF!</definedName>
    <definedName name="dutoan_25" localSheetId="3">#REF!</definedName>
    <definedName name="dutoan_25">#REF!</definedName>
    <definedName name="dutoan_26" localSheetId="11">#REF!</definedName>
    <definedName name="dutoan_26" localSheetId="3">#REF!</definedName>
    <definedName name="dutoan_26">#REF!</definedName>
    <definedName name="dutoan_28" localSheetId="11">#REF!</definedName>
    <definedName name="dutoan_28" localSheetId="3">#REF!</definedName>
    <definedName name="dutoan_28">#REF!</definedName>
    <definedName name="DutoanDongmo" localSheetId="11">#REF!</definedName>
    <definedName name="DutoanDongmo" localSheetId="3">#REF!</definedName>
    <definedName name="DutoanDongmo">#REF!</definedName>
    <definedName name="DutoanDongmo_20" localSheetId="11">#REF!</definedName>
    <definedName name="DutoanDongmo_20" localSheetId="3">#REF!</definedName>
    <definedName name="DutoanDongmo_20">#REF!</definedName>
    <definedName name="DutoanDongmo_28" localSheetId="11">#REF!</definedName>
    <definedName name="DutoanDongmo_28" localSheetId="3">#REF!</definedName>
    <definedName name="DutoanDongmo_28">#REF!</definedName>
    <definedName name="dv" localSheetId="11">#REF!</definedName>
    <definedName name="dv" localSheetId="3">#REF!</definedName>
    <definedName name="dv">#REF!</definedName>
    <definedName name="dv_28" localSheetId="11">#REF!</definedName>
    <definedName name="dv_28" localSheetId="3">#REF!</definedName>
    <definedName name="dv_28">#REF!</definedName>
    <definedName name="dva." localSheetId="11">#REF!</definedName>
    <definedName name="dva." localSheetId="3">#REF!</definedName>
    <definedName name="dva.">#REF!</definedName>
    <definedName name="dva._28" localSheetId="11">#REF!</definedName>
    <definedName name="dva._28" localSheetId="3">#REF!</definedName>
    <definedName name="dva._28">#REF!</definedName>
    <definedName name="dvb." localSheetId="11">#REF!</definedName>
    <definedName name="dvb." localSheetId="3">#REF!</definedName>
    <definedName name="dvb.">#REF!</definedName>
    <definedName name="dvb._28" localSheetId="11">#REF!</definedName>
    <definedName name="dvb._28" localSheetId="3">#REF!</definedName>
    <definedName name="dvb._28">#REF!</definedName>
    <definedName name="dvc." localSheetId="11">#REF!</definedName>
    <definedName name="dvc." localSheetId="3">#REF!</definedName>
    <definedName name="dvc.">#REF!</definedName>
    <definedName name="dvc._28" localSheetId="11">#REF!</definedName>
    <definedName name="dvc._28" localSheetId="3">#REF!</definedName>
    <definedName name="dvc._28">#REF!</definedName>
    <definedName name="dvuls2000">1.55</definedName>
    <definedName name="dvuls99">1.35</definedName>
    <definedName name="dw" localSheetId="11">#REF!</definedName>
    <definedName name="dw" localSheetId="3">#REF!</definedName>
    <definedName name="dw">#REF!</definedName>
    <definedName name="dw_28" localSheetId="11">#REF!</definedName>
    <definedName name="dw_28" localSheetId="3">#REF!</definedName>
    <definedName name="dw_28">#REF!</definedName>
    <definedName name="Dwall" localSheetId="11">#REF!</definedName>
    <definedName name="Dwall" localSheetId="3">#REF!</definedName>
    <definedName name="Dwall">#REF!</definedName>
    <definedName name="Dwall_28" localSheetId="11">#REF!</definedName>
    <definedName name="Dwall_28" localSheetId="3">#REF!</definedName>
    <definedName name="Dwall_28">#REF!</definedName>
    <definedName name="dx" localSheetId="11">#REF!</definedName>
    <definedName name="dx" localSheetId="3">#REF!</definedName>
    <definedName name="dx">#REF!</definedName>
    <definedName name="DX5M" localSheetId="11">#REF!</definedName>
    <definedName name="DX5M" localSheetId="3">#REF!</definedName>
    <definedName name="DX5M">#REF!</definedName>
    <definedName name="dxhnho" localSheetId="11">#REF!</definedName>
    <definedName name="dxhnho" localSheetId="3">#REF!</definedName>
    <definedName name="dxhnho">#REF!</definedName>
    <definedName name="dxhto" localSheetId="11">#REF!</definedName>
    <definedName name="dxhto" localSheetId="3">#REF!</definedName>
    <definedName name="dxhto">#REF!</definedName>
    <definedName name="DXMT" localSheetId="11">#REF!</definedName>
    <definedName name="DXMT" localSheetId="3">#REF!</definedName>
    <definedName name="DXMT">#REF!</definedName>
    <definedName name="DY" localSheetId="11">#REF!</definedName>
    <definedName name="DY" localSheetId="3">#REF!</definedName>
    <definedName name="DY">#REF!</definedName>
    <definedName name="DY_20" localSheetId="11">#REF!</definedName>
    <definedName name="DY_20" localSheetId="3">#REF!</definedName>
    <definedName name="DY_20">#REF!</definedName>
    <definedName name="DY_28" localSheetId="11">#REF!</definedName>
    <definedName name="DY_28" localSheetId="3">#REF!</definedName>
    <definedName name="DY_28">#REF!</definedName>
    <definedName name="DZ" localSheetId="11">#REF!</definedName>
    <definedName name="DZ" localSheetId="3">#REF!</definedName>
    <definedName name="DZ">#REF!</definedName>
    <definedName name="DZ_04" localSheetId="11">#REF!</definedName>
    <definedName name="DZ_04" localSheetId="3">#REF!</definedName>
    <definedName name="DZ_04">#REF!</definedName>
    <definedName name="DZ_04_20" localSheetId="11">#REF!</definedName>
    <definedName name="DZ_04_20" localSheetId="3">#REF!</definedName>
    <definedName name="DZ_04_20">#REF!</definedName>
    <definedName name="DZ_04_28" localSheetId="11">#REF!</definedName>
    <definedName name="DZ_04_28" localSheetId="3">#REF!</definedName>
    <definedName name="DZ_04_28">#REF!</definedName>
    <definedName name="DZ_28" localSheetId="11">#REF!</definedName>
    <definedName name="DZ_28" localSheetId="3">#REF!</definedName>
    <definedName name="DZ_28">#REF!</definedName>
    <definedName name="DZ_35" localSheetId="11">#REF!</definedName>
    <definedName name="DZ_35" localSheetId="3">#REF!</definedName>
    <definedName name="DZ_35">#REF!</definedName>
    <definedName name="DZ_35_20" localSheetId="11">#REF!</definedName>
    <definedName name="DZ_35_20" localSheetId="3">#REF!</definedName>
    <definedName name="DZ_35_20">#REF!</definedName>
    <definedName name="DZ_35_28" localSheetId="11">#REF!</definedName>
    <definedName name="DZ_35_28" localSheetId="3">#REF!</definedName>
    <definedName name="DZ_35_28">#REF!</definedName>
    <definedName name="DZ0.4" localSheetId="11">#REF!</definedName>
    <definedName name="DZ0.4" localSheetId="3">#REF!</definedName>
    <definedName name="DZ0.4">#REF!</definedName>
    <definedName name="DZ0.4_1" localSheetId="11">#REF!</definedName>
    <definedName name="DZ0.4_1" localSheetId="3">#REF!</definedName>
    <definedName name="DZ0.4_1">#REF!</definedName>
    <definedName name="DZ0.4_2" localSheetId="11">#REF!</definedName>
    <definedName name="DZ0.4_2" localSheetId="3">#REF!</definedName>
    <definedName name="DZ0.4_2">#REF!</definedName>
    <definedName name="DZ0.4_20" localSheetId="11">#REF!</definedName>
    <definedName name="DZ0.4_20" localSheetId="3">#REF!</definedName>
    <definedName name="DZ0.4_20">#REF!</definedName>
    <definedName name="DZ0.4_25" localSheetId="11">#REF!</definedName>
    <definedName name="DZ0.4_25" localSheetId="3">#REF!</definedName>
    <definedName name="DZ0.4_25">#REF!</definedName>
    <definedName name="DZ0.4_26" localSheetId="11">#REF!</definedName>
    <definedName name="DZ0.4_26" localSheetId="3">#REF!</definedName>
    <definedName name="DZ0.4_26">#REF!</definedName>
    <definedName name="DZ0.4_28" localSheetId="11">#REF!</definedName>
    <definedName name="DZ0.4_28" localSheetId="3">#REF!</definedName>
    <definedName name="DZ0.4_28">#REF!</definedName>
    <definedName name="dztramtt" localSheetId="11">#REF!</definedName>
    <definedName name="dztramtt" localSheetId="3">#REF!</definedName>
    <definedName name="dztramtt">#REF!</definedName>
    <definedName name="e" localSheetId="11">#REF!</definedName>
    <definedName name="e" localSheetId="3">#REF!</definedName>
    <definedName name="e">#REF!</definedName>
    <definedName name="ë" localSheetId="11">#REF!</definedName>
    <definedName name="ë" localSheetId="3">#REF!</definedName>
    <definedName name="ë">#REF!</definedName>
    <definedName name="e_" localSheetId="11">#REF!</definedName>
    <definedName name="e_" localSheetId="3">#REF!</definedName>
    <definedName name="e_">#REF!</definedName>
    <definedName name="e__" localSheetId="11">#REF!</definedName>
    <definedName name="e__" localSheetId="3">#REF!</definedName>
    <definedName name="e__">#REF!</definedName>
    <definedName name="e___28" localSheetId="11">#REF!</definedName>
    <definedName name="e___28" localSheetId="3">#REF!</definedName>
    <definedName name="e___28">#REF!</definedName>
    <definedName name="e__28" localSheetId="11">#REF!</definedName>
    <definedName name="e__28" localSheetId="3">#REF!</definedName>
    <definedName name="e__28">#REF!</definedName>
    <definedName name="e__Chi_phÝ_chung___NC" localSheetId="11">#REF!</definedName>
    <definedName name="e__Chi_phÝ_chung___NC" localSheetId="3">#REF!</definedName>
    <definedName name="e__Chi_phÝ_chung___NC">#REF!</definedName>
    <definedName name="e_20" localSheetId="11">#REF!</definedName>
    <definedName name="e_20" localSheetId="3">#REF!</definedName>
    <definedName name="e_20">#REF!</definedName>
    <definedName name="e_28" localSheetId="11">#REF!</definedName>
    <definedName name="e_28" localSheetId="3">#REF!</definedName>
    <definedName name="e_28">#REF!</definedName>
    <definedName name="E_p" localSheetId="11">#REF!</definedName>
    <definedName name="E_p" localSheetId="3">#REF!</definedName>
    <definedName name="E_p">#REF!</definedName>
    <definedName name="E_p_20" localSheetId="11">#REF!</definedName>
    <definedName name="E_p_20" localSheetId="3">#REF!</definedName>
    <definedName name="E_p_20">#REF!</definedName>
    <definedName name="E_p_28" localSheetId="11">#REF!</definedName>
    <definedName name="E_p_28" localSheetId="3">#REF!</definedName>
    <definedName name="E_p_28">#REF!</definedName>
    <definedName name="E_p_Echm" localSheetId="11">#REF!</definedName>
    <definedName name="E_p_Echm" localSheetId="3">#REF!</definedName>
    <definedName name="E_p_Echm">#REF!</definedName>
    <definedName name="E_p_Echm_28" localSheetId="11">#REF!</definedName>
    <definedName name="E_p_Echm_28" localSheetId="3">#REF!</definedName>
    <definedName name="E_p_Echm_28">#REF!</definedName>
    <definedName name="e0.75" localSheetId="11">#REF!</definedName>
    <definedName name="e0.75" localSheetId="3">#REF!</definedName>
    <definedName name="e0.75">#REF!</definedName>
    <definedName name="e0.75_20" localSheetId="11">#REF!</definedName>
    <definedName name="e0.75_20" localSheetId="3">#REF!</definedName>
    <definedName name="e0.75_20">#REF!</definedName>
    <definedName name="e0.75_28" localSheetId="11">#REF!</definedName>
    <definedName name="e0.75_28" localSheetId="3">#REF!</definedName>
    <definedName name="e0.75_28">#REF!</definedName>
    <definedName name="E1.000" localSheetId="11">#REF!</definedName>
    <definedName name="E1.000" localSheetId="3">#REF!</definedName>
    <definedName name="E1.000">#REF!</definedName>
    <definedName name="E1.000_20" localSheetId="11">#REF!</definedName>
    <definedName name="E1.000_20" localSheetId="3">#REF!</definedName>
    <definedName name="E1.000_20">#REF!</definedName>
    <definedName name="E1.000_28" localSheetId="11">#REF!</definedName>
    <definedName name="E1.000_28" localSheetId="3">#REF!</definedName>
    <definedName name="E1.000_28">#REF!</definedName>
    <definedName name="E1.010" localSheetId="11">#REF!</definedName>
    <definedName name="E1.010" localSheetId="3">#REF!</definedName>
    <definedName name="E1.010">#REF!</definedName>
    <definedName name="E1.010_20" localSheetId="11">#REF!</definedName>
    <definedName name="E1.010_20" localSheetId="3">#REF!</definedName>
    <definedName name="E1.010_20">#REF!</definedName>
    <definedName name="E1.010_28" localSheetId="11">#REF!</definedName>
    <definedName name="E1.010_28" localSheetId="3">#REF!</definedName>
    <definedName name="E1.010_28">#REF!</definedName>
    <definedName name="E1.020" localSheetId="11">#REF!</definedName>
    <definedName name="E1.020" localSheetId="3">#REF!</definedName>
    <definedName name="E1.020">#REF!</definedName>
    <definedName name="E1.020_20" localSheetId="11">#REF!</definedName>
    <definedName name="E1.020_20" localSheetId="3">#REF!</definedName>
    <definedName name="E1.020_20">#REF!</definedName>
    <definedName name="E1.020_28" localSheetId="11">#REF!</definedName>
    <definedName name="E1.020_28" localSheetId="3">#REF!</definedName>
    <definedName name="E1.020_28">#REF!</definedName>
    <definedName name="E1.200" localSheetId="11">#REF!</definedName>
    <definedName name="E1.200" localSheetId="3">#REF!</definedName>
    <definedName name="E1.200">#REF!</definedName>
    <definedName name="E1.200_20" localSheetId="11">#REF!</definedName>
    <definedName name="E1.200_20" localSheetId="3">#REF!</definedName>
    <definedName name="E1.200_20">#REF!</definedName>
    <definedName name="E1.200_28" localSheetId="11">#REF!</definedName>
    <definedName name="E1.200_28" localSheetId="3">#REF!</definedName>
    <definedName name="E1.200_28">#REF!</definedName>
    <definedName name="E1.210" localSheetId="11">#REF!</definedName>
    <definedName name="E1.210" localSheetId="3">#REF!</definedName>
    <definedName name="E1.210">#REF!</definedName>
    <definedName name="E1.210_20" localSheetId="11">#REF!</definedName>
    <definedName name="E1.210_20" localSheetId="3">#REF!</definedName>
    <definedName name="E1.210_20">#REF!</definedName>
    <definedName name="E1.210_28" localSheetId="11">#REF!</definedName>
    <definedName name="E1.210_28" localSheetId="3">#REF!</definedName>
    <definedName name="E1.210_28">#REF!</definedName>
    <definedName name="E1.220" localSheetId="11">#REF!</definedName>
    <definedName name="E1.220" localSheetId="3">#REF!</definedName>
    <definedName name="E1.220">#REF!</definedName>
    <definedName name="E1.220_20" localSheetId="11">#REF!</definedName>
    <definedName name="E1.220_20" localSheetId="3">#REF!</definedName>
    <definedName name="E1.220_20">#REF!</definedName>
    <definedName name="E1.220_28" localSheetId="11">#REF!</definedName>
    <definedName name="E1.220_28" localSheetId="3">#REF!</definedName>
    <definedName name="E1.220_28">#REF!</definedName>
    <definedName name="E1.300" localSheetId="11">#REF!</definedName>
    <definedName name="E1.300" localSheetId="3">#REF!</definedName>
    <definedName name="E1.300">#REF!</definedName>
    <definedName name="E1.300_20" localSheetId="11">#REF!</definedName>
    <definedName name="E1.300_20" localSheetId="3">#REF!</definedName>
    <definedName name="E1.300_20">#REF!</definedName>
    <definedName name="E1.300_28" localSheetId="11">#REF!</definedName>
    <definedName name="E1.300_28" localSheetId="3">#REF!</definedName>
    <definedName name="E1.300_28">#REF!</definedName>
    <definedName name="E1.310" localSheetId="11">#REF!</definedName>
    <definedName name="E1.310" localSheetId="3">#REF!</definedName>
    <definedName name="E1.310">#REF!</definedName>
    <definedName name="E1.310_20" localSheetId="11">#REF!</definedName>
    <definedName name="E1.310_20" localSheetId="3">#REF!</definedName>
    <definedName name="E1.310_20">#REF!</definedName>
    <definedName name="E1.310_28" localSheetId="11">#REF!</definedName>
    <definedName name="E1.310_28" localSheetId="3">#REF!</definedName>
    <definedName name="E1.310_28">#REF!</definedName>
    <definedName name="E1.320" localSheetId="11">#REF!</definedName>
    <definedName name="E1.320" localSheetId="3">#REF!</definedName>
    <definedName name="E1.320">#REF!</definedName>
    <definedName name="E1.320_20" localSheetId="11">#REF!</definedName>
    <definedName name="E1.320_20" localSheetId="3">#REF!</definedName>
    <definedName name="E1.320_20">#REF!</definedName>
    <definedName name="E1.320_28" localSheetId="11">#REF!</definedName>
    <definedName name="E1.320_28" localSheetId="3">#REF!</definedName>
    <definedName name="E1.320_28">#REF!</definedName>
    <definedName name="E1.400" localSheetId="11">#REF!</definedName>
    <definedName name="E1.400" localSheetId="3">#REF!</definedName>
    <definedName name="E1.400">#REF!</definedName>
    <definedName name="E1.400_20" localSheetId="11">#REF!</definedName>
    <definedName name="E1.400_20" localSheetId="3">#REF!</definedName>
    <definedName name="E1.400_20">#REF!</definedName>
    <definedName name="E1.400_28" localSheetId="11">#REF!</definedName>
    <definedName name="E1.400_28" localSheetId="3">#REF!</definedName>
    <definedName name="E1.400_28">#REF!</definedName>
    <definedName name="E1.410" localSheetId="11">#REF!</definedName>
    <definedName name="E1.410" localSheetId="3">#REF!</definedName>
    <definedName name="E1.410">#REF!</definedName>
    <definedName name="E1.410_20" localSheetId="11">#REF!</definedName>
    <definedName name="E1.410_20" localSheetId="3">#REF!</definedName>
    <definedName name="E1.410_20">#REF!</definedName>
    <definedName name="E1.410_28" localSheetId="11">#REF!</definedName>
    <definedName name="E1.410_28" localSheetId="3">#REF!</definedName>
    <definedName name="E1.410_28">#REF!</definedName>
    <definedName name="E1.420" localSheetId="11">#REF!</definedName>
    <definedName name="E1.420" localSheetId="3">#REF!</definedName>
    <definedName name="E1.420">#REF!</definedName>
    <definedName name="E1.420_20" localSheetId="11">#REF!</definedName>
    <definedName name="E1.420_20" localSheetId="3">#REF!</definedName>
    <definedName name="E1.420_20">#REF!</definedName>
    <definedName name="E1.420_28" localSheetId="11">#REF!</definedName>
    <definedName name="E1.420_28" localSheetId="3">#REF!</definedName>
    <definedName name="E1.420_28">#REF!</definedName>
    <definedName name="E1.500" localSheetId="11">#REF!</definedName>
    <definedName name="E1.500" localSheetId="3">#REF!</definedName>
    <definedName name="E1.500">#REF!</definedName>
    <definedName name="E1.500_20" localSheetId="11">#REF!</definedName>
    <definedName name="E1.500_20" localSheetId="3">#REF!</definedName>
    <definedName name="E1.500_20">#REF!</definedName>
    <definedName name="E1.500_28" localSheetId="11">#REF!</definedName>
    <definedName name="E1.500_28" localSheetId="3">#REF!</definedName>
    <definedName name="E1.500_28">#REF!</definedName>
    <definedName name="E1.510" localSheetId="11">#REF!</definedName>
    <definedName name="E1.510" localSheetId="3">#REF!</definedName>
    <definedName name="E1.510">#REF!</definedName>
    <definedName name="E1.510_20" localSheetId="11">#REF!</definedName>
    <definedName name="E1.510_20" localSheetId="3">#REF!</definedName>
    <definedName name="E1.510_20">#REF!</definedName>
    <definedName name="E1.510_28" localSheetId="11">#REF!</definedName>
    <definedName name="E1.510_28" localSheetId="3">#REF!</definedName>
    <definedName name="E1.510_28">#REF!</definedName>
    <definedName name="E1.520" localSheetId="11">#REF!</definedName>
    <definedName name="E1.520" localSheetId="3">#REF!</definedName>
    <definedName name="E1.520">#REF!</definedName>
    <definedName name="E1.520_20" localSheetId="11">#REF!</definedName>
    <definedName name="E1.520_20" localSheetId="3">#REF!</definedName>
    <definedName name="E1.520_20">#REF!</definedName>
    <definedName name="E1.520_28" localSheetId="11">#REF!</definedName>
    <definedName name="E1.520_28" localSheetId="3">#REF!</definedName>
    <definedName name="E1.520_28">#REF!</definedName>
    <definedName name="E1.600" localSheetId="11">#REF!</definedName>
    <definedName name="E1.600" localSheetId="3">#REF!</definedName>
    <definedName name="E1.600">#REF!</definedName>
    <definedName name="E1.600_20" localSheetId="11">#REF!</definedName>
    <definedName name="E1.600_20" localSheetId="3">#REF!</definedName>
    <definedName name="E1.600_20">#REF!</definedName>
    <definedName name="E1.600_28" localSheetId="11">#REF!</definedName>
    <definedName name="E1.600_28" localSheetId="3">#REF!</definedName>
    <definedName name="E1.600_28">#REF!</definedName>
    <definedName name="E1.611" localSheetId="11">#REF!</definedName>
    <definedName name="E1.611" localSheetId="3">#REF!</definedName>
    <definedName name="E1.611">#REF!</definedName>
    <definedName name="E1.611_20" localSheetId="11">#REF!</definedName>
    <definedName name="E1.611_20" localSheetId="3">#REF!</definedName>
    <definedName name="E1.611_20">#REF!</definedName>
    <definedName name="E1.611_28" localSheetId="11">#REF!</definedName>
    <definedName name="E1.611_28" localSheetId="3">#REF!</definedName>
    <definedName name="E1.611_28">#REF!</definedName>
    <definedName name="E1.631" localSheetId="11">#REF!</definedName>
    <definedName name="E1.631" localSheetId="3">#REF!</definedName>
    <definedName name="E1.631">#REF!</definedName>
    <definedName name="E1.631_20" localSheetId="11">#REF!</definedName>
    <definedName name="E1.631_20" localSheetId="3">#REF!</definedName>
    <definedName name="E1.631_20">#REF!</definedName>
    <definedName name="E1.631_28" localSheetId="11">#REF!</definedName>
    <definedName name="E1.631_28" localSheetId="3">#REF!</definedName>
    <definedName name="E1.631_28">#REF!</definedName>
    <definedName name="E2.000" localSheetId="11">#REF!</definedName>
    <definedName name="E2.000" localSheetId="3">#REF!</definedName>
    <definedName name="E2.000">#REF!</definedName>
    <definedName name="E2.000_20" localSheetId="11">#REF!</definedName>
    <definedName name="E2.000_20" localSheetId="3">#REF!</definedName>
    <definedName name="E2.000_20">#REF!</definedName>
    <definedName name="E2.000_28" localSheetId="11">#REF!</definedName>
    <definedName name="E2.000_28" localSheetId="3">#REF!</definedName>
    <definedName name="E2.000_28">#REF!</definedName>
    <definedName name="E2.000A" localSheetId="11">#REF!</definedName>
    <definedName name="E2.000A" localSheetId="3">#REF!</definedName>
    <definedName name="E2.000A">#REF!</definedName>
    <definedName name="E2.000A_20" localSheetId="11">#REF!</definedName>
    <definedName name="E2.000A_20" localSheetId="3">#REF!</definedName>
    <definedName name="E2.000A_20">#REF!</definedName>
    <definedName name="E2.000A_28" localSheetId="11">#REF!</definedName>
    <definedName name="E2.000A_28" localSheetId="3">#REF!</definedName>
    <definedName name="E2.000A_28">#REF!</definedName>
    <definedName name="E2.010" localSheetId="11">#REF!</definedName>
    <definedName name="E2.010" localSheetId="3">#REF!</definedName>
    <definedName name="E2.010">#REF!</definedName>
    <definedName name="E2.010_20" localSheetId="11">#REF!</definedName>
    <definedName name="E2.010_20" localSheetId="3">#REF!</definedName>
    <definedName name="E2.010_20">#REF!</definedName>
    <definedName name="E2.010_28" localSheetId="11">#REF!</definedName>
    <definedName name="E2.010_28" localSheetId="3">#REF!</definedName>
    <definedName name="E2.010_28">#REF!</definedName>
    <definedName name="E2.010A" localSheetId="11">#REF!</definedName>
    <definedName name="E2.010A" localSheetId="3">#REF!</definedName>
    <definedName name="E2.010A">#REF!</definedName>
    <definedName name="E2.010A_20" localSheetId="11">#REF!</definedName>
    <definedName name="E2.010A_20" localSheetId="3">#REF!</definedName>
    <definedName name="E2.010A_20">#REF!</definedName>
    <definedName name="E2.010A_28" localSheetId="11">#REF!</definedName>
    <definedName name="E2.010A_28" localSheetId="3">#REF!</definedName>
    <definedName name="E2.010A_28">#REF!</definedName>
    <definedName name="E2.020" localSheetId="11">#REF!</definedName>
    <definedName name="E2.020" localSheetId="3">#REF!</definedName>
    <definedName name="E2.020">#REF!</definedName>
    <definedName name="E2.020_20" localSheetId="11">#REF!</definedName>
    <definedName name="E2.020_20" localSheetId="3">#REF!</definedName>
    <definedName name="E2.020_20">#REF!</definedName>
    <definedName name="E2.020_28" localSheetId="11">#REF!</definedName>
    <definedName name="E2.020_28" localSheetId="3">#REF!</definedName>
    <definedName name="E2.020_28">#REF!</definedName>
    <definedName name="E2.020A" localSheetId="11">#REF!</definedName>
    <definedName name="E2.020A" localSheetId="3">#REF!</definedName>
    <definedName name="E2.020A">#REF!</definedName>
    <definedName name="E2.020A_20" localSheetId="11">#REF!</definedName>
    <definedName name="E2.020A_20" localSheetId="3">#REF!</definedName>
    <definedName name="E2.020A_20">#REF!</definedName>
    <definedName name="E2.020A_28" localSheetId="11">#REF!</definedName>
    <definedName name="E2.020A_28" localSheetId="3">#REF!</definedName>
    <definedName name="E2.020A_28">#REF!</definedName>
    <definedName name="E2.100" localSheetId="11">#REF!</definedName>
    <definedName name="E2.100" localSheetId="3">#REF!</definedName>
    <definedName name="E2.100">#REF!</definedName>
    <definedName name="E2.100_20" localSheetId="11">#REF!</definedName>
    <definedName name="E2.100_20" localSheetId="3">#REF!</definedName>
    <definedName name="E2.100_20">#REF!</definedName>
    <definedName name="E2.100_28" localSheetId="11">#REF!</definedName>
    <definedName name="E2.100_28" localSheetId="3">#REF!</definedName>
    <definedName name="E2.100_28">#REF!</definedName>
    <definedName name="E2.100A" localSheetId="11">#REF!</definedName>
    <definedName name="E2.100A" localSheetId="3">#REF!</definedName>
    <definedName name="E2.100A">#REF!</definedName>
    <definedName name="E2.100A_20" localSheetId="11">#REF!</definedName>
    <definedName name="E2.100A_20" localSheetId="3">#REF!</definedName>
    <definedName name="E2.100A_20">#REF!</definedName>
    <definedName name="E2.100A_28" localSheetId="11">#REF!</definedName>
    <definedName name="E2.100A_28" localSheetId="3">#REF!</definedName>
    <definedName name="E2.100A_28">#REF!</definedName>
    <definedName name="E2.110" localSheetId="11">#REF!</definedName>
    <definedName name="E2.110" localSheetId="3">#REF!</definedName>
    <definedName name="E2.110">#REF!</definedName>
    <definedName name="E2.110_20" localSheetId="11">#REF!</definedName>
    <definedName name="E2.110_20" localSheetId="3">#REF!</definedName>
    <definedName name="E2.110_20">#REF!</definedName>
    <definedName name="E2.110_28" localSheetId="11">#REF!</definedName>
    <definedName name="E2.110_28" localSheetId="3">#REF!</definedName>
    <definedName name="E2.110_28">#REF!</definedName>
    <definedName name="E2.110A" localSheetId="11">#REF!</definedName>
    <definedName name="E2.110A" localSheetId="3">#REF!</definedName>
    <definedName name="E2.110A">#REF!</definedName>
    <definedName name="E2.110A_20" localSheetId="11">#REF!</definedName>
    <definedName name="E2.110A_20" localSheetId="3">#REF!</definedName>
    <definedName name="E2.110A_20">#REF!</definedName>
    <definedName name="E2.110A_28" localSheetId="11">#REF!</definedName>
    <definedName name="E2.110A_28" localSheetId="3">#REF!</definedName>
    <definedName name="E2.110A_28">#REF!</definedName>
    <definedName name="E2.120" localSheetId="11">#REF!</definedName>
    <definedName name="E2.120" localSheetId="3">#REF!</definedName>
    <definedName name="E2.120">#REF!</definedName>
    <definedName name="E2.120_20" localSheetId="11">#REF!</definedName>
    <definedName name="E2.120_20" localSheetId="3">#REF!</definedName>
    <definedName name="E2.120_20">#REF!</definedName>
    <definedName name="E2.120_28" localSheetId="11">#REF!</definedName>
    <definedName name="E2.120_28" localSheetId="3">#REF!</definedName>
    <definedName name="E2.120_28">#REF!</definedName>
    <definedName name="E2.120A" localSheetId="11">#REF!</definedName>
    <definedName name="E2.120A" localSheetId="3">#REF!</definedName>
    <definedName name="E2.120A">#REF!</definedName>
    <definedName name="E2.120A_20" localSheetId="11">#REF!</definedName>
    <definedName name="E2.120A_20" localSheetId="3">#REF!</definedName>
    <definedName name="E2.120A_20">#REF!</definedName>
    <definedName name="E2.120A_28" localSheetId="11">#REF!</definedName>
    <definedName name="E2.120A_28" localSheetId="3">#REF!</definedName>
    <definedName name="E2.120A_28">#REF!</definedName>
    <definedName name="E3.000" localSheetId="11">#REF!</definedName>
    <definedName name="E3.000" localSheetId="3">#REF!</definedName>
    <definedName name="E3.000">#REF!</definedName>
    <definedName name="E3.000_20" localSheetId="11">#REF!</definedName>
    <definedName name="E3.000_20" localSheetId="3">#REF!</definedName>
    <definedName name="E3.000_20">#REF!</definedName>
    <definedName name="E3.000_28" localSheetId="11">#REF!</definedName>
    <definedName name="E3.000_28" localSheetId="3">#REF!</definedName>
    <definedName name="E3.000_28">#REF!</definedName>
    <definedName name="E3.010" localSheetId="11">#REF!</definedName>
    <definedName name="E3.010" localSheetId="3">#REF!</definedName>
    <definedName name="E3.010">#REF!</definedName>
    <definedName name="E3.010_20" localSheetId="11">#REF!</definedName>
    <definedName name="E3.010_20" localSheetId="3">#REF!</definedName>
    <definedName name="E3.010_20">#REF!</definedName>
    <definedName name="E3.010_28" localSheetId="11">#REF!</definedName>
    <definedName name="E3.010_28" localSheetId="3">#REF!</definedName>
    <definedName name="E3.010_28">#REF!</definedName>
    <definedName name="E3.020" localSheetId="11">#REF!</definedName>
    <definedName name="E3.020" localSheetId="3">#REF!</definedName>
    <definedName name="E3.020">#REF!</definedName>
    <definedName name="E3.020_20" localSheetId="11">#REF!</definedName>
    <definedName name="E3.020_20" localSheetId="3">#REF!</definedName>
    <definedName name="E3.020_20">#REF!</definedName>
    <definedName name="E3.020_28" localSheetId="11">#REF!</definedName>
    <definedName name="E3.020_28" localSheetId="3">#REF!</definedName>
    <definedName name="E3.020_28">#REF!</definedName>
    <definedName name="E3.031" localSheetId="11">#REF!</definedName>
    <definedName name="E3.031" localSheetId="3">#REF!</definedName>
    <definedName name="E3.031">#REF!</definedName>
    <definedName name="E3.031_20" localSheetId="11">#REF!</definedName>
    <definedName name="E3.031_20" localSheetId="3">#REF!</definedName>
    <definedName name="E3.031_20">#REF!</definedName>
    <definedName name="E3.031_28" localSheetId="11">#REF!</definedName>
    <definedName name="E3.031_28" localSheetId="3">#REF!</definedName>
    <definedName name="E3.031_28">#REF!</definedName>
    <definedName name="E3.032" localSheetId="11">#REF!</definedName>
    <definedName name="E3.032" localSheetId="3">#REF!</definedName>
    <definedName name="E3.032">#REF!</definedName>
    <definedName name="E3.032_20" localSheetId="11">#REF!</definedName>
    <definedName name="E3.032_20" localSheetId="3">#REF!</definedName>
    <definedName name="E3.032_20">#REF!</definedName>
    <definedName name="E3.032_28" localSheetId="11">#REF!</definedName>
    <definedName name="E3.032_28" localSheetId="3">#REF!</definedName>
    <definedName name="E3.032_28">#REF!</definedName>
    <definedName name="E3.033" localSheetId="11">#REF!</definedName>
    <definedName name="E3.033" localSheetId="3">#REF!</definedName>
    <definedName name="E3.033">#REF!</definedName>
    <definedName name="E3.033_20" localSheetId="11">#REF!</definedName>
    <definedName name="E3.033_20" localSheetId="3">#REF!</definedName>
    <definedName name="E3.033_20">#REF!</definedName>
    <definedName name="E3.033_28" localSheetId="11">#REF!</definedName>
    <definedName name="E3.033_28" localSheetId="3">#REF!</definedName>
    <definedName name="E3.033_28">#REF!</definedName>
    <definedName name="E4.001" localSheetId="11">#REF!</definedName>
    <definedName name="E4.001" localSheetId="3">#REF!</definedName>
    <definedName name="E4.001">#REF!</definedName>
    <definedName name="E4.001_20" localSheetId="11">#REF!</definedName>
    <definedName name="E4.001_20" localSheetId="3">#REF!</definedName>
    <definedName name="E4.001_20">#REF!</definedName>
    <definedName name="E4.001_28" localSheetId="11">#REF!</definedName>
    <definedName name="E4.001_28" localSheetId="3">#REF!</definedName>
    <definedName name="E4.001_28">#REF!</definedName>
    <definedName name="E4.011" localSheetId="11">#REF!</definedName>
    <definedName name="E4.011" localSheetId="3">#REF!</definedName>
    <definedName name="E4.011">#REF!</definedName>
    <definedName name="E4.011_20" localSheetId="11">#REF!</definedName>
    <definedName name="E4.011_20" localSheetId="3">#REF!</definedName>
    <definedName name="E4.011_20">#REF!</definedName>
    <definedName name="E4.011_28" localSheetId="11">#REF!</definedName>
    <definedName name="E4.011_28" localSheetId="3">#REF!</definedName>
    <definedName name="E4.011_28">#REF!</definedName>
    <definedName name="E4.021" localSheetId="11">#REF!</definedName>
    <definedName name="E4.021" localSheetId="3">#REF!</definedName>
    <definedName name="E4.021">#REF!</definedName>
    <definedName name="E4.021_20" localSheetId="11">#REF!</definedName>
    <definedName name="E4.021_20" localSheetId="3">#REF!</definedName>
    <definedName name="E4.021_20">#REF!</definedName>
    <definedName name="E4.021_28" localSheetId="11">#REF!</definedName>
    <definedName name="E4.021_28" localSheetId="3">#REF!</definedName>
    <definedName name="E4.021_28">#REF!</definedName>
    <definedName name="E4.101" localSheetId="11">#REF!</definedName>
    <definedName name="E4.101" localSheetId="3">#REF!</definedName>
    <definedName name="E4.101">#REF!</definedName>
    <definedName name="E4.101_20" localSheetId="11">#REF!</definedName>
    <definedName name="E4.101_20" localSheetId="3">#REF!</definedName>
    <definedName name="E4.101_20">#REF!</definedName>
    <definedName name="E4.101_28" localSheetId="11">#REF!</definedName>
    <definedName name="E4.101_28" localSheetId="3">#REF!</definedName>
    <definedName name="E4.101_28">#REF!</definedName>
    <definedName name="E4.111" localSheetId="11">#REF!</definedName>
    <definedName name="E4.111" localSheetId="3">#REF!</definedName>
    <definedName name="E4.111">#REF!</definedName>
    <definedName name="E4.111_20" localSheetId="11">#REF!</definedName>
    <definedName name="E4.111_20" localSheetId="3">#REF!</definedName>
    <definedName name="E4.111_20">#REF!</definedName>
    <definedName name="E4.111_28" localSheetId="11">#REF!</definedName>
    <definedName name="E4.111_28" localSheetId="3">#REF!</definedName>
    <definedName name="E4.111_28">#REF!</definedName>
    <definedName name="E4.121" localSheetId="11">#REF!</definedName>
    <definedName name="E4.121" localSheetId="3">#REF!</definedName>
    <definedName name="E4.121">#REF!</definedName>
    <definedName name="E4.121_20" localSheetId="11">#REF!</definedName>
    <definedName name="E4.121_20" localSheetId="3">#REF!</definedName>
    <definedName name="E4.121_20">#REF!</definedName>
    <definedName name="E4.121_28" localSheetId="11">#REF!</definedName>
    <definedName name="E4.121_28" localSheetId="3">#REF!</definedName>
    <definedName name="E4.121_28">#REF!</definedName>
    <definedName name="E5.010" localSheetId="11">#REF!</definedName>
    <definedName name="E5.010" localSheetId="3">#REF!</definedName>
    <definedName name="E5.010">#REF!</definedName>
    <definedName name="E5.010_20" localSheetId="11">#REF!</definedName>
    <definedName name="E5.010_20" localSheetId="3">#REF!</definedName>
    <definedName name="E5.010_20">#REF!</definedName>
    <definedName name="E5.010_28" localSheetId="11">#REF!</definedName>
    <definedName name="E5.010_28" localSheetId="3">#REF!</definedName>
    <definedName name="E5.010_28">#REF!</definedName>
    <definedName name="E5.020" localSheetId="11">#REF!</definedName>
    <definedName name="E5.020" localSheetId="3">#REF!</definedName>
    <definedName name="E5.020">#REF!</definedName>
    <definedName name="E5.020_20" localSheetId="11">#REF!</definedName>
    <definedName name="E5.020_20" localSheetId="3">#REF!</definedName>
    <definedName name="E5.020_20">#REF!</definedName>
    <definedName name="E5.020_28" localSheetId="11">#REF!</definedName>
    <definedName name="E5.020_28" localSheetId="3">#REF!</definedName>
    <definedName name="E5.020_28">#REF!</definedName>
    <definedName name="E5.030" localSheetId="11">#REF!</definedName>
    <definedName name="E5.030" localSheetId="3">#REF!</definedName>
    <definedName name="E5.030">#REF!</definedName>
    <definedName name="E5.030_20" localSheetId="11">#REF!</definedName>
    <definedName name="E5.030_20" localSheetId="3">#REF!</definedName>
    <definedName name="E5.030_20">#REF!</definedName>
    <definedName name="E5.030_28" localSheetId="11">#REF!</definedName>
    <definedName name="E5.030_28" localSheetId="3">#REF!</definedName>
    <definedName name="E5.030_28">#REF!</definedName>
    <definedName name="E6.001" localSheetId="11">#REF!</definedName>
    <definedName name="E6.001" localSheetId="3">#REF!</definedName>
    <definedName name="E6.001">#REF!</definedName>
    <definedName name="E6.001_20" localSheetId="11">#REF!</definedName>
    <definedName name="E6.001_20" localSheetId="3">#REF!</definedName>
    <definedName name="E6.001_20">#REF!</definedName>
    <definedName name="E6.001_28" localSheetId="11">#REF!</definedName>
    <definedName name="E6.001_28" localSheetId="3">#REF!</definedName>
    <definedName name="E6.001_28">#REF!</definedName>
    <definedName name="E6.002" localSheetId="11">#REF!</definedName>
    <definedName name="E6.002" localSheetId="3">#REF!</definedName>
    <definedName name="E6.002">#REF!</definedName>
    <definedName name="E6.002_20" localSheetId="11">#REF!</definedName>
    <definedName name="E6.002_20" localSheetId="3">#REF!</definedName>
    <definedName name="E6.002_20">#REF!</definedName>
    <definedName name="E6.002_28" localSheetId="11">#REF!</definedName>
    <definedName name="E6.002_28" localSheetId="3">#REF!</definedName>
    <definedName name="E6.002_28">#REF!</definedName>
    <definedName name="E6.011" localSheetId="11">#REF!</definedName>
    <definedName name="E6.011" localSheetId="3">#REF!</definedName>
    <definedName name="E6.011">#REF!</definedName>
    <definedName name="E6.011_20" localSheetId="11">#REF!</definedName>
    <definedName name="E6.011_20" localSheetId="3">#REF!</definedName>
    <definedName name="E6.011_20">#REF!</definedName>
    <definedName name="E6.011_28" localSheetId="11">#REF!</definedName>
    <definedName name="E6.011_28" localSheetId="3">#REF!</definedName>
    <definedName name="E6.011_28">#REF!</definedName>
    <definedName name="E6.012" localSheetId="11">#REF!</definedName>
    <definedName name="E6.012" localSheetId="3">#REF!</definedName>
    <definedName name="E6.012">#REF!</definedName>
    <definedName name="E6.012_20" localSheetId="11">#REF!</definedName>
    <definedName name="E6.012_20" localSheetId="3">#REF!</definedName>
    <definedName name="E6.012_20">#REF!</definedName>
    <definedName name="E6.012_28" localSheetId="11">#REF!</definedName>
    <definedName name="E6.012_28" localSheetId="3">#REF!</definedName>
    <definedName name="E6.012_28">#REF!</definedName>
    <definedName name="ë74" localSheetId="11">#REF!</definedName>
    <definedName name="ë74" localSheetId="3">#REF!</definedName>
    <definedName name="ë74">#REF!</definedName>
    <definedName name="E99999_20" localSheetId="11">#REF!</definedName>
    <definedName name="E99999_20" localSheetId="3">#REF!</definedName>
    <definedName name="E99999_20">#REF!</definedName>
    <definedName name="E99999_28" localSheetId="11">#REF!</definedName>
    <definedName name="E99999_28" localSheetId="3">#REF!</definedName>
    <definedName name="E99999_28">#REF!</definedName>
    <definedName name="Ea" localSheetId="11">#REF!</definedName>
    <definedName name="Ea" localSheetId="3">#REF!</definedName>
    <definedName name="Ea">#REF!</definedName>
    <definedName name="Ea_20" localSheetId="11">#REF!</definedName>
    <definedName name="Ea_20" localSheetId="3">#REF!</definedName>
    <definedName name="Ea_20">#REF!</definedName>
    <definedName name="Ea_28" localSheetId="11">#REF!</definedName>
    <definedName name="Ea_28" localSheetId="3">#REF!</definedName>
    <definedName name="Ea_28">#REF!</definedName>
    <definedName name="Earthwork" localSheetId="11">#REF!</definedName>
    <definedName name="Earthwork" localSheetId="3">#REF!</definedName>
    <definedName name="Earthwork">#REF!</definedName>
    <definedName name="Earthwork_28" localSheetId="11">#REF!</definedName>
    <definedName name="Earthwork_28" localSheetId="3">#REF!</definedName>
    <definedName name="Earthwork_28">#REF!</definedName>
    <definedName name="Eb" localSheetId="11">#REF!</definedName>
    <definedName name="Eb" localSheetId="3">#REF!</definedName>
    <definedName name="Eb">#REF!</definedName>
    <definedName name="Eb_28" localSheetId="11">#REF!</definedName>
    <definedName name="Eb_28" localSheetId="3">#REF!</definedName>
    <definedName name="Eb_28">#REF!</definedName>
    <definedName name="Ebdam" localSheetId="11">#REF!</definedName>
    <definedName name="Ebdam" localSheetId="3">#REF!</definedName>
    <definedName name="Ebdam">#REF!</definedName>
    <definedName name="Ebdam_20" localSheetId="11">#REF!</definedName>
    <definedName name="Ebdam_20" localSheetId="3">#REF!</definedName>
    <definedName name="Ebdam_20">#REF!</definedName>
    <definedName name="Ebdam_28" localSheetId="11">#REF!</definedName>
    <definedName name="Ebdam_28" localSheetId="3">#REF!</definedName>
    <definedName name="Ebdam_28">#REF!</definedName>
    <definedName name="EBT" localSheetId="11">#REF!</definedName>
    <definedName name="EBT" localSheetId="3">#REF!</definedName>
    <definedName name="EBT">#REF!</definedName>
    <definedName name="EBT_20" localSheetId="11">#REF!</definedName>
    <definedName name="EBT_20" localSheetId="3">#REF!</definedName>
    <definedName name="EBT_20">#REF!</definedName>
    <definedName name="ec" localSheetId="11">#REF!</definedName>
    <definedName name="ec" localSheetId="3">#REF!</definedName>
    <definedName name="ec">#REF!</definedName>
    <definedName name="Ec_" localSheetId="11">#REF!</definedName>
    <definedName name="Ec_" localSheetId="3">#REF!</definedName>
    <definedName name="Ec_">#REF!</definedName>
    <definedName name="ec_20" localSheetId="11">#REF!</definedName>
    <definedName name="ec_20" localSheetId="3">#REF!</definedName>
    <definedName name="ec_20">#REF!</definedName>
    <definedName name="ec_28" localSheetId="11">#REF!</definedName>
    <definedName name="ec_28" localSheetId="3">#REF!</definedName>
    <definedName name="ec_28">#REF!</definedName>
    <definedName name="ecb" localSheetId="11">#REF!</definedName>
    <definedName name="ecb" localSheetId="3">#REF!</definedName>
    <definedName name="ecb">#REF!</definedName>
    <definedName name="ecb_28" localSheetId="11">#REF!</definedName>
    <definedName name="ecb_28" localSheetId="3">#REF!</definedName>
    <definedName name="ecb_28">#REF!</definedName>
    <definedName name="Ecdc" localSheetId="11">#REF!</definedName>
    <definedName name="Ecdc" localSheetId="3">#REF!</definedName>
    <definedName name="Ecdc">#REF!</definedName>
    <definedName name="Ecdc_20" localSheetId="11">#REF!</definedName>
    <definedName name="Ecdc_20" localSheetId="3">#REF!</definedName>
    <definedName name="Ecdc_20">#REF!</definedName>
    <definedName name="EcG" localSheetId="11">#REF!</definedName>
    <definedName name="EcG" localSheetId="3">#REF!</definedName>
    <definedName name="EcG">#REF!</definedName>
    <definedName name="EcG_20" localSheetId="11">#REF!</definedName>
    <definedName name="EcG_20" localSheetId="3">#REF!</definedName>
    <definedName name="EcG_20">#REF!</definedName>
    <definedName name="EcG_28" localSheetId="11">#REF!</definedName>
    <definedName name="EcG_28" localSheetId="3">#REF!</definedName>
    <definedName name="EcG_28">#REF!</definedName>
    <definedName name="ech" localSheetId="11">#REF!</definedName>
    <definedName name="ech" localSheetId="3">#REF!</definedName>
    <definedName name="ech">#REF!</definedName>
    <definedName name="ech_28" localSheetId="11">#REF!</definedName>
    <definedName name="ech_28" localSheetId="3">#REF!</definedName>
    <definedName name="ech_28">#REF!</definedName>
    <definedName name="Echm" localSheetId="11">#REF!</definedName>
    <definedName name="Echm" localSheetId="3">#REF!</definedName>
    <definedName name="Echm">#REF!</definedName>
    <definedName name="Echm_28" localSheetId="11">#REF!</definedName>
    <definedName name="Echm_28" localSheetId="3">#REF!</definedName>
    <definedName name="Echm_28">#REF!</definedName>
    <definedName name="Eci" localSheetId="11">#REF!</definedName>
    <definedName name="Eci" localSheetId="3">#REF!</definedName>
    <definedName name="Eci">#REF!</definedName>
    <definedName name="Eci_28" localSheetId="11">#REF!</definedName>
    <definedName name="Eci_28" localSheetId="3">#REF!</definedName>
    <definedName name="Eci_28">#REF!</definedName>
    <definedName name="Ecot1" localSheetId="11">#REF!</definedName>
    <definedName name="Ecot1" localSheetId="3">#REF!</definedName>
    <definedName name="Ecot1">#REF!</definedName>
    <definedName name="Ecot1_20" localSheetId="11">#REF!</definedName>
    <definedName name="Ecot1_20" localSheetId="3">#REF!</definedName>
    <definedName name="Ecot1_20">#REF!</definedName>
    <definedName name="Ecot1_28" localSheetId="11">#REF!</definedName>
    <definedName name="Ecot1_28" localSheetId="3">#REF!</definedName>
    <definedName name="Ecot1_28">#REF!</definedName>
    <definedName name="ecx" localSheetId="11">#REF!</definedName>
    <definedName name="ecx" localSheetId="3">#REF!</definedName>
    <definedName name="ecx">#REF!</definedName>
    <definedName name="ecx_28" localSheetId="11">#REF!</definedName>
    <definedName name="ecx_28" localSheetId="3">#REF!</definedName>
    <definedName name="ecx_28">#REF!</definedName>
    <definedName name="EDR" localSheetId="11">#REF!</definedName>
    <definedName name="EDR" localSheetId="3">#REF!</definedName>
    <definedName name="EDR">#REF!</definedName>
    <definedName name="EDR_20" localSheetId="11">#REF!</definedName>
    <definedName name="EDR_20" localSheetId="3">#REF!</definedName>
    <definedName name="EDR_20">#REF!</definedName>
    <definedName name="EDR_28" localSheetId="11">#REF!</definedName>
    <definedName name="EDR_28" localSheetId="3">#REF!</definedName>
    <definedName name="EDR_28">#REF!</definedName>
    <definedName name="ee" localSheetId="11">#REF!</definedName>
    <definedName name="ee" localSheetId="3">#REF!</definedName>
    <definedName name="ee">#REF!</definedName>
    <definedName name="ee_28" localSheetId="11">#REF!</definedName>
    <definedName name="ee_28" localSheetId="3">#REF!</definedName>
    <definedName name="ee_28">#REF!</definedName>
    <definedName name="eeeeeeee" localSheetId="11">#REF!</definedName>
    <definedName name="eeeeeeee" localSheetId="3">#REF!</definedName>
    <definedName name="eeeeeeee">#REF!</definedName>
    <definedName name="Eff_min" localSheetId="11">#REF!</definedName>
    <definedName name="Eff_min" localSheetId="3">#REF!</definedName>
    <definedName name="Eff_min">#REF!</definedName>
    <definedName name="Eff_min_20" localSheetId="11">#REF!</definedName>
    <definedName name="Eff_min_20" localSheetId="3">#REF!</definedName>
    <definedName name="Eff_min_20">#REF!</definedName>
    <definedName name="Eff_min_28" localSheetId="11">#REF!</definedName>
    <definedName name="Eff_min_28" localSheetId="3">#REF!</definedName>
    <definedName name="Eff_min_28">#REF!</definedName>
    <definedName name="efs" localSheetId="11">#REF!</definedName>
    <definedName name="efs" localSheetId="3">#REF!</definedName>
    <definedName name="efs">#REF!</definedName>
    <definedName name="efs_28" localSheetId="11">#REF!</definedName>
    <definedName name="efs_28" localSheetId="3">#REF!</definedName>
    <definedName name="efs_28">#REF!</definedName>
    <definedName name="EIRR11" localSheetId="11">#REF!</definedName>
    <definedName name="EIRR11" localSheetId="3">#REF!</definedName>
    <definedName name="EIRR11">#REF!</definedName>
    <definedName name="EIRR11_20" localSheetId="11">#REF!</definedName>
    <definedName name="EIRR11_20" localSheetId="3">#REF!</definedName>
    <definedName name="EIRR11_20">#REF!</definedName>
    <definedName name="EIRR11_28" localSheetId="11">#REF!</definedName>
    <definedName name="EIRR11_28" localSheetId="3">#REF!</definedName>
    <definedName name="EIRR11_28">#REF!</definedName>
    <definedName name="EIRR22" localSheetId="11">#REF!</definedName>
    <definedName name="EIRR22" localSheetId="3">#REF!</definedName>
    <definedName name="EIRR22">#REF!</definedName>
    <definedName name="EIRR22_20" localSheetId="11">#REF!</definedName>
    <definedName name="EIRR22_20" localSheetId="3">#REF!</definedName>
    <definedName name="EIRR22_20">#REF!</definedName>
    <definedName name="EIRR22_28" localSheetId="11">#REF!</definedName>
    <definedName name="EIRR22_28" localSheetId="3">#REF!</definedName>
    <definedName name="EIRR22_28">#REF!</definedName>
    <definedName name="EL2." localSheetId="11">#REF!</definedName>
    <definedName name="EL2." localSheetId="3">#REF!</definedName>
    <definedName name="EL2.">#REF!</definedName>
    <definedName name="EL2._20" localSheetId="11">#REF!</definedName>
    <definedName name="EL2._20" localSheetId="3">#REF!</definedName>
    <definedName name="EL2._20">#REF!</definedName>
    <definedName name="EL2._28" localSheetId="11">#REF!</definedName>
    <definedName name="EL2._28" localSheetId="3">#REF!</definedName>
    <definedName name="EL2._28">#REF!</definedName>
    <definedName name="EL2_" localSheetId="11">#REF!</definedName>
    <definedName name="EL2_" localSheetId="3">#REF!</definedName>
    <definedName name="EL2_">#REF!</definedName>
    <definedName name="EL3_" localSheetId="11">#REF!</definedName>
    <definedName name="EL3_" localSheetId="3">#REF!</definedName>
    <definedName name="EL3_">#REF!</definedName>
    <definedName name="EL4_" localSheetId="11">#REF!</definedName>
    <definedName name="EL4_" localSheetId="3">#REF!</definedName>
    <definedName name="EL4_">#REF!</definedName>
    <definedName name="EL5_" localSheetId="11">#REF!</definedName>
    <definedName name="EL5_" localSheetId="3">#REF!</definedName>
    <definedName name="EL5_">#REF!</definedName>
    <definedName name="EL6_" localSheetId="11">#REF!</definedName>
    <definedName name="EL6_" localSheetId="3">#REF!</definedName>
    <definedName name="EL6_">#REF!</definedName>
    <definedName name="ELa" localSheetId="11">#REF!</definedName>
    <definedName name="ELa" localSheetId="3">#REF!</definedName>
    <definedName name="ELa">#REF!</definedName>
    <definedName name="ELa_28" localSheetId="11">#REF!</definedName>
    <definedName name="ELa_28" localSheetId="3">#REF!</definedName>
    <definedName name="ELa_28">#REF!</definedName>
    <definedName name="ELb" localSheetId="11">#REF!</definedName>
    <definedName name="ELb" localSheetId="3">#REF!</definedName>
    <definedName name="ELb">#REF!</definedName>
    <definedName name="ELb_28" localSheetId="11">#REF!</definedName>
    <definedName name="ELb_28" localSheetId="3">#REF!</definedName>
    <definedName name="ELb_28">#REF!</definedName>
    <definedName name="ELc" localSheetId="11">#REF!</definedName>
    <definedName name="ELc" localSheetId="3">#REF!</definedName>
    <definedName name="ELc">#REF!</definedName>
    <definedName name="ELc_28" localSheetId="11">#REF!</definedName>
    <definedName name="ELc_28" localSheetId="3">#REF!</definedName>
    <definedName name="ELc_28">#REF!</definedName>
    <definedName name="Elev" localSheetId="11">#REF!</definedName>
    <definedName name="Elev" localSheetId="3">#REF!</definedName>
    <definedName name="Elev">#REF!</definedName>
    <definedName name="elp" localSheetId="11">#REF!</definedName>
    <definedName name="elp" localSheetId="3">#REF!</definedName>
    <definedName name="elp">#REF!</definedName>
    <definedName name="elp_20" localSheetId="11">#REF!</definedName>
    <definedName name="elp_20" localSheetId="3">#REF!</definedName>
    <definedName name="elp_20">#REF!</definedName>
    <definedName name="elp_28" localSheetId="11">#REF!</definedName>
    <definedName name="elp_28" localSheetId="3">#REF!</definedName>
    <definedName name="elp_28">#REF!</definedName>
    <definedName name="ELsf" localSheetId="11">#REF!</definedName>
    <definedName name="ELsf" localSheetId="3">#REF!</definedName>
    <definedName name="ELsf">#REF!</definedName>
    <definedName name="ELsf_28" localSheetId="11">#REF!</definedName>
    <definedName name="ELsf_28" localSheetId="3">#REF!</definedName>
    <definedName name="ELsf_28">#REF!</definedName>
    <definedName name="ELso" localSheetId="11">#REF!</definedName>
    <definedName name="ELso" localSheetId="3">#REF!</definedName>
    <definedName name="ELso">#REF!</definedName>
    <definedName name="ELso_28" localSheetId="11">#REF!</definedName>
    <definedName name="ELso_28" localSheetId="3">#REF!</definedName>
    <definedName name="ELso_28">#REF!</definedName>
    <definedName name="Email" localSheetId="11">#REF!</definedName>
    <definedName name="Email" localSheetId="3">#REF!</definedName>
    <definedName name="Email">#REF!</definedName>
    <definedName name="Email_20" localSheetId="11">#REF!</definedName>
    <definedName name="Email_20" localSheetId="3">#REF!</definedName>
    <definedName name="Email_20">#REF!</definedName>
    <definedName name="Email_28" localSheetId="11">#REF!</definedName>
    <definedName name="Email_28" localSheetId="3">#REF!</definedName>
    <definedName name="Email_28">#REF!</definedName>
    <definedName name="emb" localSheetId="11">#REF!</definedName>
    <definedName name="emb" localSheetId="3">#REF!</definedName>
    <definedName name="emb">#REF!</definedName>
    <definedName name="emb_20" localSheetId="11">#REF!</definedName>
    <definedName name="emb_20" localSheetId="3">#REF!</definedName>
    <definedName name="emb_20">#REF!</definedName>
    <definedName name="emb_28" localSheetId="11">#REF!</definedName>
    <definedName name="emb_28" localSheetId="3">#REF!</definedName>
    <definedName name="emb_28">#REF!</definedName>
    <definedName name="en" localSheetId="11">#REF!</definedName>
    <definedName name="en" localSheetId="3">#REF!</definedName>
    <definedName name="en">#REF!</definedName>
    <definedName name="en_28" localSheetId="11">#REF!</definedName>
    <definedName name="en_28" localSheetId="3">#REF!</definedName>
    <definedName name="en_28">#REF!</definedName>
    <definedName name="end" localSheetId="11">#REF!</definedName>
    <definedName name="end" localSheetId="3">#REF!</definedName>
    <definedName name="end">#REF!</definedName>
    <definedName name="End_1">"$#REF!.$O$9"</definedName>
    <definedName name="End_1_26" localSheetId="11">#REF!</definedName>
    <definedName name="End_1_26" localSheetId="3">#REF!</definedName>
    <definedName name="End_1_26">#REF!</definedName>
    <definedName name="End_1_28" localSheetId="11">#REF!</definedName>
    <definedName name="End_1_28" localSheetId="3">#REF!</definedName>
    <definedName name="End_1_28">#REF!</definedName>
    <definedName name="End_1_3">"$#REF!.$O$9"</definedName>
    <definedName name="End_10">"$#REF!.$V$36"</definedName>
    <definedName name="End_10_26" localSheetId="11">#REF!</definedName>
    <definedName name="End_10_26" localSheetId="3">#REF!</definedName>
    <definedName name="End_10_26">#REF!</definedName>
    <definedName name="End_10_28" localSheetId="11">#REF!</definedName>
    <definedName name="End_10_28" localSheetId="3">#REF!</definedName>
    <definedName name="End_10_28">#REF!</definedName>
    <definedName name="End_10_3">"$#REF!.$V$36"</definedName>
    <definedName name="End_11">"$#REF!.$V$39"</definedName>
    <definedName name="End_11_26" localSheetId="11">#REF!</definedName>
    <definedName name="End_11_26" localSheetId="3">#REF!</definedName>
    <definedName name="End_11_26">#REF!</definedName>
    <definedName name="End_11_28" localSheetId="11">#REF!</definedName>
    <definedName name="End_11_28" localSheetId="3">#REF!</definedName>
    <definedName name="End_11_28">#REF!</definedName>
    <definedName name="End_11_3">"$#REF!.$V$39"</definedName>
    <definedName name="End_12">"$#REF!.$V$42"</definedName>
    <definedName name="End_12_26" localSheetId="11">#REF!</definedName>
    <definedName name="End_12_26" localSheetId="3">#REF!</definedName>
    <definedName name="End_12_26">#REF!</definedName>
    <definedName name="End_12_28" localSheetId="11">#REF!</definedName>
    <definedName name="End_12_28" localSheetId="3">#REF!</definedName>
    <definedName name="End_12_28">#REF!</definedName>
    <definedName name="End_12_3">"$#REF!.$V$42"</definedName>
    <definedName name="End_13">"$#REF!.$U$45"</definedName>
    <definedName name="End_13_26" localSheetId="11">#REF!</definedName>
    <definedName name="End_13_26" localSheetId="3">#REF!</definedName>
    <definedName name="End_13_26">#REF!</definedName>
    <definedName name="End_13_28" localSheetId="11">#REF!</definedName>
    <definedName name="End_13_28" localSheetId="3">#REF!</definedName>
    <definedName name="End_13_28">#REF!</definedName>
    <definedName name="End_13_3">"$#REF!.$U$45"</definedName>
    <definedName name="End_2">"$#REF!.$P$12"</definedName>
    <definedName name="End_2_26" localSheetId="11">#REF!</definedName>
    <definedName name="End_2_26" localSheetId="3">#REF!</definedName>
    <definedName name="End_2_26">#REF!</definedName>
    <definedName name="End_2_28" localSheetId="11">#REF!</definedName>
    <definedName name="End_2_28" localSheetId="3">#REF!</definedName>
    <definedName name="End_2_28">#REF!</definedName>
    <definedName name="End_2_3">"$#REF!.$P$12"</definedName>
    <definedName name="end_20" localSheetId="11">#REF!</definedName>
    <definedName name="end_20" localSheetId="3">#REF!</definedName>
    <definedName name="end_20">#REF!</definedName>
    <definedName name="end_28" localSheetId="11">#REF!</definedName>
    <definedName name="end_28" localSheetId="3">#REF!</definedName>
    <definedName name="end_28">#REF!</definedName>
    <definedName name="End_3">"$#REF!.$Q$15"</definedName>
    <definedName name="End_3_26" localSheetId="11">#REF!</definedName>
    <definedName name="End_3_26" localSheetId="3">#REF!</definedName>
    <definedName name="End_3_26">#REF!</definedName>
    <definedName name="End_3_28" localSheetId="11">#REF!</definedName>
    <definedName name="End_3_28" localSheetId="3">#REF!</definedName>
    <definedName name="End_3_28">#REF!</definedName>
    <definedName name="End_3_3">"$#REF!.$Q$15"</definedName>
    <definedName name="End_4">"$#REF!.$Q$18"</definedName>
    <definedName name="End_4_26" localSheetId="11">#REF!</definedName>
    <definedName name="End_4_26" localSheetId="3">#REF!</definedName>
    <definedName name="End_4_26">#REF!</definedName>
    <definedName name="End_4_28" localSheetId="11">#REF!</definedName>
    <definedName name="End_4_28" localSheetId="3">#REF!</definedName>
    <definedName name="End_4_28">#REF!</definedName>
    <definedName name="End_4_3">"$#REF!.$Q$18"</definedName>
    <definedName name="End_5">"$#REF!.$Q$21"</definedName>
    <definedName name="End_5_26" localSheetId="11">#REF!</definedName>
    <definedName name="End_5_26" localSheetId="3">#REF!</definedName>
    <definedName name="End_5_26">#REF!</definedName>
    <definedName name="End_5_28" localSheetId="11">#REF!</definedName>
    <definedName name="End_5_28" localSheetId="3">#REF!</definedName>
    <definedName name="End_5_28">#REF!</definedName>
    <definedName name="End_5_3">"$#REF!.$Q$21"</definedName>
    <definedName name="End_6">"$#REF!.$R$24"</definedName>
    <definedName name="End_6_26" localSheetId="11">#REF!</definedName>
    <definedName name="End_6_26" localSheetId="3">#REF!</definedName>
    <definedName name="End_6_26">#REF!</definedName>
    <definedName name="End_6_28" localSheetId="11">#REF!</definedName>
    <definedName name="End_6_28" localSheetId="3">#REF!</definedName>
    <definedName name="End_6_28">#REF!</definedName>
    <definedName name="End_6_3">"$#REF!.$R$24"</definedName>
    <definedName name="End_7">"$#REF!.$S$27"</definedName>
    <definedName name="End_7_26" localSheetId="11">#REF!</definedName>
    <definedName name="End_7_26" localSheetId="3">#REF!</definedName>
    <definedName name="End_7_26">#REF!</definedName>
    <definedName name="End_7_28" localSheetId="11">#REF!</definedName>
    <definedName name="End_7_28" localSheetId="3">#REF!</definedName>
    <definedName name="End_7_28">#REF!</definedName>
    <definedName name="End_7_3">"$#REF!.$S$27"</definedName>
    <definedName name="End_8">"$#REF!.$Q$30"</definedName>
    <definedName name="End_8_26" localSheetId="11">#REF!</definedName>
    <definedName name="End_8_26" localSheetId="3">#REF!</definedName>
    <definedName name="End_8_26">#REF!</definedName>
    <definedName name="End_8_28" localSheetId="11">#REF!</definedName>
    <definedName name="End_8_28" localSheetId="3">#REF!</definedName>
    <definedName name="End_8_28">#REF!</definedName>
    <definedName name="End_8_3">"$#REF!.$Q$30"</definedName>
    <definedName name="End_9">"$#REF!.$P$33"</definedName>
    <definedName name="End_9_26" localSheetId="11">#REF!</definedName>
    <definedName name="End_9_26" localSheetId="3">#REF!</definedName>
    <definedName name="End_9_26">#REF!</definedName>
    <definedName name="End_9_28" localSheetId="11">#REF!</definedName>
    <definedName name="End_9_28" localSheetId="3">#REF!</definedName>
    <definedName name="End_9_28">#REF!</definedName>
    <definedName name="End_9_3">"$#REF!.$P$33"</definedName>
    <definedName name="Ep" localSheetId="11">#REF!</definedName>
    <definedName name="Ep" localSheetId="3">#REF!</definedName>
    <definedName name="Ep">#REF!</definedName>
    <definedName name="epcoc" localSheetId="11">#REF!</definedName>
    <definedName name="epcoc" localSheetId="3">#REF!</definedName>
    <definedName name="epcoc">#REF!</definedName>
    <definedName name="epcoc_20" localSheetId="11">#REF!</definedName>
    <definedName name="epcoc_20" localSheetId="3">#REF!</definedName>
    <definedName name="epcoc_20">#REF!</definedName>
    <definedName name="epcoc_28" localSheetId="11">#REF!</definedName>
    <definedName name="epcoc_28" localSheetId="3">#REF!</definedName>
    <definedName name="epcoc_28">#REF!</definedName>
    <definedName name="EQI" localSheetId="11">#REF!</definedName>
    <definedName name="EQI" localSheetId="3">#REF!</definedName>
    <definedName name="EQI">#REF!</definedName>
    <definedName name="EQI_20" localSheetId="11">#REF!</definedName>
    <definedName name="EQI_20" localSheetId="3">#REF!</definedName>
    <definedName name="EQI_20">#REF!</definedName>
    <definedName name="EQI_28" localSheetId="11">#REF!</definedName>
    <definedName name="EQI_28" localSheetId="3">#REF!</definedName>
    <definedName name="EQI_28">#REF!</definedName>
    <definedName name="ert" localSheetId="11">#REF!</definedName>
    <definedName name="ert" localSheetId="3">#REF!</definedName>
    <definedName name="ert">#REF!</definedName>
    <definedName name="Es" localSheetId="11">#REF!</definedName>
    <definedName name="Es" localSheetId="3">#REF!</definedName>
    <definedName name="Es">#REF!</definedName>
    <definedName name="ESC" localSheetId="11">#REF!</definedName>
    <definedName name="ESC" localSheetId="3">#REF!</definedName>
    <definedName name="ESC">#REF!</definedName>
    <definedName name="ESL" localSheetId="11">#REF!</definedName>
    <definedName name="ESL" localSheetId="3">#REF!</definedName>
    <definedName name="ESL">#REF!</definedName>
    <definedName name="ESR" localSheetId="11">#REF!</definedName>
    <definedName name="ESR" localSheetId="3">#REF!</definedName>
    <definedName name="ESR">#REF!</definedName>
    <definedName name="ETCDC" localSheetId="11">#REF!</definedName>
    <definedName name="ETCDC" localSheetId="3">#REF!</definedName>
    <definedName name="ETCDC">#REF!</definedName>
    <definedName name="ETCDC_20" localSheetId="11">#REF!</definedName>
    <definedName name="ETCDC_20" localSheetId="3">#REF!</definedName>
    <definedName name="ETCDC_20">#REF!</definedName>
    <definedName name="EVNB" localSheetId="11">#REF!</definedName>
    <definedName name="EVNB" localSheetId="3">#REF!</definedName>
    <definedName name="EVNB">#REF!</definedName>
    <definedName name="EVNB_20" localSheetId="11">#REF!</definedName>
    <definedName name="EVNB_20" localSheetId="3">#REF!</definedName>
    <definedName name="EVNB_20">#REF!</definedName>
    <definedName name="EVNB_28" localSheetId="11">#REF!</definedName>
    <definedName name="EVNB_28" localSheetId="3">#REF!</definedName>
    <definedName name="EVNB_28">#REF!</definedName>
    <definedName name="ex" localSheetId="11">#REF!</definedName>
    <definedName name="ex" localSheetId="3">#REF!</definedName>
    <definedName name="ex">#REF!</definedName>
    <definedName name="ex_20" localSheetId="11">#REF!</definedName>
    <definedName name="ex_20" localSheetId="3">#REF!</definedName>
    <definedName name="ex_20">#REF!</definedName>
    <definedName name="ex_28" localSheetId="11">#REF!</definedName>
    <definedName name="ex_28" localSheetId="3">#REF!</definedName>
    <definedName name="ex_28">#REF!</definedName>
    <definedName name="EXC" localSheetId="11">#REF!</definedName>
    <definedName name="EXC" localSheetId="3">#REF!</definedName>
    <definedName name="EXC">#REF!</definedName>
    <definedName name="EXC_20" localSheetId="11">#REF!</definedName>
    <definedName name="EXC_20" localSheetId="3">#REF!</definedName>
    <definedName name="EXC_20">#REF!</definedName>
    <definedName name="EXC_28" localSheetId="11">#REF!</definedName>
    <definedName name="EXC_28" localSheetId="3">#REF!</definedName>
    <definedName name="EXC_28">#REF!</definedName>
    <definedName name="Excel_BuiltIn__FilterDatabase" localSheetId="11">#REF!</definedName>
    <definedName name="Excel_BuiltIn__FilterDatabase" localSheetId="3">#REF!</definedName>
    <definedName name="Excel_BuiltIn__FilterDatabase">#REF!</definedName>
    <definedName name="Excel_BuiltIn__FilterDatabase_20" localSheetId="11">#REF!</definedName>
    <definedName name="Excel_BuiltIn__FilterDatabase_20" localSheetId="3">#REF!</definedName>
    <definedName name="Excel_BuiltIn__FilterDatabase_20">#REF!</definedName>
    <definedName name="Excel_BuiltIn__FilterDatabase_28" localSheetId="11">#REF!</definedName>
    <definedName name="Excel_BuiltIn__FilterDatabase_28" localSheetId="3">#REF!</definedName>
    <definedName name="Excel_BuiltIn__FilterDatabase_28">#REF!</definedName>
    <definedName name="Excel_BuiltIn_Criteria">NA()</definedName>
    <definedName name="Excel_BuiltIn_Criteria_2" localSheetId="11">#REF!</definedName>
    <definedName name="Excel_BuiltIn_Criteria_2" localSheetId="3">#REF!</definedName>
    <definedName name="Excel_BuiltIn_Criteria_2">#REF!</definedName>
    <definedName name="Excel_BuiltIn_Criteria_28" localSheetId="11">#REF!</definedName>
    <definedName name="Excel_BuiltIn_Criteria_28" localSheetId="3">#REF!</definedName>
    <definedName name="Excel_BuiltIn_Criteria_28">#REF!</definedName>
    <definedName name="Excel_BuiltIn_Database" localSheetId="11">#REF!</definedName>
    <definedName name="Excel_BuiltIn_Database" localSheetId="3">#REF!</definedName>
    <definedName name="Excel_BuiltIn_Database">#REF!</definedName>
    <definedName name="Excel_BuiltIn_Database_1" localSheetId="11">#REF!</definedName>
    <definedName name="Excel_BuiltIn_Database_1" localSheetId="3">#REF!</definedName>
    <definedName name="Excel_BuiltIn_Database_1">#REF!</definedName>
    <definedName name="Excel_BuiltIn_Database_2" localSheetId="11">#REF!</definedName>
    <definedName name="Excel_BuiltIn_Database_2" localSheetId="3">#REF!</definedName>
    <definedName name="Excel_BuiltIn_Database_2">#REF!</definedName>
    <definedName name="Excel_BuiltIn_Database_20" localSheetId="11">#REF!</definedName>
    <definedName name="Excel_BuiltIn_Database_20" localSheetId="3">#REF!</definedName>
    <definedName name="Excel_BuiltIn_Database_20">#REF!</definedName>
    <definedName name="Excel_BuiltIn_Database_25" localSheetId="11">#REF!</definedName>
    <definedName name="Excel_BuiltIn_Database_25" localSheetId="3">#REF!</definedName>
    <definedName name="Excel_BuiltIn_Database_25">#REF!</definedName>
    <definedName name="Excel_BuiltIn_Database_26" localSheetId="11">#REF!</definedName>
    <definedName name="Excel_BuiltIn_Database_26" localSheetId="3">#REF!</definedName>
    <definedName name="Excel_BuiltIn_Database_26">#REF!</definedName>
    <definedName name="Excel_BuiltIn_Database_28" localSheetId="11">#REF!</definedName>
    <definedName name="Excel_BuiltIn_Database_28" localSheetId="3">#REF!</definedName>
    <definedName name="Excel_BuiltIn_Database_28">#REF!</definedName>
    <definedName name="Excel_BuiltIn_Database_3">"$#REF!.$#REF!$#REF!"</definedName>
    <definedName name="Excel_BuiltIn_Extract">NA()</definedName>
    <definedName name="Excel_BuiltIn_Extract_2" localSheetId="11">#REF!</definedName>
    <definedName name="Excel_BuiltIn_Extract_2" localSheetId="3">#REF!</definedName>
    <definedName name="Excel_BuiltIn_Extract_2">#REF!</definedName>
    <definedName name="Excel_BuiltIn_Extract_25" localSheetId="11">#REF!</definedName>
    <definedName name="Excel_BuiltIn_Extract_25" localSheetId="3">#REF!</definedName>
    <definedName name="Excel_BuiltIn_Extract_25">#REF!</definedName>
    <definedName name="Excel_BuiltIn_Extract_26" localSheetId="11">#REF!</definedName>
    <definedName name="Excel_BuiltIn_Extract_26" localSheetId="3">#REF!</definedName>
    <definedName name="Excel_BuiltIn_Extract_26">#REF!</definedName>
    <definedName name="Excel_BuiltIn_Extract_28" localSheetId="11">#REF!</definedName>
    <definedName name="Excel_BuiltIn_Extract_28" localSheetId="3">#REF!</definedName>
    <definedName name="Excel_BuiltIn_Extract_28">#REF!</definedName>
    <definedName name="Excel_BuiltIn_Extract_3">"$#REF!.$K$3"</definedName>
    <definedName name="Excel_BuiltIn_Print_Area">"$#REF!.$#REF!$#REF!:$#REF!$#REF!"</definedName>
    <definedName name="Excel_BuiltIn_Print_Area_2" localSheetId="11">#REF!</definedName>
    <definedName name="Excel_BuiltIn_Print_Area_2" localSheetId="3">#REF!</definedName>
    <definedName name="Excel_BuiltIn_Print_Area_2">#REF!</definedName>
    <definedName name="Excel_BuiltIn_Print_Area_28" localSheetId="11">#REF!</definedName>
    <definedName name="Excel_BuiltIn_Print_Area_28" localSheetId="3">#REF!</definedName>
    <definedName name="Excel_BuiltIn_Print_Area_28">#REF!</definedName>
    <definedName name="Excel_BuiltIn_Print_Area_3">"$#REF!.$#REF!$#REF!:$#REF!$#REF!"</definedName>
    <definedName name="Excel_BuiltIn_Print_Titles">"$#REF!.$A$5:$AMJ$6"</definedName>
    <definedName name="Excel_BuiltIn_Print_Titles_1">"$Sheet2.$A$3:$AMJ$6"</definedName>
    <definedName name="Excel_BuiltIn_Print_Titles_1_28" localSheetId="11">#REF!</definedName>
    <definedName name="Excel_BuiltIn_Print_Titles_1_28" localSheetId="3">#REF!</definedName>
    <definedName name="Excel_BuiltIn_Print_Titles_1_28">#REF!</definedName>
    <definedName name="Excel_BuiltIn_Print_Titles_2" localSheetId="11">#REF!</definedName>
    <definedName name="Excel_BuiltIn_Print_Titles_2" localSheetId="3">#REF!</definedName>
    <definedName name="Excel_BuiltIn_Print_Titles_2">#REF!</definedName>
    <definedName name="Excel_BuiltIn_Print_Titles_28" localSheetId="11">#REF!</definedName>
    <definedName name="Excel_BuiltIn_Print_Titles_28" localSheetId="3">#REF!</definedName>
    <definedName name="Excel_BuiltIn_Print_Titles_28">#REF!</definedName>
    <definedName name="Excel_BuiltIn_Print_Titles_3">"$#REF!.$A$1:$AMJ$6"</definedName>
    <definedName name="Excel_BuiltIn_Recorder" localSheetId="11">#REF!</definedName>
    <definedName name="Excel_BuiltIn_Recorder" localSheetId="3">#REF!</definedName>
    <definedName name="Excel_BuiltIn_Recorder">#REF!</definedName>
    <definedName name="Excel_BuiltIn_Recorder_20" localSheetId="11">#REF!</definedName>
    <definedName name="Excel_BuiltIn_Recorder_20" localSheetId="3">#REF!</definedName>
    <definedName name="Excel_BuiltIn_Recorder_20">#REF!</definedName>
    <definedName name="Excel_BuiltIn_Recorder_28" localSheetId="11">#REF!</definedName>
    <definedName name="Excel_BuiltIn_Recorder_28" localSheetId="3">#REF!</definedName>
    <definedName name="Excel_BuiltIn_Recorder_28">#REF!</definedName>
    <definedName name="EXCH" localSheetId="11">#REF!</definedName>
    <definedName name="EXCH" localSheetId="3">#REF!</definedName>
    <definedName name="EXCH">#REF!</definedName>
    <definedName name="EXCH_20" localSheetId="11">#REF!</definedName>
    <definedName name="EXCH_20" localSheetId="3">#REF!</definedName>
    <definedName name="EXCH_20">#REF!</definedName>
    <definedName name="EXCH_28" localSheetId="11">#REF!</definedName>
    <definedName name="EXCH_28" localSheetId="3">#REF!</definedName>
    <definedName name="EXCH_28">#REF!</definedName>
    <definedName name="EXPORT" localSheetId="11">#REF!</definedName>
    <definedName name="EXPORT" localSheetId="3">#REF!</definedName>
    <definedName name="EXPORT">#REF!</definedName>
    <definedName name="EXPORT_20" localSheetId="11">#REF!</definedName>
    <definedName name="EXPORT_20" localSheetId="3">#REF!</definedName>
    <definedName name="EXPORT_20">#REF!</definedName>
    <definedName name="EXPORT_28" localSheetId="11">#REF!</definedName>
    <definedName name="EXPORT_28" localSheetId="3">#REF!</definedName>
    <definedName name="EXPORT_28">#REF!</definedName>
    <definedName name="_xlnm.Extract" localSheetId="11">[15]SILICATE!#REF!</definedName>
    <definedName name="_xlnm.Extract" localSheetId="3">[15]SILICATE!#REF!</definedName>
    <definedName name="_xlnm.Extract">[15]SILICATE!#REF!</definedName>
    <definedName name="ey" localSheetId="11">#REF!</definedName>
    <definedName name="ey" localSheetId="0">#REF!</definedName>
    <definedName name="ey" localSheetId="3">#REF!</definedName>
    <definedName name="ey">#REF!</definedName>
    <definedName name="ey_20" localSheetId="11">#REF!</definedName>
    <definedName name="ey_20" localSheetId="0">#REF!</definedName>
    <definedName name="ey_20" localSheetId="3">#REF!</definedName>
    <definedName name="ey_20">#REF!</definedName>
    <definedName name="ey_28" localSheetId="11">#REF!</definedName>
    <definedName name="ey_28" localSheetId="0">#REF!</definedName>
    <definedName name="ey_28" localSheetId="3">#REF!</definedName>
    <definedName name="ey_28">#REF!</definedName>
    <definedName name="f">"$#REF!.$#REF!$#REF!:$#REF!$#REF!"</definedName>
    <definedName name="F.10" localSheetId="11">#REF!</definedName>
    <definedName name="F.10" localSheetId="3">#REF!</definedName>
    <definedName name="F.10">#REF!</definedName>
    <definedName name="F.7" localSheetId="11">#REF!</definedName>
    <definedName name="F.7" localSheetId="3">#REF!</definedName>
    <definedName name="F.7">#REF!</definedName>
    <definedName name="F.8" localSheetId="11">#REF!</definedName>
    <definedName name="F.8" localSheetId="3">#REF!</definedName>
    <definedName name="F.8">#REF!</definedName>
    <definedName name="F.9" localSheetId="11">#REF!</definedName>
    <definedName name="F.9" localSheetId="3">#REF!</definedName>
    <definedName name="F.9">#REF!</definedName>
    <definedName name="f__Céng___d___e" localSheetId="11">#REF!</definedName>
    <definedName name="f__Céng___d___e" localSheetId="3">#REF!</definedName>
    <definedName name="f__Céng___d___e">#REF!</definedName>
    <definedName name="f_2" localSheetId="11">#REF!</definedName>
    <definedName name="f_2" localSheetId="3">#REF!</definedName>
    <definedName name="f_2">#REF!</definedName>
    <definedName name="f_2_20" localSheetId="11">#REF!</definedName>
    <definedName name="f_2_20" localSheetId="3">#REF!</definedName>
    <definedName name="f_2_20">#REF!</definedName>
    <definedName name="f_2_28" localSheetId="11">#REF!</definedName>
    <definedName name="f_2_28" localSheetId="3">#REF!</definedName>
    <definedName name="f_2_28">#REF!</definedName>
    <definedName name="f_21" localSheetId="11">#REF!</definedName>
    <definedName name="f_21" localSheetId="3">#REF!</definedName>
    <definedName name="f_21">#REF!</definedName>
    <definedName name="f_21_20" localSheetId="11">#REF!</definedName>
    <definedName name="f_21_20" localSheetId="3">#REF!</definedName>
    <definedName name="f_21_20">#REF!</definedName>
    <definedName name="f_21_28" localSheetId="11">#REF!</definedName>
    <definedName name="f_21_28" localSheetId="3">#REF!</definedName>
    <definedName name="f_21_28">#REF!</definedName>
    <definedName name="f_22" localSheetId="11">#REF!</definedName>
    <definedName name="f_22" localSheetId="3">#REF!</definedName>
    <definedName name="f_22">#REF!</definedName>
    <definedName name="f_22_20" localSheetId="11">#REF!</definedName>
    <definedName name="f_22_20" localSheetId="3">#REF!</definedName>
    <definedName name="f_22_20">#REF!</definedName>
    <definedName name="f_22_28" localSheetId="11">#REF!</definedName>
    <definedName name="f_22_28" localSheetId="3">#REF!</definedName>
    <definedName name="f_22_28">#REF!</definedName>
    <definedName name="f_23" localSheetId="11">#REF!</definedName>
    <definedName name="f_23" localSheetId="3">#REF!</definedName>
    <definedName name="f_23">#REF!</definedName>
    <definedName name="f_23_20" localSheetId="11">#REF!</definedName>
    <definedName name="f_23_20" localSheetId="3">#REF!</definedName>
    <definedName name="f_23_20">#REF!</definedName>
    <definedName name="f_23_28" localSheetId="11">#REF!</definedName>
    <definedName name="f_23_28" localSheetId="3">#REF!</definedName>
    <definedName name="f_23_28">#REF!</definedName>
    <definedName name="f_24" localSheetId="11">#REF!</definedName>
    <definedName name="f_24" localSheetId="3">#REF!</definedName>
    <definedName name="f_24">#REF!</definedName>
    <definedName name="f_24_20" localSheetId="11">#REF!</definedName>
    <definedName name="f_24_20" localSheetId="3">#REF!</definedName>
    <definedName name="f_24_20">#REF!</definedName>
    <definedName name="f_24_28" localSheetId="11">#REF!</definedName>
    <definedName name="f_24_28" localSheetId="3">#REF!</definedName>
    <definedName name="f_24_28">#REF!</definedName>
    <definedName name="f_26" localSheetId="11">#REF!</definedName>
    <definedName name="f_26" localSheetId="3">#REF!</definedName>
    <definedName name="f_26">#REF!</definedName>
    <definedName name="F_28" localSheetId="11">#REF!</definedName>
    <definedName name="F_28" localSheetId="3">#REF!</definedName>
    <definedName name="F_28">#REF!</definedName>
    <definedName name="f_3">"$#REF!.$#REF!$#REF!:$#REF!$#REF!"</definedName>
    <definedName name="f_3_28" localSheetId="11">#REF!</definedName>
    <definedName name="f_3_28" localSheetId="3">#REF!</definedName>
    <definedName name="f_3_28">#REF!</definedName>
    <definedName name="f_31" localSheetId="11">#REF!</definedName>
    <definedName name="f_31" localSheetId="3">#REF!</definedName>
    <definedName name="f_31">#REF!</definedName>
    <definedName name="f_31_20" localSheetId="11">#REF!</definedName>
    <definedName name="f_31_20" localSheetId="3">#REF!</definedName>
    <definedName name="f_31_20">#REF!</definedName>
    <definedName name="f_31_28" localSheetId="11">#REF!</definedName>
    <definedName name="f_31_28" localSheetId="3">#REF!</definedName>
    <definedName name="f_31_28">#REF!</definedName>
    <definedName name="f_32" localSheetId="11">#REF!</definedName>
    <definedName name="f_32" localSheetId="3">#REF!</definedName>
    <definedName name="f_32">#REF!</definedName>
    <definedName name="f_32_20" localSheetId="11">#REF!</definedName>
    <definedName name="f_32_20" localSheetId="3">#REF!</definedName>
    <definedName name="f_32_20">#REF!</definedName>
    <definedName name="f_32_28" localSheetId="11">#REF!</definedName>
    <definedName name="f_32_28" localSheetId="3">#REF!</definedName>
    <definedName name="f_32_28">#REF!</definedName>
    <definedName name="F_33" localSheetId="11">#REF!</definedName>
    <definedName name="F_33" localSheetId="3">#REF!</definedName>
    <definedName name="F_33">#REF!</definedName>
    <definedName name="F_33_20" localSheetId="11">#REF!</definedName>
    <definedName name="F_33_20" localSheetId="3">#REF!</definedName>
    <definedName name="F_33_20">#REF!</definedName>
    <definedName name="F_33_28" localSheetId="11">#REF!</definedName>
    <definedName name="F_33_28" localSheetId="3">#REF!</definedName>
    <definedName name="F_33_28">#REF!</definedName>
    <definedName name="f_34" localSheetId="11">#REF!</definedName>
    <definedName name="f_34" localSheetId="3">#REF!</definedName>
    <definedName name="f_34">#REF!</definedName>
    <definedName name="f_34_20" localSheetId="11">#REF!</definedName>
    <definedName name="f_34_20" localSheetId="3">#REF!</definedName>
    <definedName name="f_34_20">#REF!</definedName>
    <definedName name="f_34_28" localSheetId="11">#REF!</definedName>
    <definedName name="f_34_28" localSheetId="3">#REF!</definedName>
    <definedName name="f_34_28">#REF!</definedName>
    <definedName name="f_4" localSheetId="11">#REF!</definedName>
    <definedName name="f_4" localSheetId="3">#REF!</definedName>
    <definedName name="f_4">#REF!</definedName>
    <definedName name="f_4_20" localSheetId="11">#REF!</definedName>
    <definedName name="f_4_20" localSheetId="3">#REF!</definedName>
    <definedName name="f_4_20">#REF!</definedName>
    <definedName name="f_4_28" localSheetId="11">#REF!</definedName>
    <definedName name="f_4_28" localSheetId="3">#REF!</definedName>
    <definedName name="f_4_28">#REF!</definedName>
    <definedName name="f_41" localSheetId="11">#REF!</definedName>
    <definedName name="f_41" localSheetId="3">#REF!</definedName>
    <definedName name="f_41">#REF!</definedName>
    <definedName name="f_41_20" localSheetId="11">#REF!</definedName>
    <definedName name="f_41_20" localSheetId="3">#REF!</definedName>
    <definedName name="f_41_20">#REF!</definedName>
    <definedName name="f_41_28" localSheetId="11">#REF!</definedName>
    <definedName name="f_41_28" localSheetId="3">#REF!</definedName>
    <definedName name="f_41_28">#REF!</definedName>
    <definedName name="f_42" localSheetId="11">#REF!</definedName>
    <definedName name="f_42" localSheetId="3">#REF!</definedName>
    <definedName name="f_42">#REF!</definedName>
    <definedName name="f_42_20" localSheetId="11">#REF!</definedName>
    <definedName name="f_42_20" localSheetId="3">#REF!</definedName>
    <definedName name="f_42_20">#REF!</definedName>
    <definedName name="f_42_28" localSheetId="11">#REF!</definedName>
    <definedName name="f_42_28" localSheetId="3">#REF!</definedName>
    <definedName name="f_42_28">#REF!</definedName>
    <definedName name="f_43" localSheetId="11">#REF!</definedName>
    <definedName name="f_43" localSheetId="3">#REF!</definedName>
    <definedName name="f_43">#REF!</definedName>
    <definedName name="f_43_20" localSheetId="11">#REF!</definedName>
    <definedName name="f_43_20" localSheetId="3">#REF!</definedName>
    <definedName name="f_43_20">#REF!</definedName>
    <definedName name="f_43_28" localSheetId="11">#REF!</definedName>
    <definedName name="f_43_28" localSheetId="3">#REF!</definedName>
    <definedName name="f_43_28">#REF!</definedName>
    <definedName name="f_44" localSheetId="11">#REF!</definedName>
    <definedName name="f_44" localSheetId="3">#REF!</definedName>
    <definedName name="f_44">#REF!</definedName>
    <definedName name="f_44_20" localSheetId="11">#REF!</definedName>
    <definedName name="f_44_20" localSheetId="3">#REF!</definedName>
    <definedName name="f_44_20">#REF!</definedName>
    <definedName name="f_44_28" localSheetId="11">#REF!</definedName>
    <definedName name="f_44_28" localSheetId="3">#REF!</definedName>
    <definedName name="f_44_28">#REF!</definedName>
    <definedName name="f_9a1" localSheetId="11">#REF!</definedName>
    <definedName name="f_9a1" localSheetId="3">#REF!</definedName>
    <definedName name="f_9a1">#REF!</definedName>
    <definedName name="f_9a1_20" localSheetId="11">#REF!</definedName>
    <definedName name="f_9a1_20" localSheetId="3">#REF!</definedName>
    <definedName name="f_9a1_20">#REF!</definedName>
    <definedName name="f_9a1_28" localSheetId="11">#REF!</definedName>
    <definedName name="f_9a1_28" localSheetId="3">#REF!</definedName>
    <definedName name="f_9a1_28">#REF!</definedName>
    <definedName name="f_9a2" localSheetId="11">#REF!</definedName>
    <definedName name="f_9a2" localSheetId="3">#REF!</definedName>
    <definedName name="f_9a2">#REF!</definedName>
    <definedName name="f_9a2_20" localSheetId="11">#REF!</definedName>
    <definedName name="f_9a2_20" localSheetId="3">#REF!</definedName>
    <definedName name="f_9a2_20">#REF!</definedName>
    <definedName name="f_9a2_28" localSheetId="11">#REF!</definedName>
    <definedName name="f_9a2_28" localSheetId="3">#REF!</definedName>
    <definedName name="f_9a2_28">#REF!</definedName>
    <definedName name="f_9a3" localSheetId="11">#REF!</definedName>
    <definedName name="f_9a3" localSheetId="3">#REF!</definedName>
    <definedName name="f_9a3">#REF!</definedName>
    <definedName name="f_9a3_20" localSheetId="11">#REF!</definedName>
    <definedName name="f_9a3_20" localSheetId="3">#REF!</definedName>
    <definedName name="f_9a3_20">#REF!</definedName>
    <definedName name="f_9a3_28" localSheetId="11">#REF!</definedName>
    <definedName name="f_9a3_28" localSheetId="3">#REF!</definedName>
    <definedName name="f_9a3_28">#REF!</definedName>
    <definedName name="f_9a4" localSheetId="11">#REF!</definedName>
    <definedName name="f_9a4" localSheetId="3">#REF!</definedName>
    <definedName name="f_9a4">#REF!</definedName>
    <definedName name="f_9a4_20" localSheetId="11">#REF!</definedName>
    <definedName name="f_9a4_20" localSheetId="3">#REF!</definedName>
    <definedName name="f_9a4_20">#REF!</definedName>
    <definedName name="f_9a4_28" localSheetId="11">#REF!</definedName>
    <definedName name="f_9a4_28" localSheetId="3">#REF!</definedName>
    <definedName name="f_9a4_28">#REF!</definedName>
    <definedName name="f_9b1" localSheetId="11">#REF!</definedName>
    <definedName name="f_9b1" localSheetId="3">#REF!</definedName>
    <definedName name="f_9b1">#REF!</definedName>
    <definedName name="f_9b1_20" localSheetId="11">#REF!</definedName>
    <definedName name="f_9b1_20" localSheetId="3">#REF!</definedName>
    <definedName name="f_9b1_20">#REF!</definedName>
    <definedName name="f_9b1_28" localSheetId="11">#REF!</definedName>
    <definedName name="f_9b1_28" localSheetId="3">#REF!</definedName>
    <definedName name="f_9b1_28">#REF!</definedName>
    <definedName name="f_9b2" localSheetId="11">#REF!</definedName>
    <definedName name="f_9b2" localSheetId="3">#REF!</definedName>
    <definedName name="f_9b2">#REF!</definedName>
    <definedName name="f_9b2_20" localSheetId="11">#REF!</definedName>
    <definedName name="f_9b2_20" localSheetId="3">#REF!</definedName>
    <definedName name="f_9b2_20">#REF!</definedName>
    <definedName name="f_9b2_28" localSheetId="11">#REF!</definedName>
    <definedName name="f_9b2_28" localSheetId="3">#REF!</definedName>
    <definedName name="f_9b2_28">#REF!</definedName>
    <definedName name="f_9b3" localSheetId="11">#REF!</definedName>
    <definedName name="f_9b3" localSheetId="3">#REF!</definedName>
    <definedName name="f_9b3">#REF!</definedName>
    <definedName name="f_9b3_20" localSheetId="11">#REF!</definedName>
    <definedName name="f_9b3_20" localSheetId="3">#REF!</definedName>
    <definedName name="f_9b3_20">#REF!</definedName>
    <definedName name="f_9b3_28" localSheetId="11">#REF!</definedName>
    <definedName name="f_9b3_28" localSheetId="3">#REF!</definedName>
    <definedName name="f_9b3_28">#REF!</definedName>
    <definedName name="f_9b4" localSheetId="11">#REF!</definedName>
    <definedName name="f_9b4" localSheetId="3">#REF!</definedName>
    <definedName name="f_9b4">#REF!</definedName>
    <definedName name="f_9b4_20" localSheetId="11">#REF!</definedName>
    <definedName name="f_9b4_20" localSheetId="3">#REF!</definedName>
    <definedName name="f_9b4_20">#REF!</definedName>
    <definedName name="f_9b4_28" localSheetId="11">#REF!</definedName>
    <definedName name="f_9b4_28" localSheetId="3">#REF!</definedName>
    <definedName name="f_9b4_28">#REF!</definedName>
    <definedName name="F_ChonMong" localSheetId="11">IF(LEFT(#REF!,2)="NG",#REF!&amp;[0]!_MongCotNeo&amp;IF(#REF!&gt;12,"a",""),IF(LEFT(#REF!,3)="NCD","2MT-4",VLOOKUP(#REF!,[0]!_Mong,MATCH(#REF!,[0]!__A67000,0)+1,0)))</definedName>
    <definedName name="F_ChonMong" localSheetId="0">IF(LEFT(#REF!,2)="NG",#REF!&amp;_MongCotNeo&amp;IF(#REF!&gt;12,"a",""),IF(LEFT(#REF!,3)="NCD","2MT-4",VLOOKUP(#REF!,_Mong,MATCH(#REF!,__A67000,0)+1,0)))</definedName>
    <definedName name="F_ChonMong" localSheetId="1">IF(LEFT(#REF!,2)="NG",#REF!&amp;_MongCotNeo&amp;IF(#REF!&gt;12,"a",""),IF(LEFT(#REF!,3)="NCD","2MT-4",VLOOKUP(#REF!,_Mong,MATCH(#REF!,__A67000,0)+1,0)))</definedName>
    <definedName name="F_ChonMong" localSheetId="2">IF(LEFT(#REF!,2)="NG",#REF!&amp;_MongCotNeo&amp;IF(#REF!&gt;12,"a",""),IF(LEFT(#REF!,3)="NCD","2MT-4",VLOOKUP(#REF!,_Mong,MATCH(#REF!,__A67000,0)+1,0)))</definedName>
    <definedName name="F_ChonMong" localSheetId="3">IF(LEFT(#REF!,2)="NG",#REF!&amp;[0]!_MongCotNeo&amp;IF(#REF!&gt;12,"a",""),IF(LEFT(#REF!,3)="NCD","2MT-4",VLOOKUP(#REF!,[0]!_Mong,MATCH(#REF!,[0]!__A67000,0)+1,0)))</definedName>
    <definedName name="F_ChonMong">IF(LEFT(#REF!,2)="NG",#REF!&amp;_MongCotNeo&amp;IF(#REF!&gt;12,"a",""),IF(LEFT(#REF!,3)="NCD","2MT-4",VLOOKUP(#REF!,_Mong,MATCH(#REF!,__A67000,0)+1,0)))</definedName>
    <definedName name="F_ChonMong_1" localSheetId="11">IF(LEFT(#REF!,2)="NG",#REF!&amp;[0]!_MongCotNeo&amp;IF(#REF!&gt;12,"a",""),IF(LEFT(#REF!,3)="NCD","2MT-4",VLOOKUP(#REF!,[0]!_Mong,MATCH(#REF!,[0]!__A67000,0)+1,0)))</definedName>
    <definedName name="F_ChonMong_1" localSheetId="0">IF(LEFT(#REF!,2)="NG",#REF!&amp;_MongCotNeo&amp;IF(#REF!&gt;12,"a",""),IF(LEFT(#REF!,3)="NCD","2MT-4",VLOOKUP(#REF!,_Mong,MATCH(#REF!,__A67000,0)+1,0)))</definedName>
    <definedName name="F_ChonMong_1" localSheetId="1">IF(LEFT(#REF!,2)="NG",#REF!&amp;_MongCotNeo&amp;IF(#REF!&gt;12,"a",""),IF(LEFT(#REF!,3)="NCD","2MT-4",VLOOKUP(#REF!,_Mong,MATCH(#REF!,__A67000,0)+1,0)))</definedName>
    <definedName name="F_ChonMong_1" localSheetId="2">IF(LEFT(#REF!,2)="NG",#REF!&amp;_MongCotNeo&amp;IF(#REF!&gt;12,"a",""),IF(LEFT(#REF!,3)="NCD","2MT-4",VLOOKUP(#REF!,_Mong,MATCH(#REF!,__A67000,0)+1,0)))</definedName>
    <definedName name="F_ChonMong_1" localSheetId="3">IF(LEFT(#REF!,2)="NG",#REF!&amp;[0]!_MongCotNeo&amp;IF(#REF!&gt;12,"a",""),IF(LEFT(#REF!,3)="NCD","2MT-4",VLOOKUP(#REF!,[0]!_Mong,MATCH(#REF!,[0]!__A67000,0)+1,0)))</definedName>
    <definedName name="F_ChonMong_1">IF(LEFT(#REF!,2)="NG",#REF!&amp;_MongCotNeo&amp;IF(#REF!&gt;12,"a",""),IF(LEFT(#REF!,3)="NCD","2MT-4",VLOOKUP(#REF!,_Mong,MATCH(#REF!,__A67000,0)+1,0)))</definedName>
    <definedName name="F_ChonMong_2" localSheetId="11">IF(LEFT(#REF!,2)="NG",#REF!&amp;[0]!_MongCotNeo&amp;IF(#REF!&gt;12,"a",""),IF(LEFT(#REF!,3)="NCD","2MT-4",VLOOKUP(#REF!,[0]!_Mong,MATCH(#REF!,[0]!__A67000,0)+1,0)))</definedName>
    <definedName name="F_ChonMong_2" localSheetId="0">IF(LEFT(#REF!,2)="NG",#REF!&amp;_MongCotNeo&amp;IF(#REF!&gt;12,"a",""),IF(LEFT(#REF!,3)="NCD","2MT-4",VLOOKUP(#REF!,_Mong,MATCH(#REF!,__A67000,0)+1,0)))</definedName>
    <definedName name="F_ChonMong_2" localSheetId="1">IF(LEFT(#REF!,2)="NG",#REF!&amp;_MongCotNeo&amp;IF(#REF!&gt;12,"a",""),IF(LEFT(#REF!,3)="NCD","2MT-4",VLOOKUP(#REF!,_Mong,MATCH(#REF!,__A67000,0)+1,0)))</definedName>
    <definedName name="F_ChonMong_2" localSheetId="2">IF(LEFT(#REF!,2)="NG",#REF!&amp;_MongCotNeo&amp;IF(#REF!&gt;12,"a",""),IF(LEFT(#REF!,3)="NCD","2MT-4",VLOOKUP(#REF!,_Mong,MATCH(#REF!,__A67000,0)+1,0)))</definedName>
    <definedName name="F_ChonMong_2" localSheetId="3">IF(LEFT(#REF!,2)="NG",#REF!&amp;[0]!_MongCotNeo&amp;IF(#REF!&gt;12,"a",""),IF(LEFT(#REF!,3)="NCD","2MT-4",VLOOKUP(#REF!,[0]!_Mong,MATCH(#REF!,[0]!__A67000,0)+1,0)))</definedName>
    <definedName name="F_ChonMong_2">IF(LEFT(#REF!,2)="NG",#REF!&amp;_MongCotNeo&amp;IF(#REF!&gt;12,"a",""),IF(LEFT(#REF!,3)="NCD","2MT-4",VLOOKUP(#REF!,_Mong,MATCH(#REF!,__A67000,0)+1,0)))</definedName>
    <definedName name="F_ChonMong_20" localSheetId="11">IF(LEFT(#REF!,2)="NG",#REF!&amp;[0]!_MongCotNeo&amp;IF(#REF!&gt;12,"a",""),IF(LEFT(#REF!,3)="NCD","2MT-4",VLOOKUP(#REF!,[0]!_Mong,MATCH(#REF!,[0]!__A67000,0)+1,0)))</definedName>
    <definedName name="F_ChonMong_20" localSheetId="0">IF(LEFT(#REF!,2)="NG",#REF!&amp;_MongCotNeo&amp;IF(#REF!&gt;12,"a",""),IF(LEFT(#REF!,3)="NCD","2MT-4",VLOOKUP(#REF!,_Mong,MATCH(#REF!,__A67000,0)+1,0)))</definedName>
    <definedName name="F_ChonMong_20" localSheetId="1">IF(LEFT(#REF!,2)="NG",#REF!&amp;_MongCotNeo&amp;IF(#REF!&gt;12,"a",""),IF(LEFT(#REF!,3)="NCD","2MT-4",VLOOKUP(#REF!,_Mong,MATCH(#REF!,__A67000,0)+1,0)))</definedName>
    <definedName name="F_ChonMong_20" localSheetId="2">IF(LEFT(#REF!,2)="NG",#REF!&amp;_MongCotNeo&amp;IF(#REF!&gt;12,"a",""),IF(LEFT(#REF!,3)="NCD","2MT-4",VLOOKUP(#REF!,_Mong,MATCH(#REF!,__A67000,0)+1,0)))</definedName>
    <definedName name="F_ChonMong_20" localSheetId="3">IF(LEFT(#REF!,2)="NG",#REF!&amp;[0]!_MongCotNeo&amp;IF(#REF!&gt;12,"a",""),IF(LEFT(#REF!,3)="NCD","2MT-4",VLOOKUP(#REF!,[0]!_Mong,MATCH(#REF!,[0]!__A67000,0)+1,0)))</definedName>
    <definedName name="F_ChonMong_20">IF(LEFT(#REF!,2)="NG",#REF!&amp;_MongCotNeo&amp;IF(#REF!&gt;12,"a",""),IF(LEFT(#REF!,3)="NCD","2MT-4",VLOOKUP(#REF!,_Mong,MATCH(#REF!,__A67000,0)+1,0)))</definedName>
    <definedName name="F_ChonMong_22" localSheetId="11">IF(LEFT(#REF!,2)="NG",#REF!&amp;[0]!_MongCotNeo&amp;IF(#REF!&gt;12,"a",""),IF(LEFT(#REF!,3)="NCD","2MT-4",VLOOKUP(#REF!,[0]!_Mong,MATCH(#REF!,[0]!__A67000,0)+1,0)))</definedName>
    <definedName name="F_ChonMong_22" localSheetId="0">IF(LEFT(#REF!,2)="NG",#REF!&amp;_MongCotNeo&amp;IF(#REF!&gt;12,"a",""),IF(LEFT(#REF!,3)="NCD","2MT-4",VLOOKUP(#REF!,_Mong,MATCH(#REF!,__A67000,0)+1,0)))</definedName>
    <definedName name="F_ChonMong_22" localSheetId="1">IF(LEFT(#REF!,2)="NG",#REF!&amp;_MongCotNeo&amp;IF(#REF!&gt;12,"a",""),IF(LEFT(#REF!,3)="NCD","2MT-4",VLOOKUP(#REF!,_Mong,MATCH(#REF!,__A67000,0)+1,0)))</definedName>
    <definedName name="F_ChonMong_22" localSheetId="2">IF(LEFT(#REF!,2)="NG",#REF!&amp;_MongCotNeo&amp;IF(#REF!&gt;12,"a",""),IF(LEFT(#REF!,3)="NCD","2MT-4",VLOOKUP(#REF!,_Mong,MATCH(#REF!,__A67000,0)+1,0)))</definedName>
    <definedName name="F_ChonMong_22" localSheetId="3">IF(LEFT(#REF!,2)="NG",#REF!&amp;[0]!_MongCotNeo&amp;IF(#REF!&gt;12,"a",""),IF(LEFT(#REF!,3)="NCD","2MT-4",VLOOKUP(#REF!,[0]!_Mong,MATCH(#REF!,[0]!__A67000,0)+1,0)))</definedName>
    <definedName name="F_ChonMong_22">IF(LEFT(#REF!,2)="NG",#REF!&amp;_MongCotNeo&amp;IF(#REF!&gt;12,"a",""),IF(LEFT(#REF!,3)="NCD","2MT-4",VLOOKUP(#REF!,_Mong,MATCH(#REF!,__A67000,0)+1,0)))</definedName>
    <definedName name="F_ChonMong_25" localSheetId="11">IF(LEFT(#REF!,2)="NG",#REF!&amp;[0]!_MongCotNeo&amp;IF(#REF!&gt;12,"a",""),IF(LEFT(#REF!,3)="NCD","2MT-4",VLOOKUP(#REF!,[0]!_Mong,MATCH(#REF!,[0]!__A67000,0)+1,0)))</definedName>
    <definedName name="F_ChonMong_25" localSheetId="0">IF(LEFT(#REF!,2)="NG",#REF!&amp;_MongCotNeo&amp;IF(#REF!&gt;12,"a",""),IF(LEFT(#REF!,3)="NCD","2MT-4",VLOOKUP(#REF!,_Mong,MATCH(#REF!,__A67000,0)+1,0)))</definedName>
    <definedName name="F_ChonMong_25" localSheetId="1">IF(LEFT(#REF!,2)="NG",#REF!&amp;_MongCotNeo&amp;IF(#REF!&gt;12,"a",""),IF(LEFT(#REF!,3)="NCD","2MT-4",VLOOKUP(#REF!,_Mong,MATCH(#REF!,__A67000,0)+1,0)))</definedName>
    <definedName name="F_ChonMong_25" localSheetId="2">IF(LEFT(#REF!,2)="NG",#REF!&amp;_MongCotNeo&amp;IF(#REF!&gt;12,"a",""),IF(LEFT(#REF!,3)="NCD","2MT-4",VLOOKUP(#REF!,_Mong,MATCH(#REF!,__A67000,0)+1,0)))</definedName>
    <definedName name="F_ChonMong_25" localSheetId="3">IF(LEFT(#REF!,2)="NG",#REF!&amp;[0]!_MongCotNeo&amp;IF(#REF!&gt;12,"a",""),IF(LEFT(#REF!,3)="NCD","2MT-4",VLOOKUP(#REF!,[0]!_Mong,MATCH(#REF!,[0]!__A67000,0)+1,0)))</definedName>
    <definedName name="F_ChonMong_25">IF(LEFT(#REF!,2)="NG",#REF!&amp;_MongCotNeo&amp;IF(#REF!&gt;12,"a",""),IF(LEFT(#REF!,3)="NCD","2MT-4",VLOOKUP(#REF!,_Mong,MATCH(#REF!,__A67000,0)+1,0)))</definedName>
    <definedName name="F_ChonMong_26">#N/A</definedName>
    <definedName name="F_ChonMong_3" localSheetId="11">IF(LEFT(#REF!,2)="NG",#REF!&amp;[0]!_MongCotNeo&amp;IF(#REF!&gt;12,"a",""),IF(LEFT(#REF!,3)="NCD","2MT-4",VLOOKUP(#REF!,[0]!_Mong,MATCH(#REF!,[0]!__A67000,0)+1,0)))</definedName>
    <definedName name="F_ChonMong_3" localSheetId="0">IF(LEFT(#REF!,2)="NG",#REF!&amp;_MongCotNeo&amp;IF(#REF!&gt;12,"a",""),IF(LEFT(#REF!,3)="NCD","2MT-4",VLOOKUP(#REF!,_Mong,MATCH(#REF!,__A67000,0)+1,0)))</definedName>
    <definedName name="F_ChonMong_3" localSheetId="1">IF(LEFT(#REF!,2)="NG",#REF!&amp;_MongCotNeo&amp;IF(#REF!&gt;12,"a",""),IF(LEFT(#REF!,3)="NCD","2MT-4",VLOOKUP(#REF!,_Mong,MATCH(#REF!,__A67000,0)+1,0)))</definedName>
    <definedName name="F_ChonMong_3" localSheetId="2">IF(LEFT(#REF!,2)="NG",#REF!&amp;_MongCotNeo&amp;IF(#REF!&gt;12,"a",""),IF(LEFT(#REF!,3)="NCD","2MT-4",VLOOKUP(#REF!,_Mong,MATCH(#REF!,__A67000,0)+1,0)))</definedName>
    <definedName name="F_ChonMong_3" localSheetId="3">IF(LEFT(#REF!,2)="NG",#REF!&amp;[0]!_MongCotNeo&amp;IF(#REF!&gt;12,"a",""),IF(LEFT(#REF!,3)="NCD","2MT-4",VLOOKUP(#REF!,[0]!_Mong,MATCH(#REF!,[0]!__A67000,0)+1,0)))</definedName>
    <definedName name="F_ChonMong_3">IF(LEFT(#REF!,2)="NG",#REF!&amp;_MongCotNeo&amp;IF(#REF!&gt;12,"a",""),IF(LEFT(#REF!,3)="NCD","2MT-4",VLOOKUP(#REF!,_Mong,MATCH(#REF!,__A67000,0)+1,0)))</definedName>
    <definedName name="F_ChonMong_3_1" localSheetId="11">IF(LEFT(#REF!,2)="NG",#REF!&amp;[0]!_MongCotNeo&amp;IF(#REF!&gt;12,"a",""),IF(LEFT(#REF!,3)="NCD","2MT-4",VLOOKUP(#REF!,[0]!_Mong,MATCH(#REF!,[0]!__A67000,0)+1,0)))</definedName>
    <definedName name="F_ChonMong_3_1" localSheetId="0">IF(LEFT(#REF!,2)="NG",#REF!&amp;_MongCotNeo&amp;IF(#REF!&gt;12,"a",""),IF(LEFT(#REF!,3)="NCD","2MT-4",VLOOKUP(#REF!,_Mong,MATCH(#REF!,__A67000,0)+1,0)))</definedName>
    <definedName name="F_ChonMong_3_1" localSheetId="1">IF(LEFT(#REF!,2)="NG",#REF!&amp;_MongCotNeo&amp;IF(#REF!&gt;12,"a",""),IF(LEFT(#REF!,3)="NCD","2MT-4",VLOOKUP(#REF!,_Mong,MATCH(#REF!,__A67000,0)+1,0)))</definedName>
    <definedName name="F_ChonMong_3_1" localSheetId="2">IF(LEFT(#REF!,2)="NG",#REF!&amp;_MongCotNeo&amp;IF(#REF!&gt;12,"a",""),IF(LEFT(#REF!,3)="NCD","2MT-4",VLOOKUP(#REF!,_Mong,MATCH(#REF!,__A67000,0)+1,0)))</definedName>
    <definedName name="F_ChonMong_3_1" localSheetId="3">IF(LEFT(#REF!,2)="NG",#REF!&amp;[0]!_MongCotNeo&amp;IF(#REF!&gt;12,"a",""),IF(LEFT(#REF!,3)="NCD","2MT-4",VLOOKUP(#REF!,[0]!_Mong,MATCH(#REF!,[0]!__A67000,0)+1,0)))</definedName>
    <definedName name="F_ChonMong_3_1">IF(LEFT(#REF!,2)="NG",#REF!&amp;_MongCotNeo&amp;IF(#REF!&gt;12,"a",""),IF(LEFT(#REF!,3)="NCD","2MT-4",VLOOKUP(#REF!,_Mong,MATCH(#REF!,__A67000,0)+1,0)))</definedName>
    <definedName name="F_ChonMong_3_2" localSheetId="11">IF(LEFT(#REF!,2)="NG",#REF!&amp;[0]!_MongCotNeo&amp;IF(#REF!&gt;12,"a",""),IF(LEFT(#REF!,3)="NCD","2MT-4",VLOOKUP(#REF!,[0]!_Mong,MATCH(#REF!,[0]!__A67000,0)+1,0)))</definedName>
    <definedName name="F_ChonMong_3_2" localSheetId="0">IF(LEFT(#REF!,2)="NG",#REF!&amp;_MongCotNeo&amp;IF(#REF!&gt;12,"a",""),IF(LEFT(#REF!,3)="NCD","2MT-4",VLOOKUP(#REF!,_Mong,MATCH(#REF!,__A67000,0)+1,0)))</definedName>
    <definedName name="F_ChonMong_3_2" localSheetId="1">IF(LEFT(#REF!,2)="NG",#REF!&amp;_MongCotNeo&amp;IF(#REF!&gt;12,"a",""),IF(LEFT(#REF!,3)="NCD","2MT-4",VLOOKUP(#REF!,_Mong,MATCH(#REF!,__A67000,0)+1,0)))</definedName>
    <definedName name="F_ChonMong_3_2" localSheetId="2">IF(LEFT(#REF!,2)="NG",#REF!&amp;_MongCotNeo&amp;IF(#REF!&gt;12,"a",""),IF(LEFT(#REF!,3)="NCD","2MT-4",VLOOKUP(#REF!,_Mong,MATCH(#REF!,__A67000,0)+1,0)))</definedName>
    <definedName name="F_ChonMong_3_2" localSheetId="3">IF(LEFT(#REF!,2)="NG",#REF!&amp;[0]!_MongCotNeo&amp;IF(#REF!&gt;12,"a",""),IF(LEFT(#REF!,3)="NCD","2MT-4",VLOOKUP(#REF!,[0]!_Mong,MATCH(#REF!,[0]!__A67000,0)+1,0)))</definedName>
    <definedName name="F_ChonMong_3_2">IF(LEFT(#REF!,2)="NG",#REF!&amp;_MongCotNeo&amp;IF(#REF!&gt;12,"a",""),IF(LEFT(#REF!,3)="NCD","2MT-4",VLOOKUP(#REF!,_Mong,MATCH(#REF!,__A67000,0)+1,0)))</definedName>
    <definedName name="F_ChonMong_3_20" localSheetId="11">IF(LEFT(#REF!,2)="NG",#REF!&amp;[0]!_MongCotNeo&amp;IF(#REF!&gt;12,"a",""),IF(LEFT(#REF!,3)="NCD","2MT-4",VLOOKUP(#REF!,[0]!_Mong,MATCH(#REF!,[0]!__A67000,0)+1,0)))</definedName>
    <definedName name="F_ChonMong_3_20" localSheetId="0">IF(LEFT(#REF!,2)="NG",#REF!&amp;_MongCotNeo&amp;IF(#REF!&gt;12,"a",""),IF(LEFT(#REF!,3)="NCD","2MT-4",VLOOKUP(#REF!,_Mong,MATCH(#REF!,__A67000,0)+1,0)))</definedName>
    <definedName name="F_ChonMong_3_20" localSheetId="1">IF(LEFT(#REF!,2)="NG",#REF!&amp;_MongCotNeo&amp;IF(#REF!&gt;12,"a",""),IF(LEFT(#REF!,3)="NCD","2MT-4",VLOOKUP(#REF!,_Mong,MATCH(#REF!,__A67000,0)+1,0)))</definedName>
    <definedName name="F_ChonMong_3_20" localSheetId="2">IF(LEFT(#REF!,2)="NG",#REF!&amp;_MongCotNeo&amp;IF(#REF!&gt;12,"a",""),IF(LEFT(#REF!,3)="NCD","2MT-4",VLOOKUP(#REF!,_Mong,MATCH(#REF!,__A67000,0)+1,0)))</definedName>
    <definedName name="F_ChonMong_3_20" localSheetId="3">IF(LEFT(#REF!,2)="NG",#REF!&amp;[0]!_MongCotNeo&amp;IF(#REF!&gt;12,"a",""),IF(LEFT(#REF!,3)="NCD","2MT-4",VLOOKUP(#REF!,[0]!_Mong,MATCH(#REF!,[0]!__A67000,0)+1,0)))</definedName>
    <definedName name="F_ChonMong_3_20">IF(LEFT(#REF!,2)="NG",#REF!&amp;_MongCotNeo&amp;IF(#REF!&gt;12,"a",""),IF(LEFT(#REF!,3)="NCD","2MT-4",VLOOKUP(#REF!,_Mong,MATCH(#REF!,__A67000,0)+1,0)))</definedName>
    <definedName name="F_ChonMong_3_22" localSheetId="11">IF(LEFT(#REF!,2)="NG",#REF!&amp;[0]!_MongCotNeo&amp;IF(#REF!&gt;12,"a",""),IF(LEFT(#REF!,3)="NCD","2MT-4",VLOOKUP(#REF!,[0]!_Mong,MATCH(#REF!,[0]!__A67000,0)+1,0)))</definedName>
    <definedName name="F_ChonMong_3_22" localSheetId="0">IF(LEFT(#REF!,2)="NG",#REF!&amp;_MongCotNeo&amp;IF(#REF!&gt;12,"a",""),IF(LEFT(#REF!,3)="NCD","2MT-4",VLOOKUP(#REF!,_Mong,MATCH(#REF!,__A67000,0)+1,0)))</definedName>
    <definedName name="F_ChonMong_3_22" localSheetId="1">IF(LEFT(#REF!,2)="NG",#REF!&amp;_MongCotNeo&amp;IF(#REF!&gt;12,"a",""),IF(LEFT(#REF!,3)="NCD","2MT-4",VLOOKUP(#REF!,_Mong,MATCH(#REF!,__A67000,0)+1,0)))</definedName>
    <definedName name="F_ChonMong_3_22" localSheetId="2">IF(LEFT(#REF!,2)="NG",#REF!&amp;_MongCotNeo&amp;IF(#REF!&gt;12,"a",""),IF(LEFT(#REF!,3)="NCD","2MT-4",VLOOKUP(#REF!,_Mong,MATCH(#REF!,__A67000,0)+1,0)))</definedName>
    <definedName name="F_ChonMong_3_22" localSheetId="3">IF(LEFT(#REF!,2)="NG",#REF!&amp;[0]!_MongCotNeo&amp;IF(#REF!&gt;12,"a",""),IF(LEFT(#REF!,3)="NCD","2MT-4",VLOOKUP(#REF!,[0]!_Mong,MATCH(#REF!,[0]!__A67000,0)+1,0)))</definedName>
    <definedName name="F_ChonMong_3_22">IF(LEFT(#REF!,2)="NG",#REF!&amp;_MongCotNeo&amp;IF(#REF!&gt;12,"a",""),IF(LEFT(#REF!,3)="NCD","2MT-4",VLOOKUP(#REF!,_Mong,MATCH(#REF!,__A67000,0)+1,0)))</definedName>
    <definedName name="F_ChonMong_3_25" localSheetId="11">IF(LEFT(#REF!,2)="NG",#REF!&amp;[0]!_MongCotNeo&amp;IF(#REF!&gt;12,"a",""),IF(LEFT(#REF!,3)="NCD","2MT-4",VLOOKUP(#REF!,[0]!_Mong,MATCH(#REF!,[0]!__A67000,0)+1,0)))</definedName>
    <definedName name="F_ChonMong_3_25" localSheetId="0">IF(LEFT(#REF!,2)="NG",#REF!&amp;_MongCotNeo&amp;IF(#REF!&gt;12,"a",""),IF(LEFT(#REF!,3)="NCD","2MT-4",VLOOKUP(#REF!,_Mong,MATCH(#REF!,__A67000,0)+1,0)))</definedName>
    <definedName name="F_ChonMong_3_25" localSheetId="1">IF(LEFT(#REF!,2)="NG",#REF!&amp;_MongCotNeo&amp;IF(#REF!&gt;12,"a",""),IF(LEFT(#REF!,3)="NCD","2MT-4",VLOOKUP(#REF!,_Mong,MATCH(#REF!,__A67000,0)+1,0)))</definedName>
    <definedName name="F_ChonMong_3_25" localSheetId="2">IF(LEFT(#REF!,2)="NG",#REF!&amp;_MongCotNeo&amp;IF(#REF!&gt;12,"a",""),IF(LEFT(#REF!,3)="NCD","2MT-4",VLOOKUP(#REF!,_Mong,MATCH(#REF!,__A67000,0)+1,0)))</definedName>
    <definedName name="F_ChonMong_3_25" localSheetId="3">IF(LEFT(#REF!,2)="NG",#REF!&amp;[0]!_MongCotNeo&amp;IF(#REF!&gt;12,"a",""),IF(LEFT(#REF!,3)="NCD","2MT-4",VLOOKUP(#REF!,[0]!_Mong,MATCH(#REF!,[0]!__A67000,0)+1,0)))</definedName>
    <definedName name="F_ChonMong_3_25">IF(LEFT(#REF!,2)="NG",#REF!&amp;_MongCotNeo&amp;IF(#REF!&gt;12,"a",""),IF(LEFT(#REF!,3)="NCD","2MT-4",VLOOKUP(#REF!,_Mong,MATCH(#REF!,__A67000,0)+1,0)))</definedName>
    <definedName name="F_Class1" localSheetId="11">#REF!</definedName>
    <definedName name="F_Class1" localSheetId="3">#REF!</definedName>
    <definedName name="F_Class1">#REF!</definedName>
    <definedName name="F_Class1_20" localSheetId="11">#REF!</definedName>
    <definedName name="F_Class1_20" localSheetId="3">#REF!</definedName>
    <definedName name="F_Class1_20">#REF!</definedName>
    <definedName name="F_Class1_28" localSheetId="11">#REF!</definedName>
    <definedName name="F_Class1_28" localSheetId="3">#REF!</definedName>
    <definedName name="F_Class1_28">#REF!</definedName>
    <definedName name="F_Class2" localSheetId="11">#REF!</definedName>
    <definedName name="F_Class2" localSheetId="3">#REF!</definedName>
    <definedName name="F_Class2">#REF!</definedName>
    <definedName name="F_Class2_20" localSheetId="11">#REF!</definedName>
    <definedName name="F_Class2_20" localSheetId="3">#REF!</definedName>
    <definedName name="F_Class2_20">#REF!</definedName>
    <definedName name="F_Class2_28" localSheetId="11">#REF!</definedName>
    <definedName name="F_Class2_28" localSheetId="3">#REF!</definedName>
    <definedName name="F_Class2_28">#REF!</definedName>
    <definedName name="F_Class3" localSheetId="11">#REF!</definedName>
    <definedName name="F_Class3" localSheetId="3">#REF!</definedName>
    <definedName name="F_Class3">#REF!</definedName>
    <definedName name="F_Class3_20" localSheetId="11">#REF!</definedName>
    <definedName name="F_Class3_20" localSheetId="3">#REF!</definedName>
    <definedName name="F_Class3_20">#REF!</definedName>
    <definedName name="F_Class3_28" localSheetId="11">#REF!</definedName>
    <definedName name="F_Class3_28" localSheetId="3">#REF!</definedName>
    <definedName name="F_Class3_28">#REF!</definedName>
    <definedName name="F_Class4" localSheetId="11">#REF!</definedName>
    <definedName name="F_Class4" localSheetId="3">#REF!</definedName>
    <definedName name="F_Class4">#REF!</definedName>
    <definedName name="F_Class4_20" localSheetId="11">#REF!</definedName>
    <definedName name="F_Class4_20" localSheetId="3">#REF!</definedName>
    <definedName name="F_Class4_20">#REF!</definedName>
    <definedName name="F_Class4_28" localSheetId="11">#REF!</definedName>
    <definedName name="F_Class4_28" localSheetId="3">#REF!</definedName>
    <definedName name="F_Class4_28">#REF!</definedName>
    <definedName name="F_Class5" localSheetId="11">#REF!</definedName>
    <definedName name="F_Class5" localSheetId="3">#REF!</definedName>
    <definedName name="F_Class5">#REF!</definedName>
    <definedName name="F_Class5_20" localSheetId="11">#REF!</definedName>
    <definedName name="F_Class5_20" localSheetId="3">#REF!</definedName>
    <definedName name="F_Class5_20">#REF!</definedName>
    <definedName name="F_Class5_28" localSheetId="11">#REF!</definedName>
    <definedName name="F_Class5_28" localSheetId="3">#REF!</definedName>
    <definedName name="F_Class5_28">#REF!</definedName>
    <definedName name="F_CongDon">#N/A</definedName>
    <definedName name="F_CongDon_1">#N/A</definedName>
    <definedName name="F_CongDon_2">#N/A</definedName>
    <definedName name="F_CongDon_20">#N/A</definedName>
    <definedName name="F_CongDon_25">#N/A</definedName>
    <definedName name="F_CongDon_26">#N/A</definedName>
    <definedName name="F0.000" localSheetId="11">#REF!</definedName>
    <definedName name="F0.000" localSheetId="3">#REF!</definedName>
    <definedName name="F0.000">#REF!</definedName>
    <definedName name="F0.000_20" localSheetId="11">#REF!</definedName>
    <definedName name="F0.000_20" localSheetId="3">#REF!</definedName>
    <definedName name="F0.000_20">#REF!</definedName>
    <definedName name="F0.000_28" localSheetId="11">#REF!</definedName>
    <definedName name="F0.000_28" localSheetId="3">#REF!</definedName>
    <definedName name="F0.000_28">#REF!</definedName>
    <definedName name="F0.010" localSheetId="11">#REF!</definedName>
    <definedName name="F0.010" localSheetId="3">#REF!</definedName>
    <definedName name="F0.010">#REF!</definedName>
    <definedName name="F0.010_20" localSheetId="11">#REF!</definedName>
    <definedName name="F0.010_20" localSheetId="3">#REF!</definedName>
    <definedName name="F0.010_20">#REF!</definedName>
    <definedName name="F0.010_28" localSheetId="11">#REF!</definedName>
    <definedName name="F0.010_28" localSheetId="3">#REF!</definedName>
    <definedName name="F0.010_28">#REF!</definedName>
    <definedName name="F0.020" localSheetId="11">#REF!</definedName>
    <definedName name="F0.020" localSheetId="3">#REF!</definedName>
    <definedName name="F0.020">#REF!</definedName>
    <definedName name="F0.020_20" localSheetId="11">#REF!</definedName>
    <definedName name="F0.020_20" localSheetId="3">#REF!</definedName>
    <definedName name="F0.020_20">#REF!</definedName>
    <definedName name="F0.020_28" localSheetId="11">#REF!</definedName>
    <definedName name="F0.020_28" localSheetId="3">#REF!</definedName>
    <definedName name="F0.020_28">#REF!</definedName>
    <definedName name="F0.100" localSheetId="11">#REF!</definedName>
    <definedName name="F0.100" localSheetId="3">#REF!</definedName>
    <definedName name="F0.100">#REF!</definedName>
    <definedName name="F0.100_20" localSheetId="11">#REF!</definedName>
    <definedName name="F0.100_20" localSheetId="3">#REF!</definedName>
    <definedName name="F0.100_20">#REF!</definedName>
    <definedName name="F0.100_28" localSheetId="11">#REF!</definedName>
    <definedName name="F0.100_28" localSheetId="3">#REF!</definedName>
    <definedName name="F0.100_28">#REF!</definedName>
    <definedName name="F0.110" localSheetId="11">#REF!</definedName>
    <definedName name="F0.110" localSheetId="3">#REF!</definedName>
    <definedName name="F0.110">#REF!</definedName>
    <definedName name="F0.110_20" localSheetId="11">#REF!</definedName>
    <definedName name="F0.110_20" localSheetId="3">#REF!</definedName>
    <definedName name="F0.110_20">#REF!</definedName>
    <definedName name="F0.110_28" localSheetId="11">#REF!</definedName>
    <definedName name="F0.110_28" localSheetId="3">#REF!</definedName>
    <definedName name="F0.110_28">#REF!</definedName>
    <definedName name="F0.120" localSheetId="11">#REF!</definedName>
    <definedName name="F0.120" localSheetId="3">#REF!</definedName>
    <definedName name="F0.120">#REF!</definedName>
    <definedName name="F0.120_20" localSheetId="11">#REF!</definedName>
    <definedName name="F0.120_20" localSheetId="3">#REF!</definedName>
    <definedName name="F0.120_20">#REF!</definedName>
    <definedName name="F0.120_28" localSheetId="11">#REF!</definedName>
    <definedName name="F0.120_28" localSheetId="3">#REF!</definedName>
    <definedName name="F0.120_28">#REF!</definedName>
    <definedName name="F0.200" localSheetId="11">#REF!</definedName>
    <definedName name="F0.200" localSheetId="3">#REF!</definedName>
    <definedName name="F0.200">#REF!</definedName>
    <definedName name="F0.200_20" localSheetId="11">#REF!</definedName>
    <definedName name="F0.200_20" localSheetId="3">#REF!</definedName>
    <definedName name="F0.200_20">#REF!</definedName>
    <definedName name="F0.200_28" localSheetId="11">#REF!</definedName>
    <definedName name="F0.200_28" localSheetId="3">#REF!</definedName>
    <definedName name="F0.200_28">#REF!</definedName>
    <definedName name="F0.210" localSheetId="11">#REF!</definedName>
    <definedName name="F0.210" localSheetId="3">#REF!</definedName>
    <definedName name="F0.210">#REF!</definedName>
    <definedName name="F0.210_20" localSheetId="11">#REF!</definedName>
    <definedName name="F0.210_20" localSheetId="3">#REF!</definedName>
    <definedName name="F0.210_20">#REF!</definedName>
    <definedName name="F0.210_28" localSheetId="11">#REF!</definedName>
    <definedName name="F0.210_28" localSheetId="3">#REF!</definedName>
    <definedName name="F0.210_28">#REF!</definedName>
    <definedName name="F0.220" localSheetId="11">#REF!</definedName>
    <definedName name="F0.220" localSheetId="3">#REF!</definedName>
    <definedName name="F0.220">#REF!</definedName>
    <definedName name="F0.220_20" localSheetId="11">#REF!</definedName>
    <definedName name="F0.220_20" localSheetId="3">#REF!</definedName>
    <definedName name="F0.220_20">#REF!</definedName>
    <definedName name="F0.220_28" localSheetId="11">#REF!</definedName>
    <definedName name="F0.220_28" localSheetId="3">#REF!</definedName>
    <definedName name="F0.220_28">#REF!</definedName>
    <definedName name="F0.300" localSheetId="11">#REF!</definedName>
    <definedName name="F0.300" localSheetId="3">#REF!</definedName>
    <definedName name="F0.300">#REF!</definedName>
    <definedName name="F0.300_20" localSheetId="11">#REF!</definedName>
    <definedName name="F0.300_20" localSheetId="3">#REF!</definedName>
    <definedName name="F0.300_20">#REF!</definedName>
    <definedName name="F0.300_28" localSheetId="11">#REF!</definedName>
    <definedName name="F0.300_28" localSheetId="3">#REF!</definedName>
    <definedName name="F0.300_28">#REF!</definedName>
    <definedName name="F0.310" localSheetId="11">#REF!</definedName>
    <definedName name="F0.310" localSheetId="3">#REF!</definedName>
    <definedName name="F0.310">#REF!</definedName>
    <definedName name="F0.310_20" localSheetId="11">#REF!</definedName>
    <definedName name="F0.310_20" localSheetId="3">#REF!</definedName>
    <definedName name="F0.310_20">#REF!</definedName>
    <definedName name="F0.310_28" localSheetId="11">#REF!</definedName>
    <definedName name="F0.310_28" localSheetId="3">#REF!</definedName>
    <definedName name="F0.310_28">#REF!</definedName>
    <definedName name="F0.320" localSheetId="11">#REF!</definedName>
    <definedName name="F0.320" localSheetId="3">#REF!</definedName>
    <definedName name="F0.320">#REF!</definedName>
    <definedName name="F0.320_20" localSheetId="11">#REF!</definedName>
    <definedName name="F0.320_20" localSheetId="3">#REF!</definedName>
    <definedName name="F0.320_20">#REF!</definedName>
    <definedName name="F0.320_28" localSheetId="11">#REF!</definedName>
    <definedName name="F0.320_28" localSheetId="3">#REF!</definedName>
    <definedName name="F0.320_28">#REF!</definedName>
    <definedName name="F1.000" localSheetId="11">#REF!</definedName>
    <definedName name="F1.000" localSheetId="3">#REF!</definedName>
    <definedName name="F1.000">#REF!</definedName>
    <definedName name="F1.000_20" localSheetId="11">#REF!</definedName>
    <definedName name="F1.000_20" localSheetId="3">#REF!</definedName>
    <definedName name="F1.000_20">#REF!</definedName>
    <definedName name="F1.000_28" localSheetId="11">#REF!</definedName>
    <definedName name="F1.000_28" localSheetId="3">#REF!</definedName>
    <definedName name="F1.000_28">#REF!</definedName>
    <definedName name="F1.010" localSheetId="11">#REF!</definedName>
    <definedName name="F1.010" localSheetId="3">#REF!</definedName>
    <definedName name="F1.010">#REF!</definedName>
    <definedName name="F1.010_20" localSheetId="11">#REF!</definedName>
    <definedName name="F1.010_20" localSheetId="3">#REF!</definedName>
    <definedName name="F1.010_20">#REF!</definedName>
    <definedName name="F1.010_28" localSheetId="11">#REF!</definedName>
    <definedName name="F1.010_28" localSheetId="3">#REF!</definedName>
    <definedName name="F1.010_28">#REF!</definedName>
    <definedName name="F1.020" localSheetId="11">#REF!</definedName>
    <definedName name="F1.020" localSheetId="3">#REF!</definedName>
    <definedName name="F1.020">#REF!</definedName>
    <definedName name="F1.020_20" localSheetId="11">#REF!</definedName>
    <definedName name="F1.020_20" localSheetId="3">#REF!</definedName>
    <definedName name="F1.020_20">#REF!</definedName>
    <definedName name="F1.020_28" localSheetId="11">#REF!</definedName>
    <definedName name="F1.020_28" localSheetId="3">#REF!</definedName>
    <definedName name="F1.020_28">#REF!</definedName>
    <definedName name="F1.100" localSheetId="11">#REF!</definedName>
    <definedName name="F1.100" localSheetId="3">#REF!</definedName>
    <definedName name="F1.100">#REF!</definedName>
    <definedName name="F1.100_20" localSheetId="11">#REF!</definedName>
    <definedName name="F1.100_20" localSheetId="3">#REF!</definedName>
    <definedName name="F1.100_20">#REF!</definedName>
    <definedName name="F1.100_28" localSheetId="11">#REF!</definedName>
    <definedName name="F1.100_28" localSheetId="3">#REF!</definedName>
    <definedName name="F1.100_28">#REF!</definedName>
    <definedName name="F1.110" localSheetId="11">#REF!</definedName>
    <definedName name="F1.110" localSheetId="3">#REF!</definedName>
    <definedName name="F1.110">#REF!</definedName>
    <definedName name="F1.110_20" localSheetId="11">#REF!</definedName>
    <definedName name="F1.110_20" localSheetId="3">#REF!</definedName>
    <definedName name="F1.110_20">#REF!</definedName>
    <definedName name="F1.110_28" localSheetId="11">#REF!</definedName>
    <definedName name="F1.110_28" localSheetId="3">#REF!</definedName>
    <definedName name="F1.110_28">#REF!</definedName>
    <definedName name="F1.120" localSheetId="11">#REF!</definedName>
    <definedName name="F1.120" localSheetId="3">#REF!</definedName>
    <definedName name="F1.120">#REF!</definedName>
    <definedName name="F1.120_20" localSheetId="11">#REF!</definedName>
    <definedName name="F1.120_20" localSheetId="3">#REF!</definedName>
    <definedName name="F1.120_20">#REF!</definedName>
    <definedName name="F1.120_28" localSheetId="11">#REF!</definedName>
    <definedName name="F1.120_28" localSheetId="3">#REF!</definedName>
    <definedName name="F1.120_28">#REF!</definedName>
    <definedName name="F1.130" localSheetId="11">#REF!</definedName>
    <definedName name="F1.130" localSheetId="3">#REF!</definedName>
    <definedName name="F1.130">#REF!</definedName>
    <definedName name="F1.130_20" localSheetId="11">#REF!</definedName>
    <definedName name="F1.130_20" localSheetId="3">#REF!</definedName>
    <definedName name="F1.130_20">#REF!</definedName>
    <definedName name="F1.130_28" localSheetId="11">#REF!</definedName>
    <definedName name="F1.130_28" localSheetId="3">#REF!</definedName>
    <definedName name="F1.130_28">#REF!</definedName>
    <definedName name="F1.140" localSheetId="11">#REF!</definedName>
    <definedName name="F1.140" localSheetId="3">#REF!</definedName>
    <definedName name="F1.140">#REF!</definedName>
    <definedName name="F1.140_20" localSheetId="11">#REF!</definedName>
    <definedName name="F1.140_20" localSheetId="3">#REF!</definedName>
    <definedName name="F1.140_20">#REF!</definedName>
    <definedName name="F1.140_28" localSheetId="11">#REF!</definedName>
    <definedName name="F1.140_28" localSheetId="3">#REF!</definedName>
    <definedName name="F1.140_28">#REF!</definedName>
    <definedName name="F1.150" localSheetId="11">#REF!</definedName>
    <definedName name="F1.150" localSheetId="3">#REF!</definedName>
    <definedName name="F1.150">#REF!</definedName>
    <definedName name="F1.150_20" localSheetId="11">#REF!</definedName>
    <definedName name="F1.150_20" localSheetId="3">#REF!</definedName>
    <definedName name="F1.150_20">#REF!</definedName>
    <definedName name="F1.150_28" localSheetId="11">#REF!</definedName>
    <definedName name="F1.150_28" localSheetId="3">#REF!</definedName>
    <definedName name="F1.150_28">#REF!</definedName>
    <definedName name="F1bo" localSheetId="11">#REF!</definedName>
    <definedName name="F1bo" localSheetId="3">#REF!</definedName>
    <definedName name="F1bo">#REF!</definedName>
    <definedName name="F1bo_20" localSheetId="11">#REF!</definedName>
    <definedName name="F1bo_20" localSheetId="3">#REF!</definedName>
    <definedName name="F1bo_20">#REF!</definedName>
    <definedName name="F2.001" localSheetId="11">#REF!</definedName>
    <definedName name="F2.001" localSheetId="3">#REF!</definedName>
    <definedName name="F2.001">#REF!</definedName>
    <definedName name="F2.001_20" localSheetId="11">#REF!</definedName>
    <definedName name="F2.001_20" localSheetId="3">#REF!</definedName>
    <definedName name="F2.001_20">#REF!</definedName>
    <definedName name="F2.001_28" localSheetId="11">#REF!</definedName>
    <definedName name="F2.001_28" localSheetId="3">#REF!</definedName>
    <definedName name="F2.001_28">#REF!</definedName>
    <definedName name="F2.011" localSheetId="11">#REF!</definedName>
    <definedName name="F2.011" localSheetId="3">#REF!</definedName>
    <definedName name="F2.011">#REF!</definedName>
    <definedName name="F2.011_20" localSheetId="11">#REF!</definedName>
    <definedName name="F2.011_20" localSheetId="3">#REF!</definedName>
    <definedName name="F2.011_20">#REF!</definedName>
    <definedName name="F2.011_28" localSheetId="11">#REF!</definedName>
    <definedName name="F2.011_28" localSheetId="3">#REF!</definedName>
    <definedName name="F2.011_28">#REF!</definedName>
    <definedName name="F2.021" localSheetId="11">#REF!</definedName>
    <definedName name="F2.021" localSheetId="3">#REF!</definedName>
    <definedName name="F2.021">#REF!</definedName>
    <definedName name="F2.021_20" localSheetId="11">#REF!</definedName>
    <definedName name="F2.021_20" localSheetId="3">#REF!</definedName>
    <definedName name="F2.021_20">#REF!</definedName>
    <definedName name="F2.021_28" localSheetId="11">#REF!</definedName>
    <definedName name="F2.021_28" localSheetId="3">#REF!</definedName>
    <definedName name="F2.021_28">#REF!</definedName>
    <definedName name="F2.031" localSheetId="11">#REF!</definedName>
    <definedName name="F2.031" localSheetId="3">#REF!</definedName>
    <definedName name="F2.031">#REF!</definedName>
    <definedName name="F2.031_20" localSheetId="11">#REF!</definedName>
    <definedName name="F2.031_20" localSheetId="3">#REF!</definedName>
    <definedName name="F2.031_20">#REF!</definedName>
    <definedName name="F2.031_28" localSheetId="11">#REF!</definedName>
    <definedName name="F2.031_28" localSheetId="3">#REF!</definedName>
    <definedName name="F2.031_28">#REF!</definedName>
    <definedName name="F2.041" localSheetId="11">#REF!</definedName>
    <definedName name="F2.041" localSheetId="3">#REF!</definedName>
    <definedName name="F2.041">#REF!</definedName>
    <definedName name="F2.041_20" localSheetId="11">#REF!</definedName>
    <definedName name="F2.041_20" localSheetId="3">#REF!</definedName>
    <definedName name="F2.041_20">#REF!</definedName>
    <definedName name="F2.041_28" localSheetId="11">#REF!</definedName>
    <definedName name="F2.041_28" localSheetId="3">#REF!</definedName>
    <definedName name="F2.041_28">#REF!</definedName>
    <definedName name="F2.051" localSheetId="11">#REF!</definedName>
    <definedName name="F2.051" localSheetId="3">#REF!</definedName>
    <definedName name="F2.051">#REF!</definedName>
    <definedName name="F2.051_20" localSheetId="11">#REF!</definedName>
    <definedName name="F2.051_20" localSheetId="3">#REF!</definedName>
    <definedName name="F2.051_20">#REF!</definedName>
    <definedName name="F2.051_28" localSheetId="11">#REF!</definedName>
    <definedName name="F2.051_28" localSheetId="3">#REF!</definedName>
    <definedName name="F2.051_28">#REF!</definedName>
    <definedName name="F2.052" localSheetId="11">#REF!</definedName>
    <definedName name="F2.052" localSheetId="3">#REF!</definedName>
    <definedName name="F2.052">#REF!</definedName>
    <definedName name="F2.052_20" localSheetId="11">#REF!</definedName>
    <definedName name="F2.052_20" localSheetId="3">#REF!</definedName>
    <definedName name="F2.052_20">#REF!</definedName>
    <definedName name="F2.052_28" localSheetId="11">#REF!</definedName>
    <definedName name="F2.052_28" localSheetId="3">#REF!</definedName>
    <definedName name="F2.052_28">#REF!</definedName>
    <definedName name="F2.061" localSheetId="11">#REF!</definedName>
    <definedName name="F2.061" localSheetId="3">#REF!</definedName>
    <definedName name="F2.061">#REF!</definedName>
    <definedName name="F2.061_20" localSheetId="11">#REF!</definedName>
    <definedName name="F2.061_20" localSheetId="3">#REF!</definedName>
    <definedName name="F2.061_20">#REF!</definedName>
    <definedName name="F2.061_28" localSheetId="11">#REF!</definedName>
    <definedName name="F2.061_28" localSheetId="3">#REF!</definedName>
    <definedName name="F2.061_28">#REF!</definedName>
    <definedName name="F2.071" localSheetId="11">#REF!</definedName>
    <definedName name="F2.071" localSheetId="3">#REF!</definedName>
    <definedName name="F2.071">#REF!</definedName>
    <definedName name="F2.071_20" localSheetId="11">#REF!</definedName>
    <definedName name="F2.071_20" localSheetId="3">#REF!</definedName>
    <definedName name="F2.071_20">#REF!</definedName>
    <definedName name="F2.071_28" localSheetId="11">#REF!</definedName>
    <definedName name="F2.071_28" localSheetId="3">#REF!</definedName>
    <definedName name="F2.071_28">#REF!</definedName>
    <definedName name="F2.101" localSheetId="11">#REF!</definedName>
    <definedName name="F2.101" localSheetId="3">#REF!</definedName>
    <definedName name="F2.101">#REF!</definedName>
    <definedName name="F2.101_20" localSheetId="11">#REF!</definedName>
    <definedName name="F2.101_20" localSheetId="3">#REF!</definedName>
    <definedName name="F2.101_20">#REF!</definedName>
    <definedName name="F2.101_28" localSheetId="11">#REF!</definedName>
    <definedName name="F2.101_28" localSheetId="3">#REF!</definedName>
    <definedName name="F2.101_28">#REF!</definedName>
    <definedName name="F2.111" localSheetId="11">#REF!</definedName>
    <definedName name="F2.111" localSheetId="3">#REF!</definedName>
    <definedName name="F2.111">#REF!</definedName>
    <definedName name="F2.111_20" localSheetId="11">#REF!</definedName>
    <definedName name="F2.111_20" localSheetId="3">#REF!</definedName>
    <definedName name="F2.111_20">#REF!</definedName>
    <definedName name="F2.111_28" localSheetId="11">#REF!</definedName>
    <definedName name="F2.111_28" localSheetId="3">#REF!</definedName>
    <definedName name="F2.111_28">#REF!</definedName>
    <definedName name="F2.121" localSheetId="11">#REF!</definedName>
    <definedName name="F2.121" localSheetId="3">#REF!</definedName>
    <definedName name="F2.121">#REF!</definedName>
    <definedName name="F2.121_20" localSheetId="11">#REF!</definedName>
    <definedName name="F2.121_20" localSheetId="3">#REF!</definedName>
    <definedName name="F2.121_20">#REF!</definedName>
    <definedName name="F2.121_28" localSheetId="11">#REF!</definedName>
    <definedName name="F2.121_28" localSheetId="3">#REF!</definedName>
    <definedName name="F2.121_28">#REF!</definedName>
    <definedName name="F2.131" localSheetId="11">#REF!</definedName>
    <definedName name="F2.131" localSheetId="3">#REF!</definedName>
    <definedName name="F2.131">#REF!</definedName>
    <definedName name="F2.131_20" localSheetId="11">#REF!</definedName>
    <definedName name="F2.131_20" localSheetId="3">#REF!</definedName>
    <definedName name="F2.131_20">#REF!</definedName>
    <definedName name="F2.131_28" localSheetId="11">#REF!</definedName>
    <definedName name="F2.131_28" localSheetId="3">#REF!</definedName>
    <definedName name="F2.131_28">#REF!</definedName>
    <definedName name="F2.141" localSheetId="11">#REF!</definedName>
    <definedName name="F2.141" localSheetId="3">#REF!</definedName>
    <definedName name="F2.141">#REF!</definedName>
    <definedName name="F2.141_20" localSheetId="11">#REF!</definedName>
    <definedName name="F2.141_20" localSheetId="3">#REF!</definedName>
    <definedName name="F2.141_20">#REF!</definedName>
    <definedName name="F2.141_28" localSheetId="11">#REF!</definedName>
    <definedName name="F2.141_28" localSheetId="3">#REF!</definedName>
    <definedName name="F2.141_28">#REF!</definedName>
    <definedName name="F2.200" localSheetId="11">#REF!</definedName>
    <definedName name="F2.200" localSheetId="3">#REF!</definedName>
    <definedName name="F2.200">#REF!</definedName>
    <definedName name="F2.200_20" localSheetId="11">#REF!</definedName>
    <definedName name="F2.200_20" localSheetId="3">#REF!</definedName>
    <definedName name="F2.200_20">#REF!</definedName>
    <definedName name="F2.200_28" localSheetId="11">#REF!</definedName>
    <definedName name="F2.200_28" localSheetId="3">#REF!</definedName>
    <definedName name="F2.200_28">#REF!</definedName>
    <definedName name="F2.210" localSheetId="11">#REF!</definedName>
    <definedName name="F2.210" localSheetId="3">#REF!</definedName>
    <definedName name="F2.210">#REF!</definedName>
    <definedName name="F2.210_20" localSheetId="11">#REF!</definedName>
    <definedName name="F2.210_20" localSheetId="3">#REF!</definedName>
    <definedName name="F2.210_20">#REF!</definedName>
    <definedName name="F2.210_28" localSheetId="11">#REF!</definedName>
    <definedName name="F2.210_28" localSheetId="3">#REF!</definedName>
    <definedName name="F2.210_28">#REF!</definedName>
    <definedName name="F2.220" localSheetId="11">#REF!</definedName>
    <definedName name="F2.220" localSheetId="3">#REF!</definedName>
    <definedName name="F2.220">#REF!</definedName>
    <definedName name="F2.220_20" localSheetId="11">#REF!</definedName>
    <definedName name="F2.220_20" localSheetId="3">#REF!</definedName>
    <definedName name="F2.220_20">#REF!</definedName>
    <definedName name="F2.220_28" localSheetId="11">#REF!</definedName>
    <definedName name="F2.220_28" localSheetId="3">#REF!</definedName>
    <definedName name="F2.220_28">#REF!</definedName>
    <definedName name="F2.230" localSheetId="11">#REF!</definedName>
    <definedName name="F2.230" localSheetId="3">#REF!</definedName>
    <definedName name="F2.230">#REF!</definedName>
    <definedName name="F2.230_20" localSheetId="11">#REF!</definedName>
    <definedName name="F2.230_20" localSheetId="3">#REF!</definedName>
    <definedName name="F2.230_20">#REF!</definedName>
    <definedName name="F2.230_28" localSheetId="11">#REF!</definedName>
    <definedName name="F2.230_28" localSheetId="3">#REF!</definedName>
    <definedName name="F2.230_28">#REF!</definedName>
    <definedName name="F2.240" localSheetId="11">#REF!</definedName>
    <definedName name="F2.240" localSheetId="3">#REF!</definedName>
    <definedName name="F2.240">#REF!</definedName>
    <definedName name="F2.240_20" localSheetId="11">#REF!</definedName>
    <definedName name="F2.240_20" localSheetId="3">#REF!</definedName>
    <definedName name="F2.240_20">#REF!</definedName>
    <definedName name="F2.240_28" localSheetId="11">#REF!</definedName>
    <definedName name="F2.240_28" localSheetId="3">#REF!</definedName>
    <definedName name="F2.240_28">#REF!</definedName>
    <definedName name="F2.250" localSheetId="11">#REF!</definedName>
    <definedName name="F2.250" localSheetId="3">#REF!</definedName>
    <definedName name="F2.250">#REF!</definedName>
    <definedName name="F2.250_20" localSheetId="11">#REF!</definedName>
    <definedName name="F2.250_20" localSheetId="3">#REF!</definedName>
    <definedName name="F2.250_20">#REF!</definedName>
    <definedName name="F2.250_28" localSheetId="11">#REF!</definedName>
    <definedName name="F2.250_28" localSheetId="3">#REF!</definedName>
    <definedName name="F2.250_28">#REF!</definedName>
    <definedName name="F2.300" localSheetId="11">#REF!</definedName>
    <definedName name="F2.300" localSheetId="3">#REF!</definedName>
    <definedName name="F2.300">#REF!</definedName>
    <definedName name="F2.300_20" localSheetId="11">#REF!</definedName>
    <definedName name="F2.300_20" localSheetId="3">#REF!</definedName>
    <definedName name="F2.300_20">#REF!</definedName>
    <definedName name="F2.300_28" localSheetId="11">#REF!</definedName>
    <definedName name="F2.300_28" localSheetId="3">#REF!</definedName>
    <definedName name="F2.300_28">#REF!</definedName>
    <definedName name="F2.310" localSheetId="11">#REF!</definedName>
    <definedName name="F2.310" localSheetId="3">#REF!</definedName>
    <definedName name="F2.310">#REF!</definedName>
    <definedName name="F2.310_20" localSheetId="11">#REF!</definedName>
    <definedName name="F2.310_20" localSheetId="3">#REF!</definedName>
    <definedName name="F2.310_20">#REF!</definedName>
    <definedName name="F2.310_28" localSheetId="11">#REF!</definedName>
    <definedName name="F2.310_28" localSheetId="3">#REF!</definedName>
    <definedName name="F2.310_28">#REF!</definedName>
    <definedName name="F2.320" localSheetId="11">#REF!</definedName>
    <definedName name="F2.320" localSheetId="3">#REF!</definedName>
    <definedName name="F2.320">#REF!</definedName>
    <definedName name="F2.320_20" localSheetId="11">#REF!</definedName>
    <definedName name="F2.320_20" localSheetId="3">#REF!</definedName>
    <definedName name="F2.320_20">#REF!</definedName>
    <definedName name="F2.320_28" localSheetId="11">#REF!</definedName>
    <definedName name="F2.320_28" localSheetId="3">#REF!</definedName>
    <definedName name="F2.320_28">#REF!</definedName>
    <definedName name="F3.000" localSheetId="11">#REF!</definedName>
    <definedName name="F3.000" localSheetId="3">#REF!</definedName>
    <definedName name="F3.000">#REF!</definedName>
    <definedName name="F3.000_20" localSheetId="11">#REF!</definedName>
    <definedName name="F3.000_20" localSheetId="3">#REF!</definedName>
    <definedName name="F3.000_20">#REF!</definedName>
    <definedName name="F3.000_28" localSheetId="11">#REF!</definedName>
    <definedName name="F3.000_28" localSheetId="3">#REF!</definedName>
    <definedName name="F3.000_28">#REF!</definedName>
    <definedName name="F3.010" localSheetId="11">#REF!</definedName>
    <definedName name="F3.010" localSheetId="3">#REF!</definedName>
    <definedName name="F3.010">#REF!</definedName>
    <definedName name="F3.010_20" localSheetId="11">#REF!</definedName>
    <definedName name="F3.010_20" localSheetId="3">#REF!</definedName>
    <definedName name="F3.010_20">#REF!</definedName>
    <definedName name="F3.010_28" localSheetId="11">#REF!</definedName>
    <definedName name="F3.010_28" localSheetId="3">#REF!</definedName>
    <definedName name="F3.010_28">#REF!</definedName>
    <definedName name="F3.020" localSheetId="11">#REF!</definedName>
    <definedName name="F3.020" localSheetId="3">#REF!</definedName>
    <definedName name="F3.020">#REF!</definedName>
    <definedName name="F3.020_20" localSheetId="11">#REF!</definedName>
    <definedName name="F3.020_20" localSheetId="3">#REF!</definedName>
    <definedName name="F3.020_20">#REF!</definedName>
    <definedName name="F3.020_28" localSheetId="11">#REF!</definedName>
    <definedName name="F3.020_28" localSheetId="3">#REF!</definedName>
    <definedName name="F3.020_28">#REF!</definedName>
    <definedName name="F3.030" localSheetId="11">#REF!</definedName>
    <definedName name="F3.030" localSheetId="3">#REF!</definedName>
    <definedName name="F3.030">#REF!</definedName>
    <definedName name="F3.030_20" localSheetId="11">#REF!</definedName>
    <definedName name="F3.030_20" localSheetId="3">#REF!</definedName>
    <definedName name="F3.030_20">#REF!</definedName>
    <definedName name="F3.030_28" localSheetId="11">#REF!</definedName>
    <definedName name="F3.030_28" localSheetId="3">#REF!</definedName>
    <definedName name="F3.030_28">#REF!</definedName>
    <definedName name="F3.100" localSheetId="11">#REF!</definedName>
    <definedName name="F3.100" localSheetId="3">#REF!</definedName>
    <definedName name="F3.100">#REF!</definedName>
    <definedName name="F3.100_20" localSheetId="11">#REF!</definedName>
    <definedName name="F3.100_20" localSheetId="3">#REF!</definedName>
    <definedName name="F3.100_20">#REF!</definedName>
    <definedName name="F3.100_28" localSheetId="11">#REF!</definedName>
    <definedName name="F3.100_28" localSheetId="3">#REF!</definedName>
    <definedName name="F3.100_28">#REF!</definedName>
    <definedName name="F3.110" localSheetId="11">#REF!</definedName>
    <definedName name="F3.110" localSheetId="3">#REF!</definedName>
    <definedName name="F3.110">#REF!</definedName>
    <definedName name="F3.110_20" localSheetId="11">#REF!</definedName>
    <definedName name="F3.110_20" localSheetId="3">#REF!</definedName>
    <definedName name="F3.110_20">#REF!</definedName>
    <definedName name="F3.110_28" localSheetId="11">#REF!</definedName>
    <definedName name="F3.110_28" localSheetId="3">#REF!</definedName>
    <definedName name="F3.110_28">#REF!</definedName>
    <definedName name="F3.120" localSheetId="11">#REF!</definedName>
    <definedName name="F3.120" localSheetId="3">#REF!</definedName>
    <definedName name="F3.120">#REF!</definedName>
    <definedName name="F3.120_20" localSheetId="11">#REF!</definedName>
    <definedName name="F3.120_20" localSheetId="3">#REF!</definedName>
    <definedName name="F3.120_20">#REF!</definedName>
    <definedName name="F3.120_28" localSheetId="11">#REF!</definedName>
    <definedName name="F3.120_28" localSheetId="3">#REF!</definedName>
    <definedName name="F3.120_28">#REF!</definedName>
    <definedName name="F3.130" localSheetId="11">#REF!</definedName>
    <definedName name="F3.130" localSheetId="3">#REF!</definedName>
    <definedName name="F3.130">#REF!</definedName>
    <definedName name="F3.130_20" localSheetId="11">#REF!</definedName>
    <definedName name="F3.130_20" localSheetId="3">#REF!</definedName>
    <definedName name="F3.130_20">#REF!</definedName>
    <definedName name="F3.130_28" localSheetId="11">#REF!</definedName>
    <definedName name="F3.130_28" localSheetId="3">#REF!</definedName>
    <definedName name="F3.130_28">#REF!</definedName>
    <definedName name="F4.000" localSheetId="11">#REF!</definedName>
    <definedName name="F4.000" localSheetId="3">#REF!</definedName>
    <definedName name="F4.000">#REF!</definedName>
    <definedName name="F4.000_20" localSheetId="11">#REF!</definedName>
    <definedName name="F4.000_20" localSheetId="3">#REF!</definedName>
    <definedName name="F4.000_20">#REF!</definedName>
    <definedName name="F4.000_28" localSheetId="11">#REF!</definedName>
    <definedName name="F4.000_28" localSheetId="3">#REF!</definedName>
    <definedName name="F4.000_28">#REF!</definedName>
    <definedName name="F4.010" localSheetId="11">#REF!</definedName>
    <definedName name="F4.010" localSheetId="3">#REF!</definedName>
    <definedName name="F4.010">#REF!</definedName>
    <definedName name="F4.010_20" localSheetId="11">#REF!</definedName>
    <definedName name="F4.010_20" localSheetId="3">#REF!</definedName>
    <definedName name="F4.010_20">#REF!</definedName>
    <definedName name="F4.010_28" localSheetId="11">#REF!</definedName>
    <definedName name="F4.010_28" localSheetId="3">#REF!</definedName>
    <definedName name="F4.010_28">#REF!</definedName>
    <definedName name="F4.020" localSheetId="11">#REF!</definedName>
    <definedName name="F4.020" localSheetId="3">#REF!</definedName>
    <definedName name="F4.020">#REF!</definedName>
    <definedName name="F4.020_20" localSheetId="11">#REF!</definedName>
    <definedName name="F4.020_20" localSheetId="3">#REF!</definedName>
    <definedName name="F4.020_20">#REF!</definedName>
    <definedName name="F4.020_28" localSheetId="11">#REF!</definedName>
    <definedName name="F4.020_28" localSheetId="3">#REF!</definedName>
    <definedName name="F4.020_28">#REF!</definedName>
    <definedName name="F4.030" localSheetId="11">#REF!</definedName>
    <definedName name="F4.030" localSheetId="3">#REF!</definedName>
    <definedName name="F4.030">#REF!</definedName>
    <definedName name="F4.030_20" localSheetId="11">#REF!</definedName>
    <definedName name="F4.030_20" localSheetId="3">#REF!</definedName>
    <definedName name="F4.030_20">#REF!</definedName>
    <definedName name="F4.030_28" localSheetId="11">#REF!</definedName>
    <definedName name="F4.030_28" localSheetId="3">#REF!</definedName>
    <definedName name="F4.030_28">#REF!</definedName>
    <definedName name="F4.100" localSheetId="11">#REF!</definedName>
    <definedName name="F4.100" localSheetId="3">#REF!</definedName>
    <definedName name="F4.100">#REF!</definedName>
    <definedName name="F4.100_20" localSheetId="11">#REF!</definedName>
    <definedName name="F4.100_20" localSheetId="3">#REF!</definedName>
    <definedName name="F4.100_20">#REF!</definedName>
    <definedName name="F4.100_28" localSheetId="11">#REF!</definedName>
    <definedName name="F4.100_28" localSheetId="3">#REF!</definedName>
    <definedName name="F4.100_28">#REF!</definedName>
    <definedName name="F4.120" localSheetId="11">#REF!</definedName>
    <definedName name="F4.120" localSheetId="3">#REF!</definedName>
    <definedName name="F4.120">#REF!</definedName>
    <definedName name="F4.120_20" localSheetId="11">#REF!</definedName>
    <definedName name="F4.120_20" localSheetId="3">#REF!</definedName>
    <definedName name="F4.120_20">#REF!</definedName>
    <definedName name="F4.120_28" localSheetId="11">#REF!</definedName>
    <definedName name="F4.120_28" localSheetId="3">#REF!</definedName>
    <definedName name="F4.120_28">#REF!</definedName>
    <definedName name="F4.140" localSheetId="11">#REF!</definedName>
    <definedName name="F4.140" localSheetId="3">#REF!</definedName>
    <definedName name="F4.140">#REF!</definedName>
    <definedName name="F4.140_20" localSheetId="11">#REF!</definedName>
    <definedName name="F4.140_20" localSheetId="3">#REF!</definedName>
    <definedName name="F4.140_20">#REF!</definedName>
    <definedName name="F4.140_28" localSheetId="11">#REF!</definedName>
    <definedName name="F4.140_28" localSheetId="3">#REF!</definedName>
    <definedName name="F4.140_28">#REF!</definedName>
    <definedName name="F4.160" localSheetId="11">#REF!</definedName>
    <definedName name="F4.160" localSheetId="3">#REF!</definedName>
    <definedName name="F4.160">#REF!</definedName>
    <definedName name="F4.160_20" localSheetId="11">#REF!</definedName>
    <definedName name="F4.160_20" localSheetId="3">#REF!</definedName>
    <definedName name="F4.160_20">#REF!</definedName>
    <definedName name="F4.160_28" localSheetId="11">#REF!</definedName>
    <definedName name="F4.160_28" localSheetId="3">#REF!</definedName>
    <definedName name="F4.160_28">#REF!</definedName>
    <definedName name="F4.200" localSheetId="11">#REF!</definedName>
    <definedName name="F4.200" localSheetId="3">#REF!</definedName>
    <definedName name="F4.200">#REF!</definedName>
    <definedName name="F4.200_20" localSheetId="11">#REF!</definedName>
    <definedName name="F4.200_20" localSheetId="3">#REF!</definedName>
    <definedName name="F4.200_20">#REF!</definedName>
    <definedName name="F4.200_28" localSheetId="11">#REF!</definedName>
    <definedName name="F4.200_28" localSheetId="3">#REF!</definedName>
    <definedName name="F4.200_28">#REF!</definedName>
    <definedName name="F4.220" localSheetId="11">#REF!</definedName>
    <definedName name="F4.220" localSheetId="3">#REF!</definedName>
    <definedName name="F4.220">#REF!</definedName>
    <definedName name="F4.220_20" localSheetId="11">#REF!</definedName>
    <definedName name="F4.220_20" localSheetId="3">#REF!</definedName>
    <definedName name="F4.220_20">#REF!</definedName>
    <definedName name="F4.220_28" localSheetId="11">#REF!</definedName>
    <definedName name="F4.220_28" localSheetId="3">#REF!</definedName>
    <definedName name="F4.220_28">#REF!</definedName>
    <definedName name="F4.240" localSheetId="11">#REF!</definedName>
    <definedName name="F4.240" localSheetId="3">#REF!</definedName>
    <definedName name="F4.240">#REF!</definedName>
    <definedName name="F4.240_20" localSheetId="11">#REF!</definedName>
    <definedName name="F4.240_20" localSheetId="3">#REF!</definedName>
    <definedName name="F4.240_20">#REF!</definedName>
    <definedName name="F4.240_28" localSheetId="11">#REF!</definedName>
    <definedName name="F4.240_28" localSheetId="3">#REF!</definedName>
    <definedName name="F4.240_28">#REF!</definedName>
    <definedName name="F4.260" localSheetId="11">#REF!</definedName>
    <definedName name="F4.260" localSheetId="3">#REF!</definedName>
    <definedName name="F4.260">#REF!</definedName>
    <definedName name="F4.260_20" localSheetId="11">#REF!</definedName>
    <definedName name="F4.260_20" localSheetId="3">#REF!</definedName>
    <definedName name="F4.260_20">#REF!</definedName>
    <definedName name="F4.260_28" localSheetId="11">#REF!</definedName>
    <definedName name="F4.260_28" localSheetId="3">#REF!</definedName>
    <definedName name="F4.260_28">#REF!</definedName>
    <definedName name="F4.300" localSheetId="11">#REF!</definedName>
    <definedName name="F4.300" localSheetId="3">#REF!</definedName>
    <definedName name="F4.300">#REF!</definedName>
    <definedName name="F4.300_20" localSheetId="11">#REF!</definedName>
    <definedName name="F4.300_20" localSheetId="3">#REF!</definedName>
    <definedName name="F4.300_20">#REF!</definedName>
    <definedName name="F4.300_28" localSheetId="11">#REF!</definedName>
    <definedName name="F4.300_28" localSheetId="3">#REF!</definedName>
    <definedName name="F4.300_28">#REF!</definedName>
    <definedName name="F4.320" localSheetId="11">#REF!</definedName>
    <definedName name="F4.320" localSheetId="3">#REF!</definedName>
    <definedName name="F4.320">#REF!</definedName>
    <definedName name="F4.320_20" localSheetId="11">#REF!</definedName>
    <definedName name="F4.320_20" localSheetId="3">#REF!</definedName>
    <definedName name="F4.320_20">#REF!</definedName>
    <definedName name="F4.320_28" localSheetId="11">#REF!</definedName>
    <definedName name="F4.320_28" localSheetId="3">#REF!</definedName>
    <definedName name="F4.320_28">#REF!</definedName>
    <definedName name="F4.340" localSheetId="11">#REF!</definedName>
    <definedName name="F4.340" localSheetId="3">#REF!</definedName>
    <definedName name="F4.340">#REF!</definedName>
    <definedName name="F4.340_20" localSheetId="11">#REF!</definedName>
    <definedName name="F4.340_20" localSheetId="3">#REF!</definedName>
    <definedName name="F4.340_20">#REF!</definedName>
    <definedName name="F4.340_28" localSheetId="11">#REF!</definedName>
    <definedName name="F4.340_28" localSheetId="3">#REF!</definedName>
    <definedName name="F4.340_28">#REF!</definedName>
    <definedName name="F4.400" localSheetId="11">#REF!</definedName>
    <definedName name="F4.400" localSheetId="3">#REF!</definedName>
    <definedName name="F4.400">#REF!</definedName>
    <definedName name="F4.400_20" localSheetId="11">#REF!</definedName>
    <definedName name="F4.400_20" localSheetId="3">#REF!</definedName>
    <definedName name="F4.400_20">#REF!</definedName>
    <definedName name="F4.400_28" localSheetId="11">#REF!</definedName>
    <definedName name="F4.400_28" localSheetId="3">#REF!</definedName>
    <definedName name="F4.400_28">#REF!</definedName>
    <definedName name="F4.420" localSheetId="11">#REF!</definedName>
    <definedName name="F4.420" localSheetId="3">#REF!</definedName>
    <definedName name="F4.420">#REF!</definedName>
    <definedName name="F4.420_20" localSheetId="11">#REF!</definedName>
    <definedName name="F4.420_20" localSheetId="3">#REF!</definedName>
    <definedName name="F4.420_20">#REF!</definedName>
    <definedName name="F4.420_28" localSheetId="11">#REF!</definedName>
    <definedName name="F4.420_28" localSheetId="3">#REF!</definedName>
    <definedName name="F4.420_28">#REF!</definedName>
    <definedName name="F4.440" localSheetId="11">#REF!</definedName>
    <definedName name="F4.440" localSheetId="3">#REF!</definedName>
    <definedName name="F4.440">#REF!</definedName>
    <definedName name="F4.440_20" localSheetId="11">#REF!</definedName>
    <definedName name="F4.440_20" localSheetId="3">#REF!</definedName>
    <definedName name="F4.440_20">#REF!</definedName>
    <definedName name="F4.440_28" localSheetId="11">#REF!</definedName>
    <definedName name="F4.440_28" localSheetId="3">#REF!</definedName>
    <definedName name="F4.440_28">#REF!</definedName>
    <definedName name="F4.500" localSheetId="11">#REF!</definedName>
    <definedName name="F4.500" localSheetId="3">#REF!</definedName>
    <definedName name="F4.500">#REF!</definedName>
    <definedName name="F4.500_20" localSheetId="11">#REF!</definedName>
    <definedName name="F4.500_20" localSheetId="3">#REF!</definedName>
    <definedName name="F4.500_20">#REF!</definedName>
    <definedName name="F4.500_28" localSheetId="11">#REF!</definedName>
    <definedName name="F4.500_28" localSheetId="3">#REF!</definedName>
    <definedName name="F4.500_28">#REF!</definedName>
    <definedName name="F4.530" localSheetId="11">#REF!</definedName>
    <definedName name="F4.530" localSheetId="3">#REF!</definedName>
    <definedName name="F4.530">#REF!</definedName>
    <definedName name="F4.530_20" localSheetId="11">#REF!</definedName>
    <definedName name="F4.530_20" localSheetId="3">#REF!</definedName>
    <definedName name="F4.530_20">#REF!</definedName>
    <definedName name="F4.530_28" localSheetId="11">#REF!</definedName>
    <definedName name="F4.530_28" localSheetId="3">#REF!</definedName>
    <definedName name="F4.530_28">#REF!</definedName>
    <definedName name="F4.550" localSheetId="11">#REF!</definedName>
    <definedName name="F4.550" localSheetId="3">#REF!</definedName>
    <definedName name="F4.550">#REF!</definedName>
    <definedName name="F4.550_20" localSheetId="11">#REF!</definedName>
    <definedName name="F4.550_20" localSheetId="3">#REF!</definedName>
    <definedName name="F4.550_20">#REF!</definedName>
    <definedName name="F4.550_28" localSheetId="11">#REF!</definedName>
    <definedName name="F4.550_28" localSheetId="3">#REF!</definedName>
    <definedName name="F4.550_28">#REF!</definedName>
    <definedName name="F4.570" localSheetId="11">#REF!</definedName>
    <definedName name="F4.570" localSheetId="3">#REF!</definedName>
    <definedName name="F4.570">#REF!</definedName>
    <definedName name="F4.570_20" localSheetId="11">#REF!</definedName>
    <definedName name="F4.570_20" localSheetId="3">#REF!</definedName>
    <definedName name="F4.570_20">#REF!</definedName>
    <definedName name="F4.570_28" localSheetId="11">#REF!</definedName>
    <definedName name="F4.570_28" localSheetId="3">#REF!</definedName>
    <definedName name="F4.570_28">#REF!</definedName>
    <definedName name="F4.600" localSheetId="11">#REF!</definedName>
    <definedName name="F4.600" localSheetId="3">#REF!</definedName>
    <definedName name="F4.600">#REF!</definedName>
    <definedName name="F4.600_20" localSheetId="11">#REF!</definedName>
    <definedName name="F4.600_20" localSheetId="3">#REF!</definedName>
    <definedName name="F4.600_20">#REF!</definedName>
    <definedName name="F4.600_28" localSheetId="11">#REF!</definedName>
    <definedName name="F4.600_28" localSheetId="3">#REF!</definedName>
    <definedName name="F4.600_28">#REF!</definedName>
    <definedName name="F4.610" localSheetId="11">#REF!</definedName>
    <definedName name="F4.610" localSheetId="3">#REF!</definedName>
    <definedName name="F4.610">#REF!</definedName>
    <definedName name="F4.610_20" localSheetId="11">#REF!</definedName>
    <definedName name="F4.610_20" localSheetId="3">#REF!</definedName>
    <definedName name="F4.610_20">#REF!</definedName>
    <definedName name="F4.610_28" localSheetId="11">#REF!</definedName>
    <definedName name="F4.610_28" localSheetId="3">#REF!</definedName>
    <definedName name="F4.610_28">#REF!</definedName>
    <definedName name="F4.620" localSheetId="11">#REF!</definedName>
    <definedName name="F4.620" localSheetId="3">#REF!</definedName>
    <definedName name="F4.620">#REF!</definedName>
    <definedName name="F4.620_20" localSheetId="11">#REF!</definedName>
    <definedName name="F4.620_20" localSheetId="3">#REF!</definedName>
    <definedName name="F4.620_20">#REF!</definedName>
    <definedName name="F4.620_28" localSheetId="11">#REF!</definedName>
    <definedName name="F4.620_28" localSheetId="3">#REF!</definedName>
    <definedName name="F4.620_28">#REF!</definedName>
    <definedName name="F4.700" localSheetId="11">#REF!</definedName>
    <definedName name="F4.700" localSheetId="3">#REF!</definedName>
    <definedName name="F4.700">#REF!</definedName>
    <definedName name="F4.700_20" localSheetId="11">#REF!</definedName>
    <definedName name="F4.700_20" localSheetId="3">#REF!</definedName>
    <definedName name="F4.700_20">#REF!</definedName>
    <definedName name="F4.700_28" localSheetId="11">#REF!</definedName>
    <definedName name="F4.700_28" localSheetId="3">#REF!</definedName>
    <definedName name="F4.700_28">#REF!</definedName>
    <definedName name="F4.730" localSheetId="11">#REF!</definedName>
    <definedName name="F4.730" localSheetId="0">#REF!</definedName>
    <definedName name="F4.730" localSheetId="3">#REF!</definedName>
    <definedName name="F4.730">#REF!</definedName>
    <definedName name="F4.730_20" localSheetId="11">#REF!</definedName>
    <definedName name="F4.730_20" localSheetId="0">#REF!</definedName>
    <definedName name="F4.730_20" localSheetId="3">#REF!</definedName>
    <definedName name="F4.730_20">#REF!</definedName>
    <definedName name="F4.730_28" localSheetId="11">#REF!</definedName>
    <definedName name="F4.730_28" localSheetId="3">#REF!</definedName>
    <definedName name="F4.730_28">#REF!</definedName>
    <definedName name="F4.740" localSheetId="11">#REF!</definedName>
    <definedName name="F4.740" localSheetId="3">#REF!</definedName>
    <definedName name="F4.740">#REF!</definedName>
    <definedName name="F4.740_20" localSheetId="11">#REF!</definedName>
    <definedName name="F4.740_20" localSheetId="3">#REF!</definedName>
    <definedName name="F4.740_20">#REF!</definedName>
    <definedName name="F4.740_28" localSheetId="11">#REF!</definedName>
    <definedName name="F4.740_28" localSheetId="3">#REF!</definedName>
    <definedName name="F4.740_28">#REF!</definedName>
    <definedName name="F4.800" localSheetId="11">#REF!</definedName>
    <definedName name="F4.800" localSheetId="3">#REF!</definedName>
    <definedName name="F4.800">#REF!</definedName>
    <definedName name="F4.800_20" localSheetId="11">#REF!</definedName>
    <definedName name="F4.800_20" localSheetId="3">#REF!</definedName>
    <definedName name="F4.800_20">#REF!</definedName>
    <definedName name="F4.800_28" localSheetId="11">#REF!</definedName>
    <definedName name="F4.800_28" localSheetId="3">#REF!</definedName>
    <definedName name="F4.800_28">#REF!</definedName>
    <definedName name="F4.830" localSheetId="11">#REF!</definedName>
    <definedName name="F4.830" localSheetId="3">#REF!</definedName>
    <definedName name="F4.830">#REF!</definedName>
    <definedName name="F4.830_20" localSheetId="11">#REF!</definedName>
    <definedName name="F4.830_20" localSheetId="3">#REF!</definedName>
    <definedName name="F4.830_20">#REF!</definedName>
    <definedName name="F4.830_28" localSheetId="11">#REF!</definedName>
    <definedName name="F4.830_28" localSheetId="3">#REF!</definedName>
    <definedName name="F4.830_28">#REF!</definedName>
    <definedName name="F4.840" localSheetId="11">#REF!</definedName>
    <definedName name="F4.840" localSheetId="3">#REF!</definedName>
    <definedName name="F4.840">#REF!</definedName>
    <definedName name="F4.840_20" localSheetId="11">#REF!</definedName>
    <definedName name="F4.840_20" localSheetId="3">#REF!</definedName>
    <definedName name="F4.840_20">#REF!</definedName>
    <definedName name="F4.840_28" localSheetId="11">#REF!</definedName>
    <definedName name="F4.840_28" localSheetId="3">#REF!</definedName>
    <definedName name="F4.840_28">#REF!</definedName>
    <definedName name="F5.01" localSheetId="11">#REF!</definedName>
    <definedName name="F5.01" localSheetId="3">#REF!</definedName>
    <definedName name="F5.01">#REF!</definedName>
    <definedName name="F5.01_20" localSheetId="11">#REF!</definedName>
    <definedName name="F5.01_20" localSheetId="3">#REF!</definedName>
    <definedName name="F5.01_20">#REF!</definedName>
    <definedName name="F5.01_28" localSheetId="11">#REF!</definedName>
    <definedName name="F5.01_28" localSheetId="3">#REF!</definedName>
    <definedName name="F5.01_28">#REF!</definedName>
    <definedName name="F5.02" localSheetId="11">#REF!</definedName>
    <definedName name="F5.02" localSheetId="3">#REF!</definedName>
    <definedName name="F5.02">#REF!</definedName>
    <definedName name="F5.02_20" localSheetId="11">#REF!</definedName>
    <definedName name="F5.02_20" localSheetId="3">#REF!</definedName>
    <definedName name="F5.02_20">#REF!</definedName>
    <definedName name="F5.02_28" localSheetId="11">#REF!</definedName>
    <definedName name="F5.02_28" localSheetId="3">#REF!</definedName>
    <definedName name="F5.02_28">#REF!</definedName>
    <definedName name="F5.03" localSheetId="11">#REF!</definedName>
    <definedName name="F5.03" localSheetId="3">#REF!</definedName>
    <definedName name="F5.03">#REF!</definedName>
    <definedName name="F5.03_20" localSheetId="11">#REF!</definedName>
    <definedName name="F5.03_20" localSheetId="3">#REF!</definedName>
    <definedName name="F5.03_20">#REF!</definedName>
    <definedName name="F5.03_28" localSheetId="11">#REF!</definedName>
    <definedName name="F5.03_28" localSheetId="3">#REF!</definedName>
    <definedName name="F5.03_28">#REF!</definedName>
    <definedName name="F5.04" localSheetId="11">#REF!</definedName>
    <definedName name="F5.04" localSheetId="3">#REF!</definedName>
    <definedName name="F5.04">#REF!</definedName>
    <definedName name="F5.04_20" localSheetId="11">#REF!</definedName>
    <definedName name="F5.04_20" localSheetId="3">#REF!</definedName>
    <definedName name="F5.04_20">#REF!</definedName>
    <definedName name="F5.04_28" localSheetId="11">#REF!</definedName>
    <definedName name="F5.04_28" localSheetId="3">#REF!</definedName>
    <definedName name="F5.04_28">#REF!</definedName>
    <definedName name="F5.05" localSheetId="11">#REF!</definedName>
    <definedName name="F5.05" localSheetId="3">#REF!</definedName>
    <definedName name="F5.05">#REF!</definedName>
    <definedName name="F5.05_20" localSheetId="11">#REF!</definedName>
    <definedName name="F5.05_20" localSheetId="3">#REF!</definedName>
    <definedName name="F5.05_20">#REF!</definedName>
    <definedName name="F5.05_28" localSheetId="11">#REF!</definedName>
    <definedName name="F5.05_28" localSheetId="3">#REF!</definedName>
    <definedName name="F5.05_28">#REF!</definedName>
    <definedName name="F5.11" localSheetId="11">#REF!</definedName>
    <definedName name="F5.11" localSheetId="3">#REF!</definedName>
    <definedName name="F5.11">#REF!</definedName>
    <definedName name="F5.11_20" localSheetId="11">#REF!</definedName>
    <definedName name="F5.11_20" localSheetId="3">#REF!</definedName>
    <definedName name="F5.11_20">#REF!</definedName>
    <definedName name="F5.11_28" localSheetId="11">#REF!</definedName>
    <definedName name="F5.11_28" localSheetId="3">#REF!</definedName>
    <definedName name="F5.11_28">#REF!</definedName>
    <definedName name="F5.12" localSheetId="11">#REF!</definedName>
    <definedName name="F5.12" localSheetId="3">#REF!</definedName>
    <definedName name="F5.12">#REF!</definedName>
    <definedName name="F5.12_20" localSheetId="11">#REF!</definedName>
    <definedName name="F5.12_20" localSheetId="3">#REF!</definedName>
    <definedName name="F5.12_20">#REF!</definedName>
    <definedName name="F5.12_28" localSheetId="11">#REF!</definedName>
    <definedName name="F5.12_28" localSheetId="3">#REF!</definedName>
    <definedName name="F5.12_28">#REF!</definedName>
    <definedName name="F5.13" localSheetId="11">#REF!</definedName>
    <definedName name="F5.13" localSheetId="3">#REF!</definedName>
    <definedName name="F5.13">#REF!</definedName>
    <definedName name="F5.13_20" localSheetId="11">#REF!</definedName>
    <definedName name="F5.13_20" localSheetId="3">#REF!</definedName>
    <definedName name="F5.13_20">#REF!</definedName>
    <definedName name="F5.13_28" localSheetId="11">#REF!</definedName>
    <definedName name="F5.13_28" localSheetId="3">#REF!</definedName>
    <definedName name="F5.13_28">#REF!</definedName>
    <definedName name="F5.14" localSheetId="11">#REF!</definedName>
    <definedName name="F5.14" localSheetId="3">#REF!</definedName>
    <definedName name="F5.14">#REF!</definedName>
    <definedName name="F5.14_20" localSheetId="11">#REF!</definedName>
    <definedName name="F5.14_20" localSheetId="3">#REF!</definedName>
    <definedName name="F5.14_20">#REF!</definedName>
    <definedName name="F5.14_28" localSheetId="11">#REF!</definedName>
    <definedName name="F5.14_28" localSheetId="3">#REF!</definedName>
    <definedName name="F5.14_28">#REF!</definedName>
    <definedName name="F5.15" localSheetId="11">#REF!</definedName>
    <definedName name="F5.15" localSheetId="3">#REF!</definedName>
    <definedName name="F5.15">#REF!</definedName>
    <definedName name="F5.15_20" localSheetId="11">#REF!</definedName>
    <definedName name="F5.15_20" localSheetId="3">#REF!</definedName>
    <definedName name="F5.15_20">#REF!</definedName>
    <definedName name="F5.15_28" localSheetId="11">#REF!</definedName>
    <definedName name="F5.15_28" localSheetId="3">#REF!</definedName>
    <definedName name="F5.15_28">#REF!</definedName>
    <definedName name="F6.001" localSheetId="11">#REF!</definedName>
    <definedName name="F6.001" localSheetId="3">#REF!</definedName>
    <definedName name="F6.001">#REF!</definedName>
    <definedName name="F6.001_20" localSheetId="11">#REF!</definedName>
    <definedName name="F6.001_20" localSheetId="3">#REF!</definedName>
    <definedName name="F6.001_20">#REF!</definedName>
    <definedName name="F6.001_28" localSheetId="11">#REF!</definedName>
    <definedName name="F6.001_28" localSheetId="3">#REF!</definedName>
    <definedName name="F6.001_28">#REF!</definedName>
    <definedName name="F6.002" localSheetId="11">#REF!</definedName>
    <definedName name="F6.002" localSheetId="3">#REF!</definedName>
    <definedName name="F6.002">#REF!</definedName>
    <definedName name="F6.002_20" localSheetId="11">#REF!</definedName>
    <definedName name="F6.002_20" localSheetId="3">#REF!</definedName>
    <definedName name="F6.002_20">#REF!</definedName>
    <definedName name="F6.002_28" localSheetId="11">#REF!</definedName>
    <definedName name="F6.002_28" localSheetId="3">#REF!</definedName>
    <definedName name="F6.002_28">#REF!</definedName>
    <definedName name="F6.003" localSheetId="11">#REF!</definedName>
    <definedName name="F6.003" localSheetId="3">#REF!</definedName>
    <definedName name="F6.003">#REF!</definedName>
    <definedName name="F6.003_20" localSheetId="11">#REF!</definedName>
    <definedName name="F6.003_20" localSheetId="3">#REF!</definedName>
    <definedName name="F6.003_20">#REF!</definedName>
    <definedName name="F6.003_28" localSheetId="11">#REF!</definedName>
    <definedName name="F6.003_28" localSheetId="3">#REF!</definedName>
    <definedName name="F6.003_28">#REF!</definedName>
    <definedName name="F6.004" localSheetId="11">#REF!</definedName>
    <definedName name="F6.004" localSheetId="3">#REF!</definedName>
    <definedName name="F6.004">#REF!</definedName>
    <definedName name="F6.004_20" localSheetId="11">#REF!</definedName>
    <definedName name="F6.004_20" localSheetId="3">#REF!</definedName>
    <definedName name="F6.004_20">#REF!</definedName>
    <definedName name="F6.004_28" localSheetId="11">#REF!</definedName>
    <definedName name="F6.004_28" localSheetId="3">#REF!</definedName>
    <definedName name="F6.004_28">#REF!</definedName>
    <definedName name="f82E46" localSheetId="11">#REF!</definedName>
    <definedName name="f82E46" localSheetId="3">#REF!</definedName>
    <definedName name="f82E46">#REF!</definedName>
    <definedName name="f82E46_28" localSheetId="11">#REF!</definedName>
    <definedName name="f82E46_28" localSheetId="3">#REF!</definedName>
    <definedName name="f82E46_28">#REF!</definedName>
    <definedName name="f92F56">NA()</definedName>
    <definedName name="f92F56_26" localSheetId="11">#REF!</definedName>
    <definedName name="f92F56_26" localSheetId="3">#REF!</definedName>
    <definedName name="f92F56_26">#REF!</definedName>
    <definedName name="f92F56_28" localSheetId="11">#REF!</definedName>
    <definedName name="f92F56_28" localSheetId="3">#REF!</definedName>
    <definedName name="f92F56_28">#REF!</definedName>
    <definedName name="Fa" localSheetId="11">#REF!</definedName>
    <definedName name="Fa" localSheetId="3">#REF!</definedName>
    <definedName name="Fa">#REF!</definedName>
    <definedName name="Fa_20" localSheetId="11">#REF!</definedName>
    <definedName name="Fa_20" localSheetId="3">#REF!</definedName>
    <definedName name="Fa_20">#REF!</definedName>
    <definedName name="Fa_28" localSheetId="11">#REF!</definedName>
    <definedName name="Fa_28" localSheetId="3">#REF!</definedName>
    <definedName name="Fa_28">#REF!</definedName>
    <definedName name="FACTOR">"$#REF!.$AP$9:$AP$1010"</definedName>
    <definedName name="FACTOR_26" localSheetId="11">#REF!</definedName>
    <definedName name="FACTOR_26" localSheetId="3">#REF!</definedName>
    <definedName name="FACTOR_26">#REF!</definedName>
    <definedName name="FACTOR_28" localSheetId="11">#REF!</definedName>
    <definedName name="FACTOR_28" localSheetId="3">#REF!</definedName>
    <definedName name="FACTOR_28">#REF!</definedName>
    <definedName name="FACTOR_3">"$#REF!.$AP$9:$AP$1010"</definedName>
    <definedName name="Fax" localSheetId="11">#REF!</definedName>
    <definedName name="Fax" localSheetId="3">#REF!</definedName>
    <definedName name="Fax">#REF!</definedName>
    <definedName name="Fax_20" localSheetId="11">#REF!</definedName>
    <definedName name="Fax_20" localSheetId="3">#REF!</definedName>
    <definedName name="Fax_20">#REF!</definedName>
    <definedName name="Fax_28" localSheetId="11">#REF!</definedName>
    <definedName name="Fax_28" localSheetId="3">#REF!</definedName>
    <definedName name="Fax_28">#REF!</definedName>
    <definedName name="Fay" localSheetId="11">#REF!</definedName>
    <definedName name="Fay" localSheetId="3">#REF!</definedName>
    <definedName name="Fay">#REF!</definedName>
    <definedName name="Fay_20" localSheetId="11">#REF!</definedName>
    <definedName name="Fay_20" localSheetId="3">#REF!</definedName>
    <definedName name="Fay_20">#REF!</definedName>
    <definedName name="Fay_28" localSheetId="11">#REF!</definedName>
    <definedName name="Fay_28" localSheetId="3">#REF!</definedName>
    <definedName name="Fay_28">#REF!</definedName>
    <definedName name="fb" localSheetId="11">#REF!</definedName>
    <definedName name="fb" localSheetId="3">#REF!</definedName>
    <definedName name="fb">#REF!</definedName>
    <definedName name="fb_20" localSheetId="11">#REF!</definedName>
    <definedName name="fb_20" localSheetId="3">#REF!</definedName>
    <definedName name="fb_20">#REF!</definedName>
    <definedName name="fb_28" localSheetId="11">#REF!</definedName>
    <definedName name="fb_28" localSheetId="3">#REF!</definedName>
    <definedName name="fb_28">#REF!</definedName>
    <definedName name="fbsdggdsf" localSheetId="0">{"DZ-TDTB2.XLS","Dcksat.xls"}</definedName>
    <definedName name="fbsdggdsf" localSheetId="1">{"DZ-TDTB2.XLS","Dcksat.xls"}</definedName>
    <definedName name="fbsdggdsf" localSheetId="2">{"DZ-TDTB2.XLS","Dcksat.xls"}</definedName>
    <definedName name="fbsdggdsf" localSheetId="3">{"DZ-TDTB2.XLS","Dcksat.xls"}</definedName>
    <definedName name="fbsdggdsf">{"DZ-TDTB2.XLS","Dcksat.xls"}</definedName>
    <definedName name="fbsdggdsf_20" localSheetId="0">{"DZ-TDTB2.XLS","Dcksat.xls"}</definedName>
    <definedName name="fbsdggdsf_20" localSheetId="1">{"DZ-TDTB2.XLS","Dcksat.xls"}</definedName>
    <definedName name="fbsdggdsf_20" localSheetId="2">{"DZ-TDTB2.XLS","Dcksat.xls"}</definedName>
    <definedName name="fbsdggdsf_20" localSheetId="3">{"DZ-TDTB2.XLS","Dcksat.xls"}</definedName>
    <definedName name="fbsdggdsf_20">{"DZ-TDTB2.XLS","Dcksat.xls"}</definedName>
    <definedName name="fbsdggdsf_22" localSheetId="0">{"DZ-TDTB2.XLS","Dcksat.xls"}</definedName>
    <definedName name="fbsdggdsf_22" localSheetId="1">{"DZ-TDTB2.XLS","Dcksat.xls"}</definedName>
    <definedName name="fbsdggdsf_22" localSheetId="2">{"DZ-TDTB2.XLS","Dcksat.xls"}</definedName>
    <definedName name="fbsdggdsf_22" localSheetId="3">{"DZ-TDTB2.XLS","Dcksat.xls"}</definedName>
    <definedName name="fbsdggdsf_22">{"DZ-TDTB2.XLS","Dcksat.xls"}</definedName>
    <definedName name="fbsdggdsf_28" localSheetId="0">{"DZ-TDTB2.XLS","Dcksat.xls"}</definedName>
    <definedName name="fbsdggdsf_28" localSheetId="1">{"DZ-TDTB2.XLS","Dcksat.xls"}</definedName>
    <definedName name="fbsdggdsf_28" localSheetId="2">{"DZ-TDTB2.XLS","Dcksat.xls"}</definedName>
    <definedName name="fbsdggdsf_28" localSheetId="3">{"DZ-TDTB2.XLS","Dcksat.xls"}</definedName>
    <definedName name="fbsdggdsf_28">{"DZ-TDTB2.XLS","Dcksat.xls"}</definedName>
    <definedName name="Fc" localSheetId="11">#REF!</definedName>
    <definedName name="Fc" localSheetId="3">#REF!</definedName>
    <definedName name="Fc">#REF!</definedName>
    <definedName name="fc." localSheetId="11">#REF!</definedName>
    <definedName name="fc." localSheetId="3">#REF!</definedName>
    <definedName name="fc.">#REF!</definedName>
    <definedName name="fc._28" localSheetId="11">#REF!</definedName>
    <definedName name="fc._28" localSheetId="3">#REF!</definedName>
    <definedName name="fc._28">#REF!</definedName>
    <definedName name="fc_" localSheetId="11">#REF!</definedName>
    <definedName name="fc_" localSheetId="3">#REF!</definedName>
    <definedName name="fc_">#REF!</definedName>
    <definedName name="fc__20" localSheetId="11">#REF!</definedName>
    <definedName name="fc__20" localSheetId="3">#REF!</definedName>
    <definedName name="fc__20">#REF!</definedName>
    <definedName name="fc__28" localSheetId="11">#REF!</definedName>
    <definedName name="fc__28" localSheetId="3">#REF!</definedName>
    <definedName name="fc__28">#REF!</definedName>
    <definedName name="Fc_20" localSheetId="11">#REF!</definedName>
    <definedName name="Fc_20" localSheetId="3">#REF!</definedName>
    <definedName name="Fc_20">#REF!</definedName>
    <definedName name="FC_TOTAL" localSheetId="11">#REF!</definedName>
    <definedName name="FC_TOTAL" localSheetId="3">#REF!</definedName>
    <definedName name="FC_TOTAL">#REF!</definedName>
    <definedName name="FC_TOTAL_28" localSheetId="11">#REF!</definedName>
    <definedName name="FC_TOTAL_28" localSheetId="3">#REF!</definedName>
    <definedName name="FC_TOTAL_28">#REF!</definedName>
    <definedName name="FC5_total" localSheetId="11">#REF!</definedName>
    <definedName name="FC5_total" localSheetId="3">#REF!</definedName>
    <definedName name="FC5_total">#REF!</definedName>
    <definedName name="FC5_total_20" localSheetId="11">#REF!</definedName>
    <definedName name="FC5_total_20" localSheetId="3">#REF!</definedName>
    <definedName name="FC5_total_20">#REF!</definedName>
    <definedName name="FC5_total_28" localSheetId="11">#REF!</definedName>
    <definedName name="FC5_total_28" localSheetId="3">#REF!</definedName>
    <definedName name="FC5_total_28">#REF!</definedName>
    <definedName name="FC6_total" localSheetId="11">#REF!</definedName>
    <definedName name="FC6_total" localSheetId="3">#REF!</definedName>
    <definedName name="FC6_total">#REF!</definedName>
    <definedName name="FC6_total_20" localSheetId="11">#REF!</definedName>
    <definedName name="FC6_total_20" localSheetId="3">#REF!</definedName>
    <definedName name="FC6_total_20">#REF!</definedName>
    <definedName name="FC6_total_28" localSheetId="11">#REF!</definedName>
    <definedName name="FC6_total_28" localSheetId="3">#REF!</definedName>
    <definedName name="FC6_total_28">#REF!</definedName>
    <definedName name="fcc" localSheetId="11">#REF!</definedName>
    <definedName name="fcc" localSheetId="3">#REF!</definedName>
    <definedName name="fcc">#REF!</definedName>
    <definedName name="fcc_20" localSheetId="11">#REF!</definedName>
    <definedName name="fcc_20" localSheetId="3">#REF!</definedName>
    <definedName name="fcc_20">#REF!</definedName>
    <definedName name="fcc_28" localSheetId="11">#REF!</definedName>
    <definedName name="fcc_28" localSheetId="3">#REF!</definedName>
    <definedName name="fcc_28">#REF!</definedName>
    <definedName name="fcds" localSheetId="11">#REF!</definedName>
    <definedName name="fcds" localSheetId="3">#REF!</definedName>
    <definedName name="fcds">#REF!</definedName>
    <definedName name="fcds_28" localSheetId="11">#REF!</definedName>
    <definedName name="fcds_28" localSheetId="3">#REF!</definedName>
    <definedName name="fcds_28">#REF!</definedName>
    <definedName name="fcg" localSheetId="11">#REF!</definedName>
    <definedName name="fcg" localSheetId="3">#REF!</definedName>
    <definedName name="fcg">#REF!</definedName>
    <definedName name="fcg_20" localSheetId="11">#REF!</definedName>
    <definedName name="fcg_20" localSheetId="3">#REF!</definedName>
    <definedName name="fcg_20">#REF!</definedName>
    <definedName name="fcg_28" localSheetId="11">#REF!</definedName>
    <definedName name="fcg_28" localSheetId="3">#REF!</definedName>
    <definedName name="fcg_28">#REF!</definedName>
    <definedName name="fcig" localSheetId="11">#REF!</definedName>
    <definedName name="fcig" localSheetId="3">#REF!</definedName>
    <definedName name="fcig">#REF!</definedName>
    <definedName name="fcig_20" localSheetId="11">#REF!</definedName>
    <definedName name="fcig_20" localSheetId="3">#REF!</definedName>
    <definedName name="fcig_20">#REF!</definedName>
    <definedName name="fcig_28" localSheetId="11">#REF!</definedName>
    <definedName name="fcig_28" localSheetId="3">#REF!</definedName>
    <definedName name="fcig_28">#REF!</definedName>
    <definedName name="fcir" localSheetId="11">#REF!</definedName>
    <definedName name="fcir" localSheetId="3">#REF!</definedName>
    <definedName name="fcir">#REF!</definedName>
    <definedName name="fcir_28" localSheetId="11">#REF!</definedName>
    <definedName name="fcir_28" localSheetId="3">#REF!</definedName>
    <definedName name="fcir_28">#REF!</definedName>
    <definedName name="fd" localSheetId="11">#REF!</definedName>
    <definedName name="fd" localSheetId="3">#REF!</definedName>
    <definedName name="fd">#REF!</definedName>
    <definedName name="fd_28" localSheetId="11">#REF!</definedName>
    <definedName name="fd_28" localSheetId="3">#REF!</definedName>
    <definedName name="fd_28">#REF!</definedName>
    <definedName name="Fdaymong" localSheetId="11">#REF!</definedName>
    <definedName name="Fdaymong" localSheetId="3">#REF!</definedName>
    <definedName name="Fdaymong">#REF!</definedName>
    <definedName name="Fdaymong_20" localSheetId="11">#REF!</definedName>
    <definedName name="Fdaymong_20" localSheetId="3">#REF!</definedName>
    <definedName name="Fdaymong_20">#REF!</definedName>
    <definedName name="Fdaymong_28" localSheetId="11">#REF!</definedName>
    <definedName name="Fdaymong_28" localSheetId="3">#REF!</definedName>
    <definedName name="Fdaymong_28">#REF!</definedName>
    <definedName name="fddd" localSheetId="11">#REF!</definedName>
    <definedName name="fddd" localSheetId="3">#REF!</definedName>
    <definedName name="fddd">#REF!</definedName>
    <definedName name="fddd_28" localSheetId="11">#REF!</definedName>
    <definedName name="fddd_28" localSheetId="3">#REF!</definedName>
    <definedName name="fddd_28">#REF!</definedName>
    <definedName name="FDR" localSheetId="11">#REF!</definedName>
    <definedName name="FDR" localSheetId="3">#REF!</definedName>
    <definedName name="FDR">#REF!</definedName>
    <definedName name="FDR_20" localSheetId="11">#REF!</definedName>
    <definedName name="FDR_20" localSheetId="3">#REF!</definedName>
    <definedName name="FDR_20">#REF!</definedName>
    <definedName name="FDR_28" localSheetId="11">#REF!</definedName>
    <definedName name="FDR_28" localSheetId="3">#REF!</definedName>
    <definedName name="FDR_28">#REF!</definedName>
    <definedName name="ff" localSheetId="11">#REF!</definedName>
    <definedName name="ff" localSheetId="3">#REF!</definedName>
    <definedName name="ff">#REF!</definedName>
    <definedName name="ff_" localSheetId="11">#REF!</definedName>
    <definedName name="ff_" localSheetId="3">#REF!</definedName>
    <definedName name="ff_">#REF!</definedName>
    <definedName name="ff__28" localSheetId="11">#REF!</definedName>
    <definedName name="ff__28" localSheetId="3">#REF!</definedName>
    <definedName name="ff__28">#REF!</definedName>
    <definedName name="ff_28" localSheetId="11">#REF!</definedName>
    <definedName name="ff_28" localSheetId="3">#REF!</definedName>
    <definedName name="ff_28">#REF!</definedName>
    <definedName name="fff" localSheetId="0" hidden="1">{"'Sheet1'!$L$16"}</definedName>
    <definedName name="fff" localSheetId="1" hidden="1">{"'Sheet1'!$L$16"}</definedName>
    <definedName name="fff" localSheetId="2" hidden="1">{"'Sheet1'!$L$16"}</definedName>
    <definedName name="fff" localSheetId="3" hidden="1">{"'Sheet1'!$L$16"}</definedName>
    <definedName name="fff" hidden="1">{"'Sheet1'!$L$16"}</definedName>
    <definedName name="ffs" localSheetId="11">#REF!</definedName>
    <definedName name="ffs" localSheetId="3">#REF!</definedName>
    <definedName name="ffs">#REF!</definedName>
    <definedName name="ffs_28" localSheetId="11">#REF!</definedName>
    <definedName name="ffs_28" localSheetId="3">#REF!</definedName>
    <definedName name="ffs_28">#REF!</definedName>
    <definedName name="fg" localSheetId="0" hidden="1">{"'Sheet1'!$L$16"}</definedName>
    <definedName name="fg" localSheetId="1" hidden="1">{"'Sheet1'!$L$16"}</definedName>
    <definedName name="fg" localSheetId="2" hidden="1">{"'Sheet1'!$L$16"}</definedName>
    <definedName name="fg" localSheetId="3" hidden="1">{"'Sheet1'!$L$16"}</definedName>
    <definedName name="fg" hidden="1">{"'Sheet1'!$L$16"}</definedName>
    <definedName name="Fh" localSheetId="11">#REF!</definedName>
    <definedName name="Fh" localSheetId="3">#REF!</definedName>
    <definedName name="Fh">#REF!</definedName>
    <definedName name="Fh_20" localSheetId="11">#REF!</definedName>
    <definedName name="Fh_20" localSheetId="3">#REF!</definedName>
    <definedName name="Fh_20">#REF!</definedName>
    <definedName name="Fh_28" localSheetId="11">#REF!</definedName>
    <definedName name="Fh_28" localSheetId="3">#REF!</definedName>
    <definedName name="Fh_28">#REF!</definedName>
    <definedName name="Fi" localSheetId="11">#REF!</definedName>
    <definedName name="Fi" localSheetId="3">#REF!</definedName>
    <definedName name="Fi">#REF!</definedName>
    <definedName name="Fi_20" localSheetId="11">#REF!</definedName>
    <definedName name="Fi_20" localSheetId="3">#REF!</definedName>
    <definedName name="Fi_20">#REF!</definedName>
    <definedName name="FIL" localSheetId="11">#REF!</definedName>
    <definedName name="FIL" localSheetId="3">#REF!</definedName>
    <definedName name="FIL">#REF!</definedName>
    <definedName name="FIL_20" localSheetId="11">#REF!</definedName>
    <definedName name="FIL_20" localSheetId="3">#REF!</definedName>
    <definedName name="FIL_20">#REF!</definedName>
    <definedName name="FIL_28" localSheetId="11">#REF!</definedName>
    <definedName name="FIL_28" localSheetId="3">#REF!</definedName>
    <definedName name="FIL_28">#REF!</definedName>
    <definedName name="FIL2_20" localSheetId="11">#REF!</definedName>
    <definedName name="FIL2_20" localSheetId="3">#REF!</definedName>
    <definedName name="FIL2_20">#REF!</definedName>
    <definedName name="FIL2_28" localSheetId="11">#REF!</definedName>
    <definedName name="FIL2_28" localSheetId="3">#REF!</definedName>
    <definedName name="FIL2_28">#REF!</definedName>
    <definedName name="FILE" localSheetId="11">#REF!</definedName>
    <definedName name="FILE" localSheetId="3">#REF!</definedName>
    <definedName name="FILE">#REF!</definedName>
    <definedName name="FILE_20" localSheetId="11">#REF!</definedName>
    <definedName name="FILE_20" localSheetId="3">#REF!</definedName>
    <definedName name="FILE_20">#REF!</definedName>
    <definedName name="FILE_28" localSheetId="11">#REF!</definedName>
    <definedName name="FILE_28" localSheetId="3">#REF!</definedName>
    <definedName name="FILE_28">#REF!</definedName>
    <definedName name="fill" localSheetId="11">#REF!</definedName>
    <definedName name="fill" localSheetId="3">#REF!</definedName>
    <definedName name="fill">#REF!</definedName>
    <definedName name="filler" localSheetId="11">#REF!</definedName>
    <definedName name="filler" localSheetId="3">#REF!</definedName>
    <definedName name="filler">#REF!</definedName>
    <definedName name="filler_28" localSheetId="11">#REF!</definedName>
    <definedName name="filler_28" localSheetId="3">#REF!</definedName>
    <definedName name="filler_28">#REF!</definedName>
    <definedName name="fine" localSheetId="11">#REF!</definedName>
    <definedName name="fine" localSheetId="3">#REF!</definedName>
    <definedName name="fine">#REF!</definedName>
    <definedName name="FinishWork" localSheetId="11">#REF!</definedName>
    <definedName name="FinishWork" localSheetId="3">#REF!</definedName>
    <definedName name="FinishWork">#REF!</definedName>
    <definedName name="FinishWork_28" localSheetId="11">#REF!</definedName>
    <definedName name="FinishWork_28" localSheetId="3">#REF!</definedName>
    <definedName name="FinishWork_28">#REF!</definedName>
    <definedName name="Fitb" localSheetId="11">#REF!</definedName>
    <definedName name="Fitb" localSheetId="3">#REF!</definedName>
    <definedName name="Fitb">#REF!</definedName>
    <definedName name="Fitb_28" localSheetId="11">#REF!</definedName>
    <definedName name="Fitb_28" localSheetId="3">#REF!</definedName>
    <definedName name="Fitb_28">#REF!</definedName>
    <definedName name="fj" localSheetId="11">#REF!</definedName>
    <definedName name="fj" localSheetId="3">#REF!</definedName>
    <definedName name="fj">#REF!</definedName>
    <definedName name="fj_28" localSheetId="11">#REF!</definedName>
    <definedName name="fj_28" localSheetId="3">#REF!</definedName>
    <definedName name="fj_28">#REF!</definedName>
    <definedName name="fk" localSheetId="11">#REF!</definedName>
    <definedName name="fk" localSheetId="3">#REF!</definedName>
    <definedName name="fk">#REF!</definedName>
    <definedName name="fl" localSheetId="11">#REF!</definedName>
    <definedName name="fl" localSheetId="3">#REF!</definedName>
    <definedName name="fl">#REF!</definedName>
    <definedName name="fl_28" localSheetId="11">#REF!</definedName>
    <definedName name="fl_28" localSheetId="3">#REF!</definedName>
    <definedName name="fl_28">#REF!</definedName>
    <definedName name="Flv" localSheetId="11">#REF!</definedName>
    <definedName name="Flv" localSheetId="3">#REF!</definedName>
    <definedName name="Flv">#REF!</definedName>
    <definedName name="Flv_20" localSheetId="11">#REF!</definedName>
    <definedName name="Flv_20" localSheetId="3">#REF!</definedName>
    <definedName name="Flv_20">#REF!</definedName>
    <definedName name="Flv_28" localSheetId="11">#REF!</definedName>
    <definedName name="Flv_28" localSheetId="3">#REF!</definedName>
    <definedName name="Flv_28">#REF!</definedName>
    <definedName name="fms" localSheetId="11">#REF!</definedName>
    <definedName name="fms" localSheetId="3">#REF!</definedName>
    <definedName name="fms">#REF!</definedName>
    <definedName name="fms_28" localSheetId="11">#REF!</definedName>
    <definedName name="fms_28" localSheetId="3">#REF!</definedName>
    <definedName name="fms_28">#REF!</definedName>
    <definedName name="Fng" localSheetId="11">#REF!</definedName>
    <definedName name="Fng" localSheetId="3">#REF!</definedName>
    <definedName name="Fng">#REF!</definedName>
    <definedName name="Fng_20" localSheetId="11">#REF!</definedName>
    <definedName name="Fng_20" localSheetId="3">#REF!</definedName>
    <definedName name="Fng_20">#REF!</definedName>
    <definedName name="FORK" localSheetId="11">#REF!</definedName>
    <definedName name="FORK" localSheetId="3">#REF!</definedName>
    <definedName name="FORK">#REF!</definedName>
    <definedName name="FORK_28" localSheetId="11">#REF!</definedName>
    <definedName name="FORK_28" localSheetId="3">#REF!</definedName>
    <definedName name="FORK_28">#REF!</definedName>
    <definedName name="FP">NA()</definedName>
    <definedName name="fp_" localSheetId="11">#REF!</definedName>
    <definedName name="fp_" localSheetId="3">#REF!</definedName>
    <definedName name="fp_">#REF!</definedName>
    <definedName name="fp__28" localSheetId="11">#REF!</definedName>
    <definedName name="fp__28" localSheetId="3">#REF!</definedName>
    <definedName name="fp__28">#REF!</definedName>
    <definedName name="FP_26" localSheetId="11">#REF!</definedName>
    <definedName name="FP_26" localSheetId="3">#REF!</definedName>
    <definedName name="FP_26">#REF!</definedName>
    <definedName name="FP_28" localSheetId="11">#REF!</definedName>
    <definedName name="FP_28" localSheetId="3">#REF!</definedName>
    <definedName name="FP_28">#REF!</definedName>
    <definedName name="fpa" localSheetId="11">#REF!</definedName>
    <definedName name="fpa" localSheetId="3">#REF!</definedName>
    <definedName name="fpa">#REF!</definedName>
    <definedName name="fpa_28" localSheetId="11">#REF!</definedName>
    <definedName name="fpa_28" localSheetId="3">#REF!</definedName>
    <definedName name="fpa_28">#REF!</definedName>
    <definedName name="fpc" localSheetId="11">#REF!</definedName>
    <definedName name="fpc" localSheetId="3">#REF!</definedName>
    <definedName name="fpc">#REF!</definedName>
    <definedName name="fpc_20" localSheetId="11">#REF!</definedName>
    <definedName name="fpc_20" localSheetId="3">#REF!</definedName>
    <definedName name="fpc_20">#REF!</definedName>
    <definedName name="fpc_28" localSheetId="11">#REF!</definedName>
    <definedName name="fpc_28" localSheetId="3">#REF!</definedName>
    <definedName name="fpc_28">#REF!</definedName>
    <definedName name="fpcs" localSheetId="11">#REF!</definedName>
    <definedName name="fpcs" localSheetId="3">#REF!</definedName>
    <definedName name="fpcs">#REF!</definedName>
    <definedName name="fpcs_28" localSheetId="11">#REF!</definedName>
    <definedName name="fpcs_28" localSheetId="3">#REF!</definedName>
    <definedName name="fpcs_28">#REF!</definedName>
    <definedName name="fpe" localSheetId="11">#REF!</definedName>
    <definedName name="fpe" localSheetId="3">#REF!</definedName>
    <definedName name="fpe">#REF!</definedName>
    <definedName name="fpe_" localSheetId="11">#REF!</definedName>
    <definedName name="fpe_" localSheetId="3">#REF!</definedName>
    <definedName name="fpe_">#REF!</definedName>
    <definedName name="fpe__28" localSheetId="11">#REF!</definedName>
    <definedName name="fpe__28" localSheetId="3">#REF!</definedName>
    <definedName name="fpe__28">#REF!</definedName>
    <definedName name="fpe_28" localSheetId="11">#REF!</definedName>
    <definedName name="fpe_28" localSheetId="3">#REF!</definedName>
    <definedName name="fpe_28">#REF!</definedName>
    <definedName name="fpet" localSheetId="11">#REF!</definedName>
    <definedName name="fpet" localSheetId="3">#REF!</definedName>
    <definedName name="fpet">#REF!</definedName>
    <definedName name="fpet_28" localSheetId="11">#REF!</definedName>
    <definedName name="fpet_28" localSheetId="3">#REF!</definedName>
    <definedName name="fpet_28">#REF!</definedName>
    <definedName name="fpf" localSheetId="11">#REF!</definedName>
    <definedName name="fpf" localSheetId="3">#REF!</definedName>
    <definedName name="fpf">#REF!</definedName>
    <definedName name="fpf_28" localSheetId="11">#REF!</definedName>
    <definedName name="fpf_28" localSheetId="3">#REF!</definedName>
    <definedName name="fpf_28">#REF!</definedName>
    <definedName name="fpi" localSheetId="11">#REF!</definedName>
    <definedName name="fpi" localSheetId="3">#REF!</definedName>
    <definedName name="fpi">#REF!</definedName>
    <definedName name="fpi_28" localSheetId="11">#REF!</definedName>
    <definedName name="fpi_28" localSheetId="3">#REF!</definedName>
    <definedName name="fpi_28">#REF!</definedName>
    <definedName name="fpj" localSheetId="11">#REF!</definedName>
    <definedName name="fpj" localSheetId="3">#REF!</definedName>
    <definedName name="fpj">#REF!</definedName>
    <definedName name="fpj_28" localSheetId="11">#REF!</definedName>
    <definedName name="fpj_28" localSheetId="3">#REF!</definedName>
    <definedName name="fpj_28">#REF!</definedName>
    <definedName name="fps" localSheetId="11">#REF!</definedName>
    <definedName name="fps" localSheetId="3">#REF!</definedName>
    <definedName name="fps">#REF!</definedName>
    <definedName name="fps_28" localSheetId="11">#REF!</definedName>
    <definedName name="fps_28" localSheetId="3">#REF!</definedName>
    <definedName name="fps_28">#REF!</definedName>
    <definedName name="fpu" localSheetId="11">#REF!</definedName>
    <definedName name="fpu" localSheetId="3">#REF!</definedName>
    <definedName name="fpu">#REF!</definedName>
    <definedName name="fpu_28" localSheetId="11">#REF!</definedName>
    <definedName name="fpu_28" localSheetId="3">#REF!</definedName>
    <definedName name="fpu_28">#REF!</definedName>
    <definedName name="fpy" localSheetId="11">#REF!</definedName>
    <definedName name="fpy" localSheetId="3">#REF!</definedName>
    <definedName name="fpy">#REF!</definedName>
    <definedName name="fpy_28" localSheetId="11">#REF!</definedName>
    <definedName name="fpy_28" localSheetId="3">#REF!</definedName>
    <definedName name="fpy_28">#REF!</definedName>
    <definedName name="fr_ani" localSheetId="11">#REF!</definedName>
    <definedName name="fr_ani" localSheetId="3">#REF!</definedName>
    <definedName name="fr_ani">#REF!</definedName>
    <definedName name="fr_ani_20" localSheetId="11">#REF!</definedName>
    <definedName name="fr_ani_20" localSheetId="3">#REF!</definedName>
    <definedName name="fr_ani_20">#REF!</definedName>
    <definedName name="fr_ani_28" localSheetId="11">#REF!</definedName>
    <definedName name="fr_ani_28" localSheetId="3">#REF!</definedName>
    <definedName name="fr_ani_28">#REF!</definedName>
    <definedName name="frG" localSheetId="11">#REF!</definedName>
    <definedName name="frG" localSheetId="3">#REF!</definedName>
    <definedName name="frG">#REF!</definedName>
    <definedName name="frG_28" localSheetId="11">#REF!</definedName>
    <definedName name="frG_28" localSheetId="3">#REF!</definedName>
    <definedName name="frG_28">#REF!</definedName>
    <definedName name="frK_bls" localSheetId="11">#REF!</definedName>
    <definedName name="frK_bls" localSheetId="3">#REF!</definedName>
    <definedName name="frK_bls">#REF!</definedName>
    <definedName name="frK_bls_20" localSheetId="11">#REF!</definedName>
    <definedName name="frK_bls_20" localSheetId="3">#REF!</definedName>
    <definedName name="frK_bls_20">#REF!</definedName>
    <definedName name="frK_bls_28" localSheetId="11">#REF!</definedName>
    <definedName name="frK_bls_28" localSheetId="3">#REF!</definedName>
    <definedName name="frK_bls_28">#REF!</definedName>
    <definedName name="frN_bls" localSheetId="11">#REF!</definedName>
    <definedName name="frN_bls" localSheetId="3">#REF!</definedName>
    <definedName name="frN_bls">#REF!</definedName>
    <definedName name="frN_bls_20" localSheetId="11">#REF!</definedName>
    <definedName name="frN_bls_20" localSheetId="3">#REF!</definedName>
    <definedName name="frN_bls_20">#REF!</definedName>
    <definedName name="frN_bls_28" localSheetId="11">#REF!</definedName>
    <definedName name="frN_bls_28" localSheetId="3">#REF!</definedName>
    <definedName name="frN_bls_28">#REF!</definedName>
    <definedName name="frP_bls" localSheetId="11">#REF!</definedName>
    <definedName name="frP_bls" localSheetId="3">#REF!</definedName>
    <definedName name="frP_bls">#REF!</definedName>
    <definedName name="frP_bls_20" localSheetId="11">#REF!</definedName>
    <definedName name="frP_bls_20" localSheetId="3">#REF!</definedName>
    <definedName name="frP_bls_20">#REF!</definedName>
    <definedName name="frP_bls_28" localSheetId="11">#REF!</definedName>
    <definedName name="frP_bls_28" localSheetId="3">#REF!</definedName>
    <definedName name="frP_bls_28">#REF!</definedName>
    <definedName name="fs" localSheetId="11">#REF!</definedName>
    <definedName name="fs" localSheetId="3">#REF!</definedName>
    <definedName name="fs">#REF!</definedName>
    <definedName name="fs_2" localSheetId="11">#REF!</definedName>
    <definedName name="fs_2" localSheetId="3">#REF!</definedName>
    <definedName name="fs_2">#REF!</definedName>
    <definedName name="fs_2_20" localSheetId="11">#REF!</definedName>
    <definedName name="fs_2_20" localSheetId="3">#REF!</definedName>
    <definedName name="fs_2_20">#REF!</definedName>
    <definedName name="fs_2_28" localSheetId="11">#REF!</definedName>
    <definedName name="fs_2_28" localSheetId="3">#REF!</definedName>
    <definedName name="fs_2_28">#REF!</definedName>
    <definedName name="fs_20" localSheetId="11">#REF!</definedName>
    <definedName name="fs_20" localSheetId="3">#REF!</definedName>
    <definedName name="fs_20">#REF!</definedName>
    <definedName name="fsa" localSheetId="11">#REF!</definedName>
    <definedName name="fsa" localSheetId="3">#REF!</definedName>
    <definedName name="fsa">#REF!</definedName>
    <definedName name="fsa_20" localSheetId="11">#REF!</definedName>
    <definedName name="fsa_20" localSheetId="3">#REF!</definedName>
    <definedName name="fsa_20">#REF!</definedName>
    <definedName name="fsa1_20" localSheetId="11">#REF!</definedName>
    <definedName name="fsa1_20" localSheetId="3">#REF!</definedName>
    <definedName name="fsa1_20">#REF!</definedName>
    <definedName name="fsb" localSheetId="11">#REF!</definedName>
    <definedName name="fsb" localSheetId="3">#REF!</definedName>
    <definedName name="fsb">#REF!</definedName>
    <definedName name="fsb_28" localSheetId="11">#REF!</definedName>
    <definedName name="fsb_28" localSheetId="3">#REF!</definedName>
    <definedName name="fsb_28">#REF!</definedName>
    <definedName name="fsd_" localSheetId="11">#REF!</definedName>
    <definedName name="fsd_" localSheetId="3">#REF!</definedName>
    <definedName name="fsd_">#REF!</definedName>
    <definedName name="fsd__28" localSheetId="11">#REF!</definedName>
    <definedName name="fsd__28" localSheetId="3">#REF!</definedName>
    <definedName name="fsd__28">#REF!</definedName>
    <definedName name="fsdfdsf" localSheetId="0" hidden="1">{"'Sheet1'!$L$16"}</definedName>
    <definedName name="fsdfdsf" localSheetId="1" hidden="1">{"'Sheet1'!$L$16"}</definedName>
    <definedName name="fsdfdsf" localSheetId="2" hidden="1">{"'Sheet1'!$L$16"}</definedName>
    <definedName name="fsdfdsf" localSheetId="3" hidden="1">{"'Sheet1'!$L$16"}</definedName>
    <definedName name="fsdfdsf" hidden="1">{"'Sheet1'!$L$16"}</definedName>
    <definedName name="fse" localSheetId="11">#REF!</definedName>
    <definedName name="fse" localSheetId="3">#REF!</definedName>
    <definedName name="fse">#REF!</definedName>
    <definedName name="fse_28" localSheetId="11">#REF!</definedName>
    <definedName name="fse_28" localSheetId="3">#REF!</definedName>
    <definedName name="fse_28">#REF!</definedName>
    <definedName name="fses" localSheetId="11">#REF!</definedName>
    <definedName name="fses" localSheetId="3">#REF!</definedName>
    <definedName name="fses">#REF!</definedName>
    <definedName name="fses_28" localSheetId="11">#REF!</definedName>
    <definedName name="fses_28" localSheetId="3">#REF!</definedName>
    <definedName name="fses_28">#REF!</definedName>
    <definedName name="fso" localSheetId="11">#REF!</definedName>
    <definedName name="fso" localSheetId="3">#REF!</definedName>
    <definedName name="fso">#REF!</definedName>
    <definedName name="fso_28" localSheetId="11">#REF!</definedName>
    <definedName name="fso_28" localSheetId="3">#REF!</definedName>
    <definedName name="fso_28">#REF!</definedName>
    <definedName name="fsu" localSheetId="11">#REF!</definedName>
    <definedName name="fsu" localSheetId="3">#REF!</definedName>
    <definedName name="fsu">#REF!</definedName>
    <definedName name="fsu_28" localSheetId="11">#REF!</definedName>
    <definedName name="fsu_28" localSheetId="3">#REF!</definedName>
    <definedName name="fsu_28">#REF!</definedName>
    <definedName name="fsy" localSheetId="11">#REF!</definedName>
    <definedName name="fsy" localSheetId="3">#REF!</definedName>
    <definedName name="fsy">#REF!</definedName>
    <definedName name="fsy_28" localSheetId="11">#REF!</definedName>
    <definedName name="fsy_28" localSheetId="3">#REF!</definedName>
    <definedName name="fsy_28">#REF!</definedName>
    <definedName name="ftd" localSheetId="11">#REF!</definedName>
    <definedName name="ftd" localSheetId="3">#REF!</definedName>
    <definedName name="ftd">#REF!</definedName>
    <definedName name="ftd_20" localSheetId="11">#REF!</definedName>
    <definedName name="ftd_20" localSheetId="3">#REF!</definedName>
    <definedName name="ftd_20">#REF!</definedName>
    <definedName name="fth" localSheetId="11">#REF!</definedName>
    <definedName name="fth" localSheetId="3">#REF!</definedName>
    <definedName name="fth">#REF!</definedName>
    <definedName name="fth_20" localSheetId="11">#REF!</definedName>
    <definedName name="fth_20" localSheetId="3">#REF!</definedName>
    <definedName name="fth_20">#REF!</definedName>
    <definedName name="fuji" localSheetId="11">#REF!</definedName>
    <definedName name="fuji" localSheetId="3">#REF!</definedName>
    <definedName name="fuji">#REF!</definedName>
    <definedName name="fuji_20" localSheetId="11">#REF!</definedName>
    <definedName name="fuji_20" localSheetId="3">#REF!</definedName>
    <definedName name="fuji_20">#REF!</definedName>
    <definedName name="fuji_28" localSheetId="11">#REF!</definedName>
    <definedName name="fuji_28" localSheetId="3">#REF!</definedName>
    <definedName name="fuji_28">#REF!</definedName>
    <definedName name="Full" localSheetId="11">#REF!</definedName>
    <definedName name="Full" localSheetId="3">#REF!</definedName>
    <definedName name="Full">#REF!</definedName>
    <definedName name="fv" localSheetId="11">#REF!</definedName>
    <definedName name="fv" localSheetId="3">#REF!</definedName>
    <definedName name="fv">#REF!</definedName>
    <definedName name="fv_28" localSheetId="11">#REF!</definedName>
    <definedName name="fv_28" localSheetId="3">#REF!</definedName>
    <definedName name="fv_28">#REF!</definedName>
    <definedName name="fy" localSheetId="11">#REF!</definedName>
    <definedName name="fy" localSheetId="3">#REF!</definedName>
    <definedName name="fy">#REF!</definedName>
    <definedName name="fy." localSheetId="11">#REF!</definedName>
    <definedName name="fy." localSheetId="3">#REF!</definedName>
    <definedName name="fy.">#REF!</definedName>
    <definedName name="fy._28" localSheetId="11">#REF!</definedName>
    <definedName name="fy._28" localSheetId="3">#REF!</definedName>
    <definedName name="fy._28">#REF!</definedName>
    <definedName name="Fy_" localSheetId="11">#REF!</definedName>
    <definedName name="Fy_" localSheetId="3">#REF!</definedName>
    <definedName name="Fy_">#REF!</definedName>
    <definedName name="Fy__20" localSheetId="11">#REF!</definedName>
    <definedName name="Fy__20" localSheetId="3">#REF!</definedName>
    <definedName name="Fy__20">#REF!</definedName>
    <definedName name="Fy__28" localSheetId="11">#REF!</definedName>
    <definedName name="Fy__28" localSheetId="3">#REF!</definedName>
    <definedName name="Fy__28">#REF!</definedName>
    <definedName name="fy_20" localSheetId="11">#REF!</definedName>
    <definedName name="fy_20" localSheetId="3">#REF!</definedName>
    <definedName name="fy_20">#REF!</definedName>
    <definedName name="fy_28" localSheetId="11">#REF!</definedName>
    <definedName name="fy_28" localSheetId="3">#REF!</definedName>
    <definedName name="fy_28">#REF!</definedName>
    <definedName name="fys" localSheetId="11">#REF!</definedName>
    <definedName name="fys" localSheetId="3">#REF!</definedName>
    <definedName name="fys">#REF!</definedName>
    <definedName name="fys_28" localSheetId="11">#REF!</definedName>
    <definedName name="fys_28" localSheetId="3">#REF!</definedName>
    <definedName name="fys_28">#REF!</definedName>
    <definedName name="G" localSheetId="11">#REF!</definedName>
    <definedName name="G" localSheetId="3">#REF!</definedName>
    <definedName name="G">#REF!</definedName>
    <definedName name="g_" localSheetId="11">#REF!</definedName>
    <definedName name="g_" localSheetId="3">#REF!</definedName>
    <definedName name="g_">#REF!</definedName>
    <definedName name="g__20" localSheetId="11">#REF!</definedName>
    <definedName name="g__20" localSheetId="3">#REF!</definedName>
    <definedName name="g__20">#REF!</definedName>
    <definedName name="g__28" localSheetId="11">#REF!</definedName>
    <definedName name="g__28" localSheetId="3">#REF!</definedName>
    <definedName name="g__28">#REF!</definedName>
    <definedName name="g__Thu_nhËp_chÞu_thuÕ_tÝnh_tr_íc___f" localSheetId="11">#REF!</definedName>
    <definedName name="g__Thu_nhËp_chÞu_thuÕ_tÝnh_tr_íc___f" localSheetId="3">#REF!</definedName>
    <definedName name="g__Thu_nhËp_chÞu_thuÕ_tÝnh_tr_íc___f">#REF!</definedName>
    <definedName name="G_1" localSheetId="11">#REF!</definedName>
    <definedName name="G_1" localSheetId="3">#REF!</definedName>
    <definedName name="G_1">#REF!</definedName>
    <definedName name="G_2" localSheetId="11">#REF!</definedName>
    <definedName name="G_2" localSheetId="3">#REF!</definedName>
    <definedName name="G_2">#REF!</definedName>
    <definedName name="G_28" localSheetId="11">#REF!</definedName>
    <definedName name="G_28" localSheetId="3">#REF!</definedName>
    <definedName name="G_28">#REF!</definedName>
    <definedName name="G_3" localSheetId="11">#REF!</definedName>
    <definedName name="G_3" localSheetId="3">#REF!</definedName>
    <definedName name="G_3">#REF!</definedName>
    <definedName name="G_4" localSheetId="11">#REF!</definedName>
    <definedName name="G_4" localSheetId="3">#REF!</definedName>
    <definedName name="G_4">#REF!</definedName>
    <definedName name="G_C" localSheetId="11">#REF!</definedName>
    <definedName name="G_C" localSheetId="3">#REF!</definedName>
    <definedName name="G_C">#REF!</definedName>
    <definedName name="G_ME" localSheetId="11">#REF!</definedName>
    <definedName name="G_ME" localSheetId="3">#REF!</definedName>
    <definedName name="G_ME">#REF!</definedName>
    <definedName name="G_section" localSheetId="11">#REF!</definedName>
    <definedName name="G_section" localSheetId="3">#REF!</definedName>
    <definedName name="G_section">#REF!</definedName>
    <definedName name="G_section_28" localSheetId="11">#REF!</definedName>
    <definedName name="G_section_28" localSheetId="3">#REF!</definedName>
    <definedName name="G_section_28">#REF!</definedName>
    <definedName name="G0.000" localSheetId="11">#REF!</definedName>
    <definedName name="G0.000" localSheetId="3">#REF!</definedName>
    <definedName name="G0.000">#REF!</definedName>
    <definedName name="G0.000_20" localSheetId="11">#REF!</definedName>
    <definedName name="G0.000_20" localSheetId="3">#REF!</definedName>
    <definedName name="G0.000_20">#REF!</definedName>
    <definedName name="G0.000_28" localSheetId="11">#REF!</definedName>
    <definedName name="G0.000_28" localSheetId="3">#REF!</definedName>
    <definedName name="G0.000_28">#REF!</definedName>
    <definedName name="G0.010" localSheetId="11">#REF!</definedName>
    <definedName name="G0.010" localSheetId="3">#REF!</definedName>
    <definedName name="G0.010">#REF!</definedName>
    <definedName name="G0.010_20" localSheetId="11">#REF!</definedName>
    <definedName name="G0.010_20" localSheetId="3">#REF!</definedName>
    <definedName name="G0.010_20">#REF!</definedName>
    <definedName name="G0.010_28" localSheetId="11">#REF!</definedName>
    <definedName name="G0.010_28" localSheetId="3">#REF!</definedName>
    <definedName name="G0.010_28">#REF!</definedName>
    <definedName name="G0.020" localSheetId="11">#REF!</definedName>
    <definedName name="G0.020" localSheetId="3">#REF!</definedName>
    <definedName name="G0.020">#REF!</definedName>
    <definedName name="G0.020_20" localSheetId="11">#REF!</definedName>
    <definedName name="G0.020_20" localSheetId="3">#REF!</definedName>
    <definedName name="G0.020_20">#REF!</definedName>
    <definedName name="G0.020_28" localSheetId="11">#REF!</definedName>
    <definedName name="G0.020_28" localSheetId="3">#REF!</definedName>
    <definedName name="G0.020_28">#REF!</definedName>
    <definedName name="G0.100" localSheetId="11">#REF!</definedName>
    <definedName name="G0.100" localSheetId="3">#REF!</definedName>
    <definedName name="G0.100">#REF!</definedName>
    <definedName name="G0.100_20" localSheetId="11">#REF!</definedName>
    <definedName name="G0.100_20" localSheetId="3">#REF!</definedName>
    <definedName name="G0.100_20">#REF!</definedName>
    <definedName name="G0.100_28" localSheetId="11">#REF!</definedName>
    <definedName name="G0.100_28" localSheetId="3">#REF!</definedName>
    <definedName name="G0.100_28">#REF!</definedName>
    <definedName name="G0.110" localSheetId="11">#REF!</definedName>
    <definedName name="G0.110" localSheetId="3">#REF!</definedName>
    <definedName name="G0.110">#REF!</definedName>
    <definedName name="G0.110_20" localSheetId="11">#REF!</definedName>
    <definedName name="G0.110_20" localSheetId="3">#REF!</definedName>
    <definedName name="G0.110_20">#REF!</definedName>
    <definedName name="G0.110_28" localSheetId="11">#REF!</definedName>
    <definedName name="G0.110_28" localSheetId="3">#REF!</definedName>
    <definedName name="G0.110_28">#REF!</definedName>
    <definedName name="G0.120" localSheetId="11">#REF!</definedName>
    <definedName name="G0.120" localSheetId="3">#REF!</definedName>
    <definedName name="G0.120">#REF!</definedName>
    <definedName name="G0.120_20" localSheetId="11">#REF!</definedName>
    <definedName name="G0.120_20" localSheetId="3">#REF!</definedName>
    <definedName name="G0.120_20">#REF!</definedName>
    <definedName name="G0.120_28" localSheetId="11">#REF!</definedName>
    <definedName name="G0.120_28" localSheetId="3">#REF!</definedName>
    <definedName name="G0.120_28">#REF!</definedName>
    <definedName name="g1." localSheetId="11">#REF!</definedName>
    <definedName name="g1." localSheetId="3">#REF!</definedName>
    <definedName name="g1.">#REF!</definedName>
    <definedName name="g1._28" localSheetId="11">#REF!</definedName>
    <definedName name="g1._28" localSheetId="3">#REF!</definedName>
    <definedName name="g1._28">#REF!</definedName>
    <definedName name="G1.000" localSheetId="11">#REF!</definedName>
    <definedName name="G1.000" localSheetId="3">#REF!</definedName>
    <definedName name="G1.000">#REF!</definedName>
    <definedName name="G1.000_20" localSheetId="11">#REF!</definedName>
    <definedName name="G1.000_20" localSheetId="3">#REF!</definedName>
    <definedName name="G1.000_20">#REF!</definedName>
    <definedName name="G1.000_28" localSheetId="11">#REF!</definedName>
    <definedName name="G1.000_28" localSheetId="3">#REF!</definedName>
    <definedName name="G1.000_28">#REF!</definedName>
    <definedName name="G1.011" localSheetId="11">#REF!</definedName>
    <definedName name="G1.011" localSheetId="3">#REF!</definedName>
    <definedName name="G1.011">#REF!</definedName>
    <definedName name="G1.011_20" localSheetId="11">#REF!</definedName>
    <definedName name="G1.011_20" localSheetId="3">#REF!</definedName>
    <definedName name="G1.011_20">#REF!</definedName>
    <definedName name="G1.011_28" localSheetId="11">#REF!</definedName>
    <definedName name="G1.011_28" localSheetId="3">#REF!</definedName>
    <definedName name="G1.011_28">#REF!</definedName>
    <definedName name="G1.021" localSheetId="11">#REF!</definedName>
    <definedName name="G1.021" localSheetId="3">#REF!</definedName>
    <definedName name="G1.021">#REF!</definedName>
    <definedName name="G1.021_20" localSheetId="11">#REF!</definedName>
    <definedName name="G1.021_20" localSheetId="3">#REF!</definedName>
    <definedName name="G1.021_20">#REF!</definedName>
    <definedName name="G1.021_28" localSheetId="11">#REF!</definedName>
    <definedName name="G1.021_28" localSheetId="3">#REF!</definedName>
    <definedName name="G1.021_28">#REF!</definedName>
    <definedName name="G1.031" localSheetId="11">#REF!</definedName>
    <definedName name="G1.031" localSheetId="3">#REF!</definedName>
    <definedName name="G1.031">#REF!</definedName>
    <definedName name="G1.031_20" localSheetId="11">#REF!</definedName>
    <definedName name="G1.031_20" localSheetId="3">#REF!</definedName>
    <definedName name="G1.031_20">#REF!</definedName>
    <definedName name="G1.031_28" localSheetId="11">#REF!</definedName>
    <definedName name="G1.031_28" localSheetId="3">#REF!</definedName>
    <definedName name="G1.031_28">#REF!</definedName>
    <definedName name="G1.041" localSheetId="11">#REF!</definedName>
    <definedName name="G1.041" localSheetId="3">#REF!</definedName>
    <definedName name="G1.041">#REF!</definedName>
    <definedName name="G1.041_20" localSheetId="11">#REF!</definedName>
    <definedName name="G1.041_20" localSheetId="3">#REF!</definedName>
    <definedName name="G1.041_20">#REF!</definedName>
    <definedName name="G1.041_28" localSheetId="11">#REF!</definedName>
    <definedName name="G1.041_28" localSheetId="3">#REF!</definedName>
    <definedName name="G1.041_28">#REF!</definedName>
    <definedName name="G1.051" localSheetId="11">#REF!</definedName>
    <definedName name="G1.051" localSheetId="3">#REF!</definedName>
    <definedName name="G1.051">#REF!</definedName>
    <definedName name="G1.051_20" localSheetId="11">#REF!</definedName>
    <definedName name="G1.051_20" localSheetId="3">#REF!</definedName>
    <definedName name="G1.051_20">#REF!</definedName>
    <definedName name="G1.051_28" localSheetId="11">#REF!</definedName>
    <definedName name="G1.051_28" localSheetId="3">#REF!</definedName>
    <definedName name="G1.051_28">#REF!</definedName>
    <definedName name="g2." localSheetId="11">#REF!</definedName>
    <definedName name="g2." localSheetId="3">#REF!</definedName>
    <definedName name="g2.">#REF!</definedName>
    <definedName name="g2._28" localSheetId="11">#REF!</definedName>
    <definedName name="g2._28" localSheetId="3">#REF!</definedName>
    <definedName name="g2._28">#REF!</definedName>
    <definedName name="G2.000" localSheetId="11">#REF!</definedName>
    <definedName name="G2.000" localSheetId="3">#REF!</definedName>
    <definedName name="G2.000">#REF!</definedName>
    <definedName name="G2.000_20" localSheetId="11">#REF!</definedName>
    <definedName name="G2.000_20" localSheetId="3">#REF!</definedName>
    <definedName name="G2.000_20">#REF!</definedName>
    <definedName name="G2.000_28" localSheetId="11">#REF!</definedName>
    <definedName name="G2.000_28" localSheetId="3">#REF!</definedName>
    <definedName name="G2.000_28">#REF!</definedName>
    <definedName name="G2.010" localSheetId="11">#REF!</definedName>
    <definedName name="G2.010" localSheetId="3">#REF!</definedName>
    <definedName name="G2.010">#REF!</definedName>
    <definedName name="G2.010_20" localSheetId="11">#REF!</definedName>
    <definedName name="G2.010_20" localSheetId="3">#REF!</definedName>
    <definedName name="G2.010_20">#REF!</definedName>
    <definedName name="G2.010_28" localSheetId="11">#REF!</definedName>
    <definedName name="G2.010_28" localSheetId="3">#REF!</definedName>
    <definedName name="G2.010_28">#REF!</definedName>
    <definedName name="G2.020" localSheetId="11">#REF!</definedName>
    <definedName name="G2.020" localSheetId="3">#REF!</definedName>
    <definedName name="G2.020">#REF!</definedName>
    <definedName name="G2.020_20" localSheetId="11">#REF!</definedName>
    <definedName name="G2.020_20" localSheetId="3">#REF!</definedName>
    <definedName name="G2.020_20">#REF!</definedName>
    <definedName name="G2.020_28" localSheetId="11">#REF!</definedName>
    <definedName name="G2.020_28" localSheetId="3">#REF!</definedName>
    <definedName name="G2.020_28">#REF!</definedName>
    <definedName name="G2.030" localSheetId="11">#REF!</definedName>
    <definedName name="G2.030" localSheetId="3">#REF!</definedName>
    <definedName name="G2.030">#REF!</definedName>
    <definedName name="G2.030_20" localSheetId="11">#REF!</definedName>
    <definedName name="G2.030_20" localSheetId="3">#REF!</definedName>
    <definedName name="G2.030_20">#REF!</definedName>
    <definedName name="G2.030_28" localSheetId="11">#REF!</definedName>
    <definedName name="G2.030_28" localSheetId="3">#REF!</definedName>
    <definedName name="G2.030_28">#REF!</definedName>
    <definedName name="G3.000" localSheetId="11">#REF!</definedName>
    <definedName name="G3.000" localSheetId="3">#REF!</definedName>
    <definedName name="G3.000">#REF!</definedName>
    <definedName name="G3.000_20" localSheetId="11">#REF!</definedName>
    <definedName name="G3.000_20" localSheetId="3">#REF!</definedName>
    <definedName name="G3.000_20">#REF!</definedName>
    <definedName name="G3.000_28" localSheetId="11">#REF!</definedName>
    <definedName name="G3.000_28" localSheetId="3">#REF!</definedName>
    <definedName name="G3.000_28">#REF!</definedName>
    <definedName name="G3.011" localSheetId="11">#REF!</definedName>
    <definedName name="G3.011" localSheetId="3">#REF!</definedName>
    <definedName name="G3.011">#REF!</definedName>
    <definedName name="G3.011_20" localSheetId="11">#REF!</definedName>
    <definedName name="G3.011_20" localSheetId="3">#REF!</definedName>
    <definedName name="G3.011_20">#REF!</definedName>
    <definedName name="G3.011_28" localSheetId="11">#REF!</definedName>
    <definedName name="G3.011_28" localSheetId="3">#REF!</definedName>
    <definedName name="G3.011_28">#REF!</definedName>
    <definedName name="G3.021" localSheetId="11">#REF!</definedName>
    <definedName name="G3.021" localSheetId="3">#REF!</definedName>
    <definedName name="G3.021">#REF!</definedName>
    <definedName name="G3.021_20" localSheetId="11">#REF!</definedName>
    <definedName name="G3.021_20" localSheetId="3">#REF!</definedName>
    <definedName name="G3.021_20">#REF!</definedName>
    <definedName name="G3.021_28" localSheetId="11">#REF!</definedName>
    <definedName name="G3.021_28" localSheetId="3">#REF!</definedName>
    <definedName name="G3.021_28">#REF!</definedName>
    <definedName name="G3.031" localSheetId="11">#REF!</definedName>
    <definedName name="G3.031" localSheetId="3">#REF!</definedName>
    <definedName name="G3.031">#REF!</definedName>
    <definedName name="G3.031_20" localSheetId="11">#REF!</definedName>
    <definedName name="G3.031_20" localSheetId="3">#REF!</definedName>
    <definedName name="G3.031_20">#REF!</definedName>
    <definedName name="G3.031_28" localSheetId="11">#REF!</definedName>
    <definedName name="G3.031_28" localSheetId="3">#REF!</definedName>
    <definedName name="G3.031_28">#REF!</definedName>
    <definedName name="G3.041" localSheetId="11">#REF!</definedName>
    <definedName name="G3.041" localSheetId="3">#REF!</definedName>
    <definedName name="G3.041">#REF!</definedName>
    <definedName name="G3.041_20" localSheetId="11">#REF!</definedName>
    <definedName name="G3.041_20" localSheetId="3">#REF!</definedName>
    <definedName name="G3.041_20">#REF!</definedName>
    <definedName name="G3.041_28" localSheetId="11">#REF!</definedName>
    <definedName name="G3.041_28" localSheetId="3">#REF!</definedName>
    <definedName name="G3.041_28">#REF!</definedName>
    <definedName name="G3.100" localSheetId="11">#REF!</definedName>
    <definedName name="G3.100" localSheetId="3">#REF!</definedName>
    <definedName name="G3.100">#REF!</definedName>
    <definedName name="G3.100_20" localSheetId="11">#REF!</definedName>
    <definedName name="G3.100_20" localSheetId="3">#REF!</definedName>
    <definedName name="G3.100_20">#REF!</definedName>
    <definedName name="G3.100_28" localSheetId="11">#REF!</definedName>
    <definedName name="G3.100_28" localSheetId="3">#REF!</definedName>
    <definedName name="G3.100_28">#REF!</definedName>
    <definedName name="G3.111" localSheetId="11">#REF!</definedName>
    <definedName name="G3.111" localSheetId="3">#REF!</definedName>
    <definedName name="G3.111">#REF!</definedName>
    <definedName name="G3.111_20" localSheetId="11">#REF!</definedName>
    <definedName name="G3.111_20" localSheetId="3">#REF!</definedName>
    <definedName name="G3.111_20">#REF!</definedName>
    <definedName name="G3.111_28" localSheetId="11">#REF!</definedName>
    <definedName name="G3.111_28" localSheetId="3">#REF!</definedName>
    <definedName name="G3.111_28">#REF!</definedName>
    <definedName name="G3.121" localSheetId="11">#REF!</definedName>
    <definedName name="G3.121" localSheetId="3">#REF!</definedName>
    <definedName name="G3.121">#REF!</definedName>
    <definedName name="G3.121_20" localSheetId="11">#REF!</definedName>
    <definedName name="G3.121_20" localSheetId="3">#REF!</definedName>
    <definedName name="G3.121_20">#REF!</definedName>
    <definedName name="G3.121_28" localSheetId="11">#REF!</definedName>
    <definedName name="G3.121_28" localSheetId="3">#REF!</definedName>
    <definedName name="G3.121_28">#REF!</definedName>
    <definedName name="G3.131" localSheetId="11">#REF!</definedName>
    <definedName name="G3.131" localSheetId="3">#REF!</definedName>
    <definedName name="G3.131">#REF!</definedName>
    <definedName name="G3.131_20" localSheetId="11">#REF!</definedName>
    <definedName name="G3.131_20" localSheetId="3">#REF!</definedName>
    <definedName name="G3.131_20">#REF!</definedName>
    <definedName name="G3.131_28" localSheetId="11">#REF!</definedName>
    <definedName name="G3.131_28" localSheetId="3">#REF!</definedName>
    <definedName name="G3.131_28">#REF!</definedName>
    <definedName name="G3.141" localSheetId="11">#REF!</definedName>
    <definedName name="G3.141" localSheetId="3">#REF!</definedName>
    <definedName name="G3.141">#REF!</definedName>
    <definedName name="G3.141_20" localSheetId="11">#REF!</definedName>
    <definedName name="G3.141_20" localSheetId="3">#REF!</definedName>
    <definedName name="G3.141_20">#REF!</definedName>
    <definedName name="G3.141_28" localSheetId="11">#REF!</definedName>
    <definedName name="G3.141_28" localSheetId="3">#REF!</definedName>
    <definedName name="G3.141_28">#REF!</definedName>
    <definedName name="G3.201" localSheetId="11">#REF!</definedName>
    <definedName name="G3.201" localSheetId="3">#REF!</definedName>
    <definedName name="G3.201">#REF!</definedName>
    <definedName name="G3.201_20" localSheetId="11">#REF!</definedName>
    <definedName name="G3.201_20" localSheetId="3">#REF!</definedName>
    <definedName name="G3.201_20">#REF!</definedName>
    <definedName name="G3.201_28" localSheetId="11">#REF!</definedName>
    <definedName name="G3.201_28" localSheetId="3">#REF!</definedName>
    <definedName name="G3.201_28">#REF!</definedName>
    <definedName name="G3.211" localSheetId="11">#REF!</definedName>
    <definedName name="G3.211" localSheetId="3">#REF!</definedName>
    <definedName name="G3.211">#REF!</definedName>
    <definedName name="G3.211_20" localSheetId="11">#REF!</definedName>
    <definedName name="G3.211_20" localSheetId="3">#REF!</definedName>
    <definedName name="G3.211_20">#REF!</definedName>
    <definedName name="G3.211_28" localSheetId="11">#REF!</definedName>
    <definedName name="G3.211_28" localSheetId="3">#REF!</definedName>
    <definedName name="G3.211_28">#REF!</definedName>
    <definedName name="G3.221" localSheetId="11">#REF!</definedName>
    <definedName name="G3.221" localSheetId="3">#REF!</definedName>
    <definedName name="G3.221">#REF!</definedName>
    <definedName name="G3.221_20" localSheetId="11">#REF!</definedName>
    <definedName name="G3.221_20" localSheetId="3">#REF!</definedName>
    <definedName name="G3.221_20">#REF!</definedName>
    <definedName name="G3.221_28" localSheetId="11">#REF!</definedName>
    <definedName name="G3.221_28" localSheetId="3">#REF!</definedName>
    <definedName name="G3.221_28">#REF!</definedName>
    <definedName name="G3.231" localSheetId="11">#REF!</definedName>
    <definedName name="G3.231" localSheetId="3">#REF!</definedName>
    <definedName name="G3.231">#REF!</definedName>
    <definedName name="G3.231_20" localSheetId="11">#REF!</definedName>
    <definedName name="G3.231_20" localSheetId="3">#REF!</definedName>
    <definedName name="G3.231_20">#REF!</definedName>
    <definedName name="G3.231_28" localSheetId="11">#REF!</definedName>
    <definedName name="G3.231_28" localSheetId="3">#REF!</definedName>
    <definedName name="G3.231_28">#REF!</definedName>
    <definedName name="G3.241" localSheetId="11">#REF!</definedName>
    <definedName name="G3.241" localSheetId="3">#REF!</definedName>
    <definedName name="G3.241">#REF!</definedName>
    <definedName name="G3.241_20" localSheetId="11">#REF!</definedName>
    <definedName name="G3.241_20" localSheetId="3">#REF!</definedName>
    <definedName name="G3.241_20">#REF!</definedName>
    <definedName name="G3.241_28" localSheetId="11">#REF!</definedName>
    <definedName name="G3.241_28" localSheetId="3">#REF!</definedName>
    <definedName name="G3.241_28">#REF!</definedName>
    <definedName name="G3.301" localSheetId="11">#REF!</definedName>
    <definedName name="G3.301" localSheetId="3">#REF!</definedName>
    <definedName name="G3.301">#REF!</definedName>
    <definedName name="G3.301_20" localSheetId="11">#REF!</definedName>
    <definedName name="G3.301_20" localSheetId="3">#REF!</definedName>
    <definedName name="G3.301_20">#REF!</definedName>
    <definedName name="G3.301_28" localSheetId="11">#REF!</definedName>
    <definedName name="G3.301_28" localSheetId="3">#REF!</definedName>
    <definedName name="G3.301_28">#REF!</definedName>
    <definedName name="G3.311" localSheetId="11">#REF!</definedName>
    <definedName name="G3.311" localSheetId="3">#REF!</definedName>
    <definedName name="G3.311">#REF!</definedName>
    <definedName name="G3.311_20" localSheetId="11">#REF!</definedName>
    <definedName name="G3.311_20" localSheetId="3">#REF!</definedName>
    <definedName name="G3.311_20">#REF!</definedName>
    <definedName name="G3.311_28" localSheetId="11">#REF!</definedName>
    <definedName name="G3.311_28" localSheetId="3">#REF!</definedName>
    <definedName name="G3.311_28">#REF!</definedName>
    <definedName name="G3.321" localSheetId="11">#REF!</definedName>
    <definedName name="G3.321" localSheetId="3">#REF!</definedName>
    <definedName name="G3.321">#REF!</definedName>
    <definedName name="G3.321_20" localSheetId="11">#REF!</definedName>
    <definedName name="G3.321_20" localSheetId="3">#REF!</definedName>
    <definedName name="G3.321_20">#REF!</definedName>
    <definedName name="G3.321_28" localSheetId="11">#REF!</definedName>
    <definedName name="G3.321_28" localSheetId="3">#REF!</definedName>
    <definedName name="G3.321_28">#REF!</definedName>
    <definedName name="G3.331" localSheetId="11">#REF!</definedName>
    <definedName name="G3.331" localSheetId="3">#REF!</definedName>
    <definedName name="G3.331">#REF!</definedName>
    <definedName name="G3.331_20" localSheetId="11">#REF!</definedName>
    <definedName name="G3.331_20" localSheetId="3">#REF!</definedName>
    <definedName name="G3.331_20">#REF!</definedName>
    <definedName name="G3.331_28" localSheetId="11">#REF!</definedName>
    <definedName name="G3.331_28" localSheetId="3">#REF!</definedName>
    <definedName name="G3.331_28">#REF!</definedName>
    <definedName name="G3.341" localSheetId="11">#REF!</definedName>
    <definedName name="G3.341" localSheetId="3">#REF!</definedName>
    <definedName name="G3.341">#REF!</definedName>
    <definedName name="G3.341_20" localSheetId="11">#REF!</definedName>
    <definedName name="G3.341_20" localSheetId="3">#REF!</definedName>
    <definedName name="G3.341_20">#REF!</definedName>
    <definedName name="G3.341_28" localSheetId="11">#REF!</definedName>
    <definedName name="G3.341_28" localSheetId="3">#REF!</definedName>
    <definedName name="G3.341_28">#REF!</definedName>
    <definedName name="G4.000" localSheetId="11">#REF!</definedName>
    <definedName name="G4.000" localSheetId="3">#REF!</definedName>
    <definedName name="G4.000">#REF!</definedName>
    <definedName name="G4.000_20" localSheetId="11">#REF!</definedName>
    <definedName name="G4.000_20" localSheetId="3">#REF!</definedName>
    <definedName name="G4.000_20">#REF!</definedName>
    <definedName name="G4.000_28" localSheetId="11">#REF!</definedName>
    <definedName name="G4.000_28" localSheetId="3">#REF!</definedName>
    <definedName name="G4.000_28">#REF!</definedName>
    <definedName name="G4.010" localSheetId="11">#REF!</definedName>
    <definedName name="G4.010" localSheetId="3">#REF!</definedName>
    <definedName name="G4.010">#REF!</definedName>
    <definedName name="G4.010_20" localSheetId="11">#REF!</definedName>
    <definedName name="G4.010_20" localSheetId="3">#REF!</definedName>
    <definedName name="G4.010_20">#REF!</definedName>
    <definedName name="G4.010_28" localSheetId="11">#REF!</definedName>
    <definedName name="G4.010_28" localSheetId="3">#REF!</definedName>
    <definedName name="G4.010_28">#REF!</definedName>
    <definedName name="G4.020" localSheetId="11">#REF!</definedName>
    <definedName name="G4.020" localSheetId="3">#REF!</definedName>
    <definedName name="G4.020">#REF!</definedName>
    <definedName name="G4.020_20" localSheetId="11">#REF!</definedName>
    <definedName name="G4.020_20" localSheetId="3">#REF!</definedName>
    <definedName name="G4.020_20">#REF!</definedName>
    <definedName name="G4.020_28" localSheetId="11">#REF!</definedName>
    <definedName name="G4.020_28" localSheetId="3">#REF!</definedName>
    <definedName name="G4.020_28">#REF!</definedName>
    <definedName name="G4.030" localSheetId="11">#REF!</definedName>
    <definedName name="G4.030" localSheetId="3">#REF!</definedName>
    <definedName name="G4.030">#REF!</definedName>
    <definedName name="G4.030_20" localSheetId="11">#REF!</definedName>
    <definedName name="G4.030_20" localSheetId="3">#REF!</definedName>
    <definedName name="G4.030_20">#REF!</definedName>
    <definedName name="G4.030_28" localSheetId="11">#REF!</definedName>
    <definedName name="G4.030_28" localSheetId="3">#REF!</definedName>
    <definedName name="G4.030_28">#REF!</definedName>
    <definedName name="G4.040" localSheetId="11">#REF!</definedName>
    <definedName name="G4.040" localSheetId="3">#REF!</definedName>
    <definedName name="G4.040">#REF!</definedName>
    <definedName name="G4.040_20" localSheetId="11">#REF!</definedName>
    <definedName name="G4.040_20" localSheetId="3">#REF!</definedName>
    <definedName name="G4.040_20">#REF!</definedName>
    <definedName name="G4.040_28" localSheetId="11">#REF!</definedName>
    <definedName name="G4.040_28" localSheetId="3">#REF!</definedName>
    <definedName name="G4.040_28">#REF!</definedName>
    <definedName name="G4.101" localSheetId="11">#REF!</definedName>
    <definedName name="G4.101" localSheetId="3">#REF!</definedName>
    <definedName name="G4.101">#REF!</definedName>
    <definedName name="G4.101_20" localSheetId="11">#REF!</definedName>
    <definedName name="G4.101_20" localSheetId="3">#REF!</definedName>
    <definedName name="G4.101_20">#REF!</definedName>
    <definedName name="G4.101_28" localSheetId="11">#REF!</definedName>
    <definedName name="G4.101_28" localSheetId="3">#REF!</definedName>
    <definedName name="G4.101_28">#REF!</definedName>
    <definedName name="G4.111" localSheetId="11">#REF!</definedName>
    <definedName name="G4.111" localSheetId="3">#REF!</definedName>
    <definedName name="G4.111">#REF!</definedName>
    <definedName name="G4.111_20" localSheetId="11">#REF!</definedName>
    <definedName name="G4.111_20" localSheetId="3">#REF!</definedName>
    <definedName name="G4.111_20">#REF!</definedName>
    <definedName name="G4.111_28" localSheetId="11">#REF!</definedName>
    <definedName name="G4.111_28" localSheetId="3">#REF!</definedName>
    <definedName name="G4.111_28">#REF!</definedName>
    <definedName name="G4.121" localSheetId="11">#REF!</definedName>
    <definedName name="G4.121" localSheetId="3">#REF!</definedName>
    <definedName name="G4.121">#REF!</definedName>
    <definedName name="G4.121_20" localSheetId="11">#REF!</definedName>
    <definedName name="G4.121_20" localSheetId="3">#REF!</definedName>
    <definedName name="G4.121_20">#REF!</definedName>
    <definedName name="G4.121_28" localSheetId="11">#REF!</definedName>
    <definedName name="G4.121_28" localSheetId="3">#REF!</definedName>
    <definedName name="G4.121_28">#REF!</definedName>
    <definedName name="G4.131" localSheetId="11">#REF!</definedName>
    <definedName name="G4.131" localSheetId="3">#REF!</definedName>
    <definedName name="G4.131">#REF!</definedName>
    <definedName name="G4.131_20" localSheetId="11">#REF!</definedName>
    <definedName name="G4.131_20" localSheetId="3">#REF!</definedName>
    <definedName name="G4.131_20">#REF!</definedName>
    <definedName name="G4.131_28" localSheetId="11">#REF!</definedName>
    <definedName name="G4.131_28" localSheetId="3">#REF!</definedName>
    <definedName name="G4.131_28">#REF!</definedName>
    <definedName name="G4.141" localSheetId="11">#REF!</definedName>
    <definedName name="G4.141" localSheetId="3">#REF!</definedName>
    <definedName name="G4.141">#REF!</definedName>
    <definedName name="G4.141_20" localSheetId="11">#REF!</definedName>
    <definedName name="G4.141_20" localSheetId="3">#REF!</definedName>
    <definedName name="G4.141_20">#REF!</definedName>
    <definedName name="G4.141_28" localSheetId="11">#REF!</definedName>
    <definedName name="G4.141_28" localSheetId="3">#REF!</definedName>
    <definedName name="G4.141_28">#REF!</definedName>
    <definedName name="G4.151" localSheetId="11">#REF!</definedName>
    <definedName name="G4.151" localSheetId="3">#REF!</definedName>
    <definedName name="G4.151">#REF!</definedName>
    <definedName name="G4.151_20" localSheetId="11">#REF!</definedName>
    <definedName name="G4.151_20" localSheetId="3">#REF!</definedName>
    <definedName name="G4.151_20">#REF!</definedName>
    <definedName name="G4.151_28" localSheetId="11">#REF!</definedName>
    <definedName name="G4.151_28" localSheetId="3">#REF!</definedName>
    <definedName name="G4.151_28">#REF!</definedName>
    <definedName name="G4.161" localSheetId="11">#REF!</definedName>
    <definedName name="G4.161" localSheetId="3">#REF!</definedName>
    <definedName name="G4.161">#REF!</definedName>
    <definedName name="G4.161_20" localSheetId="11">#REF!</definedName>
    <definedName name="G4.161_20" localSheetId="3">#REF!</definedName>
    <definedName name="G4.161_20">#REF!</definedName>
    <definedName name="G4.161_28" localSheetId="11">#REF!</definedName>
    <definedName name="G4.161_28" localSheetId="3">#REF!</definedName>
    <definedName name="G4.161_28">#REF!</definedName>
    <definedName name="G4.171" localSheetId="11">#REF!</definedName>
    <definedName name="G4.171" localSheetId="3">#REF!</definedName>
    <definedName name="G4.171">#REF!</definedName>
    <definedName name="G4.171_20" localSheetId="11">#REF!</definedName>
    <definedName name="G4.171_20" localSheetId="3">#REF!</definedName>
    <definedName name="G4.171_20">#REF!</definedName>
    <definedName name="G4.171_28" localSheetId="11">#REF!</definedName>
    <definedName name="G4.171_28" localSheetId="3">#REF!</definedName>
    <definedName name="G4.171_28">#REF!</definedName>
    <definedName name="G4.200" localSheetId="11">#REF!</definedName>
    <definedName name="G4.200" localSheetId="3">#REF!</definedName>
    <definedName name="G4.200">#REF!</definedName>
    <definedName name="G4.200_20" localSheetId="11">#REF!</definedName>
    <definedName name="G4.200_20" localSheetId="3">#REF!</definedName>
    <definedName name="G4.200_20">#REF!</definedName>
    <definedName name="G4.200_28" localSheetId="11">#REF!</definedName>
    <definedName name="G4.200_28" localSheetId="3">#REF!</definedName>
    <definedName name="G4.200_28">#REF!</definedName>
    <definedName name="G4.210" localSheetId="11">#REF!</definedName>
    <definedName name="G4.210" localSheetId="3">#REF!</definedName>
    <definedName name="G4.210">#REF!</definedName>
    <definedName name="G4.210_20" localSheetId="11">#REF!</definedName>
    <definedName name="G4.210_20" localSheetId="3">#REF!</definedName>
    <definedName name="G4.210_20">#REF!</definedName>
    <definedName name="G4.210_28" localSheetId="11">#REF!</definedName>
    <definedName name="G4.210_28" localSheetId="3">#REF!</definedName>
    <definedName name="G4.210_28">#REF!</definedName>
    <definedName name="G4.220" localSheetId="11">#REF!</definedName>
    <definedName name="G4.220" localSheetId="3">#REF!</definedName>
    <definedName name="G4.220">#REF!</definedName>
    <definedName name="G4.220_20" localSheetId="11">#REF!</definedName>
    <definedName name="G4.220_20" localSheetId="3">#REF!</definedName>
    <definedName name="G4.220_20">#REF!</definedName>
    <definedName name="G4.220_28" localSheetId="11">#REF!</definedName>
    <definedName name="G4.220_28" localSheetId="3">#REF!</definedName>
    <definedName name="G4.220_28">#REF!</definedName>
    <definedName name="g40g40" localSheetId="11">#REF!</definedName>
    <definedName name="g40g40" localSheetId="3">#REF!</definedName>
    <definedName name="g40g40">#REF!</definedName>
    <definedName name="g40g40_28" localSheetId="11">#REF!</definedName>
    <definedName name="g40g40_28" localSheetId="3">#REF!</definedName>
    <definedName name="g40g40_28">#REF!</definedName>
    <definedName name="ga" localSheetId="11">#REF!</definedName>
    <definedName name="ga" localSheetId="3">#REF!</definedName>
    <definedName name="ga">#REF!</definedName>
    <definedName name="gabion" localSheetId="11">#REF!</definedName>
    <definedName name="gabion" localSheetId="3">#REF!</definedName>
    <definedName name="gabion">#REF!</definedName>
    <definedName name="gabion_28" localSheetId="11">#REF!</definedName>
    <definedName name="gabion_28" localSheetId="3">#REF!</definedName>
    <definedName name="gabion_28">#REF!</definedName>
    <definedName name="gach" localSheetId="11">#REF!</definedName>
    <definedName name="gach" localSheetId="3">#REF!</definedName>
    <definedName name="gach">#REF!</definedName>
    <definedName name="gach_20" localSheetId="11">#REF!</definedName>
    <definedName name="gach_20" localSheetId="3">#REF!</definedName>
    <definedName name="gach_20">#REF!</definedName>
    <definedName name="gach_28" localSheetId="11">#REF!</definedName>
    <definedName name="gach_28" localSheetId="3">#REF!</definedName>
    <definedName name="gach_28">#REF!</definedName>
    <definedName name="gachblock" localSheetId="11">#REF!</definedName>
    <definedName name="gachblock" localSheetId="3">#REF!</definedName>
    <definedName name="gachblock">#REF!</definedName>
    <definedName name="Gachce" localSheetId="11">#REF!</definedName>
    <definedName name="Gachce" localSheetId="3">#REF!</definedName>
    <definedName name="Gachce">#REF!</definedName>
    <definedName name="Gachce_20" localSheetId="11">#REF!</definedName>
    <definedName name="Gachce_20" localSheetId="3">#REF!</definedName>
    <definedName name="Gachce_20">#REF!</definedName>
    <definedName name="Gachce_28" localSheetId="11">#REF!</definedName>
    <definedName name="Gachce_28" localSheetId="3">#REF!</definedName>
    <definedName name="Gachce_28">#REF!</definedName>
    <definedName name="gachllatnen30x30" localSheetId="11">#REF!</definedName>
    <definedName name="gachllatnen30x30" localSheetId="3">#REF!</definedName>
    <definedName name="gachllatnen30x30">#REF!</definedName>
    <definedName name="gachllatnen40x40" localSheetId="11">#REF!</definedName>
    <definedName name="gachllatnen40x40" localSheetId="3">#REF!</definedName>
    <definedName name="gachllatnen40x40">#REF!</definedName>
    <definedName name="gachllatnen50x50" localSheetId="11">#REF!</definedName>
    <definedName name="gachllatnen50x50" localSheetId="3">#REF!</definedName>
    <definedName name="gachllatnen50x50">#REF!</definedName>
    <definedName name="gachllatnen50x50_28" localSheetId="11">#REF!</definedName>
    <definedName name="gachllatnen50x50_28" localSheetId="3">#REF!</definedName>
    <definedName name="gachllatnen50x50_28">#REF!</definedName>
    <definedName name="gachvo" localSheetId="11">#REF!</definedName>
    <definedName name="gachvo" localSheetId="3">#REF!</definedName>
    <definedName name="gachvo">#REF!</definedName>
    <definedName name="gachvo_20" localSheetId="11">#REF!</definedName>
    <definedName name="gachvo_20" localSheetId="3">#REF!</definedName>
    <definedName name="gachvo_20">#REF!</definedName>
    <definedName name="gachvo_28" localSheetId="11">#REF!</definedName>
    <definedName name="gachvo_28" localSheetId="3">#REF!</definedName>
    <definedName name="gachvo_28">#REF!</definedName>
    <definedName name="GAHT" localSheetId="11">#REF!</definedName>
    <definedName name="GAHT" localSheetId="3">#REF!</definedName>
    <definedName name="GAHT">#REF!</definedName>
    <definedName name="GAHT_20" localSheetId="11">#REF!</definedName>
    <definedName name="GAHT_20" localSheetId="3">#REF!</definedName>
    <definedName name="GAHT_20">#REF!</definedName>
    <definedName name="GAHT_28" localSheetId="11">#REF!</definedName>
    <definedName name="GAHT_28" localSheetId="3">#REF!</definedName>
    <definedName name="GAHT_28">#REF!</definedName>
    <definedName name="GaicapbocCuXLPEPVCPVCloaiCEVV18den35kV">"$#REF!.$B$466:$D$474"</definedName>
    <definedName name="GaicapbocCuXLPEPVCPVCloaiCEVV18den35kV_26" localSheetId="11">#REF!</definedName>
    <definedName name="GaicapbocCuXLPEPVCPVCloaiCEVV18den35kV_26" localSheetId="3">#REF!</definedName>
    <definedName name="GaicapbocCuXLPEPVCPVCloaiCEVV18den35kV_26">#REF!</definedName>
    <definedName name="GaicapbocCuXLPEPVCPVCloaiCEVV18den35kV_28" localSheetId="11">#REF!</definedName>
    <definedName name="GaicapbocCuXLPEPVCPVCloaiCEVV18den35kV_28" localSheetId="3">#REF!</definedName>
    <definedName name="GaicapbocCuXLPEPVCPVCloaiCEVV18den35kV_28">#REF!</definedName>
    <definedName name="GaicapbocCuXLPEPVCPVCloaiCEVV18den35kV_3">"$#REF!.$B$466:$D$474"</definedName>
    <definedName name="gama" localSheetId="11">#REF!</definedName>
    <definedName name="gama" localSheetId="3">#REF!</definedName>
    <definedName name="gama">#REF!</definedName>
    <definedName name="Gamadam" localSheetId="11">#REF!</definedName>
    <definedName name="Gamadam" localSheetId="3">#REF!</definedName>
    <definedName name="Gamadam">#REF!</definedName>
    <definedName name="Gamadam_20" localSheetId="11">#REF!</definedName>
    <definedName name="Gamadam_20" localSheetId="3">#REF!</definedName>
    <definedName name="Gamadam_20">#REF!</definedName>
    <definedName name="Gamadam_28" localSheetId="11">#REF!</definedName>
    <definedName name="Gamadam_28" localSheetId="3">#REF!</definedName>
    <definedName name="Gamadam_28">#REF!</definedName>
    <definedName name="gamatc" localSheetId="11">#REF!</definedName>
    <definedName name="gamatc" localSheetId="3">#REF!</definedName>
    <definedName name="gamatc">#REF!</definedName>
    <definedName name="GanhHaoBacLieu" localSheetId="11">#REF!</definedName>
    <definedName name="GanhHaoBacLieu" localSheetId="3">#REF!</definedName>
    <definedName name="GanhHaoBacLieu">#REF!</definedName>
    <definedName name="gas" localSheetId="11">#REF!</definedName>
    <definedName name="gas" localSheetId="3">#REF!</definedName>
    <definedName name="gas">#REF!</definedName>
    <definedName name="gas_20" localSheetId="11">#REF!</definedName>
    <definedName name="gas_20" localSheetId="3">#REF!</definedName>
    <definedName name="gas_20">#REF!</definedName>
    <definedName name="gas_28" localSheetId="11">#REF!</definedName>
    <definedName name="gas_28" localSheetId="3">#REF!</definedName>
    <definedName name="gas_28">#REF!</definedName>
    <definedName name="Gb" localSheetId="11">#REF!</definedName>
    <definedName name="Gb" localSheetId="3">#REF!</definedName>
    <definedName name="Gb">#REF!</definedName>
    <definedName name="gbt" localSheetId="11">#REF!</definedName>
    <definedName name="gbt" localSheetId="3">#REF!</definedName>
    <definedName name="gbt">#REF!</definedName>
    <definedName name="gbt_20" localSheetId="11">#REF!</definedName>
    <definedName name="gbt_20" localSheetId="3">#REF!</definedName>
    <definedName name="gbt_20">#REF!</definedName>
    <definedName name="gbt_28" localSheetId="11">#REF!</definedName>
    <definedName name="gbt_28" localSheetId="3">#REF!</definedName>
    <definedName name="gbt_28">#REF!</definedName>
    <definedName name="gc" localSheetId="11">#REF!</definedName>
    <definedName name="gc" localSheetId="3">#REF!</definedName>
    <definedName name="gc">#REF!</definedName>
    <definedName name="GC_CT" localSheetId="11">#REF!</definedName>
    <definedName name="GC_CT" localSheetId="3">#REF!</definedName>
    <definedName name="GC_CT">#REF!</definedName>
    <definedName name="GC_CT_1" localSheetId="11">#REF!</definedName>
    <definedName name="GC_CT_1" localSheetId="3">#REF!</definedName>
    <definedName name="GC_CT_1">#REF!</definedName>
    <definedName name="GC_CT_2" localSheetId="11">#REF!</definedName>
    <definedName name="GC_CT_2" localSheetId="3">#REF!</definedName>
    <definedName name="GC_CT_2">#REF!</definedName>
    <definedName name="GC_CT_20" localSheetId="11">#REF!</definedName>
    <definedName name="GC_CT_20" localSheetId="3">#REF!</definedName>
    <definedName name="GC_CT_20">#REF!</definedName>
    <definedName name="GC_CT_25" localSheetId="11">#REF!</definedName>
    <definedName name="GC_CT_25" localSheetId="3">#REF!</definedName>
    <definedName name="GC_CT_25">#REF!</definedName>
    <definedName name="GC_CT_26" localSheetId="11">#REF!</definedName>
    <definedName name="GC_CT_26" localSheetId="3">#REF!</definedName>
    <definedName name="GC_CT_26">#REF!</definedName>
    <definedName name="GC_CT_28" localSheetId="11">#REF!</definedName>
    <definedName name="GC_CT_28" localSheetId="3">#REF!</definedName>
    <definedName name="GC_CT_28">#REF!</definedName>
    <definedName name="GC_CT_3" localSheetId="11">#REF!</definedName>
    <definedName name="GC_CT_3" localSheetId="3">#REF!</definedName>
    <definedName name="GC_CT_3">#REF!</definedName>
    <definedName name="GC_CT_3_1" localSheetId="11">#REF!</definedName>
    <definedName name="GC_CT_3_1" localSheetId="3">#REF!</definedName>
    <definedName name="GC_CT_3_1">#REF!</definedName>
    <definedName name="GC_CT_3_2" localSheetId="11">#REF!</definedName>
    <definedName name="GC_CT_3_2" localSheetId="3">#REF!</definedName>
    <definedName name="GC_CT_3_2">#REF!</definedName>
    <definedName name="GC_CT_3_20" localSheetId="11">#REF!</definedName>
    <definedName name="GC_CT_3_20" localSheetId="3">#REF!</definedName>
    <definedName name="GC_CT_3_20">#REF!</definedName>
    <definedName name="GC_CT_3_25" localSheetId="11">#REF!</definedName>
    <definedName name="GC_CT_3_25" localSheetId="3">#REF!</definedName>
    <definedName name="GC_CT_3_25">#REF!</definedName>
    <definedName name="GC_CT1" localSheetId="11">#REF!</definedName>
    <definedName name="GC_CT1" localSheetId="3">#REF!</definedName>
    <definedName name="GC_CT1">#REF!</definedName>
    <definedName name="GC_CT1_1" localSheetId="11">#REF!</definedName>
    <definedName name="GC_CT1_1" localSheetId="3">#REF!</definedName>
    <definedName name="GC_CT1_1">#REF!</definedName>
    <definedName name="GC_CT1_2" localSheetId="11">#REF!</definedName>
    <definedName name="GC_CT1_2" localSheetId="3">#REF!</definedName>
    <definedName name="GC_CT1_2">#REF!</definedName>
    <definedName name="GC_CT1_20" localSheetId="11">#REF!</definedName>
    <definedName name="GC_CT1_20" localSheetId="3">#REF!</definedName>
    <definedName name="GC_CT1_20">#REF!</definedName>
    <definedName name="GC_CT1_25" localSheetId="11">#REF!</definedName>
    <definedName name="GC_CT1_25" localSheetId="3">#REF!</definedName>
    <definedName name="GC_CT1_25">#REF!</definedName>
    <definedName name="GC_CT1_26" localSheetId="11">#REF!</definedName>
    <definedName name="GC_CT1_26" localSheetId="3">#REF!</definedName>
    <definedName name="GC_CT1_26">#REF!</definedName>
    <definedName name="GC_CT1_28" localSheetId="11">#REF!</definedName>
    <definedName name="GC_CT1_28" localSheetId="3">#REF!</definedName>
    <definedName name="GC_CT1_28">#REF!</definedName>
    <definedName name="GC_CT1_3" localSheetId="11">#REF!</definedName>
    <definedName name="GC_CT1_3" localSheetId="3">#REF!</definedName>
    <definedName name="GC_CT1_3">#REF!</definedName>
    <definedName name="GC_CT1_3_1" localSheetId="11">#REF!</definedName>
    <definedName name="GC_CT1_3_1" localSheetId="3">#REF!</definedName>
    <definedName name="GC_CT1_3_1">#REF!</definedName>
    <definedName name="GC_CT1_3_2" localSheetId="11">#REF!</definedName>
    <definedName name="GC_CT1_3_2" localSheetId="3">#REF!</definedName>
    <definedName name="GC_CT1_3_2">#REF!</definedName>
    <definedName name="GC_CT1_3_20" localSheetId="11">#REF!</definedName>
    <definedName name="GC_CT1_3_20" localSheetId="3">#REF!</definedName>
    <definedName name="GC_CT1_3_20">#REF!</definedName>
    <definedName name="GC_CT1_3_25" localSheetId="11">#REF!</definedName>
    <definedName name="GC_CT1_3_25" localSheetId="3">#REF!</definedName>
    <definedName name="GC_CT1_3_25">#REF!</definedName>
    <definedName name="GC_DN" localSheetId="11">#REF!</definedName>
    <definedName name="GC_DN" localSheetId="3">#REF!</definedName>
    <definedName name="GC_DN">#REF!</definedName>
    <definedName name="GC_DN_20" localSheetId="11">#REF!</definedName>
    <definedName name="GC_DN_20" localSheetId="3">#REF!</definedName>
    <definedName name="GC_DN_20">#REF!</definedName>
    <definedName name="GC_DN_28" localSheetId="11">#REF!</definedName>
    <definedName name="GC_DN_28" localSheetId="3">#REF!</definedName>
    <definedName name="GC_DN_28">#REF!</definedName>
    <definedName name="GC_HT" localSheetId="11">#REF!</definedName>
    <definedName name="GC_HT" localSheetId="3">#REF!</definedName>
    <definedName name="GC_HT">#REF!</definedName>
    <definedName name="GC_HT_20" localSheetId="11">#REF!</definedName>
    <definedName name="GC_HT_20" localSheetId="3">#REF!</definedName>
    <definedName name="GC_HT_20">#REF!</definedName>
    <definedName name="GC_HT_28" localSheetId="11">#REF!</definedName>
    <definedName name="GC_HT_28" localSheetId="3">#REF!</definedName>
    <definedName name="GC_HT_28">#REF!</definedName>
    <definedName name="GC_TD" localSheetId="11">#REF!</definedName>
    <definedName name="GC_TD" localSheetId="3">#REF!</definedName>
    <definedName name="GC_TD">#REF!</definedName>
    <definedName name="GC_TD_20" localSheetId="11">#REF!</definedName>
    <definedName name="GC_TD_20" localSheetId="3">#REF!</definedName>
    <definedName name="GC_TD_20">#REF!</definedName>
    <definedName name="GC_TD_28" localSheetId="11">#REF!</definedName>
    <definedName name="GC_TD_28" localSheetId="3">#REF!</definedName>
    <definedName name="GC_TD_28">#REF!</definedName>
    <definedName name="gcE" localSheetId="11">#REF!</definedName>
    <definedName name="gcE" localSheetId="3">#REF!</definedName>
    <definedName name="gcE">#REF!</definedName>
    <definedName name="gcE_20" localSheetId="11">#REF!</definedName>
    <definedName name="gcE_20" localSheetId="3">#REF!</definedName>
    <definedName name="gcE_20">#REF!</definedName>
    <definedName name="gcE_28" localSheetId="11">#REF!</definedName>
    <definedName name="gcE_28" localSheetId="3">#REF!</definedName>
    <definedName name="gcE_28">#REF!</definedName>
    <definedName name="gchi" localSheetId="11">#REF!</definedName>
    <definedName name="gchi" localSheetId="3">#REF!</definedName>
    <definedName name="gchi">#REF!</definedName>
    <definedName name="gchi_20" localSheetId="11">#REF!</definedName>
    <definedName name="gchi_20" localSheetId="3">#REF!</definedName>
    <definedName name="gchi_20">#REF!</definedName>
    <definedName name="gchi_28" localSheetId="11">#REF!</definedName>
    <definedName name="gchi_28" localSheetId="3">#REF!</definedName>
    <definedName name="gchi_28">#REF!</definedName>
    <definedName name="gchong" localSheetId="11">#REF!</definedName>
    <definedName name="gchong" localSheetId="3">#REF!</definedName>
    <definedName name="gchong">#REF!</definedName>
    <definedName name="gchong_20" localSheetId="11">#REF!</definedName>
    <definedName name="gchong_20" localSheetId="3">#REF!</definedName>
    <definedName name="gchong_20">#REF!</definedName>
    <definedName name="gchong_28" localSheetId="11">#REF!</definedName>
    <definedName name="gchong_28" localSheetId="3">#REF!</definedName>
    <definedName name="gchong_28">#REF!</definedName>
    <definedName name="gcHT" localSheetId="11">#REF!</definedName>
    <definedName name="gcHT" localSheetId="3">#REF!</definedName>
    <definedName name="gcHT">#REF!</definedName>
    <definedName name="GCM" localSheetId="11">#REF!</definedName>
    <definedName name="GCM" localSheetId="3">#REF!</definedName>
    <definedName name="GCM">#REF!</definedName>
    <definedName name="GCP" localSheetId="11">#REF!</definedName>
    <definedName name="GCP" localSheetId="3">#REF!</definedName>
    <definedName name="GCP">#REF!</definedName>
    <definedName name="GCP_28" localSheetId="11">#REF!</definedName>
    <definedName name="GCP_28" localSheetId="3">#REF!</definedName>
    <definedName name="GCP_28">#REF!</definedName>
    <definedName name="GCS" localSheetId="11">#REF!</definedName>
    <definedName name="GCS" localSheetId="3">#REF!</definedName>
    <definedName name="GCS">#REF!</definedName>
    <definedName name="gd" localSheetId="11">#REF!</definedName>
    <definedName name="gd" localSheetId="3">#REF!</definedName>
    <definedName name="gd">#REF!</definedName>
    <definedName name="gd_20" localSheetId="11">#REF!</definedName>
    <definedName name="gd_20" localSheetId="3">#REF!</definedName>
    <definedName name="gd_20">#REF!</definedName>
    <definedName name="gd_28" localSheetId="11">#REF!</definedName>
    <definedName name="gd_28" localSheetId="3">#REF!</definedName>
    <definedName name="gd_28">#REF!</definedName>
    <definedName name="gdc" localSheetId="11">#REF!</definedName>
    <definedName name="gdc" localSheetId="3">#REF!</definedName>
    <definedName name="gdc">#REF!</definedName>
    <definedName name="gdcf" localSheetId="11">#REF!</definedName>
    <definedName name="gdcf" localSheetId="3">#REF!</definedName>
    <definedName name="gdcf">#REF!</definedName>
    <definedName name="gdcf1" localSheetId="11">#REF!</definedName>
    <definedName name="gdcf1" localSheetId="3">#REF!</definedName>
    <definedName name="gdcf1">#REF!</definedName>
    <definedName name="gdcs" localSheetId="11">#REF!</definedName>
    <definedName name="gdcs" localSheetId="3">#REF!</definedName>
    <definedName name="gdcs">#REF!</definedName>
    <definedName name="gdkcn25" localSheetId="11">#REF!</definedName>
    <definedName name="gdkcn25" localSheetId="3">#REF!</definedName>
    <definedName name="gdkcn25">#REF!</definedName>
    <definedName name="GDL" localSheetId="11">#REF!</definedName>
    <definedName name="GDL" localSheetId="3">#REF!</definedName>
    <definedName name="GDL">#REF!</definedName>
    <definedName name="GDL_20" localSheetId="11">#REF!</definedName>
    <definedName name="GDL_20" localSheetId="3">#REF!</definedName>
    <definedName name="GDL_20">#REF!</definedName>
    <definedName name="GDL_28" localSheetId="11">#REF!</definedName>
    <definedName name="GDL_28" localSheetId="3">#REF!</definedName>
    <definedName name="GDL_28">#REF!</definedName>
    <definedName name="gdlc25" localSheetId="11">#REF!</definedName>
    <definedName name="gdlc25" localSheetId="3">#REF!</definedName>
    <definedName name="gdlc25">#REF!</definedName>
    <definedName name="GDPdef2000">1.71</definedName>
    <definedName name="GDPdef2005">2.29</definedName>
    <definedName name="GDPdef2010">2.92</definedName>
    <definedName name="GDPdef97">1.33</definedName>
    <definedName name="GDPdef98">1.44</definedName>
    <definedName name="GDPdef99">1.56</definedName>
    <definedName name="GDTD" localSheetId="11">#REF!</definedName>
    <definedName name="GDTD" localSheetId="3">#REF!</definedName>
    <definedName name="GDTD">#REF!</definedName>
    <definedName name="gdtt25" localSheetId="11">#REF!</definedName>
    <definedName name="gdtt25" localSheetId="3">#REF!</definedName>
    <definedName name="gdtt25">#REF!</definedName>
    <definedName name="gdw" localSheetId="11">#REF!</definedName>
    <definedName name="gdw" localSheetId="3">#REF!</definedName>
    <definedName name="gdw">#REF!</definedName>
    <definedName name="gdwf" localSheetId="11">#REF!</definedName>
    <definedName name="gdwf" localSheetId="3">#REF!</definedName>
    <definedName name="gdwf">#REF!</definedName>
    <definedName name="gdxm25" localSheetId="11">#REF!</definedName>
    <definedName name="gdxm25" localSheetId="3">#REF!</definedName>
    <definedName name="gdxm25">#REF!</definedName>
    <definedName name="ge" localSheetId="11">#REF!</definedName>
    <definedName name="ge" localSheetId="3">#REF!</definedName>
    <definedName name="ge">#REF!</definedName>
    <definedName name="ge_28" localSheetId="11">#REF!</definedName>
    <definedName name="ge_28" localSheetId="3">#REF!</definedName>
    <definedName name="ge_28">#REF!</definedName>
    <definedName name="geff" localSheetId="11">#REF!</definedName>
    <definedName name="geff" localSheetId="3">#REF!</definedName>
    <definedName name="geff">#REF!</definedName>
    <definedName name="geff_20" localSheetId="11">#REF!</definedName>
    <definedName name="geff_20" localSheetId="3">#REF!</definedName>
    <definedName name="geff_20">#REF!</definedName>
    <definedName name="geff_28" localSheetId="11">#REF!</definedName>
    <definedName name="geff_28" localSheetId="3">#REF!</definedName>
    <definedName name="geff_28">#REF!</definedName>
    <definedName name="geo" localSheetId="11">#REF!</definedName>
    <definedName name="geo" localSheetId="3">#REF!</definedName>
    <definedName name="geo">#REF!</definedName>
    <definedName name="geo_20" localSheetId="11">#REF!</definedName>
    <definedName name="geo_20" localSheetId="3">#REF!</definedName>
    <definedName name="geo_20">#REF!</definedName>
    <definedName name="geo_28" localSheetId="11">#REF!</definedName>
    <definedName name="geo_28" localSheetId="3">#REF!</definedName>
    <definedName name="geo_28">#REF!</definedName>
    <definedName name="ges" localSheetId="11">#REF!</definedName>
    <definedName name="ges" localSheetId="3">#REF!</definedName>
    <definedName name="ges">#REF!</definedName>
    <definedName name="gesf" localSheetId="11">#REF!</definedName>
    <definedName name="gesf" localSheetId="3">#REF!</definedName>
    <definedName name="gesf">#REF!</definedName>
    <definedName name="GETVAR" localSheetId="11">#REF!</definedName>
    <definedName name="GETVAR" localSheetId="3">#REF!</definedName>
    <definedName name="GETVAR">#REF!</definedName>
    <definedName name="gf" localSheetId="11">#REF!</definedName>
    <definedName name="gf" localSheetId="3">#REF!</definedName>
    <definedName name="gf">#REF!</definedName>
    <definedName name="gf_28" localSheetId="11">#REF!</definedName>
    <definedName name="gf_28" localSheetId="3">#REF!</definedName>
    <definedName name="gf_28">#REF!</definedName>
    <definedName name="gg" localSheetId="11">#REF!</definedName>
    <definedName name="gg" localSheetId="3">#REF!</definedName>
    <definedName name="gg">#REF!</definedName>
    <definedName name="gg_28" localSheetId="11">#REF!</definedName>
    <definedName name="gg_28" localSheetId="3">#REF!</definedName>
    <definedName name="gg_28">#REF!</definedName>
    <definedName name="ggg" localSheetId="0" hidden="1">{"'Sheet1'!$L$16"}</definedName>
    <definedName name="ggg" localSheetId="1" hidden="1">{"'Sheet1'!$L$16"}</definedName>
    <definedName name="ggg" localSheetId="2" hidden="1">{"'Sheet1'!$L$16"}</definedName>
    <definedName name="ggg" localSheetId="3" hidden="1">{"'Sheet1'!$L$16"}</definedName>
    <definedName name="ggg" hidden="1">{"'Sheet1'!$L$16"}</definedName>
    <definedName name="ggh" localSheetId="11">#REF!</definedName>
    <definedName name="ggh" localSheetId="3">#REF!</definedName>
    <definedName name="ggh">#REF!</definedName>
    <definedName name="ggh_1" localSheetId="11">#REF!</definedName>
    <definedName name="ggh_1" localSheetId="3">#REF!</definedName>
    <definedName name="ggh_1">#REF!</definedName>
    <definedName name="ggh_2" localSheetId="11">#REF!</definedName>
    <definedName name="ggh_2" localSheetId="3">#REF!</definedName>
    <definedName name="ggh_2">#REF!</definedName>
    <definedName name="ggh_20" localSheetId="11">#REF!</definedName>
    <definedName name="ggh_20" localSheetId="3">#REF!</definedName>
    <definedName name="ggh_20">#REF!</definedName>
    <definedName name="ggh_25" localSheetId="11">#REF!</definedName>
    <definedName name="ggh_25" localSheetId="3">#REF!</definedName>
    <definedName name="ggh_25">#REF!</definedName>
    <definedName name="ghichu" localSheetId="11">#REF!</definedName>
    <definedName name="ghichu" localSheetId="3">#REF!</definedName>
    <definedName name="ghichu">#REF!</definedName>
    <definedName name="ghichu_20" localSheetId="11">#REF!</definedName>
    <definedName name="ghichu_20" localSheetId="3">#REF!</definedName>
    <definedName name="ghichu_20">#REF!</definedName>
    <definedName name="ghichu_28" localSheetId="11">#REF!</definedName>
    <definedName name="ghichu_28" localSheetId="3">#REF!</definedName>
    <definedName name="ghichu_28">#REF!</definedName>
    <definedName name="ghip" localSheetId="11">#REF!</definedName>
    <definedName name="ghip" localSheetId="3">#REF!</definedName>
    <definedName name="ghip">#REF!</definedName>
    <definedName name="ghip_28" localSheetId="11">#REF!</definedName>
    <definedName name="ghip_28" localSheetId="3">#REF!</definedName>
    <definedName name="ghip_28">#REF!</definedName>
    <definedName name="Ghip_GN3" localSheetId="11">#REF!</definedName>
    <definedName name="Ghip_GN3" localSheetId="3">#REF!</definedName>
    <definedName name="Ghip_GN3">#REF!</definedName>
    <definedName name="Ghip_GN3_20" localSheetId="11">#REF!</definedName>
    <definedName name="Ghip_GN3_20" localSheetId="3">#REF!</definedName>
    <definedName name="Ghip_GN3_20">#REF!</definedName>
    <definedName name="Ghipnoi" localSheetId="11">#REF!</definedName>
    <definedName name="Ghipnoi" localSheetId="3">#REF!</definedName>
    <definedName name="Ghipnoi">#REF!</definedName>
    <definedName name="Ghipnoi_20" localSheetId="11">#REF!</definedName>
    <definedName name="Ghipnoi_20" localSheetId="3">#REF!</definedName>
    <definedName name="Ghipnoi_20">#REF!</definedName>
    <definedName name="Ghipnoi_28" localSheetId="11">#REF!</definedName>
    <definedName name="Ghipnoi_28" localSheetId="3">#REF!</definedName>
    <definedName name="Ghipnoi_28">#REF!</definedName>
    <definedName name="Ghipnoi_N4" localSheetId="11">#REF!</definedName>
    <definedName name="Ghipnoi_N4" localSheetId="3">#REF!</definedName>
    <definedName name="Ghipnoi_N4">#REF!</definedName>
    <definedName name="Ghipnoi_N4_20" localSheetId="11">#REF!</definedName>
    <definedName name="Ghipnoi_N4_20" localSheetId="3">#REF!</definedName>
    <definedName name="Ghipnoi_N4_20">#REF!</definedName>
    <definedName name="Ghipnoi_N4_28" localSheetId="11">#REF!</definedName>
    <definedName name="Ghipnoi_N4_28" localSheetId="3">#REF!</definedName>
    <definedName name="Ghipnoi_N4_28">#REF!</definedName>
    <definedName name="gia" localSheetId="11">#REF!</definedName>
    <definedName name="gia" localSheetId="3">#REF!</definedName>
    <definedName name="gia">#REF!</definedName>
    <definedName name="Gia_ban_dien_sc" localSheetId="11">#REF!</definedName>
    <definedName name="Gia_ban_dien_sc" localSheetId="3">#REF!</definedName>
    <definedName name="Gia_ban_dien_sc">#REF!</definedName>
    <definedName name="Gia_ban_dien_tc" localSheetId="11">#REF!</definedName>
    <definedName name="Gia_ban_dien_tc" localSheetId="3">#REF!</definedName>
    <definedName name="Gia_ban_dien_tc">#REF!</definedName>
    <definedName name="Gia_CT" localSheetId="11">#REF!</definedName>
    <definedName name="Gia_CT" localSheetId="3">#REF!</definedName>
    <definedName name="Gia_CT">#REF!</definedName>
    <definedName name="Gia_CT_20" localSheetId="11">#REF!</definedName>
    <definedName name="Gia_CT_20" localSheetId="3">#REF!</definedName>
    <definedName name="Gia_CT_20">#REF!</definedName>
    <definedName name="Gia_CT_28" localSheetId="11">#REF!</definedName>
    <definedName name="Gia_CT_28" localSheetId="3">#REF!</definedName>
    <definedName name="Gia_CT_28">#REF!</definedName>
    <definedName name="GIA_LANGSON" localSheetId="11">#REF!</definedName>
    <definedName name="GIA_LANGSON" localSheetId="3">#REF!</definedName>
    <definedName name="GIA_LANGSON">#REF!</definedName>
    <definedName name="gia_tien" localSheetId="11">#REF!</definedName>
    <definedName name="gia_tien" localSheetId="3">#REF!</definedName>
    <definedName name="gia_tien">#REF!</definedName>
    <definedName name="gia_tien_1" localSheetId="11">#REF!</definedName>
    <definedName name="gia_tien_1" localSheetId="3">#REF!</definedName>
    <definedName name="gia_tien_1">#REF!</definedName>
    <definedName name="gia_tien_2" localSheetId="11">#REF!</definedName>
    <definedName name="gia_tien_2" localSheetId="3">#REF!</definedName>
    <definedName name="gia_tien_2">#REF!</definedName>
    <definedName name="gia_tien_20" localSheetId="11">#REF!</definedName>
    <definedName name="gia_tien_20" localSheetId="3">#REF!</definedName>
    <definedName name="gia_tien_20">#REF!</definedName>
    <definedName name="gia_tien_3" localSheetId="11">#REF!</definedName>
    <definedName name="gia_tien_3" localSheetId="3">#REF!</definedName>
    <definedName name="gia_tien_3">#REF!</definedName>
    <definedName name="gia_tien_BTN" localSheetId="11">#REF!</definedName>
    <definedName name="gia_tien_BTN" localSheetId="3">#REF!</definedName>
    <definedName name="gia_tien_BTN">#REF!</definedName>
    <definedName name="gia_tien_BTN_20" localSheetId="11">#REF!</definedName>
    <definedName name="gia_tien_BTN_20" localSheetId="3">#REF!</definedName>
    <definedName name="gia_tien_BTN_20">#REF!</definedName>
    <definedName name="gia_tien_BTN_28" localSheetId="11">#REF!</definedName>
    <definedName name="gia_tien_BTN_28" localSheetId="3">#REF!</definedName>
    <definedName name="gia_tien_BTN_28">#REF!</definedName>
    <definedName name="gia_tri_1" localSheetId="11">#REF!</definedName>
    <definedName name="gia_tri_1" localSheetId="3">#REF!</definedName>
    <definedName name="gia_tri_1">#REF!</definedName>
    <definedName name="gia_tri_1_20" localSheetId="11">#REF!</definedName>
    <definedName name="gia_tri_1_20" localSheetId="3">#REF!</definedName>
    <definedName name="gia_tri_1_20">#REF!</definedName>
    <definedName name="gia_tri_1_28" localSheetId="11">#REF!</definedName>
    <definedName name="gia_tri_1_28" localSheetId="3">#REF!</definedName>
    <definedName name="gia_tri_1_28">#REF!</definedName>
    <definedName name="gia_tri_1_BTN" localSheetId="11">#REF!</definedName>
    <definedName name="gia_tri_1_BTN" localSheetId="3">#REF!</definedName>
    <definedName name="gia_tri_1_BTN">#REF!</definedName>
    <definedName name="gia_tri_1_BTN_20" localSheetId="11">#REF!</definedName>
    <definedName name="gia_tri_1_BTN_20" localSheetId="3">#REF!</definedName>
    <definedName name="gia_tri_1_BTN_20">#REF!</definedName>
    <definedName name="gia_tri_1_BTN_28" localSheetId="11">#REF!</definedName>
    <definedName name="gia_tri_1_BTN_28" localSheetId="3">#REF!</definedName>
    <definedName name="gia_tri_1_BTN_28">#REF!</definedName>
    <definedName name="gia_tri_1BTN" localSheetId="11">#REF!</definedName>
    <definedName name="gia_tri_1BTN" localSheetId="3">#REF!</definedName>
    <definedName name="gia_tri_1BTN">#REF!</definedName>
    <definedName name="gia_tri_1BTN_20" localSheetId="11">#REF!</definedName>
    <definedName name="gia_tri_1BTN_20" localSheetId="3">#REF!</definedName>
    <definedName name="gia_tri_1BTN_20">#REF!</definedName>
    <definedName name="gia_tri_1BTN_28" localSheetId="11">#REF!</definedName>
    <definedName name="gia_tri_1BTN_28" localSheetId="3">#REF!</definedName>
    <definedName name="gia_tri_1BTN_28">#REF!</definedName>
    <definedName name="gia_tri_2" localSheetId="11">#REF!</definedName>
    <definedName name="gia_tri_2" localSheetId="3">#REF!</definedName>
    <definedName name="gia_tri_2">#REF!</definedName>
    <definedName name="gia_tri_2_20" localSheetId="11">#REF!</definedName>
    <definedName name="gia_tri_2_20" localSheetId="3">#REF!</definedName>
    <definedName name="gia_tri_2_20">#REF!</definedName>
    <definedName name="gia_tri_2_28" localSheetId="11">#REF!</definedName>
    <definedName name="gia_tri_2_28" localSheetId="3">#REF!</definedName>
    <definedName name="gia_tri_2_28">#REF!</definedName>
    <definedName name="gia_tri_2_BTN" localSheetId="11">#REF!</definedName>
    <definedName name="gia_tri_2_BTN" localSheetId="3">#REF!</definedName>
    <definedName name="gia_tri_2_BTN">#REF!</definedName>
    <definedName name="gia_tri_2_BTN_20" localSheetId="11">#REF!</definedName>
    <definedName name="gia_tri_2_BTN_20" localSheetId="3">#REF!</definedName>
    <definedName name="gia_tri_2_BTN_20">#REF!</definedName>
    <definedName name="gia_tri_2_BTN_28" localSheetId="11">#REF!</definedName>
    <definedName name="gia_tri_2_BTN_28" localSheetId="3">#REF!</definedName>
    <definedName name="gia_tri_2_BTN_28">#REF!</definedName>
    <definedName name="gia_tri_2BTN" localSheetId="11">#REF!</definedName>
    <definedName name="gia_tri_2BTN" localSheetId="3">#REF!</definedName>
    <definedName name="gia_tri_2BTN">#REF!</definedName>
    <definedName name="gia_tri_2BTN_20" localSheetId="11">#REF!</definedName>
    <definedName name="gia_tri_2BTN_20" localSheetId="3">#REF!</definedName>
    <definedName name="gia_tri_2BTN_20">#REF!</definedName>
    <definedName name="gia_tri_2BTN_28" localSheetId="11">#REF!</definedName>
    <definedName name="gia_tri_2BTN_28" localSheetId="3">#REF!</definedName>
    <definedName name="gia_tri_2BTN_28">#REF!</definedName>
    <definedName name="gia_tri_3" localSheetId="11">#REF!</definedName>
    <definedName name="gia_tri_3" localSheetId="3">#REF!</definedName>
    <definedName name="gia_tri_3">#REF!</definedName>
    <definedName name="gia_tri_3_20" localSheetId="11">#REF!</definedName>
    <definedName name="gia_tri_3_20" localSheetId="3">#REF!</definedName>
    <definedName name="gia_tri_3_20">#REF!</definedName>
    <definedName name="gia_tri_3_28" localSheetId="11">#REF!</definedName>
    <definedName name="gia_tri_3_28" localSheetId="3">#REF!</definedName>
    <definedName name="gia_tri_3_28">#REF!</definedName>
    <definedName name="gia_tri_3_BTN" localSheetId="11">#REF!</definedName>
    <definedName name="gia_tri_3_BTN" localSheetId="3">#REF!</definedName>
    <definedName name="gia_tri_3_BTN">#REF!</definedName>
    <definedName name="gia_tri_3_BTN_20" localSheetId="11">#REF!</definedName>
    <definedName name="gia_tri_3_BTN_20" localSheetId="3">#REF!</definedName>
    <definedName name="gia_tri_3_BTN_20">#REF!</definedName>
    <definedName name="gia_tri_3_BTN_28" localSheetId="11">#REF!</definedName>
    <definedName name="gia_tri_3_BTN_28" localSheetId="3">#REF!</definedName>
    <definedName name="gia_tri_3_BTN_28">#REF!</definedName>
    <definedName name="gia_tri_3BTN" localSheetId="11">#REF!</definedName>
    <definedName name="gia_tri_3BTN" localSheetId="3">#REF!</definedName>
    <definedName name="gia_tri_3BTN">#REF!</definedName>
    <definedName name="gia_tri_3BTN_20" localSheetId="11">#REF!</definedName>
    <definedName name="gia_tri_3BTN_20" localSheetId="3">#REF!</definedName>
    <definedName name="gia_tri_3BTN_20">#REF!</definedName>
    <definedName name="gia_tri_3BTN_28" localSheetId="11">#REF!</definedName>
    <definedName name="gia_tri_3BTN_28" localSheetId="3">#REF!</definedName>
    <definedName name="gia_tri_3BTN_28">#REF!</definedName>
    <definedName name="Gia_VT" localSheetId="11">#REF!</definedName>
    <definedName name="Gia_VT" localSheetId="3">#REF!</definedName>
    <definedName name="Gia_VT">#REF!</definedName>
    <definedName name="Gia_VT_20" localSheetId="11">#REF!</definedName>
    <definedName name="Gia_VT_20" localSheetId="3">#REF!</definedName>
    <definedName name="Gia_VT_20">#REF!</definedName>
    <definedName name="Gia_VT_28" localSheetId="11">#REF!</definedName>
    <definedName name="Gia_VT_28" localSheetId="3">#REF!</definedName>
    <definedName name="Gia_VT_28">#REF!</definedName>
    <definedName name="GIA_XEPANGHIENG_Q" localSheetId="11">#REF!</definedName>
    <definedName name="GIA_XEPANGHIENG_Q" localSheetId="3">#REF!</definedName>
    <definedName name="GIA_XEPANGHIENG_Q">#REF!</definedName>
    <definedName name="GIABAN" localSheetId="11">#REF!</definedName>
    <definedName name="GIABAN" localSheetId="3">#REF!</definedName>
    <definedName name="GIABAN">#REF!</definedName>
    <definedName name="giaca" localSheetId="11">#REF!</definedName>
    <definedName name="giaca" localSheetId="3">#REF!</definedName>
    <definedName name="giaca">#REF!</definedName>
    <definedName name="GiaCaMay" localSheetId="11">#REF!</definedName>
    <definedName name="GiaCaMay" localSheetId="3">#REF!</definedName>
    <definedName name="GiaCaMay">#REF!</definedName>
    <definedName name="GiacapAvanxoanLVABCXLPE">"$#REF!.$B$361:$D$387"</definedName>
    <definedName name="GiacapAvanxoanLVABCXLPE_26" localSheetId="11">#REF!</definedName>
    <definedName name="GiacapAvanxoanLVABCXLPE_26" localSheetId="3">#REF!</definedName>
    <definedName name="GiacapAvanxoanLVABCXLPE_26">#REF!</definedName>
    <definedName name="GiacapAvanxoanLVABCXLPE_28" localSheetId="11">#REF!</definedName>
    <definedName name="GiacapAvanxoanLVABCXLPE_28" localSheetId="3">#REF!</definedName>
    <definedName name="GiacapAvanxoanLVABCXLPE_28">#REF!</definedName>
    <definedName name="GiacapAvanxoanLVABCXLPE_3">"$#REF!.$B$361:$D$387"</definedName>
    <definedName name="GiacapbocCuXLPEPVCDSTAPVCloaiCEVVST">"$#REF!.$B$405:$D$414"</definedName>
    <definedName name="GiacapbocCuXLPEPVCDSTAPVCloaiCEVVST_26" localSheetId="11">#REF!</definedName>
    <definedName name="GiacapbocCuXLPEPVCDSTAPVCloaiCEVVST_26" localSheetId="3">#REF!</definedName>
    <definedName name="GiacapbocCuXLPEPVCDSTAPVCloaiCEVVST_26">#REF!</definedName>
    <definedName name="GiacapbocCuXLPEPVCDSTAPVCloaiCEVVST_28" localSheetId="11">#REF!</definedName>
    <definedName name="GiacapbocCuXLPEPVCDSTAPVCloaiCEVVST_28" localSheetId="3">#REF!</definedName>
    <definedName name="GiacapbocCuXLPEPVCDSTAPVCloaiCEVVST_28">#REF!</definedName>
    <definedName name="GiacapbocCuXLPEPVCDSTAPVCloaiCEVVST_3">"$#REF!.$B$405:$D$414"</definedName>
    <definedName name="GiacapbocCuXLPEPVCDSTPVCloaiCEVVST12den24kV">"$#REF!.$B$436:$D$444"</definedName>
    <definedName name="GiacapbocCuXLPEPVCDSTPVCloaiCEVVST12den24kV_26" localSheetId="11">#REF!</definedName>
    <definedName name="GiacapbocCuXLPEPVCDSTPVCloaiCEVVST12den24kV_26" localSheetId="3">#REF!</definedName>
    <definedName name="GiacapbocCuXLPEPVCDSTPVCloaiCEVVST12den24kV_26">#REF!</definedName>
    <definedName name="GiacapbocCuXLPEPVCDSTPVCloaiCEVVST12den24kV_28" localSheetId="11">#REF!</definedName>
    <definedName name="GiacapbocCuXLPEPVCDSTPVCloaiCEVVST12den24kV_28" localSheetId="3">#REF!</definedName>
    <definedName name="GiacapbocCuXLPEPVCDSTPVCloaiCEVVST12den24kV_28">#REF!</definedName>
    <definedName name="GiacapbocCuXLPEPVCDSTPVCloaiCEVVST12den24kV_3">"$#REF!.$B$436:$D$444"</definedName>
    <definedName name="GiacapbocCuXLPEPVCDSTPVCloaiCEVVST18den35kV">"$#REF!.$B$476:$D$484"</definedName>
    <definedName name="GiacapbocCuXLPEPVCDSTPVCloaiCEVVST18den35kV_26" localSheetId="11">#REF!</definedName>
    <definedName name="GiacapbocCuXLPEPVCDSTPVCloaiCEVVST18den35kV_26" localSheetId="3">#REF!</definedName>
    <definedName name="GiacapbocCuXLPEPVCDSTPVCloaiCEVVST18den35kV_26">#REF!</definedName>
    <definedName name="GiacapbocCuXLPEPVCDSTPVCloaiCEVVST18den35kV_28" localSheetId="11">#REF!</definedName>
    <definedName name="GiacapbocCuXLPEPVCDSTPVCloaiCEVVST18den35kV_28" localSheetId="3">#REF!</definedName>
    <definedName name="GiacapbocCuXLPEPVCDSTPVCloaiCEVVST18den35kV_28">#REF!</definedName>
    <definedName name="GiacapbocCuXLPEPVCDSTPVCloaiCEVVST18den35kV_3">"$#REF!.$B$476:$D$484"</definedName>
    <definedName name="GiacapbocCuXLPEPVCloaiCEV">"$#REF!.$B$389:$D$403"</definedName>
    <definedName name="GiacapbocCuXLPEPVCloaiCEV_26" localSheetId="11">#REF!</definedName>
    <definedName name="GiacapbocCuXLPEPVCloaiCEV_26" localSheetId="3">#REF!</definedName>
    <definedName name="GiacapbocCuXLPEPVCloaiCEV_26">#REF!</definedName>
    <definedName name="GiacapbocCuXLPEPVCloaiCEV_28" localSheetId="11">#REF!</definedName>
    <definedName name="GiacapbocCuXLPEPVCloaiCEV_28" localSheetId="3">#REF!</definedName>
    <definedName name="GiacapbocCuXLPEPVCloaiCEV_28">#REF!</definedName>
    <definedName name="GiacapbocCuXLPEPVCloaiCEV_3">"$#REF!.$B$389:$D$403"</definedName>
    <definedName name="GiacapbocCuXLPEPVCloaiCEV12den24kV">"$#REF!.$B$416:$D$424"</definedName>
    <definedName name="GiacapbocCuXLPEPVCloaiCEV12den24kV_26" localSheetId="11">#REF!</definedName>
    <definedName name="GiacapbocCuXLPEPVCloaiCEV12den24kV_26" localSheetId="3">#REF!</definedName>
    <definedName name="GiacapbocCuXLPEPVCloaiCEV12den24kV_26">#REF!</definedName>
    <definedName name="GiacapbocCuXLPEPVCloaiCEV12den24kV_28" localSheetId="11">#REF!</definedName>
    <definedName name="GiacapbocCuXLPEPVCloaiCEV12den24kV_28" localSheetId="3">#REF!</definedName>
    <definedName name="GiacapbocCuXLPEPVCloaiCEV12den24kV_28">#REF!</definedName>
    <definedName name="GiacapbocCuXLPEPVCloaiCEV12den24kV_3">"$#REF!.$B$416:$D$424"</definedName>
    <definedName name="GiacapbocCuXLPEPVCloaiCEV18den35kV">"$#REF!.$B$456:$D$464"</definedName>
    <definedName name="GiacapbocCuXLPEPVCloaiCEV18den35kV_26" localSheetId="11">#REF!</definedName>
    <definedName name="GiacapbocCuXLPEPVCloaiCEV18den35kV_26" localSheetId="3">#REF!</definedName>
    <definedName name="GiacapbocCuXLPEPVCloaiCEV18den35kV_26">#REF!</definedName>
    <definedName name="GiacapbocCuXLPEPVCloaiCEV18den35kV_28" localSheetId="11">#REF!</definedName>
    <definedName name="GiacapbocCuXLPEPVCloaiCEV18den35kV_28" localSheetId="3">#REF!</definedName>
    <definedName name="GiacapbocCuXLPEPVCloaiCEV18den35kV_28">#REF!</definedName>
    <definedName name="GiacapbocCuXLPEPVCloaiCEV18den35kV_3">"$#REF!.$B$456:$D$464"</definedName>
    <definedName name="GiacapbocCuXLPEPVCPVCloaiCEVV12den24kV">"$#REF!.$B$426:$D$434"</definedName>
    <definedName name="GiacapbocCuXLPEPVCPVCloaiCEVV12den24kV_26" localSheetId="11">#REF!</definedName>
    <definedName name="GiacapbocCuXLPEPVCPVCloaiCEVV12den24kV_26" localSheetId="3">#REF!</definedName>
    <definedName name="GiacapbocCuXLPEPVCPVCloaiCEVV12den24kV_26">#REF!</definedName>
    <definedName name="GiacapbocCuXLPEPVCPVCloaiCEVV12den24kV_28" localSheetId="11">#REF!</definedName>
    <definedName name="GiacapbocCuXLPEPVCPVCloaiCEVV12den24kV_28" localSheetId="3">#REF!</definedName>
    <definedName name="GiacapbocCuXLPEPVCPVCloaiCEVV12den24kV_28">#REF!</definedName>
    <definedName name="GiacapbocCuXLPEPVCPVCloaiCEVV12den24kV_3">"$#REF!.$B$426:$D$434"</definedName>
    <definedName name="GiacapbocCuXLPEPVCSWPVCloaiCEVVSW12den24kV">"$#REF!.$B$446:$D$454"</definedName>
    <definedName name="GiacapbocCuXLPEPVCSWPVCloaiCEVVSW12den24kV_26" localSheetId="11">#REF!</definedName>
    <definedName name="GiacapbocCuXLPEPVCSWPVCloaiCEVVSW12den24kV_26" localSheetId="3">#REF!</definedName>
    <definedName name="GiacapbocCuXLPEPVCSWPVCloaiCEVVSW12den24kV_26">#REF!</definedName>
    <definedName name="GiacapbocCuXLPEPVCSWPVCloaiCEVVSW12den24kV_28" localSheetId="11">#REF!</definedName>
    <definedName name="GiacapbocCuXLPEPVCSWPVCloaiCEVVSW12den24kV_28" localSheetId="3">#REF!</definedName>
    <definedName name="GiacapbocCuXLPEPVCSWPVCloaiCEVVSW12den24kV_28">#REF!</definedName>
    <definedName name="GiacapbocCuXLPEPVCSWPVCloaiCEVVSW12den24kV_3">"$#REF!.$B$446:$D$454"</definedName>
    <definedName name="GiacapbocCuXLPEPVCSWPVCloaiCEVVSW18den35kV">"$#REF!.$B$486:$D$494"</definedName>
    <definedName name="GiacapbocCuXLPEPVCSWPVCloaiCEVVSW18den35kV_26" localSheetId="11">#REF!</definedName>
    <definedName name="GiacapbocCuXLPEPVCSWPVCloaiCEVVSW18den35kV_26" localSheetId="3">#REF!</definedName>
    <definedName name="GiacapbocCuXLPEPVCSWPVCloaiCEVVSW18den35kV_26">#REF!</definedName>
    <definedName name="GiacapbocCuXLPEPVCSWPVCloaiCEVVSW18den35kV_28" localSheetId="11">#REF!</definedName>
    <definedName name="GiacapbocCuXLPEPVCSWPVCloaiCEVVSW18den35kV_28" localSheetId="3">#REF!</definedName>
    <definedName name="GiacapbocCuXLPEPVCSWPVCloaiCEVVSW18den35kV_28">#REF!</definedName>
    <definedName name="GiacapbocCuXLPEPVCSWPVCloaiCEVVSW18den35kV_3">"$#REF!.$B$486:$D$494"</definedName>
    <definedName name="giacong" localSheetId="11">#REF!</definedName>
    <definedName name="giacong" localSheetId="3">#REF!</definedName>
    <definedName name="giacong">#REF!</definedName>
    <definedName name="giacong_28" localSheetId="11">#REF!</definedName>
    <definedName name="giacong_28" localSheetId="3">#REF!</definedName>
    <definedName name="giacong_28">#REF!</definedName>
    <definedName name="Giacuoc" localSheetId="11">#REF!</definedName>
    <definedName name="Giacuoc" localSheetId="3">#REF!</definedName>
    <definedName name="Giacuoc">#REF!</definedName>
    <definedName name="Giacuoc_20" localSheetId="11">#REF!</definedName>
    <definedName name="Giacuoc_20" localSheetId="3">#REF!</definedName>
    <definedName name="Giacuoc_20">#REF!</definedName>
    <definedName name="Giacuoc_28" localSheetId="11">#REF!</definedName>
    <definedName name="Giacuoc_28" localSheetId="3">#REF!</definedName>
    <definedName name="Giacuoc_28">#REF!</definedName>
    <definedName name="GiadayACbocPVC">"$#REF!.$B$208:$D$222"</definedName>
    <definedName name="GiadayACbocPVC_26" localSheetId="11">#REF!</definedName>
    <definedName name="GiadayACbocPVC_26" localSheetId="3">#REF!</definedName>
    <definedName name="GiadayACbocPVC_26">#REF!</definedName>
    <definedName name="GiadayACbocPVC_28" localSheetId="11">#REF!</definedName>
    <definedName name="GiadayACbocPVC_28" localSheetId="3">#REF!</definedName>
    <definedName name="GiadayACbocPVC_28">#REF!</definedName>
    <definedName name="GiadayACbocPVC_3">"$#REF!.$B$208:$D$222"</definedName>
    <definedName name="GiadayAS">"$#REF!.$B$198:$D$206"</definedName>
    <definedName name="GiadayAS_26" localSheetId="11">#REF!</definedName>
    <definedName name="GiadayAS_26" localSheetId="3">#REF!</definedName>
    <definedName name="GiadayAS_26">#REF!</definedName>
    <definedName name="GiadayAS_28" localSheetId="11">#REF!</definedName>
    <definedName name="GiadayAS_28" localSheetId="3">#REF!</definedName>
    <definedName name="GiadayAS_28">#REF!</definedName>
    <definedName name="GiadayAS_3">"$#REF!.$B$198:$D$206"</definedName>
    <definedName name="GiadayAtran">"$#REF!.$B$224:$D$235"</definedName>
    <definedName name="GiadayAtran_26" localSheetId="11">#REF!</definedName>
    <definedName name="GiadayAtran_26" localSheetId="3">#REF!</definedName>
    <definedName name="GiadayAtran_26">#REF!</definedName>
    <definedName name="GiadayAtran_28" localSheetId="11">#REF!</definedName>
    <definedName name="GiadayAtran_28" localSheetId="3">#REF!</definedName>
    <definedName name="GiadayAtran_28">#REF!</definedName>
    <definedName name="GiadayAtran_3">"$#REF!.$B$224:$D$235"</definedName>
    <definedName name="GiadayAV">"$#REF!.$B$237:$D$248"</definedName>
    <definedName name="GiadayAV_26" localSheetId="11">#REF!</definedName>
    <definedName name="GiadayAV_26" localSheetId="3">#REF!</definedName>
    <definedName name="GiadayAV_26">#REF!</definedName>
    <definedName name="GiadayAV_28" localSheetId="11">#REF!</definedName>
    <definedName name="GiadayAV_28" localSheetId="3">#REF!</definedName>
    <definedName name="GiadayAV_28">#REF!</definedName>
    <definedName name="GiadayAV_3">"$#REF!.$B$237:$D$248"</definedName>
    <definedName name="GiadayAXLPE1kVlkyhieuAE">"$#REF!.$B$250:$D$256"</definedName>
    <definedName name="GiadayAXLPE1kVlkyhieuAE_26" localSheetId="11">#REF!</definedName>
    <definedName name="GiadayAXLPE1kVlkyhieuAE_26" localSheetId="3">#REF!</definedName>
    <definedName name="GiadayAXLPE1kVlkyhieuAE_26">#REF!</definedName>
    <definedName name="GiadayAXLPE1kVlkyhieuAE_28" localSheetId="11">#REF!</definedName>
    <definedName name="GiadayAXLPE1kVlkyhieuAE_28" localSheetId="3">#REF!</definedName>
    <definedName name="GiadayAXLPE1kVlkyhieuAE_28">#REF!</definedName>
    <definedName name="GiadayAXLPE1kVlkyhieuAE_3">"$#REF!.$B$250:$D$256"</definedName>
    <definedName name="GiadaycapCEV">"$#REF!.$B$284:$D$295"</definedName>
    <definedName name="GiadaycapCEV_26" localSheetId="11">#REF!</definedName>
    <definedName name="GiadaycapCEV_26" localSheetId="3">#REF!</definedName>
    <definedName name="GiadaycapCEV_26">#REF!</definedName>
    <definedName name="GiadaycapCEV_28" localSheetId="11">#REF!</definedName>
    <definedName name="GiadaycapCEV_28" localSheetId="3">#REF!</definedName>
    <definedName name="GiadaycapCEV_28">#REF!</definedName>
    <definedName name="GiadaycapCEV_3">"$#REF!.$B$284:$D$295"</definedName>
    <definedName name="GiadaycapCuPVC600V">"$#REF!.$B$271:$D$282"</definedName>
    <definedName name="GiadaycapCuPVC600V_26" localSheetId="11">#REF!</definedName>
    <definedName name="GiadaycapCuPVC600V_26" localSheetId="3">#REF!</definedName>
    <definedName name="GiadaycapCuPVC600V_26">#REF!</definedName>
    <definedName name="GiadaycapCuPVC600V_28" localSheetId="11">#REF!</definedName>
    <definedName name="GiadaycapCuPVC600V_28" localSheetId="3">#REF!</definedName>
    <definedName name="GiadaycapCuPVC600V_28">#REF!</definedName>
    <definedName name="GiadaycapCuPVC600V_3">"$#REF!.$B$271:$D$282"</definedName>
    <definedName name="GiadayCVV">"$#REF!.$B$297:$D$359"</definedName>
    <definedName name="GiadayCVV_26" localSheetId="11">#REF!</definedName>
    <definedName name="GiadayCVV_26" localSheetId="3">#REF!</definedName>
    <definedName name="GiadayCVV_26">#REF!</definedName>
    <definedName name="GiadayCVV_28" localSheetId="11">#REF!</definedName>
    <definedName name="GiadayCVV_28" localSheetId="3">#REF!</definedName>
    <definedName name="GiadayCVV_28">#REF!</definedName>
    <definedName name="GiadayCVV_3">"$#REF!.$B$297:$D$359"</definedName>
    <definedName name="GiadayMtran">"$#REF!.$B$258:$D$269"</definedName>
    <definedName name="GiadayMtran_26" localSheetId="11">#REF!</definedName>
    <definedName name="GiadayMtran_26" localSheetId="3">#REF!</definedName>
    <definedName name="GiadayMtran_26">#REF!</definedName>
    <definedName name="GiadayMtran_28" localSheetId="11">#REF!</definedName>
    <definedName name="GiadayMtran_28" localSheetId="3">#REF!</definedName>
    <definedName name="GiadayMtran_28">#REF!</definedName>
    <definedName name="GiadayMtran_3">"$#REF!.$B$258:$D$269"</definedName>
    <definedName name="GiaHaNoiT2_2002_Q" localSheetId="11">#REF!</definedName>
    <definedName name="GiaHaNoiT2_2002_Q" localSheetId="3">#REF!</definedName>
    <definedName name="GiaHaNoiT2_2002_Q">#REF!</definedName>
    <definedName name="GIAMUA" localSheetId="11">#REF!</definedName>
    <definedName name="GIAMUA" localSheetId="3">#REF!</definedName>
    <definedName name="GIAMUA">#REF!</definedName>
    <definedName name="Giasatthep">"$#REF!.$B$193:$D$195"</definedName>
    <definedName name="Giasatthep_26" localSheetId="11">#REF!</definedName>
    <definedName name="Giasatthep_26" localSheetId="3">#REF!</definedName>
    <definedName name="Giasatthep_26">#REF!</definedName>
    <definedName name="Giasatthep_28" localSheetId="11">#REF!</definedName>
    <definedName name="Giasatthep_28" localSheetId="3">#REF!</definedName>
    <definedName name="Giasatthep_28">#REF!</definedName>
    <definedName name="Giasatthep_3">"$#REF!.$B$193:$D$195"</definedName>
    <definedName name="Giavatlieukhac">"$#REF!.$B$69:$D$77"</definedName>
    <definedName name="Giavatlieukhac_26" localSheetId="11">#REF!</definedName>
    <definedName name="Giavatlieukhac_26" localSheetId="3">#REF!</definedName>
    <definedName name="Giavatlieukhac_26">#REF!</definedName>
    <definedName name="Giavatlieukhac_28" localSheetId="11">#REF!</definedName>
    <definedName name="Giavatlieukhac_28" localSheetId="3">#REF!</definedName>
    <definedName name="Giavatlieukhac_28">#REF!</definedName>
    <definedName name="Giavatlieukhac_3">"$#REF!.$B$69:$D$77"</definedName>
    <definedName name="GIAVL_KHECAC" localSheetId="11">#REF!</definedName>
    <definedName name="GIAVL_KHECAC" localSheetId="3">#REF!</definedName>
    <definedName name="GIAVL_KHECAC">#REF!</definedName>
    <definedName name="GIAVL_TRALY" localSheetId="11">#REF!</definedName>
    <definedName name="GIAVL_TRALY" localSheetId="3">#REF!</definedName>
    <definedName name="GIAVL_TRALY">#REF!</definedName>
    <definedName name="GIAVLIEUTN" localSheetId="11">#REF!</definedName>
    <definedName name="GIAVLIEUTN" localSheetId="3">#REF!</definedName>
    <definedName name="GIAVLIEUTN">#REF!</definedName>
    <definedName name="GIAVLIEUTN_20" localSheetId="11">#REF!</definedName>
    <definedName name="GIAVLIEUTN_20" localSheetId="3">#REF!</definedName>
    <definedName name="GIAVLIEUTN_20">#REF!</definedName>
    <definedName name="GIAVLIEUTN_28" localSheetId="11">#REF!</definedName>
    <definedName name="GIAVLIEUTN_28" localSheetId="3">#REF!</definedName>
    <definedName name="GIAVLIEUTN_28">#REF!</definedName>
    <definedName name="giaVLxhien" localSheetId="11">#REF!</definedName>
    <definedName name="giaVLxhien" localSheetId="3">#REF!</definedName>
    <definedName name="giaVLxhien">#REF!</definedName>
    <definedName name="gica_bq" localSheetId="11">#REF!</definedName>
    <definedName name="gica_bq" localSheetId="3">#REF!</definedName>
    <definedName name="gica_bq">#REF!</definedName>
    <definedName name="gica_bv" localSheetId="11">#REF!</definedName>
    <definedName name="gica_bv" localSheetId="3">#REF!</definedName>
    <definedName name="gica_bv">#REF!</definedName>
    <definedName name="gica_ck" localSheetId="11">#REF!</definedName>
    <definedName name="gica_ck" localSheetId="3">#REF!</definedName>
    <definedName name="gica_ck">#REF!</definedName>
    <definedName name="gica_d1" localSheetId="11">#REF!</definedName>
    <definedName name="gica_d1" localSheetId="3">#REF!</definedName>
    <definedName name="gica_d1">#REF!</definedName>
    <definedName name="gica_d2" localSheetId="11">#REF!</definedName>
    <definedName name="gica_d2" localSheetId="3">#REF!</definedName>
    <definedName name="gica_d2">#REF!</definedName>
    <definedName name="gica_d3" localSheetId="11">#REF!</definedName>
    <definedName name="gica_d3" localSheetId="3">#REF!</definedName>
    <definedName name="gica_d3">#REF!</definedName>
    <definedName name="gica_dl" localSheetId="11">#REF!</definedName>
    <definedName name="gica_dl" localSheetId="3">#REF!</definedName>
    <definedName name="gica_dl">#REF!</definedName>
    <definedName name="gica_kcs" localSheetId="11">#REF!</definedName>
    <definedName name="gica_kcs" localSheetId="3">#REF!</definedName>
    <definedName name="gica_kcs">#REF!</definedName>
    <definedName name="gica_nb" localSheetId="11">#REF!</definedName>
    <definedName name="gica_nb" localSheetId="3">#REF!</definedName>
    <definedName name="gica_nb">#REF!</definedName>
    <definedName name="gica_ngio" localSheetId="11">#REF!</definedName>
    <definedName name="gica_ngio" localSheetId="3">#REF!</definedName>
    <definedName name="gica_ngio">#REF!</definedName>
    <definedName name="gica_nv" localSheetId="11">#REF!</definedName>
    <definedName name="gica_nv" localSheetId="3">#REF!</definedName>
    <definedName name="gica_nv">#REF!</definedName>
    <definedName name="gica_t3" localSheetId="11">#REF!</definedName>
    <definedName name="gica_t3" localSheetId="3">#REF!</definedName>
    <definedName name="gica_t3">#REF!</definedName>
    <definedName name="gica_t4" localSheetId="11">#REF!</definedName>
    <definedName name="gica_t4" localSheetId="3">#REF!</definedName>
    <definedName name="gica_t4">#REF!</definedName>
    <definedName name="gica_t5" localSheetId="11">#REF!</definedName>
    <definedName name="gica_t5" localSheetId="3">#REF!</definedName>
    <definedName name="gica_t5">#REF!</definedName>
    <definedName name="gica_t6" localSheetId="11">#REF!</definedName>
    <definedName name="gica_t6" localSheetId="3">#REF!</definedName>
    <definedName name="gica_t6">#REF!</definedName>
    <definedName name="gica_tc" localSheetId="11">#REF!</definedName>
    <definedName name="gica_tc" localSheetId="3">#REF!</definedName>
    <definedName name="gica_tc">#REF!</definedName>
    <definedName name="gica_tm" localSheetId="11">#REF!</definedName>
    <definedName name="gica_tm" localSheetId="3">#REF!</definedName>
    <definedName name="gica_tm">#REF!</definedName>
    <definedName name="gica_vs" localSheetId="11">#REF!</definedName>
    <definedName name="gica_vs" localSheetId="3">#REF!</definedName>
    <definedName name="gica_vs">#REF!</definedName>
    <definedName name="gica_xh" localSheetId="11">#REF!</definedName>
    <definedName name="gica_xh" localSheetId="3">#REF!</definedName>
    <definedName name="gica_xh">#REF!</definedName>
    <definedName name="GID1_1" localSheetId="11">#REF!</definedName>
    <definedName name="GID1_1" localSheetId="3">#REF!</definedName>
    <definedName name="GID1_1">#REF!</definedName>
    <definedName name="GID1_2" localSheetId="11">#REF!</definedName>
    <definedName name="GID1_2" localSheetId="3">#REF!</definedName>
    <definedName name="GID1_2">#REF!</definedName>
    <definedName name="GID1_20" localSheetId="11">#REF!</definedName>
    <definedName name="GID1_20" localSheetId="3">#REF!</definedName>
    <definedName name="GID1_20">#REF!</definedName>
    <definedName name="GID1_25" localSheetId="11">#REF!</definedName>
    <definedName name="GID1_25" localSheetId="3">#REF!</definedName>
    <definedName name="GID1_25">#REF!</definedName>
    <definedName name="GID1_26" localSheetId="11">#REF!</definedName>
    <definedName name="GID1_26" localSheetId="3">#REF!</definedName>
    <definedName name="GID1_26">#REF!</definedName>
    <definedName name="GID1_28" localSheetId="11">#REF!</definedName>
    <definedName name="GID1_28" localSheetId="3">#REF!</definedName>
    <definedName name="GID1_28">#REF!</definedName>
    <definedName name="GID1_3" localSheetId="11">#REF!</definedName>
    <definedName name="GID1_3" localSheetId="3">#REF!</definedName>
    <definedName name="GID1_3">#REF!</definedName>
    <definedName name="GID1_3_1" localSheetId="11">#REF!</definedName>
    <definedName name="GID1_3_1" localSheetId="3">#REF!</definedName>
    <definedName name="GID1_3_1">#REF!</definedName>
    <definedName name="GID1_3_2" localSheetId="11">#REF!</definedName>
    <definedName name="GID1_3_2" localSheetId="3">#REF!</definedName>
    <definedName name="GID1_3_2">#REF!</definedName>
    <definedName name="GID1_3_20" localSheetId="11">#REF!</definedName>
    <definedName name="GID1_3_20" localSheetId="3">#REF!</definedName>
    <definedName name="GID1_3_20">#REF!</definedName>
    <definedName name="GID1_3_25" localSheetId="11">#REF!</definedName>
    <definedName name="GID1_3_25" localSheetId="3">#REF!</definedName>
    <definedName name="GID1_3_25">#REF!</definedName>
    <definedName name="gielau" localSheetId="11">#REF!</definedName>
    <definedName name="gielau" localSheetId="3">#REF!</definedName>
    <definedName name="gielau">#REF!</definedName>
    <definedName name="gIItc" localSheetId="11">#REF!</definedName>
    <definedName name="gIItc" localSheetId="3">#REF!</definedName>
    <definedName name="gIItc">#REF!</definedName>
    <definedName name="gIItc_20" localSheetId="11">#REF!</definedName>
    <definedName name="gIItc_20" localSheetId="3">#REF!</definedName>
    <definedName name="gIItc_20">#REF!</definedName>
    <definedName name="gIItc_28" localSheetId="11">#REF!</definedName>
    <definedName name="gIItc_28" localSheetId="3">#REF!</definedName>
    <definedName name="gIItc_28">#REF!</definedName>
    <definedName name="gIItt" localSheetId="11">#REF!</definedName>
    <definedName name="gIItt" localSheetId="3">#REF!</definedName>
    <definedName name="gIItt">#REF!</definedName>
    <definedName name="gIItt_20" localSheetId="11">#REF!</definedName>
    <definedName name="gIItt_20" localSheetId="3">#REF!</definedName>
    <definedName name="gIItt_20">#REF!</definedName>
    <definedName name="gIItt_28" localSheetId="11">#REF!</definedName>
    <definedName name="gIItt_28" localSheetId="3">#REF!</definedName>
    <definedName name="gIItt_28">#REF!</definedName>
    <definedName name="gio_bq" localSheetId="11">#REF!</definedName>
    <definedName name="gio_bq" localSheetId="3">#REF!</definedName>
    <definedName name="gio_bq">#REF!</definedName>
    <definedName name="gio_d1" localSheetId="11">#REF!</definedName>
    <definedName name="gio_d1" localSheetId="3">#REF!</definedName>
    <definedName name="gio_d1">#REF!</definedName>
    <definedName name="gio_d2" localSheetId="11">#REF!</definedName>
    <definedName name="gio_d2" localSheetId="3">#REF!</definedName>
    <definedName name="gio_d2">#REF!</definedName>
    <definedName name="gio_d3" localSheetId="11">#REF!</definedName>
    <definedName name="gio_d3" localSheetId="3">#REF!</definedName>
    <definedName name="gio_d3">#REF!</definedName>
    <definedName name="gio_dl" localSheetId="11">#REF!</definedName>
    <definedName name="gio_dl" localSheetId="3">#REF!</definedName>
    <definedName name="gio_dl">#REF!</definedName>
    <definedName name="gio_kcs" localSheetId="11">#REF!</definedName>
    <definedName name="gio_kcs" localSheetId="3">#REF!</definedName>
    <definedName name="gio_kcs">#REF!</definedName>
    <definedName name="gio_ngio" localSheetId="11">#REF!</definedName>
    <definedName name="gio_ngio" localSheetId="3">#REF!</definedName>
    <definedName name="gio_ngio">#REF!</definedName>
    <definedName name="gio_t3" localSheetId="11">#REF!</definedName>
    <definedName name="gio_t3" localSheetId="3">#REF!</definedName>
    <definedName name="gio_t3">#REF!</definedName>
    <definedName name="gio_t4" localSheetId="11">#REF!</definedName>
    <definedName name="gio_t4" localSheetId="3">#REF!</definedName>
    <definedName name="gio_t4">#REF!</definedName>
    <definedName name="gio_t5" localSheetId="11">#REF!</definedName>
    <definedName name="gio_t5" localSheetId="3">#REF!</definedName>
    <definedName name="gio_t5">#REF!</definedName>
    <definedName name="gio_t6" localSheetId="11">#REF!</definedName>
    <definedName name="gio_t6" localSheetId="3">#REF!</definedName>
    <definedName name="gio_t6">#REF!</definedName>
    <definedName name="gio_vs" localSheetId="11">#REF!</definedName>
    <definedName name="gio_vs" localSheetId="3">#REF!</definedName>
    <definedName name="gio_vs">#REF!</definedName>
    <definedName name="gio_xh" localSheetId="11">#REF!</definedName>
    <definedName name="gio_xh" localSheetId="3">#REF!</definedName>
    <definedName name="gio_xh">#REF!</definedName>
    <definedName name="Giocong" localSheetId="11">#REF!</definedName>
    <definedName name="Giocong" localSheetId="3">#REF!</definedName>
    <definedName name="Giocong">#REF!</definedName>
    <definedName name="Giocong_20" localSheetId="11">#REF!</definedName>
    <definedName name="Giocong_20" localSheetId="3">#REF!</definedName>
    <definedName name="Giocong_20">#REF!</definedName>
    <definedName name="Giocong_28" localSheetId="11">#REF!</definedName>
    <definedName name="Giocong_28" localSheetId="3">#REF!</definedName>
    <definedName name="Giocong_28">#REF!</definedName>
    <definedName name="giom" localSheetId="11">#REF!</definedName>
    <definedName name="giom" localSheetId="3">#REF!</definedName>
    <definedName name="giom">#REF!</definedName>
    <definedName name="giom_20" localSheetId="11">#REF!</definedName>
    <definedName name="giom_20" localSheetId="3">#REF!</definedName>
    <definedName name="giom_20">#REF!</definedName>
    <definedName name="giom_28" localSheetId="11">#REF!</definedName>
    <definedName name="giom_28" localSheetId="3">#REF!</definedName>
    <definedName name="giom_28">#REF!</definedName>
    <definedName name="giomoi" localSheetId="11">#REF!</definedName>
    <definedName name="giomoi" localSheetId="3">#REF!</definedName>
    <definedName name="giomoi">#REF!</definedName>
    <definedName name="giomoi_20" localSheetId="11">#REF!</definedName>
    <definedName name="giomoi_20" localSheetId="3">#REF!</definedName>
    <definedName name="giomoi_20">#REF!</definedName>
    <definedName name="giomoi_28" localSheetId="11">#REF!</definedName>
    <definedName name="giomoi_28" localSheetId="3">#REF!</definedName>
    <definedName name="giomoi_28">#REF!</definedName>
    <definedName name="gipa5" localSheetId="11">#REF!</definedName>
    <definedName name="gipa5" localSheetId="3">#REF!</definedName>
    <definedName name="gipa5">#REF!</definedName>
    <definedName name="gipa5_28" localSheetId="11">#REF!</definedName>
    <definedName name="gipa5_28" localSheetId="3">#REF!</definedName>
    <definedName name="gipa5_28">#REF!</definedName>
    <definedName name="gk" localSheetId="11">#REF!</definedName>
    <definedName name="gk" localSheetId="3">#REF!</definedName>
    <definedName name="gk">#REF!</definedName>
    <definedName name="gk_28" localSheetId="11">#REF!</definedName>
    <definedName name="gk_28" localSheetId="3">#REF!</definedName>
    <definedName name="gk_28">#REF!</definedName>
    <definedName name="gkcn" localSheetId="11">#REF!</definedName>
    <definedName name="gkcn" localSheetId="3">#REF!</definedName>
    <definedName name="gkcn">#REF!</definedName>
    <definedName name="gkcn_20" localSheetId="11">#REF!</definedName>
    <definedName name="gkcn_20" localSheetId="3">#REF!</definedName>
    <definedName name="gkcn_20">#REF!</definedName>
    <definedName name="gkcn_28" localSheetId="11">#REF!</definedName>
    <definedName name="gkcn_28" localSheetId="3">#REF!</definedName>
    <definedName name="gkcn_28">#REF!</definedName>
    <definedName name="gkGTGT" localSheetId="11">#REF!</definedName>
    <definedName name="gkGTGT" localSheetId="3">#REF!</definedName>
    <definedName name="gkGTGT">#REF!</definedName>
    <definedName name="gkGTGT_20" localSheetId="11">#REF!</definedName>
    <definedName name="gkGTGT_20" localSheetId="3">#REF!</definedName>
    <definedName name="gkGTGT_20">#REF!</definedName>
    <definedName name="gl3p">"$#REF!.$D$10"</definedName>
    <definedName name="gl3p_26" localSheetId="11">#REF!</definedName>
    <definedName name="gl3p_26" localSheetId="3">#REF!</definedName>
    <definedName name="gl3p_26">#REF!</definedName>
    <definedName name="gl3p_28" localSheetId="11">#REF!</definedName>
    <definedName name="gl3p_28" localSheetId="3">#REF!</definedName>
    <definedName name="gl3p_28">#REF!</definedName>
    <definedName name="gl3p_3">"$#REF!.$D$10"</definedName>
    <definedName name="Glazing" localSheetId="11">#REF!</definedName>
    <definedName name="Glazing" localSheetId="3">#REF!</definedName>
    <definedName name="Glazing">#REF!</definedName>
    <definedName name="Glazing_28" localSheetId="11">#REF!</definedName>
    <definedName name="Glazing_28" localSheetId="3">#REF!</definedName>
    <definedName name="Glazing_28">#REF!</definedName>
    <definedName name="glc" localSheetId="11">#REF!</definedName>
    <definedName name="glc" localSheetId="3">#REF!</definedName>
    <definedName name="glc">#REF!</definedName>
    <definedName name="gld" localSheetId="11">#REF!</definedName>
    <definedName name="gld" localSheetId="3">#REF!</definedName>
    <definedName name="gld">#REF!</definedName>
    <definedName name="gld_20" localSheetId="11">#REF!</definedName>
    <definedName name="gld_20" localSheetId="3">#REF!</definedName>
    <definedName name="gld_20">#REF!</definedName>
    <definedName name="gld_28" localSheetId="11">#REF!</definedName>
    <definedName name="gld_28" localSheetId="3">#REF!</definedName>
    <definedName name="gld_28">#REF!</definedName>
    <definedName name="GLL" localSheetId="11">#REF!</definedName>
    <definedName name="GLL" localSheetId="3">#REF!</definedName>
    <definedName name="GLL">#REF!</definedName>
    <definedName name="GLL_20" localSheetId="11">#REF!</definedName>
    <definedName name="GLL_20" localSheetId="3">#REF!</definedName>
    <definedName name="GLL_20">#REF!</definedName>
    <definedName name="GLL_28" localSheetId="11">#REF!</definedName>
    <definedName name="GLL_28" localSheetId="3">#REF!</definedName>
    <definedName name="GLL_28">#REF!</definedName>
    <definedName name="gllf" localSheetId="11">#REF!</definedName>
    <definedName name="gllf" localSheetId="3">#REF!</definedName>
    <definedName name="gllf">#REF!</definedName>
    <definedName name="glls" localSheetId="11">#REF!</definedName>
    <definedName name="glls" localSheetId="3">#REF!</definedName>
    <definedName name="glls">#REF!</definedName>
    <definedName name="gm" localSheetId="11">#REF!</definedName>
    <definedName name="gm" localSheetId="3">#REF!</definedName>
    <definedName name="gm">#REF!</definedName>
    <definedName name="gm_20" localSheetId="11">#REF!</definedName>
    <definedName name="gm_20" localSheetId="3">#REF!</definedName>
    <definedName name="gm_20">#REF!</definedName>
    <definedName name="gm_28" localSheetId="11">#REF!</definedName>
    <definedName name="gm_28" localSheetId="3">#REF!</definedName>
    <definedName name="gm_28">#REF!</definedName>
    <definedName name="gn" localSheetId="11">#REF!</definedName>
    <definedName name="gn" localSheetId="3">#REF!</definedName>
    <definedName name="gn">#REF!</definedName>
    <definedName name="gn_28" localSheetId="11">#REF!</definedName>
    <definedName name="gn_28" localSheetId="3">#REF!</definedName>
    <definedName name="gn_28">#REF!</definedName>
    <definedName name="gnc" localSheetId="11">#REF!</definedName>
    <definedName name="gnc" localSheetId="3">#REF!</definedName>
    <definedName name="gnc">#REF!</definedName>
    <definedName name="Gnd" localSheetId="11">#REF!</definedName>
    <definedName name="Gnd" localSheetId="3">#REF!</definedName>
    <definedName name="Gnd">#REF!</definedName>
    <definedName name="gnkcn25" localSheetId="11">#REF!</definedName>
    <definedName name="gnkcn25" localSheetId="3">#REF!</definedName>
    <definedName name="gnkcn25">#REF!</definedName>
    <definedName name="gnlc25" localSheetId="11">#REF!</definedName>
    <definedName name="gnlc25" localSheetId="3">#REF!</definedName>
    <definedName name="gnlc25">#REF!</definedName>
    <definedName name="gntt25" localSheetId="11">#REF!</definedName>
    <definedName name="gntt25" localSheetId="3">#REF!</definedName>
    <definedName name="gntt25">#REF!</definedName>
    <definedName name="gnxm25" localSheetId="11">#REF!</definedName>
    <definedName name="gnxm25" localSheetId="3">#REF!</definedName>
    <definedName name="gnxm25">#REF!</definedName>
    <definedName name="Go">NA()</definedName>
    <definedName name="Go_26" localSheetId="11">#REF!</definedName>
    <definedName name="Go_26" localSheetId="3">#REF!</definedName>
    <definedName name="Go_26">#REF!</definedName>
    <definedName name="Go_28" localSheetId="11">#REF!</definedName>
    <definedName name="Go_28" localSheetId="3">#REF!</definedName>
    <definedName name="Go_28">#REF!</definedName>
    <definedName name="Go_3">NA()</definedName>
    <definedName name="GoBack">"#NAME!GoBack"</definedName>
    <definedName name="GoBack_26" localSheetId="0">GoBack</definedName>
    <definedName name="GoBack_26" localSheetId="1">GoBack</definedName>
    <definedName name="GoBack_26" localSheetId="2">GoBack</definedName>
    <definedName name="GoBack_26" localSheetId="3">[0]!GoBack</definedName>
    <definedName name="GoBack_26">GoBack</definedName>
    <definedName name="GoBack_28" localSheetId="0">GoBack</definedName>
    <definedName name="GoBack_28" localSheetId="1">GoBack</definedName>
    <definedName name="GoBack_28" localSheetId="2">GoBack</definedName>
    <definedName name="GoBack_28" localSheetId="3">[0]!GoBack</definedName>
    <definedName name="GoBack_28">GoBack</definedName>
    <definedName name="goc">NA()</definedName>
    <definedName name="goc_26" localSheetId="11">#REF!</definedName>
    <definedName name="goc_26" localSheetId="0">#REF!</definedName>
    <definedName name="goc_26" localSheetId="3">#REF!</definedName>
    <definedName name="goc_26">#REF!</definedName>
    <definedName name="goc_28" localSheetId="11">#REF!</definedName>
    <definedName name="goc_28" localSheetId="0">#REF!</definedName>
    <definedName name="goc_28" localSheetId="3">#REF!</definedName>
    <definedName name="goc_28">#REF!</definedName>
    <definedName name="Goc32x3">"$#REF!.$K$19"</definedName>
    <definedName name="Goc32x3_26" localSheetId="11">#REF!</definedName>
    <definedName name="Goc32x3_26" localSheetId="3">#REF!</definedName>
    <definedName name="Goc32x3_26">#REF!</definedName>
    <definedName name="Goc32x3_28" localSheetId="11">#REF!</definedName>
    <definedName name="Goc32x3_28" localSheetId="3">#REF!</definedName>
    <definedName name="Goc32x3_28">#REF!</definedName>
    <definedName name="Goc32x3_3">"$#REF!.$K$19"</definedName>
    <definedName name="Goc35x3">"$#REF!.$K$15"</definedName>
    <definedName name="Goc35x3_26" localSheetId="11">#REF!</definedName>
    <definedName name="Goc35x3_26" localSheetId="3">#REF!</definedName>
    <definedName name="Goc35x3_26">#REF!</definedName>
    <definedName name="Goc35x3_28" localSheetId="11">#REF!</definedName>
    <definedName name="Goc35x3_28" localSheetId="3">#REF!</definedName>
    <definedName name="Goc35x3_28">#REF!</definedName>
    <definedName name="Goc35x3_3">"$#REF!.$K$15"</definedName>
    <definedName name="Goc40x4">"$#REF!.$K$20"</definedName>
    <definedName name="Goc40x4_26" localSheetId="11">#REF!</definedName>
    <definedName name="Goc40x4_26" localSheetId="3">#REF!</definedName>
    <definedName name="Goc40x4_26">#REF!</definedName>
    <definedName name="Goc40x4_28" localSheetId="11">#REF!</definedName>
    <definedName name="Goc40x4_28" localSheetId="3">#REF!</definedName>
    <definedName name="Goc40x4_28">#REF!</definedName>
    <definedName name="Goc40x4_3">"$#REF!.$K$20"</definedName>
    <definedName name="Goc45x4">"$#REF!.$K$18"</definedName>
    <definedName name="Goc45x4_26" localSheetId="11">#REF!</definedName>
    <definedName name="Goc45x4_26" localSheetId="3">#REF!</definedName>
    <definedName name="Goc45x4_26">#REF!</definedName>
    <definedName name="Goc45x4_28" localSheetId="11">#REF!</definedName>
    <definedName name="Goc45x4_28" localSheetId="3">#REF!</definedName>
    <definedName name="Goc45x4_28">#REF!</definedName>
    <definedName name="Goc45x4_3">"$#REF!.$K$18"</definedName>
    <definedName name="Goc50x5">"$#REF!.$#REF!$#REF!"</definedName>
    <definedName name="Goc50x5_26" localSheetId="11">#REF!</definedName>
    <definedName name="Goc50x5_26" localSheetId="3">#REF!</definedName>
    <definedName name="Goc50x5_26">#REF!</definedName>
    <definedName name="Goc50x5_28" localSheetId="11">#REF!</definedName>
    <definedName name="Goc50x5_28" localSheetId="3">#REF!</definedName>
    <definedName name="Goc50x5_28">#REF!</definedName>
    <definedName name="Goc50x5_3">"$#REF!.$#REF!$#REF!"</definedName>
    <definedName name="Goc63x6">"$#REF!.$K$17"</definedName>
    <definedName name="Goc63x6_26" localSheetId="11">#REF!</definedName>
    <definedName name="Goc63x6_26" localSheetId="3">#REF!</definedName>
    <definedName name="Goc63x6_26">#REF!</definedName>
    <definedName name="Goc63x6_28" localSheetId="11">#REF!</definedName>
    <definedName name="Goc63x6_28" localSheetId="3">#REF!</definedName>
    <definedName name="Goc63x6_28">#REF!</definedName>
    <definedName name="Goc63x6_3">"$#REF!.$K$17"</definedName>
    <definedName name="Goc75x6">"$#REF!.$K$16"</definedName>
    <definedName name="Goc75x6_26" localSheetId="11">#REF!</definedName>
    <definedName name="Goc75x6_26" localSheetId="3">#REF!</definedName>
    <definedName name="Goc75x6_26">#REF!</definedName>
    <definedName name="Goc75x6_28" localSheetId="11">#REF!</definedName>
    <definedName name="Goc75x6_28" localSheetId="3">#REF!</definedName>
    <definedName name="Goc75x6_28">#REF!</definedName>
    <definedName name="Goc75x6_3">"$#REF!.$K$16"</definedName>
    <definedName name="gochong" localSheetId="11">#REF!</definedName>
    <definedName name="gochong" localSheetId="3">#REF!</definedName>
    <definedName name="gochong">#REF!</definedName>
    <definedName name="gochong_20" localSheetId="11">#REF!</definedName>
    <definedName name="gochong_20" localSheetId="3">#REF!</definedName>
    <definedName name="gochong_20">#REF!</definedName>
    <definedName name="gochongcay" localSheetId="11">#REF!</definedName>
    <definedName name="gochongcay" localSheetId="3">#REF!</definedName>
    <definedName name="gochongcay">#REF!</definedName>
    <definedName name="gochongcay_20" localSheetId="11">#REF!</definedName>
    <definedName name="gochongcay_20" localSheetId="3">#REF!</definedName>
    <definedName name="gochongcay_20">#REF!</definedName>
    <definedName name="gochongcay_28" localSheetId="11">#REF!</definedName>
    <definedName name="gochongcay_28" localSheetId="3">#REF!</definedName>
    <definedName name="gochongcay_28">#REF!</definedName>
    <definedName name="GocTieuChuan">"#NAME!GocTieuChuan"</definedName>
    <definedName name="GocTieuChuan_26" localSheetId="0">GocTieuChuan</definedName>
    <definedName name="GocTieuChuan_26" localSheetId="1">GocTieuChuan</definedName>
    <definedName name="GocTieuChuan_26" localSheetId="2">GocTieuChuan</definedName>
    <definedName name="GocTieuChuan_26" localSheetId="3">[0]!GocTieuChuan</definedName>
    <definedName name="GocTieuChuan_26">GocTieuChuan</definedName>
    <definedName name="gon4_20" localSheetId="11">#REF!</definedName>
    <definedName name="gon4_20" localSheetId="0">#REF!</definedName>
    <definedName name="gon4_20" localSheetId="3">#REF!</definedName>
    <definedName name="gon4_20">#REF!</definedName>
    <definedName name="gon4_28" localSheetId="11">#REF!</definedName>
    <definedName name="gon4_28" localSheetId="0">#REF!</definedName>
    <definedName name="gon4_28" localSheetId="3">#REF!</definedName>
    <definedName name="gon4_28">#REF!</definedName>
    <definedName name="gonep" localSheetId="11">#REF!</definedName>
    <definedName name="gonep" localSheetId="0">#REF!</definedName>
    <definedName name="gonep" localSheetId="3">#REF!</definedName>
    <definedName name="gonep">#REF!</definedName>
    <definedName name="gonep_20" localSheetId="11">#REF!</definedName>
    <definedName name="gonep_20" localSheetId="3">#REF!</definedName>
    <definedName name="gonep_20">#REF!</definedName>
    <definedName name="gonep_28" localSheetId="11">#REF!</definedName>
    <definedName name="gonep_28" localSheetId="3">#REF!</definedName>
    <definedName name="gonep_28">#REF!</definedName>
    <definedName name="govan" localSheetId="11">#REF!</definedName>
    <definedName name="govan" localSheetId="3">#REF!</definedName>
    <definedName name="govan">#REF!</definedName>
    <definedName name="govan_20" localSheetId="11">#REF!</definedName>
    <definedName name="govan_20" localSheetId="3">#REF!</definedName>
    <definedName name="govan_20">#REF!</definedName>
    <definedName name="govan_28" localSheetId="11">#REF!</definedName>
    <definedName name="govan_28" localSheetId="3">#REF!</definedName>
    <definedName name="govan_28">#REF!</definedName>
    <definedName name="GP" localSheetId="11">#REF!</definedName>
    <definedName name="GP" localSheetId="3">#REF!</definedName>
    <definedName name="GP">#REF!</definedName>
    <definedName name="GP_28" localSheetId="11">#REF!</definedName>
    <definedName name="GP_28" localSheetId="3">#REF!</definedName>
    <definedName name="GP_28">#REF!</definedName>
    <definedName name="gps" localSheetId="11">#REF!</definedName>
    <definedName name="gps" localSheetId="3">#REF!</definedName>
    <definedName name="gps">#REF!</definedName>
    <definedName name="gps_28" localSheetId="11">#REF!</definedName>
    <definedName name="gps_28" localSheetId="3">#REF!</definedName>
    <definedName name="gps_28">#REF!</definedName>
    <definedName name="GPT_GROUNDING_PT">NA()</definedName>
    <definedName name="GPT_GROUNDING_PT_26" localSheetId="11">#REF!</definedName>
    <definedName name="GPT_GROUNDING_PT_26" localSheetId="3">#REF!</definedName>
    <definedName name="GPT_GROUNDING_PT_26">#REF!</definedName>
    <definedName name="GPT_GROUNDING_PT_28" localSheetId="11">#REF!</definedName>
    <definedName name="GPT_GROUNDING_PT_28" localSheetId="3">#REF!</definedName>
    <definedName name="GPT_GROUNDING_PT_28">#REF!</definedName>
    <definedName name="GPT_GROUNDING_PT_3">NA()</definedName>
    <definedName name="grB" localSheetId="11">#REF!</definedName>
    <definedName name="grB" localSheetId="3">#REF!</definedName>
    <definedName name="grB">#REF!</definedName>
    <definedName name="grB_20" localSheetId="11">#REF!</definedName>
    <definedName name="grB_20" localSheetId="3">#REF!</definedName>
    <definedName name="grB_20">#REF!</definedName>
    <definedName name="grB_28" localSheetId="11">#REF!</definedName>
    <definedName name="grB_28" localSheetId="3">#REF!</definedName>
    <definedName name="grB_28">#REF!</definedName>
    <definedName name="grC" localSheetId="11">#REF!</definedName>
    <definedName name="grC" localSheetId="3">#REF!</definedName>
    <definedName name="grC">#REF!</definedName>
    <definedName name="grC_20" localSheetId="11">#REF!</definedName>
    <definedName name="grC_20" localSheetId="3">#REF!</definedName>
    <definedName name="grC_20">#REF!</definedName>
    <definedName name="grC_28" localSheetId="11">#REF!</definedName>
    <definedName name="grC_28" localSheetId="3">#REF!</definedName>
    <definedName name="grC_28">#REF!</definedName>
    <definedName name="grD" localSheetId="11">#REF!</definedName>
    <definedName name="grD" localSheetId="3">#REF!</definedName>
    <definedName name="grD">#REF!</definedName>
    <definedName name="grD_20" localSheetId="11">#REF!</definedName>
    <definedName name="grD_20" localSheetId="3">#REF!</definedName>
    <definedName name="grD_20">#REF!</definedName>
    <definedName name="grD_28" localSheetId="11">#REF!</definedName>
    <definedName name="grD_28" localSheetId="3">#REF!</definedName>
    <definedName name="grD_28">#REF!</definedName>
    <definedName name="GRID" localSheetId="11">#REF!</definedName>
    <definedName name="GRID" localSheetId="3">#REF!</definedName>
    <definedName name="GRID">#REF!</definedName>
    <definedName name="GRID_20" localSheetId="11">#REF!</definedName>
    <definedName name="GRID_20" localSheetId="3">#REF!</definedName>
    <definedName name="GRID_20">#REF!</definedName>
    <definedName name="GRID_28" localSheetId="11">#REF!</definedName>
    <definedName name="GRID_28" localSheetId="3">#REF!</definedName>
    <definedName name="GRID_28">#REF!</definedName>
    <definedName name="grst" localSheetId="11">#REF!</definedName>
    <definedName name="grst" localSheetId="3">#REF!</definedName>
    <definedName name="grst">#REF!</definedName>
    <definedName name="grstf" localSheetId="11">#REF!</definedName>
    <definedName name="grstf" localSheetId="3">#REF!</definedName>
    <definedName name="grstf">#REF!</definedName>
    <definedName name="gs" localSheetId="11">#REF!</definedName>
    <definedName name="gs" localSheetId="3">#REF!</definedName>
    <definedName name="gs">#REF!</definedName>
    <definedName name="gs_20" localSheetId="11">#REF!</definedName>
    <definedName name="gs_20" localSheetId="3">#REF!</definedName>
    <definedName name="gs_20">#REF!</definedName>
    <definedName name="gs_28" localSheetId="11">#REF!</definedName>
    <definedName name="gs_28" localSheetId="3">#REF!</definedName>
    <definedName name="gs_28">#REF!</definedName>
    <definedName name="gse" localSheetId="11">#REF!</definedName>
    <definedName name="gse" localSheetId="3">#REF!</definedName>
    <definedName name="gse">#REF!</definedName>
    <definedName name="gse_20" localSheetId="11">#REF!</definedName>
    <definedName name="gse_20" localSheetId="3">#REF!</definedName>
    <definedName name="gse_20">#REF!</definedName>
    <definedName name="gse_28" localSheetId="11">#REF!</definedName>
    <definedName name="gse_28" localSheetId="3">#REF!</definedName>
    <definedName name="gse_28">#REF!</definedName>
    <definedName name="gsktxd" localSheetId="11">#N/A</definedName>
    <definedName name="gsktxd" localSheetId="0">'60 TT342'!gsktxd</definedName>
    <definedName name="gsktxd" localSheetId="3">#N/A</definedName>
    <definedName name="gsktxd">'60 TT342'!gsktxd</definedName>
    <definedName name="gst" localSheetId="11">#REF!</definedName>
    <definedName name="gst" localSheetId="0">#REF!</definedName>
    <definedName name="gst" localSheetId="3">#REF!</definedName>
    <definedName name="gst">#REF!</definedName>
    <definedName name="gst_20" localSheetId="11">#REF!</definedName>
    <definedName name="gst_20" localSheetId="0">#REF!</definedName>
    <definedName name="gst_20" localSheetId="3">#REF!</definedName>
    <definedName name="gst_20">#REF!</definedName>
    <definedName name="gt" localSheetId="11">#REF!</definedName>
    <definedName name="gt" localSheetId="0">#REF!</definedName>
    <definedName name="gt" localSheetId="3">#REF!</definedName>
    <definedName name="gt">#REF!</definedName>
    <definedName name="Gtb" localSheetId="11">#REF!</definedName>
    <definedName name="Gtb" localSheetId="3">#REF!</definedName>
    <definedName name="Gtb">#REF!</definedName>
    <definedName name="Gtb_20" localSheetId="11">#REF!</definedName>
    <definedName name="Gtb_20" localSheetId="3">#REF!</definedName>
    <definedName name="Gtb_20">#REF!</definedName>
    <definedName name="Gtb_28" localSheetId="11">#REF!</definedName>
    <definedName name="Gtb_28" localSheetId="3">#REF!</definedName>
    <definedName name="Gtb_28">#REF!</definedName>
    <definedName name="gtbtt" localSheetId="11">#REF!</definedName>
    <definedName name="gtbtt" localSheetId="3">#REF!</definedName>
    <definedName name="gtbtt">#REF!</definedName>
    <definedName name="gtbtt_20" localSheetId="11">#REF!</definedName>
    <definedName name="gtbtt_20" localSheetId="3">#REF!</definedName>
    <definedName name="gtbtt_20">#REF!</definedName>
    <definedName name="gtbtt_28" localSheetId="11">#REF!</definedName>
    <definedName name="gtbtt_28" localSheetId="3">#REF!</definedName>
    <definedName name="gtbtt_28">#REF!</definedName>
    <definedName name="gtc" localSheetId="11">#REF!</definedName>
    <definedName name="gtc" localSheetId="3">#REF!</definedName>
    <definedName name="gtc">#REF!</definedName>
    <definedName name="gtc_20" localSheetId="11">#REF!</definedName>
    <definedName name="gtc_20" localSheetId="3">#REF!</definedName>
    <definedName name="gtc_20">#REF!</definedName>
    <definedName name="gtc_28" localSheetId="11">#REF!</definedName>
    <definedName name="gtc_28" localSheetId="3">#REF!</definedName>
    <definedName name="gtc_28">#REF!</definedName>
    <definedName name="GTRI" localSheetId="11">#REF!</definedName>
    <definedName name="GTRI" localSheetId="3">#REF!</definedName>
    <definedName name="GTRI">#REF!</definedName>
    <definedName name="GTRI_20" localSheetId="11">#REF!</definedName>
    <definedName name="GTRI_20" localSheetId="3">#REF!</definedName>
    <definedName name="GTRI_20">#REF!</definedName>
    <definedName name="GTRI_28" localSheetId="11">#REF!</definedName>
    <definedName name="GTRI_28" localSheetId="3">#REF!</definedName>
    <definedName name="GTRI_28">#REF!</definedName>
    <definedName name="gtron" localSheetId="11">#REF!</definedName>
    <definedName name="gtron" localSheetId="3">#REF!</definedName>
    <definedName name="gtron">#REF!</definedName>
    <definedName name="gtron_28" localSheetId="11">#REF!</definedName>
    <definedName name="gtron_28" localSheetId="3">#REF!</definedName>
    <definedName name="gtron_28">#REF!</definedName>
    <definedName name="GTTMC" localSheetId="11">#REF!</definedName>
    <definedName name="GTTMC" localSheetId="3">#REF!</definedName>
    <definedName name="GTTMC">#REF!</definedName>
    <definedName name="GTTMC_28" localSheetId="11">#REF!</definedName>
    <definedName name="GTTMC_28" localSheetId="3">#REF!</definedName>
    <definedName name="GTTMC_28">#REF!</definedName>
    <definedName name="GTTMCa" localSheetId="11">#REF!</definedName>
    <definedName name="GTTMCa" localSheetId="3">#REF!</definedName>
    <definedName name="GTTMCa">#REF!</definedName>
    <definedName name="GTTMCa_28" localSheetId="11">#REF!</definedName>
    <definedName name="GTTMCa_28" localSheetId="3">#REF!</definedName>
    <definedName name="GTTMCa_28">#REF!</definedName>
    <definedName name="GTXL" localSheetId="11">#REF!</definedName>
    <definedName name="GTXL" localSheetId="3">#REF!</definedName>
    <definedName name="GTXL">#REF!</definedName>
    <definedName name="GTXL_20" localSheetId="11">#REF!</definedName>
    <definedName name="GTXL_20" localSheetId="3">#REF!</definedName>
    <definedName name="GTXL_20">#REF!</definedName>
    <definedName name="gv" localSheetId="11">#REF!</definedName>
    <definedName name="gv" localSheetId="3">#REF!</definedName>
    <definedName name="gv">#REF!</definedName>
    <definedName name="gv_1" localSheetId="11">#REF!</definedName>
    <definedName name="gv_1" localSheetId="3">#REF!</definedName>
    <definedName name="gv_1">#REF!</definedName>
    <definedName name="gv_2" localSheetId="11">#REF!</definedName>
    <definedName name="gv_2" localSheetId="3">#REF!</definedName>
    <definedName name="gv_2">#REF!</definedName>
    <definedName name="gv_20" localSheetId="11">#REF!</definedName>
    <definedName name="gv_20" localSheetId="3">#REF!</definedName>
    <definedName name="gv_20">#REF!</definedName>
    <definedName name="gv_25" localSheetId="11">#REF!</definedName>
    <definedName name="gv_25" localSheetId="3">#REF!</definedName>
    <definedName name="gv_25">#REF!</definedName>
    <definedName name="gv_28" localSheetId="11">#REF!</definedName>
    <definedName name="gv_28" localSheetId="3">#REF!</definedName>
    <definedName name="gv_28">#REF!</definedName>
    <definedName name="gvan" localSheetId="11">#REF!</definedName>
    <definedName name="gvan" localSheetId="3">#REF!</definedName>
    <definedName name="gvan">#REF!</definedName>
    <definedName name="gvan_20" localSheetId="11">#REF!</definedName>
    <definedName name="gvan_20" localSheetId="3">#REF!</definedName>
    <definedName name="gvan_20">#REF!</definedName>
    <definedName name="gvan_28" localSheetId="11">#REF!</definedName>
    <definedName name="gvan_28" localSheetId="3">#REF!</definedName>
    <definedName name="gvan_28">#REF!</definedName>
    <definedName name="gvk" localSheetId="11">#REF!</definedName>
    <definedName name="gvk" localSheetId="3">#REF!</definedName>
    <definedName name="gvk">#REF!</definedName>
    <definedName name="gvl" localSheetId="11">#REF!</definedName>
    <definedName name="gvl" localSheetId="3">#REF!</definedName>
    <definedName name="gvl">#REF!</definedName>
    <definedName name="GVL_LDT" localSheetId="11">#REF!</definedName>
    <definedName name="GVL_LDT" localSheetId="3">#REF!</definedName>
    <definedName name="GVL_LDT">#REF!</definedName>
    <definedName name="gvt" localSheetId="11">#REF!</definedName>
    <definedName name="gvt" localSheetId="3">#REF!</definedName>
    <definedName name="gvt">#REF!</definedName>
    <definedName name="gwa" localSheetId="11">#REF!</definedName>
    <definedName name="gwa" localSheetId="3">#REF!</definedName>
    <definedName name="gwa">#REF!</definedName>
    <definedName name="gwaf" localSheetId="11">#REF!</definedName>
    <definedName name="gwaf" localSheetId="3">#REF!</definedName>
    <definedName name="gwaf">#REF!</definedName>
    <definedName name="gwas" localSheetId="11">#REF!</definedName>
    <definedName name="gwas" localSheetId="3">#REF!</definedName>
    <definedName name="gwas">#REF!</definedName>
    <definedName name="gwl" localSheetId="11">#REF!</definedName>
    <definedName name="gwl" localSheetId="3">#REF!</definedName>
    <definedName name="gwl">#REF!</definedName>
    <definedName name="gwlf" localSheetId="11">#REF!</definedName>
    <definedName name="gwlf" localSheetId="3">#REF!</definedName>
    <definedName name="gwlf">#REF!</definedName>
    <definedName name="gwls" localSheetId="11">#REF!</definedName>
    <definedName name="gwls" localSheetId="3">#REF!</definedName>
    <definedName name="gwls">#REF!</definedName>
    <definedName name="gws" localSheetId="11">#REF!</definedName>
    <definedName name="gws" localSheetId="3">#REF!</definedName>
    <definedName name="gws">#REF!</definedName>
    <definedName name="gwsf" localSheetId="11">#REF!</definedName>
    <definedName name="gwsf" localSheetId="3">#REF!</definedName>
    <definedName name="gwsf">#REF!</definedName>
    <definedName name="gwss" localSheetId="11">#REF!</definedName>
    <definedName name="gwss" localSheetId="3">#REF!</definedName>
    <definedName name="gwss">#REF!</definedName>
    <definedName name="Gxet" localSheetId="11">#REF!</definedName>
    <definedName name="Gxet" localSheetId="3">#REF!</definedName>
    <definedName name="Gxet">#REF!</definedName>
    <definedName name="Gxet_20" localSheetId="11">#REF!</definedName>
    <definedName name="Gxet_20" localSheetId="3">#REF!</definedName>
    <definedName name="Gxet_20">#REF!</definedName>
    <definedName name="Gxet_28" localSheetId="11">#REF!</definedName>
    <definedName name="Gxet_28" localSheetId="3">#REF!</definedName>
    <definedName name="Gxet_28">#REF!</definedName>
    <definedName name="Gxl" localSheetId="11">#REF!</definedName>
    <definedName name="Gxl" localSheetId="3">#REF!</definedName>
    <definedName name="Gxl">#REF!</definedName>
    <definedName name="Gxl_20" localSheetId="11">#REF!</definedName>
    <definedName name="Gxl_20" localSheetId="3">#REF!</definedName>
    <definedName name="Gxl_20">#REF!</definedName>
    <definedName name="Gxl_28" localSheetId="11">#REF!</definedName>
    <definedName name="Gxl_28" localSheetId="3">#REF!</definedName>
    <definedName name="Gxl_28">#REF!</definedName>
    <definedName name="GXLC" localSheetId="11">#REF!</definedName>
    <definedName name="GXLC" localSheetId="3">#REF!</definedName>
    <definedName name="GXLC">#REF!</definedName>
    <definedName name="gxltt" localSheetId="11">#REF!</definedName>
    <definedName name="gxltt" localSheetId="3">#REF!</definedName>
    <definedName name="gxltt">#REF!</definedName>
    <definedName name="gxltt_20" localSheetId="11">#REF!</definedName>
    <definedName name="gxltt_20" localSheetId="3">#REF!</definedName>
    <definedName name="gxltt_20">#REF!</definedName>
    <definedName name="gxltt_28" localSheetId="11">#REF!</definedName>
    <definedName name="gxltt_28" localSheetId="3">#REF!</definedName>
    <definedName name="gxltt_28">#REF!</definedName>
    <definedName name="gxm" localSheetId="11">#REF!</definedName>
    <definedName name="gxm" localSheetId="3">#REF!</definedName>
    <definedName name="gxm">#REF!</definedName>
    <definedName name="gxm_20" localSheetId="11">#REF!</definedName>
    <definedName name="gxm_20" localSheetId="3">#REF!</definedName>
    <definedName name="gxm_20">#REF!</definedName>
    <definedName name="gxm_28" localSheetId="11">#REF!</definedName>
    <definedName name="gxm_28" localSheetId="3">#REF!</definedName>
    <definedName name="gxm_28">#REF!</definedName>
    <definedName name="GXMAX" localSheetId="11">#REF!</definedName>
    <definedName name="GXMAX" localSheetId="3">#REF!</definedName>
    <definedName name="GXMAX">#REF!</definedName>
    <definedName name="GXMAX_20" localSheetId="11">#REF!</definedName>
    <definedName name="GXMAX_20" localSheetId="3">#REF!</definedName>
    <definedName name="GXMAX_20">#REF!</definedName>
    <definedName name="GXMAX_28" localSheetId="11">#REF!</definedName>
    <definedName name="GXMAX_28" localSheetId="3">#REF!</definedName>
    <definedName name="GXMAX_28">#REF!</definedName>
    <definedName name="GXMIN" localSheetId="11">#REF!</definedName>
    <definedName name="GXMIN" localSheetId="3">#REF!</definedName>
    <definedName name="GXMIN">#REF!</definedName>
    <definedName name="GXMIN_20" localSheetId="11">#REF!</definedName>
    <definedName name="GXMIN_20" localSheetId="3">#REF!</definedName>
    <definedName name="GXMIN_20">#REF!</definedName>
    <definedName name="GXMIN_28" localSheetId="11">#REF!</definedName>
    <definedName name="GXMIN_28" localSheetId="3">#REF!</definedName>
    <definedName name="GXMIN_28">#REF!</definedName>
    <definedName name="GYMAX" localSheetId="11">#REF!</definedName>
    <definedName name="GYMAX" localSheetId="3">#REF!</definedName>
    <definedName name="GYMAX">#REF!</definedName>
    <definedName name="GYMAX_20" localSheetId="11">#REF!</definedName>
    <definedName name="GYMAX_20" localSheetId="3">#REF!</definedName>
    <definedName name="GYMAX_20">#REF!</definedName>
    <definedName name="GYMAX_28" localSheetId="11">#REF!</definedName>
    <definedName name="GYMAX_28" localSheetId="3">#REF!</definedName>
    <definedName name="GYMAX_28">#REF!</definedName>
    <definedName name="GYMIN" localSheetId="11">#REF!</definedName>
    <definedName name="GYMIN" localSheetId="3">#REF!</definedName>
    <definedName name="GYMIN">#REF!</definedName>
    <definedName name="GYMIN_20" localSheetId="11">#REF!</definedName>
    <definedName name="GYMIN_20" localSheetId="3">#REF!</definedName>
    <definedName name="GYMIN_20">#REF!</definedName>
    <definedName name="GYMIN_28" localSheetId="11">#REF!</definedName>
    <definedName name="GYMIN_28" localSheetId="3">#REF!</definedName>
    <definedName name="GYMIN_28">#REF!</definedName>
    <definedName name="h">"$#REF!.$#REF!$#REF!:$#REF!$#REF!"</definedName>
    <definedName name="H." localSheetId="11">#REF!</definedName>
    <definedName name="H." localSheetId="3">#REF!</definedName>
    <definedName name="H.">#REF!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_" localSheetId="11">#REF!</definedName>
    <definedName name="h_" localSheetId="3">#REF!</definedName>
    <definedName name="h_">#REF!</definedName>
    <definedName name="h__" localSheetId="11">#REF!</definedName>
    <definedName name="h__" localSheetId="3">#REF!</definedName>
    <definedName name="h__">#REF!</definedName>
    <definedName name="h___20" localSheetId="11">#REF!</definedName>
    <definedName name="h___20" localSheetId="3">#REF!</definedName>
    <definedName name="h___20">#REF!</definedName>
    <definedName name="h___28" localSheetId="11">#REF!</definedName>
    <definedName name="h___28" localSheetId="3">#REF!</definedName>
    <definedName name="h___28">#REF!</definedName>
    <definedName name="h__20" localSheetId="11">#REF!</definedName>
    <definedName name="h__20" localSheetId="3">#REF!</definedName>
    <definedName name="h__20">#REF!</definedName>
    <definedName name="h__28" localSheetId="11">#REF!</definedName>
    <definedName name="h__28" localSheetId="3">#REF!</definedName>
    <definedName name="h__28">#REF!</definedName>
    <definedName name="h_0" localSheetId="11">#REF!</definedName>
    <definedName name="h_0" localSheetId="3">#REF!</definedName>
    <definedName name="h_0">#REF!</definedName>
    <definedName name="h_0_20" localSheetId="11">#REF!</definedName>
    <definedName name="h_0_20" localSheetId="3">#REF!</definedName>
    <definedName name="h_0_20">#REF!</definedName>
    <definedName name="h_0_28" localSheetId="11">#REF!</definedName>
    <definedName name="h_0_28" localSheetId="3">#REF!</definedName>
    <definedName name="h_0_28">#REF!</definedName>
    <definedName name="H_1" localSheetId="11">#REF!</definedName>
    <definedName name="H_1" localSheetId="3">#REF!</definedName>
    <definedName name="H_1">#REF!</definedName>
    <definedName name="H_1_20" localSheetId="11">#REF!</definedName>
    <definedName name="H_1_20" localSheetId="3">#REF!</definedName>
    <definedName name="H_1_20">#REF!</definedName>
    <definedName name="H_1_28" localSheetId="11">#REF!</definedName>
    <definedName name="H_1_28" localSheetId="3">#REF!</definedName>
    <definedName name="H_1_28">#REF!</definedName>
    <definedName name="H_2" localSheetId="11">#REF!</definedName>
    <definedName name="H_2" localSheetId="3">#REF!</definedName>
    <definedName name="H_2">#REF!</definedName>
    <definedName name="H_2_20" localSheetId="11">#REF!</definedName>
    <definedName name="H_2_20" localSheetId="3">#REF!</definedName>
    <definedName name="H_2_20">#REF!</definedName>
    <definedName name="H_2_28" localSheetId="11">#REF!</definedName>
    <definedName name="H_2_28" localSheetId="3">#REF!</definedName>
    <definedName name="H_2_28">#REF!</definedName>
    <definedName name="h_26" localSheetId="11">#REF!</definedName>
    <definedName name="h_26" localSheetId="3">#REF!</definedName>
    <definedName name="h_26">#REF!</definedName>
    <definedName name="H_3" localSheetId="11">#REF!</definedName>
    <definedName name="H_3" localSheetId="3">#REF!</definedName>
    <definedName name="H_3">#REF!</definedName>
    <definedName name="H_3_20" localSheetId="11">#REF!</definedName>
    <definedName name="H_3_20" localSheetId="3">#REF!</definedName>
    <definedName name="H_3_20">#REF!</definedName>
    <definedName name="H_3_28" localSheetId="11">#REF!</definedName>
    <definedName name="H_3_28" localSheetId="3">#REF!</definedName>
    <definedName name="H_3_28">#REF!</definedName>
    <definedName name="H_30" localSheetId="11">#REF!</definedName>
    <definedName name="H_30" localSheetId="3">#REF!</definedName>
    <definedName name="H_30">#REF!</definedName>
    <definedName name="H_30_20" localSheetId="11">#REF!</definedName>
    <definedName name="H_30_20" localSheetId="3">#REF!</definedName>
    <definedName name="H_30_20">#REF!</definedName>
    <definedName name="H_30_28" localSheetId="11">#REF!</definedName>
    <definedName name="H_30_28" localSheetId="3">#REF!</definedName>
    <definedName name="H_30_28">#REF!</definedName>
    <definedName name="H_8.5B" localSheetId="11">#REF!</definedName>
    <definedName name="H_8.5B" localSheetId="3">#REF!</definedName>
    <definedName name="H_8.5B">#REF!</definedName>
    <definedName name="H_8.5B_20" localSheetId="11">#REF!</definedName>
    <definedName name="H_8.5B_20" localSheetId="3">#REF!</definedName>
    <definedName name="H_8.5B_20">#REF!</definedName>
    <definedName name="H_Class1" localSheetId="11">#REF!</definedName>
    <definedName name="H_Class1" localSheetId="3">#REF!</definedName>
    <definedName name="H_Class1">#REF!</definedName>
    <definedName name="H_Class1_20" localSheetId="11">#REF!</definedName>
    <definedName name="H_Class1_20" localSheetId="3">#REF!</definedName>
    <definedName name="H_Class1_20">#REF!</definedName>
    <definedName name="H_Class1_28" localSheetId="11">#REF!</definedName>
    <definedName name="H_Class1_28" localSheetId="3">#REF!</definedName>
    <definedName name="H_Class1_28">#REF!</definedName>
    <definedName name="H_Class2" localSheetId="11">#REF!</definedName>
    <definedName name="H_Class2" localSheetId="3">#REF!</definedName>
    <definedName name="H_Class2">#REF!</definedName>
    <definedName name="H_Class2_20" localSheetId="11">#REF!</definedName>
    <definedName name="H_Class2_20" localSheetId="3">#REF!</definedName>
    <definedName name="H_Class2_20">#REF!</definedName>
    <definedName name="H_Class2_28" localSheetId="11">#REF!</definedName>
    <definedName name="H_Class2_28" localSheetId="3">#REF!</definedName>
    <definedName name="H_Class2_28">#REF!</definedName>
    <definedName name="H_Class3" localSheetId="11">#REF!</definedName>
    <definedName name="H_Class3" localSheetId="3">#REF!</definedName>
    <definedName name="H_Class3">#REF!</definedName>
    <definedName name="H_Class3_20" localSheetId="11">#REF!</definedName>
    <definedName name="H_Class3_20" localSheetId="3">#REF!</definedName>
    <definedName name="H_Class3_20">#REF!</definedName>
    <definedName name="H_Class3_28" localSheetId="11">#REF!</definedName>
    <definedName name="H_Class3_28" localSheetId="3">#REF!</definedName>
    <definedName name="H_Class3_28">#REF!</definedName>
    <definedName name="H_Class4" localSheetId="11">#REF!</definedName>
    <definedName name="H_Class4" localSheetId="3">#REF!</definedName>
    <definedName name="H_Class4">#REF!</definedName>
    <definedName name="H_Class4_20" localSheetId="11">#REF!</definedName>
    <definedName name="H_Class4_20" localSheetId="3">#REF!</definedName>
    <definedName name="H_Class4_20">#REF!</definedName>
    <definedName name="H_Class4_28" localSheetId="11">#REF!</definedName>
    <definedName name="H_Class4_28" localSheetId="3">#REF!</definedName>
    <definedName name="H_Class4_28">#REF!</definedName>
    <definedName name="H_Class5" localSheetId="11">#REF!</definedName>
    <definedName name="H_Class5" localSheetId="3">#REF!</definedName>
    <definedName name="H_Class5">#REF!</definedName>
    <definedName name="H_Class5_20" localSheetId="11">#REF!</definedName>
    <definedName name="H_Class5_20" localSheetId="3">#REF!</definedName>
    <definedName name="H_Class5_20">#REF!</definedName>
    <definedName name="H_Class5_28" localSheetId="11">#REF!</definedName>
    <definedName name="H_Class5_28" localSheetId="3">#REF!</definedName>
    <definedName name="H_Class5_28">#REF!</definedName>
    <definedName name="h_d" localSheetId="11">#REF!</definedName>
    <definedName name="h_d" localSheetId="3">#REF!</definedName>
    <definedName name="h_d">#REF!</definedName>
    <definedName name="h_d_20" localSheetId="11">#REF!</definedName>
    <definedName name="h_d_20" localSheetId="3">#REF!</definedName>
    <definedName name="h_d_20">#REF!</definedName>
    <definedName name="h_d_28" localSheetId="11">#REF!</definedName>
    <definedName name="h_d_28" localSheetId="3">#REF!</definedName>
    <definedName name="h_d_28">#REF!</definedName>
    <definedName name="h_Gi__trÞ_x_y_l_p_tr_íc_thuÕ___f___g" localSheetId="11">#REF!</definedName>
    <definedName name="h_Gi__trÞ_x_y_l_p_tr_íc_thuÕ___f___g" localSheetId="3">#REF!</definedName>
    <definedName name="h_Gi__trÞ_x_y_l_p_tr_íc_thuÕ___f___g">#REF!</definedName>
    <definedName name="H_ng_mòc_cáng_trÖnh" localSheetId="11">#REF!</definedName>
    <definedName name="H_ng_mòc_cáng_trÖnh" localSheetId="3">#REF!</definedName>
    <definedName name="H_ng_mòc_cáng_trÖnh">#REF!</definedName>
    <definedName name="H_ng_mòc_cáng_trÖnh_20" localSheetId="11">#REF!</definedName>
    <definedName name="H_ng_mòc_cáng_trÖnh_20" localSheetId="3">#REF!</definedName>
    <definedName name="H_ng_mòc_cáng_trÖnh_20">#REF!</definedName>
    <definedName name="H_ng_mòc_cáng_trÖnh_28" localSheetId="11">#REF!</definedName>
    <definedName name="H_ng_mòc_cáng_trÖnh_28" localSheetId="3">#REF!</definedName>
    <definedName name="H_ng_mòc_cáng_trÖnh_28">#REF!</definedName>
    <definedName name="H_THUCHTHH" localSheetId="11">#REF!</definedName>
    <definedName name="H_THUCHTHH" localSheetId="3">#REF!</definedName>
    <definedName name="H_THUCHTHH">#REF!</definedName>
    <definedName name="H_THUCHTHH_20" localSheetId="11">#REF!</definedName>
    <definedName name="H_THUCHTHH_20" localSheetId="3">#REF!</definedName>
    <definedName name="H_THUCHTHH_20">#REF!</definedName>
    <definedName name="H_THUCHTHH_28" localSheetId="11">#REF!</definedName>
    <definedName name="H_THUCHTHH_28" localSheetId="3">#REF!</definedName>
    <definedName name="H_THUCHTHH_28">#REF!</definedName>
    <definedName name="H_THUCTT" localSheetId="11">#REF!</definedName>
    <definedName name="H_THUCTT" localSheetId="3">#REF!</definedName>
    <definedName name="H_THUCTT">#REF!</definedName>
    <definedName name="H_THUCTT_20" localSheetId="11">#REF!</definedName>
    <definedName name="H_THUCTT_20" localSheetId="3">#REF!</definedName>
    <definedName name="H_THUCTT_20">#REF!</definedName>
    <definedName name="H_THUCTT_28" localSheetId="11">#REF!</definedName>
    <definedName name="H_THUCTT_28" localSheetId="3">#REF!</definedName>
    <definedName name="H_THUCTT_28">#REF!</definedName>
    <definedName name="H0.001" localSheetId="11">#REF!</definedName>
    <definedName name="H0.001" localSheetId="3">#REF!</definedName>
    <definedName name="H0.001">#REF!</definedName>
    <definedName name="H0.001_20" localSheetId="11">#REF!</definedName>
    <definedName name="H0.001_20" localSheetId="3">#REF!</definedName>
    <definedName name="H0.001_20">#REF!</definedName>
    <definedName name="H0.001_28" localSheetId="11">#REF!</definedName>
    <definedName name="H0.001_28" localSheetId="3">#REF!</definedName>
    <definedName name="H0.001_28">#REF!</definedName>
    <definedName name="H0.011" localSheetId="11">#REF!</definedName>
    <definedName name="H0.011" localSheetId="3">#REF!</definedName>
    <definedName name="H0.011">#REF!</definedName>
    <definedName name="H0.011_20" localSheetId="11">#REF!</definedName>
    <definedName name="H0.011_20" localSheetId="3">#REF!</definedName>
    <definedName name="H0.011_20">#REF!</definedName>
    <definedName name="H0.011_28" localSheetId="11">#REF!</definedName>
    <definedName name="H0.011_28" localSheetId="3">#REF!</definedName>
    <definedName name="H0.011_28">#REF!</definedName>
    <definedName name="H0.021" localSheetId="11">#REF!</definedName>
    <definedName name="H0.021" localSheetId="3">#REF!</definedName>
    <definedName name="H0.021">#REF!</definedName>
    <definedName name="H0.021_20" localSheetId="11">#REF!</definedName>
    <definedName name="H0.021_20" localSheetId="3">#REF!</definedName>
    <definedName name="H0.021_20">#REF!</definedName>
    <definedName name="H0.021_28" localSheetId="11">#REF!</definedName>
    <definedName name="H0.021_28" localSheetId="3">#REF!</definedName>
    <definedName name="H0.021_28">#REF!</definedName>
    <definedName name="H0.031" localSheetId="11">#REF!</definedName>
    <definedName name="H0.031" localSheetId="3">#REF!</definedName>
    <definedName name="H0.031">#REF!</definedName>
    <definedName name="H0.031_20" localSheetId="11">#REF!</definedName>
    <definedName name="H0.031_20" localSheetId="3">#REF!</definedName>
    <definedName name="H0.031_20">#REF!</definedName>
    <definedName name="H0.031_28" localSheetId="11">#REF!</definedName>
    <definedName name="H0.031_28" localSheetId="3">#REF!</definedName>
    <definedName name="H0.031_28">#REF!</definedName>
    <definedName name="H0.4" localSheetId="11">#REF!</definedName>
    <definedName name="H0.4" localSheetId="3">#REF!</definedName>
    <definedName name="H0.4">#REF!</definedName>
    <definedName name="H0.4_20" localSheetId="11">#REF!</definedName>
    <definedName name="H0.4_20" localSheetId="3">#REF!</definedName>
    <definedName name="H0.4_20">#REF!</definedName>
    <definedName name="H0.4_28" localSheetId="11">#REF!</definedName>
    <definedName name="H0.4_28" localSheetId="3">#REF!</definedName>
    <definedName name="H0.4_28">#REF!</definedName>
    <definedName name="h0.75" localSheetId="11">#REF!</definedName>
    <definedName name="h0.75" localSheetId="3">#REF!</definedName>
    <definedName name="h0.75">#REF!</definedName>
    <definedName name="h0.75_28" localSheetId="11">#REF!</definedName>
    <definedName name="h0.75_28" localSheetId="3">#REF!</definedName>
    <definedName name="h0.75_28">#REF!</definedName>
    <definedName name="h1." localSheetId="11">#REF!</definedName>
    <definedName name="h1." localSheetId="3">#REF!</definedName>
    <definedName name="h1.">#REF!</definedName>
    <definedName name="h1._28" localSheetId="11">#REF!</definedName>
    <definedName name="h1._28" localSheetId="3">#REF!</definedName>
    <definedName name="h1._28">#REF!</definedName>
    <definedName name="h1_" localSheetId="11">#REF!</definedName>
    <definedName name="h1_" localSheetId="3">#REF!</definedName>
    <definedName name="h1_">#REF!</definedName>
    <definedName name="h18x" localSheetId="11">#REF!</definedName>
    <definedName name="h18x" localSheetId="3">#REF!</definedName>
    <definedName name="h18x">#REF!</definedName>
    <definedName name="h18x_20" localSheetId="11">#REF!</definedName>
    <definedName name="h18x_20" localSheetId="3">#REF!</definedName>
    <definedName name="h18x_20">#REF!</definedName>
    <definedName name="h18x_28" localSheetId="11">#REF!</definedName>
    <definedName name="h18x_28" localSheetId="3">#REF!</definedName>
    <definedName name="h18x_28">#REF!</definedName>
    <definedName name="h1h" localSheetId="11">#REF!</definedName>
    <definedName name="h1h" localSheetId="3">#REF!</definedName>
    <definedName name="h1h">#REF!</definedName>
    <definedName name="h1h_20" localSheetId="11">#REF!</definedName>
    <definedName name="h1h_20" localSheetId="3">#REF!</definedName>
    <definedName name="h1h_20">#REF!</definedName>
    <definedName name="h1h_28" localSheetId="11">#REF!</definedName>
    <definedName name="h1h_28" localSheetId="3">#REF!</definedName>
    <definedName name="h1h_28">#REF!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2_" localSheetId="11">#REF!</definedName>
    <definedName name="h2_" localSheetId="3">#REF!</definedName>
    <definedName name="h2_">#REF!</definedName>
    <definedName name="h2h" localSheetId="11">#REF!</definedName>
    <definedName name="h2h" localSheetId="3">#REF!</definedName>
    <definedName name="h2h">#REF!</definedName>
    <definedName name="h2h_20" localSheetId="11">#REF!</definedName>
    <definedName name="h2h_20" localSheetId="3">#REF!</definedName>
    <definedName name="h2h_20">#REF!</definedName>
    <definedName name="h2h_28" localSheetId="11">#REF!</definedName>
    <definedName name="h2h_28" localSheetId="3">#REF!</definedName>
    <definedName name="h2h_28">#REF!</definedName>
    <definedName name="h3." localSheetId="11">#REF!</definedName>
    <definedName name="h3." localSheetId="3">#REF!</definedName>
    <definedName name="h3.">#REF!</definedName>
    <definedName name="h3._28" localSheetId="11">#REF!</definedName>
    <definedName name="h3._28" localSheetId="3">#REF!</definedName>
    <definedName name="h3._28">#REF!</definedName>
    <definedName name="h3_" localSheetId="11">#REF!</definedName>
    <definedName name="h3_" localSheetId="3">#REF!</definedName>
    <definedName name="h3_">#REF!</definedName>
    <definedName name="h30x" localSheetId="11">#REF!</definedName>
    <definedName name="h30x" localSheetId="3">#REF!</definedName>
    <definedName name="h30x">#REF!</definedName>
    <definedName name="h30x_20" localSheetId="11">#REF!</definedName>
    <definedName name="h30x_20" localSheetId="3">#REF!</definedName>
    <definedName name="h30x_20">#REF!</definedName>
    <definedName name="h30x_28" localSheetId="11">#REF!</definedName>
    <definedName name="h30x_28" localSheetId="3">#REF!</definedName>
    <definedName name="h30x_28">#REF!</definedName>
    <definedName name="h3h" localSheetId="11">#REF!</definedName>
    <definedName name="h3h" localSheetId="3">#REF!</definedName>
    <definedName name="h3h">#REF!</definedName>
    <definedName name="h3h_20" localSheetId="11">#REF!</definedName>
    <definedName name="h3h_20" localSheetId="3">#REF!</definedName>
    <definedName name="h3h_20">#REF!</definedName>
    <definedName name="h3h_28" localSheetId="11">#REF!</definedName>
    <definedName name="h3h_28" localSheetId="3">#REF!</definedName>
    <definedName name="h3h_28">#REF!</definedName>
    <definedName name="h4." localSheetId="11">#REF!</definedName>
    <definedName name="h4." localSheetId="3">#REF!</definedName>
    <definedName name="h4.">#REF!</definedName>
    <definedName name="h4._28" localSheetId="11">#REF!</definedName>
    <definedName name="h4._28" localSheetId="3">#REF!</definedName>
    <definedName name="h4._28">#REF!</definedName>
    <definedName name="h4_" localSheetId="11">#REF!</definedName>
    <definedName name="h4_" localSheetId="3">#REF!</definedName>
    <definedName name="h4_">#REF!</definedName>
    <definedName name="h4h" localSheetId="11">#REF!</definedName>
    <definedName name="h4h" localSheetId="3">#REF!</definedName>
    <definedName name="h4h">#REF!</definedName>
    <definedName name="h4h_20" localSheetId="11">#REF!</definedName>
    <definedName name="h4h_20" localSheetId="3">#REF!</definedName>
    <definedName name="h4h_20">#REF!</definedName>
    <definedName name="h4h_28" localSheetId="11">#REF!</definedName>
    <definedName name="h4h_28" localSheetId="3">#REF!</definedName>
    <definedName name="h4h_28">#REF!</definedName>
    <definedName name="h5." localSheetId="11">#REF!</definedName>
    <definedName name="h5." localSheetId="3">#REF!</definedName>
    <definedName name="h5.">#REF!</definedName>
    <definedName name="h5._28" localSheetId="11">#REF!</definedName>
    <definedName name="h5._28" localSheetId="3">#REF!</definedName>
    <definedName name="h5._28">#REF!</definedName>
    <definedName name="h5_" localSheetId="11">#REF!</definedName>
    <definedName name="h5_" localSheetId="3">#REF!</definedName>
    <definedName name="h5_">#REF!</definedName>
    <definedName name="h5h" localSheetId="11">#REF!</definedName>
    <definedName name="h5h" localSheetId="3">#REF!</definedName>
    <definedName name="h5h">#REF!</definedName>
    <definedName name="h5h_20" localSheetId="11">#REF!</definedName>
    <definedName name="h5h_20" localSheetId="3">#REF!</definedName>
    <definedName name="h5h_20">#REF!</definedName>
    <definedName name="h5h_28" localSheetId="11">#REF!</definedName>
    <definedName name="h5h_28" localSheetId="3">#REF!</definedName>
    <definedName name="h5h_28">#REF!</definedName>
    <definedName name="h6." localSheetId="11">#REF!</definedName>
    <definedName name="h6." localSheetId="3">#REF!</definedName>
    <definedName name="h6.">#REF!</definedName>
    <definedName name="h6._28" localSheetId="11">#REF!</definedName>
    <definedName name="h6._28" localSheetId="3">#REF!</definedName>
    <definedName name="h6._28">#REF!</definedName>
    <definedName name="h6_" localSheetId="11">#REF!</definedName>
    <definedName name="h6_" localSheetId="3">#REF!</definedName>
    <definedName name="h6_">#REF!</definedName>
    <definedName name="h6h" localSheetId="11">#REF!</definedName>
    <definedName name="h6h" localSheetId="3">#REF!</definedName>
    <definedName name="h6h">#REF!</definedName>
    <definedName name="h6h_20" localSheetId="11">#REF!</definedName>
    <definedName name="h6h_20" localSheetId="3">#REF!</definedName>
    <definedName name="h6h_20">#REF!</definedName>
    <definedName name="h6h_28" localSheetId="11">#REF!</definedName>
    <definedName name="h6h_28" localSheetId="3">#REF!</definedName>
    <definedName name="h6h_28">#REF!</definedName>
    <definedName name="h7.5" localSheetId="11">#REF!</definedName>
    <definedName name="h7.5" localSheetId="3">#REF!</definedName>
    <definedName name="h7.5">#REF!</definedName>
    <definedName name="h7.5_28" localSheetId="11">#REF!</definedName>
    <definedName name="h7.5_28" localSheetId="3">#REF!</definedName>
    <definedName name="h7.5_28">#REF!</definedName>
    <definedName name="h7_" localSheetId="11">#REF!</definedName>
    <definedName name="h7_" localSheetId="3">#REF!</definedName>
    <definedName name="h7_">#REF!</definedName>
    <definedName name="h7h" localSheetId="11">#REF!</definedName>
    <definedName name="h7h" localSheetId="3">#REF!</definedName>
    <definedName name="h7h">#REF!</definedName>
    <definedName name="h7h_20" localSheetId="11">#REF!</definedName>
    <definedName name="h7h_20" localSheetId="3">#REF!</definedName>
    <definedName name="h7h_20">#REF!</definedName>
    <definedName name="h7h_28" localSheetId="11">#REF!</definedName>
    <definedName name="h7h_28" localSheetId="3">#REF!</definedName>
    <definedName name="h7h_28">#REF!</definedName>
    <definedName name="h8.5" localSheetId="11">#REF!</definedName>
    <definedName name="h8.5" localSheetId="3">#REF!</definedName>
    <definedName name="h8.5">#REF!</definedName>
    <definedName name="h8.5_28" localSheetId="11">#REF!</definedName>
    <definedName name="h8.5_28" localSheetId="3">#REF!</definedName>
    <definedName name="h8.5_28">#REF!</definedName>
    <definedName name="Ha" localSheetId="11">#REF!</definedName>
    <definedName name="Ha" localSheetId="3">#REF!</definedName>
    <definedName name="Ha">#REF!</definedName>
    <definedName name="ha." localSheetId="11">#REF!</definedName>
    <definedName name="ha." localSheetId="3">#REF!</definedName>
    <definedName name="ha.">#REF!</definedName>
    <definedName name="ha._28" localSheetId="11">#REF!</definedName>
    <definedName name="ha._28" localSheetId="3">#REF!</definedName>
    <definedName name="ha._28">#REF!</definedName>
    <definedName name="Ha_20" localSheetId="11">#REF!</definedName>
    <definedName name="Ha_20" localSheetId="3">#REF!</definedName>
    <definedName name="Ha_20">#REF!</definedName>
    <definedName name="hai" localSheetId="11">#REF!</definedName>
    <definedName name="hai" localSheetId="3">#REF!</definedName>
    <definedName name="hai">#REF!</definedName>
    <definedName name="hai_20" localSheetId="11">#REF!</definedName>
    <definedName name="hai_20" localSheetId="3">#REF!</definedName>
    <definedName name="hai_20">#REF!</definedName>
    <definedName name="hai_28" localSheetId="11">#REF!</definedName>
    <definedName name="hai_28" localSheetId="3">#REF!</definedName>
    <definedName name="hai_28">#REF!</definedName>
    <definedName name="Hamyen">NA()</definedName>
    <definedName name="Hamyen_26" localSheetId="11">#REF!</definedName>
    <definedName name="Hamyen_26" localSheetId="3">#REF!</definedName>
    <definedName name="Hamyen_26">#REF!</definedName>
    <definedName name="Hamyen_28" localSheetId="11">#REF!</definedName>
    <definedName name="Hamyen_28" localSheetId="3">#REF!</definedName>
    <definedName name="Hamyen_28">#REF!</definedName>
    <definedName name="Hamyen_3">NA()</definedName>
    <definedName name="han" localSheetId="11">#REF!</definedName>
    <definedName name="han" localSheetId="3">#REF!</definedName>
    <definedName name="han">#REF!</definedName>
    <definedName name="han23_20" localSheetId="11">#REF!</definedName>
    <definedName name="han23_20" localSheetId="3">#REF!</definedName>
    <definedName name="han23_20">#REF!</definedName>
    <definedName name="han23_28" localSheetId="11">#REF!</definedName>
    <definedName name="han23_28" localSheetId="3">#REF!</definedName>
    <definedName name="han23_28">#REF!</definedName>
    <definedName name="han23kw" localSheetId="11">#REF!</definedName>
    <definedName name="han23kw" localSheetId="3">#REF!</definedName>
    <definedName name="han23kw">#REF!</definedName>
    <definedName name="han23kw_20" localSheetId="11">#REF!</definedName>
    <definedName name="han23kw_20" localSheetId="3">#REF!</definedName>
    <definedName name="han23kw_20">#REF!</definedName>
    <definedName name="Hang_muc_khac" localSheetId="11">#REF!</definedName>
    <definedName name="Hang_muc_khac" localSheetId="3">#REF!</definedName>
    <definedName name="Hang_muc_khac">#REF!</definedName>
    <definedName name="Hang_muc_khac_20" localSheetId="11">#REF!</definedName>
    <definedName name="Hang_muc_khac_20" localSheetId="3">#REF!</definedName>
    <definedName name="Hang_muc_khac_20">#REF!</definedName>
    <definedName name="Hang_muc_khac_28" localSheetId="11">#REF!</definedName>
    <definedName name="Hang_muc_khac_28" localSheetId="3">#REF!</definedName>
    <definedName name="Hang_muc_khac_28">#REF!</definedName>
    <definedName name="hangmuc">"$#REF!.$A$1:$G$71"</definedName>
    <definedName name="hangmuc_26" localSheetId="11">#REF!</definedName>
    <definedName name="hangmuc_26" localSheetId="3">#REF!</definedName>
    <definedName name="hangmuc_26">#REF!</definedName>
    <definedName name="hangmuc_28" localSheetId="11">#REF!</definedName>
    <definedName name="hangmuc_28" localSheetId="3">#REF!</definedName>
    <definedName name="hangmuc_28">#REF!</definedName>
    <definedName name="hangmuc_3">"$#REF!.$A$1:$G$71"</definedName>
    <definedName name="hannhua" localSheetId="11">#REF!</definedName>
    <definedName name="hannhua" localSheetId="3">#REF!</definedName>
    <definedName name="hannhua">#REF!</definedName>
    <definedName name="hannhua_20" localSheetId="11">#REF!</definedName>
    <definedName name="hannhua_20" localSheetId="3">#REF!</definedName>
    <definedName name="hannhua_20">#REF!</definedName>
    <definedName name="Hanoi" localSheetId="11">#REF!</definedName>
    <definedName name="Hanoi" localSheetId="3">#REF!</definedName>
    <definedName name="Hanoi">#REF!</definedName>
    <definedName name="hap" localSheetId="11">#REF!</definedName>
    <definedName name="hap" localSheetId="3">#REF!</definedName>
    <definedName name="hap">#REF!</definedName>
    <definedName name="hap_28" localSheetId="11">#REF!</definedName>
    <definedName name="hap_28" localSheetId="3">#REF!</definedName>
    <definedName name="hap_28">#REF!</definedName>
    <definedName name="HapCKVA" localSheetId="11">#REF!</definedName>
    <definedName name="HapCKVA" localSheetId="3">#REF!</definedName>
    <definedName name="HapCKVA">#REF!</definedName>
    <definedName name="HapCKVA_20" localSheetId="11">#REF!</definedName>
    <definedName name="HapCKVA_20" localSheetId="3">#REF!</definedName>
    <definedName name="HapCKVA_20">#REF!</definedName>
    <definedName name="HapCKVA_28" localSheetId="11">#REF!</definedName>
    <definedName name="HapCKVA_28" localSheetId="3">#REF!</definedName>
    <definedName name="HapCKVA_28">#REF!</definedName>
    <definedName name="HapCKvar" localSheetId="11">#REF!</definedName>
    <definedName name="HapCKvar" localSheetId="3">#REF!</definedName>
    <definedName name="HapCKvar">#REF!</definedName>
    <definedName name="HapCKvar_20" localSheetId="11">#REF!</definedName>
    <definedName name="HapCKvar_20" localSheetId="3">#REF!</definedName>
    <definedName name="HapCKvar_20">#REF!</definedName>
    <definedName name="HapCKvar_28" localSheetId="11">#REF!</definedName>
    <definedName name="HapCKvar_28" localSheetId="3">#REF!</definedName>
    <definedName name="HapCKvar_28">#REF!</definedName>
    <definedName name="HapCKW" localSheetId="11">#REF!</definedName>
    <definedName name="HapCKW" localSheetId="3">#REF!</definedName>
    <definedName name="HapCKW">#REF!</definedName>
    <definedName name="HapCKW_20" localSheetId="11">#REF!</definedName>
    <definedName name="HapCKW_20" localSheetId="3">#REF!</definedName>
    <definedName name="HapCKW_20">#REF!</definedName>
    <definedName name="HapCKW_28" localSheetId="11">#REF!</definedName>
    <definedName name="HapCKW_28" localSheetId="3">#REF!</definedName>
    <definedName name="HapCKW_28">#REF!</definedName>
    <definedName name="HapIKVA" localSheetId="11">#REF!</definedName>
    <definedName name="HapIKVA" localSheetId="3">#REF!</definedName>
    <definedName name="HapIKVA">#REF!</definedName>
    <definedName name="HapIKVA_20" localSheetId="11">#REF!</definedName>
    <definedName name="HapIKVA_20" localSheetId="3">#REF!</definedName>
    <definedName name="HapIKVA_20">#REF!</definedName>
    <definedName name="HapIKVA_28" localSheetId="11">#REF!</definedName>
    <definedName name="HapIKVA_28" localSheetId="3">#REF!</definedName>
    <definedName name="HapIKVA_28">#REF!</definedName>
    <definedName name="HapIKvar" localSheetId="11">#REF!</definedName>
    <definedName name="HapIKvar" localSheetId="3">#REF!</definedName>
    <definedName name="HapIKvar">#REF!</definedName>
    <definedName name="HapIKvar_20" localSheetId="11">#REF!</definedName>
    <definedName name="HapIKvar_20" localSheetId="3">#REF!</definedName>
    <definedName name="HapIKvar_20">#REF!</definedName>
    <definedName name="HapIKvar_28" localSheetId="11">#REF!</definedName>
    <definedName name="HapIKvar_28" localSheetId="3">#REF!</definedName>
    <definedName name="HapIKvar_28">#REF!</definedName>
    <definedName name="HapIKW" localSheetId="11">#REF!</definedName>
    <definedName name="HapIKW" localSheetId="3">#REF!</definedName>
    <definedName name="HapIKW">#REF!</definedName>
    <definedName name="HapIKW_20" localSheetId="11">#REF!</definedName>
    <definedName name="HapIKW_20" localSheetId="3">#REF!</definedName>
    <definedName name="HapIKW_20">#REF!</definedName>
    <definedName name="HapIKW_28" localSheetId="11">#REF!</definedName>
    <definedName name="HapIKW_28" localSheetId="3">#REF!</definedName>
    <definedName name="HapIKW_28">#REF!</definedName>
    <definedName name="HapKVA" localSheetId="11">#REF!</definedName>
    <definedName name="HapKVA" localSheetId="3">#REF!</definedName>
    <definedName name="HapKVA">#REF!</definedName>
    <definedName name="HapKVA_20" localSheetId="11">#REF!</definedName>
    <definedName name="HapKVA_20" localSheetId="3">#REF!</definedName>
    <definedName name="HapKVA_20">#REF!</definedName>
    <definedName name="HapKVA_28" localSheetId="11">#REF!</definedName>
    <definedName name="HapKVA_28" localSheetId="3">#REF!</definedName>
    <definedName name="HapKVA_28">#REF!</definedName>
    <definedName name="HapSKVA" localSheetId="11">#REF!</definedName>
    <definedName name="HapSKVA" localSheetId="3">#REF!</definedName>
    <definedName name="HapSKVA">#REF!</definedName>
    <definedName name="HapSKVA_20" localSheetId="11">#REF!</definedName>
    <definedName name="HapSKVA_20" localSheetId="3">#REF!</definedName>
    <definedName name="HapSKVA_20">#REF!</definedName>
    <definedName name="HapSKVA_28" localSheetId="11">#REF!</definedName>
    <definedName name="HapSKVA_28" localSheetId="3">#REF!</definedName>
    <definedName name="HapSKVA_28">#REF!</definedName>
    <definedName name="HarvestingWage" localSheetId="11">#REF!</definedName>
    <definedName name="HarvestingWage" localSheetId="3">#REF!</definedName>
    <definedName name="HarvestingWage">#REF!</definedName>
    <definedName name="HarvestingWage_20" localSheetId="11">#REF!</definedName>
    <definedName name="HarvestingWage_20" localSheetId="3">#REF!</definedName>
    <definedName name="HarvestingWage_20">#REF!</definedName>
    <definedName name="HarvestingWage_28" localSheetId="11">#REF!</definedName>
    <definedName name="HarvestingWage_28" localSheetId="3">#REF!</definedName>
    <definedName name="HarvestingWage_28">#REF!</definedName>
    <definedName name="has" localSheetId="11">#REF!</definedName>
    <definedName name="has" localSheetId="3">#REF!</definedName>
    <definedName name="has">#REF!</definedName>
    <definedName name="has_20" localSheetId="11">#REF!</definedName>
    <definedName name="has_20" localSheetId="3">#REF!</definedName>
    <definedName name="has_20">#REF!</definedName>
    <definedName name="has_28" localSheetId="11">#REF!</definedName>
    <definedName name="has_28" localSheetId="3">#REF!</definedName>
    <definedName name="has_28">#REF!</definedName>
    <definedName name="hau" localSheetId="11">#REF!</definedName>
    <definedName name="hau" localSheetId="3">#REF!</definedName>
    <definedName name="hau">#REF!</definedName>
    <definedName name="hau_20" localSheetId="11">#REF!</definedName>
    <definedName name="hau_20" localSheetId="3">#REF!</definedName>
    <definedName name="hau_20">#REF!</definedName>
    <definedName name="Hb" localSheetId="11">#REF!</definedName>
    <definedName name="Hb" localSheetId="3">#REF!</definedName>
    <definedName name="Hb">#REF!</definedName>
    <definedName name="hb." localSheetId="11">#REF!</definedName>
    <definedName name="hb." localSheetId="3">#REF!</definedName>
    <definedName name="hb.">#REF!</definedName>
    <definedName name="hb._28" localSheetId="11">#REF!</definedName>
    <definedName name="hb._28" localSheetId="3">#REF!</definedName>
    <definedName name="hb._28">#REF!</definedName>
    <definedName name="Hb_20" localSheetId="11">#REF!</definedName>
    <definedName name="Hb_20" localSheetId="3">#REF!</definedName>
    <definedName name="Hb_20">#REF!</definedName>
    <definedName name="hba" localSheetId="11">#REF!</definedName>
    <definedName name="hba" localSheetId="3">#REF!</definedName>
    <definedName name="hba">#REF!</definedName>
    <definedName name="hba_20" localSheetId="11">#REF!</definedName>
    <definedName name="hba_20" localSheetId="3">#REF!</definedName>
    <definedName name="hba_20">#REF!</definedName>
    <definedName name="Hbb" localSheetId="11">#REF!</definedName>
    <definedName name="Hbb" localSheetId="3">#REF!</definedName>
    <definedName name="Hbb">#REF!</definedName>
    <definedName name="Hbb_20" localSheetId="11">#REF!</definedName>
    <definedName name="Hbb_20" localSheetId="3">#REF!</definedName>
    <definedName name="Hbb_20">#REF!</definedName>
    <definedName name="HBC" localSheetId="11">#REF!</definedName>
    <definedName name="HBC" localSheetId="3">#REF!</definedName>
    <definedName name="HBC">#REF!</definedName>
    <definedName name="HBC_20" localSheetId="11">#REF!</definedName>
    <definedName name="HBC_20" localSheetId="3">#REF!</definedName>
    <definedName name="HBC_20">#REF!</definedName>
    <definedName name="HBC_28" localSheetId="11">#REF!</definedName>
    <definedName name="HBC_28" localSheetId="3">#REF!</definedName>
    <definedName name="HBC_28">#REF!</definedName>
    <definedName name="hbd" localSheetId="11">#REF!</definedName>
    <definedName name="hbd" localSheetId="3">#REF!</definedName>
    <definedName name="hbd">#REF!</definedName>
    <definedName name="hbe" localSheetId="11">#REF!</definedName>
    <definedName name="hbe" localSheetId="3">#REF!</definedName>
    <definedName name="hbe">#REF!</definedName>
    <definedName name="HBL" localSheetId="11">#REF!</definedName>
    <definedName name="HBL" localSheetId="3">#REF!</definedName>
    <definedName name="HBL">#REF!</definedName>
    <definedName name="HBL_20" localSheetId="11">#REF!</definedName>
    <definedName name="HBL_20" localSheetId="3">#REF!</definedName>
    <definedName name="HBL_20">#REF!</definedName>
    <definedName name="HBL_28" localSheetId="11">#REF!</definedName>
    <definedName name="HBL_28" localSheetId="3">#REF!</definedName>
    <definedName name="HBL_28">#REF!</definedName>
    <definedName name="hbon" localSheetId="11">#REF!</definedName>
    <definedName name="hbon" localSheetId="3">#REF!</definedName>
    <definedName name="hbon">#REF!</definedName>
    <definedName name="hbon_20" localSheetId="11">#REF!</definedName>
    <definedName name="hbon_20" localSheetId="3">#REF!</definedName>
    <definedName name="hbon_20">#REF!</definedName>
    <definedName name="Hbtt" localSheetId="11">#REF!</definedName>
    <definedName name="Hbtt" localSheetId="3">#REF!</definedName>
    <definedName name="Hbtt">#REF!</definedName>
    <definedName name="Hbtt_20" localSheetId="11">#REF!</definedName>
    <definedName name="Hbtt_20" localSheetId="3">#REF!</definedName>
    <definedName name="Hbtt_20">#REF!</definedName>
    <definedName name="Hc" localSheetId="11">#REF!</definedName>
    <definedName name="Hc" localSheetId="3">#REF!</definedName>
    <definedName name="Hc">#REF!</definedName>
    <definedName name="hc." localSheetId="11">#REF!</definedName>
    <definedName name="hc." localSheetId="3">#REF!</definedName>
    <definedName name="hc.">#REF!</definedName>
    <definedName name="hc._28" localSheetId="11">#REF!</definedName>
    <definedName name="hc._28" localSheetId="3">#REF!</definedName>
    <definedName name="hc._28">#REF!</definedName>
    <definedName name="Hc_20" localSheetId="11">#REF!</definedName>
    <definedName name="Hc_20" localSheetId="3">#REF!</definedName>
    <definedName name="Hc_20">#REF!</definedName>
    <definedName name="hc0.75" localSheetId="11">#REF!</definedName>
    <definedName name="hc0.75" localSheetId="3">#REF!</definedName>
    <definedName name="hc0.75">#REF!</definedName>
    <definedName name="hc0.75_28" localSheetId="11">#REF!</definedName>
    <definedName name="hc0.75_28" localSheetId="3">#REF!</definedName>
    <definedName name="hc0.75_28">#REF!</definedName>
    <definedName name="Hcb" localSheetId="11">#REF!</definedName>
    <definedName name="Hcb" localSheetId="3">#REF!</definedName>
    <definedName name="Hcb">#REF!</definedName>
    <definedName name="Hcb_20" localSheetId="11">#REF!</definedName>
    <definedName name="Hcb_20" localSheetId="3">#REF!</definedName>
    <definedName name="Hcb_20">#REF!</definedName>
    <definedName name="hcg" localSheetId="11">#REF!</definedName>
    <definedName name="hcg" localSheetId="3">#REF!</definedName>
    <definedName name="hcg">#REF!</definedName>
    <definedName name="hcg_28" localSheetId="11">#REF!</definedName>
    <definedName name="hcg_28" localSheetId="3">#REF!</definedName>
    <definedName name="hcg_28">#REF!</definedName>
    <definedName name="Hch" localSheetId="11">#REF!</definedName>
    <definedName name="Hch" localSheetId="3">#REF!</definedName>
    <definedName name="Hch">#REF!</definedName>
    <definedName name="HCM" localSheetId="11">#REF!</definedName>
    <definedName name="HCM" localSheetId="3">#REF!</definedName>
    <definedName name="HCM">#REF!</definedName>
    <definedName name="HCM_20" localSheetId="11">#REF!</definedName>
    <definedName name="HCM_20" localSheetId="3">#REF!</definedName>
    <definedName name="HCM_20">#REF!</definedName>
    <definedName name="HCNA" localSheetId="0" hidden="1">{"'Sheet1'!$L$16"}</definedName>
    <definedName name="HCNA" localSheetId="1" hidden="1">{"'Sheet1'!$L$16"}</definedName>
    <definedName name="HCNA" localSheetId="2" hidden="1">{"'Sheet1'!$L$16"}</definedName>
    <definedName name="HCNA" localSheetId="3" hidden="1">{"'Sheet1'!$L$16"}</definedName>
    <definedName name="HCNA" hidden="1">{"'Sheet1'!$L$16"}</definedName>
    <definedName name="HCPH" localSheetId="11">#REF!</definedName>
    <definedName name="HCPH" localSheetId="3">#REF!</definedName>
    <definedName name="HCPH">#REF!</definedName>
    <definedName name="HCPH_20" localSheetId="11">#REF!</definedName>
    <definedName name="HCPH_20" localSheetId="3">#REF!</definedName>
    <definedName name="HCPH_20">#REF!</definedName>
    <definedName name="HCPH_28" localSheetId="11">#REF!</definedName>
    <definedName name="HCPH_28" localSheetId="3">#REF!</definedName>
    <definedName name="HCPH_28">#REF!</definedName>
    <definedName name="HCS" localSheetId="11">#REF!</definedName>
    <definedName name="HCS" localSheetId="3">#REF!</definedName>
    <definedName name="HCS">#REF!</definedName>
    <definedName name="HCS_20" localSheetId="11">#REF!</definedName>
    <definedName name="HCS_20" localSheetId="3">#REF!</definedName>
    <definedName name="HCS_20">#REF!</definedName>
    <definedName name="HCS_28" localSheetId="11">#REF!</definedName>
    <definedName name="HCS_28" localSheetId="3">#REF!</definedName>
    <definedName name="HCS_28">#REF!</definedName>
    <definedName name="Hctt" localSheetId="11">#REF!</definedName>
    <definedName name="Hctt" localSheetId="3">#REF!</definedName>
    <definedName name="Hctt">#REF!</definedName>
    <definedName name="Hctt_20" localSheetId="11">#REF!</definedName>
    <definedName name="Hctt_20" localSheetId="3">#REF!</definedName>
    <definedName name="Hctt_20">#REF!</definedName>
    <definedName name="HCU" localSheetId="11">#REF!</definedName>
    <definedName name="HCU" localSheetId="3">#REF!</definedName>
    <definedName name="HCU">#REF!</definedName>
    <definedName name="HCU_20" localSheetId="11">#REF!</definedName>
    <definedName name="HCU_20" localSheetId="3">#REF!</definedName>
    <definedName name="HCU_20">#REF!</definedName>
    <definedName name="HCU_28" localSheetId="11">#REF!</definedName>
    <definedName name="HCU_28" localSheetId="3">#REF!</definedName>
    <definedName name="HCU_28">#REF!</definedName>
    <definedName name="Hd" localSheetId="11">#REF!</definedName>
    <definedName name="Hd" localSheetId="3">#REF!</definedName>
    <definedName name="Hd">#REF!</definedName>
    <definedName name="Hd_20" localSheetId="11">#REF!</definedName>
    <definedName name="Hd_20" localSheetId="3">#REF!</definedName>
    <definedName name="Hd_20">#REF!</definedName>
    <definedName name="Hdb" localSheetId="11">#REF!</definedName>
    <definedName name="Hdb" localSheetId="3">#REF!</definedName>
    <definedName name="Hdb">#REF!</definedName>
    <definedName name="Hdb_20" localSheetId="11">#REF!</definedName>
    <definedName name="Hdb_20" localSheetId="3">#REF!</definedName>
    <definedName name="Hdb_20">#REF!</definedName>
    <definedName name="HDC" localSheetId="11">#REF!</definedName>
    <definedName name="HDC" localSheetId="3">#REF!</definedName>
    <definedName name="HDC">#REF!</definedName>
    <definedName name="HDC_20" localSheetId="11">#REF!</definedName>
    <definedName name="HDC_20" localSheetId="3">#REF!</definedName>
    <definedName name="HDC_20">#REF!</definedName>
    <definedName name="HDC_28" localSheetId="11">#REF!</definedName>
    <definedName name="HDC_28" localSheetId="3">#REF!</definedName>
    <definedName name="HDC_28">#REF!</definedName>
    <definedName name="HDCCT" localSheetId="11">#REF!</definedName>
    <definedName name="HDCCT" localSheetId="3">#REF!</definedName>
    <definedName name="HDCCT">#REF!</definedName>
    <definedName name="HDCD" localSheetId="11">#REF!</definedName>
    <definedName name="HDCD" localSheetId="3">#REF!</definedName>
    <definedName name="HDCD">#REF!</definedName>
    <definedName name="HDGT" localSheetId="11">#REF!</definedName>
    <definedName name="HDGT" localSheetId="3">#REF!</definedName>
    <definedName name="HDGT">#REF!</definedName>
    <definedName name="HDGTN" localSheetId="11">#REF!</definedName>
    <definedName name="HDGTN" localSheetId="3">#REF!</definedName>
    <definedName name="HDGTN">#REF!</definedName>
    <definedName name="Hdinh" localSheetId="11">#REF!</definedName>
    <definedName name="Hdinh" localSheetId="3">#REF!</definedName>
    <definedName name="Hdinh">#REF!</definedName>
    <definedName name="Hdinh_20" localSheetId="11">#REF!</definedName>
    <definedName name="Hdinh_20" localSheetId="3">#REF!</definedName>
    <definedName name="Hdinh_20">#REF!</definedName>
    <definedName name="Hdinh_28" localSheetId="11">#REF!</definedName>
    <definedName name="Hdinh_28" localSheetId="3">#REF!</definedName>
    <definedName name="Hdinh_28">#REF!</definedName>
    <definedName name="Hdk" localSheetId="11">#REF!</definedName>
    <definedName name="Hdk" localSheetId="3">#REF!</definedName>
    <definedName name="Hdk">#REF!</definedName>
    <definedName name="Hdk_20" localSheetId="11">#REF!</definedName>
    <definedName name="Hdk_20" localSheetId="3">#REF!</definedName>
    <definedName name="Hdk_20">#REF!</definedName>
    <definedName name="Hdk_28" localSheetId="11">#REF!</definedName>
    <definedName name="Hdk_28" localSheetId="3">#REF!</definedName>
    <definedName name="Hdk_28">#REF!</definedName>
    <definedName name="Hdt" localSheetId="11">#REF!</definedName>
    <definedName name="Hdt" localSheetId="3">#REF!</definedName>
    <definedName name="Hdt">#REF!</definedName>
    <definedName name="Hdtt" localSheetId="11">#REF!</definedName>
    <definedName name="Hdtt" localSheetId="3">#REF!</definedName>
    <definedName name="Hdtt">#REF!</definedName>
    <definedName name="Hdtt_20" localSheetId="11">#REF!</definedName>
    <definedName name="Hdtt_20" localSheetId="3">#REF!</definedName>
    <definedName name="Hdtt_20">#REF!</definedName>
    <definedName name="HDU" localSheetId="11">#REF!</definedName>
    <definedName name="HDU" localSheetId="3">#REF!</definedName>
    <definedName name="HDU">#REF!</definedName>
    <definedName name="HDU_20" localSheetId="11">#REF!</definedName>
    <definedName name="HDU_20" localSheetId="3">#REF!</definedName>
    <definedName name="HDU_20">#REF!</definedName>
    <definedName name="HDU_28" localSheetId="11">#REF!</definedName>
    <definedName name="HDU_28" localSheetId="3">#REF!</definedName>
    <definedName name="HDU_28">#REF!</definedName>
    <definedName name="He" localSheetId="11">#REF!</definedName>
    <definedName name="He" localSheetId="3">#REF!</definedName>
    <definedName name="He">#REF!</definedName>
    <definedName name="He_so" localSheetId="11">#REF!</definedName>
    <definedName name="He_so" localSheetId="3">#REF!</definedName>
    <definedName name="He_so">#REF!</definedName>
    <definedName name="Heä_soá_laép_xaø_H">1.7</definedName>
    <definedName name="Heä_soá_laép_xaø_H_26">1.7</definedName>
    <definedName name="Heä_soá_laép_xaø_H_28">1.7</definedName>
    <definedName name="heä_soá_sình_laày">"$#REF!.$C$8:$D$8"</definedName>
    <definedName name="heä_soá_sình_laày_26" localSheetId="11">#REF!</definedName>
    <definedName name="heä_soá_sình_laày_26" localSheetId="3">#REF!</definedName>
    <definedName name="heä_soá_sình_laày_26">#REF!</definedName>
    <definedName name="heä_soá_sình_laày_28" localSheetId="11">#REF!</definedName>
    <definedName name="heä_soá_sình_laày_28" localSheetId="3">#REF!</definedName>
    <definedName name="heä_soá_sình_laày_28">#REF!</definedName>
    <definedName name="heä_soá_sình_laày_3">"$#REF!.$C$8:$D$8"</definedName>
    <definedName name="Hello_28">NA()</definedName>
    <definedName name="Hematcau" localSheetId="11">#REF!</definedName>
    <definedName name="Hematcau" localSheetId="3">#REF!</definedName>
    <definedName name="Hematcau">#REF!</definedName>
    <definedName name="HeSo_Nam" localSheetId="11">#REF!</definedName>
    <definedName name="HeSo_Nam" localSheetId="3">#REF!</definedName>
    <definedName name="HeSo_Nam">#REF!</definedName>
    <definedName name="HeSo_Nam_20" localSheetId="11">#REF!</definedName>
    <definedName name="HeSo_Nam_20" localSheetId="3">#REF!</definedName>
    <definedName name="HeSo_Nam_20">#REF!</definedName>
    <definedName name="hesoK" localSheetId="11">#REF!</definedName>
    <definedName name="hesoK" localSheetId="3">#REF!</definedName>
    <definedName name="hesoK">#REF!</definedName>
    <definedName name="Hg" localSheetId="11">#REF!</definedName>
    <definedName name="Hg" localSheetId="3">#REF!</definedName>
    <definedName name="Hg">#REF!</definedName>
    <definedName name="Hg_20" localSheetId="11">#REF!</definedName>
    <definedName name="Hg_20" localSheetId="3">#REF!</definedName>
    <definedName name="Hg_20">#REF!</definedName>
    <definedName name="Hg_28" localSheetId="11">#REF!</definedName>
    <definedName name="Hg_28" localSheetId="3">#REF!</definedName>
    <definedName name="Hg_28">#REF!</definedName>
    <definedName name="HH" localSheetId="11">#REF!</definedName>
    <definedName name="HH" localSheetId="3">#REF!</definedName>
    <definedName name="HH">#REF!</definedName>
    <definedName name="HH_20" localSheetId="11">#REF!</definedName>
    <definedName name="HH_20" localSheetId="3">#REF!</definedName>
    <definedName name="HH_20">#REF!</definedName>
    <definedName name="HH_28" localSheetId="11">#REF!</definedName>
    <definedName name="HH_28" localSheetId="3">#REF!</definedName>
    <definedName name="HH_28">#REF!</definedName>
    <definedName name="HH15HT">NA()</definedName>
    <definedName name="HH15HT_26" localSheetId="11">#REF!</definedName>
    <definedName name="HH15HT_26" localSheetId="3">#REF!</definedName>
    <definedName name="HH15HT_26">#REF!</definedName>
    <definedName name="HH15HT_28" localSheetId="11">#REF!</definedName>
    <definedName name="HH15HT_28" localSheetId="3">#REF!</definedName>
    <definedName name="HH15HT_28">#REF!</definedName>
    <definedName name="HH15HT_3">NA()</definedName>
    <definedName name="HH16HT">NA()</definedName>
    <definedName name="HH16HT_26" localSheetId="11">#REF!</definedName>
    <definedName name="HH16HT_26" localSheetId="3">#REF!</definedName>
    <definedName name="HH16HT_26">#REF!</definedName>
    <definedName name="HH16HT_28" localSheetId="11">#REF!</definedName>
    <definedName name="HH16HT_28" localSheetId="3">#REF!</definedName>
    <definedName name="HH16HT_28">#REF!</definedName>
    <definedName name="HH16HT_3">NA()</definedName>
    <definedName name="HH19HT">NA()</definedName>
    <definedName name="HH19HT_26" localSheetId="11">#REF!</definedName>
    <definedName name="HH19HT_26" localSheetId="3">#REF!</definedName>
    <definedName name="HH19HT_26">#REF!</definedName>
    <definedName name="HH19HT_28" localSheetId="11">#REF!</definedName>
    <definedName name="HH19HT_28" localSheetId="3">#REF!</definedName>
    <definedName name="HH19HT_28">#REF!</definedName>
    <definedName name="HH19HT_3">NA()</definedName>
    <definedName name="HH20HT">NA()</definedName>
    <definedName name="HH20HT_26" localSheetId="11">#REF!</definedName>
    <definedName name="HH20HT_26" localSheetId="3">#REF!</definedName>
    <definedName name="HH20HT_26">#REF!</definedName>
    <definedName name="HH20HT_28" localSheetId="11">#REF!</definedName>
    <definedName name="HH20HT_28" localSheetId="3">#REF!</definedName>
    <definedName name="HH20HT_28">#REF!</definedName>
    <definedName name="HH20HT_3">NA()</definedName>
    <definedName name="hhai" localSheetId="11">#REF!</definedName>
    <definedName name="hhai" localSheetId="3">#REF!</definedName>
    <definedName name="hhai">#REF!</definedName>
    <definedName name="hhai_20" localSheetId="11">#REF!</definedName>
    <definedName name="hhai_20" localSheetId="3">#REF!</definedName>
    <definedName name="hhai_20">#REF!</definedName>
    <definedName name="HHcat" localSheetId="11">#REF!</definedName>
    <definedName name="HHcat" localSheetId="3">#REF!</definedName>
    <definedName name="HHcat">#REF!</definedName>
    <definedName name="hhcv">NA()</definedName>
    <definedName name="hhcv_26" localSheetId="11">#REF!</definedName>
    <definedName name="hhcv_26" localSheetId="3">#REF!</definedName>
    <definedName name="hhcv_26">#REF!</definedName>
    <definedName name="hhcv_28" localSheetId="11">#REF!</definedName>
    <definedName name="hhcv_28" localSheetId="3">#REF!</definedName>
    <definedName name="hhcv_28">#REF!</definedName>
    <definedName name="HHda" localSheetId="11">#REF!</definedName>
    <definedName name="HHda" localSheetId="3">#REF!</definedName>
    <definedName name="HHda">#REF!</definedName>
    <definedName name="hhda4x6">NA()</definedName>
    <definedName name="hhda4x6_26" localSheetId="11">#REF!</definedName>
    <definedName name="hhda4x6_26" localSheetId="3">#REF!</definedName>
    <definedName name="hhda4x6_26">#REF!</definedName>
    <definedName name="hhda4x6_28" localSheetId="11">#REF!</definedName>
    <definedName name="hhda4x6_28" localSheetId="3">#REF!</definedName>
    <definedName name="hhda4x6_28">#REF!</definedName>
    <definedName name="hhhh" localSheetId="11">#REF!</definedName>
    <definedName name="hhhh" localSheetId="3">#REF!</definedName>
    <definedName name="hhhh">#REF!</definedName>
    <definedName name="hhhh_20" localSheetId="11">#REF!</definedName>
    <definedName name="hhhh_20" localSheetId="3">#REF!</definedName>
    <definedName name="hhhh_20">#REF!</definedName>
    <definedName name="hhhh_28" localSheetId="11">#REF!</definedName>
    <definedName name="hhhh_28" localSheetId="3">#REF!</definedName>
    <definedName name="hhhh_28">#REF!</definedName>
    <definedName name="hhhhhhhhhhhh" localSheetId="11">#REF!</definedName>
    <definedName name="hhhhhhhhhhhh" localSheetId="3">#REF!</definedName>
    <definedName name="hhhhhhhhhhhh">#REF!</definedName>
    <definedName name="hhhhhhhhhhhh_28" localSheetId="11">#REF!</definedName>
    <definedName name="hhhhhhhhhhhh_28" localSheetId="3">#REF!</definedName>
    <definedName name="hhhhhhhhhhhh_28">#REF!</definedName>
    <definedName name="HHIC" localSheetId="11">#REF!</definedName>
    <definedName name="HHIC" localSheetId="3">#REF!</definedName>
    <definedName name="HHIC">#REF!</definedName>
    <definedName name="HHIC_20" localSheetId="11">#REF!</definedName>
    <definedName name="HHIC_20" localSheetId="3">#REF!</definedName>
    <definedName name="HHIC_20">#REF!</definedName>
    <definedName name="HHIC_28" localSheetId="11">#REF!</definedName>
    <definedName name="HHIC_28" localSheetId="3">#REF!</definedName>
    <definedName name="HHIC_28">#REF!</definedName>
    <definedName name="hhsc" localSheetId="11">#REF!</definedName>
    <definedName name="hhsc" localSheetId="3">#REF!</definedName>
    <definedName name="hhsc">#REF!</definedName>
    <definedName name="hhsc_28" localSheetId="11">#REF!</definedName>
    <definedName name="hhsc_28" localSheetId="3">#REF!</definedName>
    <definedName name="hhsc_28">#REF!</definedName>
    <definedName name="HHT" localSheetId="11">#REF!</definedName>
    <definedName name="HHT" localSheetId="3">#REF!</definedName>
    <definedName name="HHT">#REF!</definedName>
    <definedName name="HHT_20" localSheetId="11">#REF!</definedName>
    <definedName name="HHT_20" localSheetId="3">#REF!</definedName>
    <definedName name="HHT_20">#REF!</definedName>
    <definedName name="HHT_28" localSheetId="11">#REF!</definedName>
    <definedName name="HHT_28" localSheetId="3">#REF!</definedName>
    <definedName name="HHT_28">#REF!</definedName>
    <definedName name="hhtd" localSheetId="11">#REF!</definedName>
    <definedName name="hhtd" localSheetId="3">#REF!</definedName>
    <definedName name="hhtd">#REF!</definedName>
    <definedName name="hhtd_28" localSheetId="11">#REF!</definedName>
    <definedName name="hhtd_28" localSheetId="3">#REF!</definedName>
    <definedName name="hhtd_28">#REF!</definedName>
    <definedName name="HHTT" localSheetId="11">#REF!</definedName>
    <definedName name="HHTT" localSheetId="3">#REF!</definedName>
    <definedName name="HHTT">#REF!</definedName>
    <definedName name="HHTT_20" localSheetId="11">#REF!</definedName>
    <definedName name="HHTT_20" localSheetId="3">#REF!</definedName>
    <definedName name="HHTT_20">#REF!</definedName>
    <definedName name="HHTT_28" localSheetId="11">#REF!</definedName>
    <definedName name="HHTT_28" localSheetId="3">#REF!</definedName>
    <definedName name="HHTT_28">#REF!</definedName>
    <definedName name="hhxm">NA()</definedName>
    <definedName name="hhxm_26" localSheetId="11">#REF!</definedName>
    <definedName name="hhxm_26" localSheetId="3">#REF!</definedName>
    <definedName name="hhxm_26">#REF!</definedName>
    <definedName name="hhxm_28" localSheetId="11">#REF!</definedName>
    <definedName name="hhxm_28" localSheetId="3">#REF!</definedName>
    <definedName name="hhxm_28">#REF!</definedName>
    <definedName name="hien" localSheetId="11">#REF!</definedName>
    <definedName name="hien" localSheetId="3">#REF!</definedName>
    <definedName name="hien">#REF!</definedName>
    <definedName name="hien_20" localSheetId="11">#REF!</definedName>
    <definedName name="hien_20" localSheetId="3">#REF!</definedName>
    <definedName name="hien_20">#REF!</definedName>
    <definedName name="Hinh_thuc" localSheetId="11">#REF!</definedName>
    <definedName name="Hinh_thuc" localSheetId="3">#REF!</definedName>
    <definedName name="Hinh_thuc">#REF!</definedName>
    <definedName name="Hinh_thuc_20" localSheetId="11">#REF!</definedName>
    <definedName name="Hinh_thuc_20" localSheetId="3">#REF!</definedName>
    <definedName name="Hinh_thuc_20">#REF!</definedName>
    <definedName name="Hinh_thuc_28" localSheetId="11">#REF!</definedName>
    <definedName name="Hinh_thuc_28" localSheetId="3">#REF!</definedName>
    <definedName name="Hinh_thuc_28">#REF!</definedName>
    <definedName name="hj" localSheetId="11">#REF!</definedName>
    <definedName name="hj" localSheetId="3">#REF!</definedName>
    <definedName name="hj">#REF!</definedName>
    <definedName name="HKE" localSheetId="11">#REF!</definedName>
    <definedName name="HKE" localSheetId="3">#REF!</definedName>
    <definedName name="HKE">#REF!</definedName>
    <definedName name="HKE_20" localSheetId="11">#REF!</definedName>
    <definedName name="HKE_20" localSheetId="3">#REF!</definedName>
    <definedName name="HKE_20">#REF!</definedName>
    <definedName name="HKE_28" localSheetId="11">#REF!</definedName>
    <definedName name="HKE_28" localSheetId="3">#REF!</definedName>
    <definedName name="HKE_28">#REF!</definedName>
    <definedName name="HKL" localSheetId="11">#REF!</definedName>
    <definedName name="HKL" localSheetId="3">#REF!</definedName>
    <definedName name="HKL">#REF!</definedName>
    <definedName name="HKL_20" localSheetId="11">#REF!</definedName>
    <definedName name="HKL_20" localSheetId="3">#REF!</definedName>
    <definedName name="HKL_20">#REF!</definedName>
    <definedName name="HKL_28" localSheetId="11">#REF!</definedName>
    <definedName name="HKL_28" localSheetId="3">#REF!</definedName>
    <definedName name="HKL_28">#REF!</definedName>
    <definedName name="HKLHI" localSheetId="11">#REF!</definedName>
    <definedName name="HKLHI" localSheetId="3">#REF!</definedName>
    <definedName name="HKLHI">#REF!</definedName>
    <definedName name="HKLHI_20" localSheetId="11">#REF!</definedName>
    <definedName name="HKLHI_20" localSheetId="3">#REF!</definedName>
    <definedName name="HKLHI_20">#REF!</definedName>
    <definedName name="HKLHI_28" localSheetId="11">#REF!</definedName>
    <definedName name="HKLHI_28" localSheetId="3">#REF!</definedName>
    <definedName name="HKLHI_28">#REF!</definedName>
    <definedName name="HKLL" localSheetId="11">#REF!</definedName>
    <definedName name="HKLL" localSheetId="3">#REF!</definedName>
    <definedName name="HKLL">#REF!</definedName>
    <definedName name="HKLL_20" localSheetId="11">#REF!</definedName>
    <definedName name="HKLL_20" localSheetId="3">#REF!</definedName>
    <definedName name="HKLL_20">#REF!</definedName>
    <definedName name="HKLL_28" localSheetId="11">#REF!</definedName>
    <definedName name="HKLL_28" localSheetId="3">#REF!</definedName>
    <definedName name="HKLL_28">#REF!</definedName>
    <definedName name="HKLLLO" localSheetId="11">#REF!</definedName>
    <definedName name="HKLLLO" localSheetId="3">#REF!</definedName>
    <definedName name="HKLLLO">#REF!</definedName>
    <definedName name="HKLLLO_20" localSheetId="11">#REF!</definedName>
    <definedName name="HKLLLO_20" localSheetId="3">#REF!</definedName>
    <definedName name="HKLLLO_20">#REF!</definedName>
    <definedName name="HKLLLO_28" localSheetId="11">#REF!</definedName>
    <definedName name="HKLLLO_28" localSheetId="3">#REF!</definedName>
    <definedName name="HKLLLO_28">#REF!</definedName>
    <definedName name="HKy2_26" localSheetId="11">#REF!</definedName>
    <definedName name="HKy2_26" localSheetId="3">#REF!</definedName>
    <definedName name="HKy2_26">#REF!</definedName>
    <definedName name="HKy2_28" localSheetId="11">#REF!</definedName>
    <definedName name="HKy2_28" localSheetId="3">#REF!</definedName>
    <definedName name="HKy2_28">#REF!</definedName>
    <definedName name="HKy2_3">NA()</definedName>
    <definedName name="hl" localSheetId="11">#REF!</definedName>
    <definedName name="hl" localSheetId="3">#REF!</definedName>
    <definedName name="hl">#REF!</definedName>
    <definedName name="HLC" localSheetId="11">#REF!</definedName>
    <definedName name="HLC" localSheetId="3">#REF!</definedName>
    <definedName name="HLC">#REF!</definedName>
    <definedName name="HLC_20" localSheetId="11">#REF!</definedName>
    <definedName name="HLC_20" localSheetId="3">#REF!</definedName>
    <definedName name="HLC_20">#REF!</definedName>
    <definedName name="HLC_28" localSheetId="11">#REF!</definedName>
    <definedName name="HLC_28" localSheetId="3">#REF!</definedName>
    <definedName name="HLC_28">#REF!</definedName>
    <definedName name="HLIC" localSheetId="11">#REF!</definedName>
    <definedName name="HLIC" localSheetId="3">#REF!</definedName>
    <definedName name="HLIC">#REF!</definedName>
    <definedName name="HLIC_20" localSheetId="11">#REF!</definedName>
    <definedName name="HLIC_20" localSheetId="3">#REF!</definedName>
    <definedName name="HLIC_20">#REF!</definedName>
    <definedName name="HLIC_28" localSheetId="11">#REF!</definedName>
    <definedName name="HLIC_28" localSheetId="3">#REF!</definedName>
    <definedName name="HLIC_28">#REF!</definedName>
    <definedName name="HLL" localSheetId="11">#REF!</definedName>
    <definedName name="HLL" localSheetId="3">#REF!</definedName>
    <definedName name="HLL">#REF!</definedName>
    <definedName name="HLL_28" localSheetId="11">#REF!</definedName>
    <definedName name="HLL_28" localSheetId="3">#REF!</definedName>
    <definedName name="HLL_28">#REF!</definedName>
    <definedName name="hlp." localSheetId="11">#REF!</definedName>
    <definedName name="hlp." localSheetId="3">#REF!</definedName>
    <definedName name="hlp.">#REF!</definedName>
    <definedName name="hlp._28" localSheetId="11">#REF!</definedName>
    <definedName name="hlp._28" localSheetId="3">#REF!</definedName>
    <definedName name="hlp._28">#REF!</definedName>
    <definedName name="HLU" localSheetId="11">#REF!</definedName>
    <definedName name="HLU" localSheetId="3">#REF!</definedName>
    <definedName name="HLU">#REF!</definedName>
    <definedName name="HLU_20" localSheetId="11">#REF!</definedName>
    <definedName name="HLU_20" localSheetId="3">#REF!</definedName>
    <definedName name="HLU_20">#REF!</definedName>
    <definedName name="HLU_28" localSheetId="11">#REF!</definedName>
    <definedName name="HLU_28" localSheetId="3">#REF!</definedName>
    <definedName name="HLU_28">#REF!</definedName>
    <definedName name="HLW" localSheetId="11">#REF!</definedName>
    <definedName name="HLW" localSheetId="3">#REF!</definedName>
    <definedName name="HLW">#REF!</definedName>
    <definedName name="Hm" localSheetId="11">#REF!</definedName>
    <definedName name="Hm" localSheetId="3">#REF!</definedName>
    <definedName name="Hm">#REF!</definedName>
    <definedName name="HM_1" localSheetId="11">#REF!</definedName>
    <definedName name="HM_1" localSheetId="3">#REF!</definedName>
    <definedName name="HM_1">#REF!</definedName>
    <definedName name="HM_2" localSheetId="11">#REF!</definedName>
    <definedName name="HM_2" localSheetId="3">#REF!</definedName>
    <definedName name="HM_2">#REF!</definedName>
    <definedName name="Hm_20" localSheetId="11">#REF!</definedName>
    <definedName name="Hm_20" localSheetId="3">#REF!</definedName>
    <definedName name="Hm_20">#REF!</definedName>
    <definedName name="Hm_28" localSheetId="11">#REF!</definedName>
    <definedName name="Hm_28" localSheetId="3">#REF!</definedName>
    <definedName name="Hm_28">#REF!</definedName>
    <definedName name="hmong" localSheetId="11">#REF!</definedName>
    <definedName name="hmong" localSheetId="3">#REF!</definedName>
    <definedName name="hmong">#REF!</definedName>
    <definedName name="hmong_28" localSheetId="11">#REF!</definedName>
    <definedName name="hmong_28" localSheetId="3">#REF!</definedName>
    <definedName name="hmong_28">#REF!</definedName>
    <definedName name="hmot" localSheetId="11">#REF!</definedName>
    <definedName name="hmot" localSheetId="3">#REF!</definedName>
    <definedName name="hmot">#REF!</definedName>
    <definedName name="hmot_20" localSheetId="11">#REF!</definedName>
    <definedName name="hmot_20" localSheetId="3">#REF!</definedName>
    <definedName name="hmot_20">#REF!</definedName>
    <definedName name="HN">NA()</definedName>
    <definedName name="HN_26" localSheetId="11">#REF!</definedName>
    <definedName name="HN_26" localSheetId="3">#REF!</definedName>
    <definedName name="HN_26">#REF!</definedName>
    <definedName name="hn_28" localSheetId="11">#REF!</definedName>
    <definedName name="hn_28" localSheetId="3">#REF!</definedName>
    <definedName name="hn_28">#REF!</definedName>
    <definedName name="ho" localSheetId="11">#REF!</definedName>
    <definedName name="ho" localSheetId="3">#REF!</definedName>
    <definedName name="ho">#REF!</definedName>
    <definedName name="ho_28" localSheetId="11">#REF!</definedName>
    <definedName name="ho_28" localSheetId="3">#REF!</definedName>
    <definedName name="ho_28">#REF!</definedName>
    <definedName name="hÖ_sè_vËt_liÖu_ho__b_nh" localSheetId="11">#REF!</definedName>
    <definedName name="hÖ_sè_vËt_liÖu_ho__b_nh" localSheetId="3">#REF!</definedName>
    <definedName name="hÖ_sè_vËt_liÖu_ho__b_nh">#REF!</definedName>
    <definedName name="hÖ_sè_vËt_liÖu_ho__b_nh_20" localSheetId="11">#REF!</definedName>
    <definedName name="hÖ_sè_vËt_liÖu_ho__b_nh_20" localSheetId="3">#REF!</definedName>
    <definedName name="hÖ_sè_vËt_liÖu_ho__b_nh_20">#REF!</definedName>
    <definedName name="hÖ_sè_vËt_liÖu_ho__b_nh_28" localSheetId="11">#REF!</definedName>
    <definedName name="hÖ_sè_vËt_liÖu_ho__b_nh_28" localSheetId="3">#REF!</definedName>
    <definedName name="hÖ_sè_vËt_liÖu_ho__b_nh_28">#REF!</definedName>
    <definedName name="Hoabinh">NA()</definedName>
    <definedName name="Hoabinh_26" localSheetId="11">#REF!</definedName>
    <definedName name="Hoabinh_26" localSheetId="3">#REF!</definedName>
    <definedName name="Hoabinh_26">#REF!</definedName>
    <definedName name="Hoabinh_28" localSheetId="11">#REF!</definedName>
    <definedName name="Hoabinh_28" localSheetId="3">#REF!</definedName>
    <definedName name="Hoabinh_28">#REF!</definedName>
    <definedName name="hoc">55000</definedName>
    <definedName name="HoKY1">NA()</definedName>
    <definedName name="HoKY1_26" localSheetId="11">#REF!</definedName>
    <definedName name="HoKY1_26" localSheetId="3">#REF!</definedName>
    <definedName name="HoKY1_26">#REF!</definedName>
    <definedName name="HoKY1_28" localSheetId="11">#REF!</definedName>
    <definedName name="HoKY1_28" localSheetId="3">#REF!</definedName>
    <definedName name="HoKY1_28">#REF!</definedName>
    <definedName name="HoKy2">NA()</definedName>
    <definedName name="HoKy2_26" localSheetId="11">#REF!</definedName>
    <definedName name="HoKy2_26" localSheetId="3">#REF!</definedName>
    <definedName name="HoKy2_26">#REF!</definedName>
    <definedName name="HoKy2_28" localSheetId="11">#REF!</definedName>
    <definedName name="HoKy2_28" localSheetId="3">#REF!</definedName>
    <definedName name="HoKy2_28">#REF!</definedName>
    <definedName name="hom2_28" localSheetId="11">#REF!</definedName>
    <definedName name="hom2_28" localSheetId="3">#REF!</definedName>
    <definedName name="hom2_28">#REF!</definedName>
    <definedName name="hom4_28" localSheetId="11">#REF!</definedName>
    <definedName name="hom4_28" localSheetId="3">#REF!</definedName>
    <definedName name="hom4_28">#REF!</definedName>
    <definedName name="Home" localSheetId="11">#REF!</definedName>
    <definedName name="Home" localSheetId="3">#REF!</definedName>
    <definedName name="Home">#REF!</definedName>
    <definedName name="HOME_MANP">"$#REF!.$A$3:$AK$47"</definedName>
    <definedName name="HOME_MANP_26" localSheetId="11">#REF!</definedName>
    <definedName name="HOME_MANP_26" localSheetId="3">#REF!</definedName>
    <definedName name="HOME_MANP_26">#REF!</definedName>
    <definedName name="HOME_MANP_28" localSheetId="11">#REF!</definedName>
    <definedName name="HOME_MANP_28" localSheetId="3">#REF!</definedName>
    <definedName name="HOME_MANP_28">#REF!</definedName>
    <definedName name="HOMEOFFICE_COST">"$#REF!.$AO$5:$BG$52"</definedName>
    <definedName name="HOMEOFFICE_COST_26" localSheetId="11">#REF!</definedName>
    <definedName name="HOMEOFFICE_COST_26" localSheetId="3">#REF!</definedName>
    <definedName name="HOMEOFFICE_COST_26">#REF!</definedName>
    <definedName name="HOMEOFFICE_COST_28" localSheetId="11">#REF!</definedName>
    <definedName name="HOMEOFFICE_COST_28" localSheetId="3">#REF!</definedName>
    <definedName name="HOMEOFFICE_COST_28">#REF!</definedName>
    <definedName name="Hong_Quang" localSheetId="11">#REF!</definedName>
    <definedName name="Hong_Quang" localSheetId="3">#REF!</definedName>
    <definedName name="Hong_Quang">#REF!</definedName>
    <definedName name="Hong_Quang_20" localSheetId="11">#REF!</definedName>
    <definedName name="Hong_Quang_20" localSheetId="3">#REF!</definedName>
    <definedName name="Hong_Quang_20">#REF!</definedName>
    <definedName name="Hong_Quang_28" localSheetId="11">#REF!</definedName>
    <definedName name="Hong_Quang_28" localSheetId="3">#REF!</definedName>
    <definedName name="Hong_Quang_28">#REF!</definedName>
    <definedName name="Hopnoicap">"$#REF!.$B$817:$D$840"</definedName>
    <definedName name="Hopnoicap_26" localSheetId="11">#REF!</definedName>
    <definedName name="Hopnoicap_26" localSheetId="3">#REF!</definedName>
    <definedName name="Hopnoicap_26">#REF!</definedName>
    <definedName name="Hopnoicap_28" localSheetId="11">#REF!</definedName>
    <definedName name="Hopnoicap_28" localSheetId="3">#REF!</definedName>
    <definedName name="Hopnoicap_28">#REF!</definedName>
    <definedName name="Hopnoicap_3">"$#REF!.$B$817:$D$840"</definedName>
    <definedName name="Hoten" localSheetId="11">#REF!</definedName>
    <definedName name="Hoten" localSheetId="3">#REF!</definedName>
    <definedName name="Hoten">#REF!</definedName>
    <definedName name="hp" localSheetId="11">#REF!</definedName>
    <definedName name="hp" localSheetId="3">#REF!</definedName>
    <definedName name="hp">#REF!</definedName>
    <definedName name="hp_28" localSheetId="11">#REF!</definedName>
    <definedName name="hp_28" localSheetId="3">#REF!</definedName>
    <definedName name="hp_28">#REF!</definedName>
    <definedName name="hpa" localSheetId="11">#REF!</definedName>
    <definedName name="hpa" localSheetId="3">#REF!</definedName>
    <definedName name="hpa">#REF!</definedName>
    <definedName name="hpa_28" localSheetId="11">#REF!</definedName>
    <definedName name="hpa_28" localSheetId="3">#REF!</definedName>
    <definedName name="hpa_28">#REF!</definedName>
    <definedName name="Hpc" localSheetId="11">#REF!</definedName>
    <definedName name="Hpc" localSheetId="3">#REF!</definedName>
    <definedName name="Hpc">#REF!</definedName>
    <definedName name="Hpc_28" localSheetId="11">#REF!</definedName>
    <definedName name="Hpc_28" localSheetId="3">#REF!</definedName>
    <definedName name="Hpc_28">#REF!</definedName>
    <definedName name="hpier" localSheetId="11">#REF!</definedName>
    <definedName name="hpier" localSheetId="3">#REF!</definedName>
    <definedName name="hpier">#REF!</definedName>
    <definedName name="Hpl" localSheetId="11">#REF!</definedName>
    <definedName name="Hpl" localSheetId="3">#REF!</definedName>
    <definedName name="Hpl">#REF!</definedName>
    <definedName name="hpv" localSheetId="11">#REF!</definedName>
    <definedName name="hpv" localSheetId="3">#REF!</definedName>
    <definedName name="hpv">#REF!</definedName>
    <definedName name="hpv_20" localSheetId="11">#REF!</definedName>
    <definedName name="hpv_20" localSheetId="3">#REF!</definedName>
    <definedName name="hpv_20">#REF!</definedName>
    <definedName name="hpv_28" localSheetId="11">#REF!</definedName>
    <definedName name="hpv_28" localSheetId="3">#REF!</definedName>
    <definedName name="hpv_28">#REF!</definedName>
    <definedName name="HR" localSheetId="11">#REF!</definedName>
    <definedName name="HR" localSheetId="3">#REF!</definedName>
    <definedName name="HR">#REF!</definedName>
    <definedName name="hr_" localSheetId="11">#REF!</definedName>
    <definedName name="hr_" localSheetId="3">#REF!</definedName>
    <definedName name="hr_">#REF!</definedName>
    <definedName name="hr__28" localSheetId="11">#REF!</definedName>
    <definedName name="hr__28" localSheetId="3">#REF!</definedName>
    <definedName name="hr__28">#REF!</definedName>
    <definedName name="HR_20" localSheetId="11">#REF!</definedName>
    <definedName name="HR_20" localSheetId="3">#REF!</definedName>
    <definedName name="HR_20">#REF!</definedName>
    <definedName name="HR_28" localSheetId="11">#REF!</definedName>
    <definedName name="HR_28" localSheetId="3">#REF!</definedName>
    <definedName name="HR_28">#REF!</definedName>
    <definedName name="HRC" localSheetId="11">#REF!</definedName>
    <definedName name="HRC" localSheetId="3">#REF!</definedName>
    <definedName name="HRC">#REF!</definedName>
    <definedName name="HRC_20" localSheetId="11">#REF!</definedName>
    <definedName name="HRC_20" localSheetId="3">#REF!</definedName>
    <definedName name="HRC_20">#REF!</definedName>
    <definedName name="HRC_28" localSheetId="11">#REF!</definedName>
    <definedName name="HRC_28" localSheetId="3">#REF!</definedName>
    <definedName name="HRC_28">#REF!</definedName>
    <definedName name="hs">NA()</definedName>
    <definedName name="hs_26" localSheetId="11">#REF!</definedName>
    <definedName name="hs_26" localSheetId="3">#REF!</definedName>
    <definedName name="hs_26">#REF!</definedName>
    <definedName name="Hs_28" localSheetId="11">#REF!</definedName>
    <definedName name="Hs_28" localSheetId="3">#REF!</definedName>
    <definedName name="Hs_28">#REF!</definedName>
    <definedName name="HS_may" localSheetId="11">#REF!</definedName>
    <definedName name="HS_may" localSheetId="3">#REF!</definedName>
    <definedName name="HS_may">#REF!</definedName>
    <definedName name="HS_may_28" localSheetId="11">#REF!</definedName>
    <definedName name="HS_may_28" localSheetId="3">#REF!</definedName>
    <definedName name="HS_may_28">#REF!</definedName>
    <definedName name="Hsb" localSheetId="11">#REF!</definedName>
    <definedName name="Hsb" localSheetId="3">#REF!</definedName>
    <definedName name="Hsb">#REF!</definedName>
    <definedName name="Hsb_20" localSheetId="11">#REF!</definedName>
    <definedName name="Hsb_20" localSheetId="3">#REF!</definedName>
    <definedName name="Hsb_20">#REF!</definedName>
    <definedName name="hsbn" localSheetId="11">#REF!</definedName>
    <definedName name="hsbn" localSheetId="3">#REF!</definedName>
    <definedName name="hsbn">#REF!</definedName>
    <definedName name="hsbn_28" localSheetId="11">#REF!</definedName>
    <definedName name="hsbn_28" localSheetId="3">#REF!</definedName>
    <definedName name="hsbn_28">#REF!</definedName>
    <definedName name="Hsc" localSheetId="11">#REF!</definedName>
    <definedName name="Hsc" localSheetId="3">#REF!</definedName>
    <definedName name="Hsc">#REF!</definedName>
    <definedName name="Hsc_20" localSheetId="11">#REF!</definedName>
    <definedName name="Hsc_20" localSheetId="3">#REF!</definedName>
    <definedName name="Hsc_20">#REF!</definedName>
    <definedName name="Hsc_28" localSheetId="11">#REF!</definedName>
    <definedName name="Hsc_28" localSheetId="3">#REF!</definedName>
    <definedName name="Hsc_28">#REF!</definedName>
    <definedName name="HSCPC" localSheetId="11">#REF!</definedName>
    <definedName name="HSCPC" localSheetId="3">#REF!</definedName>
    <definedName name="HSCPC">#REF!</definedName>
    <definedName name="HSCT3">0.1</definedName>
    <definedName name="hsd" localSheetId="11">#REF!</definedName>
    <definedName name="hsd" localSheetId="3">#REF!</definedName>
    <definedName name="hsd">#REF!</definedName>
    <definedName name="hsd_20" localSheetId="11">#REF!</definedName>
    <definedName name="hsd_20" localSheetId="3">#REF!</definedName>
    <definedName name="hsd_20">#REF!</definedName>
    <definedName name="hsd_28" localSheetId="11">#REF!</definedName>
    <definedName name="hsd_28" localSheetId="3">#REF!</definedName>
    <definedName name="hsd_28">#REF!</definedName>
    <definedName name="hsdc" localSheetId="11">#REF!</definedName>
    <definedName name="hsdc" localSheetId="3">#REF!</definedName>
    <definedName name="hsdc">#REF!</definedName>
    <definedName name="hsdc_20" localSheetId="11">#REF!</definedName>
    <definedName name="hsdc_20" localSheetId="3">#REF!</definedName>
    <definedName name="hsdc_20">#REF!</definedName>
    <definedName name="hsdc_28" localSheetId="11">#REF!</definedName>
    <definedName name="hsdc_28" localSheetId="3">#REF!</definedName>
    <definedName name="hsdc_28">#REF!</definedName>
    <definedName name="hsdc1">"$#REF!.$J$3"</definedName>
    <definedName name="hsdc1_26" localSheetId="11">#REF!</definedName>
    <definedName name="hsdc1_26" localSheetId="3">#REF!</definedName>
    <definedName name="hsdc1_26">#REF!</definedName>
    <definedName name="hsdc1_28" localSheetId="11">#REF!</definedName>
    <definedName name="hsdc1_28" localSheetId="3">#REF!</definedName>
    <definedName name="hsdc1_28">#REF!</definedName>
    <definedName name="hsdc1_3">"$#REF!.$J$3"</definedName>
    <definedName name="HSDD">NA()</definedName>
    <definedName name="HSDD_26" localSheetId="11">#REF!</definedName>
    <definedName name="HSDD_26" localSheetId="3">#REF!</definedName>
    <definedName name="HSDD_26">#REF!</definedName>
    <definedName name="HSDD_28" localSheetId="11">#REF!</definedName>
    <definedName name="HSDD_28" localSheetId="3">#REF!</definedName>
    <definedName name="HSDD_28">#REF!</definedName>
    <definedName name="HSDN">2.5</definedName>
    <definedName name="hsdt" localSheetId="11">#REF!</definedName>
    <definedName name="hsdt" localSheetId="3">#REF!</definedName>
    <definedName name="hsdt">#REF!</definedName>
    <definedName name="hsdt_28" localSheetId="11">#REF!</definedName>
    <definedName name="hsdt_28" localSheetId="3">#REF!</definedName>
    <definedName name="hsdt_28">#REF!</definedName>
    <definedName name="hSF" localSheetId="11">#REF!</definedName>
    <definedName name="hSF" localSheetId="3">#REF!</definedName>
    <definedName name="hSF">#REF!</definedName>
    <definedName name="hSF_28" localSheetId="11">#REF!</definedName>
    <definedName name="hSF_28" localSheetId="3">#REF!</definedName>
    <definedName name="hSF_28">#REF!</definedName>
    <definedName name="HSGG" localSheetId="11">#REF!</definedName>
    <definedName name="HSGG" localSheetId="3">#REF!</definedName>
    <definedName name="HSGG">#REF!</definedName>
    <definedName name="HSGG_20" localSheetId="11">#REF!</definedName>
    <definedName name="HSGG_20" localSheetId="3">#REF!</definedName>
    <definedName name="HSGG_20">#REF!</definedName>
    <definedName name="HSGG_28" localSheetId="11">#REF!</definedName>
    <definedName name="HSGG_28" localSheetId="3">#REF!</definedName>
    <definedName name="HSGG_28">#REF!</definedName>
    <definedName name="HSHH">"$#REF!.$B$33"</definedName>
    <definedName name="HSHH_26" localSheetId="11">#REF!</definedName>
    <definedName name="HSHH_26" localSheetId="3">#REF!</definedName>
    <definedName name="HSHH_26">#REF!</definedName>
    <definedName name="HSHH_28" localSheetId="11">#REF!</definedName>
    <definedName name="HSHH_28" localSheetId="3">#REF!</definedName>
    <definedName name="HSHH_28">#REF!</definedName>
    <definedName name="HSHH_3">"$#REF!.$B$33"</definedName>
    <definedName name="HSHHUT">"$#REF!.$B$33"</definedName>
    <definedName name="HSHHUT_26" localSheetId="11">#REF!</definedName>
    <definedName name="HSHHUT_26" localSheetId="3">#REF!</definedName>
    <definedName name="HSHHUT_26">#REF!</definedName>
    <definedName name="HSHHUT_28" localSheetId="11">#REF!</definedName>
    <definedName name="HSHHUT_28" localSheetId="3">#REF!</definedName>
    <definedName name="HSHHUT_28">#REF!</definedName>
    <definedName name="HSHHUT_3">"$#REF!.$B$33"</definedName>
    <definedName name="hsk" localSheetId="11">#REF!</definedName>
    <definedName name="hsk" localSheetId="3">#REF!</definedName>
    <definedName name="hsk">#REF!</definedName>
    <definedName name="hsk_20" localSheetId="11">#REF!</definedName>
    <definedName name="hsk_20" localSheetId="3">#REF!</definedName>
    <definedName name="hsk_20">#REF!</definedName>
    <definedName name="hsk_28" localSheetId="11">#REF!</definedName>
    <definedName name="hsk_28" localSheetId="3">#REF!</definedName>
    <definedName name="hsk_28">#REF!</definedName>
    <definedName name="HSKD" localSheetId="11">#REF!</definedName>
    <definedName name="HSKD" localSheetId="3">#REF!</definedName>
    <definedName name="HSKD">#REF!</definedName>
    <definedName name="HSKK" localSheetId="11">#REF!</definedName>
    <definedName name="HSKK" localSheetId="3">#REF!</definedName>
    <definedName name="HSKK">#REF!</definedName>
    <definedName name="hskk1" localSheetId="11">#REF!</definedName>
    <definedName name="hskk1" localSheetId="3">#REF!</definedName>
    <definedName name="hskk1">#REF!</definedName>
    <definedName name="hskk1_1" localSheetId="11">#REF!</definedName>
    <definedName name="hskk1_1" localSheetId="3">#REF!</definedName>
    <definedName name="hskk1_1">#REF!</definedName>
    <definedName name="hskk1_2" localSheetId="11">#REF!</definedName>
    <definedName name="hskk1_2" localSheetId="3">#REF!</definedName>
    <definedName name="hskk1_2">#REF!</definedName>
    <definedName name="hskk1_20" localSheetId="11">#REF!</definedName>
    <definedName name="hskk1_20" localSheetId="3">#REF!</definedName>
    <definedName name="hskk1_20">#REF!</definedName>
    <definedName name="hskk1_25" localSheetId="11">#REF!</definedName>
    <definedName name="hskk1_25" localSheetId="3">#REF!</definedName>
    <definedName name="hskk1_25">#REF!</definedName>
    <definedName name="hskk1_26" localSheetId="11">#REF!</definedName>
    <definedName name="hskk1_26" localSheetId="3">#REF!</definedName>
    <definedName name="hskk1_26">#REF!</definedName>
    <definedName name="hskk1_28" localSheetId="11">#REF!</definedName>
    <definedName name="hskk1_28" localSheetId="3">#REF!</definedName>
    <definedName name="hskk1_28">#REF!</definedName>
    <definedName name="hskk1_3" localSheetId="11">#REF!</definedName>
    <definedName name="hskk1_3" localSheetId="3">#REF!</definedName>
    <definedName name="hskk1_3">#REF!</definedName>
    <definedName name="hskk1_3_1" localSheetId="11">#REF!</definedName>
    <definedName name="hskk1_3_1" localSheetId="3">#REF!</definedName>
    <definedName name="hskk1_3_1">#REF!</definedName>
    <definedName name="hskk1_3_2" localSheetId="11">#REF!</definedName>
    <definedName name="hskk1_3_2" localSheetId="3">#REF!</definedName>
    <definedName name="hskk1_3_2">#REF!</definedName>
    <definedName name="hskk1_3_20" localSheetId="11">#REF!</definedName>
    <definedName name="hskk1_3_20" localSheetId="3">#REF!</definedName>
    <definedName name="hskk1_3_20">#REF!</definedName>
    <definedName name="hskk1_3_25" localSheetId="11">#REF!</definedName>
    <definedName name="hskk1_3_25" localSheetId="3">#REF!</definedName>
    <definedName name="hskk1_3_25">#REF!</definedName>
    <definedName name="HSKK35" localSheetId="11">#REF!</definedName>
    <definedName name="HSKK35" localSheetId="3">#REF!</definedName>
    <definedName name="HSKK35">#REF!</definedName>
    <definedName name="HSKK35_20" localSheetId="11">#REF!</definedName>
    <definedName name="HSKK35_20" localSheetId="3">#REF!</definedName>
    <definedName name="HSKK35_20">#REF!</definedName>
    <definedName name="HSKK35_28" localSheetId="11">#REF!</definedName>
    <definedName name="HSKK35_28" localSheetId="3">#REF!</definedName>
    <definedName name="HSKK35_28">#REF!</definedName>
    <definedName name="HSlan" localSheetId="11">#REF!</definedName>
    <definedName name="HSlan" localSheetId="3">#REF!</definedName>
    <definedName name="HSlan">#REF!</definedName>
    <definedName name="HSlan_20" localSheetId="11">#REF!</definedName>
    <definedName name="HSlan_20" localSheetId="3">#REF!</definedName>
    <definedName name="HSlan_20">#REF!</definedName>
    <definedName name="HSlan_28" localSheetId="11">#REF!</definedName>
    <definedName name="HSlan_28" localSheetId="3">#REF!</definedName>
    <definedName name="HSlan_28">#REF!</definedName>
    <definedName name="HSlanxe" localSheetId="11">#REF!</definedName>
    <definedName name="HSlanxe" localSheetId="3">#REF!</definedName>
    <definedName name="HSlanxe">#REF!</definedName>
    <definedName name="HSLN" localSheetId="11">#REF!</definedName>
    <definedName name="HSLN" localSheetId="3">#REF!</definedName>
    <definedName name="HSLN">#REF!</definedName>
    <definedName name="hslx" localSheetId="11">#REF!</definedName>
    <definedName name="hslx" localSheetId="3">#REF!</definedName>
    <definedName name="hslx">#REF!</definedName>
    <definedName name="hslx_20" localSheetId="11">#REF!</definedName>
    <definedName name="hslx_20" localSheetId="3">#REF!</definedName>
    <definedName name="hslx_20">#REF!</definedName>
    <definedName name="HSLXH">1.7</definedName>
    <definedName name="HSLXP" localSheetId="11">#REF!</definedName>
    <definedName name="HSLXP" localSheetId="3">#REF!</definedName>
    <definedName name="HSLXP">#REF!</definedName>
    <definedName name="HSLXP_20" localSheetId="11">#REF!</definedName>
    <definedName name="HSLXP_20" localSheetId="3">#REF!</definedName>
    <definedName name="HSLXP_20">#REF!</definedName>
    <definedName name="HSLXP_28" localSheetId="11">#REF!</definedName>
    <definedName name="HSLXP_28" localSheetId="3">#REF!</definedName>
    <definedName name="HSLXP_28">#REF!</definedName>
    <definedName name="HSM" localSheetId="11">#REF!</definedName>
    <definedName name="HSM" localSheetId="3">#REF!</definedName>
    <definedName name="HSM">#REF!</definedName>
    <definedName name="hsm_28" localSheetId="11">#REF!</definedName>
    <definedName name="hsm_28" localSheetId="3">#REF!</definedName>
    <definedName name="hsm_28">#REF!</definedName>
    <definedName name="HSMTC" localSheetId="11">#REF!</definedName>
    <definedName name="HSMTC" localSheetId="3">#REF!</definedName>
    <definedName name="HSMTC">#REF!</definedName>
    <definedName name="HSMTC_20" localSheetId="11">#REF!</definedName>
    <definedName name="HSMTC_20" localSheetId="3">#REF!</definedName>
    <definedName name="HSMTC_20">#REF!</definedName>
    <definedName name="HSMTC_28" localSheetId="11">#REF!</definedName>
    <definedName name="HSMTC_28" localSheetId="3">#REF!</definedName>
    <definedName name="HSMTC_28">#REF!</definedName>
    <definedName name="HSNC" localSheetId="11">#REF!</definedName>
    <definedName name="HSNC" localSheetId="3">#REF!</definedName>
    <definedName name="HSNC">#REF!</definedName>
    <definedName name="HSNC_28" localSheetId="11">#REF!</definedName>
    <definedName name="HSNC_28" localSheetId="3">#REF!</definedName>
    <definedName name="HSNC_28">#REF!</definedName>
    <definedName name="hsnc_cau2">1.626</definedName>
    <definedName name="hsnc_d">1.6356</definedName>
    <definedName name="hsnc_d2">1.6356</definedName>
    <definedName name="hso" localSheetId="11">#REF!</definedName>
    <definedName name="hso" localSheetId="3">#REF!</definedName>
    <definedName name="hso">#REF!</definedName>
    <definedName name="hso_28" localSheetId="11">#REF!</definedName>
    <definedName name="hso_28" localSheetId="3">#REF!</definedName>
    <definedName name="hso_28">#REF!</definedName>
    <definedName name="Hsp" localSheetId="11">#REF!</definedName>
    <definedName name="Hsp" localSheetId="3">#REF!</definedName>
    <definedName name="Hsp">#REF!</definedName>
    <definedName name="Hsp_28" localSheetId="11">#REF!</definedName>
    <definedName name="Hsp_28" localSheetId="3">#REF!</definedName>
    <definedName name="Hsp_28">#REF!</definedName>
    <definedName name="HSSL">"$#REF!.$D$8"</definedName>
    <definedName name="HSSL_26" localSheetId="11">#REF!</definedName>
    <definedName name="HSSL_26" localSheetId="3">#REF!</definedName>
    <definedName name="HSSL_26">#REF!</definedName>
    <definedName name="HSSL_28" localSheetId="11">#REF!</definedName>
    <definedName name="HSSL_28" localSheetId="3">#REF!</definedName>
    <definedName name="HSSL_28">#REF!</definedName>
    <definedName name="HSSL_3">"$#REF!.$D$8"</definedName>
    <definedName name="hßm4" localSheetId="11">#REF!</definedName>
    <definedName name="hßm4" localSheetId="3">#REF!</definedName>
    <definedName name="hßm4">#REF!</definedName>
    <definedName name="hßm4_28" localSheetId="11">#REF!</definedName>
    <definedName name="hßm4_28" localSheetId="3">#REF!</definedName>
    <definedName name="hßm4_28">#REF!</definedName>
    <definedName name="hstb" localSheetId="11">#REF!</definedName>
    <definedName name="hstb" localSheetId="3">#REF!</definedName>
    <definedName name="hstb">#REF!</definedName>
    <definedName name="hstb_20" localSheetId="11">#REF!</definedName>
    <definedName name="hstb_20" localSheetId="3">#REF!</definedName>
    <definedName name="hstb_20">#REF!</definedName>
    <definedName name="hstb_28" localSheetId="11">#REF!</definedName>
    <definedName name="hstb_28" localSheetId="3">#REF!</definedName>
    <definedName name="hstb_28">#REF!</definedName>
    <definedName name="hstdtk" localSheetId="11">#REF!</definedName>
    <definedName name="hstdtk" localSheetId="3">#REF!</definedName>
    <definedName name="hstdtk">#REF!</definedName>
    <definedName name="hstdtk_20" localSheetId="11">#REF!</definedName>
    <definedName name="hstdtk_20" localSheetId="3">#REF!</definedName>
    <definedName name="hstdtk_20">#REF!</definedName>
    <definedName name="hstdtk_28" localSheetId="11">#REF!</definedName>
    <definedName name="hstdtk_28" localSheetId="3">#REF!</definedName>
    <definedName name="hstdtk_28">#REF!</definedName>
    <definedName name="hsthep" localSheetId="11">#REF!</definedName>
    <definedName name="hsthep" localSheetId="3">#REF!</definedName>
    <definedName name="hsthep">#REF!</definedName>
    <definedName name="hsthep_20" localSheetId="11">#REF!</definedName>
    <definedName name="hsthep_20" localSheetId="3">#REF!</definedName>
    <definedName name="hsthep_20">#REF!</definedName>
    <definedName name="hsthep_28" localSheetId="11">#REF!</definedName>
    <definedName name="hsthep_28" localSheetId="3">#REF!</definedName>
    <definedName name="hsthep_28">#REF!</definedName>
    <definedName name="Hstt" localSheetId="11">#REF!</definedName>
    <definedName name="Hstt" localSheetId="3">#REF!</definedName>
    <definedName name="Hstt">#REF!</definedName>
    <definedName name="Hstt_20" localSheetId="11">#REF!</definedName>
    <definedName name="Hstt_20" localSheetId="3">#REF!</definedName>
    <definedName name="Hstt_20">#REF!</definedName>
    <definedName name="hsUd" localSheetId="11">#REF!</definedName>
    <definedName name="hsUd" localSheetId="3">#REF!</definedName>
    <definedName name="hsUd">#REF!</definedName>
    <definedName name="hsUd_20" localSheetId="11">#REF!</definedName>
    <definedName name="hsUd_20" localSheetId="3">#REF!</definedName>
    <definedName name="hsUd_20">#REF!</definedName>
    <definedName name="hsUd_28" localSheetId="11">#REF!</definedName>
    <definedName name="hsUd_28" localSheetId="3">#REF!</definedName>
    <definedName name="hsUd_28">#REF!</definedName>
    <definedName name="HSVAT" localSheetId="11">#REF!</definedName>
    <definedName name="HSVAT" localSheetId="3">#REF!</definedName>
    <definedName name="HSVAT">#REF!</definedName>
    <definedName name="hsvc" localSheetId="11">#REF!</definedName>
    <definedName name="hsvc" localSheetId="3">#REF!</definedName>
    <definedName name="hsvc">#REF!</definedName>
    <definedName name="hsvc_20" localSheetId="11">#REF!</definedName>
    <definedName name="hsvc_20" localSheetId="3">#REF!</definedName>
    <definedName name="hsvc_20">#REF!</definedName>
    <definedName name="hsvc_28" localSheetId="11">#REF!</definedName>
    <definedName name="hsvc_28" localSheetId="3">#REF!</definedName>
    <definedName name="hsvc_28">#REF!</definedName>
    <definedName name="HSVC1">"$#REF!.$C$7"</definedName>
    <definedName name="HSVC1_26" localSheetId="11">#REF!</definedName>
    <definedName name="HSVC1_26" localSheetId="3">#REF!</definedName>
    <definedName name="HSVC1_26">#REF!</definedName>
    <definedName name="HSVC1_28" localSheetId="11">#REF!</definedName>
    <definedName name="HSVC1_28" localSheetId="3">#REF!</definedName>
    <definedName name="HSVC1_28">#REF!</definedName>
    <definedName name="HSVC1_3">"$#REF!.$C$7"</definedName>
    <definedName name="HSVC2">"$#REF!.$D$7"</definedName>
    <definedName name="HSVC2_26" localSheetId="11">#REF!</definedName>
    <definedName name="HSVC2_26" localSheetId="3">#REF!</definedName>
    <definedName name="HSVC2_26">#REF!</definedName>
    <definedName name="HSVC2_28" localSheetId="11">#REF!</definedName>
    <definedName name="HSVC2_28" localSheetId="3">#REF!</definedName>
    <definedName name="HSVC2_28">#REF!</definedName>
    <definedName name="HSVC2_3">"$#REF!.$D$7"</definedName>
    <definedName name="HSVC3">"$#REF!.$#REF!$#REF!"</definedName>
    <definedName name="HSVC3_26" localSheetId="11">#REF!</definedName>
    <definedName name="HSVC3_26" localSheetId="3">#REF!</definedName>
    <definedName name="HSVC3_26">#REF!</definedName>
    <definedName name="HSVC3_28" localSheetId="11">#REF!</definedName>
    <definedName name="HSVC3_28" localSheetId="3">#REF!</definedName>
    <definedName name="HSVC3_28">#REF!</definedName>
    <definedName name="HSVC3_3">"$#REF!.$#REF!$#REF!"</definedName>
    <definedName name="HsVCVLTH" localSheetId="11">#REF!</definedName>
    <definedName name="HsVCVLTH" localSheetId="3">#REF!</definedName>
    <definedName name="HsVCVLTH">#REF!</definedName>
    <definedName name="HsVCVLTH_20" localSheetId="11">#REF!</definedName>
    <definedName name="HsVCVLTH_20" localSheetId="3">#REF!</definedName>
    <definedName name="HsVCVLTH_20">#REF!</definedName>
    <definedName name="HsVCVLTH_28" localSheetId="11">#REF!</definedName>
    <definedName name="HsVCVLTH_28" localSheetId="3">#REF!</definedName>
    <definedName name="HsVCVLTH_28">#REF!</definedName>
    <definedName name="hsvl" localSheetId="11">#REF!</definedName>
    <definedName name="hsvl" localSheetId="3">#REF!</definedName>
    <definedName name="hsvl">#REF!</definedName>
    <definedName name="hsvl_20" localSheetId="11">#REF!</definedName>
    <definedName name="hsvl_20" localSheetId="3">#REF!</definedName>
    <definedName name="hsvl_20">#REF!</definedName>
    <definedName name="hsvl_28" localSheetId="11">#REF!</definedName>
    <definedName name="hsvl_28" localSheetId="3">#REF!</definedName>
    <definedName name="hsvl_28">#REF!</definedName>
    <definedName name="HSXA" localSheetId="11">#REF!</definedName>
    <definedName name="HSXA" localSheetId="3">#REF!</definedName>
    <definedName name="HSXA">#REF!</definedName>
    <definedName name="HSXA_20" localSheetId="11">#REF!</definedName>
    <definedName name="HSXA_20" localSheetId="3">#REF!</definedName>
    <definedName name="HSXA_20">#REF!</definedName>
    <definedName name="HSXA_28" localSheetId="11">#REF!</definedName>
    <definedName name="HSXA_28" localSheetId="3">#REF!</definedName>
    <definedName name="HSXA_28">#REF!</definedName>
    <definedName name="HT">"$#REF!.$H$4:$Z$59"</definedName>
    <definedName name="HT_26" localSheetId="11">#REF!</definedName>
    <definedName name="HT_26" localSheetId="3">#REF!</definedName>
    <definedName name="HT_26">#REF!</definedName>
    <definedName name="Ht_28" localSheetId="11">#REF!</definedName>
    <definedName name="Ht_28" localSheetId="3">#REF!</definedName>
    <definedName name="Ht_28">#REF!</definedName>
    <definedName name="HT_3">"$#REF!.$H$4:$Z$59"</definedName>
    <definedName name="ht25nc">NA()</definedName>
    <definedName name="ht25nc_26" localSheetId="11">#REF!</definedName>
    <definedName name="ht25nc_26" localSheetId="3">#REF!</definedName>
    <definedName name="ht25nc_26">#REF!</definedName>
    <definedName name="ht25nc_28" localSheetId="11">#REF!</definedName>
    <definedName name="ht25nc_28" localSheetId="3">#REF!</definedName>
    <definedName name="ht25nc_28">#REF!</definedName>
    <definedName name="ht25nc_3">NA()</definedName>
    <definedName name="ht25vl">NA()</definedName>
    <definedName name="ht25vl_26" localSheetId="11">#REF!</definedName>
    <definedName name="ht25vl_26" localSheetId="3">#REF!</definedName>
    <definedName name="ht25vl_26">#REF!</definedName>
    <definedName name="ht25vl_28" localSheetId="11">#REF!</definedName>
    <definedName name="ht25vl_28" localSheetId="3">#REF!</definedName>
    <definedName name="ht25vl_28">#REF!</definedName>
    <definedName name="ht25vl_3">NA()</definedName>
    <definedName name="ht325nc">NA()</definedName>
    <definedName name="ht325nc_26" localSheetId="11">#REF!</definedName>
    <definedName name="ht325nc_26" localSheetId="3">#REF!</definedName>
    <definedName name="ht325nc_26">#REF!</definedName>
    <definedName name="ht325nc_28" localSheetId="11">#REF!</definedName>
    <definedName name="ht325nc_28" localSheetId="3">#REF!</definedName>
    <definedName name="ht325nc_28">#REF!</definedName>
    <definedName name="ht325nc_3">NA()</definedName>
    <definedName name="ht325vl">NA()</definedName>
    <definedName name="ht325vl_26" localSheetId="11">#REF!</definedName>
    <definedName name="ht325vl_26" localSheetId="3">#REF!</definedName>
    <definedName name="ht325vl_26">#REF!</definedName>
    <definedName name="ht325vl_28" localSheetId="11">#REF!</definedName>
    <definedName name="ht325vl_28" localSheetId="3">#REF!</definedName>
    <definedName name="ht325vl_28">#REF!</definedName>
    <definedName name="ht325vl_3">NA()</definedName>
    <definedName name="ht37k">NA()</definedName>
    <definedName name="ht37k_26" localSheetId="11">#REF!</definedName>
    <definedName name="ht37k_26" localSheetId="3">#REF!</definedName>
    <definedName name="ht37k_26">#REF!</definedName>
    <definedName name="ht37k_28" localSheetId="11">#REF!</definedName>
    <definedName name="ht37k_28" localSheetId="3">#REF!</definedName>
    <definedName name="ht37k_28">#REF!</definedName>
    <definedName name="ht37k_3">NA()</definedName>
    <definedName name="ht37nc">NA()</definedName>
    <definedName name="ht37nc_26" localSheetId="11">#REF!</definedName>
    <definedName name="ht37nc_26" localSheetId="3">#REF!</definedName>
    <definedName name="ht37nc_26">#REF!</definedName>
    <definedName name="ht37nc_28" localSheetId="11">#REF!</definedName>
    <definedName name="ht37nc_28" localSheetId="3">#REF!</definedName>
    <definedName name="ht37nc_28">#REF!</definedName>
    <definedName name="ht37nc_3">NA()</definedName>
    <definedName name="ht50nc">NA()</definedName>
    <definedName name="ht50nc_26" localSheetId="11">#REF!</definedName>
    <definedName name="ht50nc_26" localSheetId="3">#REF!</definedName>
    <definedName name="ht50nc_26">#REF!</definedName>
    <definedName name="ht50nc_28" localSheetId="11">#REF!</definedName>
    <definedName name="ht50nc_28" localSheetId="3">#REF!</definedName>
    <definedName name="ht50nc_28">#REF!</definedName>
    <definedName name="ht50nc_3">NA()</definedName>
    <definedName name="ht50vl">NA()</definedName>
    <definedName name="ht50vl_26" localSheetId="11">#REF!</definedName>
    <definedName name="ht50vl_26" localSheetId="3">#REF!</definedName>
    <definedName name="ht50vl_26">#REF!</definedName>
    <definedName name="ht50vl_28" localSheetId="11">#REF!</definedName>
    <definedName name="ht50vl_28" localSheetId="3">#REF!</definedName>
    <definedName name="ht50vl_28">#REF!</definedName>
    <definedName name="ht50vl_3">NA()</definedName>
    <definedName name="Htd" localSheetId="11">#REF!</definedName>
    <definedName name="Htd" localSheetId="3">#REF!</definedName>
    <definedName name="Htd">#REF!</definedName>
    <definedName name="htdd2003" localSheetId="11">#REF!</definedName>
    <definedName name="htdd2003" localSheetId="3">#REF!</definedName>
    <definedName name="htdd2003">#REF!</definedName>
    <definedName name="Hthan" localSheetId="11">#REF!</definedName>
    <definedName name="Hthan" localSheetId="3">#REF!</definedName>
    <definedName name="Hthan">#REF!</definedName>
    <definedName name="Hthan_20" localSheetId="11">#REF!</definedName>
    <definedName name="Hthan_20" localSheetId="3">#REF!</definedName>
    <definedName name="Hthan_20">#REF!</definedName>
    <definedName name="Hthan_28" localSheetId="11">#REF!</definedName>
    <definedName name="Hthan_28" localSheetId="3">#REF!</definedName>
    <definedName name="Hthan_28">#REF!</definedName>
    <definedName name="HTHH" localSheetId="11">#REF!</definedName>
    <definedName name="HTHH" localSheetId="3">#REF!</definedName>
    <definedName name="HTHH">#REF!</definedName>
    <definedName name="HTHH_20" localSheetId="11">#REF!</definedName>
    <definedName name="HTHH_20" localSheetId="3">#REF!</definedName>
    <definedName name="HTHH_20">#REF!</definedName>
    <definedName name="HTHH_28" localSheetId="11">#REF!</definedName>
    <definedName name="HTHH_28" localSheetId="3">#REF!</definedName>
    <definedName name="HTHH_28">#REF!</definedName>
    <definedName name="htlm" localSheetId="0" hidden="1">{"'Sheet1'!$L$16"}</definedName>
    <definedName name="htlm" localSheetId="1" hidden="1">{"'Sheet1'!$L$16"}</definedName>
    <definedName name="htlm" localSheetId="2" hidden="1">{"'Sheet1'!$L$16"}</definedName>
    <definedName name="htlm" localSheetId="3" hidden="1">{"'Sheet1'!$L$16"}</definedName>
    <definedName name="htlm" hidden="1">{"'Sheet1'!$L$16"}</definedName>
    <definedName name="HTML_CodePage" hidden="1">950</definedName>
    <definedName name="HTML_Control" localSheetId="0" hidden="1">{"'Sheet1'!$L$16"}</definedName>
    <definedName name="HTML_Control" localSheetId="1" hidden="1">{"'Sheet1'!$L$16"}</definedName>
    <definedName name="HTML_Control" localSheetId="2"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"$#REF!.$#REF!$#REF!"</definedName>
    <definedName name="HTNC_26" localSheetId="11">#REF!</definedName>
    <definedName name="HTNC_26" localSheetId="3">#REF!</definedName>
    <definedName name="HTNC_26">#REF!</definedName>
    <definedName name="HTNC_28" localSheetId="11">#REF!</definedName>
    <definedName name="HTNC_28" localSheetId="3">#REF!</definedName>
    <definedName name="HTNC_28">#REF!</definedName>
    <definedName name="HTNC_3">"$#REF!.$#REF!$#REF!"</definedName>
    <definedName name="Htr" localSheetId="11">#REF!</definedName>
    <definedName name="Htr" localSheetId="3">#REF!</definedName>
    <definedName name="Htr">#REF!</definedName>
    <definedName name="Htr_20" localSheetId="11">#REF!</definedName>
    <definedName name="Htr_20" localSheetId="3">#REF!</definedName>
    <definedName name="Htr_20">#REF!</definedName>
    <definedName name="Htr_28" localSheetId="11">#REF!</definedName>
    <definedName name="Htr_28" localSheetId="3">#REF!</definedName>
    <definedName name="Htr_28">#REF!</definedName>
    <definedName name="HTS" localSheetId="11">#REF!</definedName>
    <definedName name="HTS" localSheetId="3">#REF!</definedName>
    <definedName name="HTS">#REF!</definedName>
    <definedName name="HTS_20" localSheetId="11">#REF!</definedName>
    <definedName name="HTS_20" localSheetId="3">#REF!</definedName>
    <definedName name="HTS_20">#REF!</definedName>
    <definedName name="HTS_28" localSheetId="11">#REF!</definedName>
    <definedName name="HTS_28" localSheetId="3">#REF!</definedName>
    <definedName name="HTS_28">#REF!</definedName>
    <definedName name="Htt" localSheetId="11">#REF!</definedName>
    <definedName name="Htt" localSheetId="3">#REF!</definedName>
    <definedName name="Htt">#REF!</definedName>
    <definedName name="Htt_20" localSheetId="11">#REF!</definedName>
    <definedName name="Htt_20" localSheetId="3">#REF!</definedName>
    <definedName name="Htt_20">#REF!</definedName>
    <definedName name="Htt_28" localSheetId="11">#REF!</definedName>
    <definedName name="Htt_28" localSheetId="3">#REF!</definedName>
    <definedName name="Htt_28">#REF!</definedName>
    <definedName name="htth" localSheetId="11">#REF!</definedName>
    <definedName name="htth" localSheetId="3">#REF!</definedName>
    <definedName name="htth">#REF!</definedName>
    <definedName name="HTU" localSheetId="11">#REF!</definedName>
    <definedName name="HTU" localSheetId="3">#REF!</definedName>
    <definedName name="HTU">#REF!</definedName>
    <definedName name="HTU_20" localSheetId="11">#REF!</definedName>
    <definedName name="HTU_20" localSheetId="3">#REF!</definedName>
    <definedName name="HTU_20">#REF!</definedName>
    <definedName name="HTU_28" localSheetId="11">#REF!</definedName>
    <definedName name="HTU_28" localSheetId="3">#REF!</definedName>
    <definedName name="HTU_28">#REF!</definedName>
    <definedName name="HTVL">"$#REF!.$#REF!$#REF!"</definedName>
    <definedName name="HTVL_26" localSheetId="11">#REF!</definedName>
    <definedName name="HTVL_26" localSheetId="3">#REF!</definedName>
    <definedName name="HTVL_26">#REF!</definedName>
    <definedName name="HTVL_28" localSheetId="11">#REF!</definedName>
    <definedName name="HTVL_28" localSheetId="3">#REF!</definedName>
    <definedName name="HTVL_28">#REF!</definedName>
    <definedName name="HTVL_3">"$#REF!.$#REF!$#REF!"</definedName>
    <definedName name="hu" localSheetId="11">#REF!</definedName>
    <definedName name="hu" localSheetId="3">#REF!</definedName>
    <definedName name="hu">#REF!</definedName>
    <definedName name="hu_28" localSheetId="11">#REF!</definedName>
    <definedName name="hu_28" localSheetId="3">#REF!</definedName>
    <definedName name="hu_28">#REF!</definedName>
    <definedName name="hung" localSheetId="0" hidden="1">{"'Sheet1'!$L$16"}</definedName>
    <definedName name="hung" localSheetId="1" hidden="1">{"'Sheet1'!$L$16"}</definedName>
    <definedName name="hung" localSheetId="2" hidden="1">{"'Sheet1'!$L$16"}</definedName>
    <definedName name="hung" localSheetId="3" hidden="1">{"'Sheet1'!$L$16"}</definedName>
    <definedName name="hung" hidden="1">{"'Sheet1'!$L$16"}</definedName>
    <definedName name="huong" localSheetId="11">#REF!</definedName>
    <definedName name="huong" localSheetId="3">#REF!</definedName>
    <definedName name="huong">#REF!</definedName>
    <definedName name="huong_1" localSheetId="11">#REF!</definedName>
    <definedName name="huong_1" localSheetId="3">#REF!</definedName>
    <definedName name="huong_1">#REF!</definedName>
    <definedName name="huong_2" localSheetId="11">#REF!</definedName>
    <definedName name="huong_2" localSheetId="3">#REF!</definedName>
    <definedName name="huong_2">#REF!</definedName>
    <definedName name="huong_20" localSheetId="11">#REF!</definedName>
    <definedName name="huong_20" localSheetId="3">#REF!</definedName>
    <definedName name="huong_20">#REF!</definedName>
    <definedName name="huong_25" localSheetId="11">#REF!</definedName>
    <definedName name="huong_25" localSheetId="3">#REF!</definedName>
    <definedName name="huong_25">#REF!</definedName>
    <definedName name="huong_26" localSheetId="11">#REF!</definedName>
    <definedName name="huong_26" localSheetId="3">#REF!</definedName>
    <definedName name="huong_26">#REF!</definedName>
    <definedName name="huong_28" localSheetId="11">#REF!</definedName>
    <definedName name="huong_28" localSheetId="3">#REF!</definedName>
    <definedName name="huong_28">#REF!</definedName>
    <definedName name="huy" localSheetId="0" hidden="1">{"'Sheet1'!$L$16"}</definedName>
    <definedName name="huy" localSheetId="1" hidden="1">{"'Sheet1'!$L$16"}</definedName>
    <definedName name="huy" localSheetId="2" hidden="1">{"'Sheet1'!$L$16"}</definedName>
    <definedName name="huy" localSheetId="3" hidden="1">{"'Sheet1'!$L$16"}</definedName>
    <definedName name="huy" hidden="1">{"'Sheet1'!$L$16"}</definedName>
    <definedName name="HUYpt" localSheetId="11">#REF!</definedName>
    <definedName name="HUYpt" localSheetId="3">#REF!</definedName>
    <definedName name="HUYpt">#REF!</definedName>
    <definedName name="HUYpt_20" localSheetId="11">#REF!</definedName>
    <definedName name="HUYpt_20" localSheetId="3">#REF!</definedName>
    <definedName name="HUYpt_20">#REF!</definedName>
    <definedName name="HUYpt_28" localSheetId="11">#REF!</definedName>
    <definedName name="HUYpt_28" localSheetId="3">#REF!</definedName>
    <definedName name="HUYpt_28">#REF!</definedName>
    <definedName name="HV" localSheetId="11">#REF!</definedName>
    <definedName name="HV" localSheetId="3">#REF!</definedName>
    <definedName name="HV">#REF!</definedName>
    <definedName name="HV_20" localSheetId="11">#REF!</definedName>
    <definedName name="HV_20" localSheetId="3">#REF!</definedName>
    <definedName name="HV_20">#REF!</definedName>
    <definedName name="HV_28" localSheetId="11">#REF!</definedName>
    <definedName name="HV_28" localSheetId="3">#REF!</definedName>
    <definedName name="HV_28">#REF!</definedName>
    <definedName name="Hvb" localSheetId="11">#REF!</definedName>
    <definedName name="Hvb" localSheetId="3">#REF!</definedName>
    <definedName name="Hvb">#REF!</definedName>
    <definedName name="Hvb_20" localSheetId="11">#REF!</definedName>
    <definedName name="Hvb_20" localSheetId="3">#REF!</definedName>
    <definedName name="Hvb_20">#REF!</definedName>
    <definedName name="Hvb_28" localSheetId="11">#REF!</definedName>
    <definedName name="Hvb_28" localSheetId="3">#REF!</definedName>
    <definedName name="Hvb_28">#REF!</definedName>
    <definedName name="HVBC" localSheetId="11">#REF!</definedName>
    <definedName name="HVBC" localSheetId="3">#REF!</definedName>
    <definedName name="HVBC">#REF!</definedName>
    <definedName name="HVBC_20" localSheetId="11">#REF!</definedName>
    <definedName name="HVBC_20" localSheetId="3">#REF!</definedName>
    <definedName name="HVBC_20">#REF!</definedName>
    <definedName name="HVBC_28" localSheetId="11">#REF!</definedName>
    <definedName name="HVBC_28" localSheetId="3">#REF!</definedName>
    <definedName name="HVBC_28">#REF!</definedName>
    <definedName name="HVC" localSheetId="11">#REF!</definedName>
    <definedName name="HVC" localSheetId="3">#REF!</definedName>
    <definedName name="HVC">#REF!</definedName>
    <definedName name="HVC_20" localSheetId="11">#REF!</definedName>
    <definedName name="HVC_20" localSheetId="3">#REF!</definedName>
    <definedName name="HVC_20">#REF!</definedName>
    <definedName name="HVC_28" localSheetId="11">#REF!</definedName>
    <definedName name="HVC_28" localSheetId="3">#REF!</definedName>
    <definedName name="HVC_28">#REF!</definedName>
    <definedName name="Hvk" localSheetId="11">#REF!</definedName>
    <definedName name="Hvk" localSheetId="3">#REF!</definedName>
    <definedName name="Hvk">#REF!</definedName>
    <definedName name="Hvk_20" localSheetId="11">#REF!</definedName>
    <definedName name="Hvk_20" localSheetId="3">#REF!</definedName>
    <definedName name="Hvk_20">#REF!</definedName>
    <definedName name="Hvk_28" localSheetId="11">#REF!</definedName>
    <definedName name="Hvk_28" localSheetId="3">#REF!</definedName>
    <definedName name="Hvk_28">#REF!</definedName>
    <definedName name="HVL" localSheetId="11">#REF!</definedName>
    <definedName name="HVL" localSheetId="3">#REF!</definedName>
    <definedName name="HVL">#REF!</definedName>
    <definedName name="HVL_20" localSheetId="11">#REF!</definedName>
    <definedName name="HVL_20" localSheetId="3">#REF!</definedName>
    <definedName name="HVL_20">#REF!</definedName>
    <definedName name="HVL_28" localSheetId="11">#REF!</definedName>
    <definedName name="HVL_28" localSheetId="3">#REF!</definedName>
    <definedName name="HVL_28">#REF!</definedName>
    <definedName name="HVP" localSheetId="11">#REF!</definedName>
    <definedName name="HVP" localSheetId="3">#REF!</definedName>
    <definedName name="HVP">#REF!</definedName>
    <definedName name="HVP_20" localSheetId="11">#REF!</definedName>
    <definedName name="HVP_20" localSheetId="3">#REF!</definedName>
    <definedName name="HVP_20">#REF!</definedName>
    <definedName name="HVP_28" localSheetId="11">#REF!</definedName>
    <definedName name="HVP_28" localSheetId="3">#REF!</definedName>
    <definedName name="HVP_28">#REF!</definedName>
    <definedName name="hvt" localSheetId="11">#REF!</definedName>
    <definedName name="hvt" localSheetId="3">#REF!</definedName>
    <definedName name="hvt">#REF!</definedName>
    <definedName name="hvt_20" localSheetId="11">#REF!</definedName>
    <definedName name="hvt_20" localSheetId="3">#REF!</definedName>
    <definedName name="hvt_20">#REF!</definedName>
    <definedName name="hvtb" localSheetId="11">#REF!</definedName>
    <definedName name="hvtb" localSheetId="3">#REF!</definedName>
    <definedName name="hvtb">#REF!</definedName>
    <definedName name="hvtb_20" localSheetId="11">#REF!</definedName>
    <definedName name="hvtb_20" localSheetId="3">#REF!</definedName>
    <definedName name="hvtb_20">#REF!</definedName>
    <definedName name="hvttt" localSheetId="11">#REF!</definedName>
    <definedName name="hvttt" localSheetId="3">#REF!</definedName>
    <definedName name="hvttt">#REF!</definedName>
    <definedName name="hvttt_20" localSheetId="11">#REF!</definedName>
    <definedName name="hvttt_20" localSheetId="3">#REF!</definedName>
    <definedName name="hvttt_20">#REF!</definedName>
    <definedName name="hw" localSheetId="11">#REF!</definedName>
    <definedName name="hw" localSheetId="3">#REF!</definedName>
    <definedName name="hw">#REF!</definedName>
    <definedName name="hw_28" localSheetId="11">#REF!</definedName>
    <definedName name="hw_28" localSheetId="3">#REF!</definedName>
    <definedName name="hw_28">#REF!</definedName>
    <definedName name="Hxk" localSheetId="11">#REF!</definedName>
    <definedName name="Hxk" localSheetId="3">#REF!</definedName>
    <definedName name="Hxk">#REF!</definedName>
    <definedName name="Hxk_20" localSheetId="11">#REF!</definedName>
    <definedName name="Hxk_20" localSheetId="3">#REF!</definedName>
    <definedName name="Hxk_20">#REF!</definedName>
    <definedName name="Hxk_28" localSheetId="11">#REF!</definedName>
    <definedName name="Hxk_28" localSheetId="3">#REF!</definedName>
    <definedName name="Hxk_28">#REF!</definedName>
    <definedName name="Hy" localSheetId="11">#REF!</definedName>
    <definedName name="Hy" localSheetId="3">#REF!</definedName>
    <definedName name="Hy">#REF!</definedName>
    <definedName name="Hy_28" localSheetId="11">#REF!</definedName>
    <definedName name="Hy_28" localSheetId="3">#REF!</definedName>
    <definedName name="Hy_28">#REF!</definedName>
    <definedName name="I" localSheetId="11">#REF!</definedName>
    <definedName name="I" localSheetId="3">#REF!</definedName>
    <definedName name="I">#REF!</definedName>
    <definedName name="I.I" localSheetId="11">#REF!</definedName>
    <definedName name="I.I" localSheetId="3">#REF!</definedName>
    <definedName name="I.I">#REF!</definedName>
    <definedName name="I.I_20" localSheetId="11">#REF!</definedName>
    <definedName name="I.I_20" localSheetId="3">#REF!</definedName>
    <definedName name="I.I_20">#REF!</definedName>
    <definedName name="I.I_28" localSheetId="11">#REF!</definedName>
    <definedName name="I.I_28" localSheetId="3">#REF!</definedName>
    <definedName name="I.I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V" localSheetId="11">#REF!</definedName>
    <definedName name="I.V" localSheetId="3">#REF!</definedName>
    <definedName name="I.V">#REF!</definedName>
    <definedName name="I.V_20" localSheetId="11">#REF!</definedName>
    <definedName name="I.V_20" localSheetId="3">#REF!</definedName>
    <definedName name="I.V_20">#REF!</definedName>
    <definedName name="I.V_28" localSheetId="11">#REF!</definedName>
    <definedName name="I.V_28" localSheetId="3">#REF!</definedName>
    <definedName name="I.V_28">#REF!</definedName>
    <definedName name="i_" localSheetId="11">#REF!</definedName>
    <definedName name="i_" localSheetId="3">#REF!</definedName>
    <definedName name="i_">#REF!</definedName>
    <definedName name="i__28" localSheetId="11">#REF!</definedName>
    <definedName name="i__28" localSheetId="3">#REF!</definedName>
    <definedName name="i__28">#REF!</definedName>
    <definedName name="i__ThuÕ_VAT___h" localSheetId="11">#REF!</definedName>
    <definedName name="i__ThuÕ_VAT___h" localSheetId="3">#REF!</definedName>
    <definedName name="i__ThuÕ_VAT___h">#REF!</definedName>
    <definedName name="I_20" localSheetId="11">#REF!</definedName>
    <definedName name="I_20" localSheetId="3">#REF!</definedName>
    <definedName name="I_20">#REF!</definedName>
    <definedName name="I_A" localSheetId="11">#REF!</definedName>
    <definedName name="I_A" localSheetId="3">#REF!</definedName>
    <definedName name="I_A">#REF!</definedName>
    <definedName name="I_A_20" localSheetId="11">#REF!</definedName>
    <definedName name="I_A_20" localSheetId="3">#REF!</definedName>
    <definedName name="I_A_20">#REF!</definedName>
    <definedName name="I_A_28" localSheetId="11">#REF!</definedName>
    <definedName name="I_A_28" localSheetId="3">#REF!</definedName>
    <definedName name="I_A_28">#REF!</definedName>
    <definedName name="I_B" localSheetId="11">#REF!</definedName>
    <definedName name="I_B" localSheetId="3">#REF!</definedName>
    <definedName name="I_B">#REF!</definedName>
    <definedName name="I_B_20" localSheetId="11">#REF!</definedName>
    <definedName name="I_B_20" localSheetId="3">#REF!</definedName>
    <definedName name="I_B_20">#REF!</definedName>
    <definedName name="I_B_28" localSheetId="11">#REF!</definedName>
    <definedName name="I_B_28" localSheetId="3">#REF!</definedName>
    <definedName name="I_B_28">#REF!</definedName>
    <definedName name="I_c" localSheetId="11">#REF!</definedName>
    <definedName name="I_c" localSheetId="3">#REF!</definedName>
    <definedName name="I_c">#REF!</definedName>
    <definedName name="I_c_20" localSheetId="11">#REF!</definedName>
    <definedName name="I_c_20" localSheetId="3">#REF!</definedName>
    <definedName name="I_c_20">#REF!</definedName>
    <definedName name="I_c_28" localSheetId="11">#REF!</definedName>
    <definedName name="I_c_28" localSheetId="3">#REF!</definedName>
    <definedName name="I_c_28">#REF!</definedName>
    <definedName name="I_p" localSheetId="11">#REF!</definedName>
    <definedName name="I_p" localSheetId="3">#REF!</definedName>
    <definedName name="I_p">#REF!</definedName>
    <definedName name="I_p_20" localSheetId="11">#REF!</definedName>
    <definedName name="I_p_20" localSheetId="3">#REF!</definedName>
    <definedName name="I_p_20">#REF!</definedName>
    <definedName name="I_p_28" localSheetId="11">#REF!</definedName>
    <definedName name="I_p_28" localSheetId="3">#REF!</definedName>
    <definedName name="I_p_28">#REF!</definedName>
    <definedName name="I2É6">NA()</definedName>
    <definedName name="I2É6_26" localSheetId="11">#REF!</definedName>
    <definedName name="I2É6_26" localSheetId="3">#REF!</definedName>
    <definedName name="I2É6_26">#REF!</definedName>
    <definedName name="I2É6_28" localSheetId="11">#REF!</definedName>
    <definedName name="I2É6_28" localSheetId="3">#REF!</definedName>
    <definedName name="I2É6_28">#REF!</definedName>
    <definedName name="Ic" localSheetId="11">#REF!</definedName>
    <definedName name="Ic" localSheetId="3">#REF!</definedName>
    <definedName name="Ic">#REF!</definedName>
    <definedName name="Ic_28" localSheetId="11">#REF!</definedName>
    <definedName name="Ic_28" localSheetId="3">#REF!</definedName>
    <definedName name="Ic_28">#REF!</definedName>
    <definedName name="IDLAB_COST">"$#REF!.$AO$5:$BG$74"</definedName>
    <definedName name="IDLAB_COST_26" localSheetId="11">#REF!</definedName>
    <definedName name="IDLAB_COST_26" localSheetId="3">#REF!</definedName>
    <definedName name="IDLAB_COST_26">#REF!</definedName>
    <definedName name="IDLAB_COST_28" localSheetId="11">#REF!</definedName>
    <definedName name="IDLAB_COST_28" localSheetId="3">#REF!</definedName>
    <definedName name="IDLAB_COST_28">#REF!</definedName>
    <definedName name="Ig" localSheetId="11">#REF!</definedName>
    <definedName name="Ig" localSheetId="3">#REF!</definedName>
    <definedName name="Ig">#REF!</definedName>
    <definedName name="igd" localSheetId="11">#REF!</definedName>
    <definedName name="igd" localSheetId="3">#REF!</definedName>
    <definedName name="igd">#REF!</definedName>
    <definedName name="igd_28" localSheetId="11">#REF!</definedName>
    <definedName name="igd_28" localSheetId="3">#REF!</definedName>
    <definedName name="igd_28">#REF!</definedName>
    <definedName name="igs" localSheetId="11">#REF!</definedName>
    <definedName name="igs" localSheetId="3">#REF!</definedName>
    <definedName name="igs">#REF!</definedName>
    <definedName name="igs_28" localSheetId="11">#REF!</definedName>
    <definedName name="igs_28" localSheetId="3">#REF!</definedName>
    <definedName name="igs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V" localSheetId="11">#REF!</definedName>
    <definedName name="II.V" localSheetId="3">#REF!</definedName>
    <definedName name="II.V">#REF!</definedName>
    <definedName name="II.V_20" localSheetId="11">#REF!</definedName>
    <definedName name="II.V_20" localSheetId="3">#REF!</definedName>
    <definedName name="II.V_20">#REF!</definedName>
    <definedName name="II.V_28" localSheetId="11">#REF!</definedName>
    <definedName name="II.V_28" localSheetId="3">#REF!</definedName>
    <definedName name="II.V_28">#REF!</definedName>
    <definedName name="II.VI" localSheetId="11">#REF!</definedName>
    <definedName name="II.VI" localSheetId="3">#REF!</definedName>
    <definedName name="II.VI">#REF!</definedName>
    <definedName name="II.VI_20" localSheetId="11">#REF!</definedName>
    <definedName name="II.VI_20" localSheetId="3">#REF!</definedName>
    <definedName name="II.VI_20">#REF!</definedName>
    <definedName name="II.VI_28" localSheetId="11">#REF!</definedName>
    <definedName name="II.VI_28" localSheetId="3">#REF!</definedName>
    <definedName name="II.VI_28">#REF!</definedName>
    <definedName name="II_A" localSheetId="11">#REF!</definedName>
    <definedName name="II_A" localSheetId="3">#REF!</definedName>
    <definedName name="II_A">#REF!</definedName>
    <definedName name="II_A_20" localSheetId="11">#REF!</definedName>
    <definedName name="II_A_20" localSheetId="3">#REF!</definedName>
    <definedName name="II_A_20">#REF!</definedName>
    <definedName name="II_A_28" localSheetId="11">#REF!</definedName>
    <definedName name="II_A_28" localSheetId="3">#REF!</definedName>
    <definedName name="II_A_28">#REF!</definedName>
    <definedName name="II_B" localSheetId="11">#REF!</definedName>
    <definedName name="II_B" localSheetId="3">#REF!</definedName>
    <definedName name="II_B">#REF!</definedName>
    <definedName name="II_B_20" localSheetId="11">#REF!</definedName>
    <definedName name="II_B_20" localSheetId="3">#REF!</definedName>
    <definedName name="II_B_20">#REF!</definedName>
    <definedName name="II_B_28" localSheetId="11">#REF!</definedName>
    <definedName name="II_B_28" localSheetId="3">#REF!</definedName>
    <definedName name="II_B_28">#REF!</definedName>
    <definedName name="II_c" localSheetId="11">#REF!</definedName>
    <definedName name="II_c" localSheetId="3">#REF!</definedName>
    <definedName name="II_c">#REF!</definedName>
    <definedName name="II_c_20" localSheetId="11">#REF!</definedName>
    <definedName name="II_c_20" localSheetId="3">#REF!</definedName>
    <definedName name="II_c_20">#REF!</definedName>
    <definedName name="II_c_28" localSheetId="11">#REF!</definedName>
    <definedName name="II_c_28" localSheetId="3">#REF!</definedName>
    <definedName name="II_c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III" localSheetId="11">#REF!</definedName>
    <definedName name="III.III" localSheetId="3">#REF!</definedName>
    <definedName name="III.III">#REF!</definedName>
    <definedName name="III.III_20" localSheetId="11">#REF!</definedName>
    <definedName name="III.III_20" localSheetId="3">#REF!</definedName>
    <definedName name="III.III_20">#REF!</definedName>
    <definedName name="III.III_28" localSheetId="11">#REF!</definedName>
    <definedName name="III.III_28" localSheetId="3">#REF!</definedName>
    <definedName name="III.III_28">#REF!</definedName>
    <definedName name="III.IV" localSheetId="11">#REF!</definedName>
    <definedName name="III.IV" localSheetId="3">#REF!</definedName>
    <definedName name="III.IV">#REF!</definedName>
    <definedName name="III.IV_20" localSheetId="11">#REF!</definedName>
    <definedName name="III.IV_20" localSheetId="3">#REF!</definedName>
    <definedName name="III.IV_20">#REF!</definedName>
    <definedName name="III.IV_28" localSheetId="11">#REF!</definedName>
    <definedName name="III.IV_28" localSheetId="3">#REF!</definedName>
    <definedName name="III.IV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I_a" localSheetId="11">#REF!</definedName>
    <definedName name="III_a" localSheetId="3">#REF!</definedName>
    <definedName name="III_a">#REF!</definedName>
    <definedName name="III_a_20" localSheetId="11">#REF!</definedName>
    <definedName name="III_a_20" localSheetId="3">#REF!</definedName>
    <definedName name="III_a_20">#REF!</definedName>
    <definedName name="III_a_28" localSheetId="11">#REF!</definedName>
    <definedName name="III_a_28" localSheetId="3">#REF!</definedName>
    <definedName name="III_a_28">#REF!</definedName>
    <definedName name="III_B" localSheetId="11">#REF!</definedName>
    <definedName name="III_B" localSheetId="3">#REF!</definedName>
    <definedName name="III_B">#REF!</definedName>
    <definedName name="III_B_20" localSheetId="11">#REF!</definedName>
    <definedName name="III_B_20" localSheetId="3">#REF!</definedName>
    <definedName name="III_B_20">#REF!</definedName>
    <definedName name="III_B_28" localSheetId="11">#REF!</definedName>
    <definedName name="III_B_28" localSheetId="3">#REF!</definedName>
    <definedName name="III_B_28">#REF!</definedName>
    <definedName name="III_c" localSheetId="11">#REF!</definedName>
    <definedName name="III_c" localSheetId="3">#REF!</definedName>
    <definedName name="III_c">#REF!</definedName>
    <definedName name="III_c_20" localSheetId="11">#REF!</definedName>
    <definedName name="III_c_20" localSheetId="3">#REF!</definedName>
    <definedName name="III_c_20">#REF!</definedName>
    <definedName name="III_c_28" localSheetId="11">#REF!</definedName>
    <definedName name="III_c_28" localSheetId="3">#REF!</definedName>
    <definedName name="III_c_28">#REF!</definedName>
    <definedName name="IKSconstr" localSheetId="11">#REF!</definedName>
    <definedName name="IKSconstr" localSheetId="3">#REF!</definedName>
    <definedName name="IKSconstr">#REF!</definedName>
    <definedName name="IKSconstr_20" localSheetId="11">#REF!</definedName>
    <definedName name="IKSconstr_20" localSheetId="3">#REF!</definedName>
    <definedName name="IKSconstr_20">#REF!</definedName>
    <definedName name="IKSconstr_28" localSheetId="11">#REF!</definedName>
    <definedName name="IKSconstr_28" localSheetId="3">#REF!</definedName>
    <definedName name="IKSconstr_28">#REF!</definedName>
    <definedName name="im" localSheetId="11">#REF!</definedName>
    <definedName name="im" localSheetId="3">#REF!</definedName>
    <definedName name="im">#REF!</definedName>
    <definedName name="im." localSheetId="11">#REF!</definedName>
    <definedName name="im." localSheetId="3">#REF!</definedName>
    <definedName name="im.">#REF!</definedName>
    <definedName name="im._28" localSheetId="11">#REF!</definedName>
    <definedName name="im._28" localSheetId="3">#REF!</definedName>
    <definedName name="im._28">#REF!</definedName>
    <definedName name="im_28" localSheetId="11">#REF!</definedName>
    <definedName name="im_28" localSheetId="3">#REF!</definedName>
    <definedName name="im_28">#REF!</definedName>
    <definedName name="IMPORT" localSheetId="11">#REF!</definedName>
    <definedName name="IMPORT" localSheetId="3">#REF!</definedName>
    <definedName name="IMPORT">#REF!</definedName>
    <definedName name="IMPORT_20" localSheetId="11">#REF!</definedName>
    <definedName name="IMPORT_20" localSheetId="3">#REF!</definedName>
    <definedName name="IMPORT_20">#REF!</definedName>
    <definedName name="IMPORT_28" localSheetId="11">#REF!</definedName>
    <definedName name="IMPORT_28" localSheetId="3">#REF!</definedName>
    <definedName name="IMPORT_28">#REF!</definedName>
    <definedName name="in" localSheetId="11">#REF!</definedName>
    <definedName name="in" localSheetId="3">#REF!</definedName>
    <definedName name="in">#REF!</definedName>
    <definedName name="IND_LAB">"$#REF!.$A$14:$CE$116"</definedName>
    <definedName name="IND_LAB_26" localSheetId="11">#REF!</definedName>
    <definedName name="IND_LAB_26" localSheetId="3">#REF!</definedName>
    <definedName name="IND_LAB_26">#REF!</definedName>
    <definedName name="IND_LAB_28" localSheetId="11">#REF!</definedName>
    <definedName name="IND_LAB_28" localSheetId="3">#REF!</definedName>
    <definedName name="IND_LAB_28">#REF!</definedName>
    <definedName name="IND_LAB_3">"$#REF!.$A$14:$CE$116"</definedName>
    <definedName name="INDMANP">"$#REF!.$A$3:$AK$69"</definedName>
    <definedName name="INDMANP_26" localSheetId="11">#REF!</definedName>
    <definedName name="INDMANP_26" localSheetId="3">#REF!</definedName>
    <definedName name="INDMANP_26">#REF!</definedName>
    <definedName name="INDMANP_28" localSheetId="11">#REF!</definedName>
    <definedName name="INDMANP_28" localSheetId="3">#REF!</definedName>
    <definedName name="INDMANP_28">#REF!</definedName>
    <definedName name="INF" localSheetId="11">#REF!</definedName>
    <definedName name="INF" localSheetId="3">#REF!</definedName>
    <definedName name="INF">#REF!</definedName>
    <definedName name="INF_28" localSheetId="11">#REF!</definedName>
    <definedName name="INF_28" localSheetId="3">#REF!</definedName>
    <definedName name="INF_28">#REF!</definedName>
    <definedName name="Ing" localSheetId="11">#REF!</definedName>
    <definedName name="Ing" localSheetId="3">#REF!</definedName>
    <definedName name="Ing">#REF!</definedName>
    <definedName name="Ing_20" localSheetId="11">#REF!</definedName>
    <definedName name="Ing_20" localSheetId="3">#REF!</definedName>
    <definedName name="Ing_20">#REF!</definedName>
    <definedName name="inhro" localSheetId="11">#REF!</definedName>
    <definedName name="inhro" localSheetId="3">#REF!</definedName>
    <definedName name="inhro">#REF!</definedName>
    <definedName name="inhro_20" localSheetId="11">#REF!</definedName>
    <definedName name="inhro_20" localSheetId="3">#REF!</definedName>
    <definedName name="inhro_20">#REF!</definedName>
    <definedName name="inhro_28" localSheetId="11">#REF!</definedName>
    <definedName name="inhro_28" localSheetId="3">#REF!</definedName>
    <definedName name="inhro_28">#REF!</definedName>
    <definedName name="INPUT" localSheetId="11">#REF!</definedName>
    <definedName name="INPUT" localSheetId="3">#REF!</definedName>
    <definedName name="INPUT">#REF!</definedName>
    <definedName name="INPUT_20" localSheetId="11">#REF!</definedName>
    <definedName name="INPUT_20" localSheetId="3">#REF!</definedName>
    <definedName name="INPUT_20">#REF!</definedName>
    <definedName name="INPUT_28" localSheetId="11">#REF!</definedName>
    <definedName name="INPUT_28" localSheetId="3">#REF!</definedName>
    <definedName name="INPUT_28">#REF!</definedName>
    <definedName name="INPUT1" localSheetId="11">#REF!</definedName>
    <definedName name="INPUT1" localSheetId="3">#REF!</definedName>
    <definedName name="INPUT1">#REF!</definedName>
    <definedName name="INPUT1_20" localSheetId="11">#REF!</definedName>
    <definedName name="INPUT1_20" localSheetId="3">#REF!</definedName>
    <definedName name="INPUT1_20">#REF!</definedName>
    <definedName name="INPUT1_28" localSheetId="11">#REF!</definedName>
    <definedName name="INPUT1_28" localSheetId="3">#REF!</definedName>
    <definedName name="INPUT1_28">#REF!</definedName>
    <definedName name="inputCosti" localSheetId="11">#REF!</definedName>
    <definedName name="inputCosti" localSheetId="3">#REF!</definedName>
    <definedName name="inputCosti">#REF!</definedName>
    <definedName name="inputCosti_20" localSheetId="11">#REF!</definedName>
    <definedName name="inputCosti_20" localSheetId="3">#REF!</definedName>
    <definedName name="inputCosti_20">#REF!</definedName>
    <definedName name="inputCosti_28" localSheetId="11">#REF!</definedName>
    <definedName name="inputCosti_28" localSheetId="3">#REF!</definedName>
    <definedName name="inputCosti_28">#REF!</definedName>
    <definedName name="inputLf" localSheetId="11">#REF!</definedName>
    <definedName name="inputLf" localSheetId="3">#REF!</definedName>
    <definedName name="inputLf">#REF!</definedName>
    <definedName name="inputLf_20" localSheetId="11">#REF!</definedName>
    <definedName name="inputLf_20" localSheetId="3">#REF!</definedName>
    <definedName name="inputLf_20">#REF!</definedName>
    <definedName name="inputLf_28" localSheetId="11">#REF!</definedName>
    <definedName name="inputLf_28" localSheetId="3">#REF!</definedName>
    <definedName name="inputLf_28">#REF!</definedName>
    <definedName name="inputWTP" localSheetId="11">#REF!</definedName>
    <definedName name="inputWTP" localSheetId="3">#REF!</definedName>
    <definedName name="inputWTP">#REF!</definedName>
    <definedName name="inputWTP_20" localSheetId="11">#REF!</definedName>
    <definedName name="inputWTP_20" localSheetId="3">#REF!</definedName>
    <definedName name="inputWTP_20">#REF!</definedName>
    <definedName name="inputWTP_28" localSheetId="11">#REF!</definedName>
    <definedName name="inputWTP_28" localSheetId="3">#REF!</definedName>
    <definedName name="inputWTP_28">#REF!</definedName>
    <definedName name="INSconstr" localSheetId="11">#REF!</definedName>
    <definedName name="INSconstr" localSheetId="3">#REF!</definedName>
    <definedName name="INSconstr">#REF!</definedName>
    <definedName name="INSconstr_20" localSheetId="11">#REF!</definedName>
    <definedName name="INSconstr_20" localSheetId="3">#REF!</definedName>
    <definedName name="INSconstr_20">#REF!</definedName>
    <definedName name="INSconstr_28" localSheetId="11">#REF!</definedName>
    <definedName name="INSconstr_28" localSheetId="3">#REF!</definedName>
    <definedName name="INSconstr_28">#REF!</definedName>
    <definedName name="Institute" localSheetId="11">#REF!</definedName>
    <definedName name="Institute" localSheetId="3">#REF!</definedName>
    <definedName name="Institute">#REF!</definedName>
    <definedName name="Institute_20" localSheetId="11">#REF!</definedName>
    <definedName name="Institute_20" localSheetId="3">#REF!</definedName>
    <definedName name="Institute_20">#REF!</definedName>
    <definedName name="Institute_28" localSheetId="11">#REF!</definedName>
    <definedName name="Institute_28" localSheetId="3">#REF!</definedName>
    <definedName name="Institute_28">#REF!</definedName>
    <definedName name="INT" localSheetId="11">#REF!</definedName>
    <definedName name="INT" localSheetId="3">#REF!</definedName>
    <definedName name="INT">#REF!</definedName>
    <definedName name="INT_20" localSheetId="11">#REF!</definedName>
    <definedName name="INT_20" localSheetId="3">#REF!</definedName>
    <definedName name="INT_20">#REF!</definedName>
    <definedName name="INT_28" localSheetId="11">#REF!</definedName>
    <definedName name="INT_28" localSheetId="3">#REF!</definedName>
    <definedName name="INT_28">#REF!</definedName>
    <definedName name="InteriorWork" localSheetId="11">#REF!</definedName>
    <definedName name="InteriorWork" localSheetId="3">#REF!</definedName>
    <definedName name="InteriorWork">#REF!</definedName>
    <definedName name="InteriorWork_28" localSheetId="11">#REF!</definedName>
    <definedName name="InteriorWork_28" localSheetId="3">#REF!</definedName>
    <definedName name="InteriorWork_28">#REF!</definedName>
    <definedName name="IO">NA()</definedName>
    <definedName name="IO_26" localSheetId="11">#REF!</definedName>
    <definedName name="IO_26" localSheetId="3">#REF!</definedName>
    <definedName name="IO_26">#REF!</definedName>
    <definedName name="IO_28" localSheetId="11">#REF!</definedName>
    <definedName name="IO_28" localSheetId="3">#REF!</definedName>
    <definedName name="IO_28">#REF!</definedName>
    <definedName name="Ip" localSheetId="11">#REF!</definedName>
    <definedName name="Ip" localSheetId="3">#REF!</definedName>
    <definedName name="Ip">#REF!</definedName>
    <definedName name="Ip_" localSheetId="11">#REF!</definedName>
    <definedName name="Ip_" localSheetId="3">#REF!</definedName>
    <definedName name="Ip_">#REF!</definedName>
    <definedName name="Ip__20" localSheetId="11">#REF!</definedName>
    <definedName name="Ip__20" localSheetId="3">#REF!</definedName>
    <definedName name="Ip__20">#REF!</definedName>
    <definedName name="Ip__28" localSheetId="11">#REF!</definedName>
    <definedName name="Ip__28" localSheetId="3">#REF!</definedName>
    <definedName name="Ip__28">#REF!</definedName>
    <definedName name="Ip_20" localSheetId="11">#REF!</definedName>
    <definedName name="Ip_20" localSheetId="3">#REF!</definedName>
    <definedName name="Ip_20">#REF!</definedName>
    <definedName name="Ip_28" localSheetId="11">#REF!</definedName>
    <definedName name="Ip_28" localSheetId="3">#REF!</definedName>
    <definedName name="Ip_28">#REF!</definedName>
    <definedName name="IPSconstr" localSheetId="11">#REF!</definedName>
    <definedName name="IPSconstr" localSheetId="3">#REF!</definedName>
    <definedName name="IPSconstr">#REF!</definedName>
    <definedName name="IPSconstr_20" localSheetId="11">#REF!</definedName>
    <definedName name="IPSconstr_20" localSheetId="3">#REF!</definedName>
    <definedName name="IPSconstr_20">#REF!</definedName>
    <definedName name="IPSconstr_28" localSheetId="11">#REF!</definedName>
    <definedName name="IPSconstr_28" localSheetId="3">#REF!</definedName>
    <definedName name="IPSconstr_28">#REF!</definedName>
    <definedName name="IPX" localSheetId="11">#REF!</definedName>
    <definedName name="IPX" localSheetId="3">#REF!</definedName>
    <definedName name="IPX">#REF!</definedName>
    <definedName name="IPX_28" localSheetId="11">#REF!</definedName>
    <definedName name="IPX_28" localSheetId="3">#REF!</definedName>
    <definedName name="IPX_28">#REF!</definedName>
    <definedName name="IPY" localSheetId="11">#REF!</definedName>
    <definedName name="IPY" localSheetId="3">#REF!</definedName>
    <definedName name="IPY">#REF!</definedName>
    <definedName name="IPY_28" localSheetId="11">#REF!</definedName>
    <definedName name="IPY_28" localSheetId="3">#REF!</definedName>
    <definedName name="IPY_28">#REF!</definedName>
    <definedName name="is" localSheetId="11">#REF!</definedName>
    <definedName name="is" localSheetId="3">#REF!</definedName>
    <definedName name="is">#REF!</definedName>
    <definedName name="is_28" localSheetId="11">#REF!</definedName>
    <definedName name="is_28" localSheetId="3">#REF!</definedName>
    <definedName name="is_28">#REF!</definedName>
    <definedName name="IS_a" localSheetId="11">#REF!</definedName>
    <definedName name="IS_a" localSheetId="3">#REF!</definedName>
    <definedName name="IS_a">#REF!</definedName>
    <definedName name="IS_a_20" localSheetId="11">#REF!</definedName>
    <definedName name="IS_a_20" localSheetId="3">#REF!</definedName>
    <definedName name="IS_a_20">#REF!</definedName>
    <definedName name="IS_a_28" localSheetId="11">#REF!</definedName>
    <definedName name="IS_a_28" localSheetId="3">#REF!</definedName>
    <definedName name="IS_a_28">#REF!</definedName>
    <definedName name="IS_Clay" localSheetId="11">#REF!</definedName>
    <definedName name="IS_Clay" localSheetId="3">#REF!</definedName>
    <definedName name="IS_Clay">#REF!</definedName>
    <definedName name="IS_Clay_20" localSheetId="11">#REF!</definedName>
    <definedName name="IS_Clay_20" localSheetId="3">#REF!</definedName>
    <definedName name="IS_Clay_20">#REF!</definedName>
    <definedName name="IS_Clay_28" localSheetId="11">#REF!</definedName>
    <definedName name="IS_Clay_28" localSheetId="3">#REF!</definedName>
    <definedName name="IS_Clay_28">#REF!</definedName>
    <definedName name="IS_pH" localSheetId="11">#REF!</definedName>
    <definedName name="IS_pH" localSheetId="3">#REF!</definedName>
    <definedName name="IS_pH">#REF!</definedName>
    <definedName name="IS_pH_20" localSheetId="11">#REF!</definedName>
    <definedName name="IS_pH_20" localSheetId="3">#REF!</definedName>
    <definedName name="IS_pH_20">#REF!</definedName>
    <definedName name="IS_pH_28" localSheetId="11">#REF!</definedName>
    <definedName name="IS_pH_28" localSheetId="3">#REF!</definedName>
    <definedName name="IS_pH_28">#REF!</definedName>
    <definedName name="itd1.5" localSheetId="11">#REF!</definedName>
    <definedName name="itd1.5" localSheetId="3">#REF!</definedName>
    <definedName name="itd1.5">#REF!</definedName>
    <definedName name="itd1.5_20" localSheetId="11">#REF!</definedName>
    <definedName name="itd1.5_20" localSheetId="3">#REF!</definedName>
    <definedName name="itd1.5_20">#REF!</definedName>
    <definedName name="itdd1.5" localSheetId="11">#REF!</definedName>
    <definedName name="itdd1.5" localSheetId="3">#REF!</definedName>
    <definedName name="itdd1.5">#REF!</definedName>
    <definedName name="itdd1.5_20" localSheetId="11">#REF!</definedName>
    <definedName name="itdd1.5_20" localSheetId="3">#REF!</definedName>
    <definedName name="itdd1.5_20">#REF!</definedName>
    <definedName name="itddgoi" localSheetId="11">#REF!</definedName>
    <definedName name="itddgoi" localSheetId="3">#REF!</definedName>
    <definedName name="itddgoi">#REF!</definedName>
    <definedName name="itddgoi_20" localSheetId="11">#REF!</definedName>
    <definedName name="itddgoi_20" localSheetId="3">#REF!</definedName>
    <definedName name="itddgoi_20">#REF!</definedName>
    <definedName name="itdg" localSheetId="11">#REF!</definedName>
    <definedName name="itdg" localSheetId="3">#REF!</definedName>
    <definedName name="itdg">#REF!</definedName>
    <definedName name="itdg_20" localSheetId="11">#REF!</definedName>
    <definedName name="itdg_20" localSheetId="3">#REF!</definedName>
    <definedName name="itdg_20">#REF!</definedName>
    <definedName name="itdgoi" localSheetId="11">#REF!</definedName>
    <definedName name="itdgoi" localSheetId="3">#REF!</definedName>
    <definedName name="itdgoi">#REF!</definedName>
    <definedName name="itdgoi_20" localSheetId="11">#REF!</definedName>
    <definedName name="itdgoi_20" localSheetId="3">#REF!</definedName>
    <definedName name="itdgoi_20">#REF!</definedName>
    <definedName name="ith1.5" localSheetId="11">#REF!</definedName>
    <definedName name="ith1.5" localSheetId="3">#REF!</definedName>
    <definedName name="ith1.5">#REF!</definedName>
    <definedName name="ith1.5_20" localSheetId="11">#REF!</definedName>
    <definedName name="ith1.5_20" localSheetId="3">#REF!</definedName>
    <definedName name="ith1.5_20">#REF!</definedName>
    <definedName name="ithg" localSheetId="11">#REF!</definedName>
    <definedName name="ithg" localSheetId="3">#REF!</definedName>
    <definedName name="ithg">#REF!</definedName>
    <definedName name="ithg_20" localSheetId="11">#REF!</definedName>
    <definedName name="ithg_20" localSheetId="3">#REF!</definedName>
    <definedName name="ithg_20">#REF!</definedName>
    <definedName name="ithgoi" localSheetId="11">#REF!</definedName>
    <definedName name="ithgoi" localSheetId="3">#REF!</definedName>
    <definedName name="ithgoi">#REF!</definedName>
    <definedName name="ithgoi_20" localSheetId="11">#REF!</definedName>
    <definedName name="ithgoi_20" localSheetId="3">#REF!</definedName>
    <definedName name="ithgoi_20">#REF!</definedName>
    <definedName name="iu" localSheetId="11">#REF!</definedName>
    <definedName name="iu" localSheetId="3">#REF!</definedName>
    <definedName name="iu">#REF!</definedName>
    <definedName name="iu_28" localSheetId="11">#REF!</definedName>
    <definedName name="iu_28" localSheetId="3">#REF!</definedName>
    <definedName name="iu_28">#REF!</definedName>
    <definedName name="iv" localSheetId="11">#REF!</definedName>
    <definedName name="iv" localSheetId="3">#REF!</definedName>
    <definedName name="iv">#REF!</definedName>
    <definedName name="iv_28" localSheetId="11">#REF!</definedName>
    <definedName name="iv_28" localSheetId="3">#REF!</definedName>
    <definedName name="iv_28">#REF!</definedName>
    <definedName name="IWTP" localSheetId="11">#REF!</definedName>
    <definedName name="IWTP" localSheetId="3">#REF!</definedName>
    <definedName name="IWTP">#REF!</definedName>
    <definedName name="IWTP_20" localSheetId="11">#REF!</definedName>
    <definedName name="IWTP_20" localSheetId="3">#REF!</definedName>
    <definedName name="IWTP_20">#REF!</definedName>
    <definedName name="IWTP_28" localSheetId="11">#REF!</definedName>
    <definedName name="IWTP_28" localSheetId="3">#REF!</definedName>
    <definedName name="IWTP_28">#REF!</definedName>
    <definedName name="IX" localSheetId="11">#REF!</definedName>
    <definedName name="IX" localSheetId="3">#REF!</definedName>
    <definedName name="IX">#REF!</definedName>
    <definedName name="IX_28" localSheetId="11">#REF!</definedName>
    <definedName name="IX_28" localSheetId="3">#REF!</definedName>
    <definedName name="IX_28">#REF!</definedName>
    <definedName name="Ixx" localSheetId="11">#REF!</definedName>
    <definedName name="Ixx" localSheetId="3">#REF!</definedName>
    <definedName name="Ixx">#REF!</definedName>
    <definedName name="Ixx_20" localSheetId="11">#REF!</definedName>
    <definedName name="Ixx_20" localSheetId="3">#REF!</definedName>
    <definedName name="Ixx_20">#REF!</definedName>
    <definedName name="Ixx_28" localSheetId="11">#REF!</definedName>
    <definedName name="Ixx_28" localSheetId="3">#REF!</definedName>
    <definedName name="Ixx_28">#REF!</definedName>
    <definedName name="ixy" localSheetId="11">#REF!</definedName>
    <definedName name="ixy" localSheetId="3">#REF!</definedName>
    <definedName name="ixy">#REF!</definedName>
    <definedName name="ixy_20" localSheetId="11">#REF!</definedName>
    <definedName name="ixy_20" localSheetId="3">#REF!</definedName>
    <definedName name="ixy_20">#REF!</definedName>
    <definedName name="ixy_28" localSheetId="11">#REF!</definedName>
    <definedName name="ixy_28" localSheetId="3">#REF!</definedName>
    <definedName name="ixy_28">#REF!</definedName>
    <definedName name="IY" localSheetId="11">#REF!</definedName>
    <definedName name="IY" localSheetId="3">#REF!</definedName>
    <definedName name="IY">#REF!</definedName>
    <definedName name="IY_28" localSheetId="11">#REF!</definedName>
    <definedName name="IY_28" localSheetId="3">#REF!</definedName>
    <definedName name="IY_28">#REF!</definedName>
    <definedName name="j">"$#REF!.$A$36:$D$61"</definedName>
    <definedName name="J.O" localSheetId="11">#REF!</definedName>
    <definedName name="J.O" localSheetId="3">#REF!</definedName>
    <definedName name="J.O">#REF!</definedName>
    <definedName name="J.O_20" localSheetId="11">#REF!</definedName>
    <definedName name="J.O_20" localSheetId="3">#REF!</definedName>
    <definedName name="J.O_20">#REF!</definedName>
    <definedName name="J.O_28" localSheetId="11">#REF!</definedName>
    <definedName name="J.O_28" localSheetId="3">#REF!</definedName>
    <definedName name="J.O_28">#REF!</definedName>
    <definedName name="J.O_GT" localSheetId="11">#REF!</definedName>
    <definedName name="J.O_GT" localSheetId="3">#REF!</definedName>
    <definedName name="J.O_GT">#REF!</definedName>
    <definedName name="J.O_GT_20" localSheetId="11">#REF!</definedName>
    <definedName name="J.O_GT_20" localSheetId="3">#REF!</definedName>
    <definedName name="J.O_GT_20">#REF!</definedName>
    <definedName name="J.O_GT_28" localSheetId="11">#REF!</definedName>
    <definedName name="J.O_GT_28" localSheetId="3">#REF!</definedName>
    <definedName name="J.O_GT_28">#REF!</definedName>
    <definedName name="j_26" localSheetId="11">#REF!</definedName>
    <definedName name="j_26" localSheetId="3">#REF!</definedName>
    <definedName name="j_26">#REF!</definedName>
    <definedName name="j_28" localSheetId="11">#REF!</definedName>
    <definedName name="j_28" localSheetId="3">#REF!</definedName>
    <definedName name="j_28">#REF!</definedName>
    <definedName name="j_3">"$#REF!.$A$36:$D$61"</definedName>
    <definedName name="j356C8" localSheetId="11">#REF!</definedName>
    <definedName name="j356C8" localSheetId="3">#REF!</definedName>
    <definedName name="j356C8">#REF!</definedName>
    <definedName name="j356C8_20" localSheetId="11">#REF!</definedName>
    <definedName name="j356C8_20" localSheetId="3">#REF!</definedName>
    <definedName name="j356C8_20">#REF!</definedName>
    <definedName name="J81j81" localSheetId="11">#REF!</definedName>
    <definedName name="J81j81" localSheetId="3">#REF!</definedName>
    <definedName name="J81j81">#REF!</definedName>
    <definedName name="J81j81_20" localSheetId="11">#REF!</definedName>
    <definedName name="J81j81_20" localSheetId="3">#REF!</definedName>
    <definedName name="J81j81_20">#REF!</definedName>
    <definedName name="J81j81_28" localSheetId="11">#REF!</definedName>
    <definedName name="J81j81_28" localSheetId="3">#REF!</definedName>
    <definedName name="J81j81_28">#REF!</definedName>
    <definedName name="jhnjnn" localSheetId="11">#REF!</definedName>
    <definedName name="jhnjnn" localSheetId="3">#REF!</definedName>
    <definedName name="jhnjnn">#REF!</definedName>
    <definedName name="ji" localSheetId="11">#REF!</definedName>
    <definedName name="ji" localSheetId="3">#REF!</definedName>
    <definedName name="ji">#REF!</definedName>
    <definedName name="ji_28" localSheetId="11">#REF!</definedName>
    <definedName name="ji_28" localSheetId="3">#REF!</definedName>
    <definedName name="ji_28">#REF!</definedName>
    <definedName name="jidi1" localSheetId="11">#REF!</definedName>
    <definedName name="jidi1" localSheetId="3">#REF!</definedName>
    <definedName name="jidi1">#REF!</definedName>
    <definedName name="jidi1_28" localSheetId="11">#REF!</definedName>
    <definedName name="jidi1_28" localSheetId="3">#REF!</definedName>
    <definedName name="jidi1_28">#REF!</definedName>
    <definedName name="jj" localSheetId="11">#REF!</definedName>
    <definedName name="jj" localSheetId="3">#REF!</definedName>
    <definedName name="jj">#REF!</definedName>
    <definedName name="jj_28" localSheetId="11">#REF!</definedName>
    <definedName name="jj_28" localSheetId="3">#REF!</definedName>
    <definedName name="jj_28">#REF!</definedName>
    <definedName name="k">"$#REF!.$A$1:$D$27"</definedName>
    <definedName name="k_" localSheetId="11">#REF!</definedName>
    <definedName name="k_" localSheetId="3">#REF!</definedName>
    <definedName name="k_">#REF!</definedName>
    <definedName name="k__28" localSheetId="11">#REF!</definedName>
    <definedName name="k__28" localSheetId="3">#REF!</definedName>
    <definedName name="k__28">#REF!</definedName>
    <definedName name="K_1" localSheetId="11">#N/A</definedName>
    <definedName name="K_1" localSheetId="0">'60 TT342'!K_1</definedName>
    <definedName name="K_1" localSheetId="3">#N/A</definedName>
    <definedName name="K_1">'60 TT342'!K_1</definedName>
    <definedName name="K_2" localSheetId="11">#N/A</definedName>
    <definedName name="K_2" localSheetId="0">'60 TT342'!K_2</definedName>
    <definedName name="K_2" localSheetId="3">#N/A</definedName>
    <definedName name="K_2">'60 TT342'!K_2</definedName>
    <definedName name="k_26" localSheetId="11">#REF!</definedName>
    <definedName name="k_26" localSheetId="0">#REF!</definedName>
    <definedName name="k_26" localSheetId="3">#REF!</definedName>
    <definedName name="k_26">#REF!</definedName>
    <definedName name="k_28" localSheetId="11">#REF!</definedName>
    <definedName name="k_28" localSheetId="0">#REF!</definedName>
    <definedName name="k_28" localSheetId="3">#REF!</definedName>
    <definedName name="k_28">#REF!</definedName>
    <definedName name="k_3">"$#REF!.$A$1:$D$27"</definedName>
    <definedName name="k_Céng_gi__trÞ_x_y_l_p_sau_thuÕ___h___i" localSheetId="11">#REF!</definedName>
    <definedName name="k_Céng_gi__trÞ_x_y_l_p_sau_thuÕ___h___i" localSheetId="3">#REF!</definedName>
    <definedName name="k_Céng_gi__trÞ_x_y_l_p_sau_thuÕ___h___i">#REF!</definedName>
    <definedName name="K_Class1" localSheetId="11">#REF!</definedName>
    <definedName name="K_Class1" localSheetId="3">#REF!</definedName>
    <definedName name="K_Class1">#REF!</definedName>
    <definedName name="K_Class1_20" localSheetId="11">#REF!</definedName>
    <definedName name="K_Class1_20" localSheetId="3">#REF!</definedName>
    <definedName name="K_Class1_20">#REF!</definedName>
    <definedName name="K_Class1_28" localSheetId="11">#REF!</definedName>
    <definedName name="K_Class1_28" localSheetId="3">#REF!</definedName>
    <definedName name="K_Class1_28">#REF!</definedName>
    <definedName name="K_Class2" localSheetId="11">#REF!</definedName>
    <definedName name="K_Class2" localSheetId="3">#REF!</definedName>
    <definedName name="K_Class2">#REF!</definedName>
    <definedName name="K_Class2_20" localSheetId="11">#REF!</definedName>
    <definedName name="K_Class2_20" localSheetId="3">#REF!</definedName>
    <definedName name="K_Class2_20">#REF!</definedName>
    <definedName name="K_Class2_28" localSheetId="11">#REF!</definedName>
    <definedName name="K_Class2_28" localSheetId="3">#REF!</definedName>
    <definedName name="K_Class2_28">#REF!</definedName>
    <definedName name="K_Class3" localSheetId="11">#REF!</definedName>
    <definedName name="K_Class3" localSheetId="3">#REF!</definedName>
    <definedName name="K_Class3">#REF!</definedName>
    <definedName name="K_Class3_20" localSheetId="11">#REF!</definedName>
    <definedName name="K_Class3_20" localSheetId="3">#REF!</definedName>
    <definedName name="K_Class3_20">#REF!</definedName>
    <definedName name="K_Class3_28" localSheetId="11">#REF!</definedName>
    <definedName name="K_Class3_28" localSheetId="3">#REF!</definedName>
    <definedName name="K_Class3_28">#REF!</definedName>
    <definedName name="K_Class4" localSheetId="11">#REF!</definedName>
    <definedName name="K_Class4" localSheetId="3">#REF!</definedName>
    <definedName name="K_Class4">#REF!</definedName>
    <definedName name="K_Class4_20" localSheetId="11">#REF!</definedName>
    <definedName name="K_Class4_20" localSheetId="3">#REF!</definedName>
    <definedName name="K_Class4_20">#REF!</definedName>
    <definedName name="K_Class4_28" localSheetId="11">#REF!</definedName>
    <definedName name="K_Class4_28" localSheetId="3">#REF!</definedName>
    <definedName name="K_Class4_28">#REF!</definedName>
    <definedName name="K_Class5" localSheetId="11">#REF!</definedName>
    <definedName name="K_Class5" localSheetId="3">#REF!</definedName>
    <definedName name="K_Class5">#REF!</definedName>
    <definedName name="K_Class5_20" localSheetId="11">#REF!</definedName>
    <definedName name="K_Class5_20" localSheetId="3">#REF!</definedName>
    <definedName name="K_Class5_20">#REF!</definedName>
    <definedName name="K_Class5_28" localSheetId="11">#REF!</definedName>
    <definedName name="K_Class5_28" localSheetId="3">#REF!</definedName>
    <definedName name="K_Class5_28">#REF!</definedName>
    <definedName name="K_con" localSheetId="11">#REF!</definedName>
    <definedName name="K_con" localSheetId="3">#REF!</definedName>
    <definedName name="K_con">#REF!</definedName>
    <definedName name="K_con_20" localSheetId="11">#REF!</definedName>
    <definedName name="K_con_20" localSheetId="3">#REF!</definedName>
    <definedName name="K_con_20">#REF!</definedName>
    <definedName name="K_con_28" localSheetId="11">#REF!</definedName>
    <definedName name="K_con_28" localSheetId="3">#REF!</definedName>
    <definedName name="K_con_28">#REF!</definedName>
    <definedName name="K_L" localSheetId="11">#REF!</definedName>
    <definedName name="K_L" localSheetId="3">#REF!</definedName>
    <definedName name="K_L">#REF!</definedName>
    <definedName name="K_L_20" localSheetId="11">#REF!</definedName>
    <definedName name="K_L_20" localSheetId="3">#REF!</definedName>
    <definedName name="K_L_20">#REF!</definedName>
    <definedName name="K_L_28" localSheetId="11">#REF!</definedName>
    <definedName name="K_L_28" localSheetId="3">#REF!</definedName>
    <definedName name="K_L_28">#REF!</definedName>
    <definedName name="K_lchae" localSheetId="11">#REF!</definedName>
    <definedName name="K_lchae" localSheetId="3">#REF!</definedName>
    <definedName name="K_lchae">#REF!</definedName>
    <definedName name="K_lchae_20" localSheetId="11">#REF!</definedName>
    <definedName name="K_lchae_20" localSheetId="3">#REF!</definedName>
    <definedName name="K_lchae_20">#REF!</definedName>
    <definedName name="K_lchae_28" localSheetId="11">#REF!</definedName>
    <definedName name="K_lchae_28" localSheetId="3">#REF!</definedName>
    <definedName name="K_lchae_28">#REF!</definedName>
    <definedName name="K_run" localSheetId="11">#REF!</definedName>
    <definedName name="K_run" localSheetId="3">#REF!</definedName>
    <definedName name="K_run">#REF!</definedName>
    <definedName name="K_run_20" localSheetId="11">#REF!</definedName>
    <definedName name="K_run_20" localSheetId="3">#REF!</definedName>
    <definedName name="K_run_20">#REF!</definedName>
    <definedName name="K_run_28" localSheetId="11">#REF!</definedName>
    <definedName name="K_run_28" localSheetId="3">#REF!</definedName>
    <definedName name="K_run_28">#REF!</definedName>
    <definedName name="K_sed" localSheetId="11">#REF!</definedName>
    <definedName name="K_sed" localSheetId="3">#REF!</definedName>
    <definedName name="K_sed">#REF!</definedName>
    <definedName name="K_sed_20" localSheetId="11">#REF!</definedName>
    <definedName name="K_sed_20" localSheetId="3">#REF!</definedName>
    <definedName name="K_sed_20">#REF!</definedName>
    <definedName name="K_sed_28" localSheetId="11">#REF!</definedName>
    <definedName name="K_sed_28" localSheetId="3">#REF!</definedName>
    <definedName name="K_sed_28">#REF!</definedName>
    <definedName name="K0.001" localSheetId="11">#REF!</definedName>
    <definedName name="K0.001" localSheetId="3">#REF!</definedName>
    <definedName name="K0.001">#REF!</definedName>
    <definedName name="K0.001_20" localSheetId="11">#REF!</definedName>
    <definedName name="K0.001_20" localSheetId="3">#REF!</definedName>
    <definedName name="K0.001_20">#REF!</definedName>
    <definedName name="K0.001_28" localSheetId="11">#REF!</definedName>
    <definedName name="K0.001_28" localSheetId="3">#REF!</definedName>
    <definedName name="K0.001_28">#REF!</definedName>
    <definedName name="K0.011" localSheetId="11">#REF!</definedName>
    <definedName name="K0.011" localSheetId="3">#REF!</definedName>
    <definedName name="K0.011">#REF!</definedName>
    <definedName name="K0.011_20" localSheetId="11">#REF!</definedName>
    <definedName name="K0.011_20" localSheetId="3">#REF!</definedName>
    <definedName name="K0.011_20">#REF!</definedName>
    <definedName name="K0.011_28" localSheetId="11">#REF!</definedName>
    <definedName name="K0.011_28" localSheetId="3">#REF!</definedName>
    <definedName name="K0.011_28">#REF!</definedName>
    <definedName name="K0.101" localSheetId="11">#REF!</definedName>
    <definedName name="K0.101" localSheetId="3">#REF!</definedName>
    <definedName name="K0.101">#REF!</definedName>
    <definedName name="K0.101_20" localSheetId="11">#REF!</definedName>
    <definedName name="K0.101_20" localSheetId="3">#REF!</definedName>
    <definedName name="K0.101_20">#REF!</definedName>
    <definedName name="K0.101_28" localSheetId="11">#REF!</definedName>
    <definedName name="K0.101_28" localSheetId="3">#REF!</definedName>
    <definedName name="K0.101_28">#REF!</definedName>
    <definedName name="K0.111" localSheetId="11">#REF!</definedName>
    <definedName name="K0.111" localSheetId="3">#REF!</definedName>
    <definedName name="K0.111">#REF!</definedName>
    <definedName name="K0.111_20" localSheetId="11">#REF!</definedName>
    <definedName name="K0.111_20" localSheetId="3">#REF!</definedName>
    <definedName name="K0.111_20">#REF!</definedName>
    <definedName name="K0.111_28" localSheetId="11">#REF!</definedName>
    <definedName name="K0.111_28" localSheetId="3">#REF!</definedName>
    <definedName name="K0.111_28">#REF!</definedName>
    <definedName name="K0.201" localSheetId="11">#REF!</definedName>
    <definedName name="K0.201" localSheetId="3">#REF!</definedName>
    <definedName name="K0.201">#REF!</definedName>
    <definedName name="K0.201_20" localSheetId="11">#REF!</definedName>
    <definedName name="K0.201_20" localSheetId="3">#REF!</definedName>
    <definedName name="K0.201_20">#REF!</definedName>
    <definedName name="K0.201_28" localSheetId="11">#REF!</definedName>
    <definedName name="K0.201_28" localSheetId="3">#REF!</definedName>
    <definedName name="K0.201_28">#REF!</definedName>
    <definedName name="K0.211" localSheetId="11">#REF!</definedName>
    <definedName name="K0.211" localSheetId="3">#REF!</definedName>
    <definedName name="K0.211">#REF!</definedName>
    <definedName name="K0.211_20" localSheetId="11">#REF!</definedName>
    <definedName name="K0.211_20" localSheetId="3">#REF!</definedName>
    <definedName name="K0.211_20">#REF!</definedName>
    <definedName name="K0.211_28" localSheetId="11">#REF!</definedName>
    <definedName name="K0.211_28" localSheetId="3">#REF!</definedName>
    <definedName name="K0.211_28">#REF!</definedName>
    <definedName name="K0.301" localSheetId="11">#REF!</definedName>
    <definedName name="K0.301" localSheetId="3">#REF!</definedName>
    <definedName name="K0.301">#REF!</definedName>
    <definedName name="K0.301_20" localSheetId="11">#REF!</definedName>
    <definedName name="K0.301_20" localSheetId="3">#REF!</definedName>
    <definedName name="K0.301_20">#REF!</definedName>
    <definedName name="K0.301_28" localSheetId="11">#REF!</definedName>
    <definedName name="K0.301_28" localSheetId="3">#REF!</definedName>
    <definedName name="K0.301_28">#REF!</definedName>
    <definedName name="K0.311" localSheetId="11">#REF!</definedName>
    <definedName name="K0.311" localSheetId="3">#REF!</definedName>
    <definedName name="K0.311">#REF!</definedName>
    <definedName name="K0.311_20" localSheetId="11">#REF!</definedName>
    <definedName name="K0.311_20" localSheetId="3">#REF!</definedName>
    <definedName name="K0.311_20">#REF!</definedName>
    <definedName name="K0.311_28" localSheetId="11">#REF!</definedName>
    <definedName name="K0.311_28" localSheetId="3">#REF!</definedName>
    <definedName name="K0.311_28">#REF!</definedName>
    <definedName name="K0.400" localSheetId="11">#REF!</definedName>
    <definedName name="K0.400" localSheetId="3">#REF!</definedName>
    <definedName name="K0.400">#REF!</definedName>
    <definedName name="K0.400_20" localSheetId="11">#REF!</definedName>
    <definedName name="K0.400_20" localSheetId="3">#REF!</definedName>
    <definedName name="K0.400_20">#REF!</definedName>
    <definedName name="K0.400_28" localSheetId="11">#REF!</definedName>
    <definedName name="K0.400_28" localSheetId="3">#REF!</definedName>
    <definedName name="K0.400_28">#REF!</definedName>
    <definedName name="K0.410" localSheetId="11">#REF!</definedName>
    <definedName name="K0.410" localSheetId="3">#REF!</definedName>
    <definedName name="K0.410">#REF!</definedName>
    <definedName name="K0.410_20" localSheetId="11">#REF!</definedName>
    <definedName name="K0.410_20" localSheetId="3">#REF!</definedName>
    <definedName name="K0.410_20">#REF!</definedName>
    <definedName name="K0.410_28" localSheetId="11">#REF!</definedName>
    <definedName name="K0.410_28" localSheetId="3">#REF!</definedName>
    <definedName name="K0.410_28">#REF!</definedName>
    <definedName name="K0.501" localSheetId="11">#REF!</definedName>
    <definedName name="K0.501" localSheetId="3">#REF!</definedName>
    <definedName name="K0.501">#REF!</definedName>
    <definedName name="K0.501_20" localSheetId="11">#REF!</definedName>
    <definedName name="K0.501_20" localSheetId="3">#REF!</definedName>
    <definedName name="K0.501_20">#REF!</definedName>
    <definedName name="K0.501_28" localSheetId="11">#REF!</definedName>
    <definedName name="K0.501_28" localSheetId="3">#REF!</definedName>
    <definedName name="K0.501_28">#REF!</definedName>
    <definedName name="K0.511" localSheetId="11">#REF!</definedName>
    <definedName name="K0.511" localSheetId="3">#REF!</definedName>
    <definedName name="K0.511">#REF!</definedName>
    <definedName name="K0.511_20" localSheetId="11">#REF!</definedName>
    <definedName name="K0.511_20" localSheetId="3">#REF!</definedName>
    <definedName name="K0.511_20">#REF!</definedName>
    <definedName name="K0.511_28" localSheetId="11">#REF!</definedName>
    <definedName name="K0.511_28" localSheetId="3">#REF!</definedName>
    <definedName name="K0.511_28">#REF!</definedName>
    <definedName name="K0.61" localSheetId="11">#REF!</definedName>
    <definedName name="K0.61" localSheetId="3">#REF!</definedName>
    <definedName name="K0.61">#REF!</definedName>
    <definedName name="K0.61_20" localSheetId="11">#REF!</definedName>
    <definedName name="K0.61_20" localSheetId="3">#REF!</definedName>
    <definedName name="K0.61_20">#REF!</definedName>
    <definedName name="K0.61_28" localSheetId="11">#REF!</definedName>
    <definedName name="K0.61_28" localSheetId="3">#REF!</definedName>
    <definedName name="K0.61_28">#REF!</definedName>
    <definedName name="K0.71" localSheetId="11">#REF!</definedName>
    <definedName name="K0.71" localSheetId="3">#REF!</definedName>
    <definedName name="K0.71">#REF!</definedName>
    <definedName name="K0.71_20" localSheetId="11">#REF!</definedName>
    <definedName name="K0.71_20" localSheetId="3">#REF!</definedName>
    <definedName name="K0.71_20">#REF!</definedName>
    <definedName name="K0.71_28" localSheetId="11">#REF!</definedName>
    <definedName name="K0.71_28" localSheetId="3">#REF!</definedName>
    <definedName name="K0.71_28">#REF!</definedName>
    <definedName name="K1.001" localSheetId="11">#REF!</definedName>
    <definedName name="K1.001" localSheetId="3">#REF!</definedName>
    <definedName name="K1.001">#REF!</definedName>
    <definedName name="K1.001_20" localSheetId="11">#REF!</definedName>
    <definedName name="K1.001_20" localSheetId="3">#REF!</definedName>
    <definedName name="K1.001_20">#REF!</definedName>
    <definedName name="K1.001_28" localSheetId="11">#REF!</definedName>
    <definedName name="K1.001_28" localSheetId="3">#REF!</definedName>
    <definedName name="K1.001_28">#REF!</definedName>
    <definedName name="K1.021" localSheetId="11">#REF!</definedName>
    <definedName name="K1.021" localSheetId="3">#REF!</definedName>
    <definedName name="K1.021">#REF!</definedName>
    <definedName name="K1.021_20" localSheetId="11">#REF!</definedName>
    <definedName name="K1.021_20" localSheetId="3">#REF!</definedName>
    <definedName name="K1.021_20">#REF!</definedName>
    <definedName name="K1.021_28" localSheetId="11">#REF!</definedName>
    <definedName name="K1.021_28" localSheetId="3">#REF!</definedName>
    <definedName name="K1.021_28">#REF!</definedName>
    <definedName name="K1.041" localSheetId="11">#REF!</definedName>
    <definedName name="K1.041" localSheetId="3">#REF!</definedName>
    <definedName name="K1.041">#REF!</definedName>
    <definedName name="K1.041_20" localSheetId="11">#REF!</definedName>
    <definedName name="K1.041_20" localSheetId="3">#REF!</definedName>
    <definedName name="K1.041_20">#REF!</definedName>
    <definedName name="K1.041_28" localSheetId="11">#REF!</definedName>
    <definedName name="K1.041_28" localSheetId="3">#REF!</definedName>
    <definedName name="K1.041_28">#REF!</definedName>
    <definedName name="K1.121" localSheetId="11">#REF!</definedName>
    <definedName name="K1.121" localSheetId="3">#REF!</definedName>
    <definedName name="K1.121">#REF!</definedName>
    <definedName name="K1.121_20" localSheetId="11">#REF!</definedName>
    <definedName name="K1.121_20" localSheetId="3">#REF!</definedName>
    <definedName name="K1.121_20">#REF!</definedName>
    <definedName name="K1.121_28" localSheetId="11">#REF!</definedName>
    <definedName name="K1.121_28" localSheetId="3">#REF!</definedName>
    <definedName name="K1.121_28">#REF!</definedName>
    <definedName name="K1.201" localSheetId="11">#REF!</definedName>
    <definedName name="K1.201" localSheetId="3">#REF!</definedName>
    <definedName name="K1.201">#REF!</definedName>
    <definedName name="K1.201_20" localSheetId="11">#REF!</definedName>
    <definedName name="K1.201_20" localSheetId="3">#REF!</definedName>
    <definedName name="K1.201_20">#REF!</definedName>
    <definedName name="K1.201_28" localSheetId="11">#REF!</definedName>
    <definedName name="K1.201_28" localSheetId="3">#REF!</definedName>
    <definedName name="K1.201_28">#REF!</definedName>
    <definedName name="K1.211" localSheetId="11">#REF!</definedName>
    <definedName name="K1.211" localSheetId="3">#REF!</definedName>
    <definedName name="K1.211">#REF!</definedName>
    <definedName name="K1.211_20" localSheetId="11">#REF!</definedName>
    <definedName name="K1.211_20" localSheetId="3">#REF!</definedName>
    <definedName name="K1.211_20">#REF!</definedName>
    <definedName name="K1.211_28" localSheetId="11">#REF!</definedName>
    <definedName name="K1.211_28" localSheetId="3">#REF!</definedName>
    <definedName name="K1.211_28">#REF!</definedName>
    <definedName name="K1.221" localSheetId="11">#REF!</definedName>
    <definedName name="K1.221" localSheetId="3">#REF!</definedName>
    <definedName name="K1.221">#REF!</definedName>
    <definedName name="K1.221_20" localSheetId="11">#REF!</definedName>
    <definedName name="K1.221_20" localSheetId="3">#REF!</definedName>
    <definedName name="K1.221_20">#REF!</definedName>
    <definedName name="K1.221_28" localSheetId="11">#REF!</definedName>
    <definedName name="K1.221_28" localSheetId="3">#REF!</definedName>
    <definedName name="K1.221_28">#REF!</definedName>
    <definedName name="K1.301" localSheetId="11">#REF!</definedName>
    <definedName name="K1.301" localSheetId="3">#REF!</definedName>
    <definedName name="K1.301">#REF!</definedName>
    <definedName name="K1.301_20" localSheetId="11">#REF!</definedName>
    <definedName name="K1.301_20" localSheetId="3">#REF!</definedName>
    <definedName name="K1.301_20">#REF!</definedName>
    <definedName name="K1.301_28" localSheetId="11">#REF!</definedName>
    <definedName name="K1.301_28" localSheetId="3">#REF!</definedName>
    <definedName name="K1.301_28">#REF!</definedName>
    <definedName name="K1.321" localSheetId="11">#REF!</definedName>
    <definedName name="K1.321" localSheetId="3">#REF!</definedName>
    <definedName name="K1.321">#REF!</definedName>
    <definedName name="K1.321_20" localSheetId="11">#REF!</definedName>
    <definedName name="K1.321_20" localSheetId="3">#REF!</definedName>
    <definedName name="K1.321_20">#REF!</definedName>
    <definedName name="K1.321_28" localSheetId="11">#REF!</definedName>
    <definedName name="K1.321_28" localSheetId="3">#REF!</definedName>
    <definedName name="K1.321_28">#REF!</definedName>
    <definedName name="K1.331" localSheetId="11">#REF!</definedName>
    <definedName name="K1.331" localSheetId="3">#REF!</definedName>
    <definedName name="K1.331">#REF!</definedName>
    <definedName name="K1.331_20" localSheetId="11">#REF!</definedName>
    <definedName name="K1.331_20" localSheetId="3">#REF!</definedName>
    <definedName name="K1.331_20">#REF!</definedName>
    <definedName name="K1.331_28" localSheetId="11">#REF!</definedName>
    <definedName name="K1.331_28" localSheetId="3">#REF!</definedName>
    <definedName name="K1.331_28">#REF!</definedName>
    <definedName name="K1.341" localSheetId="11">#REF!</definedName>
    <definedName name="K1.341" localSheetId="3">#REF!</definedName>
    <definedName name="K1.341">#REF!</definedName>
    <definedName name="K1.341_20" localSheetId="11">#REF!</definedName>
    <definedName name="K1.341_20" localSheetId="3">#REF!</definedName>
    <definedName name="K1.341_20">#REF!</definedName>
    <definedName name="K1.341_28" localSheetId="11">#REF!</definedName>
    <definedName name="K1.341_28" localSheetId="3">#REF!</definedName>
    <definedName name="K1.341_28">#REF!</definedName>
    <definedName name="K1.401" localSheetId="11">#REF!</definedName>
    <definedName name="K1.401" localSheetId="3">#REF!</definedName>
    <definedName name="K1.401">#REF!</definedName>
    <definedName name="K1.401_20" localSheetId="11">#REF!</definedName>
    <definedName name="K1.401_20" localSheetId="3">#REF!</definedName>
    <definedName name="K1.401_20">#REF!</definedName>
    <definedName name="K1.401_28" localSheetId="11">#REF!</definedName>
    <definedName name="K1.401_28" localSheetId="3">#REF!</definedName>
    <definedName name="K1.401_28">#REF!</definedName>
    <definedName name="K1.411" localSheetId="11">#REF!</definedName>
    <definedName name="K1.411" localSheetId="3">#REF!</definedName>
    <definedName name="K1.411">#REF!</definedName>
    <definedName name="K1.411_20" localSheetId="11">#REF!</definedName>
    <definedName name="K1.411_20" localSheetId="3">#REF!</definedName>
    <definedName name="K1.411_20">#REF!</definedName>
    <definedName name="K1.411_28" localSheetId="11">#REF!</definedName>
    <definedName name="K1.411_28" localSheetId="3">#REF!</definedName>
    <definedName name="K1.411_28">#REF!</definedName>
    <definedName name="K1.421" localSheetId="11">#REF!</definedName>
    <definedName name="K1.421" localSheetId="3">#REF!</definedName>
    <definedName name="K1.421">#REF!</definedName>
    <definedName name="K1.421_20" localSheetId="11">#REF!</definedName>
    <definedName name="K1.421_20" localSheetId="3">#REF!</definedName>
    <definedName name="K1.421_20">#REF!</definedName>
    <definedName name="K1.421_28" localSheetId="11">#REF!</definedName>
    <definedName name="K1.421_28" localSheetId="3">#REF!</definedName>
    <definedName name="K1.421_28">#REF!</definedName>
    <definedName name="K1.431" localSheetId="11">#REF!</definedName>
    <definedName name="K1.431" localSheetId="3">#REF!</definedName>
    <definedName name="K1.431">#REF!</definedName>
    <definedName name="K1.431_20" localSheetId="11">#REF!</definedName>
    <definedName name="K1.431_20" localSheetId="3">#REF!</definedName>
    <definedName name="K1.431_20">#REF!</definedName>
    <definedName name="K1.431_28" localSheetId="11">#REF!</definedName>
    <definedName name="K1.431_28" localSheetId="3">#REF!</definedName>
    <definedName name="K1.431_28">#REF!</definedName>
    <definedName name="K1.441" localSheetId="11">#REF!</definedName>
    <definedName name="K1.441" localSheetId="3">#REF!</definedName>
    <definedName name="K1.441">#REF!</definedName>
    <definedName name="K1.441_20" localSheetId="11">#REF!</definedName>
    <definedName name="K1.441_20" localSheetId="3">#REF!</definedName>
    <definedName name="K1.441_20">#REF!</definedName>
    <definedName name="K1.441_28" localSheetId="11">#REF!</definedName>
    <definedName name="K1.441_28" localSheetId="3">#REF!</definedName>
    <definedName name="K1.441_28">#REF!</definedName>
    <definedName name="k14s" localSheetId="11">#REF!</definedName>
    <definedName name="k14s" localSheetId="3">#REF!</definedName>
    <definedName name="k14s">#REF!</definedName>
    <definedName name="K2.001" localSheetId="11">#REF!</definedName>
    <definedName name="K2.001" localSheetId="3">#REF!</definedName>
    <definedName name="K2.001">#REF!</definedName>
    <definedName name="K2.001_20" localSheetId="11">#REF!</definedName>
    <definedName name="K2.001_20" localSheetId="3">#REF!</definedName>
    <definedName name="K2.001_20">#REF!</definedName>
    <definedName name="K2.001_28" localSheetId="11">#REF!</definedName>
    <definedName name="K2.001_28" localSheetId="3">#REF!</definedName>
    <definedName name="K2.001_28">#REF!</definedName>
    <definedName name="K2.011" localSheetId="11">#REF!</definedName>
    <definedName name="K2.011" localSheetId="3">#REF!</definedName>
    <definedName name="K2.011">#REF!</definedName>
    <definedName name="K2.011_20" localSheetId="11">#REF!</definedName>
    <definedName name="K2.011_20" localSheetId="3">#REF!</definedName>
    <definedName name="K2.011_20">#REF!</definedName>
    <definedName name="K2.011_28" localSheetId="11">#REF!</definedName>
    <definedName name="K2.011_28" localSheetId="3">#REF!</definedName>
    <definedName name="K2.011_28">#REF!</definedName>
    <definedName name="K2.021" localSheetId="11">#REF!</definedName>
    <definedName name="K2.021" localSheetId="3">#REF!</definedName>
    <definedName name="K2.021">#REF!</definedName>
    <definedName name="K2.021_20" localSheetId="11">#REF!</definedName>
    <definedName name="K2.021_20" localSheetId="3">#REF!</definedName>
    <definedName name="K2.021_20">#REF!</definedName>
    <definedName name="K2.021_28" localSheetId="11">#REF!</definedName>
    <definedName name="K2.021_28" localSheetId="3">#REF!</definedName>
    <definedName name="K2.021_28">#REF!</definedName>
    <definedName name="K2.031" localSheetId="11">#REF!</definedName>
    <definedName name="K2.031" localSheetId="3">#REF!</definedName>
    <definedName name="K2.031">#REF!</definedName>
    <definedName name="K2.031_20" localSheetId="11">#REF!</definedName>
    <definedName name="K2.031_20" localSheetId="3">#REF!</definedName>
    <definedName name="K2.031_20">#REF!</definedName>
    <definedName name="K2.031_28" localSheetId="11">#REF!</definedName>
    <definedName name="K2.031_28" localSheetId="3">#REF!</definedName>
    <definedName name="K2.031_28">#REF!</definedName>
    <definedName name="K2.041" localSheetId="11">#REF!</definedName>
    <definedName name="K2.041" localSheetId="3">#REF!</definedName>
    <definedName name="K2.041">#REF!</definedName>
    <definedName name="K2.041_20" localSheetId="11">#REF!</definedName>
    <definedName name="K2.041_20" localSheetId="3">#REF!</definedName>
    <definedName name="K2.041_20">#REF!</definedName>
    <definedName name="K2.041_28" localSheetId="11">#REF!</definedName>
    <definedName name="K2.041_28" localSheetId="3">#REF!</definedName>
    <definedName name="K2.041_28">#REF!</definedName>
    <definedName name="K2.101" localSheetId="11">#REF!</definedName>
    <definedName name="K2.101" localSheetId="3">#REF!</definedName>
    <definedName name="K2.101">#REF!</definedName>
    <definedName name="K2.101_20" localSheetId="11">#REF!</definedName>
    <definedName name="K2.101_20" localSheetId="3">#REF!</definedName>
    <definedName name="K2.101_20">#REF!</definedName>
    <definedName name="K2.101_28" localSheetId="11">#REF!</definedName>
    <definedName name="K2.101_28" localSheetId="3">#REF!</definedName>
    <definedName name="K2.101_28">#REF!</definedName>
    <definedName name="K2.111" localSheetId="11">#REF!</definedName>
    <definedName name="K2.111" localSheetId="3">#REF!</definedName>
    <definedName name="K2.111">#REF!</definedName>
    <definedName name="K2.111_20" localSheetId="11">#REF!</definedName>
    <definedName name="K2.111_20" localSheetId="3">#REF!</definedName>
    <definedName name="K2.111_20">#REF!</definedName>
    <definedName name="K2.111_28" localSheetId="11">#REF!</definedName>
    <definedName name="K2.111_28" localSheetId="3">#REF!</definedName>
    <definedName name="K2.111_28">#REF!</definedName>
    <definedName name="K2.121" localSheetId="11">#REF!</definedName>
    <definedName name="K2.121" localSheetId="3">#REF!</definedName>
    <definedName name="K2.121">#REF!</definedName>
    <definedName name="K2.121_20" localSheetId="11">#REF!</definedName>
    <definedName name="K2.121_20" localSheetId="3">#REF!</definedName>
    <definedName name="K2.121_20">#REF!</definedName>
    <definedName name="K2.121_28" localSheetId="11">#REF!</definedName>
    <definedName name="K2.121_28" localSheetId="3">#REF!</definedName>
    <definedName name="K2.121_28">#REF!</definedName>
    <definedName name="K2.131" localSheetId="11">#REF!</definedName>
    <definedName name="K2.131" localSheetId="3">#REF!</definedName>
    <definedName name="K2.131">#REF!</definedName>
    <definedName name="K2.131_20" localSheetId="11">#REF!</definedName>
    <definedName name="K2.131_20" localSheetId="3">#REF!</definedName>
    <definedName name="K2.131_20">#REF!</definedName>
    <definedName name="K2.131_28" localSheetId="11">#REF!</definedName>
    <definedName name="K2.131_28" localSheetId="3">#REF!</definedName>
    <definedName name="K2.131_28">#REF!</definedName>
    <definedName name="K2.141" localSheetId="11">#REF!</definedName>
    <definedName name="K2.141" localSheetId="3">#REF!</definedName>
    <definedName name="K2.141">#REF!</definedName>
    <definedName name="K2.141_20" localSheetId="11">#REF!</definedName>
    <definedName name="K2.141_20" localSheetId="3">#REF!</definedName>
    <definedName name="K2.141_20">#REF!</definedName>
    <definedName name="K2.141_28" localSheetId="11">#REF!</definedName>
    <definedName name="K2.141_28" localSheetId="3">#REF!</definedName>
    <definedName name="K2.141_28">#REF!</definedName>
    <definedName name="K2.201" localSheetId="11">#REF!</definedName>
    <definedName name="K2.201" localSheetId="3">#REF!</definedName>
    <definedName name="K2.201">#REF!</definedName>
    <definedName name="K2.201_20" localSheetId="11">#REF!</definedName>
    <definedName name="K2.201_20" localSheetId="3">#REF!</definedName>
    <definedName name="K2.201_20">#REF!</definedName>
    <definedName name="K2.201_28" localSheetId="11">#REF!</definedName>
    <definedName name="K2.201_28" localSheetId="3">#REF!</definedName>
    <definedName name="K2.201_28">#REF!</definedName>
    <definedName name="K2.211" localSheetId="11">#REF!</definedName>
    <definedName name="K2.211" localSheetId="3">#REF!</definedName>
    <definedName name="K2.211">#REF!</definedName>
    <definedName name="K2.211_20" localSheetId="11">#REF!</definedName>
    <definedName name="K2.211_20" localSheetId="3">#REF!</definedName>
    <definedName name="K2.211_20">#REF!</definedName>
    <definedName name="K2.211_28" localSheetId="11">#REF!</definedName>
    <definedName name="K2.211_28" localSheetId="3">#REF!</definedName>
    <definedName name="K2.211_28">#REF!</definedName>
    <definedName name="K2.221" localSheetId="11">#REF!</definedName>
    <definedName name="K2.221" localSheetId="3">#REF!</definedName>
    <definedName name="K2.221">#REF!</definedName>
    <definedName name="K2.221_20" localSheetId="11">#REF!</definedName>
    <definedName name="K2.221_20" localSheetId="3">#REF!</definedName>
    <definedName name="K2.221_20">#REF!</definedName>
    <definedName name="K2.221_28" localSheetId="11">#REF!</definedName>
    <definedName name="K2.221_28" localSheetId="3">#REF!</definedName>
    <definedName name="K2.221_28">#REF!</definedName>
    <definedName name="K2.231" localSheetId="11">#REF!</definedName>
    <definedName name="K2.231" localSheetId="3">#REF!</definedName>
    <definedName name="K2.231">#REF!</definedName>
    <definedName name="K2.231_20" localSheetId="11">#REF!</definedName>
    <definedName name="K2.231_20" localSheetId="3">#REF!</definedName>
    <definedName name="K2.231_20">#REF!</definedName>
    <definedName name="K2.231_28" localSheetId="11">#REF!</definedName>
    <definedName name="K2.231_28" localSheetId="3">#REF!</definedName>
    <definedName name="K2.231_28">#REF!</definedName>
    <definedName name="K2.241" localSheetId="11">#REF!</definedName>
    <definedName name="K2.241" localSheetId="3">#REF!</definedName>
    <definedName name="K2.241">#REF!</definedName>
    <definedName name="K2.241_20" localSheetId="11">#REF!</definedName>
    <definedName name="K2.241_20" localSheetId="3">#REF!</definedName>
    <definedName name="K2.241_20">#REF!</definedName>
    <definedName name="K2.241_28" localSheetId="11">#REF!</definedName>
    <definedName name="K2.241_28" localSheetId="3">#REF!</definedName>
    <definedName name="K2.241_28">#REF!</definedName>
    <definedName name="K2.301" localSheetId="11">#REF!</definedName>
    <definedName name="K2.301" localSheetId="3">#REF!</definedName>
    <definedName name="K2.301">#REF!</definedName>
    <definedName name="K2.301_20" localSheetId="11">#REF!</definedName>
    <definedName name="K2.301_20" localSheetId="3">#REF!</definedName>
    <definedName name="K2.301_20">#REF!</definedName>
    <definedName name="K2.301_28" localSheetId="11">#REF!</definedName>
    <definedName name="K2.301_28" localSheetId="3">#REF!</definedName>
    <definedName name="K2.301_28">#REF!</definedName>
    <definedName name="K2.321" localSheetId="11">#REF!</definedName>
    <definedName name="K2.321" localSheetId="3">#REF!</definedName>
    <definedName name="K2.321">#REF!</definedName>
    <definedName name="K2.321_20" localSheetId="11">#REF!</definedName>
    <definedName name="K2.321_20" localSheetId="3">#REF!</definedName>
    <definedName name="K2.321_20">#REF!</definedName>
    <definedName name="K2.321_28" localSheetId="11">#REF!</definedName>
    <definedName name="K2.321_28" localSheetId="3">#REF!</definedName>
    <definedName name="K2.321_28">#REF!</definedName>
    <definedName name="K2.341" localSheetId="11">#REF!</definedName>
    <definedName name="K2.341" localSheetId="3">#REF!</definedName>
    <definedName name="K2.341">#REF!</definedName>
    <definedName name="K2.341_20" localSheetId="11">#REF!</definedName>
    <definedName name="K2.341_20" localSheetId="3">#REF!</definedName>
    <definedName name="K2.341_20">#REF!</definedName>
    <definedName name="K2.341_28" localSheetId="11">#REF!</definedName>
    <definedName name="K2.341_28" localSheetId="3">#REF!</definedName>
    <definedName name="K2.341_28">#REF!</definedName>
    <definedName name="K2.400" localSheetId="11">#REF!</definedName>
    <definedName name="K2.400" localSheetId="3">#REF!</definedName>
    <definedName name="K2.400">#REF!</definedName>
    <definedName name="K2.400_20" localSheetId="11">#REF!</definedName>
    <definedName name="K2.400_20" localSheetId="3">#REF!</definedName>
    <definedName name="K2.400_20">#REF!</definedName>
    <definedName name="K2.400_28" localSheetId="11">#REF!</definedName>
    <definedName name="K2.400_28" localSheetId="3">#REF!</definedName>
    <definedName name="K2.400_28">#REF!</definedName>
    <definedName name="K2.420" localSheetId="11">#REF!</definedName>
    <definedName name="K2.420" localSheetId="3">#REF!</definedName>
    <definedName name="K2.420">#REF!</definedName>
    <definedName name="K2.420_20" localSheetId="11">#REF!</definedName>
    <definedName name="K2.420_20" localSheetId="3">#REF!</definedName>
    <definedName name="K2.420_20">#REF!</definedName>
    <definedName name="K2.420_28" localSheetId="11">#REF!</definedName>
    <definedName name="K2.420_28" localSheetId="3">#REF!</definedName>
    <definedName name="K2.420_28">#REF!</definedName>
    <definedName name="K2.440" localSheetId="11">#REF!</definedName>
    <definedName name="K2.440" localSheetId="3">#REF!</definedName>
    <definedName name="K2.440">#REF!</definedName>
    <definedName name="K2.440_20" localSheetId="11">#REF!</definedName>
    <definedName name="K2.440_20" localSheetId="3">#REF!</definedName>
    <definedName name="K2.440_20">#REF!</definedName>
    <definedName name="K2.440_28" localSheetId="11">#REF!</definedName>
    <definedName name="K2.440_28" localSheetId="3">#REF!</definedName>
    <definedName name="K2.440_28">#REF!</definedName>
    <definedName name="K2.500" localSheetId="11">#REF!</definedName>
    <definedName name="K2.500" localSheetId="3">#REF!</definedName>
    <definedName name="K2.500">#REF!</definedName>
    <definedName name="K2.500_20" localSheetId="11">#REF!</definedName>
    <definedName name="K2.500_20" localSheetId="3">#REF!</definedName>
    <definedName name="K2.500_20">#REF!</definedName>
    <definedName name="K2.500_28" localSheetId="11">#REF!</definedName>
    <definedName name="K2.500_28" localSheetId="3">#REF!</definedName>
    <definedName name="K2.500_28">#REF!</definedName>
    <definedName name="K2.520" localSheetId="11">#REF!</definedName>
    <definedName name="K2.520" localSheetId="3">#REF!</definedName>
    <definedName name="K2.520">#REF!</definedName>
    <definedName name="K2.520_20" localSheetId="11">#REF!</definedName>
    <definedName name="K2.520_20" localSheetId="3">#REF!</definedName>
    <definedName name="K2.520_20">#REF!</definedName>
    <definedName name="K2.520_28" localSheetId="11">#REF!</definedName>
    <definedName name="K2.520_28" localSheetId="3">#REF!</definedName>
    <definedName name="K2.520_28">#REF!</definedName>
    <definedName name="K2.540" localSheetId="11">#REF!</definedName>
    <definedName name="K2.540" localSheetId="3">#REF!</definedName>
    <definedName name="K2.540">#REF!</definedName>
    <definedName name="K2.540_20" localSheetId="11">#REF!</definedName>
    <definedName name="K2.540_20" localSheetId="3">#REF!</definedName>
    <definedName name="K2.540_20">#REF!</definedName>
    <definedName name="K2.540_28" localSheetId="11">#REF!</definedName>
    <definedName name="K2.540_28" localSheetId="3">#REF!</definedName>
    <definedName name="K2.540_28">#REF!</definedName>
    <definedName name="k2b">NA()</definedName>
    <definedName name="k2b_26" localSheetId="11">#REF!</definedName>
    <definedName name="k2b_26" localSheetId="3">#REF!</definedName>
    <definedName name="k2b_26">#REF!</definedName>
    <definedName name="k2b_28" localSheetId="11">#REF!</definedName>
    <definedName name="k2b_28" localSheetId="3">#REF!</definedName>
    <definedName name="k2b_28">#REF!</definedName>
    <definedName name="K3.210" localSheetId="11">#REF!</definedName>
    <definedName name="K3.210" localSheetId="3">#REF!</definedName>
    <definedName name="K3.210">#REF!</definedName>
    <definedName name="K3.210_20" localSheetId="11">#REF!</definedName>
    <definedName name="K3.210_20" localSheetId="3">#REF!</definedName>
    <definedName name="K3.210_20">#REF!</definedName>
    <definedName name="K3.210_28" localSheetId="11">#REF!</definedName>
    <definedName name="K3.210_28" localSheetId="3">#REF!</definedName>
    <definedName name="K3.210_28">#REF!</definedName>
    <definedName name="K3.220" localSheetId="11">#REF!</definedName>
    <definedName name="K3.220" localSheetId="3">#REF!</definedName>
    <definedName name="K3.220">#REF!</definedName>
    <definedName name="K3.220_20" localSheetId="11">#REF!</definedName>
    <definedName name="K3.220_20" localSheetId="3">#REF!</definedName>
    <definedName name="K3.220_20">#REF!</definedName>
    <definedName name="K3.220_28" localSheetId="11">#REF!</definedName>
    <definedName name="K3.220_28" localSheetId="3">#REF!</definedName>
    <definedName name="K3.220_28">#REF!</definedName>
    <definedName name="K3.230" localSheetId="11">#REF!</definedName>
    <definedName name="K3.230" localSheetId="3">#REF!</definedName>
    <definedName name="K3.230">#REF!</definedName>
    <definedName name="K3.230_20" localSheetId="11">#REF!</definedName>
    <definedName name="K3.230_20" localSheetId="3">#REF!</definedName>
    <definedName name="K3.230_20">#REF!</definedName>
    <definedName name="K3.230_28" localSheetId="11">#REF!</definedName>
    <definedName name="K3.230_28" localSheetId="3">#REF!</definedName>
    <definedName name="K3.230_28">#REF!</definedName>
    <definedName name="K3.310" localSheetId="11">#REF!</definedName>
    <definedName name="K3.310" localSheetId="3">#REF!</definedName>
    <definedName name="K3.310">#REF!</definedName>
    <definedName name="K3.310_20" localSheetId="11">#REF!</definedName>
    <definedName name="K3.310_20" localSheetId="3">#REF!</definedName>
    <definedName name="K3.310_20">#REF!</definedName>
    <definedName name="K3.310_28" localSheetId="11">#REF!</definedName>
    <definedName name="K3.310_28" localSheetId="3">#REF!</definedName>
    <definedName name="K3.310_28">#REF!</definedName>
    <definedName name="K3.320" localSheetId="11">#REF!</definedName>
    <definedName name="K3.320" localSheetId="3">#REF!</definedName>
    <definedName name="K3.320">#REF!</definedName>
    <definedName name="K3.320_20" localSheetId="11">#REF!</definedName>
    <definedName name="K3.320_20" localSheetId="3">#REF!</definedName>
    <definedName name="K3.320_20">#REF!</definedName>
    <definedName name="K3.320_28" localSheetId="11">#REF!</definedName>
    <definedName name="K3.320_28" localSheetId="3">#REF!</definedName>
    <definedName name="K3.320_28">#REF!</definedName>
    <definedName name="K3.330" localSheetId="11">#REF!</definedName>
    <definedName name="K3.330" localSheetId="3">#REF!</definedName>
    <definedName name="K3.330">#REF!</definedName>
    <definedName name="K3.330_20" localSheetId="11">#REF!</definedName>
    <definedName name="K3.330_20" localSheetId="3">#REF!</definedName>
    <definedName name="K3.330_20">#REF!</definedName>
    <definedName name="K3.330_28" localSheetId="11">#REF!</definedName>
    <definedName name="K3.330_28" localSheetId="3">#REF!</definedName>
    <definedName name="K3.330_28">#REF!</definedName>
    <definedName name="K3.410" localSheetId="11">#REF!</definedName>
    <definedName name="K3.410" localSheetId="3">#REF!</definedName>
    <definedName name="K3.410">#REF!</definedName>
    <definedName name="K3.410_20" localSheetId="11">#REF!</definedName>
    <definedName name="K3.410_20" localSheetId="3">#REF!</definedName>
    <definedName name="K3.410_20">#REF!</definedName>
    <definedName name="K3.410_28" localSheetId="11">#REF!</definedName>
    <definedName name="K3.410_28" localSheetId="3">#REF!</definedName>
    <definedName name="K3.410_28">#REF!</definedName>
    <definedName name="K3.430" localSheetId="11">#REF!</definedName>
    <definedName name="K3.430" localSheetId="3">#REF!</definedName>
    <definedName name="K3.430">#REF!</definedName>
    <definedName name="K3.430_20" localSheetId="11">#REF!</definedName>
    <definedName name="K3.430_20" localSheetId="3">#REF!</definedName>
    <definedName name="K3.430_20">#REF!</definedName>
    <definedName name="K3.430_28" localSheetId="11">#REF!</definedName>
    <definedName name="K3.430_28" localSheetId="3">#REF!</definedName>
    <definedName name="K3.430_28">#REF!</definedName>
    <definedName name="K3.450" localSheetId="11">#REF!</definedName>
    <definedName name="K3.450" localSheetId="3">#REF!</definedName>
    <definedName name="K3.450">#REF!</definedName>
    <definedName name="K3.450_20" localSheetId="11">#REF!</definedName>
    <definedName name="K3.450_20" localSheetId="3">#REF!</definedName>
    <definedName name="K3.450_20">#REF!</definedName>
    <definedName name="K3.450_28" localSheetId="11">#REF!</definedName>
    <definedName name="K3.450_28" localSheetId="3">#REF!</definedName>
    <definedName name="K3.450_28">#REF!</definedName>
    <definedName name="K4.010" localSheetId="11">#REF!</definedName>
    <definedName name="K4.010" localSheetId="3">#REF!</definedName>
    <definedName name="K4.010">#REF!</definedName>
    <definedName name="K4.010_20" localSheetId="11">#REF!</definedName>
    <definedName name="K4.010_20" localSheetId="3">#REF!</definedName>
    <definedName name="K4.010_20">#REF!</definedName>
    <definedName name="K4.010_28" localSheetId="11">#REF!</definedName>
    <definedName name="K4.010_28" localSheetId="3">#REF!</definedName>
    <definedName name="K4.010_28">#REF!</definedName>
    <definedName name="K4.020" localSheetId="11">#REF!</definedName>
    <definedName name="K4.020" localSheetId="3">#REF!</definedName>
    <definedName name="K4.020">#REF!</definedName>
    <definedName name="K4.020_20" localSheetId="11">#REF!</definedName>
    <definedName name="K4.020_20" localSheetId="3">#REF!</definedName>
    <definedName name="K4.020_20">#REF!</definedName>
    <definedName name="K4.020_28" localSheetId="11">#REF!</definedName>
    <definedName name="K4.020_28" localSheetId="3">#REF!</definedName>
    <definedName name="K4.020_28">#REF!</definedName>
    <definedName name="K4.110" localSheetId="11">#REF!</definedName>
    <definedName name="K4.110" localSheetId="3">#REF!</definedName>
    <definedName name="K4.110">#REF!</definedName>
    <definedName name="K4.110_20" localSheetId="11">#REF!</definedName>
    <definedName name="K4.110_20" localSheetId="3">#REF!</definedName>
    <definedName name="K4.110_20">#REF!</definedName>
    <definedName name="K4.110_28" localSheetId="11">#REF!</definedName>
    <definedName name="K4.110_28" localSheetId="3">#REF!</definedName>
    <definedName name="K4.110_28">#REF!</definedName>
    <definedName name="K4.120" localSheetId="11">#REF!</definedName>
    <definedName name="K4.120" localSheetId="3">#REF!</definedName>
    <definedName name="K4.120">#REF!</definedName>
    <definedName name="K4.120_20" localSheetId="11">#REF!</definedName>
    <definedName name="K4.120_20" localSheetId="3">#REF!</definedName>
    <definedName name="K4.120_20">#REF!</definedName>
    <definedName name="K4.120_28" localSheetId="11">#REF!</definedName>
    <definedName name="K4.120_28" localSheetId="3">#REF!</definedName>
    <definedName name="K4.120_28">#REF!</definedName>
    <definedName name="K4.210" localSheetId="11">#REF!</definedName>
    <definedName name="K4.210" localSheetId="3">#REF!</definedName>
    <definedName name="K4.210">#REF!</definedName>
    <definedName name="K4.210_20" localSheetId="11">#REF!</definedName>
    <definedName name="K4.210_20" localSheetId="3">#REF!</definedName>
    <definedName name="K4.210_20">#REF!</definedName>
    <definedName name="K4.210_28" localSheetId="11">#REF!</definedName>
    <definedName name="K4.210_28" localSheetId="3">#REF!</definedName>
    <definedName name="K4.210_28">#REF!</definedName>
    <definedName name="K4.220" localSheetId="11">#REF!</definedName>
    <definedName name="K4.220" localSheetId="3">#REF!</definedName>
    <definedName name="K4.220">#REF!</definedName>
    <definedName name="K4.220_20" localSheetId="11">#REF!</definedName>
    <definedName name="K4.220_20" localSheetId="3">#REF!</definedName>
    <definedName name="K4.220_20">#REF!</definedName>
    <definedName name="K4.220_28" localSheetId="11">#REF!</definedName>
    <definedName name="K4.220_28" localSheetId="3">#REF!</definedName>
    <definedName name="K4.220_28">#REF!</definedName>
    <definedName name="K4.230" localSheetId="11">#REF!</definedName>
    <definedName name="K4.230" localSheetId="3">#REF!</definedName>
    <definedName name="K4.230">#REF!</definedName>
    <definedName name="K4.230_20" localSheetId="11">#REF!</definedName>
    <definedName name="K4.230_20" localSheetId="3">#REF!</definedName>
    <definedName name="K4.230_20">#REF!</definedName>
    <definedName name="K4.230_28" localSheetId="11">#REF!</definedName>
    <definedName name="K4.230_28" localSheetId="3">#REF!</definedName>
    <definedName name="K4.230_28">#REF!</definedName>
    <definedName name="K4.240" localSheetId="11">#REF!</definedName>
    <definedName name="K4.240" localSheetId="3">#REF!</definedName>
    <definedName name="K4.240">#REF!</definedName>
    <definedName name="K4.240_20" localSheetId="11">#REF!</definedName>
    <definedName name="K4.240_20" localSheetId="3">#REF!</definedName>
    <definedName name="K4.240_20">#REF!</definedName>
    <definedName name="K4.240_28" localSheetId="11">#REF!</definedName>
    <definedName name="K4.240_28" localSheetId="3">#REF!</definedName>
    <definedName name="K4.240_28">#REF!</definedName>
    <definedName name="KA" localSheetId="11">#REF!</definedName>
    <definedName name="KA" localSheetId="3">#REF!</definedName>
    <definedName name="KA">#REF!</definedName>
    <definedName name="KA_20" localSheetId="11">#REF!</definedName>
    <definedName name="KA_20" localSheetId="3">#REF!</definedName>
    <definedName name="KA_20">#REF!</definedName>
    <definedName name="KA_28" localSheetId="11">#REF!</definedName>
    <definedName name="KA_28" localSheetId="3">#REF!</definedName>
    <definedName name="KA_28">#REF!</definedName>
    <definedName name="KAE" localSheetId="11">#REF!</definedName>
    <definedName name="KAE" localSheetId="3">#REF!</definedName>
    <definedName name="KAE">#REF!</definedName>
    <definedName name="KAE_20" localSheetId="11">#REF!</definedName>
    <definedName name="KAE_20" localSheetId="3">#REF!</definedName>
    <definedName name="KAE_20">#REF!</definedName>
    <definedName name="KAE_28" localSheetId="11">#REF!</definedName>
    <definedName name="KAE_28" localSheetId="3">#REF!</definedName>
    <definedName name="KAE_28">#REF!</definedName>
    <definedName name="KAS" localSheetId="11">#REF!</definedName>
    <definedName name="KAS" localSheetId="3">#REF!</definedName>
    <definedName name="KAS">#REF!</definedName>
    <definedName name="KAS_20" localSheetId="11">#REF!</definedName>
    <definedName name="KAS_20" localSheetId="3">#REF!</definedName>
    <definedName name="KAS_20">#REF!</definedName>
    <definedName name="KAS_28" localSheetId="11">#REF!</definedName>
    <definedName name="KAS_28" localSheetId="3">#REF!</definedName>
    <definedName name="KAS_28">#REF!</definedName>
    <definedName name="Kc" localSheetId="11">#REF!</definedName>
    <definedName name="Kc" localSheetId="3">#REF!</definedName>
    <definedName name="Kc">#REF!</definedName>
    <definedName name="kcdd" localSheetId="11">#REF!</definedName>
    <definedName name="kcdd" localSheetId="3">#REF!</definedName>
    <definedName name="kcdd">#REF!</definedName>
    <definedName name="kcdd_20" localSheetId="11">#REF!</definedName>
    <definedName name="kcdd_20" localSheetId="3">#REF!</definedName>
    <definedName name="kcdd_20">#REF!</definedName>
    <definedName name="kcmck" localSheetId="0" hidden="1">{"'Sheet1'!$L$16"}</definedName>
    <definedName name="kcmck" localSheetId="1" hidden="1">{"'Sheet1'!$L$16"}</definedName>
    <definedName name="kcmck" localSheetId="2" hidden="1">{"'Sheet1'!$L$16"}</definedName>
    <definedName name="kcmck" localSheetId="3" hidden="1">{"'Sheet1'!$L$16"}</definedName>
    <definedName name="kcmck" hidden="1">{"'Sheet1'!$L$16"}</definedName>
    <definedName name="kcong" localSheetId="11">#REF!</definedName>
    <definedName name="kcong" localSheetId="3">#REF!</definedName>
    <definedName name="kcong">#REF!</definedName>
    <definedName name="kcong_20" localSheetId="11">#REF!</definedName>
    <definedName name="kcong_20" localSheetId="3">#REF!</definedName>
    <definedName name="kcong_20">#REF!</definedName>
    <definedName name="KcTieuChuan">"#NAME!KcTieuChuan"</definedName>
    <definedName name="KcTieuChuan_26" localSheetId="0">__A67000</definedName>
    <definedName name="KcTieuChuan_26" localSheetId="1">__A67000</definedName>
    <definedName name="KcTieuChuan_26" localSheetId="2">__A67000</definedName>
    <definedName name="KcTieuChuan_26" localSheetId="3">[0]!__A67000</definedName>
    <definedName name="KcTieuChuan_26">__A67000</definedName>
    <definedName name="Kd" localSheetId="11">#REF!</definedName>
    <definedName name="Kd" localSheetId="0">#REF!</definedName>
    <definedName name="Kd" localSheetId="3">#REF!</definedName>
    <definedName name="Kd">#REF!</definedName>
    <definedName name="KDC" localSheetId="11">#REF!</definedName>
    <definedName name="KDC" localSheetId="0">#REF!</definedName>
    <definedName name="KDC" localSheetId="3">#REF!</definedName>
    <definedName name="KDC">#REF!</definedName>
    <definedName name="KDC_28" localSheetId="11">#REF!</definedName>
    <definedName name="KDC_28" localSheetId="0">#REF!</definedName>
    <definedName name="KDC_28" localSheetId="3">#REF!</definedName>
    <definedName name="KDC_28">#REF!</definedName>
    <definedName name="kdien" localSheetId="11">#REF!</definedName>
    <definedName name="kdien" localSheetId="3">#REF!</definedName>
    <definedName name="kdien">#REF!</definedName>
    <definedName name="kdien_20" localSheetId="11">#REF!</definedName>
    <definedName name="kdien_20" localSheetId="3">#REF!</definedName>
    <definedName name="kdien_20">#REF!</definedName>
    <definedName name="kdien_28" localSheetId="11">#REF!</definedName>
    <definedName name="kdien_28" localSheetId="3">#REF!</definedName>
    <definedName name="kdien_28">#REF!</definedName>
    <definedName name="ke" localSheetId="11">#REF!</definedName>
    <definedName name="ke" localSheetId="3">#REF!</definedName>
    <definedName name="ke">#REF!</definedName>
    <definedName name="kecot" localSheetId="11">#REF!</definedName>
    <definedName name="kecot" localSheetId="3">#REF!</definedName>
    <definedName name="kecot">#REF!</definedName>
    <definedName name="kecot_20" localSheetId="11">#REF!</definedName>
    <definedName name="kecot_20" localSheetId="3">#REF!</definedName>
    <definedName name="kecot_20">#REF!</definedName>
    <definedName name="kecot_28" localSheetId="11">#REF!</definedName>
    <definedName name="kecot_28" localSheetId="3">#REF!</definedName>
    <definedName name="kecot_28">#REF!</definedName>
    <definedName name="Kepcapcacloai">"$#REF!.$B$607:$D$620"</definedName>
    <definedName name="Kepcapcacloai_26" localSheetId="11">#REF!</definedName>
    <definedName name="Kepcapcacloai_26" localSheetId="3">#REF!</definedName>
    <definedName name="Kepcapcacloai_26">#REF!</definedName>
    <definedName name="Kepcapcacloai_28" localSheetId="11">#REF!</definedName>
    <definedName name="Kepcapcacloai_28" localSheetId="3">#REF!</definedName>
    <definedName name="Kepcapcacloai_28">#REF!</definedName>
    <definedName name="Kepcapcacloai_3">"$#REF!.$B$607:$D$620"</definedName>
    <definedName name="Kepham" localSheetId="11">#REF!</definedName>
    <definedName name="Kepham" localSheetId="3">#REF!</definedName>
    <definedName name="Kepham">#REF!</definedName>
    <definedName name="Kepham_20" localSheetId="11">#REF!</definedName>
    <definedName name="Kepham_20" localSheetId="3">#REF!</definedName>
    <definedName name="Kepham_20">#REF!</definedName>
    <definedName name="Keptreo" localSheetId="11">#REF!</definedName>
    <definedName name="Keptreo" localSheetId="3">#REF!</definedName>
    <definedName name="Keptreo">#REF!</definedName>
    <definedName name="Keptreo_20" localSheetId="11">#REF!</definedName>
    <definedName name="Keptreo_20" localSheetId="3">#REF!</definedName>
    <definedName name="Keptreo_20">#REF!</definedName>
    <definedName name="ketcau" localSheetId="11">#REF!</definedName>
    <definedName name="ketcau" localSheetId="3">#REF!</definedName>
    <definedName name="ketcau">#REF!</definedName>
    <definedName name="ketcau_20" localSheetId="11">#REF!</definedName>
    <definedName name="ketcau_20" localSheetId="3">#REF!</definedName>
    <definedName name="ketcau_20">#REF!</definedName>
    <definedName name="ketcau_28" localSheetId="11">#REF!</definedName>
    <definedName name="ketcau_28" localSheetId="3">#REF!</definedName>
    <definedName name="ketcau_28">#REF!</definedName>
    <definedName name="Kf" localSheetId="11">#REF!</definedName>
    <definedName name="Kf" localSheetId="3">#REF!</definedName>
    <definedName name="Kf">#REF!</definedName>
    <definedName name="Kf_20" localSheetId="11">#REF!</definedName>
    <definedName name="Kf_20" localSheetId="3">#REF!</definedName>
    <definedName name="Kf_20">#REF!</definedName>
    <definedName name="KFFMAX" localSheetId="11">#REF!</definedName>
    <definedName name="KFFMAX" localSheetId="3">#REF!</definedName>
    <definedName name="KFFMAX">#REF!</definedName>
    <definedName name="KFFMAX_20" localSheetId="11">#REF!</definedName>
    <definedName name="KFFMAX_20" localSheetId="3">#REF!</definedName>
    <definedName name="KFFMAX_20">#REF!</definedName>
    <definedName name="KFFMAX_28" localSheetId="11">#REF!</definedName>
    <definedName name="KFFMAX_28" localSheetId="3">#REF!</definedName>
    <definedName name="KFFMAX_28">#REF!</definedName>
    <definedName name="KFFMIN" localSheetId="11">#REF!</definedName>
    <definedName name="KFFMIN" localSheetId="3">#REF!</definedName>
    <definedName name="KFFMIN">#REF!</definedName>
    <definedName name="KFFMIN_20" localSheetId="11">#REF!</definedName>
    <definedName name="KFFMIN_20" localSheetId="3">#REF!</definedName>
    <definedName name="KFFMIN_20">#REF!</definedName>
    <definedName name="KFFMIN_28" localSheetId="11">#REF!</definedName>
    <definedName name="KFFMIN_28" localSheetId="3">#REF!</definedName>
    <definedName name="KFFMIN_28">#REF!</definedName>
    <definedName name="kg" localSheetId="11">#REF!</definedName>
    <definedName name="kg" localSheetId="3">#REF!</definedName>
    <definedName name="kg">#REF!</definedName>
    <definedName name="Kg_" localSheetId="11">#REF!</definedName>
    <definedName name="Kg_" localSheetId="3">#REF!</definedName>
    <definedName name="Kg_">#REF!</definedName>
    <definedName name="Kg__28" localSheetId="11">#REF!</definedName>
    <definedName name="Kg__28" localSheetId="3">#REF!</definedName>
    <definedName name="Kg__28">#REF!</definedName>
    <definedName name="kg_20" localSheetId="11">#REF!</definedName>
    <definedName name="kg_20" localSheetId="3">#REF!</definedName>
    <definedName name="kg_20">#REF!</definedName>
    <definedName name="kh" localSheetId="11">#REF!</definedName>
    <definedName name="kh" localSheetId="3">#REF!</definedName>
    <definedName name="kh">#REF!</definedName>
    <definedName name="kh_20" localSheetId="11">#REF!</definedName>
    <definedName name="kh_20" localSheetId="3">#REF!</definedName>
    <definedName name="kh_20">#REF!</definedName>
    <definedName name="kh_28" localSheetId="11">#REF!</definedName>
    <definedName name="kh_28" localSheetId="3">#REF!</definedName>
    <definedName name="kh_28">#REF!</definedName>
    <definedName name="Kh_6t_1" localSheetId="11">#REF!</definedName>
    <definedName name="Kh_6t_1" localSheetId="3">#REF!</definedName>
    <definedName name="Kh_6t_1">#REF!</definedName>
    <definedName name="Kh_6t_1_28" localSheetId="11">#REF!</definedName>
    <definedName name="Kh_6t_1_28" localSheetId="3">#REF!</definedName>
    <definedName name="Kh_6t_1_28">#REF!</definedName>
    <definedName name="Kh_6t_10" localSheetId="11">#REF!</definedName>
    <definedName name="Kh_6t_10" localSheetId="3">#REF!</definedName>
    <definedName name="Kh_6t_10">#REF!</definedName>
    <definedName name="Kh_6t_10_28" localSheetId="11">#REF!</definedName>
    <definedName name="Kh_6t_10_28" localSheetId="3">#REF!</definedName>
    <definedName name="Kh_6t_10_28">#REF!</definedName>
    <definedName name="Kh_6t_11" localSheetId="11">#REF!</definedName>
    <definedName name="Kh_6t_11" localSheetId="3">#REF!</definedName>
    <definedName name="Kh_6t_11">#REF!</definedName>
    <definedName name="Kh_6t_11_28" localSheetId="11">#REF!</definedName>
    <definedName name="Kh_6t_11_28" localSheetId="3">#REF!</definedName>
    <definedName name="Kh_6t_11_28">#REF!</definedName>
    <definedName name="Kh_6t_12" localSheetId="11">#REF!</definedName>
    <definedName name="Kh_6t_12" localSheetId="3">#REF!</definedName>
    <definedName name="Kh_6t_12">#REF!</definedName>
    <definedName name="Kh_6t_12_28" localSheetId="11">#REF!</definedName>
    <definedName name="Kh_6t_12_28" localSheetId="3">#REF!</definedName>
    <definedName name="Kh_6t_12_28">#REF!</definedName>
    <definedName name="Kh_6t_17" localSheetId="11">#REF!</definedName>
    <definedName name="Kh_6t_17" localSheetId="3">#REF!</definedName>
    <definedName name="Kh_6t_17">#REF!</definedName>
    <definedName name="Kh_6t_17_28" localSheetId="11">#REF!</definedName>
    <definedName name="Kh_6t_17_28" localSheetId="3">#REF!</definedName>
    <definedName name="Kh_6t_17_28">#REF!</definedName>
    <definedName name="Kh_6t_19" localSheetId="11">#REF!</definedName>
    <definedName name="Kh_6t_19" localSheetId="3">#REF!</definedName>
    <definedName name="Kh_6t_19">#REF!</definedName>
    <definedName name="Kh_6t_19_28" localSheetId="11">#REF!</definedName>
    <definedName name="Kh_6t_19_28" localSheetId="3">#REF!</definedName>
    <definedName name="Kh_6t_19_28">#REF!</definedName>
    <definedName name="Kh_6t_2" localSheetId="11">#REF!</definedName>
    <definedName name="Kh_6t_2" localSheetId="3">#REF!</definedName>
    <definedName name="Kh_6t_2">#REF!</definedName>
    <definedName name="Kh_6t_2_28" localSheetId="11">#REF!</definedName>
    <definedName name="Kh_6t_2_28" localSheetId="3">#REF!</definedName>
    <definedName name="Kh_6t_2_28">#REF!</definedName>
    <definedName name="Kh_6t_3" localSheetId="11">#REF!</definedName>
    <definedName name="Kh_6t_3" localSheetId="3">#REF!</definedName>
    <definedName name="Kh_6t_3">#REF!</definedName>
    <definedName name="Kh_6t_3_28" localSheetId="11">#REF!</definedName>
    <definedName name="Kh_6t_3_28" localSheetId="3">#REF!</definedName>
    <definedName name="Kh_6t_3_28">#REF!</definedName>
    <definedName name="Kh_6t_4" localSheetId="11">#REF!</definedName>
    <definedName name="Kh_6t_4" localSheetId="3">#REF!</definedName>
    <definedName name="Kh_6t_4">#REF!</definedName>
    <definedName name="Kh_6t_4_28" localSheetId="11">#REF!</definedName>
    <definedName name="Kh_6t_4_28" localSheetId="3">#REF!</definedName>
    <definedName name="Kh_6t_4_28">#REF!</definedName>
    <definedName name="Kh_6t_5" localSheetId="11">#REF!</definedName>
    <definedName name="Kh_6t_5" localSheetId="3">#REF!</definedName>
    <definedName name="Kh_6t_5">#REF!</definedName>
    <definedName name="Kh_6t_5_28" localSheetId="11">#REF!</definedName>
    <definedName name="Kh_6t_5_28" localSheetId="3">#REF!</definedName>
    <definedName name="Kh_6t_5_28">#REF!</definedName>
    <definedName name="Kh_6t_6" localSheetId="11">#REF!</definedName>
    <definedName name="Kh_6t_6" localSheetId="3">#REF!</definedName>
    <definedName name="Kh_6t_6">#REF!</definedName>
    <definedName name="Kh_6t_6_28" localSheetId="11">#REF!</definedName>
    <definedName name="Kh_6t_6_28" localSheetId="3">#REF!</definedName>
    <definedName name="Kh_6t_6_28">#REF!</definedName>
    <definedName name="Kh_6t_7" localSheetId="11">#REF!</definedName>
    <definedName name="Kh_6t_7" localSheetId="3">#REF!</definedName>
    <definedName name="Kh_6t_7">#REF!</definedName>
    <definedName name="Kh_6t_7_28" localSheetId="11">#REF!</definedName>
    <definedName name="Kh_6t_7_28" localSheetId="3">#REF!</definedName>
    <definedName name="Kh_6t_7_28">#REF!</definedName>
    <definedName name="Kh_6t_8" localSheetId="11">#REF!</definedName>
    <definedName name="Kh_6t_8" localSheetId="3">#REF!</definedName>
    <definedName name="Kh_6t_8">#REF!</definedName>
    <definedName name="Kh_6t_8_28" localSheetId="11">#REF!</definedName>
    <definedName name="Kh_6t_8_28" localSheetId="3">#REF!</definedName>
    <definedName name="Kh_6t_8_28">#REF!</definedName>
    <definedName name="Kh_6t_9" localSheetId="11">#REF!</definedName>
    <definedName name="Kh_6t_9" localSheetId="3">#REF!</definedName>
    <definedName name="Kh_6t_9">#REF!</definedName>
    <definedName name="Kh_6t_9_28" localSheetId="11">#REF!</definedName>
    <definedName name="Kh_6t_9_28" localSheetId="3">#REF!</definedName>
    <definedName name="Kh_6t_9_28">#REF!</definedName>
    <definedName name="KH_Chang" localSheetId="11">#REF!</definedName>
    <definedName name="KH_Chang" localSheetId="3">#REF!</definedName>
    <definedName name="KH_Chang">#REF!</definedName>
    <definedName name="KH_Chang_20" localSheetId="11">#REF!</definedName>
    <definedName name="KH_Chang_20" localSheetId="3">#REF!</definedName>
    <definedName name="KH_Chang_20">#REF!</definedName>
    <definedName name="KH_Chang_28" localSheetId="11">#REF!</definedName>
    <definedName name="KH_Chang_28" localSheetId="3">#REF!</definedName>
    <definedName name="KH_Chang_28">#REF!</definedName>
    <definedName name="Kh_q3_1" localSheetId="11">#REF!</definedName>
    <definedName name="Kh_q3_1" localSheetId="3">#REF!</definedName>
    <definedName name="Kh_q3_1">#REF!</definedName>
    <definedName name="Kh_q3_1_28" localSheetId="11">#REF!</definedName>
    <definedName name="Kh_q3_1_28" localSheetId="3">#REF!</definedName>
    <definedName name="Kh_q3_1_28">#REF!</definedName>
    <definedName name="Kh_q3_10" localSheetId="11">#REF!</definedName>
    <definedName name="Kh_q3_10" localSheetId="3">#REF!</definedName>
    <definedName name="Kh_q3_10">#REF!</definedName>
    <definedName name="Kh_q3_10_28" localSheetId="11">#REF!</definedName>
    <definedName name="Kh_q3_10_28" localSheetId="3">#REF!</definedName>
    <definedName name="Kh_q3_10_28">#REF!</definedName>
    <definedName name="Kh_q3_11" localSheetId="11">#REF!</definedName>
    <definedName name="Kh_q3_11" localSheetId="3">#REF!</definedName>
    <definedName name="Kh_q3_11">#REF!</definedName>
    <definedName name="Kh_q3_11_28" localSheetId="11">#REF!</definedName>
    <definedName name="Kh_q3_11_28" localSheetId="3">#REF!</definedName>
    <definedName name="Kh_q3_11_28">#REF!</definedName>
    <definedName name="Kh_q3_12" localSheetId="11">#REF!</definedName>
    <definedName name="Kh_q3_12" localSheetId="3">#REF!</definedName>
    <definedName name="Kh_q3_12">#REF!</definedName>
    <definedName name="Kh_q3_12_28" localSheetId="11">#REF!</definedName>
    <definedName name="Kh_q3_12_28" localSheetId="3">#REF!</definedName>
    <definedName name="Kh_q3_12_28">#REF!</definedName>
    <definedName name="Kh_q3_17" localSheetId="11">#REF!</definedName>
    <definedName name="Kh_q3_17" localSheetId="3">#REF!</definedName>
    <definedName name="Kh_q3_17">#REF!</definedName>
    <definedName name="Kh_q3_17_28" localSheetId="11">#REF!</definedName>
    <definedName name="Kh_q3_17_28" localSheetId="3">#REF!</definedName>
    <definedName name="Kh_q3_17_28">#REF!</definedName>
    <definedName name="Kh_q3_19" localSheetId="11">#REF!</definedName>
    <definedName name="Kh_q3_19" localSheetId="3">#REF!</definedName>
    <definedName name="Kh_q3_19">#REF!</definedName>
    <definedName name="Kh_q3_19_28" localSheetId="11">#REF!</definedName>
    <definedName name="Kh_q3_19_28" localSheetId="3">#REF!</definedName>
    <definedName name="Kh_q3_19_28">#REF!</definedName>
    <definedName name="Kh_q3_2" localSheetId="11">#REF!</definedName>
    <definedName name="Kh_q3_2" localSheetId="3">#REF!</definedName>
    <definedName name="Kh_q3_2">#REF!</definedName>
    <definedName name="Kh_q3_2_28" localSheetId="11">#REF!</definedName>
    <definedName name="Kh_q3_2_28" localSheetId="3">#REF!</definedName>
    <definedName name="Kh_q3_2_28">#REF!</definedName>
    <definedName name="Kh_q3_3" localSheetId="11">#REF!</definedName>
    <definedName name="Kh_q3_3" localSheetId="3">#REF!</definedName>
    <definedName name="Kh_q3_3">#REF!</definedName>
    <definedName name="Kh_q3_3_28" localSheetId="11">#REF!</definedName>
    <definedName name="Kh_q3_3_28" localSheetId="3">#REF!</definedName>
    <definedName name="Kh_q3_3_28">#REF!</definedName>
    <definedName name="Kh_q3_4" localSheetId="11">#REF!</definedName>
    <definedName name="Kh_q3_4" localSheetId="3">#REF!</definedName>
    <definedName name="Kh_q3_4">#REF!</definedName>
    <definedName name="Kh_q3_4_28" localSheetId="11">#REF!</definedName>
    <definedName name="Kh_q3_4_28" localSheetId="3">#REF!</definedName>
    <definedName name="Kh_q3_4_28">#REF!</definedName>
    <definedName name="Kh_q3_5" localSheetId="11">#REF!</definedName>
    <definedName name="Kh_q3_5" localSheetId="3">#REF!</definedName>
    <definedName name="Kh_q3_5">#REF!</definedName>
    <definedName name="Kh_q3_5_28" localSheetId="11">#REF!</definedName>
    <definedName name="Kh_q3_5_28" localSheetId="3">#REF!</definedName>
    <definedName name="Kh_q3_5_28">#REF!</definedName>
    <definedName name="Kh_q3_6" localSheetId="11">#REF!</definedName>
    <definedName name="Kh_q3_6" localSheetId="3">#REF!</definedName>
    <definedName name="Kh_q3_6">#REF!</definedName>
    <definedName name="Kh_q3_6_28" localSheetId="11">#REF!</definedName>
    <definedName name="Kh_q3_6_28" localSheetId="3">#REF!</definedName>
    <definedName name="Kh_q3_6_28">#REF!</definedName>
    <definedName name="Kh_q3_7" localSheetId="11">#REF!</definedName>
    <definedName name="Kh_q3_7" localSheetId="3">#REF!</definedName>
    <definedName name="Kh_q3_7">#REF!</definedName>
    <definedName name="Kh_q3_7_28" localSheetId="11">#REF!</definedName>
    <definedName name="Kh_q3_7_28" localSheetId="3">#REF!</definedName>
    <definedName name="Kh_q3_7_28">#REF!</definedName>
    <definedName name="Kh_q3_8" localSheetId="11">#REF!</definedName>
    <definedName name="Kh_q3_8" localSheetId="3">#REF!</definedName>
    <definedName name="Kh_q3_8">#REF!</definedName>
    <definedName name="Kh_q3_8_28" localSheetId="11">#REF!</definedName>
    <definedName name="Kh_q3_8_28" localSheetId="3">#REF!</definedName>
    <definedName name="Kh_q3_8_28">#REF!</definedName>
    <definedName name="Kh_q3_9" localSheetId="11">#REF!</definedName>
    <definedName name="Kh_q3_9" localSheetId="3">#REF!</definedName>
    <definedName name="Kh_q3_9">#REF!</definedName>
    <definedName name="Kh_q3_9_28" localSheetId="11">#REF!</definedName>
    <definedName name="Kh_q3_9_28" localSheetId="3">#REF!</definedName>
    <definedName name="Kh_q3_9_28">#REF!</definedName>
    <definedName name="kh3.0" localSheetId="11">#REF!</definedName>
    <definedName name="kh3.0" localSheetId="3">#REF!</definedName>
    <definedName name="kh3.0">#REF!</definedName>
    <definedName name="kh3.0_20" localSheetId="11">#REF!</definedName>
    <definedName name="kh3.0_20" localSheetId="3">#REF!</definedName>
    <definedName name="kh3.0_20">#REF!</definedName>
    <definedName name="kh3.0_28" localSheetId="11">#REF!</definedName>
    <definedName name="kh3.0_28" localSheetId="3">#REF!</definedName>
    <definedName name="kh3.0_28">#REF!</definedName>
    <definedName name="khac">2</definedName>
    <definedName name="Khâi" localSheetId="11">#REF!</definedName>
    <definedName name="Khâi" localSheetId="3">#REF!</definedName>
    <definedName name="Khâi">#REF!</definedName>
    <definedName name="Khâi_20" localSheetId="11">#REF!</definedName>
    <definedName name="Khâi_20" localSheetId="3">#REF!</definedName>
    <definedName name="Khâi_20">#REF!</definedName>
    <definedName name="Khâi_28" localSheetId="11">#REF!</definedName>
    <definedName name="Khâi_28" localSheetId="3">#REF!</definedName>
    <definedName name="Khâi_28">#REF!</definedName>
    <definedName name="khanang" localSheetId="11">#REF!</definedName>
    <definedName name="khanang" localSheetId="3">#REF!</definedName>
    <definedName name="khanang">#REF!</definedName>
    <definedName name="khanang_20" localSheetId="11">#REF!</definedName>
    <definedName name="khanang_20" localSheetId="3">#REF!</definedName>
    <definedName name="khanang_20">#REF!</definedName>
    <definedName name="khanang_28" localSheetId="11">#REF!</definedName>
    <definedName name="khanang_28" localSheetId="3">#REF!</definedName>
    <definedName name="khanang_28">#REF!</definedName>
    <definedName name="Khanh" localSheetId="11">#REF!</definedName>
    <definedName name="Khanh" localSheetId="3">#REF!</definedName>
    <definedName name="Khanh">#REF!</definedName>
    <definedName name="Khanh_20" localSheetId="11">#REF!</definedName>
    <definedName name="Khanh_20" localSheetId="3">#REF!</definedName>
    <definedName name="Khanh_20">#REF!</definedName>
    <definedName name="Khanhdonnoitrunggiannoidieuchinh">"$#REF!.$B$621:$D$648"</definedName>
    <definedName name="Khanhdonnoitrunggiannoidieuchinh_26" localSheetId="11">#REF!</definedName>
    <definedName name="Khanhdonnoitrunggiannoidieuchinh_26" localSheetId="3">#REF!</definedName>
    <definedName name="Khanhdonnoitrunggiannoidieuchinh_26">#REF!</definedName>
    <definedName name="Khanhdonnoitrunggiannoidieuchinh_28" localSheetId="11">#REF!</definedName>
    <definedName name="Khanhdonnoitrunggiannoidieuchinh_28" localSheetId="3">#REF!</definedName>
    <definedName name="Khanhdonnoitrunggiannoidieuchinh_28">#REF!</definedName>
    <definedName name="Khanhdonnoitrunggiannoidieuchinh_3">"$#REF!.$B$621:$D$648"</definedName>
    <definedName name="kheve" localSheetId="11">#REF!</definedName>
    <definedName name="kheve" localSheetId="3">#REF!</definedName>
    <definedName name="kheve">#REF!</definedName>
    <definedName name="KHldatcat" localSheetId="11">#REF!</definedName>
    <definedName name="KHldatcat" localSheetId="3">#REF!</definedName>
    <definedName name="KHldatcat">#REF!</definedName>
    <definedName name="KHldatcat_20" localSheetId="11">#REF!</definedName>
    <definedName name="KHldatcat_20" localSheetId="3">#REF!</definedName>
    <definedName name="KHldatcat_20">#REF!</definedName>
    <definedName name="KHldatcat_28" localSheetId="11">#REF!</definedName>
    <definedName name="KHldatcat_28" localSheetId="3">#REF!</definedName>
    <definedName name="KHldatcat_28">#REF!</definedName>
    <definedName name="khoan" localSheetId="11">#REF!</definedName>
    <definedName name="khoan" localSheetId="3">#REF!</definedName>
    <definedName name="khoan">#REF!</definedName>
    <definedName name="khoan4.5kw" localSheetId="11">#REF!</definedName>
    <definedName name="khoan4.5kw" localSheetId="3">#REF!</definedName>
    <definedName name="khoan4.5kw">#REF!</definedName>
    <definedName name="khoan4.5kw_20" localSheetId="11">#REF!</definedName>
    <definedName name="khoan4.5kw_20" localSheetId="3">#REF!</definedName>
    <definedName name="khoan4.5kw_20">#REF!</definedName>
    <definedName name="khoan42" localSheetId="11">#REF!</definedName>
    <definedName name="khoan42" localSheetId="3">#REF!</definedName>
    <definedName name="khoan42">#REF!</definedName>
    <definedName name="khoanbt" localSheetId="11">#REF!</definedName>
    <definedName name="khoanbt" localSheetId="3">#REF!</definedName>
    <definedName name="khoanbt">#REF!</definedName>
    <definedName name="khoanbt_20" localSheetId="11">#REF!</definedName>
    <definedName name="khoanbt_20" localSheetId="3">#REF!</definedName>
    <definedName name="khoanbt_20">#REF!</definedName>
    <definedName name="khoanbt_28" localSheetId="11">#REF!</definedName>
    <definedName name="khoanbt_28" localSheetId="3">#REF!</definedName>
    <definedName name="khoanbt_28">#REF!</definedName>
    <definedName name="khoanBT1.5KW" localSheetId="11">#REF!</definedName>
    <definedName name="khoanBT1.5KW" localSheetId="3">#REF!</definedName>
    <definedName name="khoanBT1.5KW">#REF!</definedName>
    <definedName name="khoanBT1.5KW_20" localSheetId="11">#REF!</definedName>
    <definedName name="khoanBT1.5KW_20" localSheetId="3">#REF!</definedName>
    <definedName name="khoanBT1.5KW_20">#REF!</definedName>
    <definedName name="khoand" localSheetId="11">#REF!</definedName>
    <definedName name="khoand" localSheetId="3">#REF!</definedName>
    <definedName name="khoand">#REF!</definedName>
    <definedName name="khoand_20" localSheetId="11">#REF!</definedName>
    <definedName name="khoand_20" localSheetId="3">#REF!</definedName>
    <definedName name="khoand_20">#REF!</definedName>
    <definedName name="khoand_28" localSheetId="11">#REF!</definedName>
    <definedName name="khoand_28" localSheetId="3">#REF!</definedName>
    <definedName name="khoand_28">#REF!</definedName>
    <definedName name="khoanda" localSheetId="11">#REF!</definedName>
    <definedName name="khoanda" localSheetId="3">#REF!</definedName>
    <definedName name="khoanda">#REF!</definedName>
    <definedName name="khoanda_20" localSheetId="11">#REF!</definedName>
    <definedName name="khoanda_20" localSheetId="3">#REF!</definedName>
    <definedName name="khoanda_20">#REF!</definedName>
    <definedName name="khoanda_28" localSheetId="11">#REF!</definedName>
    <definedName name="khoanda_28" localSheetId="3">#REF!</definedName>
    <definedName name="khoanda_28">#REF!</definedName>
    <definedName name="khoannhoi" localSheetId="11">#REF!</definedName>
    <definedName name="khoannhoi" localSheetId="3">#REF!</definedName>
    <definedName name="khoannhoi">#REF!</definedName>
    <definedName name="khoannhoi_20" localSheetId="11">#REF!</definedName>
    <definedName name="khoannhoi_20" localSheetId="3">#REF!</definedName>
    <definedName name="khoannhoi_20">#REF!</definedName>
    <definedName name="khoannhoi_28" localSheetId="11">#REF!</definedName>
    <definedName name="khoannhoi_28" localSheetId="3">#REF!</definedName>
    <definedName name="khoannhoi_28">#REF!</definedName>
    <definedName name="khoansat" localSheetId="11">#REF!</definedName>
    <definedName name="khoansat" localSheetId="3">#REF!</definedName>
    <definedName name="khoansat">#REF!</definedName>
    <definedName name="khoansat_20" localSheetId="11">#REF!</definedName>
    <definedName name="khoansat_20" localSheetId="3">#REF!</definedName>
    <definedName name="khoansat_20">#REF!</definedName>
    <definedName name="khoansat_28" localSheetId="11">#REF!</definedName>
    <definedName name="khoansat_28" localSheetId="3">#REF!</definedName>
    <definedName name="khoansat_28">#REF!</definedName>
    <definedName name="khoanthep" localSheetId="11">#REF!</definedName>
    <definedName name="khoanthep" localSheetId="3">#REF!</definedName>
    <definedName name="khoanthep">#REF!</definedName>
    <definedName name="khoanthep_20" localSheetId="11">#REF!</definedName>
    <definedName name="khoanthep_20" localSheetId="3">#REF!</definedName>
    <definedName name="khoanthep_20">#REF!</definedName>
    <definedName name="khoanthep_28" localSheetId="11">#REF!</definedName>
    <definedName name="khoanthep_28" localSheetId="3">#REF!</definedName>
    <definedName name="khoanthep_28">#REF!</definedName>
    <definedName name="khoanxd" localSheetId="11">#REF!</definedName>
    <definedName name="khoanxd" localSheetId="3">#REF!</definedName>
    <definedName name="khoanxd">#REF!</definedName>
    <definedName name="khoanxd_20" localSheetId="11">#REF!</definedName>
    <definedName name="khoanxd_20" localSheetId="3">#REF!</definedName>
    <definedName name="khoanxd_20">#REF!</definedName>
    <definedName name="khoanxd_28" localSheetId="11">#REF!</definedName>
    <definedName name="khoanxd_28" localSheetId="3">#REF!</definedName>
    <definedName name="khoanxd_28">#REF!</definedName>
    <definedName name="Khocau" localSheetId="11">#REF!</definedName>
    <definedName name="Khocau" localSheetId="3">#REF!</definedName>
    <definedName name="Khocau">#REF!</definedName>
    <definedName name="KHOILUONGTL" localSheetId="11">#REF!</definedName>
    <definedName name="KHOILUONGTL" localSheetId="3">#REF!</definedName>
    <definedName name="KHOILUONGTL">#REF!</definedName>
    <definedName name="khong" localSheetId="11">#REF!</definedName>
    <definedName name="khong" localSheetId="3">#REF!</definedName>
    <definedName name="khong">#REF!</definedName>
    <definedName name="khong_20" localSheetId="11">#REF!</definedName>
    <definedName name="khong_20" localSheetId="3">#REF!</definedName>
    <definedName name="khong_20">#REF!</definedName>
    <definedName name="khong_28" localSheetId="11">#REF!</definedName>
    <definedName name="khong_28" localSheetId="3">#REF!</definedName>
    <definedName name="khong_28">#REF!</definedName>
    <definedName name="Khong_can_doi" localSheetId="11">#REF!</definedName>
    <definedName name="Khong_can_doi" localSheetId="3">#REF!</definedName>
    <definedName name="Khong_can_doi">#REF!</definedName>
    <definedName name="Khung" localSheetId="11">#REF!</definedName>
    <definedName name="Khung" localSheetId="3">#REF!</definedName>
    <definedName name="Khung">#REF!</definedName>
    <definedName name="Khung_20" localSheetId="11">#REF!</definedName>
    <definedName name="Khung_20" localSheetId="3">#REF!</definedName>
    <definedName name="Khung_20">#REF!</definedName>
    <definedName name="Khung_28" localSheetId="11">#REF!</definedName>
    <definedName name="Khung_28" localSheetId="3">#REF!</definedName>
    <definedName name="Khung_28">#REF!</definedName>
    <definedName name="KhuyenmaiUPS">"AutoShape 264"</definedName>
    <definedName name="ki" localSheetId="11">#REF!</definedName>
    <definedName name="ki" localSheetId="3">#REF!</definedName>
    <definedName name="ki">#REF!</definedName>
    <definedName name="ki_28" localSheetId="11">#REF!</definedName>
    <definedName name="ki_28" localSheetId="3">#REF!</definedName>
    <definedName name="ki_28">#REF!</definedName>
    <definedName name="kich" localSheetId="11">#REF!</definedName>
    <definedName name="kich" localSheetId="3">#REF!</definedName>
    <definedName name="kich">#REF!</definedName>
    <definedName name="kich_20" localSheetId="11">#REF!</definedName>
    <definedName name="kich_20" localSheetId="3">#REF!</definedName>
    <definedName name="kich_20">#REF!</definedName>
    <definedName name="kich_28" localSheetId="11">#REF!</definedName>
    <definedName name="kich_28" localSheetId="3">#REF!</definedName>
    <definedName name="kich_28">#REF!</definedName>
    <definedName name="kich18" localSheetId="11">#REF!</definedName>
    <definedName name="kich18" localSheetId="3">#REF!</definedName>
    <definedName name="kich18">#REF!</definedName>
    <definedName name="kich18_20" localSheetId="11">#REF!</definedName>
    <definedName name="kich18_20" localSheetId="3">#REF!</definedName>
    <definedName name="kich18_20">#REF!</definedName>
    <definedName name="kich18_28" localSheetId="11">#REF!</definedName>
    <definedName name="kich18_28" localSheetId="3">#REF!</definedName>
    <definedName name="kich18_28">#REF!</definedName>
    <definedName name="kich250" localSheetId="11">#REF!</definedName>
    <definedName name="kich250" localSheetId="3">#REF!</definedName>
    <definedName name="kich250">#REF!</definedName>
    <definedName name="kich250_20" localSheetId="11">#REF!</definedName>
    <definedName name="kich250_20" localSheetId="3">#REF!</definedName>
    <definedName name="kich250_20">#REF!</definedName>
    <definedName name="kich250_28" localSheetId="11">#REF!</definedName>
    <definedName name="kich250_28" localSheetId="3">#REF!</definedName>
    <definedName name="kich250_28">#REF!</definedName>
    <definedName name="kich250T" localSheetId="11">#REF!</definedName>
    <definedName name="kich250T" localSheetId="3">#REF!</definedName>
    <definedName name="kich250T">#REF!</definedName>
    <definedName name="kich250T_20" localSheetId="11">#REF!</definedName>
    <definedName name="kich250T_20" localSheetId="3">#REF!</definedName>
    <definedName name="kich250T_20">#REF!</definedName>
    <definedName name="kich500" localSheetId="11">#REF!</definedName>
    <definedName name="kich500" localSheetId="3">#REF!</definedName>
    <definedName name="kich500">#REF!</definedName>
    <definedName name="kich500_20" localSheetId="11">#REF!</definedName>
    <definedName name="kich500_20" localSheetId="3">#REF!</definedName>
    <definedName name="kich500_20">#REF!</definedName>
    <definedName name="kich500_28" localSheetId="11">#REF!</definedName>
    <definedName name="kich500_28" localSheetId="3">#REF!</definedName>
    <definedName name="kich500_28">#REF!</definedName>
    <definedName name="kich500T" localSheetId="11">#REF!</definedName>
    <definedName name="kich500T" localSheetId="3">#REF!</definedName>
    <definedName name="kich500T">#REF!</definedName>
    <definedName name="kich500T_20" localSheetId="11">#REF!</definedName>
    <definedName name="kich500T_20" localSheetId="3">#REF!</definedName>
    <definedName name="kich500T_20">#REF!</definedName>
    <definedName name="kiem" localSheetId="11">#REF!</definedName>
    <definedName name="kiem" localSheetId="3">#REF!</definedName>
    <definedName name="kiem">#REF!</definedName>
    <definedName name="kiem_20" localSheetId="11">#REF!</definedName>
    <definedName name="kiem_20" localSheetId="3">#REF!</definedName>
    <definedName name="kiem_20">#REF!</definedName>
    <definedName name="kiem_28" localSheetId="11">#REF!</definedName>
    <definedName name="kiem_28" localSheetId="3">#REF!</definedName>
    <definedName name="kiem_28">#REF!</definedName>
    <definedName name="Kiem_tra_trung_ten" localSheetId="11">#REF!</definedName>
    <definedName name="Kiem_tra_trung_ten" localSheetId="3">#REF!</definedName>
    <definedName name="Kiem_tra_trung_ten">#REF!</definedName>
    <definedName name="Kiem_tra_trung_ten_20" localSheetId="11">#REF!</definedName>
    <definedName name="Kiem_tra_trung_ten_20" localSheetId="3">#REF!</definedName>
    <definedName name="Kiem_tra_trung_ten_20">#REF!</definedName>
    <definedName name="Kiem_tra_trung_ten_28" localSheetId="11">#REF!</definedName>
    <definedName name="Kiem_tra_trung_ten_28" localSheetId="3">#REF!</definedName>
    <definedName name="Kiem_tra_trung_ten_28">#REF!</definedName>
    <definedName name="kip" localSheetId="11">#REF!</definedName>
    <definedName name="kip" localSheetId="3">#REF!</definedName>
    <definedName name="kip">#REF!</definedName>
    <definedName name="kip_28" localSheetId="11">#REF!</definedName>
    <definedName name="kip_28" localSheetId="3">#REF!</definedName>
    <definedName name="kip_28">#REF!</definedName>
    <definedName name="kj" localSheetId="11">#REF!</definedName>
    <definedName name="kj" localSheetId="3">#REF!</definedName>
    <definedName name="kj">#REF!</definedName>
    <definedName name="kj_20" localSheetId="11">#REF!</definedName>
    <definedName name="kj_20" localSheetId="3">#REF!</definedName>
    <definedName name="kj_20">#REF!</definedName>
    <definedName name="kj_28" localSheetId="11">#REF!</definedName>
    <definedName name="kj_28" localSheetId="3">#REF!</definedName>
    <definedName name="kj_28">#REF!</definedName>
    <definedName name="kjhgfvbn" localSheetId="11">#REF!</definedName>
    <definedName name="kjhgfvbn" localSheetId="3">#REF!</definedName>
    <definedName name="kjhgfvbn">#REF!</definedName>
    <definedName name="kjhgfvbn_1" localSheetId="11">#REF!</definedName>
    <definedName name="kjhgfvbn_1" localSheetId="3">#REF!</definedName>
    <definedName name="kjhgfvbn_1">#REF!</definedName>
    <definedName name="kjhgfvbn_2" localSheetId="11">#REF!</definedName>
    <definedName name="kjhgfvbn_2" localSheetId="3">#REF!</definedName>
    <definedName name="kjhgfvbn_2">#REF!</definedName>
    <definedName name="kjhgfvbn_20" localSheetId="11">#REF!</definedName>
    <definedName name="kjhgfvbn_20" localSheetId="3">#REF!</definedName>
    <definedName name="kjhgfvbn_20">#REF!</definedName>
    <definedName name="kjhgfvbn_25" localSheetId="11">#REF!</definedName>
    <definedName name="kjhgfvbn_25" localSheetId="3">#REF!</definedName>
    <definedName name="kjhgfvbn_25">#REF!</definedName>
    <definedName name="kjk" localSheetId="11">#REF!</definedName>
    <definedName name="kjk" localSheetId="3">#REF!</definedName>
    <definedName name="kjk">#REF!</definedName>
    <definedName name="kjk_20" localSheetId="11">#REF!</definedName>
    <definedName name="kjk_20" localSheetId="3">#REF!</definedName>
    <definedName name="kjk_20">#REF!</definedName>
    <definedName name="kjk_28" localSheetId="11">#REF!</definedName>
    <definedName name="kjk_28" localSheetId="3">#REF!</definedName>
    <definedName name="kjk_28">#REF!</definedName>
    <definedName name="kk" localSheetId="11">#REF!</definedName>
    <definedName name="kk" localSheetId="3">#REF!</definedName>
    <definedName name="kk">#REF!</definedName>
    <definedName name="kk_28" localSheetId="11">#REF!</definedName>
    <definedName name="kk_28" localSheetId="3">#REF!</definedName>
    <definedName name="kk_28">#REF!</definedName>
    <definedName name="KKE_Sheet10_List" localSheetId="11">#REF!</definedName>
    <definedName name="KKE_Sheet10_List" localSheetId="3">#REF!</definedName>
    <definedName name="KKE_Sheet10_List">#REF!</definedName>
    <definedName name="KKE_Sheet10_List_20" localSheetId="11">#REF!</definedName>
    <definedName name="KKE_Sheet10_List_20" localSheetId="3">#REF!</definedName>
    <definedName name="KKE_Sheet10_List_20">#REF!</definedName>
    <definedName name="KKE_Sheet10_List_28" localSheetId="11">#REF!</definedName>
    <definedName name="KKE_Sheet10_List_28" localSheetId="3">#REF!</definedName>
    <definedName name="KKE_Sheet10_List_28">#REF!</definedName>
    <definedName name="kkk" localSheetId="11">#REF!</definedName>
    <definedName name="kkk" localSheetId="3">#REF!</definedName>
    <definedName name="kkk">#REF!</definedName>
    <definedName name="kkk_28" localSheetId="11">#REF!</definedName>
    <definedName name="kkk_28" localSheetId="3">#REF!</definedName>
    <definedName name="kkk_28">#REF!</definedName>
    <definedName name="kl">"$#REF!.$B$113:$C$126"</definedName>
    <definedName name="KL_1" localSheetId="11">#REF!</definedName>
    <definedName name="KL_1" localSheetId="3">#REF!</definedName>
    <definedName name="KL_1">#REF!</definedName>
    <definedName name="KL_2" localSheetId="11">#REF!</definedName>
    <definedName name="KL_2" localSheetId="3">#REF!</definedName>
    <definedName name="KL_2">#REF!</definedName>
    <definedName name="kl_26" localSheetId="11">#REF!</definedName>
    <definedName name="kl_26" localSheetId="3">#REF!</definedName>
    <definedName name="kl_26">#REF!</definedName>
    <definedName name="kl_28" localSheetId="11">#REF!</definedName>
    <definedName name="kl_28" localSheetId="3">#REF!</definedName>
    <definedName name="kl_28">#REF!</definedName>
    <definedName name="kl_3">"$#REF!.$B$113:$C$126"</definedName>
    <definedName name="KL_C" localSheetId="11">#REF!</definedName>
    <definedName name="KL_C" localSheetId="3">#REF!</definedName>
    <definedName name="KL_C">#REF!</definedName>
    <definedName name="KL_cau" localSheetId="11">#REF!</definedName>
    <definedName name="KL_cau" localSheetId="3">#REF!</definedName>
    <definedName name="KL_cau">#REF!</definedName>
    <definedName name="kl_ME" localSheetId="11">#REF!</definedName>
    <definedName name="kl_ME" localSheetId="3">#REF!</definedName>
    <definedName name="kl_ME">#REF!</definedName>
    <definedName name="kl1_20" localSheetId="11">#REF!</definedName>
    <definedName name="kl1_20" localSheetId="3">#REF!</definedName>
    <definedName name="kl1_20">#REF!</definedName>
    <definedName name="kl1_28" localSheetId="11">#REF!</definedName>
    <definedName name="kl1_28" localSheetId="3">#REF!</definedName>
    <definedName name="kl1_28">#REF!</definedName>
    <definedName name="KLC" localSheetId="11">#REF!</definedName>
    <definedName name="KLC" localSheetId="3">#REF!</definedName>
    <definedName name="KLC">#REF!</definedName>
    <definedName name="KLC_20" localSheetId="11">#REF!</definedName>
    <definedName name="KLC_20" localSheetId="3">#REF!</definedName>
    <definedName name="KLC_20">#REF!</definedName>
    <definedName name="KLC_28" localSheetId="11">#REF!</definedName>
    <definedName name="KLC_28" localSheetId="3">#REF!</definedName>
    <definedName name="KLC_28">#REF!</definedName>
    <definedName name="klcau" localSheetId="11">#REF!</definedName>
    <definedName name="klcau" localSheetId="3">#REF!</definedName>
    <definedName name="klcau">#REF!</definedName>
    <definedName name="klctbb" localSheetId="11">#REF!</definedName>
    <definedName name="klctbb" localSheetId="3">#REF!</definedName>
    <definedName name="klctbb">#REF!</definedName>
    <definedName name="kld" localSheetId="11">#REF!</definedName>
    <definedName name="kld" localSheetId="3">#REF!</definedName>
    <definedName name="kld">#REF!</definedName>
    <definedName name="kldd1p">"$#REF!.#REF!$#REF!"</definedName>
    <definedName name="kldd1p_26" localSheetId="11">#REF!</definedName>
    <definedName name="kldd1p_26" localSheetId="3">#REF!</definedName>
    <definedName name="kldd1p_26">#REF!</definedName>
    <definedName name="kldd1p_28" localSheetId="11">#REF!</definedName>
    <definedName name="kldd1p_28" localSheetId="3">#REF!</definedName>
    <definedName name="kldd1p_28">#REF!</definedName>
    <definedName name="kldd1p_3">"$#REF!.#REF!$#REF!"</definedName>
    <definedName name="kldd3p">NA()</definedName>
    <definedName name="kldd3p_26" localSheetId="11">#REF!</definedName>
    <definedName name="kldd3p_26" localSheetId="3">#REF!</definedName>
    <definedName name="kldd3p_26">#REF!</definedName>
    <definedName name="kldd3p_28" localSheetId="11">#REF!</definedName>
    <definedName name="kldd3p_28" localSheetId="3">#REF!</definedName>
    <definedName name="kldd3p_28">#REF!</definedName>
    <definedName name="kldd3p_3">NA()</definedName>
    <definedName name="KLduonggiaods" localSheetId="0" hidden="1">{"'Sheet1'!$L$16"}</definedName>
    <definedName name="KLduonggiaods" localSheetId="1" hidden="1">{"'Sheet1'!$L$16"}</definedName>
    <definedName name="KLduonggiaods" localSheetId="2" hidden="1">{"'Sheet1'!$L$16"}</definedName>
    <definedName name="KLduonggiaods" localSheetId="3" hidden="1">{"'Sheet1'!$L$16"}</definedName>
    <definedName name="KLduonggiaods" hidden="1">{"'Sheet1'!$L$16"}</definedName>
    <definedName name="KLFMAX" localSheetId="11">#REF!</definedName>
    <definedName name="KLFMAX" localSheetId="3">#REF!</definedName>
    <definedName name="KLFMAX">#REF!</definedName>
    <definedName name="KLFMAX_20" localSheetId="11">#REF!</definedName>
    <definedName name="KLFMAX_20" localSheetId="3">#REF!</definedName>
    <definedName name="KLFMAX_20">#REF!</definedName>
    <definedName name="KLFMAX_28" localSheetId="11">#REF!</definedName>
    <definedName name="KLFMAX_28" localSheetId="3">#REF!</definedName>
    <definedName name="KLFMAX_28">#REF!</definedName>
    <definedName name="KLFMIN" localSheetId="11">#REF!</definedName>
    <definedName name="KLFMIN" localSheetId="3">#REF!</definedName>
    <definedName name="KLFMIN">#REF!</definedName>
    <definedName name="KLFMIN_20" localSheetId="11">#REF!</definedName>
    <definedName name="KLFMIN_20" localSheetId="3">#REF!</definedName>
    <definedName name="KLFMIN_20">#REF!</definedName>
    <definedName name="KLFMIN_28" localSheetId="11">#REF!</definedName>
    <definedName name="KLFMIN_28" localSheetId="3">#REF!</definedName>
    <definedName name="KLFMIN_28">#REF!</definedName>
    <definedName name="KLGT1">NA()</definedName>
    <definedName name="KLGT1_26" localSheetId="11">#REF!</definedName>
    <definedName name="KLGT1_26" localSheetId="3">#REF!</definedName>
    <definedName name="KLGT1_26">#REF!</definedName>
    <definedName name="KLGT1_28" localSheetId="11">#REF!</definedName>
    <definedName name="KLGT1_28" localSheetId="3">#REF!</definedName>
    <definedName name="KLGT1_28">#REF!</definedName>
    <definedName name="KLGT1_3">NA()</definedName>
    <definedName name="KLGT2">NA()</definedName>
    <definedName name="KLGT2_26" localSheetId="11">#REF!</definedName>
    <definedName name="KLGT2_26" localSheetId="3">#REF!</definedName>
    <definedName name="KLGT2_26">#REF!</definedName>
    <definedName name="KLGT2_28" localSheetId="11">#REF!</definedName>
    <definedName name="KLGT2_28" localSheetId="3">#REF!</definedName>
    <definedName name="KLGT2_28">#REF!</definedName>
    <definedName name="KLGT2_3">NA()</definedName>
    <definedName name="KLGT3">NA()</definedName>
    <definedName name="KLGT3_26" localSheetId="11">#REF!</definedName>
    <definedName name="KLGT3_26" localSheetId="3">#REF!</definedName>
    <definedName name="KLGT3_26">#REF!</definedName>
    <definedName name="KLGT3_28" localSheetId="11">#REF!</definedName>
    <definedName name="KLGT3_28" localSheetId="3">#REF!</definedName>
    <definedName name="KLGT3_28">#REF!</definedName>
    <definedName name="KLGT3_3">NA()</definedName>
    <definedName name="KLHC15" localSheetId="11">#REF!</definedName>
    <definedName name="KLHC15" localSheetId="3">#REF!</definedName>
    <definedName name="KLHC15">#REF!</definedName>
    <definedName name="KLHC15_20" localSheetId="11">#REF!</definedName>
    <definedName name="KLHC15_20" localSheetId="3">#REF!</definedName>
    <definedName name="KLHC15_20">#REF!</definedName>
    <definedName name="KLHC15_28" localSheetId="11">#REF!</definedName>
    <definedName name="KLHC15_28" localSheetId="3">#REF!</definedName>
    <definedName name="KLHC15_28">#REF!</definedName>
    <definedName name="KLHC25" localSheetId="11">#REF!</definedName>
    <definedName name="KLHC25" localSheetId="3">#REF!</definedName>
    <definedName name="KLHC25">#REF!</definedName>
    <definedName name="KLHC25_20" localSheetId="11">#REF!</definedName>
    <definedName name="KLHC25_20" localSheetId="3">#REF!</definedName>
    <definedName name="KLHC25_20">#REF!</definedName>
    <definedName name="KLHC25_28" localSheetId="11">#REF!</definedName>
    <definedName name="KLHC25_28" localSheetId="3">#REF!</definedName>
    <definedName name="KLHC25_28">#REF!</definedName>
    <definedName name="KLLC15" localSheetId="11">#REF!</definedName>
    <definedName name="KLLC15" localSheetId="3">#REF!</definedName>
    <definedName name="KLLC15">#REF!</definedName>
    <definedName name="KLLC15_20" localSheetId="11">#REF!</definedName>
    <definedName name="KLLC15_20" localSheetId="3">#REF!</definedName>
    <definedName name="KLLC15_20">#REF!</definedName>
    <definedName name="KLLC15_28" localSheetId="11">#REF!</definedName>
    <definedName name="KLLC15_28" localSheetId="3">#REF!</definedName>
    <definedName name="KLLC15_28">#REF!</definedName>
    <definedName name="KLLC25" localSheetId="11">#REF!</definedName>
    <definedName name="KLLC25" localSheetId="3">#REF!</definedName>
    <definedName name="KLLC25">#REF!</definedName>
    <definedName name="KLLC25_20" localSheetId="11">#REF!</definedName>
    <definedName name="KLLC25_20" localSheetId="3">#REF!</definedName>
    <definedName name="KLLC25_20">#REF!</definedName>
    <definedName name="KLLC25_28" localSheetId="11">#REF!</definedName>
    <definedName name="KLLC25_28" localSheetId="3">#REF!</definedName>
    <definedName name="KLLC25_28">#REF!</definedName>
    <definedName name="KLMC15" localSheetId="11">#REF!</definedName>
    <definedName name="KLMC15" localSheetId="3">#REF!</definedName>
    <definedName name="KLMC15">#REF!</definedName>
    <definedName name="KLMC15_20" localSheetId="11">#REF!</definedName>
    <definedName name="KLMC15_20" localSheetId="3">#REF!</definedName>
    <definedName name="KLMC15_20">#REF!</definedName>
    <definedName name="KLMC15_28" localSheetId="11">#REF!</definedName>
    <definedName name="KLMC15_28" localSheetId="3">#REF!</definedName>
    <definedName name="KLMC15_28">#REF!</definedName>
    <definedName name="KLMC25" localSheetId="11">#REF!</definedName>
    <definedName name="KLMC25" localSheetId="3">#REF!</definedName>
    <definedName name="KLMC25">#REF!</definedName>
    <definedName name="KLMC25_20" localSheetId="11">#REF!</definedName>
    <definedName name="KLMC25_20" localSheetId="3">#REF!</definedName>
    <definedName name="KLMC25_20">#REF!</definedName>
    <definedName name="KLMC25_28" localSheetId="11">#REF!</definedName>
    <definedName name="KLMC25_28" localSheetId="3">#REF!</definedName>
    <definedName name="KLMC25_28">#REF!</definedName>
    <definedName name="KLTHDN" localSheetId="11">#REF!</definedName>
    <definedName name="KLTHDN" localSheetId="3">#REF!</definedName>
    <definedName name="KLTHDN">#REF!</definedName>
    <definedName name="KLTHDN_20" localSheetId="11">#REF!</definedName>
    <definedName name="KLTHDN_20" localSheetId="3">#REF!</definedName>
    <definedName name="KLTHDN_20">#REF!</definedName>
    <definedName name="KLTHDN_28" localSheetId="11">#REF!</definedName>
    <definedName name="KLTHDN_28" localSheetId="3">#REF!</definedName>
    <definedName name="KLTHDN_28">#REF!</definedName>
    <definedName name="KLtru" localSheetId="11">#REF!</definedName>
    <definedName name="KLtru" localSheetId="3">#REF!</definedName>
    <definedName name="KLtru">#REF!</definedName>
    <definedName name="KLVANKHUON" localSheetId="11">#REF!</definedName>
    <definedName name="KLVANKHUON" localSheetId="3">#REF!</definedName>
    <definedName name="KLVANKHUON">#REF!</definedName>
    <definedName name="KLVANKHUON_20" localSheetId="11">#REF!</definedName>
    <definedName name="KLVANKHUON_20" localSheetId="3">#REF!</definedName>
    <definedName name="KLVANKHUON_20">#REF!</definedName>
    <definedName name="KLVANKHUON_28" localSheetId="11">#REF!</definedName>
    <definedName name="KLVANKHUON_28" localSheetId="3">#REF!</definedName>
    <definedName name="KLVANKHUON_28">#REF!</definedName>
    <definedName name="KLVLD" localSheetId="11">#REF!</definedName>
    <definedName name="KLVLD" localSheetId="3">#REF!</definedName>
    <definedName name="KLVLD">#REF!</definedName>
    <definedName name="KLVLD1" localSheetId="11">#REF!</definedName>
    <definedName name="KLVLD1" localSheetId="3">#REF!</definedName>
    <definedName name="KLVLD1">#REF!</definedName>
    <definedName name="KM188_20" localSheetId="11">#REF!</definedName>
    <definedName name="KM188_20" localSheetId="3">#REF!</definedName>
    <definedName name="KM188_20">#REF!</definedName>
    <definedName name="KM188_28" localSheetId="11">#REF!</definedName>
    <definedName name="KM188_28" localSheetId="3">#REF!</definedName>
    <definedName name="KM188_28">#REF!</definedName>
    <definedName name="km189_20" localSheetId="11">#REF!</definedName>
    <definedName name="km189_20" localSheetId="3">#REF!</definedName>
    <definedName name="km189_20">#REF!</definedName>
    <definedName name="km189_28" localSheetId="11">#REF!</definedName>
    <definedName name="km189_28" localSheetId="3">#REF!</definedName>
    <definedName name="km189_28">#REF!</definedName>
    <definedName name="km190_20" localSheetId="11">#REF!</definedName>
    <definedName name="km190_20" localSheetId="3">#REF!</definedName>
    <definedName name="km190_20">#REF!</definedName>
    <definedName name="km190_28" localSheetId="11">#REF!</definedName>
    <definedName name="km190_28" localSheetId="3">#REF!</definedName>
    <definedName name="km190_28">#REF!</definedName>
    <definedName name="km191_20" localSheetId="11">#REF!</definedName>
    <definedName name="km191_20" localSheetId="3">#REF!</definedName>
    <definedName name="km191_20">#REF!</definedName>
    <definedName name="km191_28" localSheetId="11">#REF!</definedName>
    <definedName name="km191_28" localSheetId="3">#REF!</definedName>
    <definedName name="km191_28">#REF!</definedName>
    <definedName name="km192_20" localSheetId="11">#REF!</definedName>
    <definedName name="km192_20" localSheetId="3">#REF!</definedName>
    <definedName name="km192_20">#REF!</definedName>
    <definedName name="km192_28" localSheetId="11">#REF!</definedName>
    <definedName name="km192_28" localSheetId="3">#REF!</definedName>
    <definedName name="km192_28">#REF!</definedName>
    <definedName name="km193_20" localSheetId="11">#REF!</definedName>
    <definedName name="km193_20" localSheetId="3">#REF!</definedName>
    <definedName name="km193_20">#REF!</definedName>
    <definedName name="km193_28" localSheetId="11">#REF!</definedName>
    <definedName name="km193_28" localSheetId="3">#REF!</definedName>
    <definedName name="km193_28">#REF!</definedName>
    <definedName name="km194_20" localSheetId="11">#REF!</definedName>
    <definedName name="km194_20" localSheetId="3">#REF!</definedName>
    <definedName name="km194_20">#REF!</definedName>
    <definedName name="km194_28" localSheetId="11">#REF!</definedName>
    <definedName name="km194_28" localSheetId="3">#REF!</definedName>
    <definedName name="km194_28">#REF!</definedName>
    <definedName name="km195_20" localSheetId="11">#REF!</definedName>
    <definedName name="km195_20" localSheetId="3">#REF!</definedName>
    <definedName name="km195_20">#REF!</definedName>
    <definedName name="km195_28" localSheetId="11">#REF!</definedName>
    <definedName name="km195_28" localSheetId="3">#REF!</definedName>
    <definedName name="km195_28">#REF!</definedName>
    <definedName name="km196_20" localSheetId="11">#REF!</definedName>
    <definedName name="km196_20" localSheetId="3">#REF!</definedName>
    <definedName name="km196_20">#REF!</definedName>
    <definedName name="km196_28" localSheetId="11">#REF!</definedName>
    <definedName name="km196_28" localSheetId="3">#REF!</definedName>
    <definedName name="km196_28">#REF!</definedName>
    <definedName name="km197_20" localSheetId="11">#REF!</definedName>
    <definedName name="km197_20" localSheetId="3">#REF!</definedName>
    <definedName name="km197_20">#REF!</definedName>
    <definedName name="km197_28" localSheetId="11">#REF!</definedName>
    <definedName name="km197_28" localSheetId="3">#REF!</definedName>
    <definedName name="km197_28">#REF!</definedName>
    <definedName name="km198_20" localSheetId="11">#REF!</definedName>
    <definedName name="km198_20" localSheetId="3">#REF!</definedName>
    <definedName name="km198_20">#REF!</definedName>
    <definedName name="km198_28" localSheetId="11">#REF!</definedName>
    <definedName name="km198_28" localSheetId="3">#REF!</definedName>
    <definedName name="km198_28">#REF!</definedName>
    <definedName name="Km36_26" localSheetId="11">#REF!</definedName>
    <definedName name="Km36_26" localSheetId="3">#REF!</definedName>
    <definedName name="Km36_26">#REF!</definedName>
    <definedName name="Km36_28" localSheetId="11">#REF!</definedName>
    <definedName name="Km36_28" localSheetId="3">#REF!</definedName>
    <definedName name="Km36_28">#REF!</definedName>
    <definedName name="Km36_3">"$#REF!.$C$128"</definedName>
    <definedName name="Kmb" localSheetId="11">#REF!</definedName>
    <definedName name="Kmb" localSheetId="3">#REF!</definedName>
    <definedName name="Kmb">#REF!</definedName>
    <definedName name="kmong">NA()</definedName>
    <definedName name="kmong_26" localSheetId="11">#REF!</definedName>
    <definedName name="kmong_26" localSheetId="3">#REF!</definedName>
    <definedName name="kmong_26">#REF!</definedName>
    <definedName name="kmong_28" localSheetId="11">#REF!</definedName>
    <definedName name="kmong_28" localSheetId="3">#REF!</definedName>
    <definedName name="kmong_28">#REF!</definedName>
    <definedName name="kmong_3">NA()</definedName>
    <definedName name="Kmt" localSheetId="11">#REF!</definedName>
    <definedName name="Kmt" localSheetId="3">#REF!</definedName>
    <definedName name="Kmt">#REF!</definedName>
    <definedName name="kn" localSheetId="11">#REF!</definedName>
    <definedName name="kn" localSheetId="3">#REF!</definedName>
    <definedName name="kn">#REF!</definedName>
    <definedName name="kn_20" localSheetId="11">#REF!</definedName>
    <definedName name="kn_20" localSheetId="3">#REF!</definedName>
    <definedName name="kn_20">#REF!</definedName>
    <definedName name="kn_28" localSheetId="11">#REF!</definedName>
    <definedName name="kn_28" localSheetId="3">#REF!</definedName>
    <definedName name="kn_28">#REF!</definedName>
    <definedName name="kn12_20" localSheetId="11">#REF!</definedName>
    <definedName name="kn12_20" localSheetId="3">#REF!</definedName>
    <definedName name="kn12_20">#REF!</definedName>
    <definedName name="kn12_28" localSheetId="11">#REF!</definedName>
    <definedName name="kn12_28" localSheetId="3">#REF!</definedName>
    <definedName name="kn12_28">#REF!</definedName>
    <definedName name="Knc1_1" localSheetId="11">#REF!</definedName>
    <definedName name="Knc1_1" localSheetId="3">#REF!</definedName>
    <definedName name="Knc1_1">#REF!</definedName>
    <definedName name="Knc1_2" localSheetId="11">#REF!</definedName>
    <definedName name="Knc1_2" localSheetId="3">#REF!</definedName>
    <definedName name="Knc1_2">#REF!</definedName>
    <definedName name="Knc1_20" localSheetId="11">#REF!</definedName>
    <definedName name="Knc1_20" localSheetId="3">#REF!</definedName>
    <definedName name="Knc1_20">#REF!</definedName>
    <definedName name="Knc1_25" localSheetId="11">#REF!</definedName>
    <definedName name="Knc1_25" localSheetId="3">#REF!</definedName>
    <definedName name="Knc1_25">#REF!</definedName>
    <definedName name="Knc1_26" localSheetId="11">#REF!</definedName>
    <definedName name="Knc1_26" localSheetId="3">#REF!</definedName>
    <definedName name="Knc1_26">#REF!</definedName>
    <definedName name="Knc1_28" localSheetId="11">#REF!</definedName>
    <definedName name="Knc1_28" localSheetId="3">#REF!</definedName>
    <definedName name="Knc1_28">#REF!</definedName>
    <definedName name="Knc1_3" localSheetId="11">#REF!</definedName>
    <definedName name="Knc1_3" localSheetId="3">#REF!</definedName>
    <definedName name="Knc1_3">#REF!</definedName>
    <definedName name="Knc1_3_1" localSheetId="11">#REF!</definedName>
    <definedName name="Knc1_3_1" localSheetId="3">#REF!</definedName>
    <definedName name="Knc1_3_1">#REF!</definedName>
    <definedName name="Knc1_3_2" localSheetId="11">#REF!</definedName>
    <definedName name="Knc1_3_2" localSheetId="3">#REF!</definedName>
    <definedName name="Knc1_3_2">#REF!</definedName>
    <definedName name="Knc1_3_20" localSheetId="11">#REF!</definedName>
    <definedName name="Knc1_3_20" localSheetId="3">#REF!</definedName>
    <definedName name="Knc1_3_20">#REF!</definedName>
    <definedName name="Knc1_3_25" localSheetId="11">#REF!</definedName>
    <definedName name="Knc1_3_25" localSheetId="3">#REF!</definedName>
    <definedName name="Knc1_3_25">#REF!</definedName>
    <definedName name="Knc36_26" localSheetId="11">#REF!</definedName>
    <definedName name="Knc36_26" localSheetId="3">#REF!</definedName>
    <definedName name="Knc36_26">#REF!</definedName>
    <definedName name="Knc36_28" localSheetId="11">#REF!</definedName>
    <definedName name="Knc36_28" localSheetId="3">#REF!</definedName>
    <definedName name="Knc36_28">#REF!</definedName>
    <definedName name="Knc36_3">"$#REF!.$C$127"</definedName>
    <definedName name="Knc57_26" localSheetId="11">#REF!</definedName>
    <definedName name="Knc57_26" localSheetId="3">#REF!</definedName>
    <definedName name="Knc57_26">#REF!</definedName>
    <definedName name="Knc57_28" localSheetId="11">#REF!</definedName>
    <definedName name="Knc57_28" localSheetId="3">#REF!</definedName>
    <definedName name="Knc57_28">#REF!</definedName>
    <definedName name="Knc57_3">"$#REF!.$C$130"</definedName>
    <definedName name="Kng" localSheetId="11">#REF!</definedName>
    <definedName name="Kng" localSheetId="3">#REF!</definedName>
    <definedName name="Kng">#REF!</definedName>
    <definedName name="Kng_20" localSheetId="11">#REF!</definedName>
    <definedName name="Kng_20" localSheetId="3">#REF!</definedName>
    <definedName name="Kng_20">#REF!</definedName>
    <definedName name="kno" localSheetId="11">#REF!</definedName>
    <definedName name="kno" localSheetId="3">#REF!</definedName>
    <definedName name="kno">#REF!</definedName>
    <definedName name="kno_1" localSheetId="11">#REF!</definedName>
    <definedName name="kno_1" localSheetId="3">#REF!</definedName>
    <definedName name="kno_1">#REF!</definedName>
    <definedName name="kno_2" localSheetId="11">#REF!</definedName>
    <definedName name="kno_2" localSheetId="3">#REF!</definedName>
    <definedName name="kno_2">#REF!</definedName>
    <definedName name="kno_20" localSheetId="11">#REF!</definedName>
    <definedName name="kno_20" localSheetId="3">#REF!</definedName>
    <definedName name="kno_20">#REF!</definedName>
    <definedName name="kno_25" localSheetId="11">#REF!</definedName>
    <definedName name="kno_25" localSheetId="3">#REF!</definedName>
    <definedName name="kno_25">#REF!</definedName>
    <definedName name="kno_28" localSheetId="11">#REF!</definedName>
    <definedName name="kno_28" localSheetId="3">#REF!</definedName>
    <definedName name="kno_28">#REF!</definedName>
    <definedName name="ko" localSheetId="11">#REF!</definedName>
    <definedName name="ko" localSheetId="3">#REF!</definedName>
    <definedName name="ko">#REF!</definedName>
    <definedName name="ko_28" localSheetId="11">#REF!</definedName>
    <definedName name="ko_28" localSheetId="3">#REF!</definedName>
    <definedName name="ko_28">#REF!</definedName>
    <definedName name="KP" localSheetId="11">#REF!</definedName>
    <definedName name="KP" localSheetId="3">#REF!</definedName>
    <definedName name="KP">#REF!</definedName>
    <definedName name="KP_20" localSheetId="11">#REF!</definedName>
    <definedName name="KP_20" localSheetId="3">#REF!</definedName>
    <definedName name="KP_20">#REF!</definedName>
    <definedName name="KP_28" localSheetId="11">#REF!</definedName>
    <definedName name="KP_28" localSheetId="3">#REF!</definedName>
    <definedName name="KP_28">#REF!</definedName>
    <definedName name="kp1ph">"$#REF!.$#REF!$#REF!:$#REF!$#REF!"</definedName>
    <definedName name="kp1ph_26" localSheetId="11">#REF!</definedName>
    <definedName name="kp1ph_26" localSheetId="3">#REF!</definedName>
    <definedName name="kp1ph_26">#REF!</definedName>
    <definedName name="kp1ph_28" localSheetId="11">#REF!</definedName>
    <definedName name="kp1ph_28" localSheetId="3">#REF!</definedName>
    <definedName name="kp1ph_28">#REF!</definedName>
    <definedName name="kp1ph_3">"$#REF!.$#REF!$#REF!:$#REF!$#REF!"</definedName>
    <definedName name="kq" localSheetId="11">#REF!</definedName>
    <definedName name="kq" localSheetId="3">#REF!</definedName>
    <definedName name="kq">#REF!</definedName>
    <definedName name="kq_20" localSheetId="11">#REF!</definedName>
    <definedName name="kq_20" localSheetId="3">#REF!</definedName>
    <definedName name="kq_20">#REF!</definedName>
    <definedName name="kq_28" localSheetId="11">#REF!</definedName>
    <definedName name="kq_28" localSheetId="3">#REF!</definedName>
    <definedName name="kq_28">#REF!</definedName>
    <definedName name="KQ_Ban_Abc" localSheetId="11">#REF!</definedName>
    <definedName name="KQ_Ban_Abc" localSheetId="3">#REF!</definedName>
    <definedName name="KQ_Ban_Abc">#REF!</definedName>
    <definedName name="KQ_Ban_Jumbo" localSheetId="11">#REF!</definedName>
    <definedName name="KQ_Ban_Jumbo" localSheetId="3">#REF!</definedName>
    <definedName name="KQ_Ban_Jumbo">#REF!</definedName>
    <definedName name="Ks" localSheetId="11">#REF!</definedName>
    <definedName name="Ks" localSheetId="3">#REF!</definedName>
    <definedName name="Ks">#REF!</definedName>
    <definedName name="Ks_20" localSheetId="11">#REF!</definedName>
    <definedName name="Ks_20" localSheetId="3">#REF!</definedName>
    <definedName name="Ks_20">#REF!</definedName>
    <definedName name="Ks_28" localSheetId="11">#REF!</definedName>
    <definedName name="Ks_28" localSheetId="3">#REF!</definedName>
    <definedName name="Ks_28">#REF!</definedName>
    <definedName name="KSDA" localSheetId="0" hidden="1">{"'Sheet1'!$L$16"}</definedName>
    <definedName name="KSDA" localSheetId="1" hidden="1">{"'Sheet1'!$L$16"}</definedName>
    <definedName name="KSDA" localSheetId="2" hidden="1">{"'Sheet1'!$L$16"}</definedName>
    <definedName name="KSDA" localSheetId="3" hidden="1">{"'Sheet1'!$L$16"}</definedName>
    <definedName name="KSDA" hidden="1">{"'Sheet1'!$L$16"}</definedName>
    <definedName name="Ksp" localSheetId="11">#REF!</definedName>
    <definedName name="Ksp" localSheetId="3">#REF!</definedName>
    <definedName name="Ksp">#REF!</definedName>
    <definedName name="KSTK" localSheetId="11">#REF!</definedName>
    <definedName name="KSTK" localSheetId="3">#REF!</definedName>
    <definedName name="KSTK">#REF!</definedName>
    <definedName name="KSTK_20" localSheetId="11">#REF!</definedName>
    <definedName name="KSTK_20" localSheetId="3">#REF!</definedName>
    <definedName name="KSTK_20">#REF!</definedName>
    <definedName name="KSTK_28" localSheetId="11">#REF!</definedName>
    <definedName name="KSTK_28" localSheetId="3">#REF!</definedName>
    <definedName name="KSTK_28">#REF!</definedName>
    <definedName name="KT" localSheetId="11">#REF!</definedName>
    <definedName name="KT" localSheetId="3">#REF!</definedName>
    <definedName name="KT">#REF!</definedName>
    <definedName name="KT_20" localSheetId="11">#REF!</definedName>
    <definedName name="KT_20" localSheetId="3">#REF!</definedName>
    <definedName name="KT_20">#REF!</definedName>
    <definedName name="KT_28" localSheetId="11">#REF!</definedName>
    <definedName name="KT_28" localSheetId="3">#REF!</definedName>
    <definedName name="KT_28">#REF!</definedName>
    <definedName name="ktc" localSheetId="11">#REF!</definedName>
    <definedName name="ktc" localSheetId="3">#REF!</definedName>
    <definedName name="ktc">#REF!</definedName>
    <definedName name="ktc_20" localSheetId="11">#REF!</definedName>
    <definedName name="ktc_20" localSheetId="3">#REF!</definedName>
    <definedName name="ktc_20">#REF!</definedName>
    <definedName name="ktc_28" localSheetId="11">#REF!</definedName>
    <definedName name="ktc_28" localSheetId="3">#REF!</definedName>
    <definedName name="ktc_28">#REF!</definedName>
    <definedName name="Kte" localSheetId="11">#REF!</definedName>
    <definedName name="Kte" localSheetId="3">#REF!</definedName>
    <definedName name="Kte">#REF!</definedName>
    <definedName name="Kte_20" localSheetId="11">#REF!</definedName>
    <definedName name="Kte_20" localSheetId="3">#REF!</definedName>
    <definedName name="Kte_20">#REF!</definedName>
    <definedName name="Kte_28" localSheetId="11">#REF!</definedName>
    <definedName name="Kte_28" localSheetId="3">#REF!</definedName>
    <definedName name="Kte_28">#REF!</definedName>
    <definedName name="KTHD" localSheetId="11">#REF!</definedName>
    <definedName name="KTHD" localSheetId="3">#REF!</definedName>
    <definedName name="KTHD">#REF!</definedName>
    <definedName name="kthuat" localSheetId="11">#REF!</definedName>
    <definedName name="kthuat" localSheetId="3">#REF!</definedName>
    <definedName name="kthuat">#REF!</definedName>
    <definedName name="KtraXau" localSheetId="11">#REF!</definedName>
    <definedName name="KtraXau" localSheetId="3">#REF!</definedName>
    <definedName name="KtraXau">#REF!</definedName>
    <definedName name="ku" localSheetId="11">#REF!</definedName>
    <definedName name="ku" localSheetId="3">#REF!</definedName>
    <definedName name="ku">#REF!</definedName>
    <definedName name="ku_28" localSheetId="11">#REF!</definedName>
    <definedName name="ku_28" localSheetId="3">#REF!</definedName>
    <definedName name="ku_28">#REF!</definedName>
    <definedName name="KV" localSheetId="11">#REF!</definedName>
    <definedName name="KV" localSheetId="3">#REF!</definedName>
    <definedName name="KV">#REF!</definedName>
    <definedName name="KVC" localSheetId="11">#REF!</definedName>
    <definedName name="KVC" localSheetId="3">#REF!</definedName>
    <definedName name="KVC">#REF!</definedName>
    <definedName name="Kvl36_26" localSheetId="11">#REF!</definedName>
    <definedName name="Kvl36_26" localSheetId="3">#REF!</definedName>
    <definedName name="Kvl36_26">#REF!</definedName>
    <definedName name="Kvl36_28" localSheetId="11">#REF!</definedName>
    <definedName name="Kvl36_28" localSheetId="3">#REF!</definedName>
    <definedName name="Kvl36_28">#REF!</definedName>
    <definedName name="Kvl36_3">"$#REF!.$C$126"</definedName>
    <definedName name="Kxc" localSheetId="11">#REF!</definedName>
    <definedName name="Kxc" localSheetId="3">#REF!</definedName>
    <definedName name="Kxc">#REF!</definedName>
    <definedName name="Kxc_20" localSheetId="11">#REF!</definedName>
    <definedName name="Kxc_20" localSheetId="3">#REF!</definedName>
    <definedName name="Kxc_20">#REF!</definedName>
    <definedName name="Kxp" localSheetId="11">#REF!</definedName>
    <definedName name="Kxp" localSheetId="3">#REF!</definedName>
    <definedName name="Kxp">#REF!</definedName>
    <definedName name="Kxp_20" localSheetId="11">#REF!</definedName>
    <definedName name="Kxp_20" localSheetId="3">#REF!</definedName>
    <definedName name="Kxp_20">#REF!</definedName>
    <definedName name="Ký_nép" localSheetId="11">#REF!</definedName>
    <definedName name="Ký_nép" localSheetId="3">#REF!</definedName>
    <definedName name="Ký_nép">#REF!</definedName>
    <definedName name="KÝch_100_T" localSheetId="11">#REF!</definedName>
    <definedName name="KÝch_100_T" localSheetId="3">#REF!</definedName>
    <definedName name="KÝch_100_T">#REF!</definedName>
    <definedName name="KÝch_100_T_20" localSheetId="11">#REF!</definedName>
    <definedName name="KÝch_100_T_20" localSheetId="3">#REF!</definedName>
    <definedName name="KÝch_100_T_20">#REF!</definedName>
    <definedName name="KÝch_100_T_28" localSheetId="11">#REF!</definedName>
    <definedName name="KÝch_100_T_28" localSheetId="3">#REF!</definedName>
    <definedName name="KÝch_100_T_28">#REF!</definedName>
    <definedName name="KÝch_200_T" localSheetId="11">#REF!</definedName>
    <definedName name="KÝch_200_T" localSheetId="3">#REF!</definedName>
    <definedName name="KÝch_200_T">#REF!</definedName>
    <definedName name="KÝch_200_T_20" localSheetId="11">#REF!</definedName>
    <definedName name="KÝch_200_T_20" localSheetId="3">#REF!</definedName>
    <definedName name="KÝch_200_T_20">#REF!</definedName>
    <definedName name="KÝch_200_T_28" localSheetId="11">#REF!</definedName>
    <definedName name="KÝch_200_T_28" localSheetId="3">#REF!</definedName>
    <definedName name="KÝch_200_T_28">#REF!</definedName>
    <definedName name="KÝch_50_T" localSheetId="11">#REF!</definedName>
    <definedName name="KÝch_50_T" localSheetId="3">#REF!</definedName>
    <definedName name="KÝch_50_T">#REF!</definedName>
    <definedName name="KÝch_50_T_20" localSheetId="11">#REF!</definedName>
    <definedName name="KÝch_50_T_20" localSheetId="3">#REF!</definedName>
    <definedName name="KÝch_50_T_20">#REF!</definedName>
    <definedName name="KÝch_50_T_28" localSheetId="11">#REF!</definedName>
    <definedName name="KÝch_50_T_28" localSheetId="3">#REF!</definedName>
    <definedName name="KÝch_50_T_28">#REF!</definedName>
    <definedName name="l">"$#REF!.$A$2:$D$20"</definedName>
    <definedName name="L_" localSheetId="11">#REF!</definedName>
    <definedName name="L_" localSheetId="3">#REF!</definedName>
    <definedName name="L_">#REF!</definedName>
    <definedName name="l_1" localSheetId="11">#REF!</definedName>
    <definedName name="l_1" localSheetId="3">#REF!</definedName>
    <definedName name="l_1">#REF!</definedName>
    <definedName name="l_26" localSheetId="11">#REF!</definedName>
    <definedName name="l_26" localSheetId="3">#REF!</definedName>
    <definedName name="l_26">#REF!</definedName>
    <definedName name="L_28" localSheetId="11">#REF!</definedName>
    <definedName name="L_28" localSheetId="3">#REF!</definedName>
    <definedName name="L_28">#REF!</definedName>
    <definedName name="l_3">"$#REF!.$A$2:$D$20"</definedName>
    <definedName name="l_dd" localSheetId="11">#REF!</definedName>
    <definedName name="l_dd" localSheetId="3">#REF!</definedName>
    <definedName name="l_dd">#REF!</definedName>
    <definedName name="l_dd_20" localSheetId="11">#REF!</definedName>
    <definedName name="l_dd_20" localSheetId="3">#REF!</definedName>
    <definedName name="l_dd_20">#REF!</definedName>
    <definedName name="l_dd_28" localSheetId="11">#REF!</definedName>
    <definedName name="l_dd_28" localSheetId="3">#REF!</definedName>
    <definedName name="l_dd_28">#REF!</definedName>
    <definedName name="l_dn" localSheetId="11">#REF!</definedName>
    <definedName name="l_dn" localSheetId="3">#REF!</definedName>
    <definedName name="l_dn">#REF!</definedName>
    <definedName name="L_mong" localSheetId="11">#REF!</definedName>
    <definedName name="L_mong" localSheetId="3">#REF!</definedName>
    <definedName name="L_mong">#REF!</definedName>
    <definedName name="L_mong_20" localSheetId="11">#REF!</definedName>
    <definedName name="L_mong_20" localSheetId="3">#REF!</definedName>
    <definedName name="L_mong_20">#REF!</definedName>
    <definedName name="L_mong_28" localSheetId="11">#REF!</definedName>
    <definedName name="L_mong_28" localSheetId="3">#REF!</definedName>
    <definedName name="L_mong_28">#REF!</definedName>
    <definedName name="l1d" localSheetId="11">#REF!</definedName>
    <definedName name="l1d" localSheetId="3">#REF!</definedName>
    <definedName name="l1d">#REF!</definedName>
    <definedName name="l1d_20" localSheetId="11">#REF!</definedName>
    <definedName name="l1d_20" localSheetId="3">#REF!</definedName>
    <definedName name="l1d_20">#REF!</definedName>
    <definedName name="l1d_28" localSheetId="11">#REF!</definedName>
    <definedName name="l1d_28" localSheetId="3">#REF!</definedName>
    <definedName name="l1d_28">#REF!</definedName>
    <definedName name="L6_20" localSheetId="11">#REF!</definedName>
    <definedName name="L6_20" localSheetId="3">#REF!</definedName>
    <definedName name="L6_20">#REF!</definedName>
    <definedName name="la" localSheetId="11">#REF!</definedName>
    <definedName name="la" localSheetId="3">#REF!</definedName>
    <definedName name="la">#REF!</definedName>
    <definedName name="Lab_tec" localSheetId="11">#REF!</definedName>
    <definedName name="Lab_tec" localSheetId="3">#REF!</definedName>
    <definedName name="Lab_tec">#REF!</definedName>
    <definedName name="Lab_tec_20" localSheetId="11">#REF!</definedName>
    <definedName name="Lab_tec_20" localSheetId="3">#REF!</definedName>
    <definedName name="Lab_tec_20">#REF!</definedName>
    <definedName name="Lab_tec_28" localSheetId="11">#REF!</definedName>
    <definedName name="Lab_tec_28" localSheetId="3">#REF!</definedName>
    <definedName name="Lab_tec_28">#REF!</definedName>
    <definedName name="LABEL" localSheetId="11">#REF!</definedName>
    <definedName name="LABEL" localSheetId="3">#REF!</definedName>
    <definedName name="LABEL">#REF!</definedName>
    <definedName name="LABEL_20" localSheetId="11">#REF!</definedName>
    <definedName name="LABEL_20" localSheetId="3">#REF!</definedName>
    <definedName name="LABEL_20">#REF!</definedName>
    <definedName name="LABEL_28" localSheetId="11">#REF!</definedName>
    <definedName name="LABEL_28" localSheetId="3">#REF!</definedName>
    <definedName name="LABEL_28">#REF!</definedName>
    <definedName name="Labour_cost" localSheetId="11">#REF!</definedName>
    <definedName name="Labour_cost" localSheetId="3">#REF!</definedName>
    <definedName name="Labour_cost">#REF!</definedName>
    <definedName name="Labour_cost_20" localSheetId="11">#REF!</definedName>
    <definedName name="Labour_cost_20" localSheetId="3">#REF!</definedName>
    <definedName name="Labour_cost_20">#REF!</definedName>
    <definedName name="Labour_cost_28" localSheetId="11">#REF!</definedName>
    <definedName name="Labour_cost_28" localSheetId="3">#REF!</definedName>
    <definedName name="Labour_cost_28">#REF!</definedName>
    <definedName name="Lac_tec" localSheetId="11">#REF!</definedName>
    <definedName name="Lac_tec" localSheetId="3">#REF!</definedName>
    <definedName name="Lac_tec">#REF!</definedName>
    <definedName name="Lac_tec_20" localSheetId="11">#REF!</definedName>
    <definedName name="Lac_tec_20" localSheetId="3">#REF!</definedName>
    <definedName name="Lac_tec_20">#REF!</definedName>
    <definedName name="Lac_tec_28" localSheetId="11">#REF!</definedName>
    <definedName name="Lac_tec_28" localSheetId="3">#REF!</definedName>
    <definedName name="Lac_tec_28">#REF!</definedName>
    <definedName name="laj" localSheetId="11">#REF!</definedName>
    <definedName name="laj" localSheetId="3">#REF!</definedName>
    <definedName name="laj">#REF!</definedName>
    <definedName name="laj_28" localSheetId="11">#REF!</definedName>
    <definedName name="laj_28" localSheetId="3">#REF!</definedName>
    <definedName name="laj_28">#REF!</definedName>
    <definedName name="Lan" localSheetId="0">{"Thuxm2.xls","Sheet1"}</definedName>
    <definedName name="Lan" localSheetId="1">{"Thuxm2.xls","Sheet1"}</definedName>
    <definedName name="Lan" localSheetId="2">{"Thuxm2.xls","Sheet1"}</definedName>
    <definedName name="Lan" localSheetId="3">{"Thuxm2.xls","Sheet1"}</definedName>
    <definedName name="Lan">{"Thuxm2.xls","Sheet1"}</definedName>
    <definedName name="Lan_20" localSheetId="0">{"Thuxm2.xls","Sheet1"}</definedName>
    <definedName name="Lan_20" localSheetId="1">{"Thuxm2.xls","Sheet1"}</definedName>
    <definedName name="Lan_20" localSheetId="2">{"Thuxm2.xls","Sheet1"}</definedName>
    <definedName name="Lan_20" localSheetId="3">{"Thuxm2.xls","Sheet1"}</definedName>
    <definedName name="Lan_20">{"Thuxm2.xls","Sheet1"}</definedName>
    <definedName name="Lan_22" localSheetId="0">{"Thuxm2.xls","Sheet1"}</definedName>
    <definedName name="Lan_22" localSheetId="1">{"Thuxm2.xls","Sheet1"}</definedName>
    <definedName name="Lan_22" localSheetId="2">{"Thuxm2.xls","Sheet1"}</definedName>
    <definedName name="Lan_22" localSheetId="3">{"Thuxm2.xls","Sheet1"}</definedName>
    <definedName name="Lan_22">{"Thuxm2.xls","Sheet1"}</definedName>
    <definedName name="Lan_28" localSheetId="0">{"Thuxm2.xls","Sheet1"}</definedName>
    <definedName name="Lan_28" localSheetId="1">{"Thuxm2.xls","Sheet1"}</definedName>
    <definedName name="Lan_28" localSheetId="2">{"Thuxm2.xls","Sheet1"}</definedName>
    <definedName name="Lan_28" localSheetId="3">{"Thuxm2.xls","Sheet1"}</definedName>
    <definedName name="Lan_28">{"Thuxm2.xls","Sheet1"}</definedName>
    <definedName name="LANDIMP" localSheetId="11">#REF!</definedName>
    <definedName name="LANDIMP" localSheetId="3">#REF!</definedName>
    <definedName name="LANDIMP">#REF!</definedName>
    <definedName name="LANDIMP_28" localSheetId="11">#REF!</definedName>
    <definedName name="LANDIMP_28" localSheetId="3">#REF!</definedName>
    <definedName name="LANDIMP_28">#REF!</definedName>
    <definedName name="LandPreperationWage" localSheetId="11">#REF!</definedName>
    <definedName name="LandPreperationWage" localSheetId="3">#REF!</definedName>
    <definedName name="LandPreperationWage">#REF!</definedName>
    <definedName name="LandPreperationWage_20" localSheetId="11">#REF!</definedName>
    <definedName name="LandPreperationWage_20" localSheetId="3">#REF!</definedName>
    <definedName name="LandPreperationWage_20">#REF!</definedName>
    <definedName name="LandPreperationWage_28" localSheetId="11">#REF!</definedName>
    <definedName name="LandPreperationWage_28" localSheetId="3">#REF!</definedName>
    <definedName name="LandPreperationWage_28">#REF!</definedName>
    <definedName name="LANDREV" localSheetId="11">#REF!</definedName>
    <definedName name="LANDREV" localSheetId="3">#REF!</definedName>
    <definedName name="LANDREV">#REF!</definedName>
    <definedName name="LANDREV_28" localSheetId="11">#REF!</definedName>
    <definedName name="LANDREV_28" localSheetId="3">#REF!</definedName>
    <definedName name="LANDREV_28">#REF!</definedName>
    <definedName name="Lane" localSheetId="11">#REF!</definedName>
    <definedName name="Lane" localSheetId="3">#REF!</definedName>
    <definedName name="Lane">#REF!</definedName>
    <definedName name="Lane_20" localSheetId="11">#REF!</definedName>
    <definedName name="Lane_20" localSheetId="3">#REF!</definedName>
    <definedName name="Lane_20">#REF!</definedName>
    <definedName name="Lane_28" localSheetId="11">#REF!</definedName>
    <definedName name="Lane_28" localSheetId="3">#REF!</definedName>
    <definedName name="Lane_28">#REF!</definedName>
    <definedName name="lanh_bq" localSheetId="11">#REF!</definedName>
    <definedName name="lanh_bq" localSheetId="3">#REF!</definedName>
    <definedName name="lanh_bq">#REF!</definedName>
    <definedName name="lanh_bv" localSheetId="11">#REF!</definedName>
    <definedName name="lanh_bv" localSheetId="3">#REF!</definedName>
    <definedName name="lanh_bv">#REF!</definedName>
    <definedName name="lanh_ck" localSheetId="11">#REF!</definedName>
    <definedName name="lanh_ck" localSheetId="3">#REF!</definedName>
    <definedName name="lanh_ck">#REF!</definedName>
    <definedName name="lanh_d1" localSheetId="11">#REF!</definedName>
    <definedName name="lanh_d1" localSheetId="3">#REF!</definedName>
    <definedName name="lanh_d1">#REF!</definedName>
    <definedName name="lanh_d2" localSheetId="11">#REF!</definedName>
    <definedName name="lanh_d2" localSheetId="3">#REF!</definedName>
    <definedName name="lanh_d2">#REF!</definedName>
    <definedName name="lanh_d3" localSheetId="11">#REF!</definedName>
    <definedName name="lanh_d3" localSheetId="3">#REF!</definedName>
    <definedName name="lanh_d3">#REF!</definedName>
    <definedName name="lanh_dl" localSheetId="11">#REF!</definedName>
    <definedName name="lanh_dl" localSheetId="3">#REF!</definedName>
    <definedName name="lanh_dl">#REF!</definedName>
    <definedName name="lanh_kcs" localSheetId="11">#REF!</definedName>
    <definedName name="lanh_kcs" localSheetId="3">#REF!</definedName>
    <definedName name="lanh_kcs">#REF!</definedName>
    <definedName name="lanh_nb" localSheetId="11">#REF!</definedName>
    <definedName name="lanh_nb" localSheetId="3">#REF!</definedName>
    <definedName name="lanh_nb">#REF!</definedName>
    <definedName name="lanh_ngio" localSheetId="11">#REF!</definedName>
    <definedName name="lanh_ngio" localSheetId="3">#REF!</definedName>
    <definedName name="lanh_ngio">#REF!</definedName>
    <definedName name="lanh_nv" localSheetId="11">#REF!</definedName>
    <definedName name="lanh_nv" localSheetId="3">#REF!</definedName>
    <definedName name="lanh_nv">#REF!</definedName>
    <definedName name="lanh_t3" localSheetId="11">#REF!</definedName>
    <definedName name="lanh_t3" localSheetId="3">#REF!</definedName>
    <definedName name="lanh_t3">#REF!</definedName>
    <definedName name="lanh_t4" localSheetId="11">#REF!</definedName>
    <definedName name="lanh_t4" localSheetId="3">#REF!</definedName>
    <definedName name="lanh_t4">#REF!</definedName>
    <definedName name="lanh_t5" localSheetId="11">#REF!</definedName>
    <definedName name="lanh_t5" localSheetId="3">#REF!</definedName>
    <definedName name="lanh_t5">#REF!</definedName>
    <definedName name="lanh_t6" localSheetId="11">#REF!</definedName>
    <definedName name="lanh_t6" localSheetId="3">#REF!</definedName>
    <definedName name="lanh_t6">#REF!</definedName>
    <definedName name="lanh_tc" localSheetId="11">#REF!</definedName>
    <definedName name="lanh_tc" localSheetId="3">#REF!</definedName>
    <definedName name="lanh_tc">#REF!</definedName>
    <definedName name="lanh_tm" localSheetId="11">#REF!</definedName>
    <definedName name="lanh_tm" localSheetId="3">#REF!</definedName>
    <definedName name="lanh_tm">#REF!</definedName>
    <definedName name="lanh_vs" localSheetId="11">#REF!</definedName>
    <definedName name="lanh_vs" localSheetId="3">#REF!</definedName>
    <definedName name="lanh_vs">#REF!</definedName>
    <definedName name="lanh_xh" localSheetId="11">#REF!</definedName>
    <definedName name="lanh_xh" localSheetId="3">#REF!</definedName>
    <definedName name="lanh_xh">#REF!</definedName>
    <definedName name="Lantrai" localSheetId="11">#REF!</definedName>
    <definedName name="Lantrai" localSheetId="3">#REF!</definedName>
    <definedName name="Lantrai">#REF!</definedName>
    <definedName name="lao_keo_dam_cau" localSheetId="11">#REF!</definedName>
    <definedName name="lao_keo_dam_cau" localSheetId="3">#REF!</definedName>
    <definedName name="lao_keo_dam_cau">#REF!</definedName>
    <definedName name="lao_keo_dam_cau_20" localSheetId="11">#REF!</definedName>
    <definedName name="lao_keo_dam_cau_20" localSheetId="3">#REF!</definedName>
    <definedName name="lao_keo_dam_cau_20">#REF!</definedName>
    <definedName name="lao_keo_dam_cau_28" localSheetId="11">#REF!</definedName>
    <definedName name="lao_keo_dam_cau_28" localSheetId="3">#REF!</definedName>
    <definedName name="lao_keo_dam_cau_28">#REF!</definedName>
    <definedName name="LaoLapDam" localSheetId="11">#REF!</definedName>
    <definedName name="LaoLapDam" localSheetId="3">#REF!</definedName>
    <definedName name="LaoLapDam">#REF!</definedName>
    <definedName name="lap1_20" localSheetId="11">#REF!</definedName>
    <definedName name="lap1_20" localSheetId="3">#REF!</definedName>
    <definedName name="lap1_20">#REF!</definedName>
    <definedName name="lap1_28" localSheetId="11">#REF!</definedName>
    <definedName name="lap1_28" localSheetId="3">#REF!</definedName>
    <definedName name="lap1_28">#REF!</definedName>
    <definedName name="lap2_20" localSheetId="11">#REF!</definedName>
    <definedName name="lap2_20" localSheetId="3">#REF!</definedName>
    <definedName name="lap2_20">#REF!</definedName>
    <definedName name="lap2_28" localSheetId="11">#REF!</definedName>
    <definedName name="lap2_28" localSheetId="3">#REF!</definedName>
    <definedName name="lap2_28">#REF!</definedName>
    <definedName name="lapa" localSheetId="11">#REF!</definedName>
    <definedName name="lapa" localSheetId="3">#REF!</definedName>
    <definedName name="lapa">#REF!</definedName>
    <definedName name="lapb" localSheetId="11">#REF!</definedName>
    <definedName name="lapb" localSheetId="3">#REF!</definedName>
    <definedName name="lapb">#REF!</definedName>
    <definedName name="lapc" localSheetId="11">#REF!</definedName>
    <definedName name="lapc" localSheetId="3">#REF!</definedName>
    <definedName name="lapc">#REF!</definedName>
    <definedName name="LargerSpan" localSheetId="11">IF(#REF!&gt;#REF!,#REF!,#REF!)</definedName>
    <definedName name="LargerSpan" localSheetId="0">IF(#REF!&gt;#REF!,#REF!,#REF!)</definedName>
    <definedName name="LargerSpan" localSheetId="3">IF(#REF!&gt;#REF!,#REF!,#REF!)</definedName>
    <definedName name="LargerSpan">IF(#REF!&gt;#REF!,#REF!,#REF!)</definedName>
    <definedName name="LargerSpan_1" localSheetId="11">IF(#REF!&gt;#REF!,#REF!,#REF!)</definedName>
    <definedName name="LargerSpan_1" localSheetId="0">IF(#REF!&gt;#REF!,#REF!,#REF!)</definedName>
    <definedName name="LargerSpan_1" localSheetId="3">IF(#REF!&gt;#REF!,#REF!,#REF!)</definedName>
    <definedName name="LargerSpan_1">IF(#REF!&gt;#REF!,#REF!,#REF!)</definedName>
    <definedName name="LargerSpan_2" localSheetId="11">IF(#REF!&gt;#REF!,#REF!,#REF!)</definedName>
    <definedName name="LargerSpan_2" localSheetId="0">IF(#REF!&gt;#REF!,#REF!,#REF!)</definedName>
    <definedName name="LargerSpan_2" localSheetId="3">IF(#REF!&gt;#REF!,#REF!,#REF!)</definedName>
    <definedName name="LargerSpan_2">IF(#REF!&gt;#REF!,#REF!,#REF!)</definedName>
    <definedName name="LargerSpan_20" localSheetId="11">IF(#REF!&gt;#REF!,#REF!,#REF!)</definedName>
    <definedName name="LargerSpan_20" localSheetId="0">IF(#REF!&gt;#REF!,#REF!,#REF!)</definedName>
    <definedName name="LargerSpan_20" localSheetId="3">IF(#REF!&gt;#REF!,#REF!,#REF!)</definedName>
    <definedName name="LargerSpan_20">IF(#REF!&gt;#REF!,#REF!,#REF!)</definedName>
    <definedName name="LargerSpan_25" localSheetId="11">IF(#REF!&gt;#REF!,#REF!,#REF!)</definedName>
    <definedName name="LargerSpan_25" localSheetId="0">IF(#REF!&gt;#REF!,#REF!,#REF!)</definedName>
    <definedName name="LargerSpan_25" localSheetId="3">IF(#REF!&gt;#REF!,#REF!,#REF!)</definedName>
    <definedName name="LargerSpan_25">IF(#REF!&gt;#REF!,#REF!,#REF!)</definedName>
    <definedName name="LargerSpan_26" localSheetId="11">IF(#REF!&gt;#REF!,#REF!,#REF!)</definedName>
    <definedName name="LargerSpan_26" localSheetId="0">IF(#REF!&gt;#REF!,#REF!,#REF!)</definedName>
    <definedName name="LargerSpan_26" localSheetId="3">IF(#REF!&gt;#REF!,#REF!,#REF!)</definedName>
    <definedName name="LargerSpan_26">IF(#REF!&gt;#REF!,#REF!,#REF!)</definedName>
    <definedName name="Layer_1" localSheetId="11">#REF!</definedName>
    <definedName name="Layer_1" localSheetId="3">#REF!</definedName>
    <definedName name="Layer_1">#REF!</definedName>
    <definedName name="Layer_1_20" localSheetId="11">#REF!</definedName>
    <definedName name="Layer_1_20" localSheetId="3">#REF!</definedName>
    <definedName name="Layer_1_20">#REF!</definedName>
    <definedName name="Layer_1_28" localSheetId="11">#REF!</definedName>
    <definedName name="Layer_1_28" localSheetId="3">#REF!</definedName>
    <definedName name="Layer_1_28">#REF!</definedName>
    <definedName name="Layer_2" localSheetId="11">#REF!</definedName>
    <definedName name="Layer_2" localSheetId="3">#REF!</definedName>
    <definedName name="Layer_2">#REF!</definedName>
    <definedName name="Layer_2_20" localSheetId="11">#REF!</definedName>
    <definedName name="Layer_2_20" localSheetId="3">#REF!</definedName>
    <definedName name="Layer_2_20">#REF!</definedName>
    <definedName name="Layer_2_28" localSheetId="11">#REF!</definedName>
    <definedName name="Layer_2_28" localSheetId="3">#REF!</definedName>
    <definedName name="Layer_2_28">#REF!</definedName>
    <definedName name="Layer_3" localSheetId="11">#REF!</definedName>
    <definedName name="Layer_3" localSheetId="3">#REF!</definedName>
    <definedName name="Layer_3">#REF!</definedName>
    <definedName name="Layer_3_20" localSheetId="11">#REF!</definedName>
    <definedName name="Layer_3_20" localSheetId="3">#REF!</definedName>
    <definedName name="Layer_3_20">#REF!</definedName>
    <definedName name="Layer_3_28" localSheetId="11">#REF!</definedName>
    <definedName name="Layer_3_28" localSheetId="3">#REF!</definedName>
    <definedName name="Layer_3_28">#REF!</definedName>
    <definedName name="Layer_4" localSheetId="11">#REF!</definedName>
    <definedName name="Layer_4" localSheetId="3">#REF!</definedName>
    <definedName name="Layer_4">#REF!</definedName>
    <definedName name="Layer_4_20" localSheetId="11">#REF!</definedName>
    <definedName name="Layer_4_20" localSheetId="3">#REF!</definedName>
    <definedName name="Layer_4_20">#REF!</definedName>
    <definedName name="Layer_4_28" localSheetId="11">#REF!</definedName>
    <definedName name="Layer_4_28" localSheetId="3">#REF!</definedName>
    <definedName name="Layer_4_28">#REF!</definedName>
    <definedName name="Layer_5" localSheetId="11">#REF!</definedName>
    <definedName name="Layer_5" localSheetId="3">#REF!</definedName>
    <definedName name="Layer_5">#REF!</definedName>
    <definedName name="Layer_5_20" localSheetId="11">#REF!</definedName>
    <definedName name="Layer_5_20" localSheetId="3">#REF!</definedName>
    <definedName name="Layer_5_20">#REF!</definedName>
    <definedName name="Layer_5_28" localSheetId="11">#REF!</definedName>
    <definedName name="Layer_5_28" localSheetId="3">#REF!</definedName>
    <definedName name="Layer_5_28">#REF!</definedName>
    <definedName name="Layer_6" localSheetId="11">#REF!</definedName>
    <definedName name="Layer_6" localSheetId="3">#REF!</definedName>
    <definedName name="Layer_6">#REF!</definedName>
    <definedName name="Layer_6_20" localSheetId="11">#REF!</definedName>
    <definedName name="Layer_6_20" localSheetId="3">#REF!</definedName>
    <definedName name="Layer_6_20">#REF!</definedName>
    <definedName name="Layer_6_28" localSheetId="11">#REF!</definedName>
    <definedName name="Layer_6_28" localSheetId="3">#REF!</definedName>
    <definedName name="Layer_6_28">#REF!</definedName>
    <definedName name="Layer_7" localSheetId="11">#REF!</definedName>
    <definedName name="Layer_7" localSheetId="3">#REF!</definedName>
    <definedName name="Layer_7">#REF!</definedName>
    <definedName name="Layer_7_20" localSheetId="11">#REF!</definedName>
    <definedName name="Layer_7_20" localSheetId="3">#REF!</definedName>
    <definedName name="Layer_7_20">#REF!</definedName>
    <definedName name="Layer_7_28" localSheetId="11">#REF!</definedName>
    <definedName name="Layer_7_28" localSheetId="3">#REF!</definedName>
    <definedName name="Layer_7_28">#REF!</definedName>
    <definedName name="lb" localSheetId="11">#REF!</definedName>
    <definedName name="lb" localSheetId="3">#REF!</definedName>
    <definedName name="lb">#REF!</definedName>
    <definedName name="lb_28" localSheetId="11">#REF!</definedName>
    <definedName name="lb_28" localSheetId="3">#REF!</definedName>
    <definedName name="lb_28">#REF!</definedName>
    <definedName name="lb1." localSheetId="11">#REF!</definedName>
    <definedName name="lb1." localSheetId="3">#REF!</definedName>
    <definedName name="lb1.">#REF!</definedName>
    <definedName name="lb1._28" localSheetId="11">#REF!</definedName>
    <definedName name="lb1._28" localSheetId="3">#REF!</definedName>
    <definedName name="lb1._28">#REF!</definedName>
    <definedName name="lb2." localSheetId="11">#REF!</definedName>
    <definedName name="lb2." localSheetId="3">#REF!</definedName>
    <definedName name="lb2.">#REF!</definedName>
    <definedName name="lb2._28" localSheetId="11">#REF!</definedName>
    <definedName name="lb2._28" localSheetId="3">#REF!</definedName>
    <definedName name="lb2._28">#REF!</definedName>
    <definedName name="lbe" localSheetId="11">#REF!</definedName>
    <definedName name="lbe" localSheetId="3">#REF!</definedName>
    <definedName name="lbe">#REF!</definedName>
    <definedName name="Lbqd" localSheetId="11">#REF!</definedName>
    <definedName name="Lbqd" localSheetId="3">#REF!</definedName>
    <definedName name="Lbqd">#REF!</definedName>
    <definedName name="Lc" localSheetId="11">#REF!</definedName>
    <definedName name="Lc" localSheetId="3">#REF!</definedName>
    <definedName name="Lc">#REF!</definedName>
    <definedName name="Lc_28" localSheetId="11">#REF!</definedName>
    <definedName name="Lc_28" localSheetId="3">#REF!</definedName>
    <definedName name="Lc_28">#REF!</definedName>
    <definedName name="LC_TOTAL" localSheetId="11">#REF!</definedName>
    <definedName name="LC_TOTAL" localSheetId="3">#REF!</definedName>
    <definedName name="LC_TOTAL">#REF!</definedName>
    <definedName name="LC_TOTAL_28" localSheetId="11">#REF!</definedName>
    <definedName name="LC_TOTAL_28" localSheetId="3">#REF!</definedName>
    <definedName name="LC_TOTAL_28">#REF!</definedName>
    <definedName name="LC5_total" localSheetId="11">#REF!</definedName>
    <definedName name="LC5_total" localSheetId="3">#REF!</definedName>
    <definedName name="LC5_total">#REF!</definedName>
    <definedName name="LC5_total_20" localSheetId="11">#REF!</definedName>
    <definedName name="LC5_total_20" localSheetId="3">#REF!</definedName>
    <definedName name="LC5_total_20">#REF!</definedName>
    <definedName name="LC5_total_28" localSheetId="11">#REF!</definedName>
    <definedName name="LC5_total_28" localSheetId="3">#REF!</definedName>
    <definedName name="LC5_total_28">#REF!</definedName>
    <definedName name="LC6_total" localSheetId="11">#REF!</definedName>
    <definedName name="LC6_total" localSheetId="3">#REF!</definedName>
    <definedName name="LC6_total">#REF!</definedName>
    <definedName name="LC6_total_20" localSheetId="11">#REF!</definedName>
    <definedName name="LC6_total_20" localSheetId="3">#REF!</definedName>
    <definedName name="LC6_total_20">#REF!</definedName>
    <definedName name="LC6_total_28" localSheetId="11">#REF!</definedName>
    <definedName name="LC6_total_28" localSheetId="3">#REF!</definedName>
    <definedName name="LC6_total_28">#REF!</definedName>
    <definedName name="lcb_bq" localSheetId="11">#REF!</definedName>
    <definedName name="lcb_bq" localSheetId="3">#REF!</definedName>
    <definedName name="lcb_bq">#REF!</definedName>
    <definedName name="lcb_bv" localSheetId="11">#REF!</definedName>
    <definedName name="lcb_bv" localSheetId="3">#REF!</definedName>
    <definedName name="lcb_bv">#REF!</definedName>
    <definedName name="lcb_ck" localSheetId="11">#REF!</definedName>
    <definedName name="lcb_ck" localSheetId="3">#REF!</definedName>
    <definedName name="lcb_ck">#REF!</definedName>
    <definedName name="lcb_d1" localSheetId="11">#REF!</definedName>
    <definedName name="lcb_d1" localSheetId="3">#REF!</definedName>
    <definedName name="lcb_d1">#REF!</definedName>
    <definedName name="lcb_d2" localSheetId="11">#REF!</definedName>
    <definedName name="lcb_d2" localSheetId="3">#REF!</definedName>
    <definedName name="lcb_d2">#REF!</definedName>
    <definedName name="lcb_d3" localSheetId="11">#REF!</definedName>
    <definedName name="lcb_d3" localSheetId="3">#REF!</definedName>
    <definedName name="lcb_d3">#REF!</definedName>
    <definedName name="lcb_dl" localSheetId="11">#REF!</definedName>
    <definedName name="lcb_dl" localSheetId="3">#REF!</definedName>
    <definedName name="lcb_dl">#REF!</definedName>
    <definedName name="lcb_kcs" localSheetId="11">#REF!</definedName>
    <definedName name="lcb_kcs" localSheetId="3">#REF!</definedName>
    <definedName name="lcb_kcs">#REF!</definedName>
    <definedName name="lcb_nb" localSheetId="11">#REF!</definedName>
    <definedName name="lcb_nb" localSheetId="3">#REF!</definedName>
    <definedName name="lcb_nb">#REF!</definedName>
    <definedName name="lcb_ngio" localSheetId="11">#REF!</definedName>
    <definedName name="lcb_ngio" localSheetId="3">#REF!</definedName>
    <definedName name="lcb_ngio">#REF!</definedName>
    <definedName name="lcb_nv" localSheetId="11">#REF!</definedName>
    <definedName name="lcb_nv" localSheetId="3">#REF!</definedName>
    <definedName name="lcb_nv">#REF!</definedName>
    <definedName name="lcb_t3" localSheetId="11">#REF!</definedName>
    <definedName name="lcb_t3" localSheetId="3">#REF!</definedName>
    <definedName name="lcb_t3">#REF!</definedName>
    <definedName name="lcb_t4" localSheetId="11">#REF!</definedName>
    <definedName name="lcb_t4" localSheetId="3">#REF!</definedName>
    <definedName name="lcb_t4">#REF!</definedName>
    <definedName name="lcb_t5" localSheetId="11">#REF!</definedName>
    <definedName name="lcb_t5" localSheetId="3">#REF!</definedName>
    <definedName name="lcb_t5">#REF!</definedName>
    <definedName name="lcb_t6" localSheetId="11">#REF!</definedName>
    <definedName name="lcb_t6" localSheetId="3">#REF!</definedName>
    <definedName name="lcb_t6">#REF!</definedName>
    <definedName name="lcb_tc" localSheetId="11">#REF!</definedName>
    <definedName name="lcb_tc" localSheetId="3">#REF!</definedName>
    <definedName name="lcb_tc">#REF!</definedName>
    <definedName name="lcb_tm" localSheetId="11">#REF!</definedName>
    <definedName name="lcb_tm" localSheetId="3">#REF!</definedName>
    <definedName name="lcb_tm">#REF!</definedName>
    <definedName name="lcb_vs" localSheetId="11">#REF!</definedName>
    <definedName name="lcb_vs" localSheetId="3">#REF!</definedName>
    <definedName name="lcb_vs">#REF!</definedName>
    <definedName name="lcb_xh" localSheetId="11">#REF!</definedName>
    <definedName name="lcb_xh" localSheetId="3">#REF!</definedName>
    <definedName name="lcb_xh">#REF!</definedName>
    <definedName name="lcc" localSheetId="11">#REF!</definedName>
    <definedName name="lcc" localSheetId="3">#REF!</definedName>
    <definedName name="lcc">#REF!</definedName>
    <definedName name="lcc_20" localSheetId="11">#REF!</definedName>
    <definedName name="lcc_20" localSheetId="3">#REF!</definedName>
    <definedName name="lcc_20">#REF!</definedName>
    <definedName name="lcc_28" localSheetId="11">#REF!</definedName>
    <definedName name="lcc_28" localSheetId="3">#REF!</definedName>
    <definedName name="lcc_28">#REF!</definedName>
    <definedName name="LCN" localSheetId="11">#REF!</definedName>
    <definedName name="LCN" localSheetId="3">#REF!</definedName>
    <definedName name="LCN">#REF!</definedName>
    <definedName name="Lcoc" localSheetId="11">#REF!</definedName>
    <definedName name="Lcoc" localSheetId="3">#REF!</definedName>
    <definedName name="Lcoc">#REF!</definedName>
    <definedName name="Lcot" localSheetId="11">#REF!</definedName>
    <definedName name="Lcot" localSheetId="3">#REF!</definedName>
    <definedName name="Lcot">#REF!</definedName>
    <definedName name="Lcot_20" localSheetId="11">#REF!</definedName>
    <definedName name="Lcot_20" localSheetId="3">#REF!</definedName>
    <definedName name="Lcot_20">#REF!</definedName>
    <definedName name="Lcot_28" localSheetId="11">#REF!</definedName>
    <definedName name="Lcot_28" localSheetId="3">#REF!</definedName>
    <definedName name="Lcot_28">#REF!</definedName>
    <definedName name="Ld" localSheetId="11">#REF!</definedName>
    <definedName name="Ld" localSheetId="3">#REF!</definedName>
    <definedName name="Ld">#REF!</definedName>
    <definedName name="Ld_20" localSheetId="11">#REF!</definedName>
    <definedName name="Ld_20" localSheetId="3">#REF!</definedName>
    <definedName name="Ld_20">#REF!</definedName>
    <definedName name="Ldatcat" localSheetId="11">#REF!</definedName>
    <definedName name="Ldatcat" localSheetId="3">#REF!</definedName>
    <definedName name="Ldatcat">#REF!</definedName>
    <definedName name="Ldatcat_20" localSheetId="11">#REF!</definedName>
    <definedName name="Ldatcat_20" localSheetId="3">#REF!</definedName>
    <definedName name="Ldatcat_20">#REF!</definedName>
    <definedName name="Ldatcat_28" localSheetId="11">#REF!</definedName>
    <definedName name="Ldatcat_28" localSheetId="3">#REF!</definedName>
    <definedName name="Ldatcat_28">#REF!</definedName>
    <definedName name="Ldinh" localSheetId="11">#REF!</definedName>
    <definedName name="Ldinh" localSheetId="3">#REF!</definedName>
    <definedName name="Ldinh">#REF!</definedName>
    <definedName name="Ldinh_20" localSheetId="11">#REF!</definedName>
    <definedName name="Ldinh_20" localSheetId="3">#REF!</definedName>
    <definedName name="Ldinh_20">#REF!</definedName>
    <definedName name="Ldinh_28" localSheetId="11">#REF!</definedName>
    <definedName name="Ldinh_28" localSheetId="3">#REF!</definedName>
    <definedName name="Ldinh_28">#REF!</definedName>
    <definedName name="Ldk" localSheetId="11">#REF!</definedName>
    <definedName name="Ldk" localSheetId="3">#REF!</definedName>
    <definedName name="Ldk">#REF!</definedName>
    <definedName name="Ldk_20" localSheetId="11">#REF!</definedName>
    <definedName name="Ldk_20" localSheetId="3">#REF!</definedName>
    <definedName name="Ldk_20">#REF!</definedName>
    <definedName name="Ldk_28" localSheetId="11">#REF!</definedName>
    <definedName name="Ldk_28" localSheetId="3">#REF!</definedName>
    <definedName name="Ldk_28">#REF!</definedName>
    <definedName name="ldn" localSheetId="11">#REF!</definedName>
    <definedName name="ldn" localSheetId="3">#REF!</definedName>
    <definedName name="ldn">#REF!</definedName>
    <definedName name="ldn_28" localSheetId="11">#REF!</definedName>
    <definedName name="ldn_28" localSheetId="3">#REF!</definedName>
    <definedName name="ldn_28">#REF!</definedName>
    <definedName name="ldv1_20" localSheetId="11">#REF!</definedName>
    <definedName name="ldv1_20" localSheetId="3">#REF!</definedName>
    <definedName name="ldv1_20">#REF!</definedName>
    <definedName name="ldv1_28" localSheetId="11">#REF!</definedName>
    <definedName name="ldv1_28" localSheetId="3">#REF!</definedName>
    <definedName name="ldv1_28">#REF!</definedName>
    <definedName name="Ldv10_20" localSheetId="11">#REF!</definedName>
    <definedName name="Ldv10_20" localSheetId="3">#REF!</definedName>
    <definedName name="Ldv10_20">#REF!</definedName>
    <definedName name="Ldv10_28" localSheetId="11">#REF!</definedName>
    <definedName name="Ldv10_28" localSheetId="3">#REF!</definedName>
    <definedName name="Ldv10_28">#REF!</definedName>
    <definedName name="Ldv11_20" localSheetId="11">#REF!</definedName>
    <definedName name="Ldv11_20" localSheetId="3">#REF!</definedName>
    <definedName name="Ldv11_20">#REF!</definedName>
    <definedName name="Ldv11_28" localSheetId="11">#REF!</definedName>
    <definedName name="Ldv11_28" localSheetId="3">#REF!</definedName>
    <definedName name="Ldv11_28">#REF!</definedName>
    <definedName name="Ldv12_20" localSheetId="11">#REF!</definedName>
    <definedName name="Ldv12_20" localSheetId="3">#REF!</definedName>
    <definedName name="Ldv12_20">#REF!</definedName>
    <definedName name="Ldv12_28" localSheetId="11">#REF!</definedName>
    <definedName name="Ldv12_28" localSheetId="3">#REF!</definedName>
    <definedName name="Ldv12_28">#REF!</definedName>
    <definedName name="Ldv13_20" localSheetId="11">#REF!</definedName>
    <definedName name="Ldv13_20" localSheetId="3">#REF!</definedName>
    <definedName name="Ldv13_20">#REF!</definedName>
    <definedName name="Ldv13_28" localSheetId="11">#REF!</definedName>
    <definedName name="Ldv13_28" localSheetId="3">#REF!</definedName>
    <definedName name="Ldv13_28">#REF!</definedName>
    <definedName name="Ldv14_20" localSheetId="11">#REF!</definedName>
    <definedName name="Ldv14_20" localSheetId="3">#REF!</definedName>
    <definedName name="Ldv14_20">#REF!</definedName>
    <definedName name="Ldv14_28" localSheetId="11">#REF!</definedName>
    <definedName name="Ldv14_28" localSheetId="3">#REF!</definedName>
    <definedName name="Ldv14_28">#REF!</definedName>
    <definedName name="Ldv15_20" localSheetId="11">#REF!</definedName>
    <definedName name="Ldv15_20" localSheetId="3">#REF!</definedName>
    <definedName name="Ldv15_20">#REF!</definedName>
    <definedName name="Ldv15_28" localSheetId="11">#REF!</definedName>
    <definedName name="Ldv15_28" localSheetId="3">#REF!</definedName>
    <definedName name="Ldv15_28">#REF!</definedName>
    <definedName name="Ldv16_20" localSheetId="11">#REF!</definedName>
    <definedName name="Ldv16_20" localSheetId="3">#REF!</definedName>
    <definedName name="Ldv16_20">#REF!</definedName>
    <definedName name="Ldv16_28" localSheetId="11">#REF!</definedName>
    <definedName name="Ldv16_28" localSheetId="3">#REF!</definedName>
    <definedName name="Ldv16_28">#REF!</definedName>
    <definedName name="ldv2_20" localSheetId="11">#REF!</definedName>
    <definedName name="ldv2_20" localSheetId="3">#REF!</definedName>
    <definedName name="ldv2_20">#REF!</definedName>
    <definedName name="ldv2_28" localSheetId="11">#REF!</definedName>
    <definedName name="ldv2_28" localSheetId="3">#REF!</definedName>
    <definedName name="ldv2_28">#REF!</definedName>
    <definedName name="ldv3_20" localSheetId="11">#REF!</definedName>
    <definedName name="ldv3_20" localSheetId="3">#REF!</definedName>
    <definedName name="ldv3_20">#REF!</definedName>
    <definedName name="ldv3_28" localSheetId="11">#REF!</definedName>
    <definedName name="ldv3_28" localSheetId="3">#REF!</definedName>
    <definedName name="ldv3_28">#REF!</definedName>
    <definedName name="Ldv4_20" localSheetId="11">#REF!</definedName>
    <definedName name="Ldv4_20" localSheetId="3">#REF!</definedName>
    <definedName name="Ldv4_20">#REF!</definedName>
    <definedName name="Ldv4_28" localSheetId="11">#REF!</definedName>
    <definedName name="Ldv4_28" localSheetId="3">#REF!</definedName>
    <definedName name="Ldv4_28">#REF!</definedName>
    <definedName name="Ldv5_20" localSheetId="11">#REF!</definedName>
    <definedName name="Ldv5_20" localSheetId="3">#REF!</definedName>
    <definedName name="Ldv5_20">#REF!</definedName>
    <definedName name="Ldv5_28" localSheetId="11">#REF!</definedName>
    <definedName name="Ldv5_28" localSheetId="3">#REF!</definedName>
    <definedName name="Ldv5_28">#REF!</definedName>
    <definedName name="Ldv6_20" localSheetId="11">#REF!</definedName>
    <definedName name="Ldv6_20" localSheetId="3">#REF!</definedName>
    <definedName name="Ldv6_20">#REF!</definedName>
    <definedName name="Ldv6_28" localSheetId="11">#REF!</definedName>
    <definedName name="Ldv6_28" localSheetId="3">#REF!</definedName>
    <definedName name="Ldv6_28">#REF!</definedName>
    <definedName name="Ldv7_20" localSheetId="11">#REF!</definedName>
    <definedName name="Ldv7_20" localSheetId="3">#REF!</definedName>
    <definedName name="Ldv7_20">#REF!</definedName>
    <definedName name="Ldv7_28" localSheetId="11">#REF!</definedName>
    <definedName name="Ldv7_28" localSheetId="3">#REF!</definedName>
    <definedName name="Ldv7_28">#REF!</definedName>
    <definedName name="Ldv8_20" localSheetId="11">#REF!</definedName>
    <definedName name="Ldv8_20" localSheetId="3">#REF!</definedName>
    <definedName name="Ldv8_20">#REF!</definedName>
    <definedName name="Ldv8_28" localSheetId="11">#REF!</definedName>
    <definedName name="Ldv8_28" localSheetId="3">#REF!</definedName>
    <definedName name="Ldv8_28">#REF!</definedName>
    <definedName name="Ldv9_20" localSheetId="11">#REF!</definedName>
    <definedName name="Ldv9_20" localSheetId="3">#REF!</definedName>
    <definedName name="Ldv9_20">#REF!</definedName>
    <definedName name="Ldv9_28" localSheetId="11">#REF!</definedName>
    <definedName name="Ldv9_28" localSheetId="3">#REF!</definedName>
    <definedName name="Ldv9_28">#REF!</definedName>
    <definedName name="Ldvc" localSheetId="11">#REF!</definedName>
    <definedName name="Ldvc" localSheetId="3">#REF!</definedName>
    <definedName name="Ldvc">#REF!</definedName>
    <definedName name="Ldvc_20" localSheetId="11">#REF!</definedName>
    <definedName name="Ldvc_20" localSheetId="3">#REF!</definedName>
    <definedName name="Ldvc_20">#REF!</definedName>
    <definedName name="Ldvc_28" localSheetId="11">#REF!</definedName>
    <definedName name="Ldvc_28" localSheetId="3">#REF!</definedName>
    <definedName name="Ldvc_28">#REF!</definedName>
    <definedName name="le_bq" localSheetId="11">#REF!</definedName>
    <definedName name="le_bq" localSheetId="3">#REF!</definedName>
    <definedName name="le_bq">#REF!</definedName>
    <definedName name="le_bv" localSheetId="11">#REF!</definedName>
    <definedName name="le_bv" localSheetId="3">#REF!</definedName>
    <definedName name="le_bv">#REF!</definedName>
    <definedName name="le_ck" localSheetId="11">#REF!</definedName>
    <definedName name="le_ck" localSheetId="3">#REF!</definedName>
    <definedName name="le_ck">#REF!</definedName>
    <definedName name="le_d1" localSheetId="11">#REF!</definedName>
    <definedName name="le_d1" localSheetId="3">#REF!</definedName>
    <definedName name="le_d1">#REF!</definedName>
    <definedName name="le_d2" localSheetId="11">#REF!</definedName>
    <definedName name="le_d2" localSheetId="3">#REF!</definedName>
    <definedName name="le_d2">#REF!</definedName>
    <definedName name="le_d3" localSheetId="11">#REF!</definedName>
    <definedName name="le_d3" localSheetId="3">#REF!</definedName>
    <definedName name="le_d3">#REF!</definedName>
    <definedName name="le_dl" localSheetId="11">#REF!</definedName>
    <definedName name="le_dl" localSheetId="3">#REF!</definedName>
    <definedName name="le_dl">#REF!</definedName>
    <definedName name="le_kcs" localSheetId="11">#REF!</definedName>
    <definedName name="le_kcs" localSheetId="3">#REF!</definedName>
    <definedName name="le_kcs">#REF!</definedName>
    <definedName name="le_nb" localSheetId="11">#REF!</definedName>
    <definedName name="le_nb" localSheetId="3">#REF!</definedName>
    <definedName name="le_nb">#REF!</definedName>
    <definedName name="le_ngio" localSheetId="11">#REF!</definedName>
    <definedName name="le_ngio" localSheetId="3">#REF!</definedName>
    <definedName name="le_ngio">#REF!</definedName>
    <definedName name="le_nv" localSheetId="11">#REF!</definedName>
    <definedName name="le_nv" localSheetId="3">#REF!</definedName>
    <definedName name="le_nv">#REF!</definedName>
    <definedName name="le_t3" localSheetId="11">#REF!</definedName>
    <definedName name="le_t3" localSheetId="3">#REF!</definedName>
    <definedName name="le_t3">#REF!</definedName>
    <definedName name="le_t4" localSheetId="11">#REF!</definedName>
    <definedName name="le_t4" localSheetId="3">#REF!</definedName>
    <definedName name="le_t4">#REF!</definedName>
    <definedName name="le_t5" localSheetId="11">#REF!</definedName>
    <definedName name="le_t5" localSheetId="3">#REF!</definedName>
    <definedName name="le_t5">#REF!</definedName>
    <definedName name="le_t6" localSheetId="11">#REF!</definedName>
    <definedName name="le_t6" localSheetId="3">#REF!</definedName>
    <definedName name="le_t6">#REF!</definedName>
    <definedName name="le_tc" localSheetId="11">#REF!</definedName>
    <definedName name="le_tc" localSheetId="3">#REF!</definedName>
    <definedName name="le_tc">#REF!</definedName>
    <definedName name="le_tm" localSheetId="11">#REF!</definedName>
    <definedName name="le_tm" localSheetId="3">#REF!</definedName>
    <definedName name="le_tm">#REF!</definedName>
    <definedName name="le_vs" localSheetId="11">#REF!</definedName>
    <definedName name="le_vs" localSheetId="3">#REF!</definedName>
    <definedName name="le_vs">#REF!</definedName>
    <definedName name="le_xh" localSheetId="11">#REF!</definedName>
    <definedName name="le_xh" localSheetId="3">#REF!</definedName>
    <definedName name="le_xh">#REF!</definedName>
    <definedName name="Len6_28" localSheetId="11">#REF!</definedName>
    <definedName name="Len6_28" localSheetId="3">#REF!</definedName>
    <definedName name="Len6_28">#REF!</definedName>
    <definedName name="Len7_28" localSheetId="11">#REF!</definedName>
    <definedName name="Len7_28" localSheetId="3">#REF!</definedName>
    <definedName name="Len7_28">#REF!</definedName>
    <definedName name="Lf" localSheetId="11">#REF!</definedName>
    <definedName name="Lf" localSheetId="3">#REF!</definedName>
    <definedName name="Lf">#REF!</definedName>
    <definedName name="Lf_20" localSheetId="11">#REF!</definedName>
    <definedName name="Lf_20" localSheetId="3">#REF!</definedName>
    <definedName name="Lf_20">#REF!</definedName>
    <definedName name="Lf_28" localSheetId="11">#REF!</definedName>
    <definedName name="Lf_28" localSheetId="3">#REF!</definedName>
    <definedName name="Lf_28">#REF!</definedName>
    <definedName name="LFX" localSheetId="11">#REF!</definedName>
    <definedName name="LFX" localSheetId="3">#REF!</definedName>
    <definedName name="LFX">#REF!</definedName>
    <definedName name="LFX_28" localSheetId="11">#REF!</definedName>
    <definedName name="LFX_28" localSheetId="3">#REF!</definedName>
    <definedName name="LFX_28">#REF!</definedName>
    <definedName name="LFY" localSheetId="11">#REF!</definedName>
    <definedName name="LFY" localSheetId="3">#REF!</definedName>
    <definedName name="LFY">#REF!</definedName>
    <definedName name="LFY_28" localSheetId="11">#REF!</definedName>
    <definedName name="LFY_28" localSheetId="3">#REF!</definedName>
    <definedName name="LFY_28">#REF!</definedName>
    <definedName name="Lggd" localSheetId="11">#REF!</definedName>
    <definedName name="Lggd" localSheetId="3">#REF!</definedName>
    <definedName name="Lggd">#REF!</definedName>
    <definedName name="Lggt" localSheetId="11">#REF!</definedName>
    <definedName name="Lggt" localSheetId="3">#REF!</definedName>
    <definedName name="Lggt">#REF!</definedName>
    <definedName name="LgL" localSheetId="11">#REF!</definedName>
    <definedName name="LgL" localSheetId="3">#REF!</definedName>
    <definedName name="LgL">#REF!</definedName>
    <definedName name="LgL_20" localSheetId="11">#REF!</definedName>
    <definedName name="LgL_20" localSheetId="3">#REF!</definedName>
    <definedName name="LgL_20">#REF!</definedName>
    <definedName name="LgL_28" localSheetId="11">#REF!</definedName>
    <definedName name="LgL_28" localSheetId="3">#REF!</definedName>
    <definedName name="LgL_28">#REF!</definedName>
    <definedName name="LH" localSheetId="11">#REF!</definedName>
    <definedName name="LH" localSheetId="3">#REF!</definedName>
    <definedName name="LH">#REF!</definedName>
    <definedName name="LHD" localSheetId="11">#REF!</definedName>
    <definedName name="LHD" localSheetId="3">#REF!</definedName>
    <definedName name="LHD">#REF!</definedName>
    <definedName name="LHDS" localSheetId="11">#REF!</definedName>
    <definedName name="LHDS" localSheetId="3">#REF!</definedName>
    <definedName name="LHDS">#REF!</definedName>
    <definedName name="LHS" localSheetId="11">#REF!</definedName>
    <definedName name="LHS" localSheetId="3">#REF!</definedName>
    <definedName name="LHS">#REF!</definedName>
    <definedName name="LI" localSheetId="11">#REF!</definedName>
    <definedName name="LI" localSheetId="3">#REF!</definedName>
    <definedName name="LI">#REF!</definedName>
    <definedName name="LI_28" localSheetId="11">#REF!</definedName>
    <definedName name="LI_28" localSheetId="3">#REF!</definedName>
    <definedName name="LI_28">#REF!</definedName>
    <definedName name="LiendanhCAVICO" localSheetId="11">#REF!</definedName>
    <definedName name="LiendanhCAVICO" localSheetId="3">#REF!</definedName>
    <definedName name="LiendanhCAVICO">#REF!</definedName>
    <definedName name="LiendanhVUTRAC" localSheetId="11">#REF!</definedName>
    <definedName name="LiendanhVUTRAC" localSheetId="3">#REF!</definedName>
    <definedName name="LiendanhVUTRAC">#REF!</definedName>
    <definedName name="LiendanhVUTRAC_20" localSheetId="11">#REF!</definedName>
    <definedName name="LiendanhVUTRAC_20" localSheetId="3">#REF!</definedName>
    <definedName name="LiendanhVUTRAC_20">#REF!</definedName>
    <definedName name="LiendanhVUTRAC_28" localSheetId="11">#REF!</definedName>
    <definedName name="LiendanhVUTRAC_28" localSheetId="3">#REF!</definedName>
    <definedName name="LiendanhVUTRAC_28">#REF!</definedName>
    <definedName name="limcount" hidden="1">13</definedName>
    <definedName name="LinhI" localSheetId="11">#REF!</definedName>
    <definedName name="LinhI" localSheetId="3">#REF!</definedName>
    <definedName name="LinhI">#REF!</definedName>
    <definedName name="LinhI_20" localSheetId="11">#REF!</definedName>
    <definedName name="LinhI_20" localSheetId="3">#REF!</definedName>
    <definedName name="LinhI_20">#REF!</definedName>
    <definedName name="LinhII" localSheetId="11">#REF!</definedName>
    <definedName name="LinhII" localSheetId="3">#REF!</definedName>
    <definedName name="LinhII">#REF!</definedName>
    <definedName name="LinhII_20" localSheetId="11">#REF!</definedName>
    <definedName name="LinhII_20" localSheetId="3">#REF!</definedName>
    <definedName name="LinhII_20">#REF!</definedName>
    <definedName name="LinhIII" localSheetId="11">#REF!</definedName>
    <definedName name="LinhIII" localSheetId="3">#REF!</definedName>
    <definedName name="LinhIII">#REF!</definedName>
    <definedName name="LinhIII_20" localSheetId="11">#REF!</definedName>
    <definedName name="LinhIII_20" localSheetId="3">#REF!</definedName>
    <definedName name="LinhIII_20">#REF!</definedName>
    <definedName name="list" localSheetId="11">#REF!</definedName>
    <definedName name="list" localSheetId="3">#REF!</definedName>
    <definedName name="list">#REF!</definedName>
    <definedName name="list_20" localSheetId="11">#REF!</definedName>
    <definedName name="list_20" localSheetId="3">#REF!</definedName>
    <definedName name="list_20">#REF!</definedName>
    <definedName name="list_28" localSheetId="11">#REF!</definedName>
    <definedName name="list_28" localSheetId="3">#REF!</definedName>
    <definedName name="list_28">#REF!</definedName>
    <definedName name="LiveLoad" localSheetId="11">#REF!</definedName>
    <definedName name="LiveLoad" localSheetId="3">#REF!</definedName>
    <definedName name="LiveLoad">#REF!</definedName>
    <definedName name="LiveLoad_28" localSheetId="11">#REF!</definedName>
    <definedName name="LiveLoad_28" localSheetId="3">#REF!</definedName>
    <definedName name="LiveLoad_28">#REF!</definedName>
    <definedName name="lj" localSheetId="11">#REF!</definedName>
    <definedName name="lj" localSheetId="3">#REF!</definedName>
    <definedName name="lj">#REF!</definedName>
    <definedName name="lj_28" localSheetId="11">#REF!</definedName>
    <definedName name="lj_28" localSheetId="3">#REF!</definedName>
    <definedName name="lj_28">#REF!</definedName>
    <definedName name="LK" localSheetId="11">#REF!</definedName>
    <definedName name="LK" localSheetId="3">#REF!</definedName>
    <definedName name="LK">#REF!</definedName>
    <definedName name="LK_20" localSheetId="11">#REF!</definedName>
    <definedName name="LK_20" localSheetId="3">#REF!</definedName>
    <definedName name="LK_20">#REF!</definedName>
    <definedName name="LK_28" localSheetId="11">#REF!</definedName>
    <definedName name="LK_28" localSheetId="3">#REF!</definedName>
    <definedName name="LK_28">#REF!</definedName>
    <definedName name="LK_hathe" localSheetId="11">#REF!</definedName>
    <definedName name="LK_hathe" localSheetId="3">#REF!</definedName>
    <definedName name="LK_hathe">#REF!</definedName>
    <definedName name="LK_hathe_20" localSheetId="11">#REF!</definedName>
    <definedName name="LK_hathe_20" localSheetId="3">#REF!</definedName>
    <definedName name="LK_hathe_20">#REF!</definedName>
    <definedName name="LK_hathe_28" localSheetId="11">#REF!</definedName>
    <definedName name="LK_hathe_28" localSheetId="3">#REF!</definedName>
    <definedName name="LK_hathe_28">#REF!</definedName>
    <definedName name="LKHH" localSheetId="11">#REF!</definedName>
    <definedName name="LKHH" localSheetId="3">#REF!</definedName>
    <definedName name="LKHH">#REF!</definedName>
    <definedName name="lkjjjjjj" localSheetId="11">#REF!</definedName>
    <definedName name="lkjjjjjj" localSheetId="3">#REF!</definedName>
    <definedName name="lkjjjjjj">#REF!</definedName>
    <definedName name="lkjjjjjj_28" localSheetId="11">#REF!</definedName>
    <definedName name="lkjjjjjj_28" localSheetId="3">#REF!</definedName>
    <definedName name="lkjjjjjj_28">#REF!</definedName>
    <definedName name="LKTBA" localSheetId="11">#REF!</definedName>
    <definedName name="LKTBA" localSheetId="3">#REF!</definedName>
    <definedName name="LKTBA">#REF!</definedName>
    <definedName name="LKTBA_20" localSheetId="11">#REF!</definedName>
    <definedName name="LKTBA_20" localSheetId="3">#REF!</definedName>
    <definedName name="LKTBA_20">#REF!</definedName>
    <definedName name="LKTBA_28" localSheetId="11">#REF!</definedName>
    <definedName name="LKTBA_28" localSheetId="3">#REF!</definedName>
    <definedName name="LKTBA_28">#REF!</definedName>
    <definedName name="LL" localSheetId="11">#REF!</definedName>
    <definedName name="LL" localSheetId="3">#REF!</definedName>
    <definedName name="LL">#REF!</definedName>
    <definedName name="LL_28" localSheetId="11">#REF!</definedName>
    <definedName name="LL_28" localSheetId="3">#REF!</definedName>
    <definedName name="LL_28">#REF!</definedName>
    <definedName name="llcmem" localSheetId="11">#REF!</definedName>
    <definedName name="llcmem" localSheetId="3">#REF!</definedName>
    <definedName name="llcmem">#REF!</definedName>
    <definedName name="llcmem_20" localSheetId="11">#REF!</definedName>
    <definedName name="llcmem_20" localSheetId="3">#REF!</definedName>
    <definedName name="llcmem_20">#REF!</definedName>
    <definedName name="llcmem_28" localSheetId="11">#REF!</definedName>
    <definedName name="llcmem_28" localSheetId="3">#REF!</definedName>
    <definedName name="llcmem_28">#REF!</definedName>
    <definedName name="llcmo" localSheetId="11">#REF!</definedName>
    <definedName name="llcmo" localSheetId="3">#REF!</definedName>
    <definedName name="llcmo">#REF!</definedName>
    <definedName name="llcmo_20" localSheetId="11">#REF!</definedName>
    <definedName name="llcmo_20" localSheetId="3">#REF!</definedName>
    <definedName name="llcmo_20">#REF!</definedName>
    <definedName name="llcmo_28" localSheetId="11">#REF!</definedName>
    <definedName name="llcmo_28" localSheetId="3">#REF!</definedName>
    <definedName name="llcmo_28">#REF!</definedName>
    <definedName name="LLD" localSheetId="11">#REF!</definedName>
    <definedName name="LLD" localSheetId="3">#REF!</definedName>
    <definedName name="LLD">#REF!</definedName>
    <definedName name="LLDS" localSheetId="11">#REF!</definedName>
    <definedName name="LLDS" localSheetId="3">#REF!</definedName>
    <definedName name="LLDS">#REF!</definedName>
    <definedName name="lllllllllllllllllll" localSheetId="11">#REF!</definedName>
    <definedName name="lllllllllllllllllll" localSheetId="3">#REF!</definedName>
    <definedName name="lllllllllllllllllll">#REF!</definedName>
    <definedName name="lllllllllllllllllll_20" localSheetId="11">#REF!</definedName>
    <definedName name="lllllllllllllllllll_20" localSheetId="3">#REF!</definedName>
    <definedName name="lllllllllllllllllll_20">#REF!</definedName>
    <definedName name="LLs" localSheetId="11">#REF!</definedName>
    <definedName name="LLs" localSheetId="3">#REF!</definedName>
    <definedName name="LLs">#REF!</definedName>
    <definedName name="LLs_20" localSheetId="11">#REF!</definedName>
    <definedName name="LLs_20" localSheetId="3">#REF!</definedName>
    <definedName name="LLs_20">#REF!</definedName>
    <definedName name="LLs_28" localSheetId="11">#REF!</definedName>
    <definedName name="LLs_28" localSheetId="3">#REF!</definedName>
    <definedName name="LLs_28">#REF!</definedName>
    <definedName name="Lmk">"$#REF!.$E$209"</definedName>
    <definedName name="Lmk_26" localSheetId="11">#REF!</definedName>
    <definedName name="Lmk_26" localSheetId="3">#REF!</definedName>
    <definedName name="Lmk_26">#REF!</definedName>
    <definedName name="Lmk_28" localSheetId="11">#REF!</definedName>
    <definedName name="Lmk_28" localSheetId="3">#REF!</definedName>
    <definedName name="Lmk_28">#REF!</definedName>
    <definedName name="Lmk_3">"$#REF!.$E$209"</definedName>
    <definedName name="Lmong" localSheetId="11">#REF!</definedName>
    <definedName name="Lmong" localSheetId="3">#REF!</definedName>
    <definedName name="Lmong">#REF!</definedName>
    <definedName name="Lmong_20" localSheetId="11">#REF!</definedName>
    <definedName name="Lmong_20" localSheetId="3">#REF!</definedName>
    <definedName name="Lmong_20">#REF!</definedName>
    <definedName name="Lmong_28" localSheetId="11">#REF!</definedName>
    <definedName name="Lmong_28" localSheetId="3">#REF!</definedName>
    <definedName name="Lmong_28">#REF!</definedName>
    <definedName name="LMU" localSheetId="11">#REF!</definedName>
    <definedName name="LMU" localSheetId="3">#REF!</definedName>
    <definedName name="LMU">#REF!</definedName>
    <definedName name="LMU_20" localSheetId="11">#REF!</definedName>
    <definedName name="LMU_20" localSheetId="3">#REF!</definedName>
    <definedName name="LMU_20">#REF!</definedName>
    <definedName name="LMU_28" localSheetId="11">#REF!</definedName>
    <definedName name="LMU_28" localSheetId="3">#REF!</definedName>
    <definedName name="LMU_28">#REF!</definedName>
    <definedName name="LMUSelected" localSheetId="11">#REF!</definedName>
    <definedName name="LMUSelected" localSheetId="3">#REF!</definedName>
    <definedName name="LMUSelected">#REF!</definedName>
    <definedName name="LMUSelected_20" localSheetId="11">#REF!</definedName>
    <definedName name="LMUSelected_20" localSheetId="3">#REF!</definedName>
    <definedName name="LMUSelected_20">#REF!</definedName>
    <definedName name="LMUSelected_28" localSheetId="11">#REF!</definedName>
    <definedName name="LMUSelected_28" localSheetId="3">#REF!</definedName>
    <definedName name="LMUSelected_28">#REF!</definedName>
    <definedName name="LN" localSheetId="11">#REF!</definedName>
    <definedName name="LN" localSheetId="3">#REF!</definedName>
    <definedName name="LN">#REF!</definedName>
    <definedName name="LN_20" localSheetId="11">#REF!</definedName>
    <definedName name="LN_20" localSheetId="3">#REF!</definedName>
    <definedName name="LN_20">#REF!</definedName>
    <definedName name="LN_28" localSheetId="11">#REF!</definedName>
    <definedName name="LN_28" localSheetId="3">#REF!</definedName>
    <definedName name="LN_28">#REF!</definedName>
    <definedName name="lnh" localSheetId="11">#REF!</definedName>
    <definedName name="lnh" localSheetId="3">#REF!</definedName>
    <definedName name="lnh">#REF!</definedName>
    <definedName name="lnhip" localSheetId="11">#REF!</definedName>
    <definedName name="lnhip" localSheetId="3">#REF!</definedName>
    <definedName name="lnhip">#REF!</definedName>
    <definedName name="lnhip_20" localSheetId="11">#REF!</definedName>
    <definedName name="lnhip_20" localSheetId="3">#REF!</definedName>
    <definedName name="lnhip_20">#REF!</definedName>
    <definedName name="lnhip_28" localSheetId="11">#REF!</definedName>
    <definedName name="lnhip_28" localSheetId="3">#REF!</definedName>
    <definedName name="lnhip_28">#REF!</definedName>
    <definedName name="lnhuan" localSheetId="11">#REF!</definedName>
    <definedName name="lnhuan" localSheetId="3">#REF!</definedName>
    <definedName name="lnhuan">#REF!</definedName>
    <definedName name="lnhuan_20" localSheetId="11">#REF!</definedName>
    <definedName name="lnhuan_20" localSheetId="3">#REF!</definedName>
    <definedName name="lnhuan_20">#REF!</definedName>
    <definedName name="lnhuan_28" localSheetId="11">#REF!</definedName>
    <definedName name="lnhuan_28" localSheetId="3">#REF!</definedName>
    <definedName name="lnhuan_28">#REF!</definedName>
    <definedName name="lnm" localSheetId="11">#REF!</definedName>
    <definedName name="lnm" localSheetId="3">#REF!</definedName>
    <definedName name="lnm">#REF!</definedName>
    <definedName name="lnm_20" localSheetId="11">#REF!</definedName>
    <definedName name="lnm_20" localSheetId="3">#REF!</definedName>
    <definedName name="lnm_20">#REF!</definedName>
    <definedName name="lnm_28" localSheetId="11">#REF!</definedName>
    <definedName name="lnm_28" localSheetId="3">#REF!</definedName>
    <definedName name="lnm_28">#REF!</definedName>
    <definedName name="Lnsc" localSheetId="11">#REF!</definedName>
    <definedName name="Lnsc" localSheetId="3">#REF!</definedName>
    <definedName name="Lnsc">#REF!</definedName>
    <definedName name="Lnsc_20" localSheetId="11">#REF!</definedName>
    <definedName name="Lnsc_20" localSheetId="3">#REF!</definedName>
    <definedName name="Lnsc_20">#REF!</definedName>
    <definedName name="Lnsc_28" localSheetId="11">#REF!</definedName>
    <definedName name="Lnsc_28" localSheetId="3">#REF!</definedName>
    <definedName name="Lnsc_28">#REF!</definedName>
    <definedName name="Lo" localSheetId="11">#REF!</definedName>
    <definedName name="Lo" localSheetId="3">#REF!</definedName>
    <definedName name="Lo">#REF!</definedName>
    <definedName name="Lo_20" localSheetId="11">#REF!</definedName>
    <definedName name="Lo_20" localSheetId="3">#REF!</definedName>
    <definedName name="Lo_20">#REF!</definedName>
    <definedName name="Lo_28" localSheetId="11">#REF!</definedName>
    <definedName name="Lo_28" localSheetId="3">#REF!</definedName>
    <definedName name="Lo_28">#REF!</definedName>
    <definedName name="LO283K" localSheetId="11">#REF!</definedName>
    <definedName name="LO283K" localSheetId="3">#REF!</definedName>
    <definedName name="LO283K">#REF!</definedName>
    <definedName name="LO283K_20" localSheetId="11">#REF!</definedName>
    <definedName name="LO283K_20" localSheetId="3">#REF!</definedName>
    <definedName name="LO283K_20">#REF!</definedName>
    <definedName name="LO283K_28" localSheetId="11">#REF!</definedName>
    <definedName name="LO283K_28" localSheetId="3">#REF!</definedName>
    <definedName name="LO283K_28">#REF!</definedName>
    <definedName name="lo3a" localSheetId="11">#REF!</definedName>
    <definedName name="lo3a" localSheetId="3">#REF!</definedName>
    <definedName name="lo3a">#REF!</definedName>
    <definedName name="lo3a_28" localSheetId="11">#REF!</definedName>
    <definedName name="lo3a_28" localSheetId="3">#REF!</definedName>
    <definedName name="lo3a_28">#REF!</definedName>
    <definedName name="LO815K" localSheetId="11">#REF!</definedName>
    <definedName name="LO815K" localSheetId="3">#REF!</definedName>
    <definedName name="LO815K">#REF!</definedName>
    <definedName name="LO815K_20" localSheetId="11">#REF!</definedName>
    <definedName name="LO815K_20" localSheetId="3">#REF!</definedName>
    <definedName name="LO815K_20">#REF!</definedName>
    <definedName name="LO815K_28" localSheetId="11">#REF!</definedName>
    <definedName name="LO815K_28" localSheetId="3">#REF!</definedName>
    <definedName name="LO815K_28">#REF!</definedName>
    <definedName name="LOAD" localSheetId="11">#REF!</definedName>
    <definedName name="LOAD" localSheetId="3">#REF!</definedName>
    <definedName name="LOAD">#REF!</definedName>
    <definedName name="LOAD_28" localSheetId="11">#REF!</definedName>
    <definedName name="LOAD_28" localSheetId="3">#REF!</definedName>
    <definedName name="LOAD_28">#REF!</definedName>
    <definedName name="loai" localSheetId="11">#REF!</definedName>
    <definedName name="loai" localSheetId="3">#REF!</definedName>
    <definedName name="loai">#REF!</definedName>
    <definedName name="LOAI_DUONG" localSheetId="11">#REF!</definedName>
    <definedName name="LOAI_DUONG" localSheetId="3">#REF!</definedName>
    <definedName name="LOAI_DUONG">#REF!</definedName>
    <definedName name="Loai_TD" localSheetId="11">#REF!</definedName>
    <definedName name="Loai_TD" localSheetId="3">#REF!</definedName>
    <definedName name="Loai_TD">#REF!</definedName>
    <definedName name="Loai_TD_20" localSheetId="11">#REF!</definedName>
    <definedName name="Loai_TD_20" localSheetId="3">#REF!</definedName>
    <definedName name="Loai_TD_20">#REF!</definedName>
    <definedName name="Loai_TD_28" localSheetId="11">#REF!</definedName>
    <definedName name="Loai_TD_28" localSheetId="3">#REF!</definedName>
    <definedName name="Loai_TD_28">#REF!</definedName>
    <definedName name="Loaiday" localSheetId="11">#REF!</definedName>
    <definedName name="Loaiday" localSheetId="3">#REF!</definedName>
    <definedName name="Loaiday">#REF!</definedName>
    <definedName name="Loaiday_20" localSheetId="11">#REF!</definedName>
    <definedName name="Loaiday_20" localSheetId="3">#REF!</definedName>
    <definedName name="Loaiday_20">#REF!</definedName>
    <definedName name="loaiduong" localSheetId="11">#REF!</definedName>
    <definedName name="loaiduong" localSheetId="3">#REF!</definedName>
    <definedName name="loaiduong">#REF!</definedName>
    <definedName name="loaiduong_20" localSheetId="11">#REF!</definedName>
    <definedName name="loaiduong_20" localSheetId="3">#REF!</definedName>
    <definedName name="loaiduong_20">#REF!</definedName>
    <definedName name="loaiduong_28" localSheetId="11">#REF!</definedName>
    <definedName name="loaiduong_28" localSheetId="3">#REF!</definedName>
    <definedName name="loaiduong_28">#REF!</definedName>
    <definedName name="LoaixeH" localSheetId="11">#REF!</definedName>
    <definedName name="LoaixeH" localSheetId="3">#REF!</definedName>
    <definedName name="LoaixeH">#REF!</definedName>
    <definedName name="LoaixeH_20" localSheetId="11">#REF!</definedName>
    <definedName name="LoaixeH_20" localSheetId="3">#REF!</definedName>
    <definedName name="LoaixeH_20">#REF!</definedName>
    <definedName name="LoaixeH_28" localSheetId="11">#REF!</definedName>
    <definedName name="LoaixeH_28" localSheetId="3">#REF!</definedName>
    <definedName name="LoaixeH_28">#REF!</definedName>
    <definedName name="LoaixeXB" localSheetId="11">#REF!</definedName>
    <definedName name="LoaixeXB" localSheetId="3">#REF!</definedName>
    <definedName name="LoaixeXB">#REF!</definedName>
    <definedName name="LoaixeXB_20" localSheetId="11">#REF!</definedName>
    <definedName name="LoaixeXB_20" localSheetId="3">#REF!</definedName>
    <definedName name="LoaixeXB_20">#REF!</definedName>
    <definedName name="LoaixeXB_28" localSheetId="11">#REF!</definedName>
    <definedName name="LoaixeXB_28" localSheetId="3">#REF!</definedName>
    <definedName name="LoaixeXB_28">#REF!</definedName>
    <definedName name="LOCATION" localSheetId="11">#REF!</definedName>
    <definedName name="LOCATION" localSheetId="3">#REF!</definedName>
    <definedName name="LOCATION">#REF!</definedName>
    <definedName name="LOCATION_20" localSheetId="11">#REF!</definedName>
    <definedName name="LOCATION_20" localSheetId="3">#REF!</definedName>
    <definedName name="LOCATION_20">#REF!</definedName>
    <definedName name="lomo" localSheetId="11">#REF!</definedName>
    <definedName name="lomo" localSheetId="3">#REF!</definedName>
    <definedName name="lomo">#REF!</definedName>
    <definedName name="lomo_28" localSheetId="11">#REF!</definedName>
    <definedName name="lomo_28" localSheetId="3">#REF!</definedName>
    <definedName name="lomo_28">#REF!</definedName>
    <definedName name="lon" localSheetId="11">#REF!</definedName>
    <definedName name="lon" localSheetId="3">#REF!</definedName>
    <definedName name="lon">#REF!</definedName>
    <definedName name="lon_20" localSheetId="11">#REF!</definedName>
    <definedName name="lon_20" localSheetId="3">#REF!</definedName>
    <definedName name="lon_20">#REF!</definedName>
    <definedName name="lon_28" localSheetId="11">#REF!</definedName>
    <definedName name="lon_28" localSheetId="3">#REF!</definedName>
    <definedName name="lon_28">#REF!</definedName>
    <definedName name="lón2" localSheetId="11">#REF!</definedName>
    <definedName name="lón2" localSheetId="3">#REF!</definedName>
    <definedName name="lón2">#REF!</definedName>
    <definedName name="lón2_20" localSheetId="11">#REF!</definedName>
    <definedName name="lón2_20" localSheetId="3">#REF!</definedName>
    <definedName name="lón2_20">#REF!</definedName>
    <definedName name="lón3" localSheetId="11">#REF!</definedName>
    <definedName name="lón3" localSheetId="3">#REF!</definedName>
    <definedName name="lón3">#REF!</definedName>
    <definedName name="lón3_20" localSheetId="11">#REF!</definedName>
    <definedName name="lón3_20" localSheetId="3">#REF!</definedName>
    <definedName name="lón3_20">#REF!</definedName>
    <definedName name="lón5" localSheetId="11">#REF!</definedName>
    <definedName name="lón5" localSheetId="3">#REF!</definedName>
    <definedName name="lón5">#REF!</definedName>
    <definedName name="lón5_20" localSheetId="11">#REF!</definedName>
    <definedName name="lón5_20" localSheetId="3">#REF!</definedName>
    <definedName name="lón5_20">#REF!</definedName>
    <definedName name="LonauYHK3A" localSheetId="11">#REF!</definedName>
    <definedName name="LonauYHK3A" localSheetId="3">#REF!</definedName>
    <definedName name="LonauYHK3A">#REF!</definedName>
    <definedName name="LonauYHK3A_20" localSheetId="11">#REF!</definedName>
    <definedName name="LonauYHK3A_20" localSheetId="3">#REF!</definedName>
    <definedName name="LonauYHK3A_20">#REF!</definedName>
    <definedName name="long" localSheetId="11">#REF!</definedName>
    <definedName name="long" localSheetId="3">#REF!</definedName>
    <definedName name="long">#REF!</definedName>
    <definedName name="long_20" localSheetId="11">#REF!</definedName>
    <definedName name="long_20" localSheetId="3">#REF!</definedName>
    <definedName name="long_20">#REF!</definedName>
    <definedName name="long_28" localSheetId="11">#REF!</definedName>
    <definedName name="long_28" localSheetId="3">#REF!</definedName>
    <definedName name="long_28">#REF!</definedName>
    <definedName name="longmon" localSheetId="11">#REF!</definedName>
    <definedName name="longmon" localSheetId="3">#REF!</definedName>
    <definedName name="longmon">#REF!</definedName>
    <definedName name="longmon_20" localSheetId="11">#REF!</definedName>
    <definedName name="longmon_20" localSheetId="3">#REF!</definedName>
    <definedName name="longmon_20">#REF!</definedName>
    <definedName name="lonhuan" localSheetId="11">#REF!</definedName>
    <definedName name="lonhuan" localSheetId="3">#REF!</definedName>
    <definedName name="lonhuan">#REF!</definedName>
    <definedName name="lonhuan_20" localSheetId="11">#REF!</definedName>
    <definedName name="lonhuan_20" localSheetId="3">#REF!</definedName>
    <definedName name="lonhuan_20">#REF!</definedName>
    <definedName name="lonhuan_28" localSheetId="11">#REF!</definedName>
    <definedName name="lonhuan_28" localSheetId="3">#REF!</definedName>
    <definedName name="lonhuan_28">#REF!</definedName>
    <definedName name="LOOP" localSheetId="11">#REF!</definedName>
    <definedName name="LOOP" localSheetId="3">#REF!</definedName>
    <definedName name="LOOP">#REF!</definedName>
    <definedName name="LOOP_20" localSheetId="11">#REF!</definedName>
    <definedName name="LOOP_20" localSheetId="3">#REF!</definedName>
    <definedName name="LOOP_20">#REF!</definedName>
    <definedName name="LOOP_28" localSheetId="11">#REF!</definedName>
    <definedName name="LOOP_28" localSheetId="3">#REF!</definedName>
    <definedName name="LOOP_28">#REF!</definedName>
    <definedName name="loss" localSheetId="11">#REF!</definedName>
    <definedName name="loss" localSheetId="3">#REF!</definedName>
    <definedName name="loss">#REF!</definedName>
    <definedName name="loss_28" localSheetId="11">#REF!</definedName>
    <definedName name="loss_28" localSheetId="3">#REF!</definedName>
    <definedName name="loss_28">#REF!</definedName>
    <definedName name="Loss_tec" localSheetId="11">#REF!</definedName>
    <definedName name="Loss_tec" localSheetId="3">#REF!</definedName>
    <definedName name="Loss_tec">#REF!</definedName>
    <definedName name="Loss_tec_20" localSheetId="11">#REF!</definedName>
    <definedName name="Loss_tec_20" localSheetId="3">#REF!</definedName>
    <definedName name="Loss_tec_20">#REF!</definedName>
    <definedName name="Loss_tec_28" localSheetId="11">#REF!</definedName>
    <definedName name="Loss_tec_28" localSheetId="3">#REF!</definedName>
    <definedName name="Loss_tec_28">#REF!</definedName>
    <definedName name="Lp" localSheetId="11">#REF!</definedName>
    <definedName name="Lp" localSheetId="3">#REF!</definedName>
    <definedName name="Lp">#REF!</definedName>
    <definedName name="Lp_20" localSheetId="11">#REF!</definedName>
    <definedName name="Lp_20" localSheetId="3">#REF!</definedName>
    <definedName name="Lp_20">#REF!</definedName>
    <definedName name="Lqd" localSheetId="11">#REF!</definedName>
    <definedName name="Lqd" localSheetId="3">#REF!</definedName>
    <definedName name="Lqd">#REF!</definedName>
    <definedName name="Lqd_20" localSheetId="11">#REF!</definedName>
    <definedName name="Lqd_20" localSheetId="3">#REF!</definedName>
    <definedName name="Lqd_20">#REF!</definedName>
    <definedName name="Lqd_28" localSheetId="11">#REF!</definedName>
    <definedName name="Lqd_28" localSheetId="3">#REF!</definedName>
    <definedName name="Lqd_28">#REF!</definedName>
    <definedName name="lr25_28" localSheetId="11">#REF!</definedName>
    <definedName name="lr25_28" localSheetId="3">#REF!</definedName>
    <definedName name="lr25_28">#REF!</definedName>
    <definedName name="LRMC" localSheetId="11">#REF!</definedName>
    <definedName name="LRMC" localSheetId="3">#REF!</definedName>
    <definedName name="LRMC">#REF!</definedName>
    <definedName name="LRMC_20" localSheetId="11">#REF!</definedName>
    <definedName name="LRMC_20" localSheetId="3">#REF!</definedName>
    <definedName name="LRMC_20">#REF!</definedName>
    <definedName name="LRMC_28" localSheetId="11">#REF!</definedName>
    <definedName name="LRMC_28" localSheetId="3">#REF!</definedName>
    <definedName name="LRMC_28">#REF!</definedName>
    <definedName name="lrung25" localSheetId="11">#REF!</definedName>
    <definedName name="lrung25" localSheetId="3">#REF!</definedName>
    <definedName name="lrung25">#REF!</definedName>
    <definedName name="ls" localSheetId="11">#REF!</definedName>
    <definedName name="ls" localSheetId="3">#REF!</definedName>
    <definedName name="ls">#REF!</definedName>
    <definedName name="ls_20" localSheetId="11">#REF!</definedName>
    <definedName name="ls_20" localSheetId="3">#REF!</definedName>
    <definedName name="ls_20">#REF!</definedName>
    <definedName name="ls_28" localSheetId="11">#REF!</definedName>
    <definedName name="ls_28" localSheetId="3">#REF!</definedName>
    <definedName name="ls_28">#REF!</definedName>
    <definedName name="lsb" localSheetId="11">#REF!</definedName>
    <definedName name="lsb" localSheetId="3">#REF!</definedName>
    <definedName name="lsb">#REF!</definedName>
    <definedName name="lsb_28" localSheetId="11">#REF!</definedName>
    <definedName name="lsb_28" localSheetId="3">#REF!</definedName>
    <definedName name="lsb_28">#REF!</definedName>
    <definedName name="lsbn" localSheetId="11">#REF!</definedName>
    <definedName name="lsbn" localSheetId="3">#REF!</definedName>
    <definedName name="lsbn">#REF!</definedName>
    <definedName name="lsbn_28" localSheetId="11">#REF!</definedName>
    <definedName name="lsbn_28" localSheetId="3">#REF!</definedName>
    <definedName name="lsbn_28">#REF!</definedName>
    <definedName name="lset" localSheetId="11">#REF!</definedName>
    <definedName name="lset" localSheetId="3">#REF!</definedName>
    <definedName name="lset">#REF!</definedName>
    <definedName name="lset_28" localSheetId="11">#REF!</definedName>
    <definedName name="lset_28" localSheetId="3">#REF!</definedName>
    <definedName name="lset_28">#REF!</definedName>
    <definedName name="lsl" localSheetId="11">#REF!</definedName>
    <definedName name="lsl" localSheetId="3">#REF!</definedName>
    <definedName name="lsl">#REF!</definedName>
    <definedName name="lsl_28" localSheetId="11">#REF!</definedName>
    <definedName name="lsl_28" localSheetId="3">#REF!</definedName>
    <definedName name="lsl_28">#REF!</definedName>
    <definedName name="lsp" localSheetId="11">#REF!</definedName>
    <definedName name="lsp" localSheetId="3">#REF!</definedName>
    <definedName name="lsp">#REF!</definedName>
    <definedName name="lsp_20" localSheetId="11">#REF!</definedName>
    <definedName name="lsp_20" localSheetId="3">#REF!</definedName>
    <definedName name="lsp_20">#REF!</definedName>
    <definedName name="lsp_28" localSheetId="11">#REF!</definedName>
    <definedName name="lsp_28" localSheetId="3">#REF!</definedName>
    <definedName name="lsp_28">#REF!</definedName>
    <definedName name="lsr" localSheetId="11">#REF!</definedName>
    <definedName name="lsr" localSheetId="3">#REF!</definedName>
    <definedName name="lsr">#REF!</definedName>
    <definedName name="lsr_20" localSheetId="11">#REF!</definedName>
    <definedName name="lsr_20" localSheetId="3">#REF!</definedName>
    <definedName name="lsr_20">#REF!</definedName>
    <definedName name="lsr_28" localSheetId="11">#REF!</definedName>
    <definedName name="lsr_28" localSheetId="3">#REF!</definedName>
    <definedName name="lsr_28">#REF!</definedName>
    <definedName name="lss" localSheetId="11">#REF!</definedName>
    <definedName name="lss" localSheetId="3">#REF!</definedName>
    <definedName name="lss">#REF!</definedName>
    <definedName name="lss_20" localSheetId="11">#REF!</definedName>
    <definedName name="lss_20" localSheetId="3">#REF!</definedName>
    <definedName name="lss_20">#REF!</definedName>
    <definedName name="lss_28" localSheetId="11">#REF!</definedName>
    <definedName name="lss_28" localSheetId="3">#REF!</definedName>
    <definedName name="lss_28">#REF!</definedName>
    <definedName name="lst" localSheetId="11">#REF!</definedName>
    <definedName name="lst" localSheetId="3">#REF!</definedName>
    <definedName name="lst">#REF!</definedName>
    <definedName name="lst_28" localSheetId="11">#REF!</definedName>
    <definedName name="lst_28" localSheetId="3">#REF!</definedName>
    <definedName name="lst_28">#REF!</definedName>
    <definedName name="Lt" localSheetId="11">#REF!</definedName>
    <definedName name="Lt" localSheetId="3">#REF!</definedName>
    <definedName name="Lt">#REF!</definedName>
    <definedName name="LT_TB" localSheetId="11">#REF!</definedName>
    <definedName name="LT_TB" localSheetId="3">#REF!</definedName>
    <definedName name="LT_TB">#REF!</definedName>
    <definedName name="LT_TB_28" localSheetId="11">#REF!</definedName>
    <definedName name="LT_TB_28" localSheetId="3">#REF!</definedName>
    <definedName name="LT_TB_28">#REF!</definedName>
    <definedName name="lt1." localSheetId="11">#REF!</definedName>
    <definedName name="lt1." localSheetId="3">#REF!</definedName>
    <definedName name="lt1.">#REF!</definedName>
    <definedName name="lt1._28" localSheetId="11">#REF!</definedName>
    <definedName name="lt1._28" localSheetId="3">#REF!</definedName>
    <definedName name="lt1._28">#REF!</definedName>
    <definedName name="lt2." localSheetId="11">#REF!</definedName>
    <definedName name="lt2." localSheetId="3">#REF!</definedName>
    <definedName name="lt2.">#REF!</definedName>
    <definedName name="lt2._28" localSheetId="11">#REF!</definedName>
    <definedName name="lt2._28" localSheetId="3">#REF!</definedName>
    <definedName name="lt2._28">#REF!</definedName>
    <definedName name="LTb40_20" localSheetId="11">#REF!</definedName>
    <definedName name="LTb40_20" localSheetId="3">#REF!</definedName>
    <definedName name="LTb40_20">#REF!</definedName>
    <definedName name="LTb40_28" localSheetId="11">#REF!</definedName>
    <definedName name="LTb40_28" localSheetId="3">#REF!</definedName>
    <definedName name="LTb40_28">#REF!</definedName>
    <definedName name="Lthan" localSheetId="11">#REF!</definedName>
    <definedName name="Lthan" localSheetId="3">#REF!</definedName>
    <definedName name="Lthan">#REF!</definedName>
    <definedName name="Lthan_20" localSheetId="11">#REF!</definedName>
    <definedName name="Lthan_20" localSheetId="3">#REF!</definedName>
    <definedName name="Lthan_20">#REF!</definedName>
    <definedName name="Lthan_28" localSheetId="11">#REF!</definedName>
    <definedName name="Lthan_28" localSheetId="3">#REF!</definedName>
    <definedName name="Lthan_28">#REF!</definedName>
    <definedName name="ltre" localSheetId="11">#REF!</definedName>
    <definedName name="ltre" localSheetId="3">#REF!</definedName>
    <definedName name="ltre">#REF!</definedName>
    <definedName name="ltre_20" localSheetId="11">#REF!</definedName>
    <definedName name="ltre_20" localSheetId="3">#REF!</definedName>
    <definedName name="ltre_20">#REF!</definedName>
    <definedName name="ltre_28" localSheetId="11">#REF!</definedName>
    <definedName name="ltre_28" localSheetId="3">#REF!</definedName>
    <definedName name="ltre_28">#REF!</definedName>
    <definedName name="Ltt" localSheetId="11">#REF!</definedName>
    <definedName name="Ltt" localSheetId="3">#REF!</definedName>
    <definedName name="Ltt">#REF!</definedName>
    <definedName name="Ltt_20" localSheetId="11">#REF!</definedName>
    <definedName name="Ltt_20" localSheetId="3">#REF!</definedName>
    <definedName name="Ltt_20">#REF!</definedName>
    <definedName name="lu" localSheetId="11">#REF!</definedName>
    <definedName name="lu" localSheetId="3">#REF!</definedName>
    <definedName name="lu">#REF!</definedName>
    <definedName name="lu8_20" localSheetId="11">#REF!</definedName>
    <definedName name="lu8_20" localSheetId="3">#REF!</definedName>
    <definedName name="lu8_20">#REF!</definedName>
    <definedName name="lu8_28" localSheetId="11">#REF!</definedName>
    <definedName name="lu8_28" localSheetId="3">#REF!</definedName>
    <definedName name="lu8_28">#REF!</definedName>
    <definedName name="Luanthanh">"$#REF!.$A$1:$T$195"</definedName>
    <definedName name="Luanthanh_26" localSheetId="11">#REF!</definedName>
    <definedName name="Luanthanh_26" localSheetId="3">#REF!</definedName>
    <definedName name="Luanthanh_26">#REF!</definedName>
    <definedName name="Luanthanh_3">"$#REF!.$A$1:$T$195"</definedName>
    <definedName name="luhoi16T" localSheetId="11">#REF!</definedName>
    <definedName name="luhoi16T" localSheetId="3">#REF!</definedName>
    <definedName name="luhoi16T">#REF!</definedName>
    <definedName name="luhoi16T_20" localSheetId="11">#REF!</definedName>
    <definedName name="luhoi16T_20" localSheetId="3">#REF!</definedName>
    <definedName name="luhoi16T_20">#REF!</definedName>
    <definedName name="luhoi25T" localSheetId="11">#REF!</definedName>
    <definedName name="luhoi25T" localSheetId="3">#REF!</definedName>
    <definedName name="luhoi25T">#REF!</definedName>
    <definedName name="luhoi25T_20" localSheetId="11">#REF!</definedName>
    <definedName name="luhoi25T_20" localSheetId="3">#REF!</definedName>
    <definedName name="luhoi25T_20">#REF!</definedName>
    <definedName name="lulop16" localSheetId="11">#REF!</definedName>
    <definedName name="lulop16" localSheetId="3">#REF!</definedName>
    <definedName name="lulop16">#REF!</definedName>
    <definedName name="lulop16_20" localSheetId="11">#REF!</definedName>
    <definedName name="lulop16_20" localSheetId="3">#REF!</definedName>
    <definedName name="lulop16_20">#REF!</definedName>
    <definedName name="lulop16_28" localSheetId="11">#REF!</definedName>
    <definedName name="lulop16_28" localSheetId="3">#REF!</definedName>
    <definedName name="lulop16_28">#REF!</definedName>
    <definedName name="lulop25" localSheetId="11">#REF!</definedName>
    <definedName name="lulop25" localSheetId="3">#REF!</definedName>
    <definedName name="lulop25">#REF!</definedName>
    <definedName name="lulop25_20" localSheetId="11">#REF!</definedName>
    <definedName name="lulop25_20" localSheetId="3">#REF!</definedName>
    <definedName name="lulop25_20">#REF!</definedName>
    <definedName name="lulop25_28" localSheetId="11">#REF!</definedName>
    <definedName name="lulop25_28" localSheetId="3">#REF!</definedName>
    <definedName name="lulop25_28">#REF!</definedName>
    <definedName name="luoncap" localSheetId="11">#REF!</definedName>
    <definedName name="luoncap" localSheetId="3">#REF!</definedName>
    <definedName name="luoncap">#REF!</definedName>
    <definedName name="luoncap_20" localSheetId="11">#REF!</definedName>
    <definedName name="luoncap_20" localSheetId="3">#REF!</definedName>
    <definedName name="luoncap_20">#REF!</definedName>
    <definedName name="luoncap_28" localSheetId="11">#REF!</definedName>
    <definedName name="luoncap_28" localSheetId="3">#REF!</definedName>
    <definedName name="luoncap_28">#REF!</definedName>
    <definedName name="luoncap15kw" localSheetId="11">#REF!</definedName>
    <definedName name="luoncap15kw" localSheetId="3">#REF!</definedName>
    <definedName name="luoncap15kw">#REF!</definedName>
    <definedName name="luoncap15kw_20" localSheetId="11">#REF!</definedName>
    <definedName name="luoncap15kw_20" localSheetId="3">#REF!</definedName>
    <definedName name="luoncap15kw_20">#REF!</definedName>
    <definedName name="lurung16" localSheetId="11">#REF!</definedName>
    <definedName name="lurung16" localSheetId="3">#REF!</definedName>
    <definedName name="lurung16">#REF!</definedName>
    <definedName name="lurung16_20" localSheetId="11">#REF!</definedName>
    <definedName name="lurung16_20" localSheetId="3">#REF!</definedName>
    <definedName name="lurung16_20">#REF!</definedName>
    <definedName name="lurung16_28" localSheetId="11">#REF!</definedName>
    <definedName name="lurung16_28" localSheetId="3">#REF!</definedName>
    <definedName name="lurung16_28">#REF!</definedName>
    <definedName name="lurung25" localSheetId="11">#REF!</definedName>
    <definedName name="lurung25" localSheetId="3">#REF!</definedName>
    <definedName name="lurung25">#REF!</definedName>
    <definedName name="lurung25_20" localSheetId="11">#REF!</definedName>
    <definedName name="lurung25_20" localSheetId="3">#REF!</definedName>
    <definedName name="lurung25_20">#REF!</definedName>
    <definedName name="lurung25_28" localSheetId="11">#REF!</definedName>
    <definedName name="lurung25_28" localSheetId="3">#REF!</definedName>
    <definedName name="lurung25_28">#REF!</definedName>
    <definedName name="luthep10" localSheetId="11">#REF!</definedName>
    <definedName name="luthep10" localSheetId="3">#REF!</definedName>
    <definedName name="luthep10">#REF!</definedName>
    <definedName name="luthep10_20" localSheetId="11">#REF!</definedName>
    <definedName name="luthep10_20" localSheetId="3">#REF!</definedName>
    <definedName name="luthep10_20">#REF!</definedName>
    <definedName name="luthep10_28" localSheetId="11">#REF!</definedName>
    <definedName name="luthep10_28" localSheetId="3">#REF!</definedName>
    <definedName name="luthep10_28">#REF!</definedName>
    <definedName name="luthep10T" localSheetId="11">#REF!</definedName>
    <definedName name="luthep10T" localSheetId="3">#REF!</definedName>
    <definedName name="luthep10T">#REF!</definedName>
    <definedName name="luthep10T_20" localSheetId="11">#REF!</definedName>
    <definedName name="luthep10T_20" localSheetId="3">#REF!</definedName>
    <definedName name="luthep10T_20">#REF!</definedName>
    <definedName name="luthep12" localSheetId="11">#REF!</definedName>
    <definedName name="luthep12" localSheetId="3">#REF!</definedName>
    <definedName name="luthep12">#REF!</definedName>
    <definedName name="luthep12_20" localSheetId="11">#REF!</definedName>
    <definedName name="luthep12_20" localSheetId="3">#REF!</definedName>
    <definedName name="luthep12_20">#REF!</definedName>
    <definedName name="luthep12_28" localSheetId="11">#REF!</definedName>
    <definedName name="luthep12_28" localSheetId="3">#REF!</definedName>
    <definedName name="luthep12_28">#REF!</definedName>
    <definedName name="luthep8.5" localSheetId="11">#REF!</definedName>
    <definedName name="luthep8.5" localSheetId="3">#REF!</definedName>
    <definedName name="luthep8.5">#REF!</definedName>
    <definedName name="luthep8.5_20" localSheetId="11">#REF!</definedName>
    <definedName name="luthep8.5_20" localSheetId="3">#REF!</definedName>
    <definedName name="luthep8.5_20">#REF!</definedName>
    <definedName name="luthep8.5_28" localSheetId="11">#REF!</definedName>
    <definedName name="luthep8.5_28" localSheetId="3">#REF!</definedName>
    <definedName name="luthep8.5_28">#REF!</definedName>
    <definedName name="luthep8.5T" localSheetId="11">#REF!</definedName>
    <definedName name="luthep8.5T" localSheetId="3">#REF!</definedName>
    <definedName name="luthep8.5T">#REF!</definedName>
    <definedName name="luthep8.5T_20" localSheetId="11">#REF!</definedName>
    <definedName name="luthep8.5T_20" localSheetId="3">#REF!</definedName>
    <definedName name="luthep8.5T_20">#REF!</definedName>
    <definedName name="luuthong">"$#REF!.$C$1"</definedName>
    <definedName name="luuthong_26" localSheetId="11">#REF!</definedName>
    <definedName name="luuthong_26" localSheetId="3">#REF!</definedName>
    <definedName name="luuthong_26">#REF!</definedName>
    <definedName name="luuthong_28" localSheetId="11">#REF!</definedName>
    <definedName name="luuthong_28" localSheetId="3">#REF!</definedName>
    <definedName name="luuthong_28">#REF!</definedName>
    <definedName name="luuthong_3">"$#REF!.$C$1"</definedName>
    <definedName name="Luyen" localSheetId="11">#REF!</definedName>
    <definedName name="Luyen" localSheetId="3">#REF!</definedName>
    <definedName name="Luyen">#REF!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c" localSheetId="11">#REF!</definedName>
    <definedName name="Lvc" localSheetId="3">#REF!</definedName>
    <definedName name="Lvc">#REF!</definedName>
    <definedName name="Lvc_20" localSheetId="11">#REF!</definedName>
    <definedName name="Lvc_20" localSheetId="3">#REF!</definedName>
    <definedName name="Lvc_20">#REF!</definedName>
    <definedName name="Lvc_28" localSheetId="11">#REF!</definedName>
    <definedName name="Lvc_28" localSheetId="3">#REF!</definedName>
    <definedName name="Lvc_28">#REF!</definedName>
    <definedName name="Lvc1_20" localSheetId="11">#REF!</definedName>
    <definedName name="Lvc1_20" localSheetId="3">#REF!</definedName>
    <definedName name="Lvc1_20">#REF!</definedName>
    <definedName name="Lvc1_28" localSheetId="11">#REF!</definedName>
    <definedName name="Lvc1_28" localSheetId="3">#REF!</definedName>
    <definedName name="Lvc1_28">#REF!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X100_20" localSheetId="11">#REF!</definedName>
    <definedName name="LX100_20" localSheetId="3">#REF!</definedName>
    <definedName name="LX100_20">#REF!</definedName>
    <definedName name="LX100_28" localSheetId="11">#REF!</definedName>
    <definedName name="LX100_28" localSheetId="3">#REF!</definedName>
    <definedName name="LX100_28">#REF!</definedName>
    <definedName name="LX100N" localSheetId="11">#REF!</definedName>
    <definedName name="LX100N" localSheetId="3">#REF!</definedName>
    <definedName name="LX100N">#REF!</definedName>
    <definedName name="LX100N_20" localSheetId="11">#REF!</definedName>
    <definedName name="LX100N_20" localSheetId="3">#REF!</definedName>
    <definedName name="LX100N_20">#REF!</definedName>
    <definedName name="LX100N_28" localSheetId="11">#REF!</definedName>
    <definedName name="LX100N_28" localSheetId="3">#REF!</definedName>
    <definedName name="LX100N_28">#REF!</definedName>
    <definedName name="lxenang" localSheetId="11">#REF!</definedName>
    <definedName name="lxenang" localSheetId="3">#REF!</definedName>
    <definedName name="lxenang">#REF!</definedName>
    <definedName name="Ly" localSheetId="11">#REF!</definedName>
    <definedName name="Ly" localSheetId="3">#REF!</definedName>
    <definedName name="Ly">#REF!</definedName>
    <definedName name="Ly_28" localSheetId="11">#REF!</definedName>
    <definedName name="Ly_28" localSheetId="3">#REF!</definedName>
    <definedName name="Ly_28">#REF!</definedName>
    <definedName name="m">"$#REF!.$#REF!$#REF!:$#REF!$#REF!"</definedName>
    <definedName name="m_" localSheetId="11">#REF!</definedName>
    <definedName name="m_" localSheetId="3">#REF!</definedName>
    <definedName name="m_">#REF!</definedName>
    <definedName name="m__28" localSheetId="11">#REF!</definedName>
    <definedName name="m__28" localSheetId="3">#REF!</definedName>
    <definedName name="m__28">#REF!</definedName>
    <definedName name="m__Chi_phÝ_kh_c_phôc_vô_thi_c_ng____k" localSheetId="11">#REF!</definedName>
    <definedName name="m__Chi_phÝ_kh_c_phôc_vô_thi_c_ng____k" localSheetId="3">#REF!</definedName>
    <definedName name="m__Chi_phÝ_kh_c_phôc_vô_thi_c_ng____k">#REF!</definedName>
    <definedName name="m_1" localSheetId="11">#REF!</definedName>
    <definedName name="m_1" localSheetId="3">#REF!</definedName>
    <definedName name="m_1">#REF!</definedName>
    <definedName name="m_2" localSheetId="11">#REF!</definedName>
    <definedName name="m_2" localSheetId="3">#REF!</definedName>
    <definedName name="m_2">#REF!</definedName>
    <definedName name="m_26" localSheetId="11">#REF!</definedName>
    <definedName name="m_26" localSheetId="3">#REF!</definedName>
    <definedName name="m_26">#REF!</definedName>
    <definedName name="m_28" localSheetId="11">#REF!</definedName>
    <definedName name="m_28" localSheetId="3">#REF!</definedName>
    <definedName name="m_28">#REF!</definedName>
    <definedName name="m_3">"$#REF!.$#REF!$#REF!:$#REF!$#REF!"</definedName>
    <definedName name="m_3_28" localSheetId="11">#REF!</definedName>
    <definedName name="m_3_28" localSheetId="3">#REF!</definedName>
    <definedName name="m_3_28">#REF!</definedName>
    <definedName name="m_4" localSheetId="11">#REF!</definedName>
    <definedName name="m_4" localSheetId="3">#REF!</definedName>
    <definedName name="m_4">#REF!</definedName>
    <definedName name="M_CSCT" localSheetId="11">#REF!</definedName>
    <definedName name="M_CSCT" localSheetId="3">#REF!</definedName>
    <definedName name="M_CSCT">#REF!</definedName>
    <definedName name="M_CSCT_20" localSheetId="11">#REF!</definedName>
    <definedName name="M_CSCT_20" localSheetId="3">#REF!</definedName>
    <definedName name="M_CSCT_20">#REF!</definedName>
    <definedName name="M_CSCT_28" localSheetId="11">#REF!</definedName>
    <definedName name="M_CSCT_28" localSheetId="3">#REF!</definedName>
    <definedName name="M_CSCT_28">#REF!</definedName>
    <definedName name="M_TD" localSheetId="11">#REF!</definedName>
    <definedName name="M_TD" localSheetId="3">#REF!</definedName>
    <definedName name="M_TD">#REF!</definedName>
    <definedName name="M_TD_20" localSheetId="11">#REF!</definedName>
    <definedName name="M_TD_20" localSheetId="3">#REF!</definedName>
    <definedName name="M_TD_20">#REF!</definedName>
    <definedName name="M_TD_28" localSheetId="11">#REF!</definedName>
    <definedName name="M_TD_28" localSheetId="3">#REF!</definedName>
    <definedName name="M_TD_28">#REF!</definedName>
    <definedName name="M0.4">"$#REF!.$A$2:$F$53"</definedName>
    <definedName name="M0.4_26" localSheetId="11">#REF!</definedName>
    <definedName name="M0.4_26" localSheetId="3">#REF!</definedName>
    <definedName name="M0.4_26">#REF!</definedName>
    <definedName name="M0.4_28" localSheetId="11">#REF!</definedName>
    <definedName name="M0.4_28" localSheetId="3">#REF!</definedName>
    <definedName name="M0.4_28">#REF!</definedName>
    <definedName name="M0.4_3">"$#REF!.$A$2:$F$53"</definedName>
    <definedName name="m1_" localSheetId="11">#REF!</definedName>
    <definedName name="m1_" localSheetId="3">#REF!</definedName>
    <definedName name="m1_">#REF!</definedName>
    <definedName name="m1__28" localSheetId="11">#REF!</definedName>
    <definedName name="m1__28" localSheetId="3">#REF!</definedName>
    <definedName name="m1__28">#REF!</definedName>
    <definedName name="M10.1" localSheetId="11">#REF!</definedName>
    <definedName name="M10.1" localSheetId="3">#REF!</definedName>
    <definedName name="M10.1">#REF!</definedName>
    <definedName name="M10.1_28" localSheetId="11">#REF!</definedName>
    <definedName name="M10.1_28" localSheetId="3">#REF!</definedName>
    <definedName name="M10.1_28">#REF!</definedName>
    <definedName name="M10.1a" localSheetId="11">#REF!</definedName>
    <definedName name="M10.1a" localSheetId="3">#REF!</definedName>
    <definedName name="M10.1a">#REF!</definedName>
    <definedName name="M10.1a_28" localSheetId="11">#REF!</definedName>
    <definedName name="M10.1a_28" localSheetId="3">#REF!</definedName>
    <definedName name="M10.1a_28">#REF!</definedName>
    <definedName name="M10.2" localSheetId="11">#REF!</definedName>
    <definedName name="M10.2" localSheetId="3">#REF!</definedName>
    <definedName name="M10.2">#REF!</definedName>
    <definedName name="M10.2_28" localSheetId="11">#REF!</definedName>
    <definedName name="M10.2_28" localSheetId="3">#REF!</definedName>
    <definedName name="M10.2_28">#REF!</definedName>
    <definedName name="M10.2a" localSheetId="11">#REF!</definedName>
    <definedName name="M10.2a" localSheetId="3">#REF!</definedName>
    <definedName name="M10.2a">#REF!</definedName>
    <definedName name="M10.2a_28" localSheetId="11">#REF!</definedName>
    <definedName name="M10.2a_28" localSheetId="3">#REF!</definedName>
    <definedName name="M10.2a_28">#REF!</definedName>
    <definedName name="m10_" localSheetId="11">#REF!</definedName>
    <definedName name="m10_" localSheetId="3">#REF!</definedName>
    <definedName name="m10_">#REF!</definedName>
    <definedName name="m100_" localSheetId="11">#REF!</definedName>
    <definedName name="m100_" localSheetId="3">#REF!</definedName>
    <definedName name="m100_">#REF!</definedName>
    <definedName name="m102bnnc">NA()</definedName>
    <definedName name="m102bnnc_26" localSheetId="11">#REF!</definedName>
    <definedName name="m102bnnc_26" localSheetId="3">#REF!</definedName>
    <definedName name="m102bnnc_26">#REF!</definedName>
    <definedName name="m102bnnc_28" localSheetId="11">#REF!</definedName>
    <definedName name="m102bnnc_28" localSheetId="3">#REF!</definedName>
    <definedName name="m102bnnc_28">#REF!</definedName>
    <definedName name="m102bnnc_3">NA()</definedName>
    <definedName name="m102bnvl">NA()</definedName>
    <definedName name="m102bnvl_26" localSheetId="11">#REF!</definedName>
    <definedName name="m102bnvl_26" localSheetId="3">#REF!</definedName>
    <definedName name="m102bnvl_26">#REF!</definedName>
    <definedName name="m102bnvl_28" localSheetId="11">#REF!</definedName>
    <definedName name="m102bnvl_28" localSheetId="3">#REF!</definedName>
    <definedName name="m102bnvl_28">#REF!</definedName>
    <definedName name="m102bnvl_3">NA()</definedName>
    <definedName name="M10aa1p">"$#REF!.$I$290"</definedName>
    <definedName name="M10aa1p_26" localSheetId="11">#REF!</definedName>
    <definedName name="M10aa1p_26" localSheetId="3">#REF!</definedName>
    <definedName name="M10aa1p_26">#REF!</definedName>
    <definedName name="M10aa1p_28" localSheetId="11">#REF!</definedName>
    <definedName name="M10aa1p_28" localSheetId="3">#REF!</definedName>
    <definedName name="M10aa1p_28">#REF!</definedName>
    <definedName name="M10aa1p_3">"$#REF!.$I$290"</definedName>
    <definedName name="m10aamtc">NA()</definedName>
    <definedName name="m10aamtc_26" localSheetId="11">#REF!</definedName>
    <definedName name="m10aamtc_26" localSheetId="3">#REF!</definedName>
    <definedName name="m10aamtc_26">#REF!</definedName>
    <definedName name="m10aamtc_28" localSheetId="11">#REF!</definedName>
    <definedName name="m10aamtc_28" localSheetId="3">#REF!</definedName>
    <definedName name="m10aamtc_28">#REF!</definedName>
    <definedName name="m10aanc">NA()</definedName>
    <definedName name="m10aanc_26" localSheetId="11">#REF!</definedName>
    <definedName name="m10aanc_26" localSheetId="3">#REF!</definedName>
    <definedName name="m10aanc_26">#REF!</definedName>
    <definedName name="m10aanc_28" localSheetId="11">#REF!</definedName>
    <definedName name="m10aanc_28" localSheetId="3">#REF!</definedName>
    <definedName name="m10aanc_28">#REF!</definedName>
    <definedName name="m10aanc_3">NA()</definedName>
    <definedName name="M10aavc" localSheetId="11">#REF!</definedName>
    <definedName name="M10aavc" localSheetId="3">#REF!</definedName>
    <definedName name="M10aavc">#REF!</definedName>
    <definedName name="m10aavl">NA()</definedName>
    <definedName name="m10aavl_26" localSheetId="11">#REF!</definedName>
    <definedName name="m10aavl_26" localSheetId="3">#REF!</definedName>
    <definedName name="m10aavl_26">#REF!</definedName>
    <definedName name="m10aavl_28" localSheetId="11">#REF!</definedName>
    <definedName name="m10aavl_28" localSheetId="3">#REF!</definedName>
    <definedName name="m10aavl_28">#REF!</definedName>
    <definedName name="m10aavl_3">NA()</definedName>
    <definedName name="m10anc">NA()</definedName>
    <definedName name="m10anc_26" localSheetId="11">#REF!</definedName>
    <definedName name="m10anc_26" localSheetId="3">#REF!</definedName>
    <definedName name="m10anc_26">#REF!</definedName>
    <definedName name="m10anc_28" localSheetId="11">#REF!</definedName>
    <definedName name="m10anc_28" localSheetId="3">#REF!</definedName>
    <definedName name="m10anc_28">#REF!</definedName>
    <definedName name="m10anc_3">NA()</definedName>
    <definedName name="m10avl">NA()</definedName>
    <definedName name="m10avl_26" localSheetId="11">#REF!</definedName>
    <definedName name="m10avl_26" localSheetId="3">#REF!</definedName>
    <definedName name="m10avl_26">#REF!</definedName>
    <definedName name="m10avl_28" localSheetId="11">#REF!</definedName>
    <definedName name="m10avl_28" localSheetId="3">#REF!</definedName>
    <definedName name="m10avl_28">#REF!</definedName>
    <definedName name="m10avl_3">NA()</definedName>
    <definedName name="m10banc">NA()</definedName>
    <definedName name="m10banc_26" localSheetId="11">#REF!</definedName>
    <definedName name="m10banc_26" localSheetId="3">#REF!</definedName>
    <definedName name="m10banc_26">#REF!</definedName>
    <definedName name="m10banc_28" localSheetId="11">#REF!</definedName>
    <definedName name="m10banc_28" localSheetId="3">#REF!</definedName>
    <definedName name="m10banc_28">#REF!</definedName>
    <definedName name="m10banc_3">NA()</definedName>
    <definedName name="m10bavl">NA()</definedName>
    <definedName name="m10bavl_26" localSheetId="11">#REF!</definedName>
    <definedName name="m10bavl_26" localSheetId="3">#REF!</definedName>
    <definedName name="m10bavl_26">#REF!</definedName>
    <definedName name="m10bavl_28" localSheetId="11">#REF!</definedName>
    <definedName name="m10bavl_28" localSheetId="3">#REF!</definedName>
    <definedName name="m10bavl_28">#REF!</definedName>
    <definedName name="m10bavl_3">NA()</definedName>
    <definedName name="m11_" localSheetId="11">#REF!</definedName>
    <definedName name="m11_" localSheetId="3">#REF!</definedName>
    <definedName name="m11_">#REF!</definedName>
    <definedName name="m122bnnc">NA()</definedName>
    <definedName name="m122bnnc_26" localSheetId="11">#REF!</definedName>
    <definedName name="m122bnnc_26" localSheetId="3">#REF!</definedName>
    <definedName name="m122bnnc_26">#REF!</definedName>
    <definedName name="m122bnnc_28" localSheetId="11">#REF!</definedName>
    <definedName name="m122bnnc_28" localSheetId="3">#REF!</definedName>
    <definedName name="m122bnnc_28">#REF!</definedName>
    <definedName name="m122bnnc_3">NA()</definedName>
    <definedName name="m122bnvl">NA()</definedName>
    <definedName name="m122bnvl_26" localSheetId="11">#REF!</definedName>
    <definedName name="m122bnvl_26" localSheetId="3">#REF!</definedName>
    <definedName name="m122bnvl_26">#REF!</definedName>
    <definedName name="m122bnvl_28" localSheetId="11">#REF!</definedName>
    <definedName name="m122bnvl_28" localSheetId="3">#REF!</definedName>
    <definedName name="m122bnvl_28">#REF!</definedName>
    <definedName name="m122bnvl_3">NA()</definedName>
    <definedName name="m12aanc">NA()</definedName>
    <definedName name="m12aanc_26" localSheetId="11">#REF!</definedName>
    <definedName name="m12aanc_26" localSheetId="3">#REF!</definedName>
    <definedName name="m12aanc_26">#REF!</definedName>
    <definedName name="m12aanc_28" localSheetId="11">#REF!</definedName>
    <definedName name="m12aanc_28" localSheetId="3">#REF!</definedName>
    <definedName name="m12aanc_28">#REF!</definedName>
    <definedName name="m12aanc_3">NA()</definedName>
    <definedName name="m12aavl">NA()</definedName>
    <definedName name="m12aavl_26" localSheetId="11">#REF!</definedName>
    <definedName name="m12aavl_26" localSheetId="3">#REF!</definedName>
    <definedName name="m12aavl_26">#REF!</definedName>
    <definedName name="m12aavl_28" localSheetId="11">#REF!</definedName>
    <definedName name="m12aavl_28" localSheetId="3">#REF!</definedName>
    <definedName name="m12aavl_28">#REF!</definedName>
    <definedName name="m12aavl_3">NA()</definedName>
    <definedName name="m12anc">NA()</definedName>
    <definedName name="m12anc_26" localSheetId="11">#REF!</definedName>
    <definedName name="m12anc_26" localSheetId="3">#REF!</definedName>
    <definedName name="m12anc_26">#REF!</definedName>
    <definedName name="m12anc_28" localSheetId="11">#REF!</definedName>
    <definedName name="m12anc_28" localSheetId="3">#REF!</definedName>
    <definedName name="m12anc_28">#REF!</definedName>
    <definedName name="m12anc_3">NA()</definedName>
    <definedName name="m12avl">NA()</definedName>
    <definedName name="m12avl_26" localSheetId="11">#REF!</definedName>
    <definedName name="m12avl_26" localSheetId="3">#REF!</definedName>
    <definedName name="m12avl_26">#REF!</definedName>
    <definedName name="m12avl_28" localSheetId="11">#REF!</definedName>
    <definedName name="m12avl_28" localSheetId="3">#REF!</definedName>
    <definedName name="m12avl_28">#REF!</definedName>
    <definedName name="m12avl_3">NA()</definedName>
    <definedName name="M12ba3p">"$#REF!.$H$10"</definedName>
    <definedName name="M12ba3p_26" localSheetId="11">#REF!</definedName>
    <definedName name="M12ba3p_26" localSheetId="3">#REF!</definedName>
    <definedName name="M12ba3p_26">#REF!</definedName>
    <definedName name="M12ba3p_28" localSheetId="11">#REF!</definedName>
    <definedName name="M12ba3p_28" localSheetId="3">#REF!</definedName>
    <definedName name="M12ba3p_28">#REF!</definedName>
    <definedName name="M12ba3p_3">"$#REF!.$H$10"</definedName>
    <definedName name="m12banc">NA()</definedName>
    <definedName name="m12banc_26" localSheetId="11">#REF!</definedName>
    <definedName name="m12banc_26" localSheetId="3">#REF!</definedName>
    <definedName name="m12banc_26">#REF!</definedName>
    <definedName name="m12banc_28" localSheetId="11">#REF!</definedName>
    <definedName name="m12banc_28" localSheetId="3">#REF!</definedName>
    <definedName name="m12banc_28">#REF!</definedName>
    <definedName name="m12banc_3">NA()</definedName>
    <definedName name="m12bavl">NA()</definedName>
    <definedName name="m12bavl_26" localSheetId="11">#REF!</definedName>
    <definedName name="m12bavl_26" localSheetId="3">#REF!</definedName>
    <definedName name="m12bavl_26">#REF!</definedName>
    <definedName name="m12bavl_28" localSheetId="11">#REF!</definedName>
    <definedName name="m12bavl_28" localSheetId="3">#REF!</definedName>
    <definedName name="m12bavl_28">#REF!</definedName>
    <definedName name="m12bavl_3">NA()</definedName>
    <definedName name="M12bb1p">"$#REF!.$K$290"</definedName>
    <definedName name="M12bb1p_26" localSheetId="11">#REF!</definedName>
    <definedName name="M12bb1p_26" localSheetId="3">#REF!</definedName>
    <definedName name="M12bb1p_26">#REF!</definedName>
    <definedName name="M12bb1p_28" localSheetId="11">#REF!</definedName>
    <definedName name="M12bb1p_28" localSheetId="3">#REF!</definedName>
    <definedName name="M12bb1p_28">#REF!</definedName>
    <definedName name="M12bb1p_3">"$#REF!.$K$290"</definedName>
    <definedName name="m12bbnc">NA()</definedName>
    <definedName name="m12bbnc_26" localSheetId="11">#REF!</definedName>
    <definedName name="m12bbnc_26" localSheetId="3">#REF!</definedName>
    <definedName name="m12bbnc_26">#REF!</definedName>
    <definedName name="m12bbnc_28" localSheetId="11">#REF!</definedName>
    <definedName name="m12bbnc_28" localSheetId="3">#REF!</definedName>
    <definedName name="m12bbnc_28">#REF!</definedName>
    <definedName name="m12bbnc_3">NA()</definedName>
    <definedName name="m12bbvl">NA()</definedName>
    <definedName name="m12bbvl_26" localSheetId="11">#REF!</definedName>
    <definedName name="m12bbvl_26" localSheetId="3">#REF!</definedName>
    <definedName name="m12bbvl_26">#REF!</definedName>
    <definedName name="m12bbvl_28" localSheetId="11">#REF!</definedName>
    <definedName name="m12bbvl_28" localSheetId="3">#REF!</definedName>
    <definedName name="m12bbvl_28">#REF!</definedName>
    <definedName name="m12bbvl_3">NA()</definedName>
    <definedName name="M12bnnc">"$#REF!.$#REF!$#REF!"</definedName>
    <definedName name="M12bnnc_26" localSheetId="11">#REF!</definedName>
    <definedName name="M12bnnc_26" localSheetId="3">#REF!</definedName>
    <definedName name="M12bnnc_26">#REF!</definedName>
    <definedName name="M12bnnc_28" localSheetId="11">#REF!</definedName>
    <definedName name="M12bnnc_28" localSheetId="3">#REF!</definedName>
    <definedName name="M12bnnc_28">#REF!</definedName>
    <definedName name="M12bnnc_3">"$#REF!.$#REF!$#REF!"</definedName>
    <definedName name="M12bnvl">"$#REF!.$#REF!$#REF!"</definedName>
    <definedName name="M12bnvl_26" localSheetId="11">#REF!</definedName>
    <definedName name="M12bnvl_26" localSheetId="3">#REF!</definedName>
    <definedName name="M12bnvl_26">#REF!</definedName>
    <definedName name="M12bnvl_28" localSheetId="11">#REF!</definedName>
    <definedName name="M12bnvl_28" localSheetId="3">#REF!</definedName>
    <definedName name="M12bnvl_28">#REF!</definedName>
    <definedName name="M12bnvl_3">"$#REF!.$#REF!$#REF!"</definedName>
    <definedName name="M12cbnc">"$#REF!.#REF!#REF!"</definedName>
    <definedName name="M12cbnc_26" localSheetId="11">#REF!</definedName>
    <definedName name="M12cbnc_26" localSheetId="3">#REF!</definedName>
    <definedName name="M12cbnc_26">#REF!</definedName>
    <definedName name="M12cbnc_28" localSheetId="11">#REF!</definedName>
    <definedName name="M12cbnc_28" localSheetId="3">#REF!</definedName>
    <definedName name="M12cbnc_28">#REF!</definedName>
    <definedName name="M12cbnc_3">"$#REF!.#REF!#REF!"</definedName>
    <definedName name="M12cbvl">"$#REF!.#REF!#REF!"</definedName>
    <definedName name="M12cbvl_26" localSheetId="11">#REF!</definedName>
    <definedName name="M12cbvl_26" localSheetId="3">#REF!</definedName>
    <definedName name="M12cbvl_26">#REF!</definedName>
    <definedName name="M12cbvl_28" localSheetId="11">#REF!</definedName>
    <definedName name="M12cbvl_28" localSheetId="3">#REF!</definedName>
    <definedName name="M12cbvl_28">#REF!</definedName>
    <definedName name="M12cbvl_3">"$#REF!.#REF!#REF!"</definedName>
    <definedName name="M14.1" localSheetId="11">#REF!</definedName>
    <definedName name="M14.1" localSheetId="3">#REF!</definedName>
    <definedName name="M14.1">#REF!</definedName>
    <definedName name="M14.1_28" localSheetId="11">#REF!</definedName>
    <definedName name="M14.1_28" localSheetId="3">#REF!</definedName>
    <definedName name="M14.1_28">#REF!</definedName>
    <definedName name="M14.1a" localSheetId="11">#REF!</definedName>
    <definedName name="M14.1a" localSheetId="3">#REF!</definedName>
    <definedName name="M14.1a">#REF!</definedName>
    <definedName name="M14.1a_28" localSheetId="11">#REF!</definedName>
    <definedName name="M14.1a_28" localSheetId="3">#REF!</definedName>
    <definedName name="M14.1a_28">#REF!</definedName>
    <definedName name="M14.2" localSheetId="11">#REF!</definedName>
    <definedName name="M14.2" localSheetId="3">#REF!</definedName>
    <definedName name="M14.2">#REF!</definedName>
    <definedName name="M14.2_28" localSheetId="11">#REF!</definedName>
    <definedName name="M14.2_28" localSheetId="3">#REF!</definedName>
    <definedName name="M14.2_28">#REF!</definedName>
    <definedName name="M14.2a" localSheetId="11">#REF!</definedName>
    <definedName name="M14.2a" localSheetId="3">#REF!</definedName>
    <definedName name="M14.2a">#REF!</definedName>
    <definedName name="M14.2a_28" localSheetId="11">#REF!</definedName>
    <definedName name="M14.2a_28" localSheetId="3">#REF!</definedName>
    <definedName name="M14.2a_28">#REF!</definedName>
    <definedName name="m142bnnc">NA()</definedName>
    <definedName name="m142bnnc_26" localSheetId="11">#REF!</definedName>
    <definedName name="m142bnnc_26" localSheetId="3">#REF!</definedName>
    <definedName name="m142bnnc_26">#REF!</definedName>
    <definedName name="m142bnnc_28" localSheetId="11">#REF!</definedName>
    <definedName name="m142bnnc_28" localSheetId="3">#REF!</definedName>
    <definedName name="m142bnnc_28">#REF!</definedName>
    <definedName name="m142bnnc_3">NA()</definedName>
    <definedName name="m142bnvl">NA()</definedName>
    <definedName name="m142bnvl_26" localSheetId="11">#REF!</definedName>
    <definedName name="m142bnvl_26" localSheetId="3">#REF!</definedName>
    <definedName name="m142bnvl_26">#REF!</definedName>
    <definedName name="m142bnvl_28" localSheetId="11">#REF!</definedName>
    <definedName name="m142bnvl_28" localSheetId="3">#REF!</definedName>
    <definedName name="m142bnvl_28">#REF!</definedName>
    <definedName name="m142bnvl_3">NA()</definedName>
    <definedName name="M14bb1p">"$#REF!.$K$290"</definedName>
    <definedName name="M14bb1p_26" localSheetId="11">#REF!</definedName>
    <definedName name="M14bb1p_26" localSheetId="3">#REF!</definedName>
    <definedName name="M14bb1p_26">#REF!</definedName>
    <definedName name="M14bb1p_28" localSheetId="11">#REF!</definedName>
    <definedName name="M14bb1p_28" localSheetId="3">#REF!</definedName>
    <definedName name="M14bb1p_28">#REF!</definedName>
    <definedName name="M14bb1p_3">"$#REF!.$K$290"</definedName>
    <definedName name="m14bbnc">NA()</definedName>
    <definedName name="m14bbnc_26" localSheetId="11">#REF!</definedName>
    <definedName name="m14bbnc_26" localSheetId="3">#REF!</definedName>
    <definedName name="m14bbnc_26">#REF!</definedName>
    <definedName name="m14bbnc_28" localSheetId="11">#REF!</definedName>
    <definedName name="m14bbnc_28" localSheetId="3">#REF!</definedName>
    <definedName name="m14bbnc_28">#REF!</definedName>
    <definedName name="m14bbnc_3">NA()</definedName>
    <definedName name="M14bbvc">NA()</definedName>
    <definedName name="M14bbvc_26" localSheetId="11">#REF!</definedName>
    <definedName name="M14bbvc_26" localSheetId="3">#REF!</definedName>
    <definedName name="M14bbvc_26">#REF!</definedName>
    <definedName name="M14bbvc_28" localSheetId="11">#REF!</definedName>
    <definedName name="M14bbvc_28" localSheetId="3">#REF!</definedName>
    <definedName name="M14bbvc_28">#REF!</definedName>
    <definedName name="m14bbvl">NA()</definedName>
    <definedName name="m14bbvl_26" localSheetId="11">#REF!</definedName>
    <definedName name="m14bbvl_26" localSheetId="3">#REF!</definedName>
    <definedName name="m14bbvl_26">#REF!</definedName>
    <definedName name="m14bbvl_28" localSheetId="11">#REF!</definedName>
    <definedName name="m14bbvl_28" localSheetId="3">#REF!</definedName>
    <definedName name="m14bbvl_28">#REF!</definedName>
    <definedName name="m14bbvl_3">NA()</definedName>
    <definedName name="m150_" localSheetId="11">#REF!</definedName>
    <definedName name="m150_" localSheetId="3">#REF!</definedName>
    <definedName name="m150_">#REF!</definedName>
    <definedName name="M150M" localSheetId="11">#REF!</definedName>
    <definedName name="M150M" localSheetId="3">#REF!</definedName>
    <definedName name="M150M">#REF!</definedName>
    <definedName name="M150T" localSheetId="11">#REF!</definedName>
    <definedName name="M150T" localSheetId="3">#REF!</definedName>
    <definedName name="M150T">#REF!</definedName>
    <definedName name="m1m" localSheetId="11">#REF!</definedName>
    <definedName name="m1m" localSheetId="3">#REF!</definedName>
    <definedName name="m1m">#REF!</definedName>
    <definedName name="m1m_20" localSheetId="11">#REF!</definedName>
    <definedName name="m1m_20" localSheetId="3">#REF!</definedName>
    <definedName name="m1m_20">#REF!</definedName>
    <definedName name="m1m_28" localSheetId="11">#REF!</definedName>
    <definedName name="m1m_28" localSheetId="3">#REF!</definedName>
    <definedName name="m1m_28">#REF!</definedName>
    <definedName name="m2_" localSheetId="11">#REF!</definedName>
    <definedName name="m2_" localSheetId="3">#REF!</definedName>
    <definedName name="m2_">#REF!</definedName>
    <definedName name="M2H" localSheetId="11">#REF!</definedName>
    <definedName name="M2H" localSheetId="3">#REF!</definedName>
    <definedName name="M2H">#REF!</definedName>
    <definedName name="M2H_20" localSheetId="11">#REF!</definedName>
    <definedName name="M2H_20" localSheetId="3">#REF!</definedName>
    <definedName name="M2H_20">#REF!</definedName>
    <definedName name="M2H_28" localSheetId="11">#REF!</definedName>
    <definedName name="M2H_28" localSheetId="3">#REF!</definedName>
    <definedName name="M2H_28">#REF!</definedName>
    <definedName name="m2m" localSheetId="11">#REF!</definedName>
    <definedName name="m2m" localSheetId="3">#REF!</definedName>
    <definedName name="m2m">#REF!</definedName>
    <definedName name="m2m_20" localSheetId="11">#REF!</definedName>
    <definedName name="m2m_20" localSheetId="3">#REF!</definedName>
    <definedName name="m2m_20">#REF!</definedName>
    <definedName name="m2m_28" localSheetId="11">#REF!</definedName>
    <definedName name="m2m_28" localSheetId="3">#REF!</definedName>
    <definedName name="m2m_28">#REF!</definedName>
    <definedName name="m3_" localSheetId="11">#REF!</definedName>
    <definedName name="m3_" localSheetId="3">#REF!</definedName>
    <definedName name="m3_">#REF!</definedName>
    <definedName name="m3m" localSheetId="11">#REF!</definedName>
    <definedName name="m3m" localSheetId="3">#REF!</definedName>
    <definedName name="m3m">#REF!</definedName>
    <definedName name="m3m_20" localSheetId="11">#REF!</definedName>
    <definedName name="m3m_20" localSheetId="3">#REF!</definedName>
    <definedName name="m3m_20">#REF!</definedName>
    <definedName name="m3m_28" localSheetId="11">#REF!</definedName>
    <definedName name="m3m_28" localSheetId="3">#REF!</definedName>
    <definedName name="m3m_28">#REF!</definedName>
    <definedName name="m4_" localSheetId="11">#REF!</definedName>
    <definedName name="m4_" localSheetId="3">#REF!</definedName>
    <definedName name="m4_">#REF!</definedName>
    <definedName name="m4m" localSheetId="11">#REF!</definedName>
    <definedName name="m4m" localSheetId="3">#REF!</definedName>
    <definedName name="m4m">#REF!</definedName>
    <definedName name="m4m_20" localSheetId="11">#REF!</definedName>
    <definedName name="m4m_20" localSheetId="3">#REF!</definedName>
    <definedName name="m4m_20">#REF!</definedName>
    <definedName name="m4m_28" localSheetId="11">#REF!</definedName>
    <definedName name="m4m_28" localSheetId="3">#REF!</definedName>
    <definedName name="m4m_28">#REF!</definedName>
    <definedName name="m5_" localSheetId="11">#REF!</definedName>
    <definedName name="m5_" localSheetId="3">#REF!</definedName>
    <definedName name="m5_">#REF!</definedName>
    <definedName name="m6_" localSheetId="11">#REF!</definedName>
    <definedName name="m6_" localSheetId="3">#REF!</definedName>
    <definedName name="m6_">#REF!</definedName>
    <definedName name="m7_" localSheetId="11">#REF!</definedName>
    <definedName name="m7_" localSheetId="3">#REF!</definedName>
    <definedName name="m7_">#REF!</definedName>
    <definedName name="m8_" localSheetId="11">#REF!</definedName>
    <definedName name="m8_" localSheetId="3">#REF!</definedName>
    <definedName name="m8_">#REF!</definedName>
    <definedName name="M8a">NA()</definedName>
    <definedName name="M8a_26" localSheetId="11">#REF!</definedName>
    <definedName name="M8a_26" localSheetId="3">#REF!</definedName>
    <definedName name="M8a_26">#REF!</definedName>
    <definedName name="M8a_28" localSheetId="11">#REF!</definedName>
    <definedName name="M8a_28" localSheetId="3">#REF!</definedName>
    <definedName name="M8a_28">#REF!</definedName>
    <definedName name="M8aa">NA()</definedName>
    <definedName name="M8aa_26" localSheetId="11">#REF!</definedName>
    <definedName name="M8aa_26" localSheetId="3">#REF!</definedName>
    <definedName name="M8aa_26">#REF!</definedName>
    <definedName name="M8aa_28" localSheetId="11">#REF!</definedName>
    <definedName name="M8aa_28" localSheetId="3">#REF!</definedName>
    <definedName name="M8aa_28">#REF!</definedName>
    <definedName name="m8aanc">"$#REF!.$H$103"</definedName>
    <definedName name="m8aanc_26" localSheetId="11">#REF!</definedName>
    <definedName name="m8aanc_26" localSheetId="3">#REF!</definedName>
    <definedName name="m8aanc_26">#REF!</definedName>
    <definedName name="m8aanc_28" localSheetId="11">#REF!</definedName>
    <definedName name="m8aanc_28" localSheetId="3">#REF!</definedName>
    <definedName name="m8aanc_28">#REF!</definedName>
    <definedName name="m8aanc_3">"$#REF!.$H$103"</definedName>
    <definedName name="m8aavl">"$#REF!.$H$100"</definedName>
    <definedName name="m8aavl_26" localSheetId="11">#REF!</definedName>
    <definedName name="m8aavl_26" localSheetId="3">#REF!</definedName>
    <definedName name="m8aavl_26">#REF!</definedName>
    <definedName name="m8aavl_28" localSheetId="11">#REF!</definedName>
    <definedName name="m8aavl_28" localSheetId="3">#REF!</definedName>
    <definedName name="m8aavl_28">#REF!</definedName>
    <definedName name="m8aavl_3">"$#REF!.$H$100"</definedName>
    <definedName name="m8amtc">NA()</definedName>
    <definedName name="m8amtc_26" localSheetId="11">#REF!</definedName>
    <definedName name="m8amtc_26" localSheetId="3">#REF!</definedName>
    <definedName name="m8amtc_26">#REF!</definedName>
    <definedName name="m8amtc_28" localSheetId="11">#REF!</definedName>
    <definedName name="m8amtc_28" localSheetId="3">#REF!</definedName>
    <definedName name="m8amtc_28">#REF!</definedName>
    <definedName name="m8anc">NA()</definedName>
    <definedName name="m8anc_26" localSheetId="11">#REF!</definedName>
    <definedName name="m8anc_26" localSheetId="3">#REF!</definedName>
    <definedName name="m8anc_26">#REF!</definedName>
    <definedName name="m8anc_28" localSheetId="11">#REF!</definedName>
    <definedName name="m8anc_28" localSheetId="3">#REF!</definedName>
    <definedName name="m8anc_28">#REF!</definedName>
    <definedName name="m8anc_3">NA()</definedName>
    <definedName name="m8avl">NA()</definedName>
    <definedName name="m8avl_26" localSheetId="11">#REF!</definedName>
    <definedName name="m8avl_26" localSheetId="3">#REF!</definedName>
    <definedName name="m8avl_26">#REF!</definedName>
    <definedName name="m8avl_28" localSheetId="11">#REF!</definedName>
    <definedName name="m8avl_28" localSheetId="3">#REF!</definedName>
    <definedName name="m8avl_28">#REF!</definedName>
    <definedName name="m8avl_3">NA()</definedName>
    <definedName name="m9_" localSheetId="11">#REF!</definedName>
    <definedName name="m9_" localSheetId="3">#REF!</definedName>
    <definedName name="m9_">#REF!</definedName>
    <definedName name="ma" localSheetId="11">#REF!</definedName>
    <definedName name="ma" localSheetId="3">#REF!</definedName>
    <definedName name="ma">#REF!</definedName>
    <definedName name="Ma3pnc">"$#REF!.$G$30"</definedName>
    <definedName name="Ma3pnc_26" localSheetId="11">#REF!</definedName>
    <definedName name="Ma3pnc_26" localSheetId="3">#REF!</definedName>
    <definedName name="Ma3pnc_26">#REF!</definedName>
    <definedName name="Ma3pnc_28" localSheetId="11">#REF!</definedName>
    <definedName name="Ma3pnc_28" localSheetId="3">#REF!</definedName>
    <definedName name="Ma3pnc_28">#REF!</definedName>
    <definedName name="Ma3pnc_3">"$#REF!.$G$30"</definedName>
    <definedName name="Ma3pvl">"$#REF!.$G$27"</definedName>
    <definedName name="Ma3pvl_26" localSheetId="11">#REF!</definedName>
    <definedName name="Ma3pvl_26" localSheetId="3">#REF!</definedName>
    <definedName name="Ma3pvl_26">#REF!</definedName>
    <definedName name="Ma3pvl_28" localSheetId="11">#REF!</definedName>
    <definedName name="Ma3pvl_28" localSheetId="3">#REF!</definedName>
    <definedName name="Ma3pvl_28">#REF!</definedName>
    <definedName name="Ma3pvl_3">"$#REF!.$G$27"</definedName>
    <definedName name="Maa3pnc">"$#REF!.$G$15"</definedName>
    <definedName name="Maa3pnc_26" localSheetId="11">#REF!</definedName>
    <definedName name="Maa3pnc_26" localSheetId="3">#REF!</definedName>
    <definedName name="Maa3pnc_26">#REF!</definedName>
    <definedName name="Maa3pnc_28" localSheetId="11">#REF!</definedName>
    <definedName name="Maa3pnc_28" localSheetId="3">#REF!</definedName>
    <definedName name="Maa3pnc_28">#REF!</definedName>
    <definedName name="Maa3pnc_3">"$#REF!.$G$15"</definedName>
    <definedName name="Maa3pvl">"$#REF!.$G$12"</definedName>
    <definedName name="Maa3pvl_26" localSheetId="11">#REF!</definedName>
    <definedName name="Maa3pvl_26" localSheetId="3">#REF!</definedName>
    <definedName name="Maa3pvl_26">#REF!</definedName>
    <definedName name="Maa3pvl_28" localSheetId="11">#REF!</definedName>
    <definedName name="Maa3pvl_28" localSheetId="3">#REF!</definedName>
    <definedName name="Maa3pvl_28">#REF!</definedName>
    <definedName name="Maa3pvl_3">"$#REF!.$G$12"</definedName>
    <definedName name="MAC12_26" localSheetId="11">#REF!</definedName>
    <definedName name="MAC12_26" localSheetId="3">#REF!</definedName>
    <definedName name="MAC12_26">#REF!</definedName>
    <definedName name="MAC12_28" localSheetId="11">#REF!</definedName>
    <definedName name="MAC12_28" localSheetId="3">#REF!</definedName>
    <definedName name="MAC12_28">#REF!</definedName>
    <definedName name="MAC12_3">"$#REF!.$H$6"</definedName>
    <definedName name="MAC46_26" localSheetId="11">#REF!</definedName>
    <definedName name="MAC46_26" localSheetId="3">#REF!</definedName>
    <definedName name="MAC46_26">#REF!</definedName>
    <definedName name="MAC46_28" localSheetId="11">#REF!</definedName>
    <definedName name="MAC46_28" localSheetId="3">#REF!</definedName>
    <definedName name="MAC46_28">#REF!</definedName>
    <definedName name="MAC46_3">"$#REF!.$H$61"</definedName>
    <definedName name="macbt" localSheetId="11">#REF!</definedName>
    <definedName name="macbt" localSheetId="3">#REF!</definedName>
    <definedName name="macbt">#REF!</definedName>
    <definedName name="macbt_20" localSheetId="11">#REF!</definedName>
    <definedName name="macbt_20" localSheetId="3">#REF!</definedName>
    <definedName name="macbt_20">#REF!</definedName>
    <definedName name="macbt_28" localSheetId="11">#REF!</definedName>
    <definedName name="macbt_28" localSheetId="3">#REF!</definedName>
    <definedName name="macbt_28">#REF!</definedName>
    <definedName name="MACRO" localSheetId="11">#REF!</definedName>
    <definedName name="MACRO" localSheetId="3">#REF!</definedName>
    <definedName name="MACRO">#REF!</definedName>
    <definedName name="MACRO_20" localSheetId="11">#REF!</definedName>
    <definedName name="MACRO_20" localSheetId="3">#REF!</definedName>
    <definedName name="MACRO_20">#REF!</definedName>
    <definedName name="MACRO_28" localSheetId="11">#REF!</definedName>
    <definedName name="MACRO_28" localSheetId="3">#REF!</definedName>
    <definedName name="MACRO_28">#REF!</definedName>
    <definedName name="Macro3" localSheetId="11">#REF!</definedName>
    <definedName name="Macro3" localSheetId="3">#REF!</definedName>
    <definedName name="Macro3">#REF!</definedName>
    <definedName name="Macro3_20" localSheetId="11">#REF!</definedName>
    <definedName name="Macro3_20" localSheetId="3">#REF!</definedName>
    <definedName name="Macro3_20">#REF!</definedName>
    <definedName name="Macro3_28" localSheetId="11">#REF!</definedName>
    <definedName name="Macro3_28" localSheetId="3">#REF!</definedName>
    <definedName name="Macro3_28">#REF!</definedName>
    <definedName name="MADONGIA" localSheetId="11">#REF!</definedName>
    <definedName name="MADONGIA" localSheetId="3">#REF!</definedName>
    <definedName name="MADONGIA">#REF!</definedName>
    <definedName name="MADONVI" localSheetId="11">OFFSET(#REF!,COUNTA(#REF!)-1,0,1)</definedName>
    <definedName name="MADONVI" localSheetId="3">OFFSET(#REF!,COUNTA(#REF!)-1,0,1)</definedName>
    <definedName name="MADONVI">OFFSET(#REF!,COUNTA(#REF!)-1,0,1)</definedName>
    <definedName name="MADV_DANHMUC" localSheetId="11">#REF!</definedName>
    <definedName name="MADV_DANHMUC" localSheetId="3">#REF!</definedName>
    <definedName name="MADV_DANHMUC">#REF!</definedName>
    <definedName name="MAHANG" localSheetId="11">#REF!</definedName>
    <definedName name="MAHANG" localSheetId="3">#REF!</definedName>
    <definedName name="MAHANG">#REF!</definedName>
    <definedName name="MAHANG_20" localSheetId="11">#REF!</definedName>
    <definedName name="MAHANG_20" localSheetId="3">#REF!</definedName>
    <definedName name="MAHANG_20">#REF!</definedName>
    <definedName name="MAHANG_28" localSheetId="11">#REF!</definedName>
    <definedName name="MAHANG_28" localSheetId="3">#REF!</definedName>
    <definedName name="MAHANG_28">#REF!</definedName>
    <definedName name="MAHH_DANHMUC" localSheetId="11">#REF!</definedName>
    <definedName name="MAHH_DANHMUC" localSheetId="3">#REF!</definedName>
    <definedName name="MAHH_DANHMUC">#REF!</definedName>
    <definedName name="MAJ_CON_EQP">"$#REF!.$A$77:$AK$132"</definedName>
    <definedName name="MAJ_CON_EQP_26" localSheetId="11">#REF!</definedName>
    <definedName name="MAJ_CON_EQP_26" localSheetId="3">#REF!</definedName>
    <definedName name="MAJ_CON_EQP_26">#REF!</definedName>
    <definedName name="MAJ_CON_EQP_28" localSheetId="11">#REF!</definedName>
    <definedName name="MAJ_CON_EQP_28" localSheetId="3">#REF!</definedName>
    <definedName name="MAJ_CON_EQP_28">#REF!</definedName>
    <definedName name="MakeIt_28">NA()</definedName>
    <definedName name="MAKHM_KHM" localSheetId="11">#REF!</definedName>
    <definedName name="MAKHM_KHM" localSheetId="3">#REF!</definedName>
    <definedName name="MAKHM_KHM">#REF!</definedName>
    <definedName name="MaMay_Q" localSheetId="11">#REF!</definedName>
    <definedName name="MaMay_Q" localSheetId="3">#REF!</definedName>
    <definedName name="MaMay_Q">#REF!</definedName>
    <definedName name="MANL_DANHMUC" localSheetId="11">#REF!</definedName>
    <definedName name="MANL_DANHMUC" localSheetId="3">#REF!</definedName>
    <definedName name="MANL_DANHMUC">#REF!</definedName>
    <definedName name="MANPL_DANHMUC" localSheetId="11">#REF!</definedName>
    <definedName name="MANPL_DANHMUC" localSheetId="3">#REF!</definedName>
    <definedName name="MANPL_DANHMUC">#REF!</definedName>
    <definedName name="MAÕ_HAØNG" localSheetId="11">#REF!</definedName>
    <definedName name="MAÕ_HAØNG" localSheetId="3">#REF!</definedName>
    <definedName name="MAÕ_HAØNG">#REF!</definedName>
    <definedName name="MAÕ_SOÁ_THUEÁ" localSheetId="11">#REF!</definedName>
    <definedName name="MAÕ_SOÁ_THUEÁ" localSheetId="3">#REF!</definedName>
    <definedName name="MAÕ_SOÁ_THUEÁ">#REF!</definedName>
    <definedName name="MAÕCOÙ" localSheetId="11">#REF!</definedName>
    <definedName name="MAÕCOÙ" localSheetId="3">#REF!</definedName>
    <definedName name="MAÕCOÙ">#REF!</definedName>
    <definedName name="MAÕCOÙ_20" localSheetId="11">#REF!</definedName>
    <definedName name="MAÕCOÙ_20" localSheetId="3">#REF!</definedName>
    <definedName name="MAÕCOÙ_20">#REF!</definedName>
    <definedName name="MAÕCOÙ_28" localSheetId="11">#REF!</definedName>
    <definedName name="MAÕCOÙ_28" localSheetId="3">#REF!</definedName>
    <definedName name="MAÕCOÙ_28">#REF!</definedName>
    <definedName name="MAÕNÔÏ" localSheetId="11">#REF!</definedName>
    <definedName name="MAÕNÔÏ" localSheetId="3">#REF!</definedName>
    <definedName name="MAÕNÔÏ">#REF!</definedName>
    <definedName name="MAÕNÔÏ_20" localSheetId="11">#REF!</definedName>
    <definedName name="MAÕNÔÏ_20" localSheetId="3">#REF!</definedName>
    <definedName name="MAÕNÔÏ_20">#REF!</definedName>
    <definedName name="MAÕNÔÏ_28" localSheetId="11">#REF!</definedName>
    <definedName name="MAÕNÔÏ_28" localSheetId="3">#REF!</definedName>
    <definedName name="MAÕNÔÏ_28">#REF!</definedName>
    <definedName name="Masonry" localSheetId="11">#REF!</definedName>
    <definedName name="Masonry" localSheetId="3">#REF!</definedName>
    <definedName name="Masonry">#REF!</definedName>
    <definedName name="Masonry_28" localSheetId="11">#REF!</definedName>
    <definedName name="Masonry_28" localSheetId="3">#REF!</definedName>
    <definedName name="Masonry_28">#REF!</definedName>
    <definedName name="MAT">NA()</definedName>
    <definedName name="MAT_26" localSheetId="11">#REF!</definedName>
    <definedName name="MAT_26" localSheetId="3">#REF!</definedName>
    <definedName name="MAT_26">#REF!</definedName>
    <definedName name="MAT_28" localSheetId="11">#REF!</definedName>
    <definedName name="MAT_28" localSheetId="3">#REF!</definedName>
    <definedName name="MAT_28">#REF!</definedName>
    <definedName name="Mat_cau" localSheetId="11">#REF!</definedName>
    <definedName name="Mat_cau" localSheetId="3">#REF!</definedName>
    <definedName name="Mat_cau">#REF!</definedName>
    <definedName name="Mat_cau_20" localSheetId="11">#REF!</definedName>
    <definedName name="Mat_cau_20" localSheetId="3">#REF!</definedName>
    <definedName name="Mat_cau_20">#REF!</definedName>
    <definedName name="Mat_cau_28" localSheetId="11">#REF!</definedName>
    <definedName name="Mat_cau_28" localSheetId="3">#REF!</definedName>
    <definedName name="Mat_cau_28">#REF!</definedName>
    <definedName name="matit" localSheetId="11">#REF!</definedName>
    <definedName name="matit" localSheetId="3">#REF!</definedName>
    <definedName name="matit">#REF!</definedName>
    <definedName name="MATP_BCX_NL" localSheetId="11">#REF!</definedName>
    <definedName name="MATP_BCX_NL" localSheetId="3">#REF!</definedName>
    <definedName name="MATP_BCX_NL">#REF!</definedName>
    <definedName name="MATP_GT" localSheetId="11">#REF!</definedName>
    <definedName name="MATP_GT" localSheetId="3">#REF!</definedName>
    <definedName name="MATP_GT">#REF!</definedName>
    <definedName name="MATP_GT_20" localSheetId="11">#REF!</definedName>
    <definedName name="MATP_GT_20" localSheetId="3">#REF!</definedName>
    <definedName name="MATP_GT_20">#REF!</definedName>
    <definedName name="MATP_GT_28" localSheetId="11">#REF!</definedName>
    <definedName name="MATP_GT_28" localSheetId="3">#REF!</definedName>
    <definedName name="MATP_GT_28">#REF!</definedName>
    <definedName name="MAVANKHUON" localSheetId="11">#REF!</definedName>
    <definedName name="MAVANKHUON" localSheetId="3">#REF!</definedName>
    <definedName name="MAVANKHUON">#REF!</definedName>
    <definedName name="MAVANKHUON_20" localSheetId="11">#REF!</definedName>
    <definedName name="MAVANKHUON_20" localSheetId="3">#REF!</definedName>
    <definedName name="MAVANKHUON_20">#REF!</definedName>
    <definedName name="MAVANKHUON_28" localSheetId="11">#REF!</definedName>
    <definedName name="MAVANKHUON_28" localSheetId="3">#REF!</definedName>
    <definedName name="MAVANKHUON_28">#REF!</definedName>
    <definedName name="MAVL" localSheetId="11">#REF!</definedName>
    <definedName name="MAVL" localSheetId="3">#REF!</definedName>
    <definedName name="MAVL">#REF!</definedName>
    <definedName name="MAVLD" localSheetId="11">#REF!</definedName>
    <definedName name="MAVLD" localSheetId="3">#REF!</definedName>
    <definedName name="MAVLD">#REF!</definedName>
    <definedName name="MAVLD1" localSheetId="11">#REF!</definedName>
    <definedName name="MAVLD1" localSheetId="3">#REF!</definedName>
    <definedName name="MAVLD1">#REF!</definedName>
    <definedName name="MAVLTHDN" localSheetId="11">#REF!</definedName>
    <definedName name="MAVLTHDN" localSheetId="3">#REF!</definedName>
    <definedName name="MAVLTHDN">#REF!</definedName>
    <definedName name="MAVLTHDN_20" localSheetId="11">#REF!</definedName>
    <definedName name="MAVLTHDN_20" localSheetId="3">#REF!</definedName>
    <definedName name="MAVLTHDN_20">#REF!</definedName>
    <definedName name="MAVLTHDN_28" localSheetId="11">#REF!</definedName>
    <definedName name="MAVLTHDN_28" localSheetId="3">#REF!</definedName>
    <definedName name="MAVLTHDN_28">#REF!</definedName>
    <definedName name="may" localSheetId="11">#REF!</definedName>
    <definedName name="may" localSheetId="3">#REF!</definedName>
    <definedName name="may">#REF!</definedName>
    <definedName name="may_20" localSheetId="11">#REF!</definedName>
    <definedName name="may_20" localSheetId="3">#REF!</definedName>
    <definedName name="may_20">#REF!</definedName>
    <definedName name="may_28" localSheetId="11">#REF!</definedName>
    <definedName name="may_28" localSheetId="3">#REF!</definedName>
    <definedName name="may_28">#REF!</definedName>
    <definedName name="May_bom_nuíc_10.0_CV" localSheetId="11">#REF!</definedName>
    <definedName name="May_bom_nuíc_10.0_CV" localSheetId="3">#REF!</definedName>
    <definedName name="May_bom_nuíc_10.0_CV">#REF!</definedName>
    <definedName name="May_bom_nuíc_10.0_CV_20" localSheetId="11">#REF!</definedName>
    <definedName name="May_bom_nuíc_10.0_CV_20" localSheetId="3">#REF!</definedName>
    <definedName name="May_bom_nuíc_10.0_CV_20">#REF!</definedName>
    <definedName name="May_bom_nuíc_10.0_CV_28" localSheetId="11">#REF!</definedName>
    <definedName name="May_bom_nuíc_10.0_CV_28" localSheetId="3">#REF!</definedName>
    <definedName name="May_bom_nuíc_10.0_CV_28">#REF!</definedName>
    <definedName name="May_bom_nuíc_15.0_CV" localSheetId="11">#REF!</definedName>
    <definedName name="May_bom_nuíc_15.0_CV" localSheetId="3">#REF!</definedName>
    <definedName name="May_bom_nuíc_15.0_CV">#REF!</definedName>
    <definedName name="May_bom_nuíc_15.0_CV_20" localSheetId="11">#REF!</definedName>
    <definedName name="May_bom_nuíc_15.0_CV_20" localSheetId="3">#REF!</definedName>
    <definedName name="May_bom_nuíc_15.0_CV_20">#REF!</definedName>
    <definedName name="May_bom_nuíc_15.0_CV_28" localSheetId="11">#REF!</definedName>
    <definedName name="May_bom_nuíc_15.0_CV_28" localSheetId="3">#REF!</definedName>
    <definedName name="May_bom_nuíc_15.0_CV_28">#REF!</definedName>
    <definedName name="May_bom_nuíc_20.0_CV" localSheetId="11">#REF!</definedName>
    <definedName name="May_bom_nuíc_20.0_CV" localSheetId="3">#REF!</definedName>
    <definedName name="May_bom_nuíc_20.0_CV">#REF!</definedName>
    <definedName name="May_bom_nuíc_20.0_CV_20" localSheetId="11">#REF!</definedName>
    <definedName name="May_bom_nuíc_20.0_CV_20" localSheetId="3">#REF!</definedName>
    <definedName name="May_bom_nuíc_20.0_CV_20">#REF!</definedName>
    <definedName name="May_bom_nuíc_20.0_CV_28" localSheetId="11">#REF!</definedName>
    <definedName name="May_bom_nuíc_20.0_CV_28" localSheetId="3">#REF!</definedName>
    <definedName name="May_bom_nuíc_20.0_CV_28">#REF!</definedName>
    <definedName name="May_bom_nuíc_20_KW" localSheetId="11">#REF!</definedName>
    <definedName name="May_bom_nuíc_20_KW" localSheetId="3">#REF!</definedName>
    <definedName name="May_bom_nuíc_20_KW">#REF!</definedName>
    <definedName name="May_bom_nuíc_20_KW_20" localSheetId="11">#REF!</definedName>
    <definedName name="May_bom_nuíc_20_KW_20" localSheetId="3">#REF!</definedName>
    <definedName name="May_bom_nuíc_20_KW_20">#REF!</definedName>
    <definedName name="May_bom_nuíc_20_KW_28" localSheetId="11">#REF!</definedName>
    <definedName name="May_bom_nuíc_20_KW_28" localSheetId="3">#REF!</definedName>
    <definedName name="May_bom_nuíc_20_KW_28">#REF!</definedName>
    <definedName name="May_bom_nuíc_45.0_CV" localSheetId="11">#REF!</definedName>
    <definedName name="May_bom_nuíc_45.0_CV" localSheetId="3">#REF!</definedName>
    <definedName name="May_bom_nuíc_45.0_CV">#REF!</definedName>
    <definedName name="May_bom_nuíc_45.0_CV_20" localSheetId="11">#REF!</definedName>
    <definedName name="May_bom_nuíc_45.0_CV_20" localSheetId="3">#REF!</definedName>
    <definedName name="May_bom_nuíc_45.0_CV_20">#REF!</definedName>
    <definedName name="May_cat_uèn" localSheetId="11">#REF!</definedName>
    <definedName name="May_cat_uèn" localSheetId="3">#REF!</definedName>
    <definedName name="May_cat_uèn">#REF!</definedName>
    <definedName name="May_cat_uèn_20" localSheetId="11">#REF!</definedName>
    <definedName name="May_cat_uèn_20" localSheetId="3">#REF!</definedName>
    <definedName name="May_cat_uèn_20">#REF!</definedName>
    <definedName name="may_dao0.4m3" localSheetId="11">#REF!</definedName>
    <definedName name="may_dao0.4m3" localSheetId="3">#REF!</definedName>
    <definedName name="may_dao0.4m3">#REF!</definedName>
    <definedName name="may_dao0.4m3_20" localSheetId="11">#REF!</definedName>
    <definedName name="may_dao0.4m3_20" localSheetId="3">#REF!</definedName>
    <definedName name="may_dao0.4m3_20">#REF!</definedName>
    <definedName name="may_dao0.4m3_28" localSheetId="11">#REF!</definedName>
    <definedName name="may_dao0.4m3_28" localSheetId="3">#REF!</definedName>
    <definedName name="may_dao0.4m3_28">#REF!</definedName>
    <definedName name="May_dao0.8m3" localSheetId="11">#REF!</definedName>
    <definedName name="May_dao0.8m3" localSheetId="3">#REF!</definedName>
    <definedName name="May_dao0.8m3">#REF!</definedName>
    <definedName name="May_dao0.8m3_20" localSheetId="11">#REF!</definedName>
    <definedName name="May_dao0.8m3_20" localSheetId="3">#REF!</definedName>
    <definedName name="May_dao0.8m3_20">#REF!</definedName>
    <definedName name="May_dao1.25m3" localSheetId="11">#REF!</definedName>
    <definedName name="May_dao1.25m3" localSheetId="3">#REF!</definedName>
    <definedName name="May_dao1.25m3">#REF!</definedName>
    <definedName name="May_dao1.25m3_20" localSheetId="11">#REF!</definedName>
    <definedName name="May_dao1.25m3_20" localSheetId="3">#REF!</definedName>
    <definedName name="May_dao1.25m3_20">#REF!</definedName>
    <definedName name="May_dao1.25m3_28" localSheetId="11">#REF!</definedName>
    <definedName name="May_dao1.25m3_28" localSheetId="3">#REF!</definedName>
    <definedName name="May_dao1.25m3_28">#REF!</definedName>
    <definedName name="May_dÇm_ban_1_KW" localSheetId="11">#REF!</definedName>
    <definedName name="May_dÇm_ban_1_KW" localSheetId="3">#REF!</definedName>
    <definedName name="May_dÇm_ban_1_KW">#REF!</definedName>
    <definedName name="May_dÇm_ban_1_KW_20" localSheetId="11">#REF!</definedName>
    <definedName name="May_dÇm_ban_1_KW_20" localSheetId="3">#REF!</definedName>
    <definedName name="May_dÇm_ban_1_KW_20">#REF!</definedName>
    <definedName name="May_dÇm_ban_1_KW_28" localSheetId="11">#REF!</definedName>
    <definedName name="May_dÇm_ban_1_KW_28" localSheetId="3">#REF!</definedName>
    <definedName name="May_dÇm_ban_1_KW_28">#REF!</definedName>
    <definedName name="May_dÇm_dïi_1.5_KW" localSheetId="11">#REF!</definedName>
    <definedName name="May_dÇm_dïi_1.5_KW" localSheetId="3">#REF!</definedName>
    <definedName name="May_dÇm_dïi_1.5_KW">#REF!</definedName>
    <definedName name="May_dÇm_dïi_1.5_KW_20" localSheetId="11">#REF!</definedName>
    <definedName name="May_dÇm_dïi_1.5_KW_20" localSheetId="3">#REF!</definedName>
    <definedName name="May_dÇm_dïi_1.5_KW_20">#REF!</definedName>
    <definedName name="May_dong_cäc_1.2_T" localSheetId="11">#REF!</definedName>
    <definedName name="May_dong_cäc_1.2_T" localSheetId="3">#REF!</definedName>
    <definedName name="May_dong_cäc_1.2_T">#REF!</definedName>
    <definedName name="May_dong_cäc_1.2_T_20" localSheetId="11">#REF!</definedName>
    <definedName name="May_dong_cäc_1.2_T_20" localSheetId="3">#REF!</definedName>
    <definedName name="May_dong_cäc_1.2_T_20">#REF!</definedName>
    <definedName name="May_dong_cäc_1.2_T_28" localSheetId="11">#REF!</definedName>
    <definedName name="May_dong_cäc_1.2_T_28" localSheetId="3">#REF!</definedName>
    <definedName name="May_dong_cäc_1.2_T_28">#REF!</definedName>
    <definedName name="May_dong_cäc_1.8_T" localSheetId="11">#REF!</definedName>
    <definedName name="May_dong_cäc_1.8_T" localSheetId="3">#REF!</definedName>
    <definedName name="May_dong_cäc_1.8_T">#REF!</definedName>
    <definedName name="May_dong_cäc_1.8_T_20" localSheetId="11">#REF!</definedName>
    <definedName name="May_dong_cäc_1.8_T_20" localSheetId="3">#REF!</definedName>
    <definedName name="May_dong_cäc_1.8_T_20">#REF!</definedName>
    <definedName name="May_dong_cäc_1.8_T_28" localSheetId="11">#REF!</definedName>
    <definedName name="May_dong_cäc_1.8_T_28" localSheetId="3">#REF!</definedName>
    <definedName name="May_dong_cäc_1.8_T_28">#REF!</definedName>
    <definedName name="May_dong_cäc_2.5_T" localSheetId="11">#REF!</definedName>
    <definedName name="May_dong_cäc_2.5_T" localSheetId="3">#REF!</definedName>
    <definedName name="May_dong_cäc_2.5_T">#REF!</definedName>
    <definedName name="May_dong_cäc_2.5_T_20" localSheetId="11">#REF!</definedName>
    <definedName name="May_dong_cäc_2.5_T_20" localSheetId="3">#REF!</definedName>
    <definedName name="May_dong_cäc_2.5_T_20">#REF!</definedName>
    <definedName name="May_dong_cäc_2.5_T_28" localSheetId="11">#REF!</definedName>
    <definedName name="May_dong_cäc_2.5_T_28" localSheetId="3">#REF!</definedName>
    <definedName name="May_dong_cäc_2.5_T_28">#REF!</definedName>
    <definedName name="May_han_23_KW" localSheetId="11">#REF!</definedName>
    <definedName name="May_han_23_KW" localSheetId="3">#REF!</definedName>
    <definedName name="May_han_23_KW">#REF!</definedName>
    <definedName name="May_han_23_KW_20" localSheetId="11">#REF!</definedName>
    <definedName name="May_han_23_KW_20" localSheetId="3">#REF!</definedName>
    <definedName name="May_han_23_KW_20">#REF!</definedName>
    <definedName name="May_khoan_4.5_KW" localSheetId="11">#REF!</definedName>
    <definedName name="May_khoan_4.5_KW" localSheetId="3">#REF!</definedName>
    <definedName name="May_khoan_4.5_KW">#REF!</definedName>
    <definedName name="May_khoan_BT_1.5KW" localSheetId="11">#REF!</definedName>
    <definedName name="May_khoan_BT_1.5KW" localSheetId="3">#REF!</definedName>
    <definedName name="May_khoan_BT_1.5KW">#REF!</definedName>
    <definedName name="May_luån_cap_15_KW" localSheetId="11">#REF!</definedName>
    <definedName name="May_luån_cap_15_KW" localSheetId="3">#REF!</definedName>
    <definedName name="May_luån_cap_15_KW">#REF!</definedName>
    <definedName name="May_luån_cap_15_KW_20" localSheetId="11">#REF!</definedName>
    <definedName name="May_luån_cap_15_KW_20" localSheetId="3">#REF!</definedName>
    <definedName name="May_luån_cap_15_KW_20">#REF!</definedName>
    <definedName name="May_luån_cap_15_KW_28" localSheetId="11">#REF!</definedName>
    <definedName name="May_luån_cap_15_KW_28" localSheetId="3">#REF!</definedName>
    <definedName name="May_luån_cap_15_KW_28">#REF!</definedName>
    <definedName name="May_mai_2.7_KW" localSheetId="11">#REF!</definedName>
    <definedName name="May_mai_2.7_KW" localSheetId="3">#REF!</definedName>
    <definedName name="May_mai_2.7_KW">#REF!</definedName>
    <definedName name="May_mai_2.7_KW_20" localSheetId="11">#REF!</definedName>
    <definedName name="May_mai_2.7_KW_20" localSheetId="3">#REF!</definedName>
    <definedName name="May_mai_2.7_KW_20">#REF!</definedName>
    <definedName name="May_mai_2.7_KW_28" localSheetId="11">#REF!</definedName>
    <definedName name="May_mai_2.7_KW_28" localSheetId="3">#REF!</definedName>
    <definedName name="May_mai_2.7_KW_28">#REF!</definedName>
    <definedName name="May_nÐn_khÝ_10m3_ph" localSheetId="11">#REF!</definedName>
    <definedName name="May_nÐn_khÝ_10m3_ph" localSheetId="3">#REF!</definedName>
    <definedName name="May_nÐn_khÝ_10m3_ph">#REF!</definedName>
    <definedName name="May_nÐn_khÝ_10m3_ph_20" localSheetId="11">#REF!</definedName>
    <definedName name="May_nÐn_khÝ_10m3_ph_20" localSheetId="3">#REF!</definedName>
    <definedName name="May_nÐn_khÝ_10m3_ph_20">#REF!</definedName>
    <definedName name="May_nÐn_khÝ_10m3_ph_28" localSheetId="11">#REF!</definedName>
    <definedName name="May_nÐn_khÝ_10m3_ph_28" localSheetId="3">#REF!</definedName>
    <definedName name="May_nÐn_khÝ_10m3_ph_28">#REF!</definedName>
    <definedName name="May_nÐn_khÝ_4_m3_ph" localSheetId="11">#REF!</definedName>
    <definedName name="May_nÐn_khÝ_4_m3_ph" localSheetId="3">#REF!</definedName>
    <definedName name="May_nÐn_khÝ_4_m3_ph">#REF!</definedName>
    <definedName name="May_nÐn_khÝ_9m3_ph" localSheetId="11">#REF!</definedName>
    <definedName name="May_nÐn_khÝ_9m3_ph" localSheetId="3">#REF!</definedName>
    <definedName name="May_nÐn_khÝ_9m3_ph">#REF!</definedName>
    <definedName name="May_nÐn_khÝ_9m3_ph_20" localSheetId="11">#REF!</definedName>
    <definedName name="May_nÐn_khÝ_9m3_ph_20" localSheetId="3">#REF!</definedName>
    <definedName name="May_nÐn_khÝ_9m3_ph_20">#REF!</definedName>
    <definedName name="May_nÐn_khÝ_9m3_ph_28" localSheetId="11">#REF!</definedName>
    <definedName name="May_nÐn_khÝ_9m3_ph_28" localSheetId="3">#REF!</definedName>
    <definedName name="May_nÐn_khÝ_9m3_ph_28">#REF!</definedName>
    <definedName name="May_ñi_110_CV" localSheetId="11">#REF!</definedName>
    <definedName name="May_ñi_110_CV" localSheetId="3">#REF!</definedName>
    <definedName name="May_ñi_110_CV">#REF!</definedName>
    <definedName name="May_ñi_110_CV_20" localSheetId="11">#REF!</definedName>
    <definedName name="May_ñi_110_CV_20" localSheetId="3">#REF!</definedName>
    <definedName name="May_ñi_110_CV_20">#REF!</definedName>
    <definedName name="May_phun_son" localSheetId="11">#REF!</definedName>
    <definedName name="May_phun_son" localSheetId="3">#REF!</definedName>
    <definedName name="May_phun_son">#REF!</definedName>
    <definedName name="May_phun_son_20" localSheetId="11">#REF!</definedName>
    <definedName name="May_phun_son_20" localSheetId="3">#REF!</definedName>
    <definedName name="May_phun_son_20">#REF!</definedName>
    <definedName name="May_phun_son_28" localSheetId="11">#REF!</definedName>
    <definedName name="May_phun_son_28" localSheetId="3">#REF!</definedName>
    <definedName name="May_phun_son_28">#REF!</definedName>
    <definedName name="May_trén_vua_250_lÝt" localSheetId="11">#REF!</definedName>
    <definedName name="May_trén_vua_250_lÝt" localSheetId="3">#REF!</definedName>
    <definedName name="May_trén_vua_250_lÝt">#REF!</definedName>
    <definedName name="May_trén_vua_250_lÝt_20" localSheetId="11">#REF!</definedName>
    <definedName name="May_trén_vua_250_lÝt_20" localSheetId="3">#REF!</definedName>
    <definedName name="May_trén_vua_250_lÝt_20">#REF!</definedName>
    <definedName name="May_trén_vua_250_lÝt_28" localSheetId="11">#REF!</definedName>
    <definedName name="May_trén_vua_250_lÝt_28" localSheetId="3">#REF!</definedName>
    <definedName name="May_trén_vua_250_lÝt_28">#REF!</definedName>
    <definedName name="May_trén_vua_80_lÝt" localSheetId="11">#REF!</definedName>
    <definedName name="May_trén_vua_80_lÝt" localSheetId="3">#REF!</definedName>
    <definedName name="May_trén_vua_80_lÝt">#REF!</definedName>
    <definedName name="May_trén_vua_80_lÝt_20" localSheetId="11">#REF!</definedName>
    <definedName name="May_trén_vua_80_lÝt_20" localSheetId="3">#REF!</definedName>
    <definedName name="May_trén_vua_80_lÝt_20">#REF!</definedName>
    <definedName name="May_trén_vua_80_lÝt_28" localSheetId="11">#REF!</definedName>
    <definedName name="May_trén_vua_80_lÝt_28" localSheetId="3">#REF!</definedName>
    <definedName name="May_trén_vua_80_lÝt_28">#REF!</definedName>
    <definedName name="May_vËn_thang_0.8_T" localSheetId="11">#REF!</definedName>
    <definedName name="May_vËn_thang_0.8_T" localSheetId="3">#REF!</definedName>
    <definedName name="May_vËn_thang_0.8_T">#REF!</definedName>
    <definedName name="May_vËn_thang_0.8_T_20" localSheetId="11">#REF!</definedName>
    <definedName name="May_vËn_thang_0.8_T_20" localSheetId="3">#REF!</definedName>
    <definedName name="May_vËn_thang_0.8_T_20">#REF!</definedName>
    <definedName name="maycay75" localSheetId="11">#REF!</definedName>
    <definedName name="maycay75" localSheetId="3">#REF!</definedName>
    <definedName name="maycay75">#REF!</definedName>
    <definedName name="mazut" localSheetId="11">#REF!</definedName>
    <definedName name="mazut" localSheetId="3">#REF!</definedName>
    <definedName name="mazut">#REF!</definedName>
    <definedName name="MB_Intel_Server_C440GX_Dual_Sl2_ATX" localSheetId="11">#REF!</definedName>
    <definedName name="MB_Intel_Server_C440GX_Dual_Sl2_ATX" localSheetId="3">#REF!</definedName>
    <definedName name="MB_Intel_Server_C440GX_Dual_Sl2_ATX">#REF!</definedName>
    <definedName name="MB_Intel_Server_C440GX_Dual_Sl2_ATX_28" localSheetId="11">#REF!</definedName>
    <definedName name="MB_Intel_Server_C440GX_Dual_Sl2_ATX_28" localSheetId="3">#REF!</definedName>
    <definedName name="MB_Intel_Server_C440GX_Dual_Sl2_ATX_28">#REF!</definedName>
    <definedName name="MB_Tomato_810B_Twin" localSheetId="11">#REF!</definedName>
    <definedName name="MB_Tomato_810B_Twin" localSheetId="3">#REF!</definedName>
    <definedName name="MB_Tomato_810B_Twin">#REF!</definedName>
    <definedName name="MB_Tomato_810B_Twin_28" localSheetId="11">#REF!</definedName>
    <definedName name="MB_Tomato_810B_Twin_28" localSheetId="3">#REF!</definedName>
    <definedName name="MB_Tomato_810B_Twin_28">#REF!</definedName>
    <definedName name="Mba1p">"$#REF!.$I$290"</definedName>
    <definedName name="Mba1p_26" localSheetId="11">#REF!</definedName>
    <definedName name="Mba1p_26" localSheetId="3">#REF!</definedName>
    <definedName name="Mba1p_26">#REF!</definedName>
    <definedName name="Mba1p_28" localSheetId="11">#REF!</definedName>
    <definedName name="Mba1p_28" localSheetId="3">#REF!</definedName>
    <definedName name="Mba1p_28">#REF!</definedName>
    <definedName name="Mba1p_3">"$#REF!.$I$290"</definedName>
    <definedName name="Mba3p">"$#REF!.$I$110"</definedName>
    <definedName name="Mba3p_26" localSheetId="11">#REF!</definedName>
    <definedName name="Mba3p_26" localSheetId="3">#REF!</definedName>
    <definedName name="Mba3p_26">#REF!</definedName>
    <definedName name="Mba3p_28" localSheetId="11">#REF!</definedName>
    <definedName name="Mba3p_28" localSheetId="3">#REF!</definedName>
    <definedName name="Mba3p_28">#REF!</definedName>
    <definedName name="Mba3p_3">"$#REF!.$I$110"</definedName>
    <definedName name="Mbb3p">"$#REF!.$H$110"</definedName>
    <definedName name="Mbb3p_26" localSheetId="11">#REF!</definedName>
    <definedName name="Mbb3p_26" localSheetId="3">#REF!</definedName>
    <definedName name="Mbb3p_26">#REF!</definedName>
    <definedName name="Mbb3p_28" localSheetId="11">#REF!</definedName>
    <definedName name="Mbb3p_28" localSheetId="3">#REF!</definedName>
    <definedName name="Mbb3p_28">#REF!</definedName>
    <definedName name="Mbb3p_3">"$#REF!.$H$110"</definedName>
    <definedName name="MBDCV" localSheetId="11">#REF!</definedName>
    <definedName name="MBDCV" localSheetId="3">#REF!</definedName>
    <definedName name="MBDCV">#REF!</definedName>
    <definedName name="mbdd" localSheetId="11">#REF!</definedName>
    <definedName name="mbdd" localSheetId="3">#REF!</definedName>
    <definedName name="mbdd">#REF!</definedName>
    <definedName name="MBDN" localSheetId="11">#REF!</definedName>
    <definedName name="MBDN" localSheetId="3">#REF!</definedName>
    <definedName name="MBDN">#REF!</definedName>
    <definedName name="MBDXM" localSheetId="11">#REF!</definedName>
    <definedName name="MBDXM" localSheetId="3">#REF!</definedName>
    <definedName name="MBDXM">#REF!</definedName>
    <definedName name="Mbn1p">"$#REF!.$L$290"</definedName>
    <definedName name="Mbn1p_26" localSheetId="11">#REF!</definedName>
    <definedName name="Mbn1p_26" localSheetId="3">#REF!</definedName>
    <definedName name="Mbn1p_26">#REF!</definedName>
    <definedName name="Mbn1p_28" localSheetId="11">#REF!</definedName>
    <definedName name="Mbn1p_28" localSheetId="3">#REF!</definedName>
    <definedName name="Mbn1p_28">#REF!</definedName>
    <definedName name="Mbn1p_3">"$#REF!.$L$290"</definedName>
    <definedName name="mbnc">NA()</definedName>
    <definedName name="mbnc_26" localSheetId="11">#REF!</definedName>
    <definedName name="mbnc_26" localSheetId="3">#REF!</definedName>
    <definedName name="mbnc_26">#REF!</definedName>
    <definedName name="mbnc_28" localSheetId="11">#REF!</definedName>
    <definedName name="mbnc_28" localSheetId="3">#REF!</definedName>
    <definedName name="mbnc_28">#REF!</definedName>
    <definedName name="mbnc_3">NA()</definedName>
    <definedName name="MBT" localSheetId="11">#REF!</definedName>
    <definedName name="MBT" localSheetId="3">#REF!</definedName>
    <definedName name="MBT">#REF!</definedName>
    <definedName name="MBT_20" localSheetId="11">#REF!</definedName>
    <definedName name="MBT_20" localSheetId="3">#REF!</definedName>
    <definedName name="MBT_20">#REF!</definedName>
    <definedName name="mbvl">NA()</definedName>
    <definedName name="mbvl_26" localSheetId="11">#REF!</definedName>
    <definedName name="mbvl_26" localSheetId="3">#REF!</definedName>
    <definedName name="mbvl_26">#REF!</definedName>
    <definedName name="mbvl_28" localSheetId="11">#REF!</definedName>
    <definedName name="mbvl_28" localSheetId="3">#REF!</definedName>
    <definedName name="mbvl_28">#REF!</definedName>
    <definedName name="mbvl_3">NA()</definedName>
    <definedName name="mc">"$#REF!.$D$1:$M$65536"</definedName>
    <definedName name="mc_26" localSheetId="11">#REF!</definedName>
    <definedName name="mc_26" localSheetId="3">#REF!</definedName>
    <definedName name="mc_26">#REF!</definedName>
    <definedName name="MC_28" localSheetId="11">#REF!</definedName>
    <definedName name="MC_28" localSheetId="3">#REF!</definedName>
    <definedName name="MC_28">#REF!</definedName>
    <definedName name="mc_3">"$#REF!.$D$1:$M$65536"</definedName>
    <definedName name="mc1.5" localSheetId="11">#REF!</definedName>
    <definedName name="mc1.5" localSheetId="3">#REF!</definedName>
    <definedName name="mc1.5">#REF!</definedName>
    <definedName name="mc1.5_20" localSheetId="11">#REF!</definedName>
    <definedName name="mc1.5_20" localSheetId="3">#REF!</definedName>
    <definedName name="mc1.5_20">#REF!</definedName>
    <definedName name="mc1.5s7" localSheetId="11">#REF!</definedName>
    <definedName name="mc1.5s7" localSheetId="3">#REF!</definedName>
    <definedName name="mc1.5s7">#REF!</definedName>
    <definedName name="mc1.5s7_20" localSheetId="11">#REF!</definedName>
    <definedName name="mc1.5s7_20" localSheetId="3">#REF!</definedName>
    <definedName name="mc1.5s7_20">#REF!</definedName>
    <definedName name="Mcasea" localSheetId="11">#REF!</definedName>
    <definedName name="Mcasea" localSheetId="3">#REF!</definedName>
    <definedName name="Mcasea">#REF!</definedName>
    <definedName name="Mcasea_28" localSheetId="11">#REF!</definedName>
    <definedName name="Mcasea_28" localSheetId="3">#REF!</definedName>
    <definedName name="Mcasea_28">#REF!</definedName>
    <definedName name="mcatuon" localSheetId="11">#REF!</definedName>
    <definedName name="mcatuon" localSheetId="3">#REF!</definedName>
    <definedName name="mcatuon">#REF!</definedName>
    <definedName name="mcatuon_28" localSheetId="11">#REF!</definedName>
    <definedName name="mcatuon_28" localSheetId="3">#REF!</definedName>
    <definedName name="mcatuon_28">#REF!</definedName>
    <definedName name="mcgd" localSheetId="11">#REF!</definedName>
    <definedName name="mcgd" localSheetId="3">#REF!</definedName>
    <definedName name="mcgd">#REF!</definedName>
    <definedName name="mcgd_20" localSheetId="11">#REF!</definedName>
    <definedName name="mcgd_20" localSheetId="3">#REF!</definedName>
    <definedName name="mcgd_20">#REF!</definedName>
    <definedName name="mcgds7" localSheetId="11">#REF!</definedName>
    <definedName name="mcgds7" localSheetId="3">#REF!</definedName>
    <definedName name="mcgds7">#REF!</definedName>
    <definedName name="mcgds7_20" localSheetId="11">#REF!</definedName>
    <definedName name="mcgds7_20" localSheetId="3">#REF!</definedName>
    <definedName name="mcgds7_20">#REF!</definedName>
    <definedName name="MCquaduong" localSheetId="11">#REF!</definedName>
    <definedName name="MCquaduong" localSheetId="3">#REF!</definedName>
    <definedName name="MCquaduong">#REF!</definedName>
    <definedName name="Mcr" localSheetId="11">#REF!</definedName>
    <definedName name="Mcr" localSheetId="3">#REF!</definedName>
    <definedName name="Mcr">#REF!</definedName>
    <definedName name="Mcr_28" localSheetId="11">#REF!</definedName>
    <definedName name="Mcr_28" localSheetId="3">#REF!</definedName>
    <definedName name="Mcr_28">#REF!</definedName>
    <definedName name="mcu" localSheetId="11">#REF!</definedName>
    <definedName name="mcu" localSheetId="3">#REF!</definedName>
    <definedName name="mcu">#REF!</definedName>
    <definedName name="mcu_28" localSheetId="11">#REF!</definedName>
    <definedName name="mcu_28" localSheetId="3">#REF!</definedName>
    <definedName name="mcu_28">#REF!</definedName>
    <definedName name="MD" localSheetId="11">#REF!</definedName>
    <definedName name="MD" localSheetId="3">#REF!</definedName>
    <definedName name="MD">#REF!</definedName>
    <definedName name="MD_28" localSheetId="11">#REF!</definedName>
    <definedName name="MD_28" localSheetId="3">#REF!</definedName>
    <definedName name="MD_28">#REF!</definedName>
    <definedName name="md1.25" localSheetId="11">#REF!</definedName>
    <definedName name="md1.25" localSheetId="3">#REF!</definedName>
    <definedName name="md1.25">#REF!</definedName>
    <definedName name="md1.25_28" localSheetId="11">#REF!</definedName>
    <definedName name="md1.25_28" localSheetId="3">#REF!</definedName>
    <definedName name="md1.25_28">#REF!</definedName>
    <definedName name="md16_28" localSheetId="11">#REF!</definedName>
    <definedName name="md16_28" localSheetId="3">#REF!</definedName>
    <definedName name="md16_28">#REF!</definedName>
    <definedName name="md25_28" localSheetId="11">#REF!</definedName>
    <definedName name="md25_28" localSheetId="3">#REF!</definedName>
    <definedName name="md25_28">#REF!</definedName>
    <definedName name="md9_28" localSheetId="11">#REF!</definedName>
    <definedName name="md9_28" localSheetId="3">#REF!</definedName>
    <definedName name="md9_28">#REF!</definedName>
    <definedName name="Mdaohoi0.8m3" localSheetId="11">#REF!</definedName>
    <definedName name="Mdaohoi0.8m3" localSheetId="3">#REF!</definedName>
    <definedName name="Mdaohoi0.8m3">#REF!</definedName>
    <definedName name="Mdaohoi0.8m3_20" localSheetId="11">#REF!</definedName>
    <definedName name="Mdaohoi0.8m3_20" localSheetId="3">#REF!</definedName>
    <definedName name="Mdaohoi0.8m3_20">#REF!</definedName>
    <definedName name="Mdaoxich1.25m3" localSheetId="11">#REF!</definedName>
    <definedName name="Mdaoxich1.25m3" localSheetId="3">#REF!</definedName>
    <definedName name="Mdaoxich1.25m3">#REF!</definedName>
    <definedName name="Mdaoxich1.25m3_20" localSheetId="11">#REF!</definedName>
    <definedName name="Mdaoxich1.25m3_20" localSheetId="3">#REF!</definedName>
    <definedName name="Mdaoxich1.25m3_20">#REF!</definedName>
    <definedName name="Mdaoxich1.2m3" localSheetId="11">#REF!</definedName>
    <definedName name="Mdaoxich1.2m3" localSheetId="3">#REF!</definedName>
    <definedName name="Mdaoxich1.2m3">#REF!</definedName>
    <definedName name="Mdaoxich1.2m3_20" localSheetId="11">#REF!</definedName>
    <definedName name="Mdaoxich1.2m3_20" localSheetId="3">#REF!</definedName>
    <definedName name="Mdaoxich1.2m3_20">#REF!</definedName>
    <definedName name="mdb1_28" localSheetId="11">#REF!</definedName>
    <definedName name="mdb1_28" localSheetId="3">#REF!</definedName>
    <definedName name="mdb1_28">#REF!</definedName>
    <definedName name="MDBT" localSheetId="11">#REF!</definedName>
    <definedName name="MDBT" localSheetId="3">#REF!</definedName>
    <definedName name="MDBT">#REF!</definedName>
    <definedName name="MDBT_20" localSheetId="11">#REF!</definedName>
    <definedName name="MDBT_20" localSheetId="3">#REF!</definedName>
    <definedName name="MDBT_20">#REF!</definedName>
    <definedName name="MDC" localSheetId="11">#REF!</definedName>
    <definedName name="MDC" localSheetId="3">#REF!</definedName>
    <definedName name="MDC">#REF!</definedName>
    <definedName name="mdc_" localSheetId="11">#REF!</definedName>
    <definedName name="mdc_" localSheetId="3">#REF!</definedName>
    <definedName name="mdc_">#REF!</definedName>
    <definedName name="mdc__28" localSheetId="11">#REF!</definedName>
    <definedName name="mdc__28" localSheetId="3">#REF!</definedName>
    <definedName name="mdc__28">#REF!</definedName>
    <definedName name="MDC_28" localSheetId="11">#REF!</definedName>
    <definedName name="MDC_28" localSheetId="3">#REF!</definedName>
    <definedName name="MDC_28">#REF!</definedName>
    <definedName name="mdc1.8" localSheetId="11">#REF!</definedName>
    <definedName name="mdc1.8" localSheetId="3">#REF!</definedName>
    <definedName name="mdc1.8">#REF!</definedName>
    <definedName name="mdc1.8_28" localSheetId="11">#REF!</definedName>
    <definedName name="mdc1.8_28" localSheetId="3">#REF!</definedName>
    <definedName name="mdc1.8_28">#REF!</definedName>
    <definedName name="mdc1_28" localSheetId="11">#REF!</definedName>
    <definedName name="mdc1_28" localSheetId="3">#REF!</definedName>
    <definedName name="mdc1_28">#REF!</definedName>
    <definedName name="mdc2_28" localSheetId="11">#REF!</definedName>
    <definedName name="mdc2_28" localSheetId="3">#REF!</definedName>
    <definedName name="mdc2_28">#REF!</definedName>
    <definedName name="Mdo" localSheetId="11">#REF!</definedName>
    <definedName name="Mdo" localSheetId="3">#REF!</definedName>
    <definedName name="Mdo">#REF!</definedName>
    <definedName name="Mdo_28" localSheetId="11">#REF!</definedName>
    <definedName name="Mdo_28" localSheetId="3">#REF!</definedName>
    <definedName name="Mdo_28">#REF!</definedName>
    <definedName name="MDT" localSheetId="11">#REF!</definedName>
    <definedName name="MDT" localSheetId="3">#REF!</definedName>
    <definedName name="MDT">#REF!</definedName>
    <definedName name="MDT_20" localSheetId="11">#REF!</definedName>
    <definedName name="MDT_20" localSheetId="3">#REF!</definedName>
    <definedName name="MDT_20">#REF!</definedName>
    <definedName name="MDTa" localSheetId="11">#REF!</definedName>
    <definedName name="MDTa" localSheetId="3">#REF!</definedName>
    <definedName name="MDTa">#REF!</definedName>
    <definedName name="MDTa_28" localSheetId="11">#REF!</definedName>
    <definedName name="MDTa_28" localSheetId="3">#REF!</definedName>
    <definedName name="MDTa_28">#REF!</definedName>
    <definedName name="mdui" localSheetId="11">#REF!</definedName>
    <definedName name="mdui" localSheetId="3">#REF!</definedName>
    <definedName name="mdui">#REF!</definedName>
    <definedName name="mdui_28" localSheetId="11">#REF!</definedName>
    <definedName name="mdui_28" localSheetId="3">#REF!</definedName>
    <definedName name="mdui_28">#REF!</definedName>
    <definedName name="me" localSheetId="11">#REF!</definedName>
    <definedName name="me" localSheetId="3">#REF!</definedName>
    <definedName name="me">#REF!</definedName>
    <definedName name="me_20" localSheetId="11">#REF!</definedName>
    <definedName name="me_20" localSheetId="3">#REF!</definedName>
    <definedName name="me_20">#REF!</definedName>
    <definedName name="me_28" localSheetId="11">#REF!</definedName>
    <definedName name="me_28" localSheetId="3">#REF!</definedName>
    <definedName name="me_28">#REF!</definedName>
    <definedName name="Mè_A1" localSheetId="11">#REF!</definedName>
    <definedName name="Mè_A1" localSheetId="3">#REF!</definedName>
    <definedName name="Mè_A1">#REF!</definedName>
    <definedName name="Mè_A1_20" localSheetId="11">#REF!</definedName>
    <definedName name="Mè_A1_20" localSheetId="3">#REF!</definedName>
    <definedName name="Mè_A1_20">#REF!</definedName>
    <definedName name="Mè_A1_28" localSheetId="11">#REF!</definedName>
    <definedName name="Mè_A1_28" localSheetId="3">#REF!</definedName>
    <definedName name="Mè_A1_28">#REF!</definedName>
    <definedName name="Mè_A2" localSheetId="11">#REF!</definedName>
    <definedName name="Mè_A2" localSheetId="3">#REF!</definedName>
    <definedName name="Mè_A2">#REF!</definedName>
    <definedName name="Mè_A2_20" localSheetId="11">#REF!</definedName>
    <definedName name="Mè_A2_20" localSheetId="3">#REF!</definedName>
    <definedName name="Mè_A2_20">#REF!</definedName>
    <definedName name="Mè_A2_28" localSheetId="11">#REF!</definedName>
    <definedName name="Mè_A2_28" localSheetId="3">#REF!</definedName>
    <definedName name="Mè_A2_28">#REF!</definedName>
    <definedName name="MENU1" localSheetId="11">#REF!</definedName>
    <definedName name="MENU1" localSheetId="3">#REF!</definedName>
    <definedName name="MENU1">#REF!</definedName>
    <definedName name="MENU1_20" localSheetId="11">#REF!</definedName>
    <definedName name="MENU1_20" localSheetId="3">#REF!</definedName>
    <definedName name="MENU1_20">#REF!</definedName>
    <definedName name="MENU1_28" localSheetId="11">#REF!</definedName>
    <definedName name="MENU1_28" localSheetId="3">#REF!</definedName>
    <definedName name="MENU1_28">#REF!</definedName>
    <definedName name="MENUVIEW" localSheetId="11">#REF!</definedName>
    <definedName name="MENUVIEW" localSheetId="3">#REF!</definedName>
    <definedName name="MENUVIEW">#REF!</definedName>
    <definedName name="MENUVIEW_20" localSheetId="11">#REF!</definedName>
    <definedName name="MENUVIEW_20" localSheetId="3">#REF!</definedName>
    <definedName name="MENUVIEW_20">#REF!</definedName>
    <definedName name="MENUVIEW_28" localSheetId="11">#REF!</definedName>
    <definedName name="MENUVIEW_28" localSheetId="3">#REF!</definedName>
    <definedName name="MENUVIEW_28">#REF!</definedName>
    <definedName name="MESSAGE" localSheetId="11">#REF!</definedName>
    <definedName name="MESSAGE" localSheetId="3">#REF!</definedName>
    <definedName name="MESSAGE">#REF!</definedName>
    <definedName name="MESSAGE_20" localSheetId="11">#REF!</definedName>
    <definedName name="MESSAGE_20" localSheetId="3">#REF!</definedName>
    <definedName name="MESSAGE_20">#REF!</definedName>
    <definedName name="MESSAGE_28" localSheetId="11">#REF!</definedName>
    <definedName name="MESSAGE_28" localSheetId="3">#REF!</definedName>
    <definedName name="MESSAGE_28">#REF!</definedName>
    <definedName name="MESSAGE1" localSheetId="11">#REF!</definedName>
    <definedName name="MESSAGE1" localSheetId="3">#REF!</definedName>
    <definedName name="MESSAGE1">#REF!</definedName>
    <definedName name="MESSAGE1_20" localSheetId="11">#REF!</definedName>
    <definedName name="MESSAGE1_20" localSheetId="3">#REF!</definedName>
    <definedName name="MESSAGE1_20">#REF!</definedName>
    <definedName name="MESSAGE1_28" localSheetId="11">#REF!</definedName>
    <definedName name="MESSAGE1_28" localSheetId="3">#REF!</definedName>
    <definedName name="MESSAGE1_28">#REF!</definedName>
    <definedName name="MESSAGE2" localSheetId="11">#REF!</definedName>
    <definedName name="MESSAGE2" localSheetId="3">#REF!</definedName>
    <definedName name="MESSAGE2">#REF!</definedName>
    <definedName name="MESSAGE2_20" localSheetId="11">#REF!</definedName>
    <definedName name="MESSAGE2_20" localSheetId="3">#REF!</definedName>
    <definedName name="MESSAGE2_20">#REF!</definedName>
    <definedName name="MESSAGE2_28" localSheetId="11">#REF!</definedName>
    <definedName name="MESSAGE2_28" localSheetId="3">#REF!</definedName>
    <definedName name="MESSAGE2_28">#REF!</definedName>
    <definedName name="MetalWork" localSheetId="11">#REF!</definedName>
    <definedName name="MetalWork" localSheetId="3">#REF!</definedName>
    <definedName name="MetalWork">#REF!</definedName>
    <definedName name="MetalWork_28" localSheetId="11">#REF!</definedName>
    <definedName name="MetalWork_28" localSheetId="3">#REF!</definedName>
    <definedName name="MetalWork_28">#REF!</definedName>
    <definedName name="MF">NA()</definedName>
    <definedName name="MF_26" localSheetId="11">#REF!</definedName>
    <definedName name="MF_26" localSheetId="3">#REF!</definedName>
    <definedName name="MF_26">#REF!</definedName>
    <definedName name="MF_28" localSheetId="11">#REF!</definedName>
    <definedName name="MF_28" localSheetId="3">#REF!</definedName>
    <definedName name="MF_28">#REF!</definedName>
    <definedName name="mfto1" localSheetId="11">#REF!</definedName>
    <definedName name="mfto1" localSheetId="3">#REF!</definedName>
    <definedName name="mfto1">#REF!</definedName>
    <definedName name="mfto1_28" localSheetId="11">#REF!</definedName>
    <definedName name="mfto1_28" localSheetId="3">#REF!</definedName>
    <definedName name="mfto1_28">#REF!</definedName>
    <definedName name="mfto2" localSheetId="11">#REF!</definedName>
    <definedName name="mfto2" localSheetId="3">#REF!</definedName>
    <definedName name="mfto2">#REF!</definedName>
    <definedName name="mfto2_28" localSheetId="11">#REF!</definedName>
    <definedName name="mfto2_28" localSheetId="3">#REF!</definedName>
    <definedName name="mfto2_28">#REF!</definedName>
    <definedName name="mg" localSheetId="11">#REF!</definedName>
    <definedName name="mg" localSheetId="3">#REF!</definedName>
    <definedName name="mg">#REF!</definedName>
    <definedName name="MG_A">"$#REF!.$Q$262"</definedName>
    <definedName name="MG_A_26" localSheetId="11">#REF!</definedName>
    <definedName name="MG_A_26" localSheetId="3">#REF!</definedName>
    <definedName name="MG_A_26">#REF!</definedName>
    <definedName name="MG_A_28" localSheetId="11">#REF!</definedName>
    <definedName name="MG_A_28" localSheetId="3">#REF!</definedName>
    <definedName name="MG_A_28">#REF!</definedName>
    <definedName name="MG_A_3">"$#REF!.$Q$262"</definedName>
    <definedName name="mg1." localSheetId="11">#REF!</definedName>
    <definedName name="mg1." localSheetId="3">#REF!</definedName>
    <definedName name="mg1.">#REF!</definedName>
    <definedName name="mg1h" localSheetId="11">#REF!</definedName>
    <definedName name="mg1h" localSheetId="3">#REF!</definedName>
    <definedName name="mg1h">#REF!</definedName>
    <definedName name="mg1h_28" localSheetId="11">#REF!</definedName>
    <definedName name="mg1h_28" localSheetId="3">#REF!</definedName>
    <definedName name="mg1h_28">#REF!</definedName>
    <definedName name="mg1l2" localSheetId="11">#REF!</definedName>
    <definedName name="mg1l2" localSheetId="3">#REF!</definedName>
    <definedName name="mg1l2">#REF!</definedName>
    <definedName name="mg1l2_28" localSheetId="11">#REF!</definedName>
    <definedName name="mg1l2_28" localSheetId="3">#REF!</definedName>
    <definedName name="mg1l2_28">#REF!</definedName>
    <definedName name="mg1x" localSheetId="11">#REF!</definedName>
    <definedName name="mg1x" localSheetId="3">#REF!</definedName>
    <definedName name="mg1x">#REF!</definedName>
    <definedName name="mg1x_28" localSheetId="11">#REF!</definedName>
    <definedName name="mg1x_28" localSheetId="3">#REF!</definedName>
    <definedName name="mg1x_28">#REF!</definedName>
    <definedName name="mg2." localSheetId="11">#REF!</definedName>
    <definedName name="mg2." localSheetId="3">#REF!</definedName>
    <definedName name="mg2.">#REF!</definedName>
    <definedName name="mg2h" localSheetId="11">#REF!</definedName>
    <definedName name="mg2h" localSheetId="3">#REF!</definedName>
    <definedName name="mg2h">#REF!</definedName>
    <definedName name="mg2h_28" localSheetId="11">#REF!</definedName>
    <definedName name="mg2h_28" localSheetId="3">#REF!</definedName>
    <definedName name="mg2h_28">#REF!</definedName>
    <definedName name="mg2l2" localSheetId="11">#REF!</definedName>
    <definedName name="mg2l2" localSheetId="3">#REF!</definedName>
    <definedName name="mg2l2">#REF!</definedName>
    <definedName name="mg2l2_28" localSheetId="11">#REF!</definedName>
    <definedName name="mg2l2_28" localSheetId="3">#REF!</definedName>
    <definedName name="mg2l2_28">#REF!</definedName>
    <definedName name="mg2x" localSheetId="11">#REF!</definedName>
    <definedName name="mg2x" localSheetId="3">#REF!</definedName>
    <definedName name="mg2x">#REF!</definedName>
    <definedName name="mg2x_28" localSheetId="11">#REF!</definedName>
    <definedName name="mg2x_28" localSheetId="3">#REF!</definedName>
    <definedName name="mg2x_28">#REF!</definedName>
    <definedName name="mg3l8" localSheetId="11">#REF!</definedName>
    <definedName name="mg3l8" localSheetId="3">#REF!</definedName>
    <definedName name="mg3l8">#REF!</definedName>
    <definedName name="mg3l8_28" localSheetId="11">#REF!</definedName>
    <definedName name="mg3l8_28" localSheetId="3">#REF!</definedName>
    <definedName name="mg3l8_28">#REF!</definedName>
    <definedName name="mgh">NA()</definedName>
    <definedName name="mgh_26" localSheetId="11">#REF!</definedName>
    <definedName name="mgh_26" localSheetId="3">#REF!</definedName>
    <definedName name="mgh_26">#REF!</definedName>
    <definedName name="mgh_28" localSheetId="11">#REF!</definedName>
    <definedName name="mgh_28" localSheetId="3">#REF!</definedName>
    <definedName name="mgh_28">#REF!</definedName>
    <definedName name="mgl4_28" localSheetId="11">#REF!</definedName>
    <definedName name="mgl4_28" localSheetId="3">#REF!</definedName>
    <definedName name="mgl4_28">#REF!</definedName>
    <definedName name="mgl8_28" localSheetId="11">#REF!</definedName>
    <definedName name="mgl8_28" localSheetId="3">#REF!</definedName>
    <definedName name="mgl8_28">#REF!</definedName>
    <definedName name="mgn" localSheetId="11">#REF!</definedName>
    <definedName name="mgn" localSheetId="3">#REF!</definedName>
    <definedName name="mgn">#REF!</definedName>
    <definedName name="mgn_28" localSheetId="11">#REF!</definedName>
    <definedName name="mgn_28" localSheetId="3">#REF!</definedName>
    <definedName name="mgn_28">#REF!</definedName>
    <definedName name="mh" localSheetId="11">#REF!</definedName>
    <definedName name="mh" localSheetId="3">#REF!</definedName>
    <definedName name="mh">#REF!</definedName>
    <definedName name="mh_28" localSheetId="11">#REF!</definedName>
    <definedName name="mh_28" localSheetId="3">#REF!</definedName>
    <definedName name="mh_28">#REF!</definedName>
    <definedName name="mh2_28" localSheetId="11">#REF!</definedName>
    <definedName name="mh2_28" localSheetId="3">#REF!</definedName>
    <definedName name="mh2_28">#REF!</definedName>
    <definedName name="mh23_28" localSheetId="11">#REF!</definedName>
    <definedName name="mh23_28" localSheetId="3">#REF!</definedName>
    <definedName name="mh23_28">#REF!</definedName>
    <definedName name="mi" localSheetId="11">#REF!</definedName>
    <definedName name="mi" localSheetId="3">#REF!</definedName>
    <definedName name="mi">#REF!</definedName>
    <definedName name="mi_28" localSheetId="11">#REF!</definedName>
    <definedName name="mi_28" localSheetId="3">#REF!</definedName>
    <definedName name="mi_28">#REF!</definedName>
    <definedName name="MIH" localSheetId="11">#REF!</definedName>
    <definedName name="MIH" localSheetId="3">#REF!</definedName>
    <definedName name="MIH">#REF!</definedName>
    <definedName name="MIH_20" localSheetId="11">#REF!</definedName>
    <definedName name="MIH_20" localSheetId="3">#REF!</definedName>
    <definedName name="MIH_20">#REF!</definedName>
    <definedName name="MIH_28" localSheetId="11">#REF!</definedName>
    <definedName name="MIH_28" localSheetId="3">#REF!</definedName>
    <definedName name="MIH_28">#REF!</definedName>
    <definedName name="Minolta" localSheetId="11">#REF!</definedName>
    <definedName name="Minolta" localSheetId="3">#REF!</definedName>
    <definedName name="Minolta">#REF!</definedName>
    <definedName name="Minolta_20" localSheetId="11">#REF!</definedName>
    <definedName name="Minolta_20" localSheetId="3">#REF!</definedName>
    <definedName name="Minolta_20">#REF!</definedName>
    <definedName name="Minolta_28" localSheetId="11">#REF!</definedName>
    <definedName name="Minolta_28" localSheetId="3">#REF!</definedName>
    <definedName name="Minolta_28">#REF!</definedName>
    <definedName name="mis" localSheetId="11">#REF!</definedName>
    <definedName name="mis" localSheetId="3">#REF!</definedName>
    <definedName name="mis">#REF!</definedName>
    <definedName name="MiscellaneousWork" localSheetId="11">#REF!</definedName>
    <definedName name="MiscellaneousWork" localSheetId="3">#REF!</definedName>
    <definedName name="MiscellaneousWork">#REF!</definedName>
    <definedName name="MiscellaneousWork_28" localSheetId="11">#REF!</definedName>
    <definedName name="MiscellaneousWork_28" localSheetId="3">#REF!</definedName>
    <definedName name="MiscellaneousWork_28">#REF!</definedName>
    <definedName name="Mita" localSheetId="11">#REF!</definedName>
    <definedName name="Mita" localSheetId="3">#REF!</definedName>
    <definedName name="Mita">#REF!</definedName>
    <definedName name="Mita_20" localSheetId="11">#REF!</definedName>
    <definedName name="Mita_20" localSheetId="3">#REF!</definedName>
    <definedName name="Mita_20">#REF!</definedName>
    <definedName name="Mita_28" localSheetId="11">#REF!</definedName>
    <definedName name="Mita_28" localSheetId="3">#REF!</definedName>
    <definedName name="Mita_28">#REF!</definedName>
    <definedName name="mix6_20" localSheetId="11">#REF!</definedName>
    <definedName name="mix6_20" localSheetId="3">#REF!</definedName>
    <definedName name="mix6_20">#REF!</definedName>
    <definedName name="mix6_28" localSheetId="11">#REF!</definedName>
    <definedName name="mix6_28" localSheetId="3">#REF!</definedName>
    <definedName name="mix6_28">#REF!</definedName>
    <definedName name="mk" localSheetId="11">#REF!</definedName>
    <definedName name="mk" localSheetId="3">#REF!</definedName>
    <definedName name="mk">#REF!</definedName>
    <definedName name="mk_28" localSheetId="11">#REF!</definedName>
    <definedName name="mk_28" localSheetId="3">#REF!</definedName>
    <definedName name="mk_28">#REF!</definedName>
    <definedName name="mkD42_28" localSheetId="11">#REF!</definedName>
    <definedName name="mkD42_28" localSheetId="3">#REF!</definedName>
    <definedName name="mkD42_28">#REF!</definedName>
    <definedName name="MKH" localSheetId="11">#REF!</definedName>
    <definedName name="MKH" localSheetId="3">#REF!</definedName>
    <definedName name="MKH">#REF!</definedName>
    <definedName name="mkn17_28" localSheetId="11">#REF!</definedName>
    <definedName name="mkn17_28" localSheetId="3">#REF!</definedName>
    <definedName name="mkn17_28">#REF!</definedName>
    <definedName name="ML" localSheetId="11">#REF!</definedName>
    <definedName name="ML" localSheetId="3">#REF!</definedName>
    <definedName name="ML">#REF!</definedName>
    <definedName name="ml_" localSheetId="11">#REF!</definedName>
    <definedName name="ml_" localSheetId="3">#REF!</definedName>
    <definedName name="ml_">#REF!</definedName>
    <definedName name="ml__28" localSheetId="11">#REF!</definedName>
    <definedName name="ml__28" localSheetId="3">#REF!</definedName>
    <definedName name="ml__28">#REF!</definedName>
    <definedName name="ML_28" localSheetId="11">#REF!</definedName>
    <definedName name="ML_28" localSheetId="3">#REF!</definedName>
    <definedName name="ML_28">#REF!</definedName>
    <definedName name="mm" localSheetId="11">#REF!</definedName>
    <definedName name="mm" localSheetId="3">#REF!</definedName>
    <definedName name="mm">#REF!</definedName>
    <definedName name="mm_28" localSheetId="11">#REF!</definedName>
    <definedName name="mm_28" localSheetId="3">#REF!</definedName>
    <definedName name="mm_28">#REF!</definedName>
    <definedName name="mmid" localSheetId="11">#REF!</definedName>
    <definedName name="mmid" localSheetId="3">#REF!</definedName>
    <definedName name="mmid">#REF!</definedName>
    <definedName name="mmid_28" localSheetId="11">#REF!</definedName>
    <definedName name="mmid_28" localSheetId="3">#REF!</definedName>
    <definedName name="mmid_28">#REF!</definedName>
    <definedName name="mmm">NA()</definedName>
    <definedName name="mmm_26" localSheetId="11">#REF!</definedName>
    <definedName name="mmm_26" localSheetId="3">#REF!</definedName>
    <definedName name="mmm_26">#REF!</definedName>
    <definedName name="mmm_28" localSheetId="11">#REF!</definedName>
    <definedName name="mmm_28" localSheetId="3">#REF!</definedName>
    <definedName name="mmm_28">#REF!</definedName>
    <definedName name="mmm_3">NA()</definedName>
    <definedName name="mmmm" localSheetId="0" hidden="1">{"'Sheet1'!$L$16"}</definedName>
    <definedName name="mmmm" localSheetId="1" hidden="1">{"'Sheet1'!$L$16"}</definedName>
    <definedName name="mmmm" localSheetId="2" hidden="1">{"'Sheet1'!$L$16"}</definedName>
    <definedName name="mmmm" localSheetId="3" hidden="1">{"'Sheet1'!$L$16"}</definedName>
    <definedName name="mmmm" hidden="1">{"'Sheet1'!$L$16"}</definedName>
    <definedName name="mmmmmm" localSheetId="0" hidden="1">{"'Sheet1'!$L$16"}</definedName>
    <definedName name="mmmmmm" localSheetId="1" hidden="1">{"'Sheet1'!$L$16"}</definedName>
    <definedName name="mmmmmm" localSheetId="2" hidden="1">{"'Sheet1'!$L$16"}</definedName>
    <definedName name="mmmmmm" localSheetId="3" hidden="1">{"'Sheet1'!$L$16"}</definedName>
    <definedName name="mmmmmm" hidden="1">{"'Sheet1'!$L$16"}</definedName>
    <definedName name="mmmmmmm" localSheetId="0" hidden="1">{"'Sheet1'!$L$16"}</definedName>
    <definedName name="mmmmmmm" localSheetId="1" hidden="1">{"'Sheet1'!$L$16"}</definedName>
    <definedName name="mmmmmmm" localSheetId="2" hidden="1">{"'Sheet1'!$L$16"}</definedName>
    <definedName name="mmmmmmm" localSheetId="3" hidden="1">{"'Sheet1'!$L$16"}</definedName>
    <definedName name="mmmmmmm" hidden="1">{"'Sheet1'!$L$16"}</definedName>
    <definedName name="MN">"$#REF!.$H$50:$H$129"</definedName>
    <definedName name="MN_26" localSheetId="11">#REF!</definedName>
    <definedName name="MN_26" localSheetId="3">#REF!</definedName>
    <definedName name="MN_26">#REF!</definedName>
    <definedName name="MN_28" localSheetId="11">#REF!</definedName>
    <definedName name="MN_28" localSheetId="3">#REF!</definedName>
    <definedName name="MN_28">#REF!</definedName>
    <definedName name="MN_3">"$#REF!.$H$50:$H$129"</definedName>
    <definedName name="mnbmnb" localSheetId="11">#REF!</definedName>
    <definedName name="mnbmnb" localSheetId="3">#REF!</definedName>
    <definedName name="mnbmnb">#REF!</definedName>
    <definedName name="mnbmnb_1" localSheetId="11">#REF!</definedName>
    <definedName name="mnbmnb_1" localSheetId="3">#REF!</definedName>
    <definedName name="mnbmnb_1">#REF!</definedName>
    <definedName name="mnbmnb_2" localSheetId="11">#REF!</definedName>
    <definedName name="mnbmnb_2" localSheetId="3">#REF!</definedName>
    <definedName name="mnbmnb_2">#REF!</definedName>
    <definedName name="mnbmnb_20" localSheetId="11">#REF!</definedName>
    <definedName name="mnbmnb_20" localSheetId="3">#REF!</definedName>
    <definedName name="mnbmnb_20">#REF!</definedName>
    <definedName name="mnbmnb_25" localSheetId="11">#REF!</definedName>
    <definedName name="mnbmnb_25" localSheetId="3">#REF!</definedName>
    <definedName name="mnbmnb_25">#REF!</definedName>
    <definedName name="MNCN" localSheetId="11">#REF!</definedName>
    <definedName name="MNCN" localSheetId="3">#REF!</definedName>
    <definedName name="MNCN">#REF!</definedName>
    <definedName name="MNCN_28" localSheetId="11">#REF!</definedName>
    <definedName name="MNCN_28" localSheetId="3">#REF!</definedName>
    <definedName name="MNCN_28">#REF!</definedName>
    <definedName name="MNTHTH" localSheetId="11">#REF!</definedName>
    <definedName name="MNTHTH" localSheetId="3">#REF!</definedName>
    <definedName name="MNTHTH">#REF!</definedName>
    <definedName name="MNTN" localSheetId="11">#REF!</definedName>
    <definedName name="MNTN" localSheetId="3">#REF!</definedName>
    <definedName name="MNTN">#REF!</definedName>
    <definedName name="MNTT" localSheetId="11">#REF!</definedName>
    <definedName name="MNTT" localSheetId="3">#REF!</definedName>
    <definedName name="MNTT">#REF!</definedName>
    <definedName name="mo" localSheetId="0" hidden="1">{"'Sheet1'!$L$16"}</definedName>
    <definedName name="mo" localSheetId="1" hidden="1">{"'Sheet1'!$L$16"}</definedName>
    <definedName name="mo" localSheetId="2" hidden="1">{"'Sheet1'!$L$16"}</definedName>
    <definedName name="mo" localSheetId="3" hidden="1">{"'Sheet1'!$L$16"}</definedName>
    <definedName name="mo" hidden="1">{"'Sheet1'!$L$16"}</definedName>
    <definedName name="Mo_BinhDien" localSheetId="11">#REF!</definedName>
    <definedName name="Mo_BinhDien" localSheetId="3">#REF!</definedName>
    <definedName name="Mo_BinhDien">#REF!</definedName>
    <definedName name="Mo5_BinhDien" localSheetId="11">#REF!</definedName>
    <definedName name="Mo5_BinhDien" localSheetId="3">#REF!</definedName>
    <definedName name="Mo5_BinhDien">#REF!</definedName>
    <definedName name="MODIFY" localSheetId="11">#REF!</definedName>
    <definedName name="MODIFY" localSheetId="3">#REF!</definedName>
    <definedName name="MODIFY">#REF!</definedName>
    <definedName name="MODIFY_20" localSheetId="11">#REF!</definedName>
    <definedName name="MODIFY_20" localSheetId="3">#REF!</definedName>
    <definedName name="MODIFY_20">#REF!</definedName>
    <definedName name="MODIFY_28" localSheetId="11">#REF!</definedName>
    <definedName name="MODIFY_28" localSheetId="3">#REF!</definedName>
    <definedName name="MODIFY_28">#REF!</definedName>
    <definedName name="Mods" localSheetId="11">#REF!</definedName>
    <definedName name="Mods" localSheetId="3">#REF!</definedName>
    <definedName name="Mods">#REF!</definedName>
    <definedName name="Module1.giagoc" localSheetId="11">'51 (2)'!A75000_26</definedName>
    <definedName name="Module1.giagoc" localSheetId="0">A75000_26</definedName>
    <definedName name="Module1.giagoc" localSheetId="1">A75000_26</definedName>
    <definedName name="Module1.giagoc" localSheetId="2">A75000_26</definedName>
    <definedName name="Module1.giagoc" localSheetId="3">'62 TT 342 (2)'!A75000_26</definedName>
    <definedName name="Module1.giagoc">A75000_26</definedName>
    <definedName name="Module1.giatamtinh" localSheetId="11">'51 (2)'!A75000_28</definedName>
    <definedName name="Module1.giatamtinh" localSheetId="0">A75000_28</definedName>
    <definedName name="Module1.giatamtinh" localSheetId="1">A75000_28</definedName>
    <definedName name="Module1.giatamtinh" localSheetId="2">A75000_28</definedName>
    <definedName name="Module1.giatamtinh" localSheetId="3">'62 TT 342 (2)'!A75000_28</definedName>
    <definedName name="Module1.giatamtinh">A75000_28</definedName>
    <definedName name="moi" localSheetId="0" hidden="1">{"'Sheet1'!$L$16"}</definedName>
    <definedName name="moi" localSheetId="1" hidden="1">{"'Sheet1'!$L$16"}</definedName>
    <definedName name="moi" localSheetId="2" hidden="1">{"'Sheet1'!$L$16"}</definedName>
    <definedName name="moi" localSheetId="3" hidden="1">{"'Sheet1'!$L$16"}</definedName>
    <definedName name="moi" hidden="1">{"'Sheet1'!$L$16"}</definedName>
    <definedName name="MoM0" localSheetId="11">#REF!</definedName>
    <definedName name="MoM0" localSheetId="3">#REF!</definedName>
    <definedName name="MoM0">#REF!</definedName>
    <definedName name="MoM0_20" localSheetId="11">#REF!</definedName>
    <definedName name="MoM0_20" localSheetId="3">#REF!</definedName>
    <definedName name="MoM0_20">#REF!</definedName>
    <definedName name="MOMENT" localSheetId="11">#REF!</definedName>
    <definedName name="MOMENT" localSheetId="3">#REF!</definedName>
    <definedName name="MOMENT">#REF!</definedName>
    <definedName name="MOMENT_28" localSheetId="11">#REF!</definedName>
    <definedName name="MOMENT_28" localSheetId="3">#REF!</definedName>
    <definedName name="MOMENT_28">#REF!</definedName>
    <definedName name="mong" localSheetId="11">#REF!</definedName>
    <definedName name="mong" localSheetId="3">#REF!</definedName>
    <definedName name="mong">#REF!</definedName>
    <definedName name="Mong_M1" localSheetId="11">#REF!</definedName>
    <definedName name="Mong_M1" localSheetId="3">#REF!</definedName>
    <definedName name="Mong_M1">#REF!</definedName>
    <definedName name="Mong_M1_20" localSheetId="11">#REF!</definedName>
    <definedName name="Mong_M1_20" localSheetId="3">#REF!</definedName>
    <definedName name="Mong_M1_20">#REF!</definedName>
    <definedName name="Mong_M2" localSheetId="11">#REF!</definedName>
    <definedName name="Mong_M2" localSheetId="3">#REF!</definedName>
    <definedName name="Mong_M2">#REF!</definedName>
    <definedName name="Mong_M2_20" localSheetId="11">#REF!</definedName>
    <definedName name="Mong_M2_20" localSheetId="3">#REF!</definedName>
    <definedName name="Mong_M2_20">#REF!</definedName>
    <definedName name="mophanchi" localSheetId="11">#REF!</definedName>
    <definedName name="mophanchi" localSheetId="3">#REF!</definedName>
    <definedName name="mophanchi">#REF!</definedName>
    <definedName name="Morning_28">NA()</definedName>
    <definedName name="Morong" localSheetId="11">#REF!</definedName>
    <definedName name="Morong" localSheetId="3">#REF!</definedName>
    <definedName name="Morong">#REF!</definedName>
    <definedName name="Morong_20" localSheetId="11">#REF!</definedName>
    <definedName name="Morong_20" localSheetId="3">#REF!</definedName>
    <definedName name="Morong_20">#REF!</definedName>
    <definedName name="Morong_28" localSheetId="11">#REF!</definedName>
    <definedName name="Morong_28" localSheetId="3">#REF!</definedName>
    <definedName name="Morong_28">#REF!</definedName>
    <definedName name="Morong4054_85" localSheetId="11">#REF!</definedName>
    <definedName name="Morong4054_85" localSheetId="3">#REF!</definedName>
    <definedName name="Morong4054_85">#REF!</definedName>
    <definedName name="Morong4054_85_20" localSheetId="11">#REF!</definedName>
    <definedName name="Morong4054_85_20" localSheetId="3">#REF!</definedName>
    <definedName name="Morong4054_85_20">#REF!</definedName>
    <definedName name="Morong4054_85_28" localSheetId="11">#REF!</definedName>
    <definedName name="Morong4054_85_28" localSheetId="3">#REF!</definedName>
    <definedName name="Morong4054_85_28">#REF!</definedName>
    <definedName name="morong4054_98" localSheetId="11">#REF!</definedName>
    <definedName name="morong4054_98" localSheetId="3">#REF!</definedName>
    <definedName name="morong4054_98">#REF!</definedName>
    <definedName name="morong4054_98_20" localSheetId="11">#REF!</definedName>
    <definedName name="morong4054_98_20" localSheetId="3">#REF!</definedName>
    <definedName name="morong4054_98_20">#REF!</definedName>
    <definedName name="morong4054_98_28" localSheetId="11">#REF!</definedName>
    <definedName name="morong4054_98_28" localSheetId="3">#REF!</definedName>
    <definedName name="morong4054_98_28">#REF!</definedName>
    <definedName name="mot" localSheetId="11">#REF!</definedName>
    <definedName name="mot" localSheetId="3">#REF!</definedName>
    <definedName name="mot">#REF!</definedName>
    <definedName name="mot_28" localSheetId="11">#REF!</definedName>
    <definedName name="mot_28" localSheetId="3">#REF!</definedName>
    <definedName name="mot_28">#REF!</definedName>
    <definedName name="Moùng" localSheetId="11">#REF!</definedName>
    <definedName name="Moùng" localSheetId="3">#REF!</definedName>
    <definedName name="Moùng">#REF!</definedName>
    <definedName name="Moùng_20" localSheetId="11">#REF!</definedName>
    <definedName name="Moùng_20" localSheetId="3">#REF!</definedName>
    <definedName name="Moùng_20">#REF!</definedName>
    <definedName name="Moùng_28" localSheetId="11">#REF!</definedName>
    <definedName name="Moùng_28" localSheetId="3">#REF!</definedName>
    <definedName name="Moùng_28">#REF!</definedName>
    <definedName name="mp1x25">NA()</definedName>
    <definedName name="mp1x25_26" localSheetId="11">#REF!</definedName>
    <definedName name="mp1x25_26" localSheetId="3">#REF!</definedName>
    <definedName name="mp1x25_26">#REF!</definedName>
    <definedName name="mp1x25_28" localSheetId="11">#REF!</definedName>
    <definedName name="mp1x25_28" localSheetId="3">#REF!</definedName>
    <definedName name="mp1x25_28">#REF!</definedName>
    <definedName name="mp1x25_3">NA()</definedName>
    <definedName name="Mr" localSheetId="11">#REF!</definedName>
    <definedName name="Mr" localSheetId="3">#REF!</definedName>
    <definedName name="Mr">#REF!</definedName>
    <definedName name="Mr_28" localSheetId="11">#REF!</definedName>
    <definedName name="Mr_28" localSheetId="3">#REF!</definedName>
    <definedName name="Mr_28">#REF!</definedName>
    <definedName name="ms" localSheetId="11">#REF!</definedName>
    <definedName name="ms" localSheetId="3">#REF!</definedName>
    <definedName name="ms">#REF!</definedName>
    <definedName name="MSCT" localSheetId="11">#REF!</definedName>
    <definedName name="MSCT" localSheetId="3">#REF!</definedName>
    <definedName name="MSCT">#REF!</definedName>
    <definedName name="MSCT_20" localSheetId="11">#REF!</definedName>
    <definedName name="MSCT_20" localSheetId="3">#REF!</definedName>
    <definedName name="MSCT_20">#REF!</definedName>
    <definedName name="MSCT_28" localSheetId="11">#REF!</definedName>
    <definedName name="MSCT_28" localSheetId="3">#REF!</definedName>
    <definedName name="MSCT_28">#REF!</definedName>
    <definedName name="MST" localSheetId="11">#REF!</definedName>
    <definedName name="MST" localSheetId="3">#REF!</definedName>
    <definedName name="MST">#REF!</definedName>
    <definedName name="MST_20" localSheetId="11">#REF!</definedName>
    <definedName name="MST_20" localSheetId="3">#REF!</definedName>
    <definedName name="MST_20">#REF!</definedName>
    <definedName name="MST_28" localSheetId="11">#REF!</definedName>
    <definedName name="MST_28" localSheetId="3">#REF!</definedName>
    <definedName name="MST_28">#REF!</definedName>
    <definedName name="mt" localSheetId="11">#REF!</definedName>
    <definedName name="mt" localSheetId="3">#REF!</definedName>
    <definedName name="mt">#REF!</definedName>
    <definedName name="mt_1" localSheetId="11">#REF!</definedName>
    <definedName name="mt_1" localSheetId="3">#REF!</definedName>
    <definedName name="mt_1">#REF!</definedName>
    <definedName name="mt_2" localSheetId="11">#REF!</definedName>
    <definedName name="mt_2" localSheetId="3">#REF!</definedName>
    <definedName name="mt_2">#REF!</definedName>
    <definedName name="mt_20" localSheetId="11">#REF!</definedName>
    <definedName name="mt_20" localSheetId="3">#REF!</definedName>
    <definedName name="mt_20">#REF!</definedName>
    <definedName name="mt_25" localSheetId="11">#REF!</definedName>
    <definedName name="mt_25" localSheetId="3">#REF!</definedName>
    <definedName name="mt_25">#REF!</definedName>
    <definedName name="mt_28" localSheetId="11">#REF!</definedName>
    <definedName name="mt_28" localSheetId="3">#REF!</definedName>
    <definedName name="mt_28">#REF!</definedName>
    <definedName name="MTC" localSheetId="11">#REF!</definedName>
    <definedName name="MTC" localSheetId="3">#REF!</definedName>
    <definedName name="MTC">#REF!</definedName>
    <definedName name="MTC_28" localSheetId="11">#REF!</definedName>
    <definedName name="MTC_28" localSheetId="3">#REF!</definedName>
    <definedName name="MTC_28">#REF!</definedName>
    <definedName name="MTC1P">NA()</definedName>
    <definedName name="MTC1P_26" localSheetId="11">#REF!</definedName>
    <definedName name="MTC1P_26" localSheetId="3">#REF!</definedName>
    <definedName name="MTC1P_26">#REF!</definedName>
    <definedName name="MTC1P_28" localSheetId="11">#REF!</definedName>
    <definedName name="MTC1P_28" localSheetId="3">#REF!</definedName>
    <definedName name="MTC1P_28">#REF!</definedName>
    <definedName name="MTC1P_3">NA()</definedName>
    <definedName name="mtc3_20" localSheetId="11">#REF!</definedName>
    <definedName name="mtc3_20" localSheetId="3">#REF!</definedName>
    <definedName name="mtc3_20">#REF!</definedName>
    <definedName name="mtc3_28" localSheetId="11">#REF!</definedName>
    <definedName name="mtc3_28" localSheetId="3">#REF!</definedName>
    <definedName name="mtc3_28">#REF!</definedName>
    <definedName name="MTC3P">NA()</definedName>
    <definedName name="MTC3P_26" localSheetId="11">#REF!</definedName>
    <definedName name="MTC3P_26" localSheetId="3">#REF!</definedName>
    <definedName name="MTC3P_26">#REF!</definedName>
    <definedName name="MTC3P_28" localSheetId="11">#REF!</definedName>
    <definedName name="MTC3P_28" localSheetId="3">#REF!</definedName>
    <definedName name="MTC3P_28">#REF!</definedName>
    <definedName name="MTC3P_3">NA()</definedName>
    <definedName name="MTcat" localSheetId="11">#REF!</definedName>
    <definedName name="MTcat" localSheetId="3">#REF!</definedName>
    <definedName name="MTcat">#REF!</definedName>
    <definedName name="MTcat_28" localSheetId="11">#REF!</definedName>
    <definedName name="MTcat_28" localSheetId="3">#REF!</definedName>
    <definedName name="MTcat_28">#REF!</definedName>
    <definedName name="MTCata" localSheetId="11">#REF!</definedName>
    <definedName name="MTCata" localSheetId="3">#REF!</definedName>
    <definedName name="MTCata">#REF!</definedName>
    <definedName name="MTCata_28" localSheetId="11">#REF!</definedName>
    <definedName name="MTCata_28" localSheetId="3">#REF!</definedName>
    <definedName name="MTCata_28">#REF!</definedName>
    <definedName name="Mtccau" localSheetId="11">#REF!</definedName>
    <definedName name="Mtccau" localSheetId="3">#REF!</definedName>
    <definedName name="Mtccau">#REF!</definedName>
    <definedName name="MTCHC" localSheetId="11">#REF!</definedName>
    <definedName name="MTCHC" localSheetId="3">#REF!</definedName>
    <definedName name="MTCHC">#REF!</definedName>
    <definedName name="MTCHC_28" localSheetId="11">#REF!</definedName>
    <definedName name="MTCHC_28" localSheetId="3">#REF!</definedName>
    <definedName name="MTCHC_28">#REF!</definedName>
    <definedName name="MTCLD" localSheetId="11">#REF!</definedName>
    <definedName name="MTCLD" localSheetId="3">#REF!</definedName>
    <definedName name="MTCLD">#REF!</definedName>
    <definedName name="MTCLD_20" localSheetId="11">#REF!</definedName>
    <definedName name="MTCLD_20" localSheetId="3">#REF!</definedName>
    <definedName name="MTCLD_20">#REF!</definedName>
    <definedName name="MTCLD_28" localSheetId="11">#REF!</definedName>
    <definedName name="MTCLD_28" localSheetId="3">#REF!</definedName>
    <definedName name="MTCLD_28">#REF!</definedName>
    <definedName name="MTCMB">"$#REF!.$#REF!#REF!"</definedName>
    <definedName name="MTCMB_26" localSheetId="11">#REF!</definedName>
    <definedName name="MTCMB_26" localSheetId="3">#REF!</definedName>
    <definedName name="MTCMB_26">#REF!</definedName>
    <definedName name="MTCMB_28" localSheetId="11">#REF!</definedName>
    <definedName name="MTCMB_28" localSheetId="3">#REF!</definedName>
    <definedName name="MTCMB_28">#REF!</definedName>
    <definedName name="MTCMB_3">"$#REF!.$#REF!#REF!"</definedName>
    <definedName name="MTCNT" localSheetId="11">#REF!</definedName>
    <definedName name="MTCNT" localSheetId="3">#REF!</definedName>
    <definedName name="MTCNT">#REF!</definedName>
    <definedName name="MTCT" localSheetId="11">#REF!</definedName>
    <definedName name="MTCT" localSheetId="3">#REF!</definedName>
    <definedName name="MTCT">#REF!</definedName>
    <definedName name="MTCT_20" localSheetId="11">#REF!</definedName>
    <definedName name="MTCT_20" localSheetId="3">#REF!</definedName>
    <definedName name="MTCT_20">#REF!</definedName>
    <definedName name="MTCT_28" localSheetId="11">#REF!</definedName>
    <definedName name="MTCT_28" localSheetId="3">#REF!</definedName>
    <definedName name="MTCT_28">#REF!</definedName>
    <definedName name="MTMAC12">"$#REF!.$H$6"</definedName>
    <definedName name="MTMAC12_26" localSheetId="11">#REF!</definedName>
    <definedName name="MTMAC12_26" localSheetId="3">#REF!</definedName>
    <definedName name="MTMAC12_26">#REF!</definedName>
    <definedName name="MTMAC12_28" localSheetId="11">#REF!</definedName>
    <definedName name="MTMAC12_28" localSheetId="3">#REF!</definedName>
    <definedName name="MTMAC12_28">#REF!</definedName>
    <definedName name="MTMAC12_3">"$#REF!.$H$6"</definedName>
    <definedName name="MTN" localSheetId="11">#REF!</definedName>
    <definedName name="MTN" localSheetId="3">#REF!</definedName>
    <definedName name="MTN">#REF!</definedName>
    <definedName name="MTN_20" localSheetId="11">#REF!</definedName>
    <definedName name="MTN_20" localSheetId="3">#REF!</definedName>
    <definedName name="MTN_20">#REF!</definedName>
    <definedName name="MTN_28" localSheetId="11">#REF!</definedName>
    <definedName name="MTN_28" localSheetId="3">#REF!</definedName>
    <definedName name="MTN_28">#REF!</definedName>
    <definedName name="mtr">NA()</definedName>
    <definedName name="mtr_26" localSheetId="11">#REF!</definedName>
    <definedName name="mtr_26" localSheetId="3">#REF!</definedName>
    <definedName name="mtr_26">#REF!</definedName>
    <definedName name="mtr_28" localSheetId="11">#REF!</definedName>
    <definedName name="mtr_28" localSheetId="3">#REF!</definedName>
    <definedName name="mtr_28">#REF!</definedName>
    <definedName name="mtr_3">NA()</definedName>
    <definedName name="mtram">"$#REF!.$F$14"</definedName>
    <definedName name="mtram_26" localSheetId="11">#REF!</definedName>
    <definedName name="mtram_26" localSheetId="3">#REF!</definedName>
    <definedName name="mtram_26">#REF!</definedName>
    <definedName name="mtram_28" localSheetId="11">#REF!</definedName>
    <definedName name="mtram_28" localSheetId="3">#REF!</definedName>
    <definedName name="mtram_28">#REF!</definedName>
    <definedName name="mtram_3">"$#REF!.$F$14"</definedName>
    <definedName name="Mtran" localSheetId="11">#REF!</definedName>
    <definedName name="Mtran" localSheetId="3">#REF!</definedName>
    <definedName name="Mtran">#REF!</definedName>
    <definedName name="Mtran_28" localSheetId="11">#REF!</definedName>
    <definedName name="Mtran_28" localSheetId="3">#REF!</definedName>
    <definedName name="Mtran_28">#REF!</definedName>
    <definedName name="mttn" localSheetId="11">#REF!</definedName>
    <definedName name="mttn" localSheetId="3">#REF!</definedName>
    <definedName name="mttn">#REF!</definedName>
    <definedName name="mttn_28" localSheetId="11">#REF!</definedName>
    <definedName name="mttn_28" localSheetId="3">#REF!</definedName>
    <definedName name="mttn_28">#REF!</definedName>
    <definedName name="Mu" localSheetId="11">#REF!</definedName>
    <definedName name="Mu" localSheetId="3">#REF!</definedName>
    <definedName name="Mu">#REF!</definedName>
    <definedName name="Mu_" localSheetId="11">#REF!</definedName>
    <definedName name="Mu_" localSheetId="3">#REF!</definedName>
    <definedName name="Mu_">#REF!</definedName>
    <definedName name="Mu__20" localSheetId="11">#REF!</definedName>
    <definedName name="Mu__20" localSheetId="3">#REF!</definedName>
    <definedName name="Mu__20">#REF!</definedName>
    <definedName name="Mu__28" localSheetId="11">#REF!</definedName>
    <definedName name="Mu__28" localSheetId="3">#REF!</definedName>
    <definedName name="Mu__28">#REF!</definedName>
    <definedName name="Mu_20" localSheetId="11">#REF!</definedName>
    <definedName name="Mu_20" localSheetId="3">#REF!</definedName>
    <definedName name="Mu_20">#REF!</definedName>
    <definedName name="Mu_28" localSheetId="11">#REF!</definedName>
    <definedName name="Mu_28" localSheetId="3">#REF!</definedName>
    <definedName name="Mu_28">#REF!</definedName>
    <definedName name="MUA" localSheetId="11">#REF!</definedName>
    <definedName name="MUA" localSheetId="3">#REF!</definedName>
    <definedName name="MUA">#REF!</definedName>
    <definedName name="MUA_20" localSheetId="11">#REF!</definedName>
    <definedName name="MUA_20" localSheetId="3">#REF!</definedName>
    <definedName name="MUA_20">#REF!</definedName>
    <definedName name="MUA_28" localSheetId="11">#REF!</definedName>
    <definedName name="MUA_28" localSheetId="3">#REF!</definedName>
    <definedName name="MUA_28">#REF!</definedName>
    <definedName name="MV" localSheetId="11">#REF!</definedName>
    <definedName name="MV" localSheetId="3">#REF!</definedName>
    <definedName name="MV">#REF!</definedName>
    <definedName name="MV_28" localSheetId="11">#REF!</definedName>
    <definedName name="MV_28" localSheetId="3">#REF!</definedName>
    <definedName name="MV_28">#REF!</definedName>
    <definedName name="mvanchuyencatvang100" localSheetId="11">#REF!</definedName>
    <definedName name="mvanchuyencatvang100" localSheetId="3">#REF!</definedName>
    <definedName name="mvanchuyencatvang100">#REF!</definedName>
    <definedName name="mvanchuyencatvang300" localSheetId="11">#REF!</definedName>
    <definedName name="mvanchuyencatvang300" localSheetId="3">#REF!</definedName>
    <definedName name="mvanchuyencatvang300">#REF!</definedName>
    <definedName name="mvanchuyendadam100" localSheetId="11">#REF!</definedName>
    <definedName name="mvanchuyendadam100" localSheetId="3">#REF!</definedName>
    <definedName name="mvanchuyendadam100">#REF!</definedName>
    <definedName name="mvanchuyendadam300" localSheetId="11">#REF!</definedName>
    <definedName name="mvanchuyendadam300" localSheetId="3">#REF!</definedName>
    <definedName name="mvanchuyendadam300">#REF!</definedName>
    <definedName name="mvanchuyennuoc100" localSheetId="11">#REF!</definedName>
    <definedName name="mvanchuyennuoc100" localSheetId="3">#REF!</definedName>
    <definedName name="mvanchuyennuoc100">#REF!</definedName>
    <definedName name="mvanchuyennuoc300" localSheetId="11">#REF!</definedName>
    <definedName name="mvanchuyennuoc300" localSheetId="3">#REF!</definedName>
    <definedName name="mvanchuyennuoc300">#REF!</definedName>
    <definedName name="mvanchuyenximang100" localSheetId="11">#REF!</definedName>
    <definedName name="mvanchuyenximang100" localSheetId="3">#REF!</definedName>
    <definedName name="mvanchuyenximang100">#REF!</definedName>
    <definedName name="mvanchuyenximang300" localSheetId="11">#REF!</definedName>
    <definedName name="mvanchuyenximang300" localSheetId="3">#REF!</definedName>
    <definedName name="mvanchuyenximang300">#REF!</definedName>
    <definedName name="MVC" localSheetId="11">#REF!</definedName>
    <definedName name="MVC" localSheetId="3">#REF!</definedName>
    <definedName name="MVC">#REF!</definedName>
    <definedName name="MVL486_20" localSheetId="11">#REF!</definedName>
    <definedName name="MVL486_20" localSheetId="3">#REF!</definedName>
    <definedName name="MVL486_20">#REF!</definedName>
    <definedName name="mw_" localSheetId="11">#REF!</definedName>
    <definedName name="mw_" localSheetId="3">#REF!</definedName>
    <definedName name="mw_">#REF!</definedName>
    <definedName name="mw__28" localSheetId="11">#REF!</definedName>
    <definedName name="mw__28" localSheetId="3">#REF!</definedName>
    <definedName name="mw__28">#REF!</definedName>
    <definedName name="mw1_" localSheetId="11">#REF!</definedName>
    <definedName name="mw1_" localSheetId="3">#REF!</definedName>
    <definedName name="mw1_">#REF!</definedName>
    <definedName name="mw1__28" localSheetId="11">#REF!</definedName>
    <definedName name="mw1__28" localSheetId="3">#REF!</definedName>
    <definedName name="mw1__28">#REF!</definedName>
    <definedName name="mw2_28" localSheetId="11">#REF!</definedName>
    <definedName name="mw2_28" localSheetId="3">#REF!</definedName>
    <definedName name="mw2_28">#REF!</definedName>
    <definedName name="mx" localSheetId="11">#REF!</definedName>
    <definedName name="mx" localSheetId="3">#REF!</definedName>
    <definedName name="mx">#REF!</definedName>
    <definedName name="mx_28" localSheetId="11">#REF!</definedName>
    <definedName name="mx_28" localSheetId="3">#REF!</definedName>
    <definedName name="mx_28">#REF!</definedName>
    <definedName name="myle" localSheetId="11">#REF!</definedName>
    <definedName name="myle" localSheetId="3">#REF!</definedName>
    <definedName name="myle">#REF!</definedName>
    <definedName name="myle_28" localSheetId="11">#REF!</definedName>
    <definedName name="myle_28" localSheetId="3">#REF!</definedName>
    <definedName name="myle_28">#REF!</definedName>
    <definedName name="n">"$#REF!.$#REF!$#REF!:$#REF!$#REF!"</definedName>
    <definedName name="n.d1" localSheetId="11">#REF!</definedName>
    <definedName name="n.d1" localSheetId="3">#REF!</definedName>
    <definedName name="n.d1">#REF!</definedName>
    <definedName name="n.d2" localSheetId="11">#REF!</definedName>
    <definedName name="n.d2" localSheetId="3">#REF!</definedName>
    <definedName name="n.d2">#REF!</definedName>
    <definedName name="N.M14.1" localSheetId="11">#REF!</definedName>
    <definedName name="N.M14.1" localSheetId="3">#REF!</definedName>
    <definedName name="N.M14.1">#REF!</definedName>
    <definedName name="N.M14.1_28" localSheetId="11">#REF!</definedName>
    <definedName name="N.M14.1_28" localSheetId="3">#REF!</definedName>
    <definedName name="N.M14.1_28">#REF!</definedName>
    <definedName name="N.M14.2" localSheetId="11">#REF!</definedName>
    <definedName name="N.M14.2" localSheetId="3">#REF!</definedName>
    <definedName name="N.M14.2">#REF!</definedName>
    <definedName name="N.M14.2_28" localSheetId="11">#REF!</definedName>
    <definedName name="N.M14.2_28" localSheetId="3">#REF!</definedName>
    <definedName name="N.M14.2_28">#REF!</definedName>
    <definedName name="N.MTCat" localSheetId="11">#REF!</definedName>
    <definedName name="N.MTCat" localSheetId="3">#REF!</definedName>
    <definedName name="N.MTCat">#REF!</definedName>
    <definedName name="N.MTCat_28" localSheetId="11">#REF!</definedName>
    <definedName name="N.MTCat_28" localSheetId="3">#REF!</definedName>
    <definedName name="N.MTCat_28">#REF!</definedName>
    <definedName name="N.THAÙNG" localSheetId="11">#REF!</definedName>
    <definedName name="N.THAÙNG" localSheetId="3">#REF!</definedName>
    <definedName name="N.THAÙNG">#REF!</definedName>
    <definedName name="N.THAÙNG_20" localSheetId="11">#REF!</definedName>
    <definedName name="N.THAÙNG_20" localSheetId="3">#REF!</definedName>
    <definedName name="N.THAÙNG_20">#REF!</definedName>
    <definedName name="N.THAÙNG_28" localSheetId="11">#REF!</definedName>
    <definedName name="N.THAÙNG_28" localSheetId="3">#REF!</definedName>
    <definedName name="N.THAÙNG_28">#REF!</definedName>
    <definedName name="n_1" localSheetId="11">#REF!</definedName>
    <definedName name="n_1" localSheetId="3">#REF!</definedName>
    <definedName name="n_1">#REF!</definedName>
    <definedName name="n_1_20" localSheetId="11">#REF!</definedName>
    <definedName name="n_1_20" localSheetId="3">#REF!</definedName>
    <definedName name="n_1_20">#REF!</definedName>
    <definedName name="n_1_28" localSheetId="11">#REF!</definedName>
    <definedName name="n_1_28" localSheetId="3">#REF!</definedName>
    <definedName name="n_1_28">#REF!</definedName>
    <definedName name="n_2" localSheetId="11">#REF!</definedName>
    <definedName name="n_2" localSheetId="3">#REF!</definedName>
    <definedName name="n_2">#REF!</definedName>
    <definedName name="n_2_20" localSheetId="11">#REF!</definedName>
    <definedName name="n_2_20" localSheetId="3">#REF!</definedName>
    <definedName name="n_2_20">#REF!</definedName>
    <definedName name="n_2_28" localSheetId="11">#REF!</definedName>
    <definedName name="n_2_28" localSheetId="3">#REF!</definedName>
    <definedName name="n_2_28">#REF!</definedName>
    <definedName name="n_26" localSheetId="11">#REF!</definedName>
    <definedName name="n_26" localSheetId="3">#REF!</definedName>
    <definedName name="n_26">#REF!</definedName>
    <definedName name="n_28" localSheetId="11">#REF!</definedName>
    <definedName name="n_28" localSheetId="3">#REF!</definedName>
    <definedName name="n_28">#REF!</definedName>
    <definedName name="n_3">"$#REF!.$#REF!$#REF!:$#REF!$#REF!"</definedName>
    <definedName name="n_3_28" localSheetId="11">#REF!</definedName>
    <definedName name="n_3_28" localSheetId="3">#REF!</definedName>
    <definedName name="n_3_28">#REF!</definedName>
    <definedName name="N_Class1" localSheetId="11">#REF!</definedName>
    <definedName name="N_Class1" localSheetId="3">#REF!</definedName>
    <definedName name="N_Class1">#REF!</definedName>
    <definedName name="N_Class1_20" localSheetId="11">#REF!</definedName>
    <definedName name="N_Class1_20" localSheetId="3">#REF!</definedName>
    <definedName name="N_Class1_20">#REF!</definedName>
    <definedName name="N_Class1_28" localSheetId="11">#REF!</definedName>
    <definedName name="N_Class1_28" localSheetId="3">#REF!</definedName>
    <definedName name="N_Class1_28">#REF!</definedName>
    <definedName name="N_Class2" localSheetId="11">#REF!</definedName>
    <definedName name="N_Class2" localSheetId="3">#REF!</definedName>
    <definedName name="N_Class2">#REF!</definedName>
    <definedName name="N_Class2_20" localSheetId="11">#REF!</definedName>
    <definedName name="N_Class2_20" localSheetId="3">#REF!</definedName>
    <definedName name="N_Class2_20">#REF!</definedName>
    <definedName name="N_Class2_28" localSheetId="11">#REF!</definedName>
    <definedName name="N_Class2_28" localSheetId="3">#REF!</definedName>
    <definedName name="N_Class2_28">#REF!</definedName>
    <definedName name="N_Class3" localSheetId="11">#REF!</definedName>
    <definedName name="N_Class3" localSheetId="3">#REF!</definedName>
    <definedName name="N_Class3">#REF!</definedName>
    <definedName name="N_Class3_20" localSheetId="11">#REF!</definedName>
    <definedName name="N_Class3_20" localSheetId="3">#REF!</definedName>
    <definedName name="N_Class3_20">#REF!</definedName>
    <definedName name="N_Class3_28" localSheetId="11">#REF!</definedName>
    <definedName name="N_Class3_28" localSheetId="3">#REF!</definedName>
    <definedName name="N_Class3_28">#REF!</definedName>
    <definedName name="N_Class4" localSheetId="11">#REF!</definedName>
    <definedName name="N_Class4" localSheetId="3">#REF!</definedName>
    <definedName name="N_Class4">#REF!</definedName>
    <definedName name="N_Class4_20" localSheetId="11">#REF!</definedName>
    <definedName name="N_Class4_20" localSheetId="3">#REF!</definedName>
    <definedName name="N_Class4_20">#REF!</definedName>
    <definedName name="N_Class4_28" localSheetId="11">#REF!</definedName>
    <definedName name="N_Class4_28" localSheetId="3">#REF!</definedName>
    <definedName name="N_Class4_28">#REF!</definedName>
    <definedName name="N_Class5" localSheetId="11">#REF!</definedName>
    <definedName name="N_Class5" localSheetId="3">#REF!</definedName>
    <definedName name="N_Class5">#REF!</definedName>
    <definedName name="N_Class5_20" localSheetId="11">#REF!</definedName>
    <definedName name="N_Class5_20" localSheetId="3">#REF!</definedName>
    <definedName name="N_Class5_20">#REF!</definedName>
    <definedName name="N_Class5_28" localSheetId="11">#REF!</definedName>
    <definedName name="N_Class5_28" localSheetId="3">#REF!</definedName>
    <definedName name="N_Class5_28">#REF!</definedName>
    <definedName name="N_con" localSheetId="11">#REF!</definedName>
    <definedName name="N_con" localSheetId="3">#REF!</definedName>
    <definedName name="N_con">#REF!</definedName>
    <definedName name="N_con_20" localSheetId="11">#REF!</definedName>
    <definedName name="N_con_20" localSheetId="3">#REF!</definedName>
    <definedName name="N_con_20">#REF!</definedName>
    <definedName name="N_con_28" localSheetId="11">#REF!</definedName>
    <definedName name="N_con_28" localSheetId="3">#REF!</definedName>
    <definedName name="N_con_28">#REF!</definedName>
    <definedName name="N_lchae" localSheetId="11">#REF!</definedName>
    <definedName name="N_lchae" localSheetId="3">#REF!</definedName>
    <definedName name="N_lchae">#REF!</definedName>
    <definedName name="N_lchae_20" localSheetId="11">#REF!</definedName>
    <definedName name="N_lchae_20" localSheetId="3">#REF!</definedName>
    <definedName name="N_lchae_20">#REF!</definedName>
    <definedName name="N_lchae_28" localSheetId="11">#REF!</definedName>
    <definedName name="N_lchae_28" localSheetId="3">#REF!</definedName>
    <definedName name="N_lchae_28">#REF!</definedName>
    <definedName name="N_run" localSheetId="11">#REF!</definedName>
    <definedName name="N_run" localSheetId="3">#REF!</definedName>
    <definedName name="N_run">#REF!</definedName>
    <definedName name="N_run_20" localSheetId="11">#REF!</definedName>
    <definedName name="N_run_20" localSheetId="3">#REF!</definedName>
    <definedName name="N_run_20">#REF!</definedName>
    <definedName name="N_run_28" localSheetId="11">#REF!</definedName>
    <definedName name="N_run_28" localSheetId="3">#REF!</definedName>
    <definedName name="N_run_28">#REF!</definedName>
    <definedName name="N_sed" localSheetId="11">#REF!</definedName>
    <definedName name="N_sed" localSheetId="3">#REF!</definedName>
    <definedName name="N_sed">#REF!</definedName>
    <definedName name="N_sed_20" localSheetId="11">#REF!</definedName>
    <definedName name="N_sed_20" localSheetId="3">#REF!</definedName>
    <definedName name="N_sed_20">#REF!</definedName>
    <definedName name="N_sed_28" localSheetId="11">#REF!</definedName>
    <definedName name="N_sed_28" localSheetId="3">#REF!</definedName>
    <definedName name="N_sed_28">#REF!</definedName>
    <definedName name="N_volae" localSheetId="11">#REF!</definedName>
    <definedName name="N_volae" localSheetId="3">#REF!</definedName>
    <definedName name="N_volae">#REF!</definedName>
    <definedName name="N_volae_20" localSheetId="11">#REF!</definedName>
    <definedName name="N_volae_20" localSheetId="3">#REF!</definedName>
    <definedName name="N_volae_20">#REF!</definedName>
    <definedName name="N_volae_28" localSheetId="11">#REF!</definedName>
    <definedName name="N_volae_28" localSheetId="3">#REF!</definedName>
    <definedName name="N_volae_28">#REF!</definedName>
    <definedName name="n_vÞ" localSheetId="11">#REF!</definedName>
    <definedName name="n_vÞ" localSheetId="3">#REF!</definedName>
    <definedName name="n_vÞ">#REF!</definedName>
    <definedName name="n_vÞ_20" localSheetId="11">#REF!</definedName>
    <definedName name="n_vÞ_20" localSheetId="3">#REF!</definedName>
    <definedName name="n_vÞ_20">#REF!</definedName>
    <definedName name="n_vÞ_28" localSheetId="11">#REF!</definedName>
    <definedName name="n_vÞ_28" localSheetId="3">#REF!</definedName>
    <definedName name="n_vÞ_28">#REF!</definedName>
    <definedName name="n1_" localSheetId="11">#REF!</definedName>
    <definedName name="n1_" localSheetId="3">#REF!</definedName>
    <definedName name="n1_">#REF!</definedName>
    <definedName name="n1__20" localSheetId="11">#REF!</definedName>
    <definedName name="n1__20" localSheetId="3">#REF!</definedName>
    <definedName name="n1__20">#REF!</definedName>
    <definedName name="n1__28" localSheetId="11">#REF!</definedName>
    <definedName name="n1__28" localSheetId="3">#REF!</definedName>
    <definedName name="n1__28">#REF!</definedName>
    <definedName name="N11_" localSheetId="11">#REF!</definedName>
    <definedName name="N11_" localSheetId="3">#REF!</definedName>
    <definedName name="N11_">#REF!</definedName>
    <definedName name="N1IN" localSheetId="11">#REF!</definedName>
    <definedName name="N1IN" localSheetId="3">#REF!</definedName>
    <definedName name="N1IN">#REF!</definedName>
    <definedName name="N1IN_28" localSheetId="11">#REF!</definedName>
    <definedName name="N1IN_28" localSheetId="3">#REF!</definedName>
    <definedName name="N1IN_28">#REF!</definedName>
    <definedName name="n1pig">"$#REF!.$#REF!$#REF!"</definedName>
    <definedName name="n1pig_26" localSheetId="11">#REF!</definedName>
    <definedName name="n1pig_26" localSheetId="3">#REF!</definedName>
    <definedName name="n1pig_26">#REF!</definedName>
    <definedName name="n1pig_28" localSheetId="11">#REF!</definedName>
    <definedName name="n1pig_28" localSheetId="3">#REF!</definedName>
    <definedName name="n1pig_28">#REF!</definedName>
    <definedName name="n1pig_3">"$#REF!.$#REF!$#REF!"</definedName>
    <definedName name="n1pignc">NA()</definedName>
    <definedName name="n1pignc_26" localSheetId="11">#REF!</definedName>
    <definedName name="n1pignc_26" localSheetId="3">#REF!</definedName>
    <definedName name="n1pignc_26">#REF!</definedName>
    <definedName name="n1pignc_28" localSheetId="11">#REF!</definedName>
    <definedName name="n1pignc_28" localSheetId="3">#REF!</definedName>
    <definedName name="n1pignc_28">#REF!</definedName>
    <definedName name="n1pignc_3">NA()</definedName>
    <definedName name="N1pIGvc" localSheetId="11">#REF!</definedName>
    <definedName name="N1pIGvc" localSheetId="3">#REF!</definedName>
    <definedName name="N1pIGvc">#REF!</definedName>
    <definedName name="N1pIGvc_20" localSheetId="11">#REF!</definedName>
    <definedName name="N1pIGvc_20" localSheetId="3">#REF!</definedName>
    <definedName name="N1pIGvc_20">#REF!</definedName>
    <definedName name="N1pIGvc_28" localSheetId="11">#REF!</definedName>
    <definedName name="N1pIGvc_28" localSheetId="3">#REF!</definedName>
    <definedName name="N1pIGvc_28">#REF!</definedName>
    <definedName name="n1pigvl">NA()</definedName>
    <definedName name="n1pigvl_26" localSheetId="11">#REF!</definedName>
    <definedName name="n1pigvl_26" localSheetId="3">#REF!</definedName>
    <definedName name="n1pigvl_26">#REF!</definedName>
    <definedName name="n1pigvl_28" localSheetId="11">#REF!</definedName>
    <definedName name="n1pigvl_28" localSheetId="3">#REF!</definedName>
    <definedName name="n1pigvl_28">#REF!</definedName>
    <definedName name="n1pigvl_3">NA()</definedName>
    <definedName name="n1pind">"$#REF!.$#REF!$#REF!"</definedName>
    <definedName name="n1pind_26" localSheetId="11">#REF!</definedName>
    <definedName name="n1pind_26" localSheetId="3">#REF!</definedName>
    <definedName name="n1pind_26">#REF!</definedName>
    <definedName name="n1pind_28" localSheetId="11">#REF!</definedName>
    <definedName name="n1pind_28" localSheetId="3">#REF!</definedName>
    <definedName name="n1pind_28">#REF!</definedName>
    <definedName name="n1pind_3">"$#REF!.$#REF!$#REF!"</definedName>
    <definedName name="n1pindnc">NA()</definedName>
    <definedName name="n1pindnc_26" localSheetId="11">#REF!</definedName>
    <definedName name="n1pindnc_26" localSheetId="3">#REF!</definedName>
    <definedName name="n1pindnc_26">#REF!</definedName>
    <definedName name="n1pindnc_28" localSheetId="11">#REF!</definedName>
    <definedName name="n1pindnc_28" localSheetId="3">#REF!</definedName>
    <definedName name="n1pindnc_28">#REF!</definedName>
    <definedName name="n1pindnc_3">NA()</definedName>
    <definedName name="N1pINDvc" localSheetId="11">#REF!</definedName>
    <definedName name="N1pINDvc" localSheetId="3">#REF!</definedName>
    <definedName name="N1pINDvc">#REF!</definedName>
    <definedName name="N1pINDvc_20" localSheetId="11">#REF!</definedName>
    <definedName name="N1pINDvc_20" localSheetId="3">#REF!</definedName>
    <definedName name="N1pINDvc_20">#REF!</definedName>
    <definedName name="N1pINDvc_28" localSheetId="11">#REF!</definedName>
    <definedName name="N1pINDvc_28" localSheetId="3">#REF!</definedName>
    <definedName name="N1pINDvc_28">#REF!</definedName>
    <definedName name="n1pindvl">NA()</definedName>
    <definedName name="n1pindvl_26" localSheetId="11">#REF!</definedName>
    <definedName name="n1pindvl_26" localSheetId="3">#REF!</definedName>
    <definedName name="n1pindvl_26">#REF!</definedName>
    <definedName name="n1pindvl_28" localSheetId="11">#REF!</definedName>
    <definedName name="n1pindvl_28" localSheetId="3">#REF!</definedName>
    <definedName name="n1pindvl_28">#REF!</definedName>
    <definedName name="n1pindvl_3">NA()</definedName>
    <definedName name="n1ping">"$#REF!.$#REF!$#REF!"</definedName>
    <definedName name="n1ping_26" localSheetId="11">#REF!</definedName>
    <definedName name="n1ping_26" localSheetId="3">#REF!</definedName>
    <definedName name="n1ping_26">#REF!</definedName>
    <definedName name="n1ping_28" localSheetId="11">#REF!</definedName>
    <definedName name="n1ping_28" localSheetId="3">#REF!</definedName>
    <definedName name="n1ping_28">#REF!</definedName>
    <definedName name="n1ping_3">"$#REF!.$#REF!$#REF!"</definedName>
    <definedName name="n1pingnc">NA()</definedName>
    <definedName name="n1pingnc_26" localSheetId="11">#REF!</definedName>
    <definedName name="n1pingnc_26" localSheetId="3">#REF!</definedName>
    <definedName name="n1pingnc_26">#REF!</definedName>
    <definedName name="n1pingnc_28" localSheetId="11">#REF!</definedName>
    <definedName name="n1pingnc_28" localSheetId="3">#REF!</definedName>
    <definedName name="n1pingnc_28">#REF!</definedName>
    <definedName name="n1pingnc_3">NA()</definedName>
    <definedName name="N1pINGvc" localSheetId="11">#REF!</definedName>
    <definedName name="N1pINGvc" localSheetId="3">#REF!</definedName>
    <definedName name="N1pINGvc">#REF!</definedName>
    <definedName name="N1pINGvc_20" localSheetId="11">#REF!</definedName>
    <definedName name="N1pINGvc_20" localSheetId="3">#REF!</definedName>
    <definedName name="N1pINGvc_20">#REF!</definedName>
    <definedName name="N1pINGvc_28" localSheetId="11">#REF!</definedName>
    <definedName name="N1pINGvc_28" localSheetId="3">#REF!</definedName>
    <definedName name="N1pINGvc_28">#REF!</definedName>
    <definedName name="n1pingvl">NA()</definedName>
    <definedName name="n1pingvl_26" localSheetId="11">#REF!</definedName>
    <definedName name="n1pingvl_26" localSheetId="3">#REF!</definedName>
    <definedName name="n1pingvl_26">#REF!</definedName>
    <definedName name="n1pingvl_28" localSheetId="11">#REF!</definedName>
    <definedName name="n1pingvl_28" localSheetId="3">#REF!</definedName>
    <definedName name="n1pingvl_28">#REF!</definedName>
    <definedName name="n1pingvl_3">NA()</definedName>
    <definedName name="n1pint">"$#REF!.$#REF!$#REF!"</definedName>
    <definedName name="n1pint_26" localSheetId="11">#REF!</definedName>
    <definedName name="n1pint_26" localSheetId="3">#REF!</definedName>
    <definedName name="n1pint_26">#REF!</definedName>
    <definedName name="n1pint_28" localSheetId="11">#REF!</definedName>
    <definedName name="n1pint_28" localSheetId="3">#REF!</definedName>
    <definedName name="n1pint_28">#REF!</definedName>
    <definedName name="n1pint_3">"$#REF!.$#REF!$#REF!"</definedName>
    <definedName name="n1pintnc">NA()</definedName>
    <definedName name="n1pintnc_26" localSheetId="11">#REF!</definedName>
    <definedName name="n1pintnc_26" localSheetId="3">#REF!</definedName>
    <definedName name="n1pintnc_26">#REF!</definedName>
    <definedName name="n1pintnc_28" localSheetId="11">#REF!</definedName>
    <definedName name="n1pintnc_28" localSheetId="3">#REF!</definedName>
    <definedName name="n1pintnc_28">#REF!</definedName>
    <definedName name="n1pintnc_3">NA()</definedName>
    <definedName name="N1pINTvc" localSheetId="11">#REF!</definedName>
    <definedName name="N1pINTvc" localSheetId="3">#REF!</definedName>
    <definedName name="N1pINTvc">#REF!</definedName>
    <definedName name="n1pintvl">NA()</definedName>
    <definedName name="n1pintvl_26" localSheetId="11">#REF!</definedName>
    <definedName name="n1pintvl_26" localSheetId="3">#REF!</definedName>
    <definedName name="n1pintvl_26">#REF!</definedName>
    <definedName name="n1pintvl_28" localSheetId="11">#REF!</definedName>
    <definedName name="n1pintvl_28" localSheetId="3">#REF!</definedName>
    <definedName name="n1pintvl_28">#REF!</definedName>
    <definedName name="n1pintvl_3">NA()</definedName>
    <definedName name="N1pNLnc" localSheetId="11">#REF!</definedName>
    <definedName name="N1pNLnc" localSheetId="3">#REF!</definedName>
    <definedName name="N1pNLnc">#REF!</definedName>
    <definedName name="N1pNLvc" localSheetId="11">#REF!</definedName>
    <definedName name="N1pNLvc" localSheetId="3">#REF!</definedName>
    <definedName name="N1pNLvc">#REF!</definedName>
    <definedName name="N1pNLvl" localSheetId="11">#REF!</definedName>
    <definedName name="N1pNLvl" localSheetId="3">#REF!</definedName>
    <definedName name="N1pNLvl">#REF!</definedName>
    <definedName name="n2_" localSheetId="11">#REF!</definedName>
    <definedName name="n2_" localSheetId="3">#REF!</definedName>
    <definedName name="n2_">#REF!</definedName>
    <definedName name="n2__20" localSheetId="11">#REF!</definedName>
    <definedName name="n2__20" localSheetId="3">#REF!</definedName>
    <definedName name="n2__20">#REF!</definedName>
    <definedName name="n2__28" localSheetId="11">#REF!</definedName>
    <definedName name="n2__28" localSheetId="3">#REF!</definedName>
    <definedName name="n2__28">#REF!</definedName>
    <definedName name="n24nc">NA()</definedName>
    <definedName name="n24nc_26" localSheetId="11">#REF!</definedName>
    <definedName name="n24nc_26" localSheetId="3">#REF!</definedName>
    <definedName name="n24nc_26">#REF!</definedName>
    <definedName name="n24nc_28" localSheetId="11">#REF!</definedName>
    <definedName name="n24nc_28" localSheetId="3">#REF!</definedName>
    <definedName name="n24nc_28">#REF!</definedName>
    <definedName name="n24nc_3">NA()</definedName>
    <definedName name="n24vl">NA()</definedName>
    <definedName name="n24vl_26" localSheetId="11">#REF!</definedName>
    <definedName name="n24vl_26" localSheetId="3">#REF!</definedName>
    <definedName name="n24vl_26">#REF!</definedName>
    <definedName name="n24vl_28" localSheetId="11">#REF!</definedName>
    <definedName name="n24vl_28" localSheetId="3">#REF!</definedName>
    <definedName name="n24vl_28">#REF!</definedName>
    <definedName name="n24vl_3">NA()</definedName>
    <definedName name="n2mignc">NA()</definedName>
    <definedName name="n2mignc_26" localSheetId="11">#REF!</definedName>
    <definedName name="n2mignc_26" localSheetId="3">#REF!</definedName>
    <definedName name="n2mignc_26">#REF!</definedName>
    <definedName name="n2mignc_28" localSheetId="11">#REF!</definedName>
    <definedName name="n2mignc_28" localSheetId="3">#REF!</definedName>
    <definedName name="n2mignc_28">#REF!</definedName>
    <definedName name="n2mignc_3">NA()</definedName>
    <definedName name="n2migvl">NA()</definedName>
    <definedName name="n2migvl_26" localSheetId="11">#REF!</definedName>
    <definedName name="n2migvl_26" localSheetId="3">#REF!</definedName>
    <definedName name="n2migvl_26">#REF!</definedName>
    <definedName name="n2migvl_28" localSheetId="11">#REF!</definedName>
    <definedName name="n2migvl_28" localSheetId="3">#REF!</definedName>
    <definedName name="n2migvl_28">#REF!</definedName>
    <definedName name="n2migvl_3">NA()</definedName>
    <definedName name="n2min1nc">NA()</definedName>
    <definedName name="n2min1nc_26" localSheetId="11">#REF!</definedName>
    <definedName name="n2min1nc_26" localSheetId="3">#REF!</definedName>
    <definedName name="n2min1nc_26">#REF!</definedName>
    <definedName name="n2min1nc_28" localSheetId="11">#REF!</definedName>
    <definedName name="n2min1nc_28" localSheetId="3">#REF!</definedName>
    <definedName name="n2min1nc_28">#REF!</definedName>
    <definedName name="n2min1nc_3">NA()</definedName>
    <definedName name="n2min1vl">NA()</definedName>
    <definedName name="n2min1vl_26" localSheetId="11">#REF!</definedName>
    <definedName name="n2min1vl_26" localSheetId="3">#REF!</definedName>
    <definedName name="n2min1vl_26">#REF!</definedName>
    <definedName name="n2min1vl_28" localSheetId="11">#REF!</definedName>
    <definedName name="n2min1vl_28" localSheetId="3">#REF!</definedName>
    <definedName name="n2min1vl_28">#REF!</definedName>
    <definedName name="n2min1vl_3">NA()</definedName>
    <definedName name="n3_" localSheetId="11">#REF!</definedName>
    <definedName name="n3_" localSheetId="3">#REF!</definedName>
    <definedName name="n3_">#REF!</definedName>
    <definedName name="n3__20" localSheetId="11">#REF!</definedName>
    <definedName name="n3__20" localSheetId="3">#REF!</definedName>
    <definedName name="n3__20">#REF!</definedName>
    <definedName name="n3__28" localSheetId="11">#REF!</definedName>
    <definedName name="n3__28" localSheetId="3">#REF!</definedName>
    <definedName name="n3__28">#REF!</definedName>
    <definedName name="n4_" localSheetId="11">#REF!</definedName>
    <definedName name="n4_" localSheetId="3">#REF!</definedName>
    <definedName name="n4_">#REF!</definedName>
    <definedName name="n4__20" localSheetId="11">#REF!</definedName>
    <definedName name="n4__20" localSheetId="3">#REF!</definedName>
    <definedName name="n4__20">#REF!</definedName>
    <definedName name="n4__28" localSheetId="11">#REF!</definedName>
    <definedName name="n4__28" localSheetId="3">#REF!</definedName>
    <definedName name="n4__28">#REF!</definedName>
    <definedName name="NA" localSheetId="11">#REF!</definedName>
    <definedName name="NA" localSheetId="3">#REF!</definedName>
    <definedName name="NA">#REF!</definedName>
    <definedName name="NA_20" localSheetId="11">#REF!</definedName>
    <definedName name="NA_20" localSheetId="3">#REF!</definedName>
    <definedName name="NA_20">#REF!</definedName>
    <definedName name="NA_28" localSheetId="11">#REF!</definedName>
    <definedName name="NA_28" localSheetId="3">#REF!</definedName>
    <definedName name="NA_28">#REF!</definedName>
    <definedName name="nam" localSheetId="0" hidden="1">{"'Sheet1'!$L$16"}</definedName>
    <definedName name="nam" localSheetId="1" hidden="1">{"'Sheet1'!$L$16"}</definedName>
    <definedName name="nam" localSheetId="2" hidden="1">{"'Sheet1'!$L$16"}</definedName>
    <definedName name="nam" localSheetId="3" hidden="1">{"'Sheet1'!$L$16"}</definedName>
    <definedName name="nam" hidden="1">{"'Sheet1'!$L$16"}</definedName>
    <definedName name="Nam_khoi_cong" localSheetId="11">#REF!</definedName>
    <definedName name="Nam_khoi_cong" localSheetId="3">#REF!</definedName>
    <definedName name="Nam_khoi_cong">#REF!</definedName>
    <definedName name="Name" localSheetId="11">#REF!</definedName>
    <definedName name="Name" localSheetId="3">#REF!</definedName>
    <definedName name="Name">#REF!</definedName>
    <definedName name="Name_20" localSheetId="11">#REF!</definedName>
    <definedName name="Name_20" localSheetId="3">#REF!</definedName>
    <definedName name="Name_20">#REF!</definedName>
    <definedName name="Name_28" localSheetId="11">#REF!</definedName>
    <definedName name="Name_28" localSheetId="3">#REF!</definedName>
    <definedName name="Name_28">#REF!</definedName>
    <definedName name="Nan_khoi_cong" localSheetId="11">#REF!</definedName>
    <definedName name="Nan_khoi_cong" localSheetId="3">#REF!</definedName>
    <definedName name="Nan_khoi_cong">#REF!</definedName>
    <definedName name="naunhua" localSheetId="11">#REF!</definedName>
    <definedName name="naunhua" localSheetId="3">#REF!</definedName>
    <definedName name="naunhua">#REF!</definedName>
    <definedName name="naunhua_20" localSheetId="11">#REF!</definedName>
    <definedName name="naunhua_20" localSheetId="3">#REF!</definedName>
    <definedName name="naunhua_20">#REF!</definedName>
    <definedName name="naunhua_28" localSheetId="11">#REF!</definedName>
    <definedName name="naunhua_28" localSheetId="3">#REF!</definedName>
    <definedName name="naunhua_28">#REF!</definedName>
    <definedName name="nbmvbn" localSheetId="11">#REF!</definedName>
    <definedName name="nbmvbn" localSheetId="3">#REF!</definedName>
    <definedName name="nbmvbn">#REF!</definedName>
    <definedName name="nbmvbn_1" localSheetId="11">#REF!</definedName>
    <definedName name="nbmvbn_1" localSheetId="3">#REF!</definedName>
    <definedName name="nbmvbn_1">#REF!</definedName>
    <definedName name="nbmvbn_2" localSheetId="11">#REF!</definedName>
    <definedName name="nbmvbn_2" localSheetId="3">#REF!</definedName>
    <definedName name="nbmvbn_2">#REF!</definedName>
    <definedName name="nbmvbn_20" localSheetId="11">#REF!</definedName>
    <definedName name="nbmvbn_20" localSheetId="3">#REF!</definedName>
    <definedName name="nbmvbn_20">#REF!</definedName>
    <definedName name="nbmvbn_25" localSheetId="11">#REF!</definedName>
    <definedName name="nbmvbn_25" localSheetId="3">#REF!</definedName>
    <definedName name="nbmvbn_25">#REF!</definedName>
    <definedName name="nbvcfg" localSheetId="11">#REF!</definedName>
    <definedName name="nbvcfg" localSheetId="3">#REF!</definedName>
    <definedName name="nbvcfg">#REF!</definedName>
    <definedName name="nbvcfg_1" localSheetId="11">#REF!</definedName>
    <definedName name="nbvcfg_1" localSheetId="3">#REF!</definedName>
    <definedName name="nbvcfg_1">#REF!</definedName>
    <definedName name="nbvcfg_2" localSheetId="11">#REF!</definedName>
    <definedName name="nbvcfg_2" localSheetId="3">#REF!</definedName>
    <definedName name="nbvcfg_2">#REF!</definedName>
    <definedName name="nbvcfg_20" localSheetId="11">#REF!</definedName>
    <definedName name="nbvcfg_20" localSheetId="3">#REF!</definedName>
    <definedName name="nbvcfg_20">#REF!</definedName>
    <definedName name="nbvcfg_25" localSheetId="11">#REF!</definedName>
    <definedName name="nbvcfg_25" localSheetId="3">#REF!</definedName>
    <definedName name="nbvcfg_25">#REF!</definedName>
    <definedName name="nc">"$#REF!.$#REF!$#REF!"</definedName>
    <definedName name="nc.4" localSheetId="11">#REF!</definedName>
    <definedName name="nc.4" localSheetId="3">#REF!</definedName>
    <definedName name="nc.4">#REF!</definedName>
    <definedName name="NC.DMC" localSheetId="11">#REF!</definedName>
    <definedName name="NC.DMC" localSheetId="3">#REF!</definedName>
    <definedName name="NC.DMC">#REF!</definedName>
    <definedName name="NC.DMC_28" localSheetId="11">#REF!</definedName>
    <definedName name="NC.DMC_28" localSheetId="3">#REF!</definedName>
    <definedName name="NC.DMC_28">#REF!</definedName>
    <definedName name="NC.GTTMC" localSheetId="11">#REF!</definedName>
    <definedName name="NC.GTTMC" localSheetId="3">#REF!</definedName>
    <definedName name="NC.GTTMC">#REF!</definedName>
    <definedName name="NC.GTTMC_28" localSheetId="11">#REF!</definedName>
    <definedName name="NC.GTTMC_28" localSheetId="3">#REF!</definedName>
    <definedName name="NC.GTTMC_28">#REF!</definedName>
    <definedName name="NC.M10.1" localSheetId="11">#REF!</definedName>
    <definedName name="NC.M10.1" localSheetId="3">#REF!</definedName>
    <definedName name="NC.M10.1">#REF!</definedName>
    <definedName name="NC.M10.1_28" localSheetId="11">#REF!</definedName>
    <definedName name="NC.M10.1_28" localSheetId="3">#REF!</definedName>
    <definedName name="NC.M10.1_28">#REF!</definedName>
    <definedName name="NC.M10.2" localSheetId="11">#REF!</definedName>
    <definedName name="NC.M10.2" localSheetId="3">#REF!</definedName>
    <definedName name="NC.M10.2">#REF!</definedName>
    <definedName name="NC.M10.2_28" localSheetId="11">#REF!</definedName>
    <definedName name="NC.M10.2_28" localSheetId="3">#REF!</definedName>
    <definedName name="NC.M10.2_28">#REF!</definedName>
    <definedName name="NC.M14.1" localSheetId="11">#REF!</definedName>
    <definedName name="NC.M14.1" localSheetId="3">#REF!</definedName>
    <definedName name="NC.M14.1">#REF!</definedName>
    <definedName name="NC.M14.1_28" localSheetId="11">#REF!</definedName>
    <definedName name="NC.M14.1_28" localSheetId="3">#REF!</definedName>
    <definedName name="NC.M14.1_28">#REF!</definedName>
    <definedName name="NC.M14.2" localSheetId="11">#REF!</definedName>
    <definedName name="NC.M14.2" localSheetId="3">#REF!</definedName>
    <definedName name="NC.M14.2">#REF!</definedName>
    <definedName name="NC.M14.2_28" localSheetId="11">#REF!</definedName>
    <definedName name="NC.M14.2_28" localSheetId="3">#REF!</definedName>
    <definedName name="NC.M14.2_28">#REF!</definedName>
    <definedName name="NC.MDT" localSheetId="11">#REF!</definedName>
    <definedName name="NC.MDT" localSheetId="3">#REF!</definedName>
    <definedName name="NC.MDT">#REF!</definedName>
    <definedName name="NC.MDT_28" localSheetId="11">#REF!</definedName>
    <definedName name="NC.MDT_28" localSheetId="3">#REF!</definedName>
    <definedName name="NC.MDT_28">#REF!</definedName>
    <definedName name="NC.MTCat" localSheetId="11">#REF!</definedName>
    <definedName name="NC.MTCat" localSheetId="3">#REF!</definedName>
    <definedName name="NC.MTCat">#REF!</definedName>
    <definedName name="NC.MTCat_28" localSheetId="11">#REF!</definedName>
    <definedName name="NC.MTCat_28" localSheetId="3">#REF!</definedName>
    <definedName name="NC.MTCat_28">#REF!</definedName>
    <definedName name="NC.T1C.CDFD" localSheetId="11">#REF!</definedName>
    <definedName name="NC.T1C.CDFD" localSheetId="3">#REF!</definedName>
    <definedName name="NC.T1C.CDFD">#REF!</definedName>
    <definedName name="NC.T1C.CDFD_28" localSheetId="11">#REF!</definedName>
    <definedName name="NC.T1C.CDFD_28" localSheetId="3">#REF!</definedName>
    <definedName name="NC.T1C.CDFD_28">#REF!</definedName>
    <definedName name="NC.T1C.M14" localSheetId="11">#REF!</definedName>
    <definedName name="NC.T1C.M14" localSheetId="3">#REF!</definedName>
    <definedName name="NC.T1C.M14">#REF!</definedName>
    <definedName name="NC.T1C.M14_28" localSheetId="11">#REF!</definedName>
    <definedName name="NC.T1C.M14_28" localSheetId="3">#REF!</definedName>
    <definedName name="NC.T1C.M14_28">#REF!</definedName>
    <definedName name="NC.TTC" localSheetId="11">#REF!</definedName>
    <definedName name="NC.TTC" localSheetId="3">#REF!</definedName>
    <definedName name="NC.TTC">#REF!</definedName>
    <definedName name="NC.TTC_28" localSheetId="11">#REF!</definedName>
    <definedName name="NC.TTC_28" localSheetId="3">#REF!</definedName>
    <definedName name="NC.TTC_28">#REF!</definedName>
    <definedName name="NC.X.CSV" localSheetId="11">#REF!</definedName>
    <definedName name="NC.X.CSV" localSheetId="3">#REF!</definedName>
    <definedName name="NC.X.CSV">#REF!</definedName>
    <definedName name="NC.X.CSV_28" localSheetId="11">#REF!</definedName>
    <definedName name="NC.X.CSV_28" localSheetId="3">#REF!</definedName>
    <definedName name="NC.X.CSV_28">#REF!</definedName>
    <definedName name="NC.XL" localSheetId="11">#REF!</definedName>
    <definedName name="NC.XL" localSheetId="3">#REF!</definedName>
    <definedName name="NC.XL">#REF!</definedName>
    <definedName name="NC.XL_28" localSheetId="11">#REF!</definedName>
    <definedName name="NC.XL_28" localSheetId="3">#REF!</definedName>
    <definedName name="NC.XL_28">#REF!</definedName>
    <definedName name="nc_26" localSheetId="11">#REF!</definedName>
    <definedName name="nc_26" localSheetId="3">#REF!</definedName>
    <definedName name="nc_26">#REF!</definedName>
    <definedName name="nc_28" localSheetId="11">#REF!</definedName>
    <definedName name="nc_28" localSheetId="3">#REF!</definedName>
    <definedName name="nc_28">#REF!</definedName>
    <definedName name="nc_3">"$#REF!.$#REF!$#REF!"</definedName>
    <definedName name="nc_betong200">NA()</definedName>
    <definedName name="nc_betong200_26" localSheetId="11">#REF!</definedName>
    <definedName name="nc_betong200_26" localSheetId="3">#REF!</definedName>
    <definedName name="nc_betong200_26">#REF!</definedName>
    <definedName name="nc_betong200_28" localSheetId="11">#REF!</definedName>
    <definedName name="nc_betong200_28" localSheetId="3">#REF!</definedName>
    <definedName name="nc_betong200_28">#REF!</definedName>
    <definedName name="nc_betong200_3">NA()</definedName>
    <definedName name="nc_btm10">"$#REF!.$#REF!$#REF!"</definedName>
    <definedName name="nc_btm10_26" localSheetId="11">#REF!</definedName>
    <definedName name="nc_btm10_26" localSheetId="3">#REF!</definedName>
    <definedName name="nc_btm10_26">#REF!</definedName>
    <definedName name="nc_btm10_28" localSheetId="11">#REF!</definedName>
    <definedName name="nc_btm10_28" localSheetId="3">#REF!</definedName>
    <definedName name="nc_btm10_28">#REF!</definedName>
    <definedName name="nc_btm10_3">"$#REF!.$#REF!$#REF!"</definedName>
    <definedName name="nc_btm100" localSheetId="11">#REF!</definedName>
    <definedName name="nc_btm100" localSheetId="3">#REF!</definedName>
    <definedName name="nc_btm100">#REF!</definedName>
    <definedName name="nc_btm100_20" localSheetId="11">#REF!</definedName>
    <definedName name="nc_btm100_20" localSheetId="3">#REF!</definedName>
    <definedName name="nc_btm100_20">#REF!</definedName>
    <definedName name="nc_btm100_28" localSheetId="11">#REF!</definedName>
    <definedName name="nc_btm100_28" localSheetId="3">#REF!</definedName>
    <definedName name="nc_btm100_28">#REF!</definedName>
    <definedName name="nc_btm150" localSheetId="11">#REF!</definedName>
    <definedName name="nc_btm150" localSheetId="3">#REF!</definedName>
    <definedName name="nc_btm150">#REF!</definedName>
    <definedName name="nc_btm150_20" localSheetId="11">#REF!</definedName>
    <definedName name="nc_btm150_20" localSheetId="3">#REF!</definedName>
    <definedName name="nc_btm150_20">#REF!</definedName>
    <definedName name="nc_btm150_28" localSheetId="11">#REF!</definedName>
    <definedName name="nc_btm150_28" localSheetId="3">#REF!</definedName>
    <definedName name="nc_btm150_28">#REF!</definedName>
    <definedName name="nc_btm200" localSheetId="11">#REF!</definedName>
    <definedName name="nc_btm200" localSheetId="3">#REF!</definedName>
    <definedName name="nc_btm200">#REF!</definedName>
    <definedName name="nc_btm200_20" localSheetId="11">#REF!</definedName>
    <definedName name="nc_btm200_20" localSheetId="3">#REF!</definedName>
    <definedName name="nc_btm200_20">#REF!</definedName>
    <definedName name="nc_btm200_28" localSheetId="11">#REF!</definedName>
    <definedName name="nc_btm200_28" localSheetId="3">#REF!</definedName>
    <definedName name="nc_btm200_28">#REF!</definedName>
    <definedName name="nc_btm50" localSheetId="11">#REF!</definedName>
    <definedName name="nc_btm50" localSheetId="3">#REF!</definedName>
    <definedName name="nc_btm50">#REF!</definedName>
    <definedName name="nc_btm50_20" localSheetId="11">#REF!</definedName>
    <definedName name="nc_btm50_20" localSheetId="3">#REF!</definedName>
    <definedName name="nc_btm50_20">#REF!</definedName>
    <definedName name="nc_btm50_28" localSheetId="11">#REF!</definedName>
    <definedName name="nc_btm50_28" localSheetId="3">#REF!</definedName>
    <definedName name="nc_btm50_28">#REF!</definedName>
    <definedName name="nc_cotpha" localSheetId="11">#REF!</definedName>
    <definedName name="nc_cotpha" localSheetId="3">#REF!</definedName>
    <definedName name="nc_cotpha">#REF!</definedName>
    <definedName name="nc_cotpha_1" localSheetId="11">#REF!</definedName>
    <definedName name="nc_cotpha_1" localSheetId="3">#REF!</definedName>
    <definedName name="nc_cotpha_1">#REF!</definedName>
    <definedName name="nc_cotpha_2" localSheetId="11">#REF!</definedName>
    <definedName name="nc_cotpha_2" localSheetId="3">#REF!</definedName>
    <definedName name="nc_cotpha_2">#REF!</definedName>
    <definedName name="nc_cotpha_20" localSheetId="11">#REF!</definedName>
    <definedName name="nc_cotpha_20" localSheetId="3">#REF!</definedName>
    <definedName name="nc_cotpha_20">#REF!</definedName>
    <definedName name="nc_cotpha_25" localSheetId="11">#REF!</definedName>
    <definedName name="nc_cotpha_25" localSheetId="3">#REF!</definedName>
    <definedName name="nc_cotpha_25">#REF!</definedName>
    <definedName name="nc_cotpha_26" localSheetId="11">#REF!</definedName>
    <definedName name="nc_cotpha_26" localSheetId="3">#REF!</definedName>
    <definedName name="nc_cotpha_26">#REF!</definedName>
    <definedName name="nc_cotpha_28" localSheetId="11">#REF!</definedName>
    <definedName name="nc_cotpha_28" localSheetId="3">#REF!</definedName>
    <definedName name="nc_cotpha_28">#REF!</definedName>
    <definedName name="nc_cotpha_3" localSheetId="11">#REF!</definedName>
    <definedName name="nc_cotpha_3" localSheetId="3">#REF!</definedName>
    <definedName name="nc_cotpha_3">#REF!</definedName>
    <definedName name="nc_cotpha_3_1" localSheetId="11">#REF!</definedName>
    <definedName name="nc_cotpha_3_1" localSheetId="3">#REF!</definedName>
    <definedName name="nc_cotpha_3_1">#REF!</definedName>
    <definedName name="nc_cotpha_3_2" localSheetId="11">#REF!</definedName>
    <definedName name="nc_cotpha_3_2" localSheetId="3">#REF!</definedName>
    <definedName name="nc_cotpha_3_2">#REF!</definedName>
    <definedName name="nc_cotpha_3_20" localSheetId="11">#REF!</definedName>
    <definedName name="nc_cotpha_3_20" localSheetId="3">#REF!</definedName>
    <definedName name="nc_cotpha_3_20">#REF!</definedName>
    <definedName name="nc_cotpha_3_25" localSheetId="11">#REF!</definedName>
    <definedName name="nc_cotpha_3_25" localSheetId="3">#REF!</definedName>
    <definedName name="nc_cotpha_3_25">#REF!</definedName>
    <definedName name="NC_CSCT" localSheetId="11">#REF!</definedName>
    <definedName name="NC_CSCT" localSheetId="3">#REF!</definedName>
    <definedName name="NC_CSCT">#REF!</definedName>
    <definedName name="NC_CSCT_20" localSheetId="11">#REF!</definedName>
    <definedName name="NC_CSCT_20" localSheetId="3">#REF!</definedName>
    <definedName name="NC_CSCT_20">#REF!</definedName>
    <definedName name="NC_CSCT_28" localSheetId="11">#REF!</definedName>
    <definedName name="NC_CSCT_28" localSheetId="3">#REF!</definedName>
    <definedName name="NC_CSCT_28">#REF!</definedName>
    <definedName name="NC_CTXD" localSheetId="11">#REF!</definedName>
    <definedName name="NC_CTXD" localSheetId="3">#REF!</definedName>
    <definedName name="NC_CTXD">#REF!</definedName>
    <definedName name="NC_CTXD_20" localSheetId="11">#REF!</definedName>
    <definedName name="NC_CTXD_20" localSheetId="3">#REF!</definedName>
    <definedName name="NC_CTXD_20">#REF!</definedName>
    <definedName name="NC_CTXD_28" localSheetId="11">#REF!</definedName>
    <definedName name="NC_CTXD_28" localSheetId="3">#REF!</definedName>
    <definedName name="NC_CTXD_28">#REF!</definedName>
    <definedName name="NC_RD" localSheetId="11">#REF!</definedName>
    <definedName name="NC_RD" localSheetId="3">#REF!</definedName>
    <definedName name="NC_RD">#REF!</definedName>
    <definedName name="NC_RD_20" localSheetId="11">#REF!</definedName>
    <definedName name="NC_RD_20" localSheetId="3">#REF!</definedName>
    <definedName name="NC_RD_20">#REF!</definedName>
    <definedName name="NC_RD_28" localSheetId="11">#REF!</definedName>
    <definedName name="NC_RD_28" localSheetId="3">#REF!</definedName>
    <definedName name="NC_RD_28">#REF!</definedName>
    <definedName name="NC_TD" localSheetId="11">#REF!</definedName>
    <definedName name="NC_TD" localSheetId="3">#REF!</definedName>
    <definedName name="NC_TD">#REF!</definedName>
    <definedName name="NC_TD_20" localSheetId="11">#REF!</definedName>
    <definedName name="NC_TD_20" localSheetId="3">#REF!</definedName>
    <definedName name="NC_TD_20">#REF!</definedName>
    <definedName name="NC_TD_28" localSheetId="11">#REF!</definedName>
    <definedName name="NC_TD_28" localSheetId="3">#REF!</definedName>
    <definedName name="NC_TD_28">#REF!</definedName>
    <definedName name="NC100_20" localSheetId="11">#REF!</definedName>
    <definedName name="NC100_20" localSheetId="3">#REF!</definedName>
    <definedName name="NC100_20">#REF!</definedName>
    <definedName name="NC100_28" localSheetId="11">#REF!</definedName>
    <definedName name="NC100_28" localSheetId="3">#REF!</definedName>
    <definedName name="NC100_28">#REF!</definedName>
    <definedName name="nc12m" localSheetId="11">#REF!</definedName>
    <definedName name="nc12m" localSheetId="3">#REF!</definedName>
    <definedName name="nc12m">#REF!</definedName>
    <definedName name="nc150_28" localSheetId="11">#REF!</definedName>
    <definedName name="nc150_28" localSheetId="3">#REF!</definedName>
    <definedName name="nc150_28">#REF!</definedName>
    <definedName name="nc1nc">NA()</definedName>
    <definedName name="nc1nc_26" localSheetId="11">#REF!</definedName>
    <definedName name="nc1nc_26" localSheetId="3">#REF!</definedName>
    <definedName name="nc1nc_26">#REF!</definedName>
    <definedName name="nc1nc_28" localSheetId="11">#REF!</definedName>
    <definedName name="nc1nc_28" localSheetId="3">#REF!</definedName>
    <definedName name="nc1nc_28">#REF!</definedName>
    <definedName name="nc1nc_3">NA()</definedName>
    <definedName name="nc1p">"$#REF!.$I$25"</definedName>
    <definedName name="nc1p_26" localSheetId="11">#REF!</definedName>
    <definedName name="nc1p_26" localSheetId="3">#REF!</definedName>
    <definedName name="nc1p_26">#REF!</definedName>
    <definedName name="nc1p_28" localSheetId="11">#REF!</definedName>
    <definedName name="nc1p_28" localSheetId="3">#REF!</definedName>
    <definedName name="nc1p_28">#REF!</definedName>
    <definedName name="nc1p_3">"$#REF!.$I$25"</definedName>
    <definedName name="nc1vl">NA()</definedName>
    <definedName name="nc1vl_26" localSheetId="11">#REF!</definedName>
    <definedName name="nc1vl_26" localSheetId="3">#REF!</definedName>
    <definedName name="nc1vl_26">#REF!</definedName>
    <definedName name="nc1vl_28" localSheetId="11">#REF!</definedName>
    <definedName name="nc1vl_28" localSheetId="3">#REF!</definedName>
    <definedName name="nc1vl_28">#REF!</definedName>
    <definedName name="nc1vl_3">NA()</definedName>
    <definedName name="nc2.5" localSheetId="11">#REF!</definedName>
    <definedName name="nc2.5" localSheetId="3">#REF!</definedName>
    <definedName name="nc2.5">#REF!</definedName>
    <definedName name="nc2.7" localSheetId="11">#REF!</definedName>
    <definedName name="nc2.7" localSheetId="3">#REF!</definedName>
    <definedName name="nc2.7">#REF!</definedName>
    <definedName name="NC200_28" localSheetId="11">#REF!</definedName>
    <definedName name="NC200_28" localSheetId="3">#REF!</definedName>
    <definedName name="NC200_28">#REF!</definedName>
    <definedName name="nc24nc">NA()</definedName>
    <definedName name="nc24nc_26" localSheetId="11">#REF!</definedName>
    <definedName name="nc24nc_26" localSheetId="3">#REF!</definedName>
    <definedName name="nc24nc_26">#REF!</definedName>
    <definedName name="nc24nc_28" localSheetId="11">#REF!</definedName>
    <definedName name="nc24nc_28" localSheetId="3">#REF!</definedName>
    <definedName name="nc24nc_28">#REF!</definedName>
    <definedName name="nc24nc_3">NA()</definedName>
    <definedName name="nc24vl">NA()</definedName>
    <definedName name="nc24vl_26" localSheetId="11">#REF!</definedName>
    <definedName name="nc24vl_26" localSheetId="3">#REF!</definedName>
    <definedName name="nc24vl_26">#REF!</definedName>
    <definedName name="nc24vl_28" localSheetId="11">#REF!</definedName>
    <definedName name="nc24vl_28" localSheetId="3">#REF!</definedName>
    <definedName name="nc24vl_28">#REF!</definedName>
    <definedName name="nc24vl_3">NA()</definedName>
    <definedName name="nc25_20" localSheetId="11">#REF!</definedName>
    <definedName name="nc25_20" localSheetId="3">#REF!</definedName>
    <definedName name="nc25_20">#REF!</definedName>
    <definedName name="nc25_28" localSheetId="11">#REF!</definedName>
    <definedName name="nc25_28" localSheetId="3">#REF!</definedName>
    <definedName name="nc25_28">#REF!</definedName>
    <definedName name="nc27_20" localSheetId="11">#REF!</definedName>
    <definedName name="nc27_20" localSheetId="3">#REF!</definedName>
    <definedName name="nc27_20">#REF!</definedName>
    <definedName name="nc27_28" localSheetId="11">#REF!</definedName>
    <definedName name="nc27_28" localSheetId="3">#REF!</definedName>
    <definedName name="nc27_28">#REF!</definedName>
    <definedName name="nc3." localSheetId="11">#REF!</definedName>
    <definedName name="nc3." localSheetId="3">#REF!</definedName>
    <definedName name="nc3.">#REF!</definedName>
    <definedName name="nc3._20" localSheetId="11">#REF!</definedName>
    <definedName name="nc3._20" localSheetId="3">#REF!</definedName>
    <definedName name="nc3._20">#REF!</definedName>
    <definedName name="nc3._28" localSheetId="11">#REF!</definedName>
    <definedName name="nc3._28" localSheetId="3">#REF!</definedName>
    <definedName name="nc3._28">#REF!</definedName>
    <definedName name="nc3.2" localSheetId="11">#REF!</definedName>
    <definedName name="nc3.2" localSheetId="3">#REF!</definedName>
    <definedName name="nc3.2">#REF!</definedName>
    <definedName name="nc3.5" localSheetId="11">#REF!</definedName>
    <definedName name="nc3.5" localSheetId="3">#REF!</definedName>
    <definedName name="nc3.5">#REF!</definedName>
    <definedName name="nc3.7" localSheetId="11">#REF!</definedName>
    <definedName name="nc3.7" localSheetId="3">#REF!</definedName>
    <definedName name="nc3.7">#REF!</definedName>
    <definedName name="nc3_5" localSheetId="11">#REF!</definedName>
    <definedName name="nc3_5" localSheetId="3">#REF!</definedName>
    <definedName name="nc3_5">#REF!</definedName>
    <definedName name="nc32_20" localSheetId="11">#REF!</definedName>
    <definedName name="nc32_20" localSheetId="3">#REF!</definedName>
    <definedName name="nc32_20">#REF!</definedName>
    <definedName name="nc32_28" localSheetId="11">#REF!</definedName>
    <definedName name="nc32_28" localSheetId="3">#REF!</definedName>
    <definedName name="nc32_28">#REF!</definedName>
    <definedName name="nc37_20" localSheetId="11">#REF!</definedName>
    <definedName name="nc37_20" localSheetId="3">#REF!</definedName>
    <definedName name="nc37_20">#REF!</definedName>
    <definedName name="nc37_28" localSheetId="11">#REF!</definedName>
    <definedName name="nc37_28" localSheetId="3">#REF!</definedName>
    <definedName name="nc37_28">#REF!</definedName>
    <definedName name="nc3p">"$#REF!.$#REF!$#REF!"</definedName>
    <definedName name="nc3p_26" localSheetId="11">#REF!</definedName>
    <definedName name="nc3p_26" localSheetId="3">#REF!</definedName>
    <definedName name="nc3p_26">#REF!</definedName>
    <definedName name="nc3p_28" localSheetId="11">#REF!</definedName>
    <definedName name="nc3p_28" localSheetId="3">#REF!</definedName>
    <definedName name="nc3p_28">#REF!</definedName>
    <definedName name="nc3p_3">"$#REF!.$#REF!$#REF!"</definedName>
    <definedName name="nc4.5" localSheetId="11">#REF!</definedName>
    <definedName name="nc4.5" localSheetId="3">#REF!</definedName>
    <definedName name="nc4.5">#REF!</definedName>
    <definedName name="nc4_20" localSheetId="11">#REF!</definedName>
    <definedName name="nc4_20" localSheetId="3">#REF!</definedName>
    <definedName name="nc4_20">#REF!</definedName>
    <definedName name="nc45_20" localSheetId="11">#REF!</definedName>
    <definedName name="nc45_20" localSheetId="3">#REF!</definedName>
    <definedName name="nc45_20">#REF!</definedName>
    <definedName name="nc45_28" localSheetId="11">#REF!</definedName>
    <definedName name="nc45_28" localSheetId="3">#REF!</definedName>
    <definedName name="nc45_28">#REF!</definedName>
    <definedName name="nc5_28" localSheetId="11">#REF!</definedName>
    <definedName name="nc5_28" localSheetId="3">#REF!</definedName>
    <definedName name="nc5_28">#REF!</definedName>
    <definedName name="nc50_28" localSheetId="11">#REF!</definedName>
    <definedName name="nc50_28" localSheetId="3">#REF!</definedName>
    <definedName name="nc50_28">#REF!</definedName>
    <definedName name="nc6_20" localSheetId="11">#REF!</definedName>
    <definedName name="nc6_20" localSheetId="3">#REF!</definedName>
    <definedName name="nc6_20">#REF!</definedName>
    <definedName name="nc6_28" localSheetId="11">#REF!</definedName>
    <definedName name="nc6_28" localSheetId="3">#REF!</definedName>
    <definedName name="nc6_28">#REF!</definedName>
    <definedName name="nc7_20" localSheetId="11">#REF!</definedName>
    <definedName name="nc7_20" localSheetId="3">#REF!</definedName>
    <definedName name="nc7_20">#REF!</definedName>
    <definedName name="nc7_28" localSheetId="11">#REF!</definedName>
    <definedName name="nc7_28" localSheetId="3">#REF!</definedName>
    <definedName name="nc7_28">#REF!</definedName>
    <definedName name="NCbac2.5" localSheetId="11">#REF!</definedName>
    <definedName name="NCbac2.5" localSheetId="3">#REF!</definedName>
    <definedName name="NCbac2.5">#REF!</definedName>
    <definedName name="NCBD" localSheetId="11">#REF!</definedName>
    <definedName name="NCBD" localSheetId="3">#REF!</definedName>
    <definedName name="NCBD">#REF!</definedName>
    <definedName name="NCBD_28" localSheetId="11">#REF!</definedName>
    <definedName name="NCBD_28" localSheetId="3">#REF!</definedName>
    <definedName name="NCBD_28">#REF!</definedName>
    <definedName name="NCBD100">"$#REF!.$#REF!$#REF!"</definedName>
    <definedName name="NCBD100_26" localSheetId="11">#REF!</definedName>
    <definedName name="NCBD100_26" localSheetId="3">#REF!</definedName>
    <definedName name="NCBD100_26">#REF!</definedName>
    <definedName name="NCBD100_28" localSheetId="11">#REF!</definedName>
    <definedName name="NCBD100_28" localSheetId="3">#REF!</definedName>
    <definedName name="NCBD100_28">#REF!</definedName>
    <definedName name="NCBD100_3">"$#REF!.$#REF!$#REF!"</definedName>
    <definedName name="NCBD200">"$#REF!.$#REF!$#REF!"</definedName>
    <definedName name="NCBD200_26" localSheetId="11">#REF!</definedName>
    <definedName name="NCBD200_26" localSheetId="3">#REF!</definedName>
    <definedName name="NCBD200_26">#REF!</definedName>
    <definedName name="NCBD200_28" localSheetId="11">#REF!</definedName>
    <definedName name="NCBD200_28" localSheetId="3">#REF!</definedName>
    <definedName name="NCBD200_28">#REF!</definedName>
    <definedName name="NCBD200_3">"$#REF!.$#REF!$#REF!"</definedName>
    <definedName name="NCBD250">"$#REF!.$#REF!$#REF!"</definedName>
    <definedName name="NCBD250_26" localSheetId="11">#REF!</definedName>
    <definedName name="NCBD250_26" localSheetId="3">#REF!</definedName>
    <definedName name="NCBD250_26">#REF!</definedName>
    <definedName name="NCBD250_28" localSheetId="11">#REF!</definedName>
    <definedName name="NCBD250_28" localSheetId="3">#REF!</definedName>
    <definedName name="NCBD250_28">#REF!</definedName>
    <definedName name="NCBD250_3">"$#REF!.$#REF!$#REF!"</definedName>
    <definedName name="NCBDCV" localSheetId="11">#REF!</definedName>
    <definedName name="NCBDCV" localSheetId="3">#REF!</definedName>
    <definedName name="NCBDCV">#REF!</definedName>
    <definedName name="ncbdd" localSheetId="11">#REF!</definedName>
    <definedName name="ncbdd" localSheetId="3">#REF!</definedName>
    <definedName name="ncbdd">#REF!</definedName>
    <definedName name="NCBDN" localSheetId="11">#REF!</definedName>
    <definedName name="NCBDN" localSheetId="3">#REF!</definedName>
    <definedName name="NCBDN">#REF!</definedName>
    <definedName name="NCBDXM" localSheetId="11">#REF!</definedName>
    <definedName name="NCBDXM" localSheetId="3">#REF!</definedName>
    <definedName name="NCBDXM">#REF!</definedName>
    <definedName name="ncbt" localSheetId="11">#REF!</definedName>
    <definedName name="ncbt" localSheetId="3">#REF!</definedName>
    <definedName name="ncbt">#REF!</definedName>
    <definedName name="ncbt_20" localSheetId="11">#REF!</definedName>
    <definedName name="ncbt_20" localSheetId="3">#REF!</definedName>
    <definedName name="ncbt_20">#REF!</definedName>
    <definedName name="ncbt_28" localSheetId="11">#REF!</definedName>
    <definedName name="ncbt_28" localSheetId="3">#REF!</definedName>
    <definedName name="ncbt_28">#REF!</definedName>
    <definedName name="ncc" localSheetId="11">#REF!</definedName>
    <definedName name="ncc" localSheetId="3">#REF!</definedName>
    <definedName name="ncc">#REF!</definedName>
    <definedName name="ncc_20" localSheetId="11">#REF!</definedName>
    <definedName name="ncc_20" localSheetId="3">#REF!</definedName>
    <definedName name="ncc_20">#REF!</definedName>
    <definedName name="ncc_28" localSheetId="11">#REF!</definedName>
    <definedName name="ncc_28" localSheetId="3">#REF!</definedName>
    <definedName name="ncc_28">#REF!</definedName>
    <definedName name="NCC2.7" localSheetId="11">#REF!</definedName>
    <definedName name="NCC2.7" localSheetId="3">#REF!</definedName>
    <definedName name="NCC2.7">#REF!</definedName>
    <definedName name="ncc3.5" localSheetId="11">#REF!</definedName>
    <definedName name="ncc3.5" localSheetId="3">#REF!</definedName>
    <definedName name="ncc3.5">#REF!</definedName>
    <definedName name="ncc3.7" localSheetId="11">#REF!</definedName>
    <definedName name="ncc3.7" localSheetId="3">#REF!</definedName>
    <definedName name="ncc3.7">#REF!</definedName>
    <definedName name="NCcap0.7" localSheetId="11">#REF!</definedName>
    <definedName name="NCcap0.7" localSheetId="3">#REF!</definedName>
    <definedName name="NCcap0.7">#REF!</definedName>
    <definedName name="NCcap1" localSheetId="11">#REF!</definedName>
    <definedName name="NCcap1" localSheetId="3">#REF!</definedName>
    <definedName name="NCcap1">#REF!</definedName>
    <definedName name="nccc2" localSheetId="11">#REF!</definedName>
    <definedName name="nccc2" localSheetId="3">#REF!</definedName>
    <definedName name="nccc2">#REF!</definedName>
    <definedName name="nccc2_28" localSheetId="11">#REF!</definedName>
    <definedName name="nccc2_28" localSheetId="3">#REF!</definedName>
    <definedName name="nccc2_28">#REF!</definedName>
    <definedName name="nccs" localSheetId="11">#REF!</definedName>
    <definedName name="nccs" localSheetId="3">#REF!</definedName>
    <definedName name="nccs">#REF!</definedName>
    <definedName name="nccs_20" localSheetId="11">#REF!</definedName>
    <definedName name="nccs_20" localSheetId="3">#REF!</definedName>
    <definedName name="nccs_20">#REF!</definedName>
    <definedName name="nccs_28" localSheetId="11">#REF!</definedName>
    <definedName name="nccs_28" localSheetId="3">#REF!</definedName>
    <definedName name="nccs_28">#REF!</definedName>
    <definedName name="NCCT3p" localSheetId="11">#REF!</definedName>
    <definedName name="NCCT3p" localSheetId="3">#REF!</definedName>
    <definedName name="NCCT3p">#REF!</definedName>
    <definedName name="NCCT3p_20" localSheetId="11">#REF!</definedName>
    <definedName name="NCCT3p_20" localSheetId="3">#REF!</definedName>
    <definedName name="NCCT3p_20">#REF!</definedName>
    <definedName name="NCCT3p_28" localSheetId="11">#REF!</definedName>
    <definedName name="NCCT3p_28" localSheetId="3">#REF!</definedName>
    <definedName name="NCCT3p_28">#REF!</definedName>
    <definedName name="ncd" localSheetId="11">#REF!</definedName>
    <definedName name="ncd" localSheetId="3">#REF!</definedName>
    <definedName name="ncd">#REF!</definedName>
    <definedName name="ncday35" localSheetId="11">#REF!</definedName>
    <definedName name="ncday35" localSheetId="3">#REF!</definedName>
    <definedName name="ncday35">#REF!</definedName>
    <definedName name="ncday35_28" localSheetId="11">#REF!</definedName>
    <definedName name="ncday35_28" localSheetId="3">#REF!</definedName>
    <definedName name="ncday35_28">#REF!</definedName>
    <definedName name="ncday50" localSheetId="11">#REF!</definedName>
    <definedName name="ncday50" localSheetId="3">#REF!</definedName>
    <definedName name="ncday50">#REF!</definedName>
    <definedName name="ncday50_28" localSheetId="11">#REF!</definedName>
    <definedName name="ncday50_28" localSheetId="3">#REF!</definedName>
    <definedName name="ncday50_28">#REF!</definedName>
    <definedName name="ncday70" localSheetId="11">#REF!</definedName>
    <definedName name="ncday70" localSheetId="3">#REF!</definedName>
    <definedName name="ncday70">#REF!</definedName>
    <definedName name="ncday70_28" localSheetId="11">#REF!</definedName>
    <definedName name="ncday70_28" localSheetId="3">#REF!</definedName>
    <definedName name="ncday70_28">#REF!</definedName>
    <definedName name="ncday95" localSheetId="11">#REF!</definedName>
    <definedName name="ncday95" localSheetId="3">#REF!</definedName>
    <definedName name="ncday95">#REF!</definedName>
    <definedName name="ncday95_28" localSheetId="11">#REF!</definedName>
    <definedName name="ncday95_28" localSheetId="3">#REF!</definedName>
    <definedName name="ncday95_28">#REF!</definedName>
    <definedName name="ncdd">NA()</definedName>
    <definedName name="ncdd_26" localSheetId="11">#REF!</definedName>
    <definedName name="ncdd_26" localSheetId="3">#REF!</definedName>
    <definedName name="ncdd_26">#REF!</definedName>
    <definedName name="ncdd_28" localSheetId="11">#REF!</definedName>
    <definedName name="ncdd_28" localSheetId="3">#REF!</definedName>
    <definedName name="ncdd_28">#REF!</definedName>
    <definedName name="ncdd_3">NA()</definedName>
    <definedName name="NCDD2">NA()</definedName>
    <definedName name="NCDD2_26" localSheetId="11">#REF!</definedName>
    <definedName name="NCDD2_26" localSheetId="3">#REF!</definedName>
    <definedName name="NCDD2_26">#REF!</definedName>
    <definedName name="NCDD2_28" localSheetId="11">#REF!</definedName>
    <definedName name="NCDD2_28" localSheetId="3">#REF!</definedName>
    <definedName name="NCDD2_28">#REF!</definedName>
    <definedName name="NCDD2_3">NA()</definedName>
    <definedName name="NCGF" localSheetId="11">#REF!</definedName>
    <definedName name="NCGF" localSheetId="3">#REF!</definedName>
    <definedName name="NCGF">#REF!</definedName>
    <definedName name="NCGF_28" localSheetId="11">#REF!</definedName>
    <definedName name="NCGF_28" localSheetId="3">#REF!</definedName>
    <definedName name="NCGF_28">#REF!</definedName>
    <definedName name="ncgff" localSheetId="11">#REF!</definedName>
    <definedName name="ncgff" localSheetId="3">#REF!</definedName>
    <definedName name="ncgff">#REF!</definedName>
    <definedName name="ncgff_20" localSheetId="11">#REF!</definedName>
    <definedName name="ncgff_20" localSheetId="3">#REF!</definedName>
    <definedName name="ncgff_20">#REF!</definedName>
    <definedName name="ncgff_28" localSheetId="11">#REF!</definedName>
    <definedName name="ncgff_28" localSheetId="3">#REF!</definedName>
    <definedName name="ncgff_28">#REF!</definedName>
    <definedName name="NCHC" localSheetId="11">#REF!</definedName>
    <definedName name="NCHC" localSheetId="3">#REF!</definedName>
    <definedName name="NCHC">#REF!</definedName>
    <definedName name="NCHC_28" localSheetId="11">#REF!</definedName>
    <definedName name="NCHC_28" localSheetId="3">#REF!</definedName>
    <definedName name="NCHC_28">#REF!</definedName>
    <definedName name="NCKday" localSheetId="11">#REF!</definedName>
    <definedName name="NCKday" localSheetId="3">#REF!</definedName>
    <definedName name="NCKday">#REF!</definedName>
    <definedName name="NCKday_20" localSheetId="11">#REF!</definedName>
    <definedName name="NCKday_20" localSheetId="3">#REF!</definedName>
    <definedName name="NCKday_20">#REF!</definedName>
    <definedName name="NCKday_28" localSheetId="11">#REF!</definedName>
    <definedName name="NCKday_28" localSheetId="3">#REF!</definedName>
    <definedName name="NCKday_28">#REF!</definedName>
    <definedName name="NCKT">"$#REF!.$A$5:$B$12"</definedName>
    <definedName name="NCKT_26" localSheetId="11">#REF!</definedName>
    <definedName name="NCKT_26" localSheetId="3">#REF!</definedName>
    <definedName name="NCKT_26">#REF!</definedName>
    <definedName name="NCKT_28" localSheetId="11">#REF!</definedName>
    <definedName name="NCKT_28" localSheetId="3">#REF!</definedName>
    <definedName name="NCKT_28">#REF!</definedName>
    <definedName name="NCKT_3">"$#REF!.$A$5:$B$12"</definedName>
    <definedName name="NCL100_26" localSheetId="11">#REF!</definedName>
    <definedName name="NCL100_26" localSheetId="3">#REF!</definedName>
    <definedName name="NCL100_26">#REF!</definedName>
    <definedName name="NCL100_28" localSheetId="11">#REF!</definedName>
    <definedName name="NCL100_28" localSheetId="3">#REF!</definedName>
    <definedName name="NCL100_28">#REF!</definedName>
    <definedName name="NCL100_3">"$#REF!.$#REF!$#REF!"</definedName>
    <definedName name="NCL200_26" localSheetId="11">#REF!</definedName>
    <definedName name="NCL200_26" localSheetId="3">#REF!</definedName>
    <definedName name="NCL200_26">#REF!</definedName>
    <definedName name="NCL200_28" localSheetId="11">#REF!</definedName>
    <definedName name="NCL200_28" localSheetId="3">#REF!</definedName>
    <definedName name="NCL200_28">#REF!</definedName>
    <definedName name="NCL200_3">"$#REF!.$#REF!$#REF!"</definedName>
    <definedName name="NCL250_26" localSheetId="11">#REF!</definedName>
    <definedName name="NCL250_26" localSheetId="3">#REF!</definedName>
    <definedName name="NCL250_26">#REF!</definedName>
    <definedName name="NCL250_28" localSheetId="11">#REF!</definedName>
    <definedName name="NCL250_28" localSheetId="3">#REF!</definedName>
    <definedName name="NCL250_28">#REF!</definedName>
    <definedName name="NCL250_3">"$#REF!.$#REF!$#REF!"</definedName>
    <definedName name="NCLD" localSheetId="11">#REF!</definedName>
    <definedName name="NCLD" localSheetId="3">#REF!</definedName>
    <definedName name="NCLD">#REF!</definedName>
    <definedName name="NCLD_20" localSheetId="11">#REF!</definedName>
    <definedName name="NCLD_20" localSheetId="3">#REF!</definedName>
    <definedName name="NCLD_20">#REF!</definedName>
    <definedName name="NCLD_28" localSheetId="11">#REF!</definedName>
    <definedName name="NCLD_28" localSheetId="3">#REF!</definedName>
    <definedName name="NCLD_28">#REF!</definedName>
    <definedName name="ncmt2" localSheetId="11">#REF!</definedName>
    <definedName name="ncmt2" localSheetId="3">#REF!</definedName>
    <definedName name="ncmt2">#REF!</definedName>
    <definedName name="ncmt2_28" localSheetId="11">#REF!</definedName>
    <definedName name="ncmt2_28" localSheetId="3">#REF!</definedName>
    <definedName name="ncmt2_28">#REF!</definedName>
    <definedName name="NCNCS" localSheetId="11">#REF!</definedName>
    <definedName name="NCNCS" localSheetId="3">#REF!</definedName>
    <definedName name="NCNCS">#REF!</definedName>
    <definedName name="NCO150_28" localSheetId="11">#REF!</definedName>
    <definedName name="NCO150_28" localSheetId="3">#REF!</definedName>
    <definedName name="NCO150_28">#REF!</definedName>
    <definedName name="NCO200_28" localSheetId="11">#REF!</definedName>
    <definedName name="NCO200_28" localSheetId="3">#REF!</definedName>
    <definedName name="NCO200_28">#REF!</definedName>
    <definedName name="NCO50_28" localSheetId="11">#REF!</definedName>
    <definedName name="NCO50_28" localSheetId="3">#REF!</definedName>
    <definedName name="NCO50_28">#REF!</definedName>
    <definedName name="Ncol" localSheetId="11">#REF!</definedName>
    <definedName name="Ncol" localSheetId="3">#REF!</definedName>
    <definedName name="Ncol">#REF!</definedName>
    <definedName name="Ncol_28" localSheetId="11">#REF!</definedName>
    <definedName name="Ncol_28" localSheetId="3">#REF!</definedName>
    <definedName name="Ncol_28">#REF!</definedName>
    <definedName name="ncong" localSheetId="11">#REF!</definedName>
    <definedName name="ncong" localSheetId="3">#REF!</definedName>
    <definedName name="ncong">#REF!</definedName>
    <definedName name="ncong_20" localSheetId="11">#REF!</definedName>
    <definedName name="ncong_20" localSheetId="3">#REF!</definedName>
    <definedName name="ncong_20">#REF!</definedName>
    <definedName name="ncong_28" localSheetId="11">#REF!</definedName>
    <definedName name="ncong_28" localSheetId="3">#REF!</definedName>
    <definedName name="ncong_28">#REF!</definedName>
    <definedName name="NCPP" localSheetId="11">#REF!</definedName>
    <definedName name="NCPP" localSheetId="3">#REF!</definedName>
    <definedName name="NCPP">#REF!</definedName>
    <definedName name="NCPP_20" localSheetId="11">#REF!</definedName>
    <definedName name="NCPP_20" localSheetId="3">#REF!</definedName>
    <definedName name="NCPP_20">#REF!</definedName>
    <definedName name="NCPP_28" localSheetId="11">#REF!</definedName>
    <definedName name="NCPP_28" localSheetId="3">#REF!</definedName>
    <definedName name="NCPP_28">#REF!</definedName>
    <definedName name="ncs" localSheetId="11">#REF!</definedName>
    <definedName name="ncs" localSheetId="3">#REF!</definedName>
    <definedName name="ncs">#REF!</definedName>
    <definedName name="ncsu" localSheetId="11">#REF!</definedName>
    <definedName name="ncsu" localSheetId="3">#REF!</definedName>
    <definedName name="ncsu">#REF!</definedName>
    <definedName name="NCT" localSheetId="11">#REF!</definedName>
    <definedName name="NCT" localSheetId="3">#REF!</definedName>
    <definedName name="NCT">#REF!</definedName>
    <definedName name="NCT_20" localSheetId="11">#REF!</definedName>
    <definedName name="NCT_20" localSheetId="3">#REF!</definedName>
    <definedName name="NCT_20">#REF!</definedName>
    <definedName name="NCT_28" localSheetId="11">#REF!</definedName>
    <definedName name="NCT_28" localSheetId="3">#REF!</definedName>
    <definedName name="NCT_28">#REF!</definedName>
    <definedName name="NCT_BKTC" localSheetId="11">#REF!</definedName>
    <definedName name="NCT_BKTC" localSheetId="3">#REF!</definedName>
    <definedName name="NCT_BKTC">#REF!</definedName>
    <definedName name="NCT_BKTC_20" localSheetId="11">#REF!</definedName>
    <definedName name="NCT_BKTC_20" localSheetId="3">#REF!</definedName>
    <definedName name="NCT_BKTC_20">#REF!</definedName>
    <definedName name="NCT_BKTC_28" localSheetId="11">#REF!</definedName>
    <definedName name="NCT_BKTC_28" localSheetId="3">#REF!</definedName>
    <definedName name="NCT_BKTC_28">#REF!</definedName>
    <definedName name="nctn" localSheetId="11">#REF!</definedName>
    <definedName name="nctn" localSheetId="3">#REF!</definedName>
    <definedName name="nctn">#REF!</definedName>
    <definedName name="nctn_20" localSheetId="11">#REF!</definedName>
    <definedName name="nctn_20" localSheetId="3">#REF!</definedName>
    <definedName name="nctn_20">#REF!</definedName>
    <definedName name="nctn_28" localSheetId="11">#REF!</definedName>
    <definedName name="nctn_28" localSheetId="3">#REF!</definedName>
    <definedName name="nctn_28">#REF!</definedName>
    <definedName name="nctr">NA()</definedName>
    <definedName name="nctr_26" localSheetId="11">#REF!</definedName>
    <definedName name="nctr_26" localSheetId="3">#REF!</definedName>
    <definedName name="nctr_26">#REF!</definedName>
    <definedName name="nctr_28" localSheetId="11">#REF!</definedName>
    <definedName name="nctr_28" localSheetId="3">#REF!</definedName>
    <definedName name="nctr_28">#REF!</definedName>
    <definedName name="nctr_3">NA()</definedName>
    <definedName name="nctram">"$#REF!.$F$13"</definedName>
    <definedName name="nctram_26" localSheetId="11">#REF!</definedName>
    <definedName name="nctram_26" localSheetId="3">#REF!</definedName>
    <definedName name="nctram_26">#REF!</definedName>
    <definedName name="nctram_28" localSheetId="11">#REF!</definedName>
    <definedName name="nctram_28" localSheetId="3">#REF!</definedName>
    <definedName name="nctram_28">#REF!</definedName>
    <definedName name="nctram_3">"$#REF!.$F$13"</definedName>
    <definedName name="ncvanchuyencatvang100" localSheetId="11">#REF!</definedName>
    <definedName name="ncvanchuyencatvang100" localSheetId="3">#REF!</definedName>
    <definedName name="ncvanchuyencatvang100">#REF!</definedName>
    <definedName name="ncvanchuyendadam100" localSheetId="11">#REF!</definedName>
    <definedName name="ncvanchuyendadam100" localSheetId="3">#REF!</definedName>
    <definedName name="ncvanchuyendadam100">#REF!</definedName>
    <definedName name="ncvanchuyennuoc100" localSheetId="11">#REF!</definedName>
    <definedName name="ncvanchuyennuoc100" localSheetId="3">#REF!</definedName>
    <definedName name="ncvanchuyennuoc100">#REF!</definedName>
    <definedName name="ncvanchuyenximang100" localSheetId="11">#REF!</definedName>
    <definedName name="ncvanchuyenximang100" localSheetId="3">#REF!</definedName>
    <definedName name="ncvanchuyenximang100">#REF!</definedName>
    <definedName name="NCVC" localSheetId="11">#REF!</definedName>
    <definedName name="NCVC" localSheetId="3">#REF!</definedName>
    <definedName name="NCVC">#REF!</definedName>
    <definedName name="NCVC_28" localSheetId="11">#REF!</definedName>
    <definedName name="NCVC_28" localSheetId="3">#REF!</definedName>
    <definedName name="NCVC_28">#REF!</definedName>
    <definedName name="NCVC_BD" localSheetId="11">#REF!</definedName>
    <definedName name="NCVC_BD" localSheetId="3">#REF!</definedName>
    <definedName name="NCVC_BD">#REF!</definedName>
    <definedName name="NCVC_BD_28" localSheetId="11">#REF!</definedName>
    <definedName name="NCVC_BD_28" localSheetId="3">#REF!</definedName>
    <definedName name="NCVC_BD_28">#REF!</definedName>
    <definedName name="NCVC100">"$#REF!.$H$12"</definedName>
    <definedName name="NCVC100_26" localSheetId="11">#REF!</definedName>
    <definedName name="NCVC100_26" localSheetId="3">#REF!</definedName>
    <definedName name="NCVC100_26">#REF!</definedName>
    <definedName name="NCVC100_28" localSheetId="11">#REF!</definedName>
    <definedName name="NCVC100_28" localSheetId="3">#REF!</definedName>
    <definedName name="NCVC100_28">#REF!</definedName>
    <definedName name="NCVC100_3">"$#REF!.$H$12"</definedName>
    <definedName name="NCVC200">"$#REF!.$H$21"</definedName>
    <definedName name="NCVC200_26" localSheetId="11">#REF!</definedName>
    <definedName name="NCVC200_26" localSheetId="3">#REF!</definedName>
    <definedName name="NCVC200_26">#REF!</definedName>
    <definedName name="NCVC200_28" localSheetId="11">#REF!</definedName>
    <definedName name="NCVC200_28" localSheetId="3">#REF!</definedName>
    <definedName name="NCVC200_28">#REF!</definedName>
    <definedName name="NCVC200_3">"$#REF!.$H$21"</definedName>
    <definedName name="NCVC250">"$#REF!.$H$28"</definedName>
    <definedName name="NCVC250_26" localSheetId="11">#REF!</definedName>
    <definedName name="NCVC250_26" localSheetId="3">#REF!</definedName>
    <definedName name="NCVC250_26">#REF!</definedName>
    <definedName name="NCVC250_28" localSheetId="11">#REF!</definedName>
    <definedName name="NCVC250_28" localSheetId="3">#REF!</definedName>
    <definedName name="NCVC250_28">#REF!</definedName>
    <definedName name="NCVC250_3">"$#REF!.$H$28"</definedName>
    <definedName name="NCVC3P">"$#REF!.$Q$43"</definedName>
    <definedName name="NCVC3P_26" localSheetId="11">#REF!</definedName>
    <definedName name="NCVC3P_26" localSheetId="3">#REF!</definedName>
    <definedName name="NCVC3P_26">#REF!</definedName>
    <definedName name="NCVC3P_28" localSheetId="11">#REF!</definedName>
    <definedName name="NCVC3P_28" localSheetId="3">#REF!</definedName>
    <definedName name="NCVC3P_28">#REF!</definedName>
    <definedName name="NCVC3P_3">"$#REF!.$Q$43"</definedName>
    <definedName name="NCVCP" localSheetId="11">#REF!</definedName>
    <definedName name="NCVCP" localSheetId="3">#REF!</definedName>
    <definedName name="NCVCP">#REF!</definedName>
    <definedName name="nd" localSheetId="11">#REF!</definedName>
    <definedName name="nd" localSheetId="3">#REF!</definedName>
    <definedName name="nd">#REF!</definedName>
    <definedName name="nd_1" localSheetId="11">#REF!</definedName>
    <definedName name="nd_1" localSheetId="3">#REF!</definedName>
    <definedName name="nd_1">#REF!</definedName>
    <definedName name="nd_2" localSheetId="11">#REF!</definedName>
    <definedName name="nd_2" localSheetId="3">#REF!</definedName>
    <definedName name="nd_2">#REF!</definedName>
    <definedName name="nd_20" localSheetId="11">#REF!</definedName>
    <definedName name="nd_20" localSheetId="3">#REF!</definedName>
    <definedName name="nd_20">#REF!</definedName>
    <definedName name="nd_25" localSheetId="11">#REF!</definedName>
    <definedName name="nd_25" localSheetId="3">#REF!</definedName>
    <definedName name="nd_25">#REF!</definedName>
    <definedName name="nd_28" localSheetId="11">#REF!</definedName>
    <definedName name="nd_28" localSheetId="3">#REF!</definedName>
    <definedName name="nd_28">#REF!</definedName>
    <definedName name="nd_8" localSheetId="11">#REF!</definedName>
    <definedName name="nd_8" localSheetId="3">#REF!</definedName>
    <definedName name="nd_8">#REF!</definedName>
    <definedName name="nd_8_20" localSheetId="11">#REF!</definedName>
    <definedName name="nd_8_20" localSheetId="3">#REF!</definedName>
    <definedName name="nd_8_20">#REF!</definedName>
    <definedName name="nd_8_28" localSheetId="11">#REF!</definedName>
    <definedName name="nd_8_28" localSheetId="3">#REF!</definedName>
    <definedName name="nd_8_28">#REF!</definedName>
    <definedName name="nd_9" localSheetId="11">#REF!</definedName>
    <definedName name="nd_9" localSheetId="3">#REF!</definedName>
    <definedName name="nd_9">#REF!</definedName>
    <definedName name="nd_9_20" localSheetId="11">#REF!</definedName>
    <definedName name="nd_9_20" localSheetId="3">#REF!</definedName>
    <definedName name="nd_9_20">#REF!</definedName>
    <definedName name="nd_9_28" localSheetId="11">#REF!</definedName>
    <definedName name="nd_9_28" localSheetId="3">#REF!</definedName>
    <definedName name="nd_9_28">#REF!</definedName>
    <definedName name="ndat" localSheetId="11">#REF!</definedName>
    <definedName name="ndat" localSheetId="3">#REF!</definedName>
    <definedName name="ndat">#REF!</definedName>
    <definedName name="ndat_28" localSheetId="11">#REF!</definedName>
    <definedName name="ndat_28" localSheetId="3">#REF!</definedName>
    <definedName name="ndat_28">#REF!</definedName>
    <definedName name="ndc" localSheetId="11">#REF!</definedName>
    <definedName name="ndc" localSheetId="3">#REF!</definedName>
    <definedName name="ndc">#REF!</definedName>
    <definedName name="ndc_20" localSheetId="11">#REF!</definedName>
    <definedName name="ndc_20" localSheetId="3">#REF!</definedName>
    <definedName name="ndc_20">#REF!</definedName>
    <definedName name="NDFN" localSheetId="11">#REF!</definedName>
    <definedName name="NDFN" localSheetId="3">#REF!</definedName>
    <definedName name="NDFN">#REF!</definedName>
    <definedName name="NDFN_20" localSheetId="11">#REF!</definedName>
    <definedName name="NDFN_20" localSheetId="3">#REF!</definedName>
    <definedName name="NDFN_20">#REF!</definedName>
    <definedName name="NDFN_28" localSheetId="11">#REF!</definedName>
    <definedName name="NDFN_28" localSheetId="3">#REF!</definedName>
    <definedName name="NDFN_28">#REF!</definedName>
    <definedName name="NDFP" localSheetId="11">#REF!</definedName>
    <definedName name="NDFP" localSheetId="3">#REF!</definedName>
    <definedName name="NDFP">#REF!</definedName>
    <definedName name="NDFP_20" localSheetId="11">#REF!</definedName>
    <definedName name="NDFP_20" localSheetId="3">#REF!</definedName>
    <definedName name="NDFP_20">#REF!</definedName>
    <definedName name="NDFP_28" localSheetId="11">#REF!</definedName>
    <definedName name="NDFP_28" localSheetId="3">#REF!</definedName>
    <definedName name="NDFP_28">#REF!</definedName>
    <definedName name="Ndk" localSheetId="11">#REF!</definedName>
    <definedName name="Ndk" localSheetId="3">#REF!</definedName>
    <definedName name="Ndk">#REF!</definedName>
    <definedName name="Ndk_20" localSheetId="11">#REF!</definedName>
    <definedName name="Ndk_20" localSheetId="3">#REF!</definedName>
    <definedName name="Ndk_20">#REF!</definedName>
    <definedName name="Ndk_28" localSheetId="11">#REF!</definedName>
    <definedName name="Ndk_28" localSheetId="3">#REF!</definedName>
    <definedName name="Ndk_28">#REF!</definedName>
    <definedName name="Ne" localSheetId="0" hidden="1">{"'Sheet1'!$L$16"}</definedName>
    <definedName name="Ne" localSheetId="1" hidden="1">{"'Sheet1'!$L$16"}</definedName>
    <definedName name="Ne" localSheetId="2" hidden="1">{"'Sheet1'!$L$16"}</definedName>
    <definedName name="Ne" localSheetId="3" hidden="1">{"'Sheet1'!$L$16"}</definedName>
    <definedName name="Ne" hidden="1">{"'Sheet1'!$L$16"}</definedName>
    <definedName name="neff" localSheetId="11">#REF!</definedName>
    <definedName name="neff" localSheetId="3">#REF!</definedName>
    <definedName name="neff">#REF!</definedName>
    <definedName name="neff_28" localSheetId="11">#REF!</definedName>
    <definedName name="neff_28" localSheetId="3">#REF!</definedName>
    <definedName name="neff_28">#REF!</definedName>
    <definedName name="nenbt" localSheetId="11">#REF!</definedName>
    <definedName name="nenbt" localSheetId="3">#REF!</definedName>
    <definedName name="nenbt">#REF!</definedName>
    <definedName name="nenbt_28" localSheetId="11">#REF!</definedName>
    <definedName name="nenbt_28" localSheetId="3">#REF!</definedName>
    <definedName name="nenbt_28">#REF!</definedName>
    <definedName name="nenkhi" localSheetId="11">#REF!</definedName>
    <definedName name="nenkhi" localSheetId="3">#REF!</definedName>
    <definedName name="nenkhi">#REF!</definedName>
    <definedName name="nenkhi_20" localSheetId="11">#REF!</definedName>
    <definedName name="nenkhi_20" localSheetId="3">#REF!</definedName>
    <definedName name="nenkhi_20">#REF!</definedName>
    <definedName name="nenkhi_28" localSheetId="11">#REF!</definedName>
    <definedName name="nenkhi_28" localSheetId="3">#REF!</definedName>
    <definedName name="nenkhi_28">#REF!</definedName>
    <definedName name="nenkhi10" localSheetId="11">#REF!</definedName>
    <definedName name="nenkhi10" localSheetId="3">#REF!</definedName>
    <definedName name="nenkhi10">#REF!</definedName>
    <definedName name="nenkhi10m3" localSheetId="11">#REF!</definedName>
    <definedName name="nenkhi10m3" localSheetId="3">#REF!</definedName>
    <definedName name="nenkhi10m3">#REF!</definedName>
    <definedName name="nenkhi10m3_20" localSheetId="11">#REF!</definedName>
    <definedName name="nenkhi10m3_20" localSheetId="3">#REF!</definedName>
    <definedName name="nenkhi10m3_20">#REF!</definedName>
    <definedName name="nenkhi10m3_28" localSheetId="11">#REF!</definedName>
    <definedName name="nenkhi10m3_28" localSheetId="3">#REF!</definedName>
    <definedName name="nenkhi10m3_28">#REF!</definedName>
    <definedName name="nenkhi1200" localSheetId="11">#REF!</definedName>
    <definedName name="nenkhi1200" localSheetId="3">#REF!</definedName>
    <definedName name="nenkhi1200">#REF!</definedName>
    <definedName name="nenkhi1200_20" localSheetId="11">#REF!</definedName>
    <definedName name="nenkhi1200_20" localSheetId="3">#REF!</definedName>
    <definedName name="nenkhi1200_20">#REF!</definedName>
    <definedName name="nenkhi1200_28" localSheetId="11">#REF!</definedName>
    <definedName name="nenkhi1200_28" localSheetId="3">#REF!</definedName>
    <definedName name="nenkhi1200_28">#REF!</definedName>
    <definedName name="nenkhi17" localSheetId="11">#REF!</definedName>
    <definedName name="nenkhi17" localSheetId="3">#REF!</definedName>
    <definedName name="nenkhi17">#REF!</definedName>
    <definedName name="nenkhi17_20" localSheetId="11">#REF!</definedName>
    <definedName name="nenkhi17_20" localSheetId="3">#REF!</definedName>
    <definedName name="nenkhi17_20">#REF!</definedName>
    <definedName name="nenkhi17_28" localSheetId="11">#REF!</definedName>
    <definedName name="nenkhi17_28" localSheetId="3">#REF!</definedName>
    <definedName name="nenkhi17_28">#REF!</definedName>
    <definedName name="nenkhidz10m3" localSheetId="11">#REF!</definedName>
    <definedName name="nenkhidz10m3" localSheetId="3">#REF!</definedName>
    <definedName name="nenkhidz10m3">#REF!</definedName>
    <definedName name="nenkhidz10m3_20" localSheetId="11">#REF!</definedName>
    <definedName name="nenkhidz10m3_20" localSheetId="3">#REF!</definedName>
    <definedName name="nenkhidz10m3_20">#REF!</definedName>
    <definedName name="nenkhidz4m3" localSheetId="11">#REF!</definedName>
    <definedName name="nenkhidz4m3" localSheetId="3">#REF!</definedName>
    <definedName name="nenkhidz4m3">#REF!</definedName>
    <definedName name="nenkhidz4m3_20" localSheetId="11">#REF!</definedName>
    <definedName name="nenkhidz4m3_20" localSheetId="3">#REF!</definedName>
    <definedName name="nenkhidz4m3_20">#REF!</definedName>
    <definedName name="nenkhidz6m3" localSheetId="11">#REF!</definedName>
    <definedName name="nenkhidz6m3" localSheetId="3">#REF!</definedName>
    <definedName name="nenkhidz6m3">#REF!</definedName>
    <definedName name="nenkhidz6m3_20" localSheetId="11">#REF!</definedName>
    <definedName name="nenkhidz6m3_20" localSheetId="3">#REF!</definedName>
    <definedName name="nenkhidz6m3_20">#REF!</definedName>
    <definedName name="nenkhidz9m3" localSheetId="11">#REF!</definedName>
    <definedName name="nenkhidz9m3" localSheetId="3">#REF!</definedName>
    <definedName name="nenkhidz9m3">#REF!</definedName>
    <definedName name="nenkhidz9m3_20" localSheetId="11">#REF!</definedName>
    <definedName name="nenkhidz9m3_20" localSheetId="3">#REF!</definedName>
    <definedName name="nenkhidz9m3_20">#REF!</definedName>
    <definedName name="neo1_28" localSheetId="11">#REF!</definedName>
    <definedName name="neo1_28" localSheetId="3">#REF!</definedName>
    <definedName name="neo1_28">#REF!</definedName>
    <definedName name="neo32mm" localSheetId="11">#REF!</definedName>
    <definedName name="neo32mm" localSheetId="3">#REF!</definedName>
    <definedName name="neo32mm">#REF!</definedName>
    <definedName name="neo32mm_20" localSheetId="11">#REF!</definedName>
    <definedName name="neo32mm_20" localSheetId="3">#REF!</definedName>
    <definedName name="neo32mm_20">#REF!</definedName>
    <definedName name="neo32mm_28" localSheetId="11">#REF!</definedName>
    <definedName name="neo32mm_28" localSheetId="3">#REF!</definedName>
    <definedName name="neo32mm_28">#REF!</definedName>
    <definedName name="neo4T" localSheetId="11">#REF!</definedName>
    <definedName name="neo4T" localSheetId="3">#REF!</definedName>
    <definedName name="neo4T">#REF!</definedName>
    <definedName name="neo4T_20" localSheetId="11">#REF!</definedName>
    <definedName name="neo4T_20" localSheetId="3">#REF!</definedName>
    <definedName name="neo4T_20">#REF!</definedName>
    <definedName name="neo4T_28" localSheetId="11">#REF!</definedName>
    <definedName name="neo4T_28" localSheetId="3">#REF!</definedName>
    <definedName name="neo4T_28">#REF!</definedName>
    <definedName name="NET">"$#REF!.$A$1:$N$57"</definedName>
    <definedName name="NET_1">"$#REF!.$A$1:$N$32"</definedName>
    <definedName name="NET_1_26" localSheetId="11">#REF!</definedName>
    <definedName name="NET_1_26" localSheetId="3">#REF!</definedName>
    <definedName name="NET_1_26">#REF!</definedName>
    <definedName name="NET_1_28" localSheetId="11">#REF!</definedName>
    <definedName name="NET_1_28" localSheetId="3">#REF!</definedName>
    <definedName name="NET_1_28">#REF!</definedName>
    <definedName name="NET_26" localSheetId="11">#REF!</definedName>
    <definedName name="NET_26" localSheetId="3">#REF!</definedName>
    <definedName name="NET_26">#REF!</definedName>
    <definedName name="NET_28" localSheetId="11">#REF!</definedName>
    <definedName name="NET_28" localSheetId="3">#REF!</definedName>
    <definedName name="NET_28">#REF!</definedName>
    <definedName name="NET_ANA">"$#REF!.$A$1:$AA$57"</definedName>
    <definedName name="NET_ANA_1">"$#REF!.$A$1:$V$32"</definedName>
    <definedName name="NET_ANA_1_26" localSheetId="11">#REF!</definedName>
    <definedName name="NET_ANA_1_26" localSheetId="3">#REF!</definedName>
    <definedName name="NET_ANA_1_26">#REF!</definedName>
    <definedName name="NET_ANA_1_28" localSheetId="11">#REF!</definedName>
    <definedName name="NET_ANA_1_28" localSheetId="3">#REF!</definedName>
    <definedName name="NET_ANA_1_28">#REF!</definedName>
    <definedName name="NET_ANA_2">"$#REF!.$A$1:$V$62"</definedName>
    <definedName name="NET_ANA_2_26" localSheetId="11">#REF!</definedName>
    <definedName name="NET_ANA_2_26" localSheetId="3">#REF!</definedName>
    <definedName name="NET_ANA_2_26">#REF!</definedName>
    <definedName name="NET_ANA_2_28" localSheetId="11">#REF!</definedName>
    <definedName name="NET_ANA_2_28" localSheetId="3">#REF!</definedName>
    <definedName name="NET_ANA_2_28">#REF!</definedName>
    <definedName name="NET_ANA_26" localSheetId="11">#REF!</definedName>
    <definedName name="NET_ANA_26" localSheetId="3">#REF!</definedName>
    <definedName name="NET_ANA_26">#REF!</definedName>
    <definedName name="NET_ANA_28" localSheetId="11">#REF!</definedName>
    <definedName name="NET_ANA_28" localSheetId="3">#REF!</definedName>
    <definedName name="NET_ANA_28">#REF!</definedName>
    <definedName name="NET2_26" localSheetId="11">#REF!</definedName>
    <definedName name="NET2_26" localSheetId="3">#REF!</definedName>
    <definedName name="NET2_26">#REF!</definedName>
    <definedName name="NET2_28" localSheetId="11">#REF!</definedName>
    <definedName name="NET2_28" localSheetId="3">#REF!</definedName>
    <definedName name="NET2_28">#REF!</definedName>
    <definedName name="NEXT" localSheetId="11">#REF!</definedName>
    <definedName name="NEXT" localSheetId="3">#REF!</definedName>
    <definedName name="NEXT">#REF!</definedName>
    <definedName name="NEXT_20" localSheetId="11">#REF!</definedName>
    <definedName name="NEXT_20" localSheetId="3">#REF!</definedName>
    <definedName name="NEXT_20">#REF!</definedName>
    <definedName name="NEXT_28" localSheetId="11">#REF!</definedName>
    <definedName name="NEXT_28" localSheetId="3">#REF!</definedName>
    <definedName name="NEXT_28">#REF!</definedName>
    <definedName name="ng" localSheetId="11">#REF!</definedName>
    <definedName name="ng" localSheetId="3">#REF!</definedName>
    <definedName name="ng">#REF!</definedName>
    <definedName name="NG_THANG" localSheetId="11">#REF!</definedName>
    <definedName name="NG_THANG" localSheetId="3">#REF!</definedName>
    <definedName name="NG_THANG">#REF!</definedName>
    <definedName name="NG_THANG_20" localSheetId="11">#REF!</definedName>
    <definedName name="NG_THANG_20" localSheetId="3">#REF!</definedName>
    <definedName name="NG_THANG_20">#REF!</definedName>
    <definedName name="NG_THANG_28" localSheetId="11">#REF!</definedName>
    <definedName name="NG_THANG_28" localSheetId="3">#REF!</definedName>
    <definedName name="NG_THANG_28">#REF!</definedName>
    <definedName name="Ng_y" localSheetId="11">#REF!</definedName>
    <definedName name="Ng_y" localSheetId="3">#REF!</definedName>
    <definedName name="Ng_y">#REF!</definedName>
    <definedName name="ng1." localSheetId="11">#REF!</definedName>
    <definedName name="ng1." localSheetId="3">#REF!</definedName>
    <definedName name="ng1.">#REF!</definedName>
    <definedName name="ng2." localSheetId="11">#REF!</definedName>
    <definedName name="ng2." localSheetId="3">#REF!</definedName>
    <definedName name="ng2.">#REF!</definedName>
    <definedName name="NGANHANG" localSheetId="11">OFFSET(#REF!,COUNTIF(#REF!,"&lt;&gt;0")-1,0,1)</definedName>
    <definedName name="NGANHANG" localSheetId="3">OFFSET(#REF!,COUNTIF(#REF!,"&lt;&gt;0")-1,0,1)</definedName>
    <definedName name="NGANHANG">OFFSET(#REF!,COUNTIF(#REF!,"&lt;&gt;0")-1,0,1)</definedName>
    <definedName name="NGAØY" localSheetId="11">#REF!</definedName>
    <definedName name="NGAØY" localSheetId="3">#REF!</definedName>
    <definedName name="NGAØY">#REF!</definedName>
    <definedName name="NGAØY_02" localSheetId="11">#REF!</definedName>
    <definedName name="NGAØY_02" localSheetId="3">#REF!</definedName>
    <definedName name="NGAØY_02">#REF!</definedName>
    <definedName name="NGAØY_02_20" localSheetId="11">#REF!</definedName>
    <definedName name="NGAØY_02_20" localSheetId="3">#REF!</definedName>
    <definedName name="NGAØY_02_20">#REF!</definedName>
    <definedName name="NGAØY_02_28" localSheetId="11">#REF!</definedName>
    <definedName name="NGAØY_02_28" localSheetId="3">#REF!</definedName>
    <definedName name="NGAØY_02_28">#REF!</definedName>
    <definedName name="ngau" localSheetId="11">#REF!</definedName>
    <definedName name="ngau" localSheetId="3">#REF!</definedName>
    <definedName name="ngau">#REF!</definedName>
    <definedName name="NGAY" localSheetId="11">OFFSET(#REF!,COUNTA(#REF!)-1,0,1)</definedName>
    <definedName name="NGAY" localSheetId="3">OFFSET(#REF!,COUNTA(#REF!)-1,0,1)</definedName>
    <definedName name="NGAY">OFFSET(#REF!,COUNTA(#REF!)-1,0,1)</definedName>
    <definedName name="nghi_bq" localSheetId="11">#REF!</definedName>
    <definedName name="nghi_bq" localSheetId="3">#REF!</definedName>
    <definedName name="nghi_bq">#REF!</definedName>
    <definedName name="nghi_bv" localSheetId="11">#REF!</definedName>
    <definedName name="nghi_bv" localSheetId="3">#REF!</definedName>
    <definedName name="nghi_bv">#REF!</definedName>
    <definedName name="nghi_ck" localSheetId="11">#REF!</definedName>
    <definedName name="nghi_ck" localSheetId="3">#REF!</definedName>
    <definedName name="nghi_ck">#REF!</definedName>
    <definedName name="nghi_d1" localSheetId="11">#REF!</definedName>
    <definedName name="nghi_d1" localSheetId="3">#REF!</definedName>
    <definedName name="nghi_d1">#REF!</definedName>
    <definedName name="nghi_d2" localSheetId="11">#REF!</definedName>
    <definedName name="nghi_d2" localSheetId="3">#REF!</definedName>
    <definedName name="nghi_d2">#REF!</definedName>
    <definedName name="nghi_d3" localSheetId="11">#REF!</definedName>
    <definedName name="nghi_d3" localSheetId="3">#REF!</definedName>
    <definedName name="nghi_d3">#REF!</definedName>
    <definedName name="nghi_dl" localSheetId="11">#REF!</definedName>
    <definedName name="nghi_dl" localSheetId="3">#REF!</definedName>
    <definedName name="nghi_dl">#REF!</definedName>
    <definedName name="nghi_kcs" localSheetId="11">#REF!</definedName>
    <definedName name="nghi_kcs" localSheetId="3">#REF!</definedName>
    <definedName name="nghi_kcs">#REF!</definedName>
    <definedName name="nghi_nb" localSheetId="11">#REF!</definedName>
    <definedName name="nghi_nb" localSheetId="3">#REF!</definedName>
    <definedName name="nghi_nb">#REF!</definedName>
    <definedName name="nghi_ngio" localSheetId="11">#REF!</definedName>
    <definedName name="nghi_ngio" localSheetId="3">#REF!</definedName>
    <definedName name="nghi_ngio">#REF!</definedName>
    <definedName name="nghi_nv" localSheetId="11">#REF!</definedName>
    <definedName name="nghi_nv" localSheetId="3">#REF!</definedName>
    <definedName name="nghi_nv">#REF!</definedName>
    <definedName name="nghi_t3" localSheetId="11">#REF!</definedName>
    <definedName name="nghi_t3" localSheetId="3">#REF!</definedName>
    <definedName name="nghi_t3">#REF!</definedName>
    <definedName name="nghi_t4" localSheetId="11">#REF!</definedName>
    <definedName name="nghi_t4" localSheetId="3">#REF!</definedName>
    <definedName name="nghi_t4">#REF!</definedName>
    <definedName name="nghi_t5" localSheetId="11">#REF!</definedName>
    <definedName name="nghi_t5" localSheetId="3">#REF!</definedName>
    <definedName name="nghi_t5">#REF!</definedName>
    <definedName name="nghi_t6" localSheetId="11">#REF!</definedName>
    <definedName name="nghi_t6" localSheetId="3">#REF!</definedName>
    <definedName name="nghi_t6">#REF!</definedName>
    <definedName name="nghi_tc" localSheetId="11">#REF!</definedName>
    <definedName name="nghi_tc" localSheetId="3">#REF!</definedName>
    <definedName name="nghi_tc">#REF!</definedName>
    <definedName name="nghi_tm" localSheetId="11">#REF!</definedName>
    <definedName name="nghi_tm" localSheetId="3">#REF!</definedName>
    <definedName name="nghi_tm">#REF!</definedName>
    <definedName name="nghi_vs" localSheetId="11">#REF!</definedName>
    <definedName name="nghi_vs" localSheetId="3">#REF!</definedName>
    <definedName name="nghi_vs">#REF!</definedName>
    <definedName name="nghi_xh" localSheetId="11">#REF!</definedName>
    <definedName name="nghi_xh" localSheetId="3">#REF!</definedName>
    <definedName name="nghi_xh">#REF!</definedName>
    <definedName name="nght" localSheetId="11">#REF!</definedName>
    <definedName name="nght" localSheetId="3">#REF!</definedName>
    <definedName name="nght">#REF!</definedName>
    <definedName name="ngu" localSheetId="0" hidden="1">{"'Sheet1'!$L$16"}</definedName>
    <definedName name="ngu" localSheetId="1" hidden="1">{"'Sheet1'!$L$16"}</definedName>
    <definedName name="ngu" localSheetId="2" hidden="1">{"'Sheet1'!$L$16"}</definedName>
    <definedName name="ngu" localSheetId="3" hidden="1">{"'Sheet1'!$L$16"}</definedName>
    <definedName name="ngu" hidden="1">{"'Sheet1'!$L$16"}</definedName>
    <definedName name="NGUYEÃN_THANH" localSheetId="11">#REF!</definedName>
    <definedName name="NGUYEÃN_THANH" localSheetId="3">#REF!</definedName>
    <definedName name="NGUYEÃN_THANH">#REF!</definedName>
    <definedName name="NH" localSheetId="11">#REF!</definedName>
    <definedName name="NH" localSheetId="3">#REF!</definedName>
    <definedName name="NH">#REF!</definedName>
    <definedName name="NH_20" localSheetId="11">#REF!</definedName>
    <definedName name="NH_20" localSheetId="3">#REF!</definedName>
    <definedName name="NH_20">#REF!</definedName>
    <definedName name="Nh_n_cáng" localSheetId="11">#REF!</definedName>
    <definedName name="Nh_n_cáng" localSheetId="3">#REF!</definedName>
    <definedName name="Nh_n_cáng">#REF!</definedName>
    <definedName name="Nh_n_cáng_20" localSheetId="11">#REF!</definedName>
    <definedName name="Nh_n_cáng_20" localSheetId="3">#REF!</definedName>
    <definedName name="Nh_n_cáng_20">#REF!</definedName>
    <definedName name="Nh_n_cáng_28" localSheetId="11">#REF!</definedName>
    <definedName name="Nh_n_cáng_28" localSheetId="3">#REF!</definedName>
    <definedName name="Nh_n_cáng_28">#REF!</definedName>
    <definedName name="nh30_2" localSheetId="11">#REF!</definedName>
    <definedName name="nh30_2" localSheetId="3">#REF!</definedName>
    <definedName name="nh30_2">#REF!</definedName>
    <definedName name="nh30_2_28" localSheetId="11">#REF!</definedName>
    <definedName name="nh30_2_28" localSheetId="3">#REF!</definedName>
    <definedName name="nh30_2_28">#REF!</definedName>
    <definedName name="NHAÂN_COÂNG" localSheetId="11">'51 (2)'!BTRAM</definedName>
    <definedName name="NHAÂN_COÂNG" localSheetId="0">BTRAM</definedName>
    <definedName name="NHAÂN_COÂNG" localSheetId="1">BTRAM</definedName>
    <definedName name="NHAÂN_COÂNG" localSheetId="2">BTRAM</definedName>
    <definedName name="NHAÂN_COÂNG" localSheetId="3">'62 TT 342 (2)'!BTRAM</definedName>
    <definedName name="NHAÂN_COÂNG">BTRAM</definedName>
    <definedName name="NHAÂN_COÂNG_20" localSheetId="11">'51 (2)'!BTRAM_20</definedName>
    <definedName name="NHAÂN_COÂNG_20" localSheetId="0">BTRAM_20</definedName>
    <definedName name="NHAÂN_COÂNG_20" localSheetId="1">BTRAM_20</definedName>
    <definedName name="NHAÂN_COÂNG_20" localSheetId="2">BTRAM_20</definedName>
    <definedName name="NHAÂN_COÂNG_20" localSheetId="3">'62 TT 342 (2)'!BTRAM_20</definedName>
    <definedName name="NHAÂN_COÂNG_20">BTRAM_20</definedName>
    <definedName name="NHAÂN_COÂNG_22" localSheetId="11">'51 (2)'!BTRAM</definedName>
    <definedName name="NHAÂN_COÂNG_22" localSheetId="0">BTRAM</definedName>
    <definedName name="NHAÂN_COÂNG_22" localSheetId="1">BTRAM</definedName>
    <definedName name="NHAÂN_COÂNG_22" localSheetId="2">BTRAM</definedName>
    <definedName name="NHAÂN_COÂNG_22" localSheetId="3">'62 TT 342 (2)'!BTRAM</definedName>
    <definedName name="NHAÂN_COÂNG_22">BTRAM</definedName>
    <definedName name="NHAÂN_COÂNG_28" localSheetId="11">'51 (2)'!BTRAM_28</definedName>
    <definedName name="NHAÂN_COÂNG_28" localSheetId="0">BTRAM_28</definedName>
    <definedName name="NHAÂN_COÂNG_28" localSheetId="1">BTRAM_28</definedName>
    <definedName name="NHAÂN_COÂNG_28" localSheetId="2">BTRAM_28</definedName>
    <definedName name="NHAÂN_COÂNG_28" localSheetId="3">'62 TT 342 (2)'!BTRAM_28</definedName>
    <definedName name="NHAÂN_COÂNG_28">BTRAM_28</definedName>
    <definedName name="NHAÄP" localSheetId="11">#REF!</definedName>
    <definedName name="NHAÄP" localSheetId="0">#REF!</definedName>
    <definedName name="NHAÄP" localSheetId="3">#REF!</definedName>
    <definedName name="NHAÄP">#REF!</definedName>
    <definedName name="NHAÄP_20" localSheetId="11">#REF!</definedName>
    <definedName name="NHAÄP_20" localSheetId="0">#REF!</definedName>
    <definedName name="NHAÄP_20" localSheetId="3">#REF!</definedName>
    <definedName name="NHAÄP_20">#REF!</definedName>
    <definedName name="NHAÄP_28" localSheetId="11">#REF!</definedName>
    <definedName name="NHAÄP_28" localSheetId="0">#REF!</definedName>
    <definedName name="NHAÄP_28" localSheetId="3">#REF!</definedName>
    <definedName name="NHAÄP_28">#REF!</definedName>
    <definedName name="Nhan_xet_cua_dai">"Picture 1"</definedName>
    <definedName name="Nhancong" localSheetId="11">#REF!</definedName>
    <definedName name="Nhancong" localSheetId="3">#REF!</definedName>
    <definedName name="Nhancong">#REF!</definedName>
    <definedName name="NHAPHANG" localSheetId="11">#REF!</definedName>
    <definedName name="NHAPHANG" localSheetId="3">#REF!</definedName>
    <definedName name="NHAPHANG">#REF!</definedName>
    <definedName name="NHAPHANGKMAI" localSheetId="11">#REF!</definedName>
    <definedName name="NHAPHANGKMAI" localSheetId="3">#REF!</definedName>
    <definedName name="NHAPHANGKMAI">#REF!</definedName>
    <definedName name="nhfffd" localSheetId="0">{"DZ-TDTB2.XLS","Dcksat.xls"}</definedName>
    <definedName name="nhfffd" localSheetId="1">{"DZ-TDTB2.XLS","Dcksat.xls"}</definedName>
    <definedName name="nhfffd" localSheetId="2">{"DZ-TDTB2.XLS","Dcksat.xls"}</definedName>
    <definedName name="nhfffd" localSheetId="3">{"DZ-TDTB2.XLS","Dcksat.xls"}</definedName>
    <definedName name="nhfffd">{"DZ-TDTB2.XLS","Dcksat.xls"}</definedName>
    <definedName name="nhfffd_20" localSheetId="0">{"DZ-TDTB2.XLS","Dcksat.xls"}</definedName>
    <definedName name="nhfffd_20" localSheetId="1">{"DZ-TDTB2.XLS","Dcksat.xls"}</definedName>
    <definedName name="nhfffd_20" localSheetId="2">{"DZ-TDTB2.XLS","Dcksat.xls"}</definedName>
    <definedName name="nhfffd_20" localSheetId="3">{"DZ-TDTB2.XLS","Dcksat.xls"}</definedName>
    <definedName name="nhfffd_20">{"DZ-TDTB2.XLS","Dcksat.xls"}</definedName>
    <definedName name="nhfffd_22" localSheetId="0">{"DZ-TDTB2.XLS","Dcksat.xls"}</definedName>
    <definedName name="nhfffd_22" localSheetId="1">{"DZ-TDTB2.XLS","Dcksat.xls"}</definedName>
    <definedName name="nhfffd_22" localSheetId="2">{"DZ-TDTB2.XLS","Dcksat.xls"}</definedName>
    <definedName name="nhfffd_22" localSheetId="3">{"DZ-TDTB2.XLS","Dcksat.xls"}</definedName>
    <definedName name="nhfffd_22">{"DZ-TDTB2.XLS","Dcksat.xls"}</definedName>
    <definedName name="nhfffd_28" localSheetId="0">{"DZ-TDTB2.XLS","Dcksat.xls"}</definedName>
    <definedName name="nhfffd_28" localSheetId="1">{"DZ-TDTB2.XLS","Dcksat.xls"}</definedName>
    <definedName name="nhfffd_28" localSheetId="2">{"DZ-TDTB2.XLS","Dcksat.xls"}</definedName>
    <definedName name="nhfffd_28" localSheetId="3">{"DZ-TDTB2.XLS","Dcksat.xls"}</definedName>
    <definedName name="nhfffd_28">{"DZ-TDTB2.XLS","Dcksat.xls"}</definedName>
    <definedName name="nhn">"$#REF!.$#REF!$#REF!"</definedName>
    <definedName name="nhn_26" localSheetId="11">#REF!</definedName>
    <definedName name="nhn_26" localSheetId="3">#REF!</definedName>
    <definedName name="nhn_26">#REF!</definedName>
    <definedName name="nhn_28" localSheetId="11">#REF!</definedName>
    <definedName name="nhn_28" localSheetId="3">#REF!</definedName>
    <definedName name="nhn_28">#REF!</definedName>
    <definedName name="nhn_3">"$#REF!.$#REF!$#REF!"</definedName>
    <definedName name="nhnnc">NA()</definedName>
    <definedName name="nhnnc_26" localSheetId="11">#REF!</definedName>
    <definedName name="nhnnc_26" localSheetId="3">#REF!</definedName>
    <definedName name="nhnnc_26">#REF!</definedName>
    <definedName name="nhnnc_28" localSheetId="11">#REF!</definedName>
    <definedName name="nhnnc_28" localSheetId="3">#REF!</definedName>
    <definedName name="nhnnc_28">#REF!</definedName>
    <definedName name="nhnnc_3">NA()</definedName>
    <definedName name="nhnvl">NA()</definedName>
    <definedName name="nhnvl_26" localSheetId="11">#REF!</definedName>
    <definedName name="nhnvl_26" localSheetId="3">#REF!</definedName>
    <definedName name="nhnvl_26">#REF!</definedName>
    <definedName name="nhnvl_28" localSheetId="11">#REF!</definedName>
    <definedName name="nhnvl_28" localSheetId="3">#REF!</definedName>
    <definedName name="nhnvl_28">#REF!</definedName>
    <definedName name="nhnvl_3">NA()</definedName>
    <definedName name="NHot" localSheetId="11">#REF!</definedName>
    <definedName name="NHot" localSheetId="3">#REF!</definedName>
    <definedName name="NHot">#REF!</definedName>
    <definedName name="NHot_20" localSheetId="11">#REF!</definedName>
    <definedName name="NHot_20" localSheetId="3">#REF!</definedName>
    <definedName name="NHot_20">#REF!</definedName>
    <definedName name="nhu" localSheetId="11">#REF!</definedName>
    <definedName name="nhu" localSheetId="3">#REF!</definedName>
    <definedName name="nhu">#REF!</definedName>
    <definedName name="nhu_20" localSheetId="11">#REF!</definedName>
    <definedName name="nhu_20" localSheetId="3">#REF!</definedName>
    <definedName name="nhu_20">#REF!</definedName>
    <definedName name="nhu_28" localSheetId="11">#REF!</definedName>
    <definedName name="nhu_28" localSheetId="3">#REF!</definedName>
    <definedName name="nhu_28">#REF!</definedName>
    <definedName name="nhua" localSheetId="11">#REF!</definedName>
    <definedName name="nhua" localSheetId="3">#REF!</definedName>
    <definedName name="nhua">#REF!</definedName>
    <definedName name="nhua_20" localSheetId="11">#REF!</definedName>
    <definedName name="nhua_20" localSheetId="3">#REF!</definedName>
    <definedName name="nhua_20">#REF!</definedName>
    <definedName name="nhua_28" localSheetId="11">#REF!</definedName>
    <definedName name="nhua_28" localSheetId="3">#REF!</definedName>
    <definedName name="nhua_28">#REF!</definedName>
    <definedName name="nhuad" localSheetId="11">#REF!</definedName>
    <definedName name="nhuad" localSheetId="3">#REF!</definedName>
    <definedName name="nhuad">#REF!</definedName>
    <definedName name="nhuad_20" localSheetId="11">#REF!</definedName>
    <definedName name="nhuad_20" localSheetId="3">#REF!</definedName>
    <definedName name="nhuad_20">#REF!</definedName>
    <definedName name="nhuad_28" localSheetId="11">#REF!</definedName>
    <definedName name="nhuad_28" localSheetId="3">#REF!</definedName>
    <definedName name="nhuad_28">#REF!</definedName>
    <definedName name="Nhuadan" localSheetId="11">#REF!</definedName>
    <definedName name="Nhuadan" localSheetId="3">#REF!</definedName>
    <definedName name="Nhuadan">#REF!</definedName>
    <definedName name="nhuaduong" localSheetId="11">#REF!</definedName>
    <definedName name="nhuaduong" localSheetId="3">#REF!</definedName>
    <definedName name="nhuaduong">#REF!</definedName>
    <definedName name="nhuaRC250" localSheetId="11">#REF!</definedName>
    <definedName name="nhuaRC250" localSheetId="3">#REF!</definedName>
    <definedName name="nhuaRC250">#REF!</definedName>
    <definedName name="Nhucaudonvi" localSheetId="11">#REF!</definedName>
    <definedName name="Nhucaudonvi" localSheetId="3">#REF!</definedName>
    <definedName name="Nhucaudonvi">#REF!</definedName>
    <definedName name="nhutuong" localSheetId="11">#REF!</definedName>
    <definedName name="nhutuong" localSheetId="3">#REF!</definedName>
    <definedName name="nhutuong">#REF!</definedName>
    <definedName name="nhutuong_20" localSheetId="11">#REF!</definedName>
    <definedName name="nhutuong_20" localSheetId="3">#REF!</definedName>
    <definedName name="nhutuong_20">#REF!</definedName>
    <definedName name="nhutuong_28" localSheetId="11">#REF!</definedName>
    <definedName name="nhutuong_28" localSheetId="3">#REF!</definedName>
    <definedName name="nhutuong_28">#REF!</definedName>
    <definedName name="nig">"$#REF!.$#REF!$#REF!"</definedName>
    <definedName name="nig_26" localSheetId="11">#REF!</definedName>
    <definedName name="nig_26" localSheetId="3">#REF!</definedName>
    <definedName name="nig_26">#REF!</definedName>
    <definedName name="nig_28" localSheetId="11">#REF!</definedName>
    <definedName name="nig_28" localSheetId="3">#REF!</definedName>
    <definedName name="nig_28">#REF!</definedName>
    <definedName name="nig_3">"$#REF!.$#REF!$#REF!"</definedName>
    <definedName name="NIG13p" localSheetId="11">#REF!</definedName>
    <definedName name="NIG13p" localSheetId="3">#REF!</definedName>
    <definedName name="NIG13p">#REF!</definedName>
    <definedName name="NIG13p_28" localSheetId="11">#REF!</definedName>
    <definedName name="NIG13p_28" localSheetId="3">#REF!</definedName>
    <definedName name="NIG13p_28">#REF!</definedName>
    <definedName name="nig1p">"$#REF!.$S$290"</definedName>
    <definedName name="nig1p_26" localSheetId="11">#REF!</definedName>
    <definedName name="nig1p_26" localSheetId="3">#REF!</definedName>
    <definedName name="nig1p_26">#REF!</definedName>
    <definedName name="nig1p_28" localSheetId="11">#REF!</definedName>
    <definedName name="nig1p_28" localSheetId="3">#REF!</definedName>
    <definedName name="nig1p_28">#REF!</definedName>
    <definedName name="nig1p_3">"$#REF!.$S$290"</definedName>
    <definedName name="nig3p">"$#REF!.$T$110"</definedName>
    <definedName name="nig3p_26" localSheetId="11">#REF!</definedName>
    <definedName name="nig3p_26" localSheetId="3">#REF!</definedName>
    <definedName name="nig3p_26">#REF!</definedName>
    <definedName name="nig3p_28" localSheetId="11">#REF!</definedName>
    <definedName name="nig3p_28" localSheetId="3">#REF!</definedName>
    <definedName name="nig3p_28">#REF!</definedName>
    <definedName name="nig3p_3">"$#REF!.$T$110"</definedName>
    <definedName name="night" localSheetId="11">#REF!</definedName>
    <definedName name="night" localSheetId="3">#REF!</definedName>
    <definedName name="night">#REF!</definedName>
    <definedName name="night." localSheetId="11">#REF!</definedName>
    <definedName name="night." localSheetId="3">#REF!</definedName>
    <definedName name="night.">#REF!</definedName>
    <definedName name="nightnc">NA()</definedName>
    <definedName name="nightnc_26" localSheetId="11">#REF!</definedName>
    <definedName name="nightnc_26" localSheetId="3">#REF!</definedName>
    <definedName name="nightnc_26">#REF!</definedName>
    <definedName name="nightnc_28" localSheetId="11">#REF!</definedName>
    <definedName name="nightnc_28" localSheetId="3">#REF!</definedName>
    <definedName name="nightnc_28">#REF!</definedName>
    <definedName name="nightnc_3">NA()</definedName>
    <definedName name="nightvl">NA()</definedName>
    <definedName name="nightvl_26" localSheetId="11">#REF!</definedName>
    <definedName name="nightvl_26" localSheetId="3">#REF!</definedName>
    <definedName name="nightvl_26">#REF!</definedName>
    <definedName name="nightvl_28" localSheetId="11">#REF!</definedName>
    <definedName name="nightvl_28" localSheetId="3">#REF!</definedName>
    <definedName name="nightvl_28">#REF!</definedName>
    <definedName name="nightvl_3">NA()</definedName>
    <definedName name="NIGnc" localSheetId="11">#REF!</definedName>
    <definedName name="NIGnc" localSheetId="3">#REF!</definedName>
    <definedName name="NIGnc">#REF!</definedName>
    <definedName name="NIGnc_20" localSheetId="11">#REF!</definedName>
    <definedName name="NIGnc_20" localSheetId="3">#REF!</definedName>
    <definedName name="NIGnc_20">#REF!</definedName>
    <definedName name="NIGnc_28" localSheetId="11">#REF!</definedName>
    <definedName name="NIGnc_28" localSheetId="3">#REF!</definedName>
    <definedName name="NIGnc_28">#REF!</definedName>
    <definedName name="nignc1p">"$#REF!.$G$176"</definedName>
    <definedName name="nignc1p_26" localSheetId="11">#REF!</definedName>
    <definedName name="nignc1p_26" localSheetId="3">#REF!</definedName>
    <definedName name="nignc1p_26">#REF!</definedName>
    <definedName name="nignc1p_28" localSheetId="11">#REF!</definedName>
    <definedName name="nignc1p_28" localSheetId="3">#REF!</definedName>
    <definedName name="nignc1p_28">#REF!</definedName>
    <definedName name="nignc1p_3">"$#REF!.$G$176"</definedName>
    <definedName name="nignc3p" localSheetId="11">#REF!</definedName>
    <definedName name="nignc3p" localSheetId="3">#REF!</definedName>
    <definedName name="nignc3p">#REF!</definedName>
    <definedName name="nignc3p_1" localSheetId="11">#REF!</definedName>
    <definedName name="nignc3p_1" localSheetId="3">#REF!</definedName>
    <definedName name="nignc3p_1">#REF!</definedName>
    <definedName name="nignc3p_2" localSheetId="11">#REF!</definedName>
    <definedName name="nignc3p_2" localSheetId="3">#REF!</definedName>
    <definedName name="nignc3p_2">#REF!</definedName>
    <definedName name="nignc3p_20" localSheetId="11">#REF!</definedName>
    <definedName name="nignc3p_20" localSheetId="3">#REF!</definedName>
    <definedName name="nignc3p_20">#REF!</definedName>
    <definedName name="nignc3p_25" localSheetId="11">#REF!</definedName>
    <definedName name="nignc3p_25" localSheetId="3">#REF!</definedName>
    <definedName name="nignc3p_25">#REF!</definedName>
    <definedName name="nignc3p_26" localSheetId="11">#REF!</definedName>
    <definedName name="nignc3p_26" localSheetId="3">#REF!</definedName>
    <definedName name="nignc3p_26">#REF!</definedName>
    <definedName name="nignc3p_28" localSheetId="11">#REF!</definedName>
    <definedName name="nignc3p_28" localSheetId="3">#REF!</definedName>
    <definedName name="nignc3p_28">#REF!</definedName>
    <definedName name="nignc3p_3" localSheetId="11">#REF!</definedName>
    <definedName name="nignc3p_3" localSheetId="3">#REF!</definedName>
    <definedName name="nignc3p_3">#REF!</definedName>
    <definedName name="nignc3p_3_1" localSheetId="11">#REF!</definedName>
    <definedName name="nignc3p_3_1" localSheetId="3">#REF!</definedName>
    <definedName name="nignc3p_3_1">#REF!</definedName>
    <definedName name="nignc3p_3_2" localSheetId="11">#REF!</definedName>
    <definedName name="nignc3p_3_2" localSheetId="3">#REF!</definedName>
    <definedName name="nignc3p_3_2">#REF!</definedName>
    <definedName name="nignc3p_3_20" localSheetId="11">#REF!</definedName>
    <definedName name="nignc3p_3_20" localSheetId="3">#REF!</definedName>
    <definedName name="nignc3p_3_20">#REF!</definedName>
    <definedName name="nignc3p_3_25" localSheetId="11">#REF!</definedName>
    <definedName name="nignc3p_3_25" localSheetId="3">#REF!</definedName>
    <definedName name="nignc3p_3_25">#REF!</definedName>
    <definedName name="NIGvc" localSheetId="11">#REF!</definedName>
    <definedName name="NIGvc" localSheetId="3">#REF!</definedName>
    <definedName name="NIGvc">#REF!</definedName>
    <definedName name="NIGvc_20" localSheetId="11">#REF!</definedName>
    <definedName name="NIGvc_20" localSheetId="3">#REF!</definedName>
    <definedName name="NIGvc_20">#REF!</definedName>
    <definedName name="NIGvc_28" localSheetId="11">#REF!</definedName>
    <definedName name="NIGvc_28" localSheetId="3">#REF!</definedName>
    <definedName name="NIGvc_28">#REF!</definedName>
    <definedName name="NIGvl" localSheetId="11">#REF!</definedName>
    <definedName name="NIGvl" localSheetId="3">#REF!</definedName>
    <definedName name="NIGvl">#REF!</definedName>
    <definedName name="NIGvl_20" localSheetId="11">#REF!</definedName>
    <definedName name="NIGvl_20" localSheetId="3">#REF!</definedName>
    <definedName name="NIGvl_20">#REF!</definedName>
    <definedName name="NIGvl_28" localSheetId="11">#REF!</definedName>
    <definedName name="NIGvl_28" localSheetId="3">#REF!</definedName>
    <definedName name="NIGvl_28">#REF!</definedName>
    <definedName name="nigvl1p">"$#REF!.$G$167"</definedName>
    <definedName name="nigvl1p_26" localSheetId="11">#REF!</definedName>
    <definedName name="nigvl1p_26" localSheetId="3">#REF!</definedName>
    <definedName name="nigvl1p_26">#REF!</definedName>
    <definedName name="nigvl1p_28" localSheetId="11">#REF!</definedName>
    <definedName name="nigvl1p_28" localSheetId="3">#REF!</definedName>
    <definedName name="nigvl1p_28">#REF!</definedName>
    <definedName name="nigvl1p_3">"$#REF!.$G$167"</definedName>
    <definedName name="nigvl3p" localSheetId="11">#REF!</definedName>
    <definedName name="nigvl3p" localSheetId="3">#REF!</definedName>
    <definedName name="nigvl3p">#REF!</definedName>
    <definedName name="nigvl3p_1" localSheetId="11">#REF!</definedName>
    <definedName name="nigvl3p_1" localSheetId="3">#REF!</definedName>
    <definedName name="nigvl3p_1">#REF!</definedName>
    <definedName name="nigvl3p_2" localSheetId="11">#REF!</definedName>
    <definedName name="nigvl3p_2" localSheetId="3">#REF!</definedName>
    <definedName name="nigvl3p_2">#REF!</definedName>
    <definedName name="nigvl3p_20" localSheetId="11">#REF!</definedName>
    <definedName name="nigvl3p_20" localSheetId="3">#REF!</definedName>
    <definedName name="nigvl3p_20">#REF!</definedName>
    <definedName name="nigvl3p_25" localSheetId="11">#REF!</definedName>
    <definedName name="nigvl3p_25" localSheetId="3">#REF!</definedName>
    <definedName name="nigvl3p_25">#REF!</definedName>
    <definedName name="nigvl3p_26" localSheetId="11">#REF!</definedName>
    <definedName name="nigvl3p_26" localSheetId="3">#REF!</definedName>
    <definedName name="nigvl3p_26">#REF!</definedName>
    <definedName name="nigvl3p_28" localSheetId="11">#REF!</definedName>
    <definedName name="nigvl3p_28" localSheetId="3">#REF!</definedName>
    <definedName name="nigvl3p_28">#REF!</definedName>
    <definedName name="nigvl3p_3" localSheetId="11">#REF!</definedName>
    <definedName name="nigvl3p_3" localSheetId="3">#REF!</definedName>
    <definedName name="nigvl3p_3">#REF!</definedName>
    <definedName name="nigvl3p_3_1" localSheetId="11">#REF!</definedName>
    <definedName name="nigvl3p_3_1" localSheetId="3">#REF!</definedName>
    <definedName name="nigvl3p_3_1">#REF!</definedName>
    <definedName name="nigvl3p_3_2" localSheetId="11">#REF!</definedName>
    <definedName name="nigvl3p_3_2" localSheetId="3">#REF!</definedName>
    <definedName name="nigvl3p_3_2">#REF!</definedName>
    <definedName name="nigvl3p_3_20" localSheetId="11">#REF!</definedName>
    <definedName name="nigvl3p_3_20" localSheetId="3">#REF!</definedName>
    <definedName name="nigvl3p_3_20">#REF!</definedName>
    <definedName name="nigvl3p_3_25" localSheetId="11">#REF!</definedName>
    <definedName name="nigvl3p_3_25" localSheetId="3">#REF!</definedName>
    <definedName name="nigvl3p_3_25">#REF!</definedName>
    <definedName name="nin">"$#REF!.$#REF!$#REF!"</definedName>
    <definedName name="nin_26" localSheetId="11">#REF!</definedName>
    <definedName name="nin_26" localSheetId="3">#REF!</definedName>
    <definedName name="nin_26">#REF!</definedName>
    <definedName name="nin_28" localSheetId="11">#REF!</definedName>
    <definedName name="nin_28" localSheetId="3">#REF!</definedName>
    <definedName name="nin_28">#REF!</definedName>
    <definedName name="nin_3">"$#REF!.$#REF!$#REF!"</definedName>
    <definedName name="nin14nc3p">"$#REF!.$#REF!$#REF!"</definedName>
    <definedName name="nin14nc3p_26" localSheetId="11">#REF!</definedName>
    <definedName name="nin14nc3p_26" localSheetId="3">#REF!</definedName>
    <definedName name="nin14nc3p_26">#REF!</definedName>
    <definedName name="nin14nc3p_28" localSheetId="11">#REF!</definedName>
    <definedName name="nin14nc3p_28" localSheetId="3">#REF!</definedName>
    <definedName name="nin14nc3p_28">#REF!</definedName>
    <definedName name="nin14nc3p_3">"$#REF!.$#REF!$#REF!"</definedName>
    <definedName name="nin14vl3p">"$#REF!.$#REF!$#REF!"</definedName>
    <definedName name="nin14vl3p_26" localSheetId="11">#REF!</definedName>
    <definedName name="nin14vl3p_26" localSheetId="3">#REF!</definedName>
    <definedName name="nin14vl3p_26">#REF!</definedName>
    <definedName name="nin14vl3p_28" localSheetId="11">#REF!</definedName>
    <definedName name="nin14vl3p_28" localSheetId="3">#REF!</definedName>
    <definedName name="nin14vl3p_28">#REF!</definedName>
    <definedName name="nin14vl3p_3">"$#REF!.$#REF!$#REF!"</definedName>
    <definedName name="nin190_26" localSheetId="11">#REF!</definedName>
    <definedName name="nin190_26" localSheetId="3">#REF!</definedName>
    <definedName name="nin190_26">#REF!</definedName>
    <definedName name="nin190_28" localSheetId="11">#REF!</definedName>
    <definedName name="nin190_28" localSheetId="3">#REF!</definedName>
    <definedName name="nin190_28">#REF!</definedName>
    <definedName name="nin190_3">"$#REF!.$#REF!$#REF!"</definedName>
    <definedName name="nin1903p">"$#REF!.$X$110"</definedName>
    <definedName name="nin1903p_26" localSheetId="11">#REF!</definedName>
    <definedName name="nin1903p_26" localSheetId="3">#REF!</definedName>
    <definedName name="nin1903p_26">#REF!</definedName>
    <definedName name="nin1903p_28" localSheetId="11">#REF!</definedName>
    <definedName name="nin1903p_28" localSheetId="3">#REF!</definedName>
    <definedName name="nin1903p_28">#REF!</definedName>
    <definedName name="nin1903p_3">"$#REF!.$X$110"</definedName>
    <definedName name="nin190nc">NA()</definedName>
    <definedName name="nin190nc_26" localSheetId="11">#REF!</definedName>
    <definedName name="nin190nc_26" localSheetId="3">#REF!</definedName>
    <definedName name="nin190nc_26">#REF!</definedName>
    <definedName name="nin190nc_28" localSheetId="11">#REF!</definedName>
    <definedName name="nin190nc_28" localSheetId="3">#REF!</definedName>
    <definedName name="nin190nc_28">#REF!</definedName>
    <definedName name="nin190nc_3">NA()</definedName>
    <definedName name="nin190nc3p">"$#REF!.#REF!$#REF!"</definedName>
    <definedName name="nin190nc3p_26" localSheetId="11">#REF!</definedName>
    <definedName name="nin190nc3p_26" localSheetId="3">#REF!</definedName>
    <definedName name="nin190nc3p_26">#REF!</definedName>
    <definedName name="nin190nc3p_28" localSheetId="11">#REF!</definedName>
    <definedName name="nin190nc3p_28" localSheetId="3">#REF!</definedName>
    <definedName name="nin190nc3p_28">#REF!</definedName>
    <definedName name="nin190nc3p_3">"$#REF!.#REF!$#REF!"</definedName>
    <definedName name="nin190vl">NA()</definedName>
    <definedName name="nin190vl_26" localSheetId="11">#REF!</definedName>
    <definedName name="nin190vl_26" localSheetId="3">#REF!</definedName>
    <definedName name="nin190vl_26">#REF!</definedName>
    <definedName name="nin190vl_28" localSheetId="11">#REF!</definedName>
    <definedName name="nin190vl_28" localSheetId="3">#REF!</definedName>
    <definedName name="nin190vl_28">#REF!</definedName>
    <definedName name="nin190vl_3">NA()</definedName>
    <definedName name="nin190vl3p">"$#REF!.#REF!$#REF!"</definedName>
    <definedName name="nin190vl3p_26" localSheetId="11">#REF!</definedName>
    <definedName name="nin190vl3p_26" localSheetId="3">#REF!</definedName>
    <definedName name="nin190vl3p_26">#REF!</definedName>
    <definedName name="nin190vl3p_28" localSheetId="11">#REF!</definedName>
    <definedName name="nin190vl3p_28" localSheetId="3">#REF!</definedName>
    <definedName name="nin190vl3p_28">#REF!</definedName>
    <definedName name="nin190vl3p_3">"$#REF!.#REF!$#REF!"</definedName>
    <definedName name="nin1pnc">NA()</definedName>
    <definedName name="nin1pnc_26" localSheetId="11">#REF!</definedName>
    <definedName name="nin1pnc_26" localSheetId="3">#REF!</definedName>
    <definedName name="nin1pnc_26">#REF!</definedName>
    <definedName name="nin1pnc_28" localSheetId="11">#REF!</definedName>
    <definedName name="nin1pnc_28" localSheetId="3">#REF!</definedName>
    <definedName name="nin1pnc_28">#REF!</definedName>
    <definedName name="nin1pnc_3">NA()</definedName>
    <definedName name="nin1pvl">NA()</definedName>
    <definedName name="nin1pvl_26" localSheetId="11">#REF!</definedName>
    <definedName name="nin1pvl_26" localSheetId="3">#REF!</definedName>
    <definedName name="nin1pvl_26">#REF!</definedName>
    <definedName name="nin1pvl_28" localSheetId="11">#REF!</definedName>
    <definedName name="nin1pvl_28" localSheetId="3">#REF!</definedName>
    <definedName name="nin1pvl_28">#REF!</definedName>
    <definedName name="nin1pvl_3">NA()</definedName>
    <definedName name="nin2903p">"$#REF!.$Y$110"</definedName>
    <definedName name="nin2903p_26" localSheetId="11">#REF!</definedName>
    <definedName name="nin2903p_26" localSheetId="3">#REF!</definedName>
    <definedName name="nin2903p_26">#REF!</definedName>
    <definedName name="nin2903p_28" localSheetId="11">#REF!</definedName>
    <definedName name="nin2903p_28" localSheetId="3">#REF!</definedName>
    <definedName name="nin2903p_28">#REF!</definedName>
    <definedName name="nin2903p_3">"$#REF!.$Y$110"</definedName>
    <definedName name="nin290nc3p">"$#REF!.$#REF!#REF!"</definedName>
    <definedName name="nin290nc3p_26" localSheetId="11">#REF!</definedName>
    <definedName name="nin290nc3p_26" localSheetId="3">#REF!</definedName>
    <definedName name="nin290nc3p_26">#REF!</definedName>
    <definedName name="nin290nc3p_28" localSheetId="11">#REF!</definedName>
    <definedName name="nin290nc3p_28" localSheetId="3">#REF!</definedName>
    <definedName name="nin290nc3p_28">#REF!</definedName>
    <definedName name="nin290nc3p_3">"$#REF!.$#REF!#REF!"</definedName>
    <definedName name="nin290vl3p">"$#REF!.#REF!$#REF!"</definedName>
    <definedName name="nin290vl3p_26" localSheetId="11">#REF!</definedName>
    <definedName name="nin290vl3p_26" localSheetId="3">#REF!</definedName>
    <definedName name="nin290vl3p_26">#REF!</definedName>
    <definedName name="nin290vl3p_28" localSheetId="11">#REF!</definedName>
    <definedName name="nin290vl3p_28" localSheetId="3">#REF!</definedName>
    <definedName name="nin290vl3p_28">#REF!</definedName>
    <definedName name="nin290vl3p_3">"$#REF!.#REF!$#REF!"</definedName>
    <definedName name="nin3p">"$#REF!.$W$110"</definedName>
    <definedName name="nin3p_26" localSheetId="11">#REF!</definedName>
    <definedName name="nin3p_26" localSheetId="3">#REF!</definedName>
    <definedName name="nin3p_26">#REF!</definedName>
    <definedName name="nin3p_28" localSheetId="11">#REF!</definedName>
    <definedName name="nin3p_28" localSheetId="3">#REF!</definedName>
    <definedName name="nin3p_28">#REF!</definedName>
    <definedName name="nin3p_3">"$#REF!.$W$110"</definedName>
    <definedName name="nind">"$#REF!.$#REF!$#REF!"</definedName>
    <definedName name="nind_26" localSheetId="11">#REF!</definedName>
    <definedName name="nind_26" localSheetId="3">#REF!</definedName>
    <definedName name="nind_26">#REF!</definedName>
    <definedName name="nind_28" localSheetId="11">#REF!</definedName>
    <definedName name="nind_28" localSheetId="3">#REF!</definedName>
    <definedName name="nind_28">#REF!</definedName>
    <definedName name="nind_3">"$#REF!.$#REF!$#REF!"</definedName>
    <definedName name="nind1p">"$#REF!.$Y$290"</definedName>
    <definedName name="nind1p_26" localSheetId="11">#REF!</definedName>
    <definedName name="nind1p_26" localSheetId="3">#REF!</definedName>
    <definedName name="nind1p_26">#REF!</definedName>
    <definedName name="nind1p_28" localSheetId="11">#REF!</definedName>
    <definedName name="nind1p_28" localSheetId="3">#REF!</definedName>
    <definedName name="nind1p_28">#REF!</definedName>
    <definedName name="nind1p_3">"$#REF!.$Y$290"</definedName>
    <definedName name="nind3p">"$#REF!.$Z$110"</definedName>
    <definedName name="nind3p_26" localSheetId="11">#REF!</definedName>
    <definedName name="nind3p_26" localSheetId="3">#REF!</definedName>
    <definedName name="nind3p_26">#REF!</definedName>
    <definedName name="nind3p_28" localSheetId="11">#REF!</definedName>
    <definedName name="nind3p_28" localSheetId="3">#REF!</definedName>
    <definedName name="nind3p_28">#REF!</definedName>
    <definedName name="nind3p_3">"$#REF!.$Z$110"</definedName>
    <definedName name="nindnc">NA()</definedName>
    <definedName name="nindnc_26" localSheetId="11">#REF!</definedName>
    <definedName name="nindnc_26" localSheetId="3">#REF!</definedName>
    <definedName name="nindnc_26">#REF!</definedName>
    <definedName name="nindnc_28" localSheetId="11">#REF!</definedName>
    <definedName name="nindnc_28" localSheetId="3">#REF!</definedName>
    <definedName name="nindnc_28">#REF!</definedName>
    <definedName name="nindnc_3">NA()</definedName>
    <definedName name="nindnc1p">"$#REF!.$G$235"</definedName>
    <definedName name="nindnc1p_26" localSheetId="11">#REF!</definedName>
    <definedName name="nindnc1p_26" localSheetId="3">#REF!</definedName>
    <definedName name="nindnc1p_26">#REF!</definedName>
    <definedName name="nindnc1p_28" localSheetId="11">#REF!</definedName>
    <definedName name="nindnc1p_28" localSheetId="3">#REF!</definedName>
    <definedName name="nindnc1p_28">#REF!</definedName>
    <definedName name="nindnc1p_3">"$#REF!.$G$235"</definedName>
    <definedName name="nindnc3p">"$#REF!.$#REF!#REF!"</definedName>
    <definedName name="nindnc3p_26" localSheetId="11">#REF!</definedName>
    <definedName name="nindnc3p_26" localSheetId="3">#REF!</definedName>
    <definedName name="nindnc3p_26">#REF!</definedName>
    <definedName name="nindnc3p_28" localSheetId="11">#REF!</definedName>
    <definedName name="nindnc3p_28" localSheetId="3">#REF!</definedName>
    <definedName name="nindnc3p_28">#REF!</definedName>
    <definedName name="nindnc3p_3">"$#REF!.$#REF!#REF!"</definedName>
    <definedName name="NINDvc" localSheetId="11">#REF!</definedName>
    <definedName name="NINDvc" localSheetId="3">#REF!</definedName>
    <definedName name="NINDvc">#REF!</definedName>
    <definedName name="NINDvc_20" localSheetId="11">#REF!</definedName>
    <definedName name="NINDvc_20" localSheetId="3">#REF!</definedName>
    <definedName name="NINDvc_20">#REF!</definedName>
    <definedName name="NINDvc_28" localSheetId="11">#REF!</definedName>
    <definedName name="NINDvc_28" localSheetId="3">#REF!</definedName>
    <definedName name="NINDvc_28">#REF!</definedName>
    <definedName name="nindvl">NA()</definedName>
    <definedName name="nindvl_26" localSheetId="11">#REF!</definedName>
    <definedName name="nindvl_26" localSheetId="3">#REF!</definedName>
    <definedName name="nindvl_26">#REF!</definedName>
    <definedName name="nindvl_28" localSheetId="11">#REF!</definedName>
    <definedName name="nindvl_28" localSheetId="3">#REF!</definedName>
    <definedName name="nindvl_28">#REF!</definedName>
    <definedName name="nindvl_3">NA()</definedName>
    <definedName name="nindvl1p">"$#REF!.$G$226"</definedName>
    <definedName name="nindvl1p_26" localSheetId="11">#REF!</definedName>
    <definedName name="nindvl1p_26" localSheetId="3">#REF!</definedName>
    <definedName name="nindvl1p_26">#REF!</definedName>
    <definedName name="nindvl1p_28" localSheetId="11">#REF!</definedName>
    <definedName name="nindvl1p_28" localSheetId="3">#REF!</definedName>
    <definedName name="nindvl1p_28">#REF!</definedName>
    <definedName name="nindvl1p_3">"$#REF!.$G$226"</definedName>
    <definedName name="nindvl3p">"$#REF!.$#REF!#REF!"</definedName>
    <definedName name="nindvl3p_26" localSheetId="11">#REF!</definedName>
    <definedName name="nindvl3p_26" localSheetId="3">#REF!</definedName>
    <definedName name="nindvl3p_26">#REF!</definedName>
    <definedName name="nindvl3p_28" localSheetId="11">#REF!</definedName>
    <definedName name="nindvl3p_28" localSheetId="3">#REF!</definedName>
    <definedName name="nindvl3p_28">#REF!</definedName>
    <definedName name="nindvl3p_3">"$#REF!.$#REF!#REF!"</definedName>
    <definedName name="ning1p">"$#REF!.$W$290"</definedName>
    <definedName name="ning1p_26" localSheetId="11">#REF!</definedName>
    <definedName name="ning1p_26" localSheetId="3">#REF!</definedName>
    <definedName name="ning1p_26">#REF!</definedName>
    <definedName name="ning1p_28" localSheetId="11">#REF!</definedName>
    <definedName name="ning1p_28" localSheetId="3">#REF!</definedName>
    <definedName name="ning1p_28">#REF!</definedName>
    <definedName name="ning1p_3">"$#REF!.$W$290"</definedName>
    <definedName name="ningnc1p">"$#REF!.$G$216"</definedName>
    <definedName name="ningnc1p_26" localSheetId="11">#REF!</definedName>
    <definedName name="ningnc1p_26" localSheetId="3">#REF!</definedName>
    <definedName name="ningnc1p_26">#REF!</definedName>
    <definedName name="ningnc1p_28" localSheetId="11">#REF!</definedName>
    <definedName name="ningnc1p_28" localSheetId="3">#REF!</definedName>
    <definedName name="ningnc1p_28">#REF!</definedName>
    <definedName name="ningnc1p_3">"$#REF!.$G$216"</definedName>
    <definedName name="ningvl1p">"$#REF!.$G$206"</definedName>
    <definedName name="ningvl1p_26" localSheetId="11">#REF!</definedName>
    <definedName name="ningvl1p_26" localSheetId="3">#REF!</definedName>
    <definedName name="ningvl1p_26">#REF!</definedName>
    <definedName name="ningvl1p_28" localSheetId="11">#REF!</definedName>
    <definedName name="ningvl1p_28" localSheetId="3">#REF!</definedName>
    <definedName name="ningvl1p_28">#REF!</definedName>
    <definedName name="ningvl1p_3">"$#REF!.$G$206"</definedName>
    <definedName name="ninnc">NA()</definedName>
    <definedName name="ninnc_26" localSheetId="11">#REF!</definedName>
    <definedName name="ninnc_26" localSheetId="3">#REF!</definedName>
    <definedName name="ninnc_26">#REF!</definedName>
    <definedName name="ninnc_28" localSheetId="11">#REF!</definedName>
    <definedName name="ninnc_28" localSheetId="3">#REF!</definedName>
    <definedName name="ninnc_28">#REF!</definedName>
    <definedName name="ninnc_3">NA()</definedName>
    <definedName name="ninnc3p">"$#REF!.#REF!$#REF!"</definedName>
    <definedName name="ninnc3p_26" localSheetId="11">#REF!</definedName>
    <definedName name="ninnc3p_26" localSheetId="3">#REF!</definedName>
    <definedName name="ninnc3p_26">#REF!</definedName>
    <definedName name="ninnc3p_28" localSheetId="11">#REF!</definedName>
    <definedName name="ninnc3p_28" localSheetId="3">#REF!</definedName>
    <definedName name="ninnc3p_28">#REF!</definedName>
    <definedName name="ninnc3p_3">"$#REF!.#REF!$#REF!"</definedName>
    <definedName name="nint1p">"$#REF!.$V$290"</definedName>
    <definedName name="nint1p_26" localSheetId="11">#REF!</definedName>
    <definedName name="nint1p_26" localSheetId="3">#REF!</definedName>
    <definedName name="nint1p_26">#REF!</definedName>
    <definedName name="nint1p_28" localSheetId="11">#REF!</definedName>
    <definedName name="nint1p_28" localSheetId="3">#REF!</definedName>
    <definedName name="nint1p_28">#REF!</definedName>
    <definedName name="nint1p_3">"$#REF!.$V$290"</definedName>
    <definedName name="nintnc1p">"$#REF!.$G$195"</definedName>
    <definedName name="nintnc1p_26" localSheetId="11">#REF!</definedName>
    <definedName name="nintnc1p_26" localSheetId="3">#REF!</definedName>
    <definedName name="nintnc1p_26">#REF!</definedName>
    <definedName name="nintnc1p_28" localSheetId="11">#REF!</definedName>
    <definedName name="nintnc1p_28" localSheetId="3">#REF!</definedName>
    <definedName name="nintnc1p_28">#REF!</definedName>
    <definedName name="nintnc1p_3">"$#REF!.$G$195"</definedName>
    <definedName name="nintvl1p">"$#REF!.$G$186"</definedName>
    <definedName name="nintvl1p_26" localSheetId="11">#REF!</definedName>
    <definedName name="nintvl1p_26" localSheetId="3">#REF!</definedName>
    <definedName name="nintvl1p_26">#REF!</definedName>
    <definedName name="nintvl1p_28" localSheetId="11">#REF!</definedName>
    <definedName name="nintvl1p_28" localSheetId="3">#REF!</definedName>
    <definedName name="nintvl1p_28">#REF!</definedName>
    <definedName name="nintvl1p_3">"$#REF!.$G$186"</definedName>
    <definedName name="NINvc" localSheetId="11">#REF!</definedName>
    <definedName name="NINvc" localSheetId="3">#REF!</definedName>
    <definedName name="NINvc">#REF!</definedName>
    <definedName name="NINvc_20" localSheetId="11">#REF!</definedName>
    <definedName name="NINvc_20" localSheetId="3">#REF!</definedName>
    <definedName name="NINvc_20">#REF!</definedName>
    <definedName name="NINvc_28" localSheetId="11">#REF!</definedName>
    <definedName name="NINvc_28" localSheetId="3">#REF!</definedName>
    <definedName name="NINvc_28">#REF!</definedName>
    <definedName name="ninvl">NA()</definedName>
    <definedName name="ninvl_26" localSheetId="11">#REF!</definedName>
    <definedName name="ninvl_26" localSheetId="3">#REF!</definedName>
    <definedName name="ninvl_26">#REF!</definedName>
    <definedName name="ninvl_28" localSheetId="11">#REF!</definedName>
    <definedName name="ninvl_28" localSheetId="3">#REF!</definedName>
    <definedName name="ninvl_28">#REF!</definedName>
    <definedName name="ninvl_3">NA()</definedName>
    <definedName name="ninvl3p">"$#REF!.#REF!$#REF!"</definedName>
    <definedName name="ninvl3p_26" localSheetId="11">#REF!</definedName>
    <definedName name="ninvl3p_26" localSheetId="3">#REF!</definedName>
    <definedName name="ninvl3p_26">#REF!</definedName>
    <definedName name="ninvl3p_28" localSheetId="11">#REF!</definedName>
    <definedName name="ninvl3p_28" localSheetId="3">#REF!</definedName>
    <definedName name="ninvl3p_28">#REF!</definedName>
    <definedName name="ninvl3p_3">"$#REF!.#REF!$#REF!"</definedName>
    <definedName name="nl">"$#REF!.$#REF!$#REF!"</definedName>
    <definedName name="nl_26" localSheetId="11">#REF!</definedName>
    <definedName name="nl_26" localSheetId="3">#REF!</definedName>
    <definedName name="nl_26">#REF!</definedName>
    <definedName name="nl_28" localSheetId="11">#REF!</definedName>
    <definedName name="nl_28" localSheetId="3">#REF!</definedName>
    <definedName name="nl_28">#REF!</definedName>
    <definedName name="nl_3">"$#REF!.$#REF!$#REF!"</definedName>
    <definedName name="NL12nc">"$#REF!.#REF!$#REF!"</definedName>
    <definedName name="NL12nc_26" localSheetId="11">#REF!</definedName>
    <definedName name="NL12nc_26" localSheetId="3">#REF!</definedName>
    <definedName name="NL12nc_26">#REF!</definedName>
    <definedName name="NL12nc_28" localSheetId="11">#REF!</definedName>
    <definedName name="NL12nc_28" localSheetId="3">#REF!</definedName>
    <definedName name="NL12nc_28">#REF!</definedName>
    <definedName name="NL12nc_3">"$#REF!.#REF!$#REF!"</definedName>
    <definedName name="NL12vl">"$#REF!.#REF!$#REF!"</definedName>
    <definedName name="NL12vl_26" localSheetId="11">#REF!</definedName>
    <definedName name="NL12vl_26" localSheetId="3">#REF!</definedName>
    <definedName name="NL12vl_26">#REF!</definedName>
    <definedName name="NL12vl_28" localSheetId="11">#REF!</definedName>
    <definedName name="NL12vl_28" localSheetId="3">#REF!</definedName>
    <definedName name="NL12vl_28">#REF!</definedName>
    <definedName name="NL12vl_3">"$#REF!.#REF!$#REF!"</definedName>
    <definedName name="nl1p">"$#REF!.$#REF!$#REF!"</definedName>
    <definedName name="nl1p_26" localSheetId="11">#REF!</definedName>
    <definedName name="nl1p_26" localSheetId="3">#REF!</definedName>
    <definedName name="nl1p_26">#REF!</definedName>
    <definedName name="nl1p_28" localSheetId="11">#REF!</definedName>
    <definedName name="nl1p_28" localSheetId="3">#REF!</definedName>
    <definedName name="nl1p_28">#REF!</definedName>
    <definedName name="nl1p_3">"$#REF!.$#REF!$#REF!"</definedName>
    <definedName name="nl3p">"$#REF!.$U$110"</definedName>
    <definedName name="nl3p_26" localSheetId="11">#REF!</definedName>
    <definedName name="nl3p_26" localSheetId="3">#REF!</definedName>
    <definedName name="nl3p_26">#REF!</definedName>
    <definedName name="nl3p_28" localSheetId="11">#REF!</definedName>
    <definedName name="nl3p_28" localSheetId="3">#REF!</definedName>
    <definedName name="nl3p_28">#REF!</definedName>
    <definedName name="nl3p_3">"$#REF!.$U$110"</definedName>
    <definedName name="Nlan" localSheetId="11">#REF!</definedName>
    <definedName name="Nlan" localSheetId="3">#REF!</definedName>
    <definedName name="Nlan">#REF!</definedName>
    <definedName name="Nlan_20" localSheetId="11">#REF!</definedName>
    <definedName name="Nlan_20" localSheetId="3">#REF!</definedName>
    <definedName name="Nlan_20">#REF!</definedName>
    <definedName name="Nlan_28" localSheetId="11">#REF!</definedName>
    <definedName name="Nlan_28" localSheetId="3">#REF!</definedName>
    <definedName name="Nlan_28">#REF!</definedName>
    <definedName name="NLF01_20" localSheetId="11">#REF!</definedName>
    <definedName name="NLF01_20" localSheetId="3">#REF!</definedName>
    <definedName name="NLF01_20">#REF!</definedName>
    <definedName name="NLF01_28" localSheetId="11">#REF!</definedName>
    <definedName name="NLF01_28" localSheetId="3">#REF!</definedName>
    <definedName name="NLF01_28">#REF!</definedName>
    <definedName name="NLF07_20" localSheetId="11">#REF!</definedName>
    <definedName name="NLF07_20" localSheetId="3">#REF!</definedName>
    <definedName name="NLF07_20">#REF!</definedName>
    <definedName name="NLF07_28" localSheetId="11">#REF!</definedName>
    <definedName name="NLF07_28" localSheetId="3">#REF!</definedName>
    <definedName name="NLF07_28">#REF!</definedName>
    <definedName name="NLF12_20" localSheetId="11">#REF!</definedName>
    <definedName name="NLF12_20" localSheetId="3">#REF!</definedName>
    <definedName name="NLF12_20">#REF!</definedName>
    <definedName name="NLF12_28" localSheetId="11">#REF!</definedName>
    <definedName name="NLF12_28" localSheetId="3">#REF!</definedName>
    <definedName name="NLF12_28">#REF!</definedName>
    <definedName name="NLF60_20" localSheetId="11">#REF!</definedName>
    <definedName name="NLF60_20" localSheetId="3">#REF!</definedName>
    <definedName name="NLF60_20">#REF!</definedName>
    <definedName name="NLF60_28" localSheetId="11">#REF!</definedName>
    <definedName name="NLF60_28" localSheetId="3">#REF!</definedName>
    <definedName name="NLF60_28">#REF!</definedName>
    <definedName name="NLFElse" localSheetId="11">#REF!</definedName>
    <definedName name="NLFElse" localSheetId="3">#REF!</definedName>
    <definedName name="NLFElse">#REF!</definedName>
    <definedName name="NLFElse_20" localSheetId="11">#REF!</definedName>
    <definedName name="NLFElse_20" localSheetId="3">#REF!</definedName>
    <definedName name="NLFElse_20">#REF!</definedName>
    <definedName name="NLFElse_28" localSheetId="11">#REF!</definedName>
    <definedName name="NLFElse_28" localSheetId="3">#REF!</definedName>
    <definedName name="NLFElse_28">#REF!</definedName>
    <definedName name="NLHC15" localSheetId="11">#REF!</definedName>
    <definedName name="NLHC15" localSheetId="3">#REF!</definedName>
    <definedName name="NLHC15">#REF!</definedName>
    <definedName name="NLHC15_20" localSheetId="11">#REF!</definedName>
    <definedName name="NLHC15_20" localSheetId="3">#REF!</definedName>
    <definedName name="NLHC15_20">#REF!</definedName>
    <definedName name="NLHC15_28" localSheetId="11">#REF!</definedName>
    <definedName name="NLHC15_28" localSheetId="3">#REF!</definedName>
    <definedName name="NLHC15_28">#REF!</definedName>
    <definedName name="NLHC25" localSheetId="11">#REF!</definedName>
    <definedName name="NLHC25" localSheetId="3">#REF!</definedName>
    <definedName name="NLHC25">#REF!</definedName>
    <definedName name="NLHC25_20" localSheetId="11">#REF!</definedName>
    <definedName name="NLHC25_20" localSheetId="3">#REF!</definedName>
    <definedName name="NLHC25_20">#REF!</definedName>
    <definedName name="NLHC25_28" localSheetId="11">#REF!</definedName>
    <definedName name="NLHC25_28" localSheetId="3">#REF!</definedName>
    <definedName name="NLHC25_28">#REF!</definedName>
    <definedName name="nlht">NA()</definedName>
    <definedName name="nlht_26" localSheetId="11">#REF!</definedName>
    <definedName name="nlht_26" localSheetId="3">#REF!</definedName>
    <definedName name="nlht_26">#REF!</definedName>
    <definedName name="nlht_28" localSheetId="11">#REF!</definedName>
    <definedName name="nlht_28" localSheetId="3">#REF!</definedName>
    <definedName name="nlht_28">#REF!</definedName>
    <definedName name="NLLC15" localSheetId="11">#REF!</definedName>
    <definedName name="NLLC15" localSheetId="3">#REF!</definedName>
    <definedName name="NLLC15">#REF!</definedName>
    <definedName name="NLLC15_20" localSheetId="11">#REF!</definedName>
    <definedName name="NLLC15_20" localSheetId="3">#REF!</definedName>
    <definedName name="NLLC15_20">#REF!</definedName>
    <definedName name="NLLC15_28" localSheetId="11">#REF!</definedName>
    <definedName name="NLLC15_28" localSheetId="3">#REF!</definedName>
    <definedName name="NLLC15_28">#REF!</definedName>
    <definedName name="NLLC25" localSheetId="11">#REF!</definedName>
    <definedName name="NLLC25" localSheetId="3">#REF!</definedName>
    <definedName name="NLLC25">#REF!</definedName>
    <definedName name="NLLC25_20" localSheetId="11">#REF!</definedName>
    <definedName name="NLLC25_20" localSheetId="3">#REF!</definedName>
    <definedName name="NLLC25_20">#REF!</definedName>
    <definedName name="NLLC25_28" localSheetId="11">#REF!</definedName>
    <definedName name="NLLC25_28" localSheetId="3">#REF!</definedName>
    <definedName name="NLLC25_28">#REF!</definedName>
    <definedName name="NLMC15" localSheetId="11">#REF!</definedName>
    <definedName name="NLMC15" localSheetId="3">#REF!</definedName>
    <definedName name="NLMC15">#REF!</definedName>
    <definedName name="NLMC15_20" localSheetId="11">#REF!</definedName>
    <definedName name="NLMC15_20" localSheetId="3">#REF!</definedName>
    <definedName name="NLMC15_20">#REF!</definedName>
    <definedName name="NLMC15_28" localSheetId="11">#REF!</definedName>
    <definedName name="NLMC15_28" localSheetId="3">#REF!</definedName>
    <definedName name="NLMC15_28">#REF!</definedName>
    <definedName name="NLMC25" localSheetId="11">#REF!</definedName>
    <definedName name="NLMC25" localSheetId="3">#REF!</definedName>
    <definedName name="NLMC25">#REF!</definedName>
    <definedName name="NLMC25_20" localSheetId="11">#REF!</definedName>
    <definedName name="NLMC25_20" localSheetId="3">#REF!</definedName>
    <definedName name="NLMC25_20">#REF!</definedName>
    <definedName name="NLMC25_28" localSheetId="11">#REF!</definedName>
    <definedName name="NLMC25_28" localSheetId="3">#REF!</definedName>
    <definedName name="NLMC25_28">#REF!</definedName>
    <definedName name="nlmtc">NA()</definedName>
    <definedName name="nlmtc_26" localSheetId="11">#REF!</definedName>
    <definedName name="nlmtc_26" localSheetId="3">#REF!</definedName>
    <definedName name="nlmtc_26">#REF!</definedName>
    <definedName name="nlmtc_28" localSheetId="11">#REF!</definedName>
    <definedName name="nlmtc_28" localSheetId="3">#REF!</definedName>
    <definedName name="nlmtc_28">#REF!</definedName>
    <definedName name="nlnc">NA()</definedName>
    <definedName name="nlnc_26" localSheetId="11">#REF!</definedName>
    <definedName name="nlnc_26" localSheetId="3">#REF!</definedName>
    <definedName name="nlnc_26">#REF!</definedName>
    <definedName name="nlnc_28" localSheetId="11">#REF!</definedName>
    <definedName name="nlnc_28" localSheetId="3">#REF!</definedName>
    <definedName name="nlnc_28">#REF!</definedName>
    <definedName name="nlnc_3">NA()</definedName>
    <definedName name="nlnc3p">"$#REF!.$G$260"</definedName>
    <definedName name="nlnc3p_26" localSheetId="11">#REF!</definedName>
    <definedName name="nlnc3p_26" localSheetId="3">#REF!</definedName>
    <definedName name="nlnc3p_26">#REF!</definedName>
    <definedName name="nlnc3p_28" localSheetId="11">#REF!</definedName>
    <definedName name="nlnc3p_28" localSheetId="3">#REF!</definedName>
    <definedName name="nlnc3p_28">#REF!</definedName>
    <definedName name="nlnc3p_3">"$#REF!.$G$260"</definedName>
    <definedName name="nlnc3pha">"$#REF!.$G$410"</definedName>
    <definedName name="nlnc3pha_26" localSheetId="11">#REF!</definedName>
    <definedName name="nlnc3pha_26" localSheetId="3">#REF!</definedName>
    <definedName name="nlnc3pha_26">#REF!</definedName>
    <definedName name="nlnc3pha_28" localSheetId="11">#REF!</definedName>
    <definedName name="nlnc3pha_28" localSheetId="3">#REF!</definedName>
    <definedName name="nlnc3pha_28">#REF!</definedName>
    <definedName name="nlnc3pha_3">"$#REF!.$G$410"</definedName>
    <definedName name="nlnls2000">1.58</definedName>
    <definedName name="nlnls99">1.37</definedName>
    <definedName name="NLTK1p">"$#REF!.$X$297"</definedName>
    <definedName name="NLTK1p_26" localSheetId="11">#REF!</definedName>
    <definedName name="NLTK1p_26" localSheetId="3">#REF!</definedName>
    <definedName name="NLTK1p_26">#REF!</definedName>
    <definedName name="NLTK1p_28" localSheetId="11">#REF!</definedName>
    <definedName name="NLTK1p_28" localSheetId="3">#REF!</definedName>
    <definedName name="NLTK1p_28">#REF!</definedName>
    <definedName name="NLTK1p_3">"$#REF!.$X$297"</definedName>
    <definedName name="nlvl">NA()</definedName>
    <definedName name="nlvl_26" localSheetId="11">#REF!</definedName>
    <definedName name="nlvl_26" localSheetId="3">#REF!</definedName>
    <definedName name="nlvl_26">#REF!</definedName>
    <definedName name="nlvl_28" localSheetId="11">#REF!</definedName>
    <definedName name="nlvl_28" localSheetId="3">#REF!</definedName>
    <definedName name="nlvl_28">#REF!</definedName>
    <definedName name="nlvl_3">NA()</definedName>
    <definedName name="nlvl1" localSheetId="11">#REF!</definedName>
    <definedName name="nlvl1" localSheetId="3">#REF!</definedName>
    <definedName name="nlvl1">#REF!</definedName>
    <definedName name="nlvl1_1" localSheetId="11">#REF!</definedName>
    <definedName name="nlvl1_1" localSheetId="3">#REF!</definedName>
    <definedName name="nlvl1_1">#REF!</definedName>
    <definedName name="nlvl1_2" localSheetId="11">#REF!</definedName>
    <definedName name="nlvl1_2" localSheetId="3">#REF!</definedName>
    <definedName name="nlvl1_2">#REF!</definedName>
    <definedName name="nlvl1_20" localSheetId="11">#REF!</definedName>
    <definedName name="nlvl1_20" localSheetId="3">#REF!</definedName>
    <definedName name="nlvl1_20">#REF!</definedName>
    <definedName name="nlvl1_25" localSheetId="11">#REF!</definedName>
    <definedName name="nlvl1_25" localSheetId="3">#REF!</definedName>
    <definedName name="nlvl1_25">#REF!</definedName>
    <definedName name="nlvl1_26" localSheetId="11">#REF!</definedName>
    <definedName name="nlvl1_26" localSheetId="3">#REF!</definedName>
    <definedName name="nlvl1_26">#REF!</definedName>
    <definedName name="nlvl1_28" localSheetId="11">#REF!</definedName>
    <definedName name="nlvl1_28" localSheetId="3">#REF!</definedName>
    <definedName name="nlvl1_28">#REF!</definedName>
    <definedName name="nlvl1_3" localSheetId="11">#REF!</definedName>
    <definedName name="nlvl1_3" localSheetId="3">#REF!</definedName>
    <definedName name="nlvl1_3">#REF!</definedName>
    <definedName name="nlvl1_3_1" localSheetId="11">#REF!</definedName>
    <definedName name="nlvl1_3_1" localSheetId="3">#REF!</definedName>
    <definedName name="nlvl1_3_1">#REF!</definedName>
    <definedName name="nlvl1_3_2" localSheetId="11">#REF!</definedName>
    <definedName name="nlvl1_3_2" localSheetId="3">#REF!</definedName>
    <definedName name="nlvl1_3_2">#REF!</definedName>
    <definedName name="nlvl1_3_20" localSheetId="11">#REF!</definedName>
    <definedName name="nlvl1_3_20" localSheetId="3">#REF!</definedName>
    <definedName name="nlvl1_3_20">#REF!</definedName>
    <definedName name="nlvl1_3_25" localSheetId="11">#REF!</definedName>
    <definedName name="nlvl1_3_25" localSheetId="3">#REF!</definedName>
    <definedName name="nlvl1_3_25">#REF!</definedName>
    <definedName name="nlvl3p">"$#REF!.$G$245"</definedName>
    <definedName name="nlvl3p_26" localSheetId="11">#REF!</definedName>
    <definedName name="nlvl3p_26" localSheetId="3">#REF!</definedName>
    <definedName name="nlvl3p_26">#REF!</definedName>
    <definedName name="nlvl3p_28" localSheetId="11">#REF!</definedName>
    <definedName name="nlvl3p_28" localSheetId="3">#REF!</definedName>
    <definedName name="nlvl3p_28">#REF!</definedName>
    <definedName name="nlvl3p_3">"$#REF!.$G$245"</definedName>
    <definedName name="Nms" localSheetId="11">#REF!</definedName>
    <definedName name="Nms" localSheetId="3">#REF!</definedName>
    <definedName name="Nms">#REF!</definedName>
    <definedName name="Nms_20" localSheetId="11">#REF!</definedName>
    <definedName name="Nms_20" localSheetId="3">#REF!</definedName>
    <definedName name="Nms_20">#REF!</definedName>
    <definedName name="Nms_28" localSheetId="11">#REF!</definedName>
    <definedName name="Nms_28" localSheetId="3">#REF!</definedName>
    <definedName name="Nms_28">#REF!</definedName>
    <definedName name="nn">"$#REF!.$#REF!$#REF!"</definedName>
    <definedName name="nn_26" localSheetId="11">#REF!</definedName>
    <definedName name="nn_26" localSheetId="3">#REF!</definedName>
    <definedName name="nn_26">#REF!</definedName>
    <definedName name="nn_28" localSheetId="11">#REF!</definedName>
    <definedName name="nn_28" localSheetId="3">#REF!</definedName>
    <definedName name="nn_28">#REF!</definedName>
    <definedName name="nn_3">"$#REF!.$#REF!$#REF!"</definedName>
    <definedName name="nn1p">"$#REF!.$#REF!$#REF!"</definedName>
    <definedName name="nn1p_26" localSheetId="11">#REF!</definedName>
    <definedName name="nn1p_26" localSheetId="3">#REF!</definedName>
    <definedName name="nn1p_26">#REF!</definedName>
    <definedName name="nn1p_28" localSheetId="11">#REF!</definedName>
    <definedName name="nn1p_28" localSheetId="3">#REF!</definedName>
    <definedName name="nn1p_28">#REF!</definedName>
    <definedName name="nn1p_3">"$#REF!.$#REF!$#REF!"</definedName>
    <definedName name="nn3p">"$#REF!.$V$110"</definedName>
    <definedName name="nn3p_26" localSheetId="11">#REF!</definedName>
    <definedName name="nn3p_26" localSheetId="3">#REF!</definedName>
    <definedName name="nn3p_26">#REF!</definedName>
    <definedName name="nn3p_28" localSheetId="11">#REF!</definedName>
    <definedName name="nn3p_28" localSheetId="3">#REF!</definedName>
    <definedName name="nn3p_28">#REF!</definedName>
    <definedName name="nn3p_3">"$#REF!.$V$110"</definedName>
    <definedName name="nnn" localSheetId="0" hidden="1">{"'Sheet1'!$L$16"}</definedName>
    <definedName name="nnn" localSheetId="1" hidden="1">{"'Sheet1'!$L$16"}</definedName>
    <definedName name="nnn" localSheetId="2" hidden="1">{"'Sheet1'!$L$16"}</definedName>
    <definedName name="nnn" localSheetId="3" hidden="1">{"'Sheet1'!$L$16"}</definedName>
    <definedName name="nnn" hidden="1">{"'Sheet1'!$L$16"}</definedName>
    <definedName name="nnnc">NA()</definedName>
    <definedName name="nnnc_26" localSheetId="11">#REF!</definedName>
    <definedName name="nnnc_26" localSheetId="3">#REF!</definedName>
    <definedName name="nnnc_26">#REF!</definedName>
    <definedName name="nnnc_28" localSheetId="11">#REF!</definedName>
    <definedName name="nnnc_28" localSheetId="3">#REF!</definedName>
    <definedName name="nnnc_28">#REF!</definedName>
    <definedName name="nnnc_3">NA()</definedName>
    <definedName name="nnnc3p">"$#REF!.$#REF!$#REF!"</definedName>
    <definedName name="nnnc3p_26" localSheetId="11">#REF!</definedName>
    <definedName name="nnnc3p_26" localSheetId="3">#REF!</definedName>
    <definedName name="nnnc3p_26">#REF!</definedName>
    <definedName name="nnnc3p_28" localSheetId="11">#REF!</definedName>
    <definedName name="nnnc3p_28" localSheetId="3">#REF!</definedName>
    <definedName name="nnnc3p_28">#REF!</definedName>
    <definedName name="nnnc3p_3">"$#REF!.$#REF!$#REF!"</definedName>
    <definedName name="nnnnnnnn" localSheetId="11">#REF!</definedName>
    <definedName name="nnnnnnnn" localSheetId="3">#REF!</definedName>
    <definedName name="nnnnnnnn">#REF!</definedName>
    <definedName name="nnnnnnnn_1" localSheetId="11">#REF!</definedName>
    <definedName name="nnnnnnnn_1" localSheetId="3">#REF!</definedName>
    <definedName name="nnnnnnnn_1">#REF!</definedName>
    <definedName name="nnnnnnnn_2" localSheetId="11">#REF!</definedName>
    <definedName name="nnnnnnnn_2" localSheetId="3">#REF!</definedName>
    <definedName name="nnnnnnnn_2">#REF!</definedName>
    <definedName name="nnnnnnnn_20" localSheetId="11">#REF!</definedName>
    <definedName name="nnnnnnnn_20" localSheetId="3">#REF!</definedName>
    <definedName name="nnnnnnnn_20">#REF!</definedName>
    <definedName name="nnnnnnnn_25" localSheetId="11">#REF!</definedName>
    <definedName name="nnnnnnnn_25" localSheetId="3">#REF!</definedName>
    <definedName name="nnnnnnnn_25">#REF!</definedName>
    <definedName name="nnvl">NA()</definedName>
    <definedName name="nnvl_26" localSheetId="11">#REF!</definedName>
    <definedName name="nnvl_26" localSheetId="3">#REF!</definedName>
    <definedName name="nnvl_26">#REF!</definedName>
    <definedName name="nnvl_28" localSheetId="11">#REF!</definedName>
    <definedName name="nnvl_28" localSheetId="3">#REF!</definedName>
    <definedName name="nnvl_28">#REF!</definedName>
    <definedName name="nnvl_3">NA()</definedName>
    <definedName name="nnvl3p">"$#REF!.$#REF!$#REF!"</definedName>
    <definedName name="nnvl3p_26" localSheetId="11">#REF!</definedName>
    <definedName name="nnvl3p_26" localSheetId="3">#REF!</definedName>
    <definedName name="nnvl3p_26">#REF!</definedName>
    <definedName name="nnvl3p_28" localSheetId="11">#REF!</definedName>
    <definedName name="nnvl3p_28" localSheetId="3">#REF!</definedName>
    <definedName name="nnvl3p_28">#REF!</definedName>
    <definedName name="nnvl3p_3">"$#REF!.$#REF!$#REF!"</definedName>
    <definedName name="No" localSheetId="11">#REF!</definedName>
    <definedName name="No" localSheetId="3">#REF!</definedName>
    <definedName name="No">#REF!</definedName>
    <definedName name="No_20" localSheetId="11">#REF!</definedName>
    <definedName name="No_20" localSheetId="3">#REF!</definedName>
    <definedName name="No_20">#REF!</definedName>
    <definedName name="NOÄI_DUNG" localSheetId="11">#REF!</definedName>
    <definedName name="NOÄI_DUNG" localSheetId="3">#REF!</definedName>
    <definedName name="NOÄI_DUNG">#REF!</definedName>
    <definedName name="NOÄI_DUNG_20" localSheetId="11">#REF!</definedName>
    <definedName name="NOÄI_DUNG_20" localSheetId="3">#REF!</definedName>
    <definedName name="NOÄI_DUNG_20">#REF!</definedName>
    <definedName name="NOÄI_DUNG_28" localSheetId="11">#REF!</definedName>
    <definedName name="NOÄI_DUNG_28" localSheetId="3">#REF!</definedName>
    <definedName name="NOÄI_DUNG_28">#REF!</definedName>
    <definedName name="noc" localSheetId="11">#REF!</definedName>
    <definedName name="noc" localSheetId="3">#REF!</definedName>
    <definedName name="noc">#REF!</definedName>
    <definedName name="noc_20" localSheetId="11">#REF!</definedName>
    <definedName name="noc_20" localSheetId="3">#REF!</definedName>
    <definedName name="noc_20">#REF!</definedName>
    <definedName name="noc_28" localSheetId="11">#REF!</definedName>
    <definedName name="noc_28" localSheetId="3">#REF!</definedName>
    <definedName name="noc_28">#REF!</definedName>
    <definedName name="NOIDUNG" localSheetId="11">OFFSET(#REF!,COUNTA(#REF!)-1,0,1)</definedName>
    <definedName name="NOIDUNG" localSheetId="3">OFFSET(#REF!,COUNTA(#REF!)-1,0,1)</definedName>
    <definedName name="NOIDUNG">OFFSET(#REF!,COUNTA(#REF!)-1,0,1)</definedName>
    <definedName name="NoiSuy_lll" localSheetId="11">#REF!</definedName>
    <definedName name="NoiSuy_lll" localSheetId="3">#REF!</definedName>
    <definedName name="NoiSuy_lll">#REF!</definedName>
    <definedName name="Nomal" localSheetId="11">#REF!</definedName>
    <definedName name="Nomal" localSheetId="3">#REF!</definedName>
    <definedName name="Nomal">#REF!</definedName>
    <definedName name="nominal_shear" localSheetId="11">#REF!</definedName>
    <definedName name="nominal_shear" localSheetId="3">#REF!</definedName>
    <definedName name="nominal_shear">#REF!</definedName>
    <definedName name="nominal_shear_28" localSheetId="11">#REF!</definedName>
    <definedName name="nominal_shear_28" localSheetId="3">#REF!</definedName>
    <definedName name="nominal_shear_28">#REF!</definedName>
    <definedName name="ÑÔN_GIAÙ" localSheetId="11">#REF!</definedName>
    <definedName name="ÑÔN_GIAÙ" localSheetId="3">#REF!</definedName>
    <definedName name="ÑÔN_GIAÙ">#REF!</definedName>
    <definedName name="nop" localSheetId="11">#REF!</definedName>
    <definedName name="nop" localSheetId="3">#REF!</definedName>
    <definedName name="nop">#REF!</definedName>
    <definedName name="nop_20" localSheetId="11">#REF!</definedName>
    <definedName name="nop_20" localSheetId="3">#REF!</definedName>
    <definedName name="nop_20">#REF!</definedName>
    <definedName name="nop_28" localSheetId="11">#REF!</definedName>
    <definedName name="nop_28" localSheetId="3">#REF!</definedName>
    <definedName name="nop_28">#REF!</definedName>
    <definedName name="np" localSheetId="11">#REF!</definedName>
    <definedName name="np" localSheetId="3">#REF!</definedName>
    <definedName name="np">#REF!</definedName>
    <definedName name="Np_" localSheetId="11">#REF!</definedName>
    <definedName name="Np_" localSheetId="3">#REF!</definedName>
    <definedName name="Np_">#REF!</definedName>
    <definedName name="Np__20" localSheetId="11">#REF!</definedName>
    <definedName name="Np__20" localSheetId="3">#REF!</definedName>
    <definedName name="Np__20">#REF!</definedName>
    <definedName name="Np__28" localSheetId="11">#REF!</definedName>
    <definedName name="Np__28" localSheetId="3">#REF!</definedName>
    <definedName name="Np__28">#REF!</definedName>
    <definedName name="Nps" localSheetId="11">#REF!</definedName>
    <definedName name="Nps" localSheetId="3">#REF!</definedName>
    <definedName name="Nps">#REF!</definedName>
    <definedName name="Nps_28" localSheetId="11">#REF!</definedName>
    <definedName name="Nps_28" localSheetId="3">#REF!</definedName>
    <definedName name="Nps_28">#REF!</definedName>
    <definedName name="NPV11_20" localSheetId="11">#REF!</definedName>
    <definedName name="NPV11_20" localSheetId="3">#REF!</definedName>
    <definedName name="NPV11_20">#REF!</definedName>
    <definedName name="NPV11_28" localSheetId="11">#REF!</definedName>
    <definedName name="NPV11_28" localSheetId="3">#REF!</definedName>
    <definedName name="NPV11_28">#REF!</definedName>
    <definedName name="npv22_20" localSheetId="11">#REF!</definedName>
    <definedName name="npv22_20" localSheetId="3">#REF!</definedName>
    <definedName name="npv22_20">#REF!</definedName>
    <definedName name="npv22_28" localSheetId="11">#REF!</definedName>
    <definedName name="npv22_28" localSheetId="3">#REF!</definedName>
    <definedName name="npv22_28">#REF!</definedName>
    <definedName name="Nq" localSheetId="11">#REF!</definedName>
    <definedName name="Nq" localSheetId="3">#REF!</definedName>
    <definedName name="Nq">#REF!</definedName>
    <definedName name="Nq_20" localSheetId="11">#REF!</definedName>
    <definedName name="Nq_20" localSheetId="3">#REF!</definedName>
    <definedName name="Nq_20">#REF!</definedName>
    <definedName name="Nq_28" localSheetId="11">#REF!</definedName>
    <definedName name="Nq_28" localSheetId="3">#REF!</definedName>
    <definedName name="Nq_28">#REF!</definedName>
    <definedName name="nqd" localSheetId="11">#REF!</definedName>
    <definedName name="nqd" localSheetId="3">#REF!</definedName>
    <definedName name="nqd">#REF!</definedName>
    <definedName name="nqd_20" localSheetId="11">#REF!</definedName>
    <definedName name="nqd_20" localSheetId="3">#REF!</definedName>
    <definedName name="nqd_20">#REF!</definedName>
    <definedName name="NQQH" localSheetId="11">'[14]Dt 2001'!#REF!</definedName>
    <definedName name="NQQH" localSheetId="3">'[14]Dt 2001'!#REF!</definedName>
    <definedName name="NQQH">'[14]Dt 2001'!#REF!</definedName>
    <definedName name="nr" localSheetId="11">#REF!</definedName>
    <definedName name="nr" localSheetId="0">#REF!</definedName>
    <definedName name="nr" localSheetId="3">#REF!</definedName>
    <definedName name="nr">#REF!</definedName>
    <definedName name="nr_28" localSheetId="11">#REF!</definedName>
    <definedName name="nr_28" localSheetId="0">#REF!</definedName>
    <definedName name="nr_28" localSheetId="3">#REF!</definedName>
    <definedName name="nr_28">#REF!</definedName>
    <definedName name="NrYC" localSheetId="11">#REF!</definedName>
    <definedName name="NrYC" localSheetId="0">#REF!</definedName>
    <definedName name="NrYC" localSheetId="3">#REF!</definedName>
    <definedName name="NrYC">#REF!</definedName>
    <definedName name="NrYC_20" localSheetId="11">#REF!</definedName>
    <definedName name="NrYC_20" localSheetId="3">#REF!</definedName>
    <definedName name="NrYC_20">#REF!</definedName>
    <definedName name="NrYC_28" localSheetId="11">#REF!</definedName>
    <definedName name="NrYC_28" localSheetId="3">#REF!</definedName>
    <definedName name="NrYC_28">#REF!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c" localSheetId="11">#REF!</definedName>
    <definedName name="nsc" localSheetId="3">#REF!</definedName>
    <definedName name="nsc">#REF!</definedName>
    <definedName name="nsc_20" localSheetId="11">#REF!</definedName>
    <definedName name="nsc_20" localSheetId="3">#REF!</definedName>
    <definedName name="nsc_20">#REF!</definedName>
    <definedName name="nsc_28" localSheetId="11">#REF!</definedName>
    <definedName name="nsc_28" localSheetId="3">#REF!</definedName>
    <definedName name="nsc_28">#REF!</definedName>
    <definedName name="nsk" localSheetId="11">#REF!</definedName>
    <definedName name="nsk" localSheetId="3">#REF!</definedName>
    <definedName name="nsk">#REF!</definedName>
    <definedName name="nsk_20" localSheetId="11">#REF!</definedName>
    <definedName name="nsk_20" localSheetId="3">#REF!</definedName>
    <definedName name="nsk_20">#REF!</definedName>
    <definedName name="nsk_28" localSheetId="11">#REF!</definedName>
    <definedName name="nsk_28" localSheetId="3">#REF!</definedName>
    <definedName name="nsk_28">#REF!</definedName>
    <definedName name="NSNN" localSheetId="11">'[14]Dt 2001'!#REF!</definedName>
    <definedName name="NSNN" localSheetId="3">'[14]Dt 2001'!#REF!</definedName>
    <definedName name="NSNN">'[14]Dt 2001'!#REF!</definedName>
    <definedName name="nstrand" localSheetId="11">#REF!</definedName>
    <definedName name="nstrand" localSheetId="0">#REF!</definedName>
    <definedName name="nstrand" localSheetId="3">#REF!</definedName>
    <definedName name="nstrand">#REF!</definedName>
    <definedName name="nstrand_28" localSheetId="11">#REF!</definedName>
    <definedName name="nstrand_28" localSheetId="0">#REF!</definedName>
    <definedName name="nstrand_28" localSheetId="3">#REF!</definedName>
    <definedName name="nstrand_28">#REF!</definedName>
    <definedName name="NSTT2" localSheetId="0" hidden="1">{"'Sheet1'!$L$16"}</definedName>
    <definedName name="NSTT2" localSheetId="1" hidden="1">{"'Sheet1'!$L$16"}</definedName>
    <definedName name="NSTT2" localSheetId="2" hidden="1">{"'Sheet1'!$L$16"}</definedName>
    <definedName name="NSTT2" localSheetId="3" hidden="1">{"'Sheet1'!$L$16"}</definedName>
    <definedName name="NSTT2" hidden="1">{"'Sheet1'!$L$16"}</definedName>
    <definedName name="Ntcd" localSheetId="11">#REF!</definedName>
    <definedName name="Ntcd" localSheetId="3">#REF!</definedName>
    <definedName name="Ntcd">#REF!</definedName>
    <definedName name="Ntcd_28" localSheetId="11">#REF!</definedName>
    <definedName name="Ntcd_28" localSheetId="3">#REF!</definedName>
    <definedName name="Ntcd_28">#REF!</definedName>
    <definedName name="nthanh" localSheetId="11">#REF!</definedName>
    <definedName name="nthanh" localSheetId="3">#REF!</definedName>
    <definedName name="nthanh">#REF!</definedName>
    <definedName name="nthanh_20" localSheetId="11">#REF!</definedName>
    <definedName name="nthanh_20" localSheetId="3">#REF!</definedName>
    <definedName name="nthanh_20">#REF!</definedName>
    <definedName name="nthanh_28" localSheetId="11">#REF!</definedName>
    <definedName name="nthanh_28" localSheetId="3">#REF!</definedName>
    <definedName name="nthanh_28">#REF!</definedName>
    <definedName name="ÑTHH" localSheetId="11">#REF!</definedName>
    <definedName name="ÑTHH" localSheetId="3">#REF!</definedName>
    <definedName name="ÑTHH">#REF!</definedName>
    <definedName name="NToS" localSheetId="11">'51 (2)'!bv</definedName>
    <definedName name="NToS" localSheetId="0">bv</definedName>
    <definedName name="NToS" localSheetId="1">bv</definedName>
    <definedName name="NToS" localSheetId="2">bv</definedName>
    <definedName name="NToS" localSheetId="3">'62 TT 342 (2)'!bv</definedName>
    <definedName name="NToS">bv</definedName>
    <definedName name="num_text" localSheetId="11">#REF!</definedName>
    <definedName name="num_text" localSheetId="0">#REF!</definedName>
    <definedName name="num_text" localSheetId="3">#REF!</definedName>
    <definedName name="num_text">#REF!</definedName>
    <definedName name="nuoc" localSheetId="11">#REF!</definedName>
    <definedName name="nuoc" localSheetId="0">#REF!</definedName>
    <definedName name="nuoc" localSheetId="3">#REF!</definedName>
    <definedName name="nuoc">#REF!</definedName>
    <definedName name="nuoc_1" localSheetId="11">#REF!</definedName>
    <definedName name="nuoc_1" localSheetId="0">#REF!</definedName>
    <definedName name="nuoc_1" localSheetId="3">#REF!</definedName>
    <definedName name="nuoc_1">#REF!</definedName>
    <definedName name="nuoc_2" localSheetId="11">#REF!</definedName>
    <definedName name="nuoc_2" localSheetId="3">#REF!</definedName>
    <definedName name="nuoc_2">#REF!</definedName>
    <definedName name="nuoc_20" localSheetId="11">#REF!</definedName>
    <definedName name="nuoc_20" localSheetId="3">#REF!</definedName>
    <definedName name="nuoc_20">#REF!</definedName>
    <definedName name="nuoc_25" localSheetId="11">#REF!</definedName>
    <definedName name="nuoc_25" localSheetId="3">#REF!</definedName>
    <definedName name="nuoc_25">#REF!</definedName>
    <definedName name="nuoc_26" localSheetId="11">#REF!</definedName>
    <definedName name="nuoc_26" localSheetId="3">#REF!</definedName>
    <definedName name="nuoc_26">#REF!</definedName>
    <definedName name="nuoc_28" localSheetId="11">#REF!</definedName>
    <definedName name="nuoc_28" localSheetId="3">#REF!</definedName>
    <definedName name="nuoc_28">#REF!</definedName>
    <definedName name="nuoc5" localSheetId="11">#REF!</definedName>
    <definedName name="nuoc5" localSheetId="3">#REF!</definedName>
    <definedName name="nuoc5">#REF!</definedName>
    <definedName name="nuoc5_20" localSheetId="11">#REF!</definedName>
    <definedName name="nuoc5_20" localSheetId="3">#REF!</definedName>
    <definedName name="nuoc5_20">#REF!</definedName>
    <definedName name="nuoc5_28" localSheetId="11">#REF!</definedName>
    <definedName name="nuoc5_28" localSheetId="3">#REF!</definedName>
    <definedName name="nuoc5_28">#REF!</definedName>
    <definedName name="Nut_tec" localSheetId="11">#REF!</definedName>
    <definedName name="Nut_tec" localSheetId="3">#REF!</definedName>
    <definedName name="Nut_tec">#REF!</definedName>
    <definedName name="Nut_tec_20" localSheetId="11">#REF!</definedName>
    <definedName name="Nut_tec_20" localSheetId="3">#REF!</definedName>
    <definedName name="Nut_tec_20">#REF!</definedName>
    <definedName name="Nut_tec_28" localSheetId="11">#REF!</definedName>
    <definedName name="Nut_tec_28" localSheetId="3">#REF!</definedName>
    <definedName name="Nut_tec_28">#REF!</definedName>
    <definedName name="nv" localSheetId="11">#REF!</definedName>
    <definedName name="nv" localSheetId="3">#REF!</definedName>
    <definedName name="nv">#REF!</definedName>
    <definedName name="NVF" localSheetId="11">#REF!</definedName>
    <definedName name="NVF" localSheetId="3">#REF!</definedName>
    <definedName name="NVF">#REF!</definedName>
    <definedName name="NVF_20" localSheetId="11">#REF!</definedName>
    <definedName name="NVF_20" localSheetId="3">#REF!</definedName>
    <definedName name="NVF_20">#REF!</definedName>
    <definedName name="NVF_28" localSheetId="11">#REF!</definedName>
    <definedName name="NVF_28" localSheetId="3">#REF!</definedName>
    <definedName name="NVF_28">#REF!</definedName>
    <definedName name="nx">NA()</definedName>
    <definedName name="nx_26" localSheetId="11">#REF!</definedName>
    <definedName name="nx_26" localSheetId="3">#REF!</definedName>
    <definedName name="nx_26">#REF!</definedName>
    <definedName name="nx_28" localSheetId="11">#REF!</definedName>
    <definedName name="nx_28" localSheetId="3">#REF!</definedName>
    <definedName name="nx_28">#REF!</definedName>
    <definedName name="nxb_2" localSheetId="11">#REF!</definedName>
    <definedName name="nxb_2" localSheetId="3">#REF!</definedName>
    <definedName name="nxb_2">#REF!</definedName>
    <definedName name="nxb_2_28" localSheetId="11">#REF!</definedName>
    <definedName name="nxb_2_28" localSheetId="3">#REF!</definedName>
    <definedName name="nxb_2_28">#REF!</definedName>
    <definedName name="nxc" localSheetId="11">#REF!</definedName>
    <definedName name="nxc" localSheetId="3">#REF!</definedName>
    <definedName name="nxc">#REF!</definedName>
    <definedName name="nxc_20" localSheetId="11">#REF!</definedName>
    <definedName name="nxc_20" localSheetId="3">#REF!</definedName>
    <definedName name="nxc_20">#REF!</definedName>
    <definedName name="nxmtc">NA()</definedName>
    <definedName name="nxmtc_26" localSheetId="11">#REF!</definedName>
    <definedName name="nxmtc_26" localSheetId="3">#REF!</definedName>
    <definedName name="nxmtc_26">#REF!</definedName>
    <definedName name="nxmtc_28" localSheetId="11">#REF!</definedName>
    <definedName name="nxmtc_28" localSheetId="3">#REF!</definedName>
    <definedName name="nxmtc_28">#REF!</definedName>
    <definedName name="nxp" localSheetId="11">#REF!</definedName>
    <definedName name="nxp" localSheetId="3">#REF!</definedName>
    <definedName name="nxp">#REF!</definedName>
    <definedName name="nxp_20" localSheetId="11">#REF!</definedName>
    <definedName name="nxp_20" localSheetId="3">#REF!</definedName>
    <definedName name="nxp_20">#REF!</definedName>
    <definedName name="nxp_28" localSheetId="11">#REF!</definedName>
    <definedName name="nxp_28" localSheetId="3">#REF!</definedName>
    <definedName name="nxp_28">#REF!</definedName>
    <definedName name="NXT" localSheetId="11">#REF!</definedName>
    <definedName name="NXT" localSheetId="3">#REF!</definedName>
    <definedName name="NXT">#REF!</definedName>
    <definedName name="NXT_20" localSheetId="11">#REF!</definedName>
    <definedName name="NXT_20" localSheetId="3">#REF!</definedName>
    <definedName name="NXT_20">#REF!</definedName>
    <definedName name="NXT_28" localSheetId="11">#REF!</definedName>
    <definedName name="NXT_28" localSheetId="3">#REF!</definedName>
    <definedName name="NXT_28">#REF!</definedName>
    <definedName name="O" localSheetId="11">#REF!</definedName>
    <definedName name="O" localSheetId="3">#REF!</definedName>
    <definedName name="O">#REF!</definedName>
    <definedName name="O_M" localSheetId="11">#REF!</definedName>
    <definedName name="O_M" localSheetId="3">#REF!</definedName>
    <definedName name="O_M">#REF!</definedName>
    <definedName name="O_M_20" localSheetId="11">#REF!</definedName>
    <definedName name="O_M_20" localSheetId="3">#REF!</definedName>
    <definedName name="O_M_20">#REF!</definedName>
    <definedName name="O_M_28" localSheetId="11">#REF!</definedName>
    <definedName name="O_M_28" localSheetId="3">#REF!</definedName>
    <definedName name="O_M_28">#REF!</definedName>
    <definedName name="o_n_phÝ_1__thu_nhËp_th_ng" localSheetId="11">#REF!</definedName>
    <definedName name="o_n_phÝ_1__thu_nhËp_th_ng" localSheetId="3">#REF!</definedName>
    <definedName name="o_n_phÝ_1__thu_nhËp_th_ng">#REF!</definedName>
    <definedName name="O_TO" localSheetId="11">#REF!</definedName>
    <definedName name="O_TO" localSheetId="3">#REF!</definedName>
    <definedName name="O_TO">#REF!</definedName>
    <definedName name="O_TO_28" localSheetId="11">#REF!</definedName>
    <definedName name="O_TO_28" localSheetId="3">#REF!</definedName>
    <definedName name="O_TO_28">#REF!</definedName>
    <definedName name="o_to_tù_dæ_10_T" localSheetId="11">#REF!</definedName>
    <definedName name="o_to_tù_dæ_10_T" localSheetId="3">#REF!</definedName>
    <definedName name="o_to_tù_dæ_10_T">#REF!</definedName>
    <definedName name="o_to_tù_dæ_10_T_20" localSheetId="11">#REF!</definedName>
    <definedName name="o_to_tù_dæ_10_T_20" localSheetId="3">#REF!</definedName>
    <definedName name="o_to_tù_dæ_10_T_20">#REF!</definedName>
    <definedName name="o_to_tù_dæ_10_T_28" localSheetId="11">#REF!</definedName>
    <definedName name="o_to_tù_dæ_10_T_28" localSheetId="3">#REF!</definedName>
    <definedName name="o_to_tù_dæ_10_T_28">#REF!</definedName>
    <definedName name="Ö135" localSheetId="11">#REF!</definedName>
    <definedName name="Ö135" localSheetId="3">#REF!</definedName>
    <definedName name="Ö135">#REF!</definedName>
    <definedName name="Ö135_20" localSheetId="11">#REF!</definedName>
    <definedName name="Ö135_20" localSheetId="3">#REF!</definedName>
    <definedName name="Ö135_20">#REF!</definedName>
    <definedName name="Ö135_28" localSheetId="11">#REF!</definedName>
    <definedName name="Ö135_28" localSheetId="3">#REF!</definedName>
    <definedName name="Ö135_28">#REF!</definedName>
    <definedName name="OÂN" localSheetId="11">#REF!</definedName>
    <definedName name="OÂN" localSheetId="3">#REF!</definedName>
    <definedName name="OÂN">#REF!</definedName>
    <definedName name="ocam" localSheetId="11">#REF!</definedName>
    <definedName name="ocam" localSheetId="3">#REF!</definedName>
    <definedName name="ocam">#REF!</definedName>
    <definedName name="ocam_20" localSheetId="11">#REF!</definedName>
    <definedName name="ocam_20" localSheetId="3">#REF!</definedName>
    <definedName name="ocam_20">#REF!</definedName>
    <definedName name="ocam_28" localSheetId="11">#REF!</definedName>
    <definedName name="ocam_28" localSheetId="3">#REF!</definedName>
    <definedName name="ocam_28">#REF!</definedName>
    <definedName name="OD" localSheetId="11">#REF!</definedName>
    <definedName name="OD" localSheetId="3">#REF!</definedName>
    <definedName name="OD">#REF!</definedName>
    <definedName name="OD_20" localSheetId="11">#REF!</definedName>
    <definedName name="OD_20" localSheetId="3">#REF!</definedName>
    <definedName name="OD_20">#REF!</definedName>
    <definedName name="OD_28" localSheetId="11">#REF!</definedName>
    <definedName name="OD_28" localSheetId="3">#REF!</definedName>
    <definedName name="OD_28">#REF!</definedName>
    <definedName name="od100_28" localSheetId="11">#REF!</definedName>
    <definedName name="od100_28" localSheetId="3">#REF!</definedName>
    <definedName name="od100_28">#REF!</definedName>
    <definedName name="ODA" localSheetId="11">#REF!</definedName>
    <definedName name="ODA" localSheetId="3">#REF!</definedName>
    <definedName name="ODA">#REF!</definedName>
    <definedName name="ODC" localSheetId="11">#REF!</definedName>
    <definedName name="ODC" localSheetId="3">#REF!</definedName>
    <definedName name="ODC">#REF!</definedName>
    <definedName name="ODC_20" localSheetId="11">#REF!</definedName>
    <definedName name="ODC_20" localSheetId="3">#REF!</definedName>
    <definedName name="ODC_20">#REF!</definedName>
    <definedName name="ODC_28" localSheetId="11">#REF!</definedName>
    <definedName name="ODC_28" localSheetId="3">#REF!</definedName>
    <definedName name="ODC_28">#REF!</definedName>
    <definedName name="ODS" localSheetId="11">#REF!</definedName>
    <definedName name="ODS" localSheetId="3">#REF!</definedName>
    <definedName name="ODS">#REF!</definedName>
    <definedName name="ODS_20" localSheetId="11">#REF!</definedName>
    <definedName name="ODS_20" localSheetId="3">#REF!</definedName>
    <definedName name="ODS_20">#REF!</definedName>
    <definedName name="ODS_28" localSheetId="11">#REF!</definedName>
    <definedName name="ODS_28" localSheetId="3">#REF!</definedName>
    <definedName name="ODS_28">#REF!</definedName>
    <definedName name="ODU" localSheetId="11">#REF!</definedName>
    <definedName name="ODU" localSheetId="3">#REF!</definedName>
    <definedName name="ODU">#REF!</definedName>
    <definedName name="ODU_20" localSheetId="11">#REF!</definedName>
    <definedName name="ODU_20" localSheetId="3">#REF!</definedName>
    <definedName name="ODU_20">#REF!</definedName>
    <definedName name="ODU_28" localSheetId="11">#REF!</definedName>
    <definedName name="ODU_28" localSheetId="3">#REF!</definedName>
    <definedName name="ODU_28">#REF!</definedName>
    <definedName name="OE" localSheetId="11">#REF!</definedName>
    <definedName name="OE" localSheetId="3">#REF!</definedName>
    <definedName name="OE">#REF!</definedName>
    <definedName name="OE_28" localSheetId="11">#REF!</definedName>
    <definedName name="OE_28" localSheetId="3">#REF!</definedName>
    <definedName name="OE_28">#REF!</definedName>
    <definedName name="OM" localSheetId="11">#REF!</definedName>
    <definedName name="OM" localSheetId="3">#REF!</definedName>
    <definedName name="OM">#REF!</definedName>
    <definedName name="OM_20" localSheetId="11">#REF!</definedName>
    <definedName name="OM_20" localSheetId="3">#REF!</definedName>
    <definedName name="OM_20">#REF!</definedName>
    <definedName name="OM_28" localSheetId="11">#REF!</definedName>
    <definedName name="OM_28" localSheetId="3">#REF!</definedName>
    <definedName name="OM_28">#REF!</definedName>
    <definedName name="OMC" localSheetId="11">#REF!</definedName>
    <definedName name="OMC" localSheetId="3">#REF!</definedName>
    <definedName name="OMC">#REF!</definedName>
    <definedName name="OMC_20" localSheetId="11">#REF!</definedName>
    <definedName name="OMC_20" localSheetId="3">#REF!</definedName>
    <definedName name="OMC_20">#REF!</definedName>
    <definedName name="OMC_28" localSheetId="11">#REF!</definedName>
    <definedName name="OMC_28" localSheetId="3">#REF!</definedName>
    <definedName name="OMC_28">#REF!</definedName>
    <definedName name="OME" localSheetId="11">#REF!</definedName>
    <definedName name="OME" localSheetId="3">#REF!</definedName>
    <definedName name="OME">#REF!</definedName>
    <definedName name="OME_20" localSheetId="11">#REF!</definedName>
    <definedName name="OME_20" localSheetId="3">#REF!</definedName>
    <definedName name="OME_20">#REF!</definedName>
    <definedName name="OME_28" localSheetId="11">#REF!</definedName>
    <definedName name="OME_28" localSheetId="3">#REF!</definedName>
    <definedName name="OME_28">#REF!</definedName>
    <definedName name="OMW" localSheetId="11">#REF!</definedName>
    <definedName name="OMW" localSheetId="3">#REF!</definedName>
    <definedName name="OMW">#REF!</definedName>
    <definedName name="OMW_20" localSheetId="11">#REF!</definedName>
    <definedName name="OMW_20" localSheetId="3">#REF!</definedName>
    <definedName name="OMW_20">#REF!</definedName>
    <definedName name="OMW_28" localSheetId="11">#REF!</definedName>
    <definedName name="OMW_28" localSheetId="3">#REF!</definedName>
    <definedName name="OMW_28">#REF!</definedName>
    <definedName name="on" localSheetId="11">#REF!</definedName>
    <definedName name="on" localSheetId="3">#REF!</definedName>
    <definedName name="on">#REF!</definedName>
    <definedName name="on_28" localSheetId="11">#REF!</definedName>
    <definedName name="on_28" localSheetId="3">#REF!</definedName>
    <definedName name="on_28">#REF!</definedName>
    <definedName name="ong" localSheetId="11">#REF!</definedName>
    <definedName name="ong" localSheetId="3">#REF!</definedName>
    <definedName name="ong">#REF!</definedName>
    <definedName name="ong_28" localSheetId="11">#REF!</definedName>
    <definedName name="ong_28" localSheetId="3">#REF!</definedName>
    <definedName name="ong_28">#REF!</definedName>
    <definedName name="ong_cong_duc_san" localSheetId="11">#REF!</definedName>
    <definedName name="ong_cong_duc_san" localSheetId="3">#REF!</definedName>
    <definedName name="ong_cong_duc_san">#REF!</definedName>
    <definedName name="ong_cong_duc_san_20" localSheetId="11">#REF!</definedName>
    <definedName name="ong_cong_duc_san_20" localSheetId="3">#REF!</definedName>
    <definedName name="ong_cong_duc_san_20">#REF!</definedName>
    <definedName name="ong_cong_duc_san_28" localSheetId="11">#REF!</definedName>
    <definedName name="ong_cong_duc_san_28" localSheetId="3">#REF!</definedName>
    <definedName name="ong_cong_duc_san_28">#REF!</definedName>
    <definedName name="Ong_cong_hinh_hop_do_tai_cho" localSheetId="11">#REF!</definedName>
    <definedName name="Ong_cong_hinh_hop_do_tai_cho" localSheetId="3">#REF!</definedName>
    <definedName name="Ong_cong_hinh_hop_do_tai_cho">#REF!</definedName>
    <definedName name="Ong_cong_hinh_hop_do_tai_cho_20" localSheetId="11">#REF!</definedName>
    <definedName name="Ong_cong_hinh_hop_do_tai_cho_20" localSheetId="3">#REF!</definedName>
    <definedName name="Ong_cong_hinh_hop_do_tai_cho_20">#REF!</definedName>
    <definedName name="Ong_cong_hinh_hop_do_tai_cho_28" localSheetId="11">#REF!</definedName>
    <definedName name="Ong_cong_hinh_hop_do_tai_cho_28" localSheetId="3">#REF!</definedName>
    <definedName name="Ong_cong_hinh_hop_do_tai_cho_28">#REF!</definedName>
    <definedName name="Ongbaovecap">"$#REF!.$B$496:$D$517"</definedName>
    <definedName name="Ongbaovecap_26" localSheetId="11">#REF!</definedName>
    <definedName name="Ongbaovecap_26" localSheetId="3">#REF!</definedName>
    <definedName name="Ongbaovecap_26">#REF!</definedName>
    <definedName name="Ongbaovecap_28" localSheetId="11">#REF!</definedName>
    <definedName name="Ongbaovecap_28" localSheetId="3">#REF!</definedName>
    <definedName name="Ongbaovecap_28">#REF!</definedName>
    <definedName name="Ongbaovecap_3">"$#REF!.$B$496:$D$517"</definedName>
    <definedName name="ongkem" localSheetId="11">#REF!</definedName>
    <definedName name="ongkem" localSheetId="3">#REF!</definedName>
    <definedName name="ongkem">#REF!</definedName>
    <definedName name="ongkem_20" localSheetId="11">#REF!</definedName>
    <definedName name="ongkem_20" localSheetId="3">#REF!</definedName>
    <definedName name="ongkem_20">#REF!</definedName>
    <definedName name="ongkem_28" localSheetId="11">#REF!</definedName>
    <definedName name="ongkem_28" localSheetId="3">#REF!</definedName>
    <definedName name="ongkem_28">#REF!</definedName>
    <definedName name="Ongnoiday">"$#REF!.$B$673:$D$676"</definedName>
    <definedName name="Ongnoiday_26" localSheetId="11">#REF!</definedName>
    <definedName name="Ongnoiday_26" localSheetId="3">#REF!</definedName>
    <definedName name="Ongnoiday_26">#REF!</definedName>
    <definedName name="Ongnoiday_28" localSheetId="11">#REF!</definedName>
    <definedName name="Ongnoiday_28" localSheetId="3">#REF!</definedName>
    <definedName name="Ongnoiday_28">#REF!</definedName>
    <definedName name="Ongnoiday_3">"$#REF!.$B$673:$D$676"</definedName>
    <definedName name="Ongnoidaybulongtachongrungtabu">"$#REF!.$B$649:$D$672"</definedName>
    <definedName name="Ongnoidaybulongtachongrungtabu_26" localSheetId="11">#REF!</definedName>
    <definedName name="Ongnoidaybulongtachongrungtabu_26" localSheetId="3">#REF!</definedName>
    <definedName name="Ongnoidaybulongtachongrungtabu_26">#REF!</definedName>
    <definedName name="Ongnoidaybulongtachongrungtabu_28" localSheetId="11">#REF!</definedName>
    <definedName name="Ongnoidaybulongtachongrungtabu_28" localSheetId="3">#REF!</definedName>
    <definedName name="Ongnoidaybulongtachongrungtabu_28">#REF!</definedName>
    <definedName name="Ongnoidaybulongtachongrungtabu_3">"$#REF!.$B$649:$D$672"</definedName>
    <definedName name="OngPVC">"$#REF!.$B$78:$D$89"</definedName>
    <definedName name="OngPVC_26" localSheetId="11">#REF!</definedName>
    <definedName name="OngPVC_26" localSheetId="3">#REF!</definedName>
    <definedName name="OngPVC_26">#REF!</definedName>
    <definedName name="OngPVC_28" localSheetId="11">#REF!</definedName>
    <definedName name="OngPVC_28" localSheetId="3">#REF!</definedName>
    <definedName name="OngPVC_28">#REF!</definedName>
    <definedName name="OngPVC_3">"$#REF!.$B$78:$D$89"</definedName>
    <definedName name="OOM" localSheetId="11">#REF!</definedName>
    <definedName name="OOM" localSheetId="3">#REF!</definedName>
    <definedName name="OOM">#REF!</definedName>
    <definedName name="OOM_20" localSheetId="11">#REF!</definedName>
    <definedName name="OOM_20" localSheetId="3">#REF!</definedName>
    <definedName name="OOM_20">#REF!</definedName>
    <definedName name="OOM_28" localSheetId="11">#REF!</definedName>
    <definedName name="OOM_28" localSheetId="3">#REF!</definedName>
    <definedName name="OOM_28">#REF!</definedName>
    <definedName name="open" localSheetId="11">#REF!</definedName>
    <definedName name="open" localSheetId="3">#REF!</definedName>
    <definedName name="open">#REF!</definedName>
    <definedName name="ophom" localSheetId="11">#REF!</definedName>
    <definedName name="ophom" localSheetId="3">#REF!</definedName>
    <definedName name="ophom">#REF!</definedName>
    <definedName name="ophom_28" localSheetId="11">#REF!</definedName>
    <definedName name="ophom_28" localSheetId="3">#REF!</definedName>
    <definedName name="ophom_28">#REF!</definedName>
    <definedName name="options" localSheetId="11">#REF!</definedName>
    <definedName name="options" localSheetId="3">#REF!</definedName>
    <definedName name="options">#REF!</definedName>
    <definedName name="options_20" localSheetId="11">#REF!</definedName>
    <definedName name="options_20" localSheetId="3">#REF!</definedName>
    <definedName name="options_20">#REF!</definedName>
    <definedName name="options_28" localSheetId="11">#REF!</definedName>
    <definedName name="options_28" localSheetId="3">#REF!</definedName>
    <definedName name="options_28">#REF!</definedName>
    <definedName name="ORD" localSheetId="11">#REF!</definedName>
    <definedName name="ORD" localSheetId="3">#REF!</definedName>
    <definedName name="ORD">#REF!</definedName>
    <definedName name="ORD_20" localSheetId="11">#REF!</definedName>
    <definedName name="ORD_20" localSheetId="3">#REF!</definedName>
    <definedName name="ORD_20">#REF!</definedName>
    <definedName name="ORD_28" localSheetId="11">#REF!</definedName>
    <definedName name="ORD_28" localSheetId="3">#REF!</definedName>
    <definedName name="ORD_28">#REF!</definedName>
    <definedName name="ORF" localSheetId="11">#REF!</definedName>
    <definedName name="ORF" localSheetId="3">#REF!</definedName>
    <definedName name="ORF">#REF!</definedName>
    <definedName name="ORF_20" localSheetId="11">#REF!</definedName>
    <definedName name="ORF_20" localSheetId="3">#REF!</definedName>
    <definedName name="ORF_20">#REF!</definedName>
    <definedName name="ORF_28" localSheetId="11">#REF!</definedName>
    <definedName name="ORF_28" localSheetId="3">#REF!</definedName>
    <definedName name="ORF_28">#REF!</definedName>
    <definedName name="osc">NA()</definedName>
    <definedName name="osc_26" localSheetId="11">#REF!</definedName>
    <definedName name="osc_26" localSheetId="3">#REF!</definedName>
    <definedName name="osc_26">#REF!</definedName>
    <definedName name="osc_28" localSheetId="11">#REF!</definedName>
    <definedName name="osc_28" localSheetId="3">#REF!</definedName>
    <definedName name="osc_28">#REF!</definedName>
    <definedName name="OTHER_PANEL">NA()</definedName>
    <definedName name="OTHER_PANEL_26" localSheetId="11">#REF!</definedName>
    <definedName name="OTHER_PANEL_26" localSheetId="3">#REF!</definedName>
    <definedName name="OTHER_PANEL_26">#REF!</definedName>
    <definedName name="OTHER_PANEL_28" localSheetId="11">#REF!</definedName>
    <definedName name="OTHER_PANEL_28" localSheetId="3">#REF!</definedName>
    <definedName name="OTHER_PANEL_28">#REF!</definedName>
    <definedName name="OTHER_PANEL_3">NA()</definedName>
    <definedName name="OtherWork" localSheetId="11">#REF!</definedName>
    <definedName name="OtherWork" localSheetId="3">#REF!</definedName>
    <definedName name="OtherWork">#REF!</definedName>
    <definedName name="OtherWork_28" localSheetId="11">#REF!</definedName>
    <definedName name="OtherWork_28" localSheetId="3">#REF!</definedName>
    <definedName name="OtherWork_28">#REF!</definedName>
    <definedName name="oto10_28" localSheetId="11">#REF!</definedName>
    <definedName name="oto10_28" localSheetId="3">#REF!</definedName>
    <definedName name="oto10_28">#REF!</definedName>
    <definedName name="oto12_20" localSheetId="11">#REF!</definedName>
    <definedName name="oto12_20" localSheetId="3">#REF!</definedName>
    <definedName name="oto12_20">#REF!</definedName>
    <definedName name="oto12_28" localSheetId="11">#REF!</definedName>
    <definedName name="oto12_28" localSheetId="3">#REF!</definedName>
    <definedName name="oto12_28">#REF!</definedName>
    <definedName name="oto2.5" localSheetId="11">#REF!</definedName>
    <definedName name="oto2.5" localSheetId="3">#REF!</definedName>
    <definedName name="oto2.5">#REF!</definedName>
    <definedName name="oto5m3" localSheetId="11">#REF!</definedName>
    <definedName name="oto5m3" localSheetId="3">#REF!</definedName>
    <definedName name="oto5m3">#REF!</definedName>
    <definedName name="oto5m3_28" localSheetId="11">#REF!</definedName>
    <definedName name="oto5m3_28" localSheetId="3">#REF!</definedName>
    <definedName name="oto5m3_28">#REF!</definedName>
    <definedName name="oto7_20" localSheetId="11">#REF!</definedName>
    <definedName name="oto7_20" localSheetId="3">#REF!</definedName>
    <definedName name="oto7_20">#REF!</definedName>
    <definedName name="oto7_28" localSheetId="11">#REF!</definedName>
    <definedName name="oto7_28" localSheetId="3">#REF!</definedName>
    <definedName name="oto7_28">#REF!</definedName>
    <definedName name="otonhua7" localSheetId="11">#REF!</definedName>
    <definedName name="otonhua7" localSheetId="3">#REF!</definedName>
    <definedName name="otonhua7">#REF!</definedName>
    <definedName name="otonuoc5" localSheetId="11">#REF!</definedName>
    <definedName name="otonuoc5" localSheetId="3">#REF!</definedName>
    <definedName name="otonuoc5">#REF!</definedName>
    <definedName name="otothung5" localSheetId="11">#REF!</definedName>
    <definedName name="otothung5" localSheetId="3">#REF!</definedName>
    <definedName name="otothung5">#REF!</definedName>
    <definedName name="ottaithung2.5T" localSheetId="11">#REF!</definedName>
    <definedName name="ottaithung2.5T" localSheetId="3">#REF!</definedName>
    <definedName name="ottaithung2.5T">#REF!</definedName>
    <definedName name="ottaithung2.5T_20" localSheetId="11">#REF!</definedName>
    <definedName name="ottaithung2.5T_20" localSheetId="3">#REF!</definedName>
    <definedName name="ottaithung2.5T_20">#REF!</definedName>
    <definedName name="ottudo10T" localSheetId="11">#REF!</definedName>
    <definedName name="ottudo10T" localSheetId="3">#REF!</definedName>
    <definedName name="ottudo10T">#REF!</definedName>
    <definedName name="ottudo10T_20" localSheetId="11">#REF!</definedName>
    <definedName name="ottudo10T_20" localSheetId="3">#REF!</definedName>
    <definedName name="ottudo10T_20">#REF!</definedName>
    <definedName name="ottuoinuoc5m3" localSheetId="11">#REF!</definedName>
    <definedName name="ottuoinuoc5m3" localSheetId="3">#REF!</definedName>
    <definedName name="ottuoinuoc5m3">#REF!</definedName>
    <definedName name="ottuoinuoc5m3_20" localSheetId="11">#REF!</definedName>
    <definedName name="ottuoinuoc5m3_20" localSheetId="3">#REF!</definedName>
    <definedName name="ottuoinuoc5m3_20">#REF!</definedName>
    <definedName name="Óu75" localSheetId="11">#REF!</definedName>
    <definedName name="Óu75" localSheetId="3">#REF!</definedName>
    <definedName name="Óu75">#REF!</definedName>
    <definedName name="Out" localSheetId="11">#REF!</definedName>
    <definedName name="Out" localSheetId="3">#REF!</definedName>
    <definedName name="Out">#REF!</definedName>
    <definedName name="Out_20" localSheetId="11">#REF!</definedName>
    <definedName name="Out_20" localSheetId="3">#REF!</definedName>
    <definedName name="Out_20">#REF!</definedName>
    <definedName name="Out_28" localSheetId="11">#REF!</definedName>
    <definedName name="Out_28" localSheetId="3">#REF!</definedName>
    <definedName name="Out_28">#REF!</definedName>
    <definedName name="OutRow" localSheetId="11">#REF!</definedName>
    <definedName name="OutRow" localSheetId="3">#REF!</definedName>
    <definedName name="OutRow">#REF!</definedName>
    <definedName name="OutRow_20" localSheetId="11">#REF!</definedName>
    <definedName name="OutRow_20" localSheetId="3">#REF!</definedName>
    <definedName name="OutRow_20">#REF!</definedName>
    <definedName name="OutRow_28" localSheetId="11">#REF!</definedName>
    <definedName name="OutRow_28" localSheetId="3">#REF!</definedName>
    <definedName name="OutRow_28">#REF!</definedName>
    <definedName name="ov" localSheetId="11">#REF!</definedName>
    <definedName name="ov" localSheetId="3">#REF!</definedName>
    <definedName name="ov">#REF!</definedName>
    <definedName name="oxy" localSheetId="11">#REF!</definedName>
    <definedName name="oxy" localSheetId="3">#REF!</definedName>
    <definedName name="oxy">#REF!</definedName>
    <definedName name="P" localSheetId="11">#REF!</definedName>
    <definedName name="P" localSheetId="3">#REF!</definedName>
    <definedName name="P">#REF!</definedName>
    <definedName name="p.m" localSheetId="11">#REF!</definedName>
    <definedName name="p.m" localSheetId="3">#REF!</definedName>
    <definedName name="p.m">#REF!</definedName>
    <definedName name="p_" localSheetId="11">#REF!</definedName>
    <definedName name="p_" localSheetId="3">#REF!</definedName>
    <definedName name="p_">#REF!</definedName>
    <definedName name="p__28" localSheetId="11">#REF!</definedName>
    <definedName name="p__28" localSheetId="3">#REF!</definedName>
    <definedName name="p__28">#REF!</definedName>
    <definedName name="P_28" localSheetId="11">#REF!</definedName>
    <definedName name="P_28" localSheetId="3">#REF!</definedName>
    <definedName name="P_28">#REF!</definedName>
    <definedName name="P_Class1" localSheetId="11">#REF!</definedName>
    <definedName name="P_Class1" localSheetId="3">#REF!</definedName>
    <definedName name="P_Class1">#REF!</definedName>
    <definedName name="P_Class1_20" localSheetId="11">#REF!</definedName>
    <definedName name="P_Class1_20" localSheetId="3">#REF!</definedName>
    <definedName name="P_Class1_20">#REF!</definedName>
    <definedName name="P_Class1_28" localSheetId="11">#REF!</definedName>
    <definedName name="P_Class1_28" localSheetId="3">#REF!</definedName>
    <definedName name="P_Class1_28">#REF!</definedName>
    <definedName name="P_Class2" localSheetId="11">#REF!</definedName>
    <definedName name="P_Class2" localSheetId="3">#REF!</definedName>
    <definedName name="P_Class2">#REF!</definedName>
    <definedName name="P_Class2_20" localSheetId="11">#REF!</definedName>
    <definedName name="P_Class2_20" localSheetId="3">#REF!</definedName>
    <definedName name="P_Class2_20">#REF!</definedName>
    <definedName name="P_Class2_28" localSheetId="11">#REF!</definedName>
    <definedName name="P_Class2_28" localSheetId="3">#REF!</definedName>
    <definedName name="P_Class2_28">#REF!</definedName>
    <definedName name="P_Class3" localSheetId="11">#REF!</definedName>
    <definedName name="P_Class3" localSheetId="3">#REF!</definedName>
    <definedName name="P_Class3">#REF!</definedName>
    <definedName name="P_Class3_20" localSheetId="11">#REF!</definedName>
    <definedName name="P_Class3_20" localSheetId="3">#REF!</definedName>
    <definedName name="P_Class3_20">#REF!</definedName>
    <definedName name="P_Class3_28" localSheetId="11">#REF!</definedName>
    <definedName name="P_Class3_28" localSheetId="3">#REF!</definedName>
    <definedName name="P_Class3_28">#REF!</definedName>
    <definedName name="P_Class4" localSheetId="11">#REF!</definedName>
    <definedName name="P_Class4" localSheetId="3">#REF!</definedName>
    <definedName name="P_Class4">#REF!</definedName>
    <definedName name="P_Class4_20" localSheetId="11">#REF!</definedName>
    <definedName name="P_Class4_20" localSheetId="3">#REF!</definedName>
    <definedName name="P_Class4_20">#REF!</definedName>
    <definedName name="P_Class4_28" localSheetId="11">#REF!</definedName>
    <definedName name="P_Class4_28" localSheetId="3">#REF!</definedName>
    <definedName name="P_Class4_28">#REF!</definedName>
    <definedName name="P_Class5" localSheetId="11">#REF!</definedName>
    <definedName name="P_Class5" localSheetId="3">#REF!</definedName>
    <definedName name="P_Class5">#REF!</definedName>
    <definedName name="P_Class5_20" localSheetId="11">#REF!</definedName>
    <definedName name="P_Class5_20" localSheetId="3">#REF!</definedName>
    <definedName name="P_Class5_20">#REF!</definedName>
    <definedName name="P_Class5_28" localSheetId="11">#REF!</definedName>
    <definedName name="P_Class5_28" localSheetId="3">#REF!</definedName>
    <definedName name="P_Class5_28">#REF!</definedName>
    <definedName name="P_con" localSheetId="11">#REF!</definedName>
    <definedName name="P_con" localSheetId="3">#REF!</definedName>
    <definedName name="P_con">#REF!</definedName>
    <definedName name="P_con_20" localSheetId="11">#REF!</definedName>
    <definedName name="P_con_20" localSheetId="3">#REF!</definedName>
    <definedName name="P_con_20">#REF!</definedName>
    <definedName name="P_con_28" localSheetId="11">#REF!</definedName>
    <definedName name="P_con_28" localSheetId="3">#REF!</definedName>
    <definedName name="P_con_28">#REF!</definedName>
    <definedName name="P_M" localSheetId="11">#REF!</definedName>
    <definedName name="P_M" localSheetId="3">#REF!</definedName>
    <definedName name="P_M">#REF!</definedName>
    <definedName name="P_M_28" localSheetId="11">#REF!</definedName>
    <definedName name="P_M_28" localSheetId="3">#REF!</definedName>
    <definedName name="P_M_28">#REF!</definedName>
    <definedName name="P_run" localSheetId="11">#REF!</definedName>
    <definedName name="P_run" localSheetId="3">#REF!</definedName>
    <definedName name="P_run">#REF!</definedName>
    <definedName name="P_run_20" localSheetId="11">#REF!</definedName>
    <definedName name="P_run_20" localSheetId="3">#REF!</definedName>
    <definedName name="P_run_20">#REF!</definedName>
    <definedName name="P_run_28" localSheetId="11">#REF!</definedName>
    <definedName name="P_run_28" localSheetId="3">#REF!</definedName>
    <definedName name="P_run_28">#REF!</definedName>
    <definedName name="P_sed" localSheetId="11">#REF!</definedName>
    <definedName name="P_sed" localSheetId="3">#REF!</definedName>
    <definedName name="P_sed">#REF!</definedName>
    <definedName name="P_sed_20" localSheetId="11">#REF!</definedName>
    <definedName name="P_sed_20" localSheetId="3">#REF!</definedName>
    <definedName name="P_sed_20">#REF!</definedName>
    <definedName name="P_sed_28" localSheetId="11">#REF!</definedName>
    <definedName name="P_sed_28" localSheetId="3">#REF!</definedName>
    <definedName name="P_sed_28">#REF!</definedName>
    <definedName name="p1." localSheetId="11">#REF!</definedName>
    <definedName name="p1." localSheetId="3">#REF!</definedName>
    <definedName name="p1.">#REF!</definedName>
    <definedName name="p1._28" localSheetId="11">#REF!</definedName>
    <definedName name="p1._28" localSheetId="3">#REF!</definedName>
    <definedName name="p1._28">#REF!</definedName>
    <definedName name="p1_" localSheetId="11">#REF!</definedName>
    <definedName name="p1_" localSheetId="3">#REF!</definedName>
    <definedName name="p1_">#REF!</definedName>
    <definedName name="p1__28" localSheetId="11">#REF!</definedName>
    <definedName name="p1__28" localSheetId="3">#REF!</definedName>
    <definedName name="p1__28">#REF!</definedName>
    <definedName name="p2." localSheetId="11">#REF!</definedName>
    <definedName name="p2." localSheetId="3">#REF!</definedName>
    <definedName name="p2.">#REF!</definedName>
    <definedName name="p2._28" localSheetId="11">#REF!</definedName>
    <definedName name="p2._28" localSheetId="3">#REF!</definedName>
    <definedName name="p2._28">#REF!</definedName>
    <definedName name="p2_" localSheetId="11">#REF!</definedName>
    <definedName name="p2_" localSheetId="3">#REF!</definedName>
    <definedName name="p2_">#REF!</definedName>
    <definedName name="p2__28" localSheetId="11">#REF!</definedName>
    <definedName name="p2__28" localSheetId="3">#REF!</definedName>
    <definedName name="p2__28">#REF!</definedName>
    <definedName name="p3_" localSheetId="11">#REF!</definedName>
    <definedName name="p3_" localSheetId="3">#REF!</definedName>
    <definedName name="p3_">#REF!</definedName>
    <definedName name="p3__28" localSheetId="11">#REF!</definedName>
    <definedName name="p3__28" localSheetId="3">#REF!</definedName>
    <definedName name="p3__28">#REF!</definedName>
    <definedName name="PA">"$#REF!.$A$1:$E$113"</definedName>
    <definedName name="pa." localSheetId="11">#REF!</definedName>
    <definedName name="pa." localSheetId="3">#REF!</definedName>
    <definedName name="pa.">#REF!</definedName>
    <definedName name="pa._28" localSheetId="11">#REF!</definedName>
    <definedName name="pa._28" localSheetId="3">#REF!</definedName>
    <definedName name="pa._28">#REF!</definedName>
    <definedName name="PA_26" localSheetId="11">#REF!</definedName>
    <definedName name="PA_26" localSheetId="3">#REF!</definedName>
    <definedName name="PA_26">#REF!</definedName>
    <definedName name="PA_28" localSheetId="11">#REF!</definedName>
    <definedName name="PA_28" localSheetId="3">#REF!</definedName>
    <definedName name="PA_28">#REF!</definedName>
    <definedName name="PA_3">"$#REF!.$A$1:$E$113"</definedName>
    <definedName name="Painting" localSheetId="11">#REF!</definedName>
    <definedName name="Painting" localSheetId="3">#REF!</definedName>
    <definedName name="Painting">#REF!</definedName>
    <definedName name="Painting_28" localSheetId="11">#REF!</definedName>
    <definedName name="Painting_28" localSheetId="3">#REF!</definedName>
    <definedName name="Painting_28">#REF!</definedName>
    <definedName name="palang" localSheetId="11">#REF!</definedName>
    <definedName name="palang" localSheetId="3">#REF!</definedName>
    <definedName name="palang">#REF!</definedName>
    <definedName name="palang_20" localSheetId="11">#REF!</definedName>
    <definedName name="palang_20" localSheetId="3">#REF!</definedName>
    <definedName name="palang_20">#REF!</definedName>
    <definedName name="palang_28" localSheetId="11">#REF!</definedName>
    <definedName name="palang_28" localSheetId="3">#REF!</definedName>
    <definedName name="palang_28">#REF!</definedName>
    <definedName name="palang3T" localSheetId="11">#REF!</definedName>
    <definedName name="palang3T" localSheetId="3">#REF!</definedName>
    <definedName name="palang3T">#REF!</definedName>
    <definedName name="palang3T_20" localSheetId="11">#REF!</definedName>
    <definedName name="palang3T_20" localSheetId="3">#REF!</definedName>
    <definedName name="palang3T_20">#REF!</definedName>
    <definedName name="PB" localSheetId="11">#REF!</definedName>
    <definedName name="PB" localSheetId="3">#REF!</definedName>
    <definedName name="PB">#REF!</definedName>
    <definedName name="PB_28" localSheetId="11">#REF!</definedName>
    <definedName name="PB_28" localSheetId="3">#REF!</definedName>
    <definedName name="PB_28">#REF!</definedName>
    <definedName name="pbl" localSheetId="11">#REF!</definedName>
    <definedName name="pbl" localSheetId="3">#REF!</definedName>
    <definedName name="pbl">#REF!</definedName>
    <definedName name="pbla" localSheetId="11">#REF!</definedName>
    <definedName name="pbla" localSheetId="3">#REF!</definedName>
    <definedName name="pbla">#REF!</definedName>
    <definedName name="PC" localSheetId="11">'[14]Dt 2001'!#REF!</definedName>
    <definedName name="PC" localSheetId="3">'[14]Dt 2001'!#REF!</definedName>
    <definedName name="PC">'[14]Dt 2001'!#REF!</definedName>
    <definedName name="pc30_20" localSheetId="11">#REF!</definedName>
    <definedName name="pc30_20" localSheetId="0">#REF!</definedName>
    <definedName name="pc30_20" localSheetId="3">#REF!</definedName>
    <definedName name="pc30_20">#REF!</definedName>
    <definedName name="pc40_20" localSheetId="11">#REF!</definedName>
    <definedName name="pc40_20" localSheetId="0">#REF!</definedName>
    <definedName name="pc40_20" localSheetId="3">#REF!</definedName>
    <definedName name="pc40_20">#REF!</definedName>
    <definedName name="PChe" localSheetId="11">#REF!</definedName>
    <definedName name="PChe" localSheetId="0">#REF!</definedName>
    <definedName name="PChe" localSheetId="3">#REF!</definedName>
    <definedName name="PChe">#REF!</definedName>
    <definedName name="PChe_20" localSheetId="11">#REF!</definedName>
    <definedName name="PChe_20" localSheetId="3">#REF!</definedName>
    <definedName name="PChe_20">#REF!</definedName>
    <definedName name="PChe_28" localSheetId="11">#REF!</definedName>
    <definedName name="PChe_28" localSheetId="3">#REF!</definedName>
    <definedName name="PChe_28">#REF!</definedName>
    <definedName name="Pd" localSheetId="11">#REF!</definedName>
    <definedName name="Pd" localSheetId="3">#REF!</definedName>
    <definedName name="Pd">#REF!</definedName>
    <definedName name="Pd_20" localSheetId="11">#REF!</definedName>
    <definedName name="Pd_20" localSheetId="3">#REF!</definedName>
    <definedName name="Pd_20">#REF!</definedName>
    <definedName name="Pd_28" localSheetId="11">#REF!</definedName>
    <definedName name="Pd_28" localSheetId="3">#REF!</definedName>
    <definedName name="Pd_28">#REF!</definedName>
    <definedName name="Pe_Class1" localSheetId="11">#REF!</definedName>
    <definedName name="Pe_Class1" localSheetId="3">#REF!</definedName>
    <definedName name="Pe_Class1">#REF!</definedName>
    <definedName name="Pe_Class1_20" localSheetId="11">#REF!</definedName>
    <definedName name="Pe_Class1_20" localSheetId="3">#REF!</definedName>
    <definedName name="Pe_Class1_20">#REF!</definedName>
    <definedName name="Pe_Class1_28" localSheetId="11">#REF!</definedName>
    <definedName name="Pe_Class1_28" localSheetId="3">#REF!</definedName>
    <definedName name="Pe_Class1_28">#REF!</definedName>
    <definedName name="Pe_Class2" localSheetId="11">#REF!</definedName>
    <definedName name="Pe_Class2" localSheetId="3">#REF!</definedName>
    <definedName name="Pe_Class2">#REF!</definedName>
    <definedName name="Pe_Class2_20" localSheetId="11">#REF!</definedName>
    <definedName name="Pe_Class2_20" localSheetId="3">#REF!</definedName>
    <definedName name="Pe_Class2_20">#REF!</definedName>
    <definedName name="Pe_Class2_28" localSheetId="11">#REF!</definedName>
    <definedName name="Pe_Class2_28" localSheetId="3">#REF!</definedName>
    <definedName name="Pe_Class2_28">#REF!</definedName>
    <definedName name="Pe_Class3" localSheetId="11">#REF!</definedName>
    <definedName name="Pe_Class3" localSheetId="3">#REF!</definedName>
    <definedName name="Pe_Class3">#REF!</definedName>
    <definedName name="Pe_Class3_20" localSheetId="11">#REF!</definedName>
    <definedName name="Pe_Class3_20" localSheetId="3">#REF!</definedName>
    <definedName name="Pe_Class3_20">#REF!</definedName>
    <definedName name="Pe_Class3_28" localSheetId="11">#REF!</definedName>
    <definedName name="Pe_Class3_28" localSheetId="3">#REF!</definedName>
    <definedName name="Pe_Class3_28">#REF!</definedName>
    <definedName name="Pe_Class4" localSheetId="11">#REF!</definedName>
    <definedName name="Pe_Class4" localSheetId="3">#REF!</definedName>
    <definedName name="Pe_Class4">#REF!</definedName>
    <definedName name="Pe_Class4_20" localSheetId="11">#REF!</definedName>
    <definedName name="Pe_Class4_20" localSheetId="3">#REF!</definedName>
    <definedName name="Pe_Class4_20">#REF!</definedName>
    <definedName name="Pe_Class4_28" localSheetId="11">#REF!</definedName>
    <definedName name="Pe_Class4_28" localSheetId="3">#REF!</definedName>
    <definedName name="Pe_Class4_28">#REF!</definedName>
    <definedName name="Pe_Class5" localSheetId="11">#REF!</definedName>
    <definedName name="Pe_Class5" localSheetId="3">#REF!</definedName>
    <definedName name="Pe_Class5">#REF!</definedName>
    <definedName name="Pe_Class5_20" localSheetId="11">#REF!</definedName>
    <definedName name="Pe_Class5_20" localSheetId="3">#REF!</definedName>
    <definedName name="Pe_Class5_20">#REF!</definedName>
    <definedName name="Pe_Class5_28" localSheetId="11">#REF!</definedName>
    <definedName name="Pe_Class5_28" localSheetId="3">#REF!</definedName>
    <definedName name="Pe_Class5_28">#REF!</definedName>
    <definedName name="PEJM">NA()</definedName>
    <definedName name="PEJM_26" localSheetId="11">#REF!</definedName>
    <definedName name="PEJM_26" localSheetId="3">#REF!</definedName>
    <definedName name="PEJM_26">#REF!</definedName>
    <definedName name="PEJM_28" localSheetId="11">#REF!</definedName>
    <definedName name="PEJM_28" localSheetId="3">#REF!</definedName>
    <definedName name="PEJM_28">#REF!</definedName>
    <definedName name="PER" localSheetId="11">#REF!</definedName>
    <definedName name="PER" localSheetId="3">#REF!</definedName>
    <definedName name="PER">#REF!</definedName>
    <definedName name="PER_20" localSheetId="11">#REF!</definedName>
    <definedName name="PER_20" localSheetId="3">#REF!</definedName>
    <definedName name="PER_20">#REF!</definedName>
    <definedName name="PER_28" localSheetId="11">#REF!</definedName>
    <definedName name="PER_28" localSheetId="3">#REF!</definedName>
    <definedName name="PER_28">#REF!</definedName>
    <definedName name="PF">NA()</definedName>
    <definedName name="PF_26" localSheetId="11">#REF!</definedName>
    <definedName name="PF_26" localSheetId="3">#REF!</definedName>
    <definedName name="PF_26">#REF!</definedName>
    <definedName name="PF_28" localSheetId="11">#REF!</definedName>
    <definedName name="PF_28" localSheetId="3">#REF!</definedName>
    <definedName name="PF_28">#REF!</definedName>
    <definedName name="PFF" localSheetId="11">#REF!</definedName>
    <definedName name="PFF" localSheetId="3">#REF!</definedName>
    <definedName name="PFF">#REF!</definedName>
    <definedName name="PFF_20" localSheetId="11">#REF!</definedName>
    <definedName name="PFF_20" localSheetId="3">#REF!</definedName>
    <definedName name="PFF_20">#REF!</definedName>
    <definedName name="PFF_28" localSheetId="11">#REF!</definedName>
    <definedName name="PFF_28" localSheetId="3">#REF!</definedName>
    <definedName name="PFF_28">#REF!</definedName>
    <definedName name="pgia" localSheetId="11">#REF!</definedName>
    <definedName name="pgia" localSheetId="3">#REF!</definedName>
    <definedName name="pgia">#REF!</definedName>
    <definedName name="pgia_20" localSheetId="11">#REF!</definedName>
    <definedName name="pgia_20" localSheetId="3">#REF!</definedName>
    <definedName name="pgia_20">#REF!</definedName>
    <definedName name="pgia_28" localSheetId="11">#REF!</definedName>
    <definedName name="pgia_28" localSheetId="3">#REF!</definedName>
    <definedName name="pgia_28">#REF!</definedName>
    <definedName name="Ph_n_bæ_chi_phÝ_kh_c" localSheetId="11">#REF!</definedName>
    <definedName name="Ph_n_bæ_chi_phÝ_kh_c" localSheetId="3">#REF!</definedName>
    <definedName name="Ph_n_bæ_chi_phÝ_kh_c">#REF!</definedName>
    <definedName name="Ph_n_bæ_chi_phÝ_kh_c_28" localSheetId="11">#REF!</definedName>
    <definedName name="Ph_n_bæ_chi_phÝ_kh_c_28" localSheetId="3">#REF!</definedName>
    <definedName name="Ph_n_bæ_chi_phÝ_kh_c_28">#REF!</definedName>
    <definedName name="Ph30_28" localSheetId="11">#REF!</definedName>
    <definedName name="Ph30_28" localSheetId="3">#REF!</definedName>
    <definedName name="Ph30_28">#REF!</definedName>
    <definedName name="phada" localSheetId="11">#REF!</definedName>
    <definedName name="phada" localSheetId="3">#REF!</definedName>
    <definedName name="phada">#REF!</definedName>
    <definedName name="PHADO" localSheetId="11">#REF!</definedName>
    <definedName name="PHADO" localSheetId="3">#REF!</definedName>
    <definedName name="PHADO">#REF!</definedName>
    <definedName name="PHADO_20" localSheetId="11">#REF!</definedName>
    <definedName name="PHADO_20" localSheetId="3">#REF!</definedName>
    <definedName name="PHADO_20">#REF!</definedName>
    <definedName name="PHADO_28" localSheetId="11">#REF!</definedName>
    <definedName name="PHADO_28" localSheetId="3">#REF!</definedName>
    <definedName name="PHADO_28">#REF!</definedName>
    <definedName name="Pham_Thanh_Phong" localSheetId="11">_1NAME()</definedName>
    <definedName name="Pham_Thanh_Phong" localSheetId="0">_1NAME()</definedName>
    <definedName name="Pham_Thanh_Phong" localSheetId="1">_1NAME()</definedName>
    <definedName name="Pham_Thanh_Phong" localSheetId="2">_1NAME()</definedName>
    <definedName name="Pham_Thanh_Phong" localSheetId="3">_1NAME()</definedName>
    <definedName name="Pham_Thanh_Phong">_1NAME()</definedName>
    <definedName name="Phan_cap" localSheetId="11">#REF!</definedName>
    <definedName name="Phan_cap" localSheetId="0">#REF!</definedName>
    <definedName name="Phan_cap" localSheetId="3">#REF!</definedName>
    <definedName name="Phan_cap">#REF!</definedName>
    <definedName name="phanbo" localSheetId="11">#REF!</definedName>
    <definedName name="phanbo" localSheetId="0">#REF!</definedName>
    <definedName name="phanbo" localSheetId="3">#REF!</definedName>
    <definedName name="phanbo">#REF!</definedName>
    <definedName name="phanbtct" localSheetId="11">'51 (2)'!cau25_28</definedName>
    <definedName name="phanbtct" localSheetId="0">cau25_28</definedName>
    <definedName name="phanbtct" localSheetId="1">cau25_28</definedName>
    <definedName name="phanbtct" localSheetId="2">cau25_28</definedName>
    <definedName name="phanbtct" localSheetId="3">'62 TT 342 (2)'!cau25_28</definedName>
    <definedName name="phanbtct">cau25_28</definedName>
    <definedName name="phandien" localSheetId="11">'51 (2)'!cau40_20</definedName>
    <definedName name="phandien" localSheetId="0">cau40_20</definedName>
    <definedName name="phandien" localSheetId="1">cau40_20</definedName>
    <definedName name="phandien" localSheetId="2">cau40_20</definedName>
    <definedName name="phandien" localSheetId="3">'62 TT 342 (2)'!cau40_20</definedName>
    <definedName name="phandien">cau40_20</definedName>
    <definedName name="phanhoanthien" localSheetId="11">'51 (2)'!cau40_28</definedName>
    <definedName name="phanhoanthien" localSheetId="0">cau40_28</definedName>
    <definedName name="phanhoanthien" localSheetId="1">cau40_28</definedName>
    <definedName name="phanhoanthien" localSheetId="2">cau40_28</definedName>
    <definedName name="phanhoanthien" localSheetId="3">'62 TT 342 (2)'!cau40_28</definedName>
    <definedName name="phanhoanthien">cau40_28</definedName>
    <definedName name="phannuoc" localSheetId="11">'51 (2)'!cau40moi</definedName>
    <definedName name="phannuoc" localSheetId="0">cau40moi</definedName>
    <definedName name="phannuoc" localSheetId="1">cau40moi</definedName>
    <definedName name="phannuoc" localSheetId="2">cau40moi</definedName>
    <definedName name="phannuoc" localSheetId="3">'62 TT 342 (2)'!cau40moi</definedName>
    <definedName name="phannuoc">cau40moi</definedName>
    <definedName name="phanxay" localSheetId="11">'51 (2)'!cau50_20</definedName>
    <definedName name="phanxay" localSheetId="0">cau50_20</definedName>
    <definedName name="phanxay" localSheetId="1">cau50_20</definedName>
    <definedName name="phanxay" localSheetId="2">cau50_20</definedName>
    <definedName name="phanxay" localSheetId="3">'62 TT 342 (2)'!cau50_20</definedName>
    <definedName name="phanxay">cau50_20</definedName>
    <definedName name="PHC" localSheetId="11">#REF!</definedName>
    <definedName name="PHC" localSheetId="0">#REF!</definedName>
    <definedName name="PHC" localSheetId="3">#REF!</definedName>
    <definedName name="PHC">#REF!</definedName>
    <definedName name="PHC_20" localSheetId="11">#REF!</definedName>
    <definedName name="PHC_20" localSheetId="0">#REF!</definedName>
    <definedName name="PHC_20" localSheetId="3">#REF!</definedName>
    <definedName name="PHC_20">#REF!</definedName>
    <definedName name="PHC_28" localSheetId="11">#REF!</definedName>
    <definedName name="PHC_28" localSheetId="0">#REF!</definedName>
    <definedName name="PHC_28" localSheetId="3">#REF!</definedName>
    <definedName name="PHC_28">#REF!</definedName>
    <definedName name="Pheuhopgang">"$#REF!.$B$114:$D$133"</definedName>
    <definedName name="Pheuhopgang_26" localSheetId="11">#REF!</definedName>
    <definedName name="Pheuhopgang_26" localSheetId="3">#REF!</definedName>
    <definedName name="Pheuhopgang_26">#REF!</definedName>
    <definedName name="Pheuhopgang_28" localSheetId="11">#REF!</definedName>
    <definedName name="Pheuhopgang_28" localSheetId="3">#REF!</definedName>
    <definedName name="Pheuhopgang_28">#REF!</definedName>
    <definedName name="Pheuhopgang_3">"$#REF!.$B$114:$D$133"</definedName>
    <definedName name="phi_inertial" localSheetId="11">#REF!</definedName>
    <definedName name="phi_inertial" localSheetId="3">#REF!</definedName>
    <definedName name="phi_inertial">#REF!</definedName>
    <definedName name="phi_inertial_20" localSheetId="11">#REF!</definedName>
    <definedName name="phi_inertial_20" localSheetId="3">#REF!</definedName>
    <definedName name="phi_inertial_20">#REF!</definedName>
    <definedName name="phi_inertial_28" localSheetId="11">#REF!</definedName>
    <definedName name="phi_inertial_28" localSheetId="3">#REF!</definedName>
    <definedName name="phi_inertial_28">#REF!</definedName>
    <definedName name="Phi_le_phi" localSheetId="11">#REF!</definedName>
    <definedName name="Phi_le_phi" localSheetId="3">#REF!</definedName>
    <definedName name="Phi_le_phi">#REF!</definedName>
    <definedName name="phm" localSheetId="11">#REF!</definedName>
    <definedName name="phm" localSheetId="3">#REF!</definedName>
    <definedName name="phm">#REF!</definedName>
    <definedName name="Phone" localSheetId="11">#REF!</definedName>
    <definedName name="Phone" localSheetId="3">#REF!</definedName>
    <definedName name="Phone">#REF!</definedName>
    <definedName name="Phone_20" localSheetId="11">#REF!</definedName>
    <definedName name="Phone_20" localSheetId="3">#REF!</definedName>
    <definedName name="Phone_20">#REF!</definedName>
    <definedName name="Phone_28" localSheetId="11">#REF!</definedName>
    <definedName name="Phone_28" localSheetId="3">#REF!</definedName>
    <definedName name="Phone_28">#REF!</definedName>
    <definedName name="PhongChinhtri" localSheetId="11">#REF!</definedName>
    <definedName name="PhongChinhtri" localSheetId="3">#REF!</definedName>
    <definedName name="PhongChinhtri">#REF!</definedName>
    <definedName name="PhongHanhchinh" localSheetId="11">#REF!</definedName>
    <definedName name="PhongHanhchinh" localSheetId="3">#REF!</definedName>
    <definedName name="PhongHanhchinh">#REF!</definedName>
    <definedName name="PhongKeHoach" localSheetId="11">#REF!</definedName>
    <definedName name="PhongKeHoach" localSheetId="3">#REF!</definedName>
    <definedName name="PhongKeHoach">#REF!</definedName>
    <definedName name="PhongKinhteDuAn" localSheetId="11">#REF!</definedName>
    <definedName name="PhongKinhteDuAn" localSheetId="3">#REF!</definedName>
    <definedName name="PhongKinhteDuAn">#REF!</definedName>
    <definedName name="PhongKyThuat" localSheetId="11">#REF!</definedName>
    <definedName name="PhongKyThuat" localSheetId="3">#REF!</definedName>
    <definedName name="PhongKyThuat">#REF!</definedName>
    <definedName name="PhongTaiChinh" localSheetId="11">#REF!</definedName>
    <definedName name="PhongTaiChinh" localSheetId="3">#REF!</definedName>
    <definedName name="PhongTaiChinh">#REF!</definedName>
    <definedName name="PhongTCLDTL" localSheetId="11">#REF!</definedName>
    <definedName name="PhongTCLDTL" localSheetId="3">#REF!</definedName>
    <definedName name="PhongTCLDTL">#REF!</definedName>
    <definedName name="phtuyen">"$#REF!.$F$15"</definedName>
    <definedName name="phtuyen_26" localSheetId="11">#REF!</definedName>
    <definedName name="phtuyen_26" localSheetId="3">#REF!</definedName>
    <definedName name="phtuyen_26">#REF!</definedName>
    <definedName name="phtuyen_28" localSheetId="11">#REF!</definedName>
    <definedName name="phtuyen_28" localSheetId="3">#REF!</definedName>
    <definedName name="phtuyen_28">#REF!</definedName>
    <definedName name="phtuyen_3">"$#REF!.$F$15"</definedName>
    <definedName name="phu_luc_vua" localSheetId="11">#REF!</definedName>
    <definedName name="phu_luc_vua" localSheetId="3">#REF!</definedName>
    <definedName name="phu_luc_vua">#REF!</definedName>
    <definedName name="phu_luc_vua_20" localSheetId="11">#REF!</definedName>
    <definedName name="phu_luc_vua_20" localSheetId="3">#REF!</definedName>
    <definedName name="phu_luc_vua_20">#REF!</definedName>
    <definedName name="phugia" localSheetId="11">#REF!</definedName>
    <definedName name="phugia" localSheetId="3">#REF!</definedName>
    <definedName name="phugia">#REF!</definedName>
    <definedName name="phugia_20" localSheetId="11">#REF!</definedName>
    <definedName name="phugia_20" localSheetId="3">#REF!</definedName>
    <definedName name="phugia_20">#REF!</definedName>
    <definedName name="phugia_28" localSheetId="11">#REF!</definedName>
    <definedName name="phugia_28" localSheetId="3">#REF!</definedName>
    <definedName name="phugia_28">#REF!</definedName>
    <definedName name="Phukienduongday">"$#REF!.$B$566:$D$606"</definedName>
    <definedName name="Phukienduongday_26" localSheetId="11">#REF!</definedName>
    <definedName name="Phukienduongday_26" localSheetId="3">#REF!</definedName>
    <definedName name="Phukienduongday_26">#REF!</definedName>
    <definedName name="Phukienduongday_28" localSheetId="11">#REF!</definedName>
    <definedName name="Phukienduongday_28" localSheetId="3">#REF!</definedName>
    <definedName name="Phukienduongday_28">#REF!</definedName>
    <definedName name="Phukienduongday_3">"$#REF!.$B$566:$D$606"</definedName>
    <definedName name="phuluc" localSheetId="0" hidden="1">{"'Sheet1'!$L$16"}</definedName>
    <definedName name="phuluc" localSheetId="1" hidden="1">{"'Sheet1'!$L$16"}</definedName>
    <definedName name="phuluc" localSheetId="2" hidden="1">{"'Sheet1'!$L$16"}</definedName>
    <definedName name="phuluc" localSheetId="3" hidden="1">{"'Sheet1'!$L$16"}</definedName>
    <definedName name="phuluc" hidden="1">{"'Sheet1'!$L$16"}</definedName>
    <definedName name="phunson" localSheetId="11">#REF!</definedName>
    <definedName name="phunson" localSheetId="3">#REF!</definedName>
    <definedName name="phunson">#REF!</definedName>
    <definedName name="phunson_20" localSheetId="11">#REF!</definedName>
    <definedName name="phunson_20" localSheetId="3">#REF!</definedName>
    <definedName name="phunson_20">#REF!</definedName>
    <definedName name="phunson_28" localSheetId="11">#REF!</definedName>
    <definedName name="phunson_28" localSheetId="3">#REF!</definedName>
    <definedName name="phunson_28">#REF!</definedName>
    <definedName name="phunvua" localSheetId="11">#REF!</definedName>
    <definedName name="phunvua" localSheetId="3">#REF!</definedName>
    <definedName name="phunvua">#REF!</definedName>
    <definedName name="phunvua_20" localSheetId="11">#REF!</definedName>
    <definedName name="phunvua_20" localSheetId="3">#REF!</definedName>
    <definedName name="phunvua_20">#REF!</definedName>
    <definedName name="phunvua_28" localSheetId="11">#REF!</definedName>
    <definedName name="phunvua_28" localSheetId="3">#REF!</definedName>
    <definedName name="phunvua_28">#REF!</definedName>
    <definedName name="phuong" localSheetId="11">#REF!</definedName>
    <definedName name="phuong" localSheetId="3">#REF!</definedName>
    <definedName name="phuong">#REF!</definedName>
    <definedName name="phuong_28" localSheetId="11">#REF!</definedName>
    <definedName name="phuong_28" localSheetId="3">#REF!</definedName>
    <definedName name="phuong_28">#REF!</definedName>
    <definedName name="Pier" localSheetId="11">#REF!</definedName>
    <definedName name="Pier" localSheetId="3">#REF!</definedName>
    <definedName name="Pier">#REF!</definedName>
    <definedName name="Pier_20" localSheetId="11">#REF!</definedName>
    <definedName name="Pier_20" localSheetId="3">#REF!</definedName>
    <definedName name="Pier_20">#REF!</definedName>
    <definedName name="Pier_28" localSheetId="11">#REF!</definedName>
    <definedName name="Pier_28" localSheetId="3">#REF!</definedName>
    <definedName name="Pier_28">#REF!</definedName>
    <definedName name="Pier_data" localSheetId="11">#REF!</definedName>
    <definedName name="Pier_data" localSheetId="3">#REF!</definedName>
    <definedName name="Pier_data">#REF!</definedName>
    <definedName name="Pier_data_20" localSheetId="11">#REF!</definedName>
    <definedName name="Pier_data_20" localSheetId="3">#REF!</definedName>
    <definedName name="Pier_data_20">#REF!</definedName>
    <definedName name="Pierdata" localSheetId="11">#REF!</definedName>
    <definedName name="Pierdata" localSheetId="3">#REF!</definedName>
    <definedName name="Pierdata">#REF!</definedName>
    <definedName name="pile" localSheetId="11">#REF!</definedName>
    <definedName name="pile" localSheetId="3">#REF!</definedName>
    <definedName name="pile">#REF!</definedName>
    <definedName name="pile_28" localSheetId="11">#REF!</definedName>
    <definedName name="pile_28" localSheetId="3">#REF!</definedName>
    <definedName name="pile_28">#REF!</definedName>
    <definedName name="PileSize" localSheetId="11">#REF!</definedName>
    <definedName name="PileSize" localSheetId="3">#REF!</definedName>
    <definedName name="PileSize">#REF!</definedName>
    <definedName name="PileSize_20" localSheetId="11">#REF!</definedName>
    <definedName name="PileSize_20" localSheetId="3">#REF!</definedName>
    <definedName name="PileSize_20">#REF!</definedName>
    <definedName name="PileSize_28" localSheetId="11">#REF!</definedName>
    <definedName name="PileSize_28" localSheetId="3">#REF!</definedName>
    <definedName name="PileSize_28">#REF!</definedName>
    <definedName name="PileType" localSheetId="11">#REF!</definedName>
    <definedName name="PileType" localSheetId="3">#REF!</definedName>
    <definedName name="PileType">#REF!</definedName>
    <definedName name="PileType_20" localSheetId="11">#REF!</definedName>
    <definedName name="PileType_20" localSheetId="3">#REF!</definedName>
    <definedName name="PileType_20">#REF!</definedName>
    <definedName name="PileType_28" localSheetId="11">#REF!</definedName>
    <definedName name="PileType_28" localSheetId="3">#REF!</definedName>
    <definedName name="PileType_28">#REF!</definedName>
    <definedName name="PK" localSheetId="11">#REF!</definedName>
    <definedName name="PK" localSheetId="3">#REF!</definedName>
    <definedName name="PK">#REF!</definedName>
    <definedName name="PK_20" localSheetId="11">#REF!</definedName>
    <definedName name="PK_20" localSheetId="3">#REF!</definedName>
    <definedName name="PK_20">#REF!</definedName>
    <definedName name="PK_28" localSheetId="11">#REF!</definedName>
    <definedName name="PK_28" localSheetId="3">#REF!</definedName>
    <definedName name="PK_28">#REF!</definedName>
    <definedName name="PKmayin" localSheetId="11">#REF!</definedName>
    <definedName name="PKmayin" localSheetId="3">#REF!</definedName>
    <definedName name="PKmayin">#REF!</definedName>
    <definedName name="PKmayin_20" localSheetId="11">#REF!</definedName>
    <definedName name="PKmayin_20" localSheetId="3">#REF!</definedName>
    <definedName name="PKmayin_20">#REF!</definedName>
    <definedName name="PKmayin_28" localSheetId="11">#REF!</definedName>
    <definedName name="PKmayin_28" localSheetId="3">#REF!</definedName>
    <definedName name="PKmayin_28">#REF!</definedName>
    <definedName name="PL" localSheetId="0" hidden="1">{"'Sheet1'!$L$16"}</definedName>
    <definedName name="PL" localSheetId="1" hidden="1">{"'Sheet1'!$L$16"}</definedName>
    <definedName name="PL" localSheetId="2" hidden="1">{"'Sheet1'!$L$16"}</definedName>
    <definedName name="PL" localSheetId="3" hidden="1">{"'Sheet1'!$L$16"}</definedName>
    <definedName name="PL" hidden="1">{"'Sheet1'!$L$16"}</definedName>
    <definedName name="PL_???___P.B.___REST_P.B._????">NA()</definedName>
    <definedName name="PL_???___P.B.___REST_P.B._????_26" localSheetId="11">#REF!</definedName>
    <definedName name="PL_???___P.B.___REST_P.B._????_26" localSheetId="3">#REF!</definedName>
    <definedName name="PL_???___P.B.___REST_P.B._????_26">#REF!</definedName>
    <definedName name="PL_???___P.B.___REST_P.B._????_28" localSheetId="11">#REF!</definedName>
    <definedName name="PL_???___P.B.___REST_P.B._????_28" localSheetId="3">#REF!</definedName>
    <definedName name="PL_???___P.B.___REST_P.B._????_28">#REF!</definedName>
    <definedName name="PL_指示燈___P.B.___REST_P.B._壓扣開關">NA()</definedName>
    <definedName name="PL_指示燈___P.B.___REST_P.B._壓扣開關_26" localSheetId="11">#REF!</definedName>
    <definedName name="PL_指示燈___P.B.___REST_P.B._壓扣開關_26" localSheetId="3">#REF!</definedName>
    <definedName name="PL_指示燈___P.B.___REST_P.B._壓扣開關_26">#REF!</definedName>
    <definedName name="PL_指示燈___P.B.___REST_P.B._壓扣開關_28" localSheetId="11">#REF!</definedName>
    <definedName name="PL_指示燈___P.B.___REST_P.B._壓扣開關_28" localSheetId="3">#REF!</definedName>
    <definedName name="PL_指示燈___P.B.___REST_P.B._壓扣開關_28">#REF!</definedName>
    <definedName name="Plaster" localSheetId="11">#REF!</definedName>
    <definedName name="Plaster" localSheetId="3">#REF!</definedName>
    <definedName name="Plaster">#REF!</definedName>
    <definedName name="Plaster_28" localSheetId="11">#REF!</definedName>
    <definedName name="Plaster_28" localSheetId="3">#REF!</definedName>
    <definedName name="Plaster_28">#REF!</definedName>
    <definedName name="plm" localSheetId="11">#REF!</definedName>
    <definedName name="plm" localSheetId="3">#REF!</definedName>
    <definedName name="plm">#REF!</definedName>
    <definedName name="plm_28" localSheetId="11">#REF!</definedName>
    <definedName name="plm_28" localSheetId="3">#REF!</definedName>
    <definedName name="plm_28">#REF!</definedName>
    <definedName name="PLOT" localSheetId="11">#REF!</definedName>
    <definedName name="PLOT" localSheetId="3">#REF!</definedName>
    <definedName name="PLOT">#REF!</definedName>
    <definedName name="PLOT_20" localSheetId="11">#REF!</definedName>
    <definedName name="PLOT_20" localSheetId="3">#REF!</definedName>
    <definedName name="PLOT_20">#REF!</definedName>
    <definedName name="PLOT_28" localSheetId="11">#REF!</definedName>
    <definedName name="PLOT_28" localSheetId="3">#REF!</definedName>
    <definedName name="PLOT_28">#REF!</definedName>
    <definedName name="PlucBcaoTD" localSheetId="0" hidden="1">{"'Sheet1'!$L$16"}</definedName>
    <definedName name="PlucBcaoTD" localSheetId="1" hidden="1">{"'Sheet1'!$L$16"}</definedName>
    <definedName name="PlucBcaoTD" localSheetId="2" hidden="1">{"'Sheet1'!$L$16"}</definedName>
    <definedName name="PlucBcaoTD" localSheetId="3" hidden="1">{"'Sheet1'!$L$16"}</definedName>
    <definedName name="PlucBcaoTD" hidden="1">{"'Sheet1'!$L$16"}</definedName>
    <definedName name="plv" localSheetId="11">#REF!</definedName>
    <definedName name="plv" localSheetId="3">#REF!</definedName>
    <definedName name="plv">#REF!</definedName>
    <definedName name="plv_28" localSheetId="11">#REF!</definedName>
    <definedName name="plv_28" localSheetId="3">#REF!</definedName>
    <definedName name="plv_28">#REF!</definedName>
    <definedName name="PLvuaBT" localSheetId="11">#REF!</definedName>
    <definedName name="PLvuaBT" localSheetId="3">#REF!</definedName>
    <definedName name="PLvuaBT">#REF!</definedName>
    <definedName name="PM" localSheetId="11">#REF!</definedName>
    <definedName name="PM" localSheetId="3">#REF!</definedName>
    <definedName name="PM">#REF!</definedName>
    <definedName name="pm.." localSheetId="11">#REF!</definedName>
    <definedName name="pm.." localSheetId="3">#REF!</definedName>
    <definedName name="pm..">#REF!</definedName>
    <definedName name="pmh" localSheetId="11">'51 (2)'!Caudao_20</definedName>
    <definedName name="pmh" localSheetId="0">Caudao_20</definedName>
    <definedName name="pmh" localSheetId="1">Caudao_20</definedName>
    <definedName name="pmh" localSheetId="2">Caudao_20</definedName>
    <definedName name="pmh" localSheetId="3">'62 TT 342 (2)'!Caudao_20</definedName>
    <definedName name="pmh">Caudao_20</definedName>
    <definedName name="pmh_20" localSheetId="11">'51 (2)'!Caudao_20</definedName>
    <definedName name="pmh_20" localSheetId="0">Caudao_20</definedName>
    <definedName name="pmh_20" localSheetId="1">Caudao_20</definedName>
    <definedName name="pmh_20" localSheetId="2">Caudao_20</definedName>
    <definedName name="pmh_20" localSheetId="3">'62 TT 342 (2)'!Caudao_20</definedName>
    <definedName name="pmh_20">Caudao_20</definedName>
    <definedName name="pmh_22" localSheetId="11">'51 (2)'!Caudao_20</definedName>
    <definedName name="pmh_22" localSheetId="0">Caudao_20</definedName>
    <definedName name="pmh_22" localSheetId="1">Caudao_20</definedName>
    <definedName name="pmh_22" localSheetId="2">Caudao_20</definedName>
    <definedName name="pmh_22" localSheetId="3">'62 TT 342 (2)'!Caudao_20</definedName>
    <definedName name="pmh_22">Caudao_20</definedName>
    <definedName name="pmh_28" localSheetId="11">'51 (2)'!Caudao_20</definedName>
    <definedName name="pmh_28" localSheetId="0">Caudao_20</definedName>
    <definedName name="pmh_28" localSheetId="1">Caudao_20</definedName>
    <definedName name="pmh_28" localSheetId="2">Caudao_20</definedName>
    <definedName name="pmh_28" localSheetId="3">'62 TT 342 (2)'!Caudao_20</definedName>
    <definedName name="pmh_28">Caudao_20</definedName>
    <definedName name="pnua" localSheetId="11">#REF!</definedName>
    <definedName name="pnua" localSheetId="0">#REF!</definedName>
    <definedName name="pnua" localSheetId="3">#REF!</definedName>
    <definedName name="pnua">#REF!</definedName>
    <definedName name="pnua_28" localSheetId="11">#REF!</definedName>
    <definedName name="pnua_28" localSheetId="0">#REF!</definedName>
    <definedName name="pnua_28" localSheetId="3">#REF!</definedName>
    <definedName name="pnua_28">#REF!</definedName>
    <definedName name="Poppy_28" localSheetId="11">#REF!</definedName>
    <definedName name="Poppy_28" localSheetId="0">#REF!</definedName>
    <definedName name="Poppy_28" localSheetId="3">#REF!</definedName>
    <definedName name="Poppy_28">#REF!</definedName>
    <definedName name="PowerCord" localSheetId="11">#REF!</definedName>
    <definedName name="PowerCord" localSheetId="3">#REF!</definedName>
    <definedName name="PowerCord">#REF!</definedName>
    <definedName name="PowerCord_28" localSheetId="11">#REF!</definedName>
    <definedName name="PowerCord_28" localSheetId="3">#REF!</definedName>
    <definedName name="PowerCord_28">#REF!</definedName>
    <definedName name="PRC" localSheetId="11">#REF!</definedName>
    <definedName name="PRC" localSheetId="3">#REF!</definedName>
    <definedName name="PRC">#REF!</definedName>
    <definedName name="PRC_20" localSheetId="11">#REF!</definedName>
    <definedName name="PRC_20" localSheetId="3">#REF!</definedName>
    <definedName name="PRC_20">#REF!</definedName>
    <definedName name="PRC_28" localSheetId="11">#REF!</definedName>
    <definedName name="PRC_28" localSheetId="3">#REF!</definedName>
    <definedName name="PRC_28">#REF!</definedName>
    <definedName name="PrecNden" localSheetId="11">#REF!</definedName>
    <definedName name="PrecNden" localSheetId="3">#REF!</definedName>
    <definedName name="PrecNden">#REF!</definedName>
    <definedName name="PrecNden_20" localSheetId="11">#REF!</definedName>
    <definedName name="PrecNden_20" localSheetId="3">#REF!</definedName>
    <definedName name="PrecNden_20">#REF!</definedName>
    <definedName name="PrecNden_28" localSheetId="11">#REF!</definedName>
    <definedName name="PrecNden_28" localSheetId="3">#REF!</definedName>
    <definedName name="PrecNden_28">#REF!</definedName>
    <definedName name="PRICE">"$#REF!.$C$7:$V$154"</definedName>
    <definedName name="PRICE_26" localSheetId="11">#REF!</definedName>
    <definedName name="PRICE_26" localSheetId="3">#REF!</definedName>
    <definedName name="PRICE_26">#REF!</definedName>
    <definedName name="PRICE_28" localSheetId="11">#REF!</definedName>
    <definedName name="PRICE_28" localSheetId="3">#REF!</definedName>
    <definedName name="PRICE_28">#REF!</definedName>
    <definedName name="PRICE_3">"$#REF!.$C$7:$V$154"</definedName>
    <definedName name="PRICE1">"$#REF!.$D$9:$Q$395"</definedName>
    <definedName name="PRICE1_26" localSheetId="11">#REF!</definedName>
    <definedName name="PRICE1_26" localSheetId="3">#REF!</definedName>
    <definedName name="PRICE1_26">#REF!</definedName>
    <definedName name="PRICE1_28" localSheetId="11">#REF!</definedName>
    <definedName name="PRICE1_28" localSheetId="3">#REF!</definedName>
    <definedName name="PRICE1_28">#REF!</definedName>
    <definedName name="PRICE1_3">"$#REF!.$D$9:$Q$395"</definedName>
    <definedName name="Prin1">"$#REF!.$P$2:$W$27"</definedName>
    <definedName name="Prin1_26" localSheetId="11">#REF!</definedName>
    <definedName name="Prin1_26" localSheetId="3">#REF!</definedName>
    <definedName name="Prin1_26">#REF!</definedName>
    <definedName name="Prin1_28" localSheetId="11">#REF!</definedName>
    <definedName name="Prin1_28" localSheetId="3">#REF!</definedName>
    <definedName name="Prin1_28">#REF!</definedName>
    <definedName name="Prin1_3">"$#REF!.$P$2:$W$27"</definedName>
    <definedName name="Prin10" localSheetId="11">#REF!</definedName>
    <definedName name="Prin10" localSheetId="3">#REF!</definedName>
    <definedName name="Prin10">#REF!</definedName>
    <definedName name="Prin10_20" localSheetId="11">#REF!</definedName>
    <definedName name="Prin10_20" localSheetId="3">#REF!</definedName>
    <definedName name="Prin10_20">#REF!</definedName>
    <definedName name="Prin10_28" localSheetId="11">#REF!</definedName>
    <definedName name="Prin10_28" localSheetId="3">#REF!</definedName>
    <definedName name="Prin10_28">#REF!</definedName>
    <definedName name="Prin11" localSheetId="11">#REF!</definedName>
    <definedName name="Prin11" localSheetId="3">#REF!</definedName>
    <definedName name="Prin11">#REF!</definedName>
    <definedName name="Prin11_20" localSheetId="11">#REF!</definedName>
    <definedName name="Prin11_20" localSheetId="3">#REF!</definedName>
    <definedName name="Prin11_20">#REF!</definedName>
    <definedName name="Prin11_28" localSheetId="11">#REF!</definedName>
    <definedName name="Prin11_28" localSheetId="3">#REF!</definedName>
    <definedName name="Prin11_28">#REF!</definedName>
    <definedName name="Prin12" localSheetId="11">#REF!</definedName>
    <definedName name="Prin12" localSheetId="3">#REF!</definedName>
    <definedName name="Prin12">#REF!</definedName>
    <definedName name="Prin12_20" localSheetId="11">#REF!</definedName>
    <definedName name="Prin12_20" localSheetId="3">#REF!</definedName>
    <definedName name="Prin12_20">#REF!</definedName>
    <definedName name="Prin12_28" localSheetId="11">#REF!</definedName>
    <definedName name="Prin12_28" localSheetId="3">#REF!</definedName>
    <definedName name="Prin12_28">#REF!</definedName>
    <definedName name="Prin15" localSheetId="11">#REF!</definedName>
    <definedName name="Prin15" localSheetId="3">#REF!</definedName>
    <definedName name="Prin15">#REF!</definedName>
    <definedName name="Prin15_20" localSheetId="11">#REF!</definedName>
    <definedName name="Prin15_20" localSheetId="3">#REF!</definedName>
    <definedName name="Prin15_20">#REF!</definedName>
    <definedName name="Prin15_28" localSheetId="11">#REF!</definedName>
    <definedName name="Prin15_28" localSheetId="3">#REF!</definedName>
    <definedName name="Prin15_28">#REF!</definedName>
    <definedName name="Prin16" localSheetId="11">#REF!</definedName>
    <definedName name="Prin16" localSheetId="3">#REF!</definedName>
    <definedName name="Prin16">#REF!</definedName>
    <definedName name="Prin16_20" localSheetId="11">#REF!</definedName>
    <definedName name="Prin16_20" localSheetId="3">#REF!</definedName>
    <definedName name="Prin16_20">#REF!</definedName>
    <definedName name="Prin16_28" localSheetId="11">#REF!</definedName>
    <definedName name="Prin16_28" localSheetId="3">#REF!</definedName>
    <definedName name="Prin16_28">#REF!</definedName>
    <definedName name="Prin18" localSheetId="11">#REF!</definedName>
    <definedName name="Prin18" localSheetId="3">#REF!</definedName>
    <definedName name="Prin18">#REF!</definedName>
    <definedName name="Prin18_20" localSheetId="11">#REF!</definedName>
    <definedName name="Prin18_20" localSheetId="3">#REF!</definedName>
    <definedName name="Prin18_20">#REF!</definedName>
    <definedName name="Prin18_28" localSheetId="11">#REF!</definedName>
    <definedName name="Prin18_28" localSheetId="3">#REF!</definedName>
    <definedName name="Prin18_28">#REF!</definedName>
    <definedName name="Prin19">NA()</definedName>
    <definedName name="Prin19_26" localSheetId="11">#REF!</definedName>
    <definedName name="Prin19_26" localSheetId="3">#REF!</definedName>
    <definedName name="Prin19_26">#REF!</definedName>
    <definedName name="Prin19_28" localSheetId="11">#REF!</definedName>
    <definedName name="Prin19_28" localSheetId="3">#REF!</definedName>
    <definedName name="Prin19_28">#REF!</definedName>
    <definedName name="Prin1a" localSheetId="11">#REF!</definedName>
    <definedName name="Prin1a" localSheetId="3">#REF!</definedName>
    <definedName name="Prin1a">#REF!</definedName>
    <definedName name="Prin1a_20" localSheetId="11">#REF!</definedName>
    <definedName name="Prin1a_20" localSheetId="3">#REF!</definedName>
    <definedName name="Prin1a_20">#REF!</definedName>
    <definedName name="Prin1a_28" localSheetId="11">#REF!</definedName>
    <definedName name="Prin1a_28" localSheetId="3">#REF!</definedName>
    <definedName name="Prin1a_28">#REF!</definedName>
    <definedName name="Prin2">"$#REF!.$B$2:$H$77"</definedName>
    <definedName name="Prin2_26" localSheetId="11">#REF!</definedName>
    <definedName name="Prin2_26" localSheetId="3">#REF!</definedName>
    <definedName name="Prin2_26">#REF!</definedName>
    <definedName name="Prin2_28" localSheetId="11">#REF!</definedName>
    <definedName name="Prin2_28" localSheetId="3">#REF!</definedName>
    <definedName name="Prin2_28">#REF!</definedName>
    <definedName name="Prin2_3">"$#REF!.$B$2:$H$77"</definedName>
    <definedName name="Prin20" localSheetId="11">#REF!</definedName>
    <definedName name="Prin20" localSheetId="3">#REF!</definedName>
    <definedName name="Prin20">#REF!</definedName>
    <definedName name="Prin20_20" localSheetId="11">#REF!</definedName>
    <definedName name="Prin20_20" localSheetId="3">#REF!</definedName>
    <definedName name="Prin20_20">#REF!</definedName>
    <definedName name="Prin20_28" localSheetId="11">#REF!</definedName>
    <definedName name="Prin20_28" localSheetId="3">#REF!</definedName>
    <definedName name="Prin20_28">#REF!</definedName>
    <definedName name="Prin21" localSheetId="11">#REF!</definedName>
    <definedName name="Prin21" localSheetId="3">#REF!</definedName>
    <definedName name="Prin21">#REF!</definedName>
    <definedName name="Prin21_20" localSheetId="11">#REF!</definedName>
    <definedName name="Prin21_20" localSheetId="3">#REF!</definedName>
    <definedName name="Prin21_20">#REF!</definedName>
    <definedName name="Prin21_28" localSheetId="11">#REF!</definedName>
    <definedName name="Prin21_28" localSheetId="3">#REF!</definedName>
    <definedName name="Prin21_28">#REF!</definedName>
    <definedName name="Prin23" localSheetId="11">#REF!</definedName>
    <definedName name="Prin23" localSheetId="3">#REF!</definedName>
    <definedName name="Prin23">#REF!</definedName>
    <definedName name="Prin23_20" localSheetId="11">#REF!</definedName>
    <definedName name="Prin23_20" localSheetId="3">#REF!</definedName>
    <definedName name="Prin23_20">#REF!</definedName>
    <definedName name="Prin23_28" localSheetId="11">#REF!</definedName>
    <definedName name="Prin23_28" localSheetId="3">#REF!</definedName>
    <definedName name="Prin23_28">#REF!</definedName>
    <definedName name="prin2a" localSheetId="11">#REF!</definedName>
    <definedName name="prin2a" localSheetId="3">#REF!</definedName>
    <definedName name="prin2a">#REF!</definedName>
    <definedName name="prin2a_20" localSheetId="11">#REF!</definedName>
    <definedName name="prin2a_20" localSheetId="3">#REF!</definedName>
    <definedName name="prin2a_20">#REF!</definedName>
    <definedName name="prin2a_28" localSheetId="11">#REF!</definedName>
    <definedName name="prin2a_28" localSheetId="3">#REF!</definedName>
    <definedName name="prin2a_28">#REF!</definedName>
    <definedName name="Prin3" localSheetId="11">#REF!</definedName>
    <definedName name="Prin3" localSheetId="3">#REF!</definedName>
    <definedName name="Prin3">#REF!</definedName>
    <definedName name="Prin3_20" localSheetId="11">#REF!</definedName>
    <definedName name="Prin3_20" localSheetId="3">#REF!</definedName>
    <definedName name="Prin3_20">#REF!</definedName>
    <definedName name="Prin3_28" localSheetId="11">#REF!</definedName>
    <definedName name="Prin3_28" localSheetId="3">#REF!</definedName>
    <definedName name="Prin3_28">#REF!</definedName>
    <definedName name="Prin4" localSheetId="11">#REF!</definedName>
    <definedName name="Prin4" localSheetId="3">#REF!</definedName>
    <definedName name="Prin4">#REF!</definedName>
    <definedName name="Prin4_20" localSheetId="11">#REF!</definedName>
    <definedName name="Prin4_20" localSheetId="3">#REF!</definedName>
    <definedName name="Prin4_20">#REF!</definedName>
    <definedName name="Prin4_28" localSheetId="11">#REF!</definedName>
    <definedName name="Prin4_28" localSheetId="3">#REF!</definedName>
    <definedName name="Prin4_28">#REF!</definedName>
    <definedName name="Prin5" localSheetId="11">#REF!</definedName>
    <definedName name="Prin5" localSheetId="3">#REF!</definedName>
    <definedName name="Prin5">#REF!</definedName>
    <definedName name="Prin5_20" localSheetId="11">#REF!</definedName>
    <definedName name="Prin5_20" localSheetId="3">#REF!</definedName>
    <definedName name="Prin5_20">#REF!</definedName>
    <definedName name="Prin5_28" localSheetId="11">#REF!</definedName>
    <definedName name="Prin5_28" localSheetId="3">#REF!</definedName>
    <definedName name="Prin5_28">#REF!</definedName>
    <definedName name="prin51" localSheetId="11">#REF!</definedName>
    <definedName name="prin51" localSheetId="3">#REF!</definedName>
    <definedName name="prin51">#REF!</definedName>
    <definedName name="prin51_20" localSheetId="11">#REF!</definedName>
    <definedName name="prin51_20" localSheetId="3">#REF!</definedName>
    <definedName name="prin51_20">#REF!</definedName>
    <definedName name="prin51_28" localSheetId="11">#REF!</definedName>
    <definedName name="prin51_28" localSheetId="3">#REF!</definedName>
    <definedName name="prin51_28">#REF!</definedName>
    <definedName name="Prin6" localSheetId="11">#REF!</definedName>
    <definedName name="Prin6" localSheetId="3">#REF!</definedName>
    <definedName name="Prin6">#REF!</definedName>
    <definedName name="Prin6_20" localSheetId="11">#REF!</definedName>
    <definedName name="Prin6_20" localSheetId="3">#REF!</definedName>
    <definedName name="Prin6_20">#REF!</definedName>
    <definedName name="Prin6_28" localSheetId="11">#REF!</definedName>
    <definedName name="Prin6_28" localSheetId="3">#REF!</definedName>
    <definedName name="Prin6_28">#REF!</definedName>
    <definedName name="Prin7" localSheetId="11">#REF!</definedName>
    <definedName name="Prin7" localSheetId="3">#REF!</definedName>
    <definedName name="Prin7">#REF!</definedName>
    <definedName name="Prin7_20" localSheetId="11">#REF!</definedName>
    <definedName name="Prin7_20" localSheetId="3">#REF!</definedName>
    <definedName name="Prin7_20">#REF!</definedName>
    <definedName name="Prin7_28" localSheetId="11">#REF!</definedName>
    <definedName name="Prin7_28" localSheetId="3">#REF!</definedName>
    <definedName name="Prin7_28">#REF!</definedName>
    <definedName name="Prin8" localSheetId="11">#REF!</definedName>
    <definedName name="Prin8" localSheetId="3">#REF!</definedName>
    <definedName name="Prin8">#REF!</definedName>
    <definedName name="Prin8_20" localSheetId="11">#REF!</definedName>
    <definedName name="Prin8_20" localSheetId="3">#REF!</definedName>
    <definedName name="Prin8_20">#REF!</definedName>
    <definedName name="Prin8_28" localSheetId="11">#REF!</definedName>
    <definedName name="Prin8_28" localSheetId="3">#REF!</definedName>
    <definedName name="Prin8_28">#REF!</definedName>
    <definedName name="Prin9" localSheetId="11">#REF!</definedName>
    <definedName name="Prin9" localSheetId="3">#REF!</definedName>
    <definedName name="Prin9">#REF!</definedName>
    <definedName name="Prin9_20" localSheetId="11">#REF!</definedName>
    <definedName name="Prin9_20" localSheetId="3">#REF!</definedName>
    <definedName name="Prin9_20">#REF!</definedName>
    <definedName name="Prin9_28" localSheetId="11">#REF!</definedName>
    <definedName name="Prin9_28" localSheetId="3">#REF!</definedName>
    <definedName name="Prin9_28">#REF!</definedName>
    <definedName name="_xlnm.Print_Area" localSheetId="8">'48'!$A$1:$F$45</definedName>
    <definedName name="_xlnm.Print_Area" localSheetId="9">'49'!$A$1:$E$49</definedName>
    <definedName name="_xlnm.Print_Area" localSheetId="11">'51 (2)'!$A$1:$E$42</definedName>
    <definedName name="_xlnm.Print_Area" localSheetId="12">'53'!$A$2:$K$43</definedName>
    <definedName name="_xlnm.Print_Area" localSheetId="13">'54'!$A$1:$AE$117</definedName>
    <definedName name="_xlnm.Print_Area" localSheetId="16">'57'!$A$1:$K$106</definedName>
    <definedName name="_xlnm.Print_Area" localSheetId="17">'58'!$A$1:$X$23</definedName>
    <definedName name="_xlnm.Print_Area" localSheetId="18">'59'!$A$1:$Z$26</definedName>
    <definedName name="_xlnm.Print_Area" localSheetId="19">'60'!$A$1:$H$20</definedName>
    <definedName name="_xlnm.Print_Area" localSheetId="0">'60 TT342'!$A$1:$L$42</definedName>
    <definedName name="_xlnm.Print_Area" localSheetId="20">'61 26'!$A$1:$BO$101</definedName>
    <definedName name="_xlnm.Print_Area" localSheetId="21">'62'!$A$1:$AA$224</definedName>
    <definedName name="_xlnm.Print_Area" localSheetId="2">'62 TT 342'!$A$1:$J$74</definedName>
    <definedName name="_xlnm.Print_Area" localSheetId="3">'62 TT 342 (2)'!$A$1:$J$74</definedName>
    <definedName name="_xlnm.Print_Area" localSheetId="22">'63'!$A$1:$L$17</definedName>
    <definedName name="_xlnm.Print_Area" localSheetId="23">'64'!$A$1:$E$18</definedName>
    <definedName name="_xlnm.Print_Area" localSheetId="24">'Bieu 52'!$A$1:$F$54</definedName>
    <definedName name="_xlnm.Print_Area">#REF!</definedName>
    <definedName name="Print_Area_MI" localSheetId="11">#REF!</definedName>
    <definedName name="Print_Area_MI" localSheetId="0">#REF!</definedName>
    <definedName name="Print_Area_MI" localSheetId="3">#REF!</definedName>
    <definedName name="Print_Area_MI">#REF!</definedName>
    <definedName name="Print_Area_MI_1" localSheetId="11">#REF!</definedName>
    <definedName name="Print_Area_MI_1" localSheetId="0">#REF!</definedName>
    <definedName name="Print_Area_MI_1" localSheetId="3">#REF!</definedName>
    <definedName name="Print_Area_MI_1">#REF!</definedName>
    <definedName name="Print_Area_MI_12" localSheetId="11">#REF!</definedName>
    <definedName name="Print_Area_MI_12" localSheetId="3">#REF!</definedName>
    <definedName name="Print_Area_MI_12">#REF!</definedName>
    <definedName name="Print_Area_MI_2" localSheetId="11">#REF!</definedName>
    <definedName name="Print_Area_MI_2" localSheetId="3">#REF!</definedName>
    <definedName name="Print_Area_MI_2">#REF!</definedName>
    <definedName name="Print_Area_MI_20" localSheetId="11">#REF!</definedName>
    <definedName name="Print_Area_MI_20" localSheetId="3">#REF!</definedName>
    <definedName name="Print_Area_MI_20">#REF!</definedName>
    <definedName name="Print_Area_MI_25" localSheetId="11">#REF!</definedName>
    <definedName name="Print_Area_MI_25" localSheetId="3">#REF!</definedName>
    <definedName name="Print_Area_MI_25">#REF!</definedName>
    <definedName name="Print_Area_MI_26" localSheetId="11">#REF!</definedName>
    <definedName name="Print_Area_MI_26" localSheetId="3">#REF!</definedName>
    <definedName name="Print_Area_MI_26">#REF!</definedName>
    <definedName name="Print_Area_MI_28" localSheetId="11">#REF!</definedName>
    <definedName name="Print_Area_MI_28" localSheetId="3">#REF!</definedName>
    <definedName name="Print_Area_MI_28">#REF!</definedName>
    <definedName name="Print_Area_MI_3" localSheetId="11">#REF!</definedName>
    <definedName name="Print_Area_MI_3" localSheetId="3">#REF!</definedName>
    <definedName name="Print_Area_MI_3">#REF!</definedName>
    <definedName name="print_title" localSheetId="11">#REF!</definedName>
    <definedName name="print_title" localSheetId="3">#REF!</definedName>
    <definedName name="print_title">#REF!</definedName>
    <definedName name="print_title_28" localSheetId="11">#REF!</definedName>
    <definedName name="print_title_28" localSheetId="3">#REF!</definedName>
    <definedName name="print_title_28">#REF!</definedName>
    <definedName name="_xlnm.Print_Titles" localSheetId="10">'50'!$5:$9</definedName>
    <definedName name="_xlnm.Print_Titles" localSheetId="11">'51 (2)'!$5:$7</definedName>
    <definedName name="_xlnm.Print_Titles" localSheetId="12">'53'!$6:$8</definedName>
    <definedName name="_xlnm.Print_Titles" localSheetId="13">'54'!$6:$8</definedName>
    <definedName name="_xlnm.Print_Titles" localSheetId="14">'55'!$5:$7</definedName>
    <definedName name="_xlnm.Print_Titles" localSheetId="15">'56'!$5:$7</definedName>
    <definedName name="_xlnm.Print_Titles" localSheetId="16">'57'!$6:$8</definedName>
    <definedName name="_xlnm.Print_Titles" localSheetId="20">'61 26'!$5:$11</definedName>
    <definedName name="_xlnm.Print_Titles" localSheetId="21">'62'!$5:$8</definedName>
    <definedName name="_xlnm.Print_Titles" localSheetId="2">'62 TT 342'!$5:$8</definedName>
    <definedName name="_xlnm.Print_Titles" localSheetId="3">'62 TT 342 (2)'!$5:$8</definedName>
    <definedName name="_xlnm.Print_Titles" localSheetId="24">'Bieu 52'!$5:$7</definedName>
    <definedName name="_xlnm.Print_Titles">#N/A</definedName>
    <definedName name="PRINT_TITLES_MI">"$#REF!.$A$1:$AMJ$6"</definedName>
    <definedName name="PRINT_TITLES_MI_26" localSheetId="11">#REF!</definedName>
    <definedName name="PRINT_TITLES_MI_26" localSheetId="3">#REF!</definedName>
    <definedName name="PRINT_TITLES_MI_26">#REF!</definedName>
    <definedName name="PRINT_TITLES_MI_28" localSheetId="11">#REF!</definedName>
    <definedName name="PRINT_TITLES_MI_28" localSheetId="3">#REF!</definedName>
    <definedName name="PRINT_TITLES_MI_28">#REF!</definedName>
    <definedName name="PRINTA">"$#REF!.$A$1:$O$488"</definedName>
    <definedName name="PRINTA_26" localSheetId="11">#REF!</definedName>
    <definedName name="PRINTA_26" localSheetId="3">#REF!</definedName>
    <definedName name="PRINTA_26">#REF!</definedName>
    <definedName name="PRINTA_28" localSheetId="11">#REF!</definedName>
    <definedName name="PRINTA_28" localSheetId="3">#REF!</definedName>
    <definedName name="PRINTA_28">#REF!</definedName>
    <definedName name="PRINTB">"$#REF!.$A$1:$K$29"</definedName>
    <definedName name="PRINTB_26" localSheetId="11">#REF!</definedName>
    <definedName name="PRINTB_26" localSheetId="3">#REF!</definedName>
    <definedName name="PRINTB_26">#REF!</definedName>
    <definedName name="PRINTB_28" localSheetId="11">#REF!</definedName>
    <definedName name="PRINTB_28" localSheetId="3">#REF!</definedName>
    <definedName name="PRINTB_28">#REF!</definedName>
    <definedName name="PRINTC">"$#REF!.$A$1:$AMJ$18"</definedName>
    <definedName name="PRINTC_26" localSheetId="11">#REF!</definedName>
    <definedName name="PRINTC_26" localSheetId="3">#REF!</definedName>
    <definedName name="PRINTC_26">#REF!</definedName>
    <definedName name="PRINTC_28" localSheetId="11">#REF!</definedName>
    <definedName name="PRINTC_28" localSheetId="3">#REF!</definedName>
    <definedName name="PRINTC_28">#REF!</definedName>
    <definedName name="prjName" localSheetId="11">#REF!</definedName>
    <definedName name="prjName" localSheetId="3">#REF!</definedName>
    <definedName name="prjName">#REF!</definedName>
    <definedName name="prjName_20" localSheetId="11">#REF!</definedName>
    <definedName name="prjName_20" localSheetId="3">#REF!</definedName>
    <definedName name="prjName_20">#REF!</definedName>
    <definedName name="prjName_28" localSheetId="11">#REF!</definedName>
    <definedName name="prjName_28" localSheetId="3">#REF!</definedName>
    <definedName name="prjName_28">#REF!</definedName>
    <definedName name="prjNo" localSheetId="11">#REF!</definedName>
    <definedName name="prjNo" localSheetId="3">#REF!</definedName>
    <definedName name="prjNo">#REF!</definedName>
    <definedName name="prjNo_20" localSheetId="11">#REF!</definedName>
    <definedName name="prjNo_20" localSheetId="3">#REF!</definedName>
    <definedName name="prjNo_20">#REF!</definedName>
    <definedName name="prjNo_28" localSheetId="11">#REF!</definedName>
    <definedName name="prjNo_28" localSheetId="3">#REF!</definedName>
    <definedName name="prjNo_28">#REF!</definedName>
    <definedName name="PRO" localSheetId="11">#REF!</definedName>
    <definedName name="PRO" localSheetId="3">#REF!</definedName>
    <definedName name="PRO">#REF!</definedName>
    <definedName name="Pro_Soil" localSheetId="11">#REF!</definedName>
    <definedName name="Pro_Soil" localSheetId="3">#REF!</definedName>
    <definedName name="Pro_Soil">#REF!</definedName>
    <definedName name="Pro_Soil_20" localSheetId="11">#REF!</definedName>
    <definedName name="Pro_Soil_20" localSheetId="3">#REF!</definedName>
    <definedName name="Pro_Soil_20">#REF!</definedName>
    <definedName name="Pro_Soil_28" localSheetId="11">#REF!</definedName>
    <definedName name="Pro_Soil_28" localSheetId="3">#REF!</definedName>
    <definedName name="Pro_Soil_28">#REF!</definedName>
    <definedName name="PROJ" localSheetId="11">#REF!</definedName>
    <definedName name="PROJ" localSheetId="3">#REF!</definedName>
    <definedName name="PROJ">#REF!</definedName>
    <definedName name="PROJ_20" localSheetId="11">#REF!</definedName>
    <definedName name="PROJ_20" localSheetId="3">#REF!</definedName>
    <definedName name="PROJ_20">#REF!</definedName>
    <definedName name="PROPOSAL">"$#REF!.$A$1:$Q$27"</definedName>
    <definedName name="PROPOSAL_26" localSheetId="11">#REF!</definedName>
    <definedName name="PROPOSAL_26" localSheetId="3">#REF!</definedName>
    <definedName name="PROPOSAL_26">#REF!</definedName>
    <definedName name="PROPOSAL_28" localSheetId="11">#REF!</definedName>
    <definedName name="PROPOSAL_28" localSheetId="3">#REF!</definedName>
    <definedName name="PROPOSAL_28">#REF!</definedName>
    <definedName name="PROPOSAL_3">"$#REF!.$A$1:$Q$27"</definedName>
    <definedName name="pse" localSheetId="11">#REF!</definedName>
    <definedName name="pse" localSheetId="3">#REF!</definedName>
    <definedName name="pse">#REF!</definedName>
    <definedName name="pse_28" localSheetId="11">#REF!</definedName>
    <definedName name="pse_28" localSheetId="3">#REF!</definedName>
    <definedName name="pse_28">#REF!</definedName>
    <definedName name="pso" localSheetId="11">#REF!</definedName>
    <definedName name="pso" localSheetId="3">#REF!</definedName>
    <definedName name="pso">#REF!</definedName>
    <definedName name="pso_28" localSheetId="11">#REF!</definedName>
    <definedName name="pso_28" localSheetId="3">#REF!</definedName>
    <definedName name="pso_28">#REF!</definedName>
    <definedName name="PST" localSheetId="11">#REF!</definedName>
    <definedName name="PST" localSheetId="3">#REF!</definedName>
    <definedName name="PST">#REF!</definedName>
    <definedName name="PST_20" localSheetId="11">#REF!</definedName>
    <definedName name="PST_20" localSheetId="3">#REF!</definedName>
    <definedName name="PST_20">#REF!</definedName>
    <definedName name="PST_28" localSheetId="11">#REF!</definedName>
    <definedName name="PST_28" localSheetId="3">#REF!</definedName>
    <definedName name="PST_28">#REF!</definedName>
    <definedName name="pt" localSheetId="11">#REF!</definedName>
    <definedName name="pt" localSheetId="3">#REF!</definedName>
    <definedName name="pt">#REF!</definedName>
    <definedName name="pt_28" localSheetId="11">#REF!</definedName>
    <definedName name="pt_28" localSheetId="3">#REF!</definedName>
    <definedName name="pt_28">#REF!</definedName>
    <definedName name="PT_A1" localSheetId="11">#REF!</definedName>
    <definedName name="PT_A1" localSheetId="3">#REF!</definedName>
    <definedName name="PT_A1">#REF!</definedName>
    <definedName name="PT_A2" localSheetId="11">#REF!</definedName>
    <definedName name="PT_A2" localSheetId="3">#REF!</definedName>
    <definedName name="PT_A2">#REF!</definedName>
    <definedName name="PT_A2_20" localSheetId="11">#REF!</definedName>
    <definedName name="PT_A2_20" localSheetId="3">#REF!</definedName>
    <definedName name="PT_A2_20">#REF!</definedName>
    <definedName name="PT_A2_28" localSheetId="11">#REF!</definedName>
    <definedName name="PT_A2_28" localSheetId="3">#REF!</definedName>
    <definedName name="PT_A2_28">#REF!</definedName>
    <definedName name="PT_Duong" localSheetId="11">#REF!</definedName>
    <definedName name="PT_Duong" localSheetId="3">#REF!</definedName>
    <definedName name="PT_Duong">#REF!</definedName>
    <definedName name="PT_Duong_20" localSheetId="11">#REF!</definedName>
    <definedName name="PT_Duong_20" localSheetId="3">#REF!</definedName>
    <definedName name="PT_Duong_20">#REF!</definedName>
    <definedName name="PT_P1" localSheetId="11">#REF!</definedName>
    <definedName name="PT_P1" localSheetId="3">#REF!</definedName>
    <definedName name="PT_P1">#REF!</definedName>
    <definedName name="PT_P1_20" localSheetId="11">#REF!</definedName>
    <definedName name="PT_P1_20" localSheetId="3">#REF!</definedName>
    <definedName name="PT_P1_20">#REF!</definedName>
    <definedName name="PT_P1_28" localSheetId="11">#REF!</definedName>
    <definedName name="PT_P1_28" localSheetId="3">#REF!</definedName>
    <definedName name="PT_P1_28">#REF!</definedName>
    <definedName name="PT_P10" localSheetId="11">#REF!</definedName>
    <definedName name="PT_P10" localSheetId="3">#REF!</definedName>
    <definedName name="PT_P10">#REF!</definedName>
    <definedName name="PT_P10_20" localSheetId="11">#REF!</definedName>
    <definedName name="PT_P10_20" localSheetId="3">#REF!</definedName>
    <definedName name="PT_P10_20">#REF!</definedName>
    <definedName name="PT_P10_28" localSheetId="11">#REF!</definedName>
    <definedName name="PT_P10_28" localSheetId="3">#REF!</definedName>
    <definedName name="PT_P10_28">#REF!</definedName>
    <definedName name="PT_P11" localSheetId="11">#REF!</definedName>
    <definedName name="PT_P11" localSheetId="3">#REF!</definedName>
    <definedName name="PT_P11">#REF!</definedName>
    <definedName name="PT_P11_20" localSheetId="11">#REF!</definedName>
    <definedName name="PT_P11_20" localSheetId="3">#REF!</definedName>
    <definedName name="PT_P11_20">#REF!</definedName>
    <definedName name="PT_P11_28" localSheetId="11">#REF!</definedName>
    <definedName name="PT_P11_28" localSheetId="3">#REF!</definedName>
    <definedName name="PT_P11_28">#REF!</definedName>
    <definedName name="PT_P2" localSheetId="11">#REF!</definedName>
    <definedName name="PT_P2" localSheetId="3">#REF!</definedName>
    <definedName name="PT_P2">#REF!</definedName>
    <definedName name="PT_P2_20" localSheetId="11">#REF!</definedName>
    <definedName name="PT_P2_20" localSheetId="3">#REF!</definedName>
    <definedName name="PT_P2_20">#REF!</definedName>
    <definedName name="PT_P2_28" localSheetId="11">#REF!</definedName>
    <definedName name="PT_P2_28" localSheetId="3">#REF!</definedName>
    <definedName name="PT_P2_28">#REF!</definedName>
    <definedName name="PT_P3" localSheetId="11">#REF!</definedName>
    <definedName name="PT_P3" localSheetId="3">#REF!</definedName>
    <definedName name="PT_P3">#REF!</definedName>
    <definedName name="PT_P3_20" localSheetId="11">#REF!</definedName>
    <definedName name="PT_P3_20" localSheetId="3">#REF!</definedName>
    <definedName name="PT_P3_20">#REF!</definedName>
    <definedName name="PT_P3_28" localSheetId="11">#REF!</definedName>
    <definedName name="PT_P3_28" localSheetId="3">#REF!</definedName>
    <definedName name="PT_P3_28">#REF!</definedName>
    <definedName name="PT_P4" localSheetId="11">#REF!</definedName>
    <definedName name="PT_P4" localSheetId="3">#REF!</definedName>
    <definedName name="PT_P4">#REF!</definedName>
    <definedName name="PT_P4_20" localSheetId="11">#REF!</definedName>
    <definedName name="PT_P4_20" localSheetId="3">#REF!</definedName>
    <definedName name="PT_P4_20">#REF!</definedName>
    <definedName name="PT_P4_28" localSheetId="11">#REF!</definedName>
    <definedName name="PT_P4_28" localSheetId="3">#REF!</definedName>
    <definedName name="PT_P4_28">#REF!</definedName>
    <definedName name="PT_P5" localSheetId="11">#REF!</definedName>
    <definedName name="PT_P5" localSheetId="3">#REF!</definedName>
    <definedName name="PT_P5">#REF!</definedName>
    <definedName name="PT_P5_20" localSheetId="11">#REF!</definedName>
    <definedName name="PT_P5_20" localSheetId="3">#REF!</definedName>
    <definedName name="PT_P5_20">#REF!</definedName>
    <definedName name="PT_P5_28" localSheetId="11">#REF!</definedName>
    <definedName name="PT_P5_28" localSheetId="3">#REF!</definedName>
    <definedName name="PT_P5_28">#REF!</definedName>
    <definedName name="PT_P6" localSheetId="11">#REF!</definedName>
    <definedName name="PT_P6" localSheetId="3">#REF!</definedName>
    <definedName name="PT_P6">#REF!</definedName>
    <definedName name="PT_P6_20" localSheetId="11">#REF!</definedName>
    <definedName name="PT_P6_20" localSheetId="3">#REF!</definedName>
    <definedName name="PT_P6_20">#REF!</definedName>
    <definedName name="PT_P6_28" localSheetId="11">#REF!</definedName>
    <definedName name="PT_P6_28" localSheetId="3">#REF!</definedName>
    <definedName name="PT_P6_28">#REF!</definedName>
    <definedName name="PT_P7" localSheetId="11">#REF!</definedName>
    <definedName name="PT_P7" localSheetId="3">#REF!</definedName>
    <definedName name="PT_P7">#REF!</definedName>
    <definedName name="PT_P7_20" localSheetId="11">#REF!</definedName>
    <definedName name="PT_P7_20" localSheetId="3">#REF!</definedName>
    <definedName name="PT_P7_20">#REF!</definedName>
    <definedName name="PT_P7_28" localSheetId="11">#REF!</definedName>
    <definedName name="PT_P7_28" localSheetId="3">#REF!</definedName>
    <definedName name="PT_P7_28">#REF!</definedName>
    <definedName name="PT_P8" localSheetId="11">#REF!</definedName>
    <definedName name="PT_P8" localSheetId="3">#REF!</definedName>
    <definedName name="PT_P8">#REF!</definedName>
    <definedName name="PT_P8_20" localSheetId="11">#REF!</definedName>
    <definedName name="PT_P8_20" localSheetId="3">#REF!</definedName>
    <definedName name="PT_P8_20">#REF!</definedName>
    <definedName name="PT_P8_28" localSheetId="11">#REF!</definedName>
    <definedName name="PT_P8_28" localSheetId="3">#REF!</definedName>
    <definedName name="PT_P8_28">#REF!</definedName>
    <definedName name="PT_P9" localSheetId="11">#REF!</definedName>
    <definedName name="PT_P9" localSheetId="3">#REF!</definedName>
    <definedName name="PT_P9">#REF!</definedName>
    <definedName name="PT_P9_20" localSheetId="11">#REF!</definedName>
    <definedName name="PT_P9_20" localSheetId="3">#REF!</definedName>
    <definedName name="PT_P9_20">#REF!</definedName>
    <definedName name="PT_P9_28" localSheetId="11">#REF!</definedName>
    <definedName name="PT_P9_28" localSheetId="3">#REF!</definedName>
    <definedName name="PT_P9_28">#REF!</definedName>
    <definedName name="Pt1_28" localSheetId="11">#REF!</definedName>
    <definedName name="Pt1_28" localSheetId="3">#REF!</definedName>
    <definedName name="Pt1_28">#REF!</definedName>
    <definedName name="Pt2_28" localSheetId="11">#REF!</definedName>
    <definedName name="Pt2_28" localSheetId="3">#REF!</definedName>
    <definedName name="Pt2_28">#REF!</definedName>
    <definedName name="ptbc" localSheetId="11">#REF!</definedName>
    <definedName name="ptbc" localSheetId="3">#REF!</definedName>
    <definedName name="ptbc">#REF!</definedName>
    <definedName name="PTCT" localSheetId="11">#REF!</definedName>
    <definedName name="PTCT" localSheetId="3">#REF!</definedName>
    <definedName name="PTCT">#REF!</definedName>
    <definedName name="PTCT_20" localSheetId="11">#REF!</definedName>
    <definedName name="PTCT_20" localSheetId="3">#REF!</definedName>
    <definedName name="PTCT_20">#REF!</definedName>
    <definedName name="PTCT_28" localSheetId="11">#REF!</definedName>
    <definedName name="PTCT_28" localSheetId="3">#REF!</definedName>
    <definedName name="PTCT_28">#REF!</definedName>
    <definedName name="ptdg" localSheetId="11">#REF!</definedName>
    <definedName name="ptdg" localSheetId="3">#REF!</definedName>
    <definedName name="ptdg">#REF!</definedName>
    <definedName name="ptdg_20" localSheetId="11">#REF!</definedName>
    <definedName name="ptdg_20" localSheetId="3">#REF!</definedName>
    <definedName name="ptdg_20">#REF!</definedName>
    <definedName name="PTDG_cau" localSheetId="11">#REF!</definedName>
    <definedName name="PTDG_cau" localSheetId="3">#REF!</definedName>
    <definedName name="PTDG_cau">#REF!</definedName>
    <definedName name="PTDG_cau_20" localSheetId="11">#REF!</definedName>
    <definedName name="PTDG_cau_20" localSheetId="3">#REF!</definedName>
    <definedName name="PTDG_cau_20">#REF!</definedName>
    <definedName name="ptdg_cong" localSheetId="11">#REF!</definedName>
    <definedName name="ptdg_cong" localSheetId="3">#REF!</definedName>
    <definedName name="ptdg_cong">#REF!</definedName>
    <definedName name="ptdg_cong_20" localSheetId="11">#REF!</definedName>
    <definedName name="ptdg_cong_20" localSheetId="3">#REF!</definedName>
    <definedName name="ptdg_cong_20">#REF!</definedName>
    <definedName name="ptdg_cong_28" localSheetId="11">#REF!</definedName>
    <definedName name="ptdg_cong_28" localSheetId="3">#REF!</definedName>
    <definedName name="ptdg_cong_28">#REF!</definedName>
    <definedName name="PTDG_DCV" localSheetId="11">#REF!</definedName>
    <definedName name="PTDG_DCV" localSheetId="3">#REF!</definedName>
    <definedName name="PTDG_DCV">#REF!</definedName>
    <definedName name="PTDG_DCV_20" localSheetId="11">#REF!</definedName>
    <definedName name="PTDG_DCV_20" localSheetId="3">#REF!</definedName>
    <definedName name="PTDG_DCV_20">#REF!</definedName>
    <definedName name="PTDG_DCV_28" localSheetId="11">#REF!</definedName>
    <definedName name="PTDG_DCV_28" localSheetId="3">#REF!</definedName>
    <definedName name="PTDG_DCV_28">#REF!</definedName>
    <definedName name="ptdg_duong" localSheetId="11">#REF!</definedName>
    <definedName name="ptdg_duong" localSheetId="3">#REF!</definedName>
    <definedName name="ptdg_duong">#REF!</definedName>
    <definedName name="ptdg_duong_20" localSheetId="11">#REF!</definedName>
    <definedName name="ptdg_duong_20" localSheetId="3">#REF!</definedName>
    <definedName name="ptdg_duong_20">#REF!</definedName>
    <definedName name="ptdg_duong_28" localSheetId="11">#REF!</definedName>
    <definedName name="ptdg_duong_28" localSheetId="3">#REF!</definedName>
    <definedName name="ptdg_duong_28">#REF!</definedName>
    <definedName name="ptdg_ke" localSheetId="11">#REF!</definedName>
    <definedName name="ptdg_ke" localSheetId="3">#REF!</definedName>
    <definedName name="ptdg_ke">#REF!</definedName>
    <definedName name="ptdg_ke_20" localSheetId="11">#REF!</definedName>
    <definedName name="ptdg_ke_20" localSheetId="3">#REF!</definedName>
    <definedName name="ptdg_ke_20">#REF!</definedName>
    <definedName name="ptdg_ke_28" localSheetId="11">#REF!</definedName>
    <definedName name="ptdg_ke_28" localSheetId="3">#REF!</definedName>
    <definedName name="ptdg_ke_28">#REF!</definedName>
    <definedName name="ptdg14d" localSheetId="11">#REF!</definedName>
    <definedName name="ptdg14d" localSheetId="3">#REF!</definedName>
    <definedName name="ptdg14d">#REF!</definedName>
    <definedName name="ptdg14d_20" localSheetId="11">#REF!</definedName>
    <definedName name="ptdg14d_20" localSheetId="3">#REF!</definedName>
    <definedName name="ptdg14d_20">#REF!</definedName>
    <definedName name="ptdg14d_28" localSheetId="11">#REF!</definedName>
    <definedName name="ptdg14d_28" localSheetId="3">#REF!</definedName>
    <definedName name="ptdg14d_28">#REF!</definedName>
    <definedName name="PTNC" localSheetId="11">#REF!</definedName>
    <definedName name="PTNC" localSheetId="3">#REF!</definedName>
    <definedName name="PTNC">#REF!</definedName>
    <definedName name="PTNC_1" localSheetId="11">#REF!</definedName>
    <definedName name="PTNC_1" localSheetId="3">#REF!</definedName>
    <definedName name="PTNC_1">#REF!</definedName>
    <definedName name="PTNC_2" localSheetId="11">#REF!</definedName>
    <definedName name="PTNC_2" localSheetId="3">#REF!</definedName>
    <definedName name="PTNC_2">#REF!</definedName>
    <definedName name="PTNC_20" localSheetId="11">#REF!</definedName>
    <definedName name="PTNC_20" localSheetId="3">#REF!</definedName>
    <definedName name="PTNC_20">#REF!</definedName>
    <definedName name="PTNC_25" localSheetId="11">#REF!</definedName>
    <definedName name="PTNC_25" localSheetId="3">#REF!</definedName>
    <definedName name="PTNC_25">#REF!</definedName>
    <definedName name="PTNC_26" localSheetId="11">#REF!</definedName>
    <definedName name="PTNC_26" localSheetId="3">#REF!</definedName>
    <definedName name="PTNC_26">#REF!</definedName>
    <definedName name="PTNC_28" localSheetId="11">#REF!</definedName>
    <definedName name="PTNC_28" localSheetId="3">#REF!</definedName>
    <definedName name="PTNC_28">#REF!</definedName>
    <definedName name="PTNC_3" localSheetId="11">#REF!</definedName>
    <definedName name="PTNC_3" localSheetId="3">#REF!</definedName>
    <definedName name="PTNC_3">#REF!</definedName>
    <definedName name="PTNC_3_1" localSheetId="11">#REF!</definedName>
    <definedName name="PTNC_3_1" localSheetId="3">#REF!</definedName>
    <definedName name="PTNC_3_1">#REF!</definedName>
    <definedName name="PTNC_3_2" localSheetId="11">#REF!</definedName>
    <definedName name="PTNC_3_2" localSheetId="3">#REF!</definedName>
    <definedName name="PTNC_3_2">#REF!</definedName>
    <definedName name="PTNC_3_20" localSheetId="11">#REF!</definedName>
    <definedName name="PTNC_3_20" localSheetId="3">#REF!</definedName>
    <definedName name="PTNC_3_20">#REF!</definedName>
    <definedName name="PTNC_3_25" localSheetId="11">#REF!</definedName>
    <definedName name="PTNC_3_25" localSheetId="3">#REF!</definedName>
    <definedName name="PTNC_3_25">#REF!</definedName>
    <definedName name="ptran" localSheetId="11">#REF!</definedName>
    <definedName name="ptran" localSheetId="3">#REF!</definedName>
    <definedName name="ptran">#REF!</definedName>
    <definedName name="ptran_28" localSheetId="11">#REF!</definedName>
    <definedName name="ptran_28" localSheetId="3">#REF!</definedName>
    <definedName name="ptran_28">#REF!</definedName>
    <definedName name="PTST" localSheetId="11">#REF!</definedName>
    <definedName name="PTST" localSheetId="3">#REF!</definedName>
    <definedName name="PTST">#REF!</definedName>
    <definedName name="PTVT" localSheetId="11">#REF!</definedName>
    <definedName name="PTVT" localSheetId="3">#REF!</definedName>
    <definedName name="PTVT">#REF!</definedName>
    <definedName name="Pu" localSheetId="11">#REF!</definedName>
    <definedName name="Pu" localSheetId="3">#REF!</definedName>
    <definedName name="Pu">#REF!</definedName>
    <definedName name="Pu_20" localSheetId="11">#REF!</definedName>
    <definedName name="Pu_20" localSheetId="3">#REF!</definedName>
    <definedName name="Pu_20">#REF!</definedName>
    <definedName name="Pu_28" localSheetId="11">#REF!</definedName>
    <definedName name="Pu_28" localSheetId="3">#REF!</definedName>
    <definedName name="Pu_28">#REF!</definedName>
    <definedName name="pvd" localSheetId="11">#REF!</definedName>
    <definedName name="pvd" localSheetId="3">#REF!</definedName>
    <definedName name="pvd">#REF!</definedName>
    <definedName name="pvd_20" localSheetId="11">#REF!</definedName>
    <definedName name="pvd_20" localSheetId="3">#REF!</definedName>
    <definedName name="pvd_20">#REF!</definedName>
    <definedName name="pvd_28" localSheetId="11">#REF!</definedName>
    <definedName name="pvd_28" localSheetId="3">#REF!</definedName>
    <definedName name="pvd_28">#REF!</definedName>
    <definedName name="pw" localSheetId="11">#REF!</definedName>
    <definedName name="pw" localSheetId="3">#REF!</definedName>
    <definedName name="pw">#REF!</definedName>
    <definedName name="pw_20" localSheetId="11">#REF!</definedName>
    <definedName name="pw_20" localSheetId="3">#REF!</definedName>
    <definedName name="pw_20">#REF!</definedName>
    <definedName name="pw_28" localSheetId="11">#REF!</definedName>
    <definedName name="pw_28" localSheetId="3">#REF!</definedName>
    <definedName name="pw_28">#REF!</definedName>
    <definedName name="Px" localSheetId="11">#REF!</definedName>
    <definedName name="Px" localSheetId="3">#REF!</definedName>
    <definedName name="Px">#REF!</definedName>
    <definedName name="Px_28" localSheetId="11">#REF!</definedName>
    <definedName name="Px_28" localSheetId="3">#REF!</definedName>
    <definedName name="Px_28">#REF!</definedName>
    <definedName name="PXB80_28" localSheetId="11">#REF!</definedName>
    <definedName name="PXB80_28" localSheetId="3">#REF!</definedName>
    <definedName name="PXB80_28">#REF!</definedName>
    <definedName name="Py" localSheetId="11">#REF!</definedName>
    <definedName name="Py" localSheetId="3">#REF!</definedName>
    <definedName name="Py">#REF!</definedName>
    <definedName name="Py_28" localSheetId="11">#REF!</definedName>
    <definedName name="Py_28" localSheetId="3">#REF!</definedName>
    <definedName name="Py_28">#REF!</definedName>
    <definedName name="Q">NA()</definedName>
    <definedName name="Q_26" localSheetId="11">#REF!</definedName>
    <definedName name="Q_26" localSheetId="3">#REF!</definedName>
    <definedName name="Q_26">#REF!</definedName>
    <definedName name="q_28" localSheetId="11">#REF!</definedName>
    <definedName name="q_28" localSheetId="3">#REF!</definedName>
    <definedName name="q_28">#REF!</definedName>
    <definedName name="Q_3">NA()</definedName>
    <definedName name="Q_sudung" localSheetId="11">#REF!</definedName>
    <definedName name="Q_sudung" localSheetId="3">#REF!</definedName>
    <definedName name="Q_sudung">#REF!</definedName>
    <definedName name="q6160102" localSheetId="11">#REF!</definedName>
    <definedName name="q6160102" localSheetId="3">#REF!</definedName>
    <definedName name="q6160102">#REF!</definedName>
    <definedName name="q6160103" localSheetId="11">#REF!</definedName>
    <definedName name="q6160103" localSheetId="3">#REF!</definedName>
    <definedName name="q6160103">#REF!</definedName>
    <definedName name="q6160104" localSheetId="11">#REF!</definedName>
    <definedName name="q6160104" localSheetId="3">#REF!</definedName>
    <definedName name="q6160104">#REF!</definedName>
    <definedName name="q6160200" localSheetId="11">#REF!</definedName>
    <definedName name="q6160200" localSheetId="3">#REF!</definedName>
    <definedName name="q6160200">#REF!</definedName>
    <definedName name="q6160400" localSheetId="11">#REF!</definedName>
    <definedName name="q6160400" localSheetId="3">#REF!</definedName>
    <definedName name="q6160400">#REF!</definedName>
    <definedName name="q6160500" localSheetId="11">#REF!</definedName>
    <definedName name="q6160500" localSheetId="3">#REF!</definedName>
    <definedName name="q6160500">#REF!</definedName>
    <definedName name="q6160600" localSheetId="11">#REF!</definedName>
    <definedName name="q6160600" localSheetId="3">#REF!</definedName>
    <definedName name="q6160600">#REF!</definedName>
    <definedName name="q6160700" localSheetId="11">#REF!</definedName>
    <definedName name="q6160700" localSheetId="3">#REF!</definedName>
    <definedName name="q6160700">#REF!</definedName>
    <definedName name="QA" localSheetId="11">#REF!</definedName>
    <definedName name="QA" localSheetId="3">#REF!</definedName>
    <definedName name="QA">#REF!</definedName>
    <definedName name="QA_20" localSheetId="11">#REF!</definedName>
    <definedName name="QA_20" localSheetId="3">#REF!</definedName>
    <definedName name="QA_20">#REF!</definedName>
    <definedName name="QA_28" localSheetId="11">#REF!</definedName>
    <definedName name="QA_28" localSheetId="3">#REF!</definedName>
    <definedName name="QA_28">#REF!</definedName>
    <definedName name="qc" localSheetId="11">#REF!</definedName>
    <definedName name="qc" localSheetId="3">#REF!</definedName>
    <definedName name="qc">#REF!</definedName>
    <definedName name="qc_20" localSheetId="11">#REF!</definedName>
    <definedName name="qc_20" localSheetId="3">#REF!</definedName>
    <definedName name="qc_20">#REF!</definedName>
    <definedName name="qc_28" localSheetId="11">#REF!</definedName>
    <definedName name="qc_28" localSheetId="3">#REF!</definedName>
    <definedName name="qc_28">#REF!</definedName>
    <definedName name="QDD" localSheetId="11">#REF!</definedName>
    <definedName name="QDD" localSheetId="3">#REF!</definedName>
    <definedName name="QDD">#REF!</definedName>
    <definedName name="Qfd" localSheetId="11">#REF!</definedName>
    <definedName name="Qfd" localSheetId="3">#REF!</definedName>
    <definedName name="Qfd">#REF!</definedName>
    <definedName name="qg1g" localSheetId="11">#REF!</definedName>
    <definedName name="qg1g" localSheetId="3">#REF!</definedName>
    <definedName name="qg1g">#REF!</definedName>
    <definedName name="qg1g_28" localSheetId="11">#REF!</definedName>
    <definedName name="qg1g_28" localSheetId="3">#REF!</definedName>
    <definedName name="qg1g_28">#REF!</definedName>
    <definedName name="qg1h" localSheetId="11">#REF!</definedName>
    <definedName name="qg1h" localSheetId="3">#REF!</definedName>
    <definedName name="qg1h">#REF!</definedName>
    <definedName name="qg1h_28" localSheetId="11">#REF!</definedName>
    <definedName name="qg1h_28" localSheetId="3">#REF!</definedName>
    <definedName name="qg1h_28">#REF!</definedName>
    <definedName name="qg1x" localSheetId="11">#REF!</definedName>
    <definedName name="qg1x" localSheetId="3">#REF!</definedName>
    <definedName name="qg1x">#REF!</definedName>
    <definedName name="qg1x_28" localSheetId="11">#REF!</definedName>
    <definedName name="qg1x_28" localSheetId="3">#REF!</definedName>
    <definedName name="qg1x_28">#REF!</definedName>
    <definedName name="qg2g" localSheetId="11">#REF!</definedName>
    <definedName name="qg2g" localSheetId="3">#REF!</definedName>
    <definedName name="qg2g">#REF!</definedName>
    <definedName name="qg2g_28" localSheetId="11">#REF!</definedName>
    <definedName name="qg2g_28" localSheetId="3">#REF!</definedName>
    <definedName name="qg2g_28">#REF!</definedName>
    <definedName name="qg2h" localSheetId="11">#REF!</definedName>
    <definedName name="qg2h" localSheetId="3">#REF!</definedName>
    <definedName name="qg2h">#REF!</definedName>
    <definedName name="qg2h_28" localSheetId="11">#REF!</definedName>
    <definedName name="qg2h_28" localSheetId="3">#REF!</definedName>
    <definedName name="qg2h_28">#REF!</definedName>
    <definedName name="qg2x" localSheetId="11">#REF!</definedName>
    <definedName name="qg2x" localSheetId="3">#REF!</definedName>
    <definedName name="qg2x">#REF!</definedName>
    <definedName name="qg2x_28" localSheetId="11">#REF!</definedName>
    <definedName name="qg2x_28" localSheetId="3">#REF!</definedName>
    <definedName name="qg2x_28">#REF!</definedName>
    <definedName name="qgl" localSheetId="11">#REF!</definedName>
    <definedName name="qgl" localSheetId="3">#REF!</definedName>
    <definedName name="qgl">#REF!</definedName>
    <definedName name="qgl_28" localSheetId="11">#REF!</definedName>
    <definedName name="qgl_28" localSheetId="3">#REF!</definedName>
    <definedName name="qgl_28">#REF!</definedName>
    <definedName name="qh" localSheetId="11">#REF!</definedName>
    <definedName name="qh" localSheetId="3">#REF!</definedName>
    <definedName name="qh">#REF!</definedName>
    <definedName name="qh2_28" localSheetId="11">#REF!</definedName>
    <definedName name="qh2_28" localSheetId="3">#REF!</definedName>
    <definedName name="qh2_28">#REF!</definedName>
    <definedName name="qH30_28" localSheetId="11">#REF!</definedName>
    <definedName name="qH30_28" localSheetId="3">#REF!</definedName>
    <definedName name="qH30_28">#REF!</definedName>
    <definedName name="qhan" localSheetId="11">#REF!</definedName>
    <definedName name="qhan" localSheetId="3">#REF!</definedName>
    <definedName name="qhan">#REF!</definedName>
    <definedName name="qhan_28" localSheetId="11">#REF!</definedName>
    <definedName name="qhan_28" localSheetId="3">#REF!</definedName>
    <definedName name="qhan_28">#REF!</definedName>
    <definedName name="qhCu" localSheetId="11">#REF!</definedName>
    <definedName name="qhCu" localSheetId="3">#REF!</definedName>
    <definedName name="qhCu">#REF!</definedName>
    <definedName name="ql" localSheetId="11">#REF!</definedName>
    <definedName name="ql" localSheetId="3">#REF!</definedName>
    <definedName name="ql">#REF!</definedName>
    <definedName name="ql_20" localSheetId="11">#REF!</definedName>
    <definedName name="ql_20" localSheetId="3">#REF!</definedName>
    <definedName name="ql_20">#REF!</definedName>
    <definedName name="ql_28" localSheetId="11">#REF!</definedName>
    <definedName name="ql_28" localSheetId="3">#REF!</definedName>
    <definedName name="ql_28">#REF!</definedName>
    <definedName name="qlcan" localSheetId="11">#REF!</definedName>
    <definedName name="qlcan" localSheetId="3">#REF!</definedName>
    <definedName name="qlcan">#REF!</definedName>
    <definedName name="qlcan_28" localSheetId="11">#REF!</definedName>
    <definedName name="qlcan_28" localSheetId="3">#REF!</definedName>
    <definedName name="qlcan_28">#REF!</definedName>
    <definedName name="qlda" localSheetId="11">'51 (2)'!classg</definedName>
    <definedName name="qlda" localSheetId="0">classg</definedName>
    <definedName name="qlda" localSheetId="1">classg</definedName>
    <definedName name="qlda" localSheetId="2">classg</definedName>
    <definedName name="qlda" localSheetId="3">'62 TT 342 (2)'!classg</definedName>
    <definedName name="qlda">classg</definedName>
    <definedName name="QLDA1" localSheetId="11">#REF!</definedName>
    <definedName name="QLDA1" localSheetId="0">#REF!</definedName>
    <definedName name="QLDA1" localSheetId="3">#REF!</definedName>
    <definedName name="QLDA1">#REF!</definedName>
    <definedName name="QLDA1_20" localSheetId="11">#REF!</definedName>
    <definedName name="QLDA1_20" localSheetId="0">#REF!</definedName>
    <definedName name="QLDA1_20" localSheetId="3">#REF!</definedName>
    <definedName name="QLDA1_20">#REF!</definedName>
    <definedName name="QLDA1_28" localSheetId="11">#REF!</definedName>
    <definedName name="QLDA1_28" localSheetId="0">#REF!</definedName>
    <definedName name="QLDA1_28" localSheetId="3">#REF!</definedName>
    <definedName name="QLDA1_28">#REF!</definedName>
    <definedName name="QLDA2" localSheetId="11">#REF!</definedName>
    <definedName name="QLDA2" localSheetId="3">#REF!</definedName>
    <definedName name="QLDA2">#REF!</definedName>
    <definedName name="QLDA2_20" localSheetId="11">#REF!</definedName>
    <definedName name="QLDA2_20" localSheetId="3">#REF!</definedName>
    <definedName name="QLDA2_20">#REF!</definedName>
    <definedName name="QLDA2_28" localSheetId="11">#REF!</definedName>
    <definedName name="QLDA2_28" localSheetId="3">#REF!</definedName>
    <definedName name="QLDA2_28">#REF!</definedName>
    <definedName name="QLDA3" localSheetId="11">#REF!</definedName>
    <definedName name="QLDA3" localSheetId="3">#REF!</definedName>
    <definedName name="QLDA3">#REF!</definedName>
    <definedName name="QLDA3_20" localSheetId="11">#REF!</definedName>
    <definedName name="QLDA3_20" localSheetId="3">#REF!</definedName>
    <definedName name="QLDA3_20">#REF!</definedName>
    <definedName name="QLDA3_28" localSheetId="11">#REF!</definedName>
    <definedName name="QLDA3_28" localSheetId="3">#REF!</definedName>
    <definedName name="QLDA3_28">#REF!</definedName>
    <definedName name="Qmb" localSheetId="11">#REF!</definedName>
    <definedName name="Qmb" localSheetId="3">#REF!</definedName>
    <definedName name="Qmb">#REF!</definedName>
    <definedName name="Qmt" localSheetId="11">#REF!</definedName>
    <definedName name="Qmt" localSheetId="3">#REF!</definedName>
    <definedName name="Qmt">#REF!</definedName>
    <definedName name="qng" localSheetId="11">#REF!</definedName>
    <definedName name="qng" localSheetId="3">#REF!</definedName>
    <definedName name="qng">#REF!</definedName>
    <definedName name="qng_20" localSheetId="11">#REF!</definedName>
    <definedName name="qng_20" localSheetId="3">#REF!</definedName>
    <definedName name="qng_20">#REF!</definedName>
    <definedName name="qng_28" localSheetId="11">#REF!</definedName>
    <definedName name="qng_28" localSheetId="3">#REF!</definedName>
    <definedName name="qng_28">#REF!</definedName>
    <definedName name="qp" localSheetId="11">#REF!</definedName>
    <definedName name="qp" localSheetId="3">#REF!</definedName>
    <definedName name="qp">#REF!</definedName>
    <definedName name="qp_20" localSheetId="11">#REF!</definedName>
    <definedName name="qp_20" localSheetId="3">#REF!</definedName>
    <definedName name="qp_20">#REF!</definedName>
    <definedName name="qp_28" localSheetId="11">#REF!</definedName>
    <definedName name="qp_28" localSheetId="3">#REF!</definedName>
    <definedName name="qp_28">#REF!</definedName>
    <definedName name="QQ" localSheetId="0" hidden="1">{"'Sheet1'!$L$16"}</definedName>
    <definedName name="QQ" localSheetId="1" hidden="1">{"'Sheet1'!$L$16"}</definedName>
    <definedName name="QQ" localSheetId="2" hidden="1">{"'Sheet1'!$L$16"}</definedName>
    <definedName name="QQ" localSheetId="3" hidden="1">{"'Sheet1'!$L$16"}</definedName>
    <definedName name="QQ" hidden="1">{"'Sheet1'!$L$16"}</definedName>
    <definedName name="qSF" localSheetId="11">#REF!</definedName>
    <definedName name="qSF" localSheetId="3">#REF!</definedName>
    <definedName name="qSF">#REF!</definedName>
    <definedName name="qSF_28" localSheetId="11">#REF!</definedName>
    <definedName name="qSF_28" localSheetId="3">#REF!</definedName>
    <definedName name="qSF_28">#REF!</definedName>
    <definedName name="Qsong" localSheetId="11">#REF!</definedName>
    <definedName name="Qsong" localSheetId="3">#REF!</definedName>
    <definedName name="Qsong">#REF!</definedName>
    <definedName name="qtc_ng" localSheetId="11">#REF!</definedName>
    <definedName name="qtc_ng" localSheetId="3">#REF!</definedName>
    <definedName name="qtc_ng">#REF!</definedName>
    <definedName name="qtc_tinh" localSheetId="11">#REF!</definedName>
    <definedName name="qtc_tinh" localSheetId="3">#REF!</definedName>
    <definedName name="qtc_tinh">#REF!</definedName>
    <definedName name="qtcgdII" localSheetId="11">#REF!</definedName>
    <definedName name="qtcgdII" localSheetId="3">#REF!</definedName>
    <definedName name="qtcgdII">#REF!</definedName>
    <definedName name="qtcgdII_20" localSheetId="11">#REF!</definedName>
    <definedName name="qtcgdII_20" localSheetId="3">#REF!</definedName>
    <definedName name="qtcgdII_20">#REF!</definedName>
    <definedName name="qtdm" localSheetId="11">#REF!</definedName>
    <definedName name="qtdm" localSheetId="3">#REF!</definedName>
    <definedName name="qtdm">#REF!</definedName>
    <definedName name="qtdm_20" localSheetId="11">#REF!</definedName>
    <definedName name="qtdm_20" localSheetId="3">#REF!</definedName>
    <definedName name="qtdm_20">#REF!</definedName>
    <definedName name="qtdm_28" localSheetId="11">#REF!</definedName>
    <definedName name="qtdm_28" localSheetId="3">#REF!</definedName>
    <definedName name="qtdm_28">#REF!</definedName>
    <definedName name="qtt_ng" localSheetId="11">#REF!</definedName>
    <definedName name="qtt_ng" localSheetId="3">#REF!</definedName>
    <definedName name="qtt_ng">#REF!</definedName>
    <definedName name="qtt_tinh" localSheetId="11">#REF!</definedName>
    <definedName name="qtt_tinh" localSheetId="3">#REF!</definedName>
    <definedName name="qtt_tinh">#REF!</definedName>
    <definedName name="qttgdII" localSheetId="11">#REF!</definedName>
    <definedName name="qttgdII" localSheetId="3">#REF!</definedName>
    <definedName name="qttgdII">#REF!</definedName>
    <definedName name="qttgdII_20" localSheetId="11">#REF!</definedName>
    <definedName name="qttgdII_20" localSheetId="3">#REF!</definedName>
    <definedName name="qttgdII_20">#REF!</definedName>
    <definedName name="qu" localSheetId="11">#REF!</definedName>
    <definedName name="qu" localSheetId="3">#REF!</definedName>
    <definedName name="qu">#REF!</definedName>
    <definedName name="qu_20" localSheetId="11">#REF!</definedName>
    <definedName name="qu_20" localSheetId="3">#REF!</definedName>
    <definedName name="qu_20">#REF!</definedName>
    <definedName name="qu_28" localSheetId="11">#REF!</definedName>
    <definedName name="qu_28" localSheetId="3">#REF!</definedName>
    <definedName name="qu_28">#REF!</definedName>
    <definedName name="quehan" localSheetId="11">#REF!</definedName>
    <definedName name="quehan" localSheetId="3">#REF!</definedName>
    <definedName name="quehan">#REF!</definedName>
    <definedName name="quit" localSheetId="11">#REF!</definedName>
    <definedName name="quit" localSheetId="3">#REF!</definedName>
    <definedName name="quit">#REF!</definedName>
    <definedName name="quit_20" localSheetId="11">#REF!</definedName>
    <definedName name="quit_20" localSheetId="3">#REF!</definedName>
    <definedName name="quit_20">#REF!</definedName>
    <definedName name="quy" localSheetId="11">#REF!</definedName>
    <definedName name="quy" localSheetId="3">#REF!</definedName>
    <definedName name="quy">#REF!</definedName>
    <definedName name="quy_20" localSheetId="11">#REF!</definedName>
    <definedName name="quy_20" localSheetId="3">#REF!</definedName>
    <definedName name="quy_20">#REF!</definedName>
    <definedName name="quy_28" localSheetId="11">#REF!</definedName>
    <definedName name="quy_28" localSheetId="3">#REF!</definedName>
    <definedName name="quy_28">#REF!</definedName>
    <definedName name="Quyhoach" localSheetId="11">#REF!</definedName>
    <definedName name="Quyhoach" localSheetId="3">#REF!</definedName>
    <definedName name="Quyhoach">#REF!</definedName>
    <definedName name="QUYLUONG" localSheetId="11">#REF!</definedName>
    <definedName name="QUYLUONG" localSheetId="3">#REF!</definedName>
    <definedName name="QUYLUONG">#REF!</definedName>
    <definedName name="qW" localSheetId="11">#REF!</definedName>
    <definedName name="qW" localSheetId="3">#REF!</definedName>
    <definedName name="qW">#REF!</definedName>
    <definedName name="qW_28" localSheetId="11">#REF!</definedName>
    <definedName name="qW_28" localSheetId="3">#REF!</definedName>
    <definedName name="qW_28">#REF!</definedName>
    <definedName name="qx" localSheetId="11">#REF!</definedName>
    <definedName name="qx" localSheetId="3">#REF!</definedName>
    <definedName name="qx">#REF!</definedName>
    <definedName name="qx_20" localSheetId="11">#REF!</definedName>
    <definedName name="qx_20" localSheetId="3">#REF!</definedName>
    <definedName name="qx_20">#REF!</definedName>
    <definedName name="qx_28" localSheetId="11">#REF!</definedName>
    <definedName name="qx_28" localSheetId="3">#REF!</definedName>
    <definedName name="qx_28">#REF!</definedName>
    <definedName name="qXB80_28" localSheetId="11">#REF!</definedName>
    <definedName name="qXB80_28" localSheetId="3">#REF!</definedName>
    <definedName name="qXB80_28">#REF!</definedName>
    <definedName name="Qxenang" localSheetId="11">#REF!</definedName>
    <definedName name="Qxenang" localSheetId="3">#REF!</definedName>
    <definedName name="Qxenang">#REF!</definedName>
    <definedName name="qy" localSheetId="11">#REF!</definedName>
    <definedName name="qy" localSheetId="3">#REF!</definedName>
    <definedName name="qy">#REF!</definedName>
    <definedName name="qy_20" localSheetId="11">#REF!</definedName>
    <definedName name="qy_20" localSheetId="3">#REF!</definedName>
    <definedName name="qy_20">#REF!</definedName>
    <definedName name="qy_28" localSheetId="11">#REF!</definedName>
    <definedName name="qy_28" localSheetId="3">#REF!</definedName>
    <definedName name="qy_28">#REF!</definedName>
    <definedName name="r_" localSheetId="11">#REF!</definedName>
    <definedName name="r_" localSheetId="3">#REF!</definedName>
    <definedName name="r_">#REF!</definedName>
    <definedName name="r__20" localSheetId="11">#REF!</definedName>
    <definedName name="r__20" localSheetId="3">#REF!</definedName>
    <definedName name="r__20">#REF!</definedName>
    <definedName name="r__28" localSheetId="11">#REF!</definedName>
    <definedName name="r__28" localSheetId="3">#REF!</definedName>
    <definedName name="r__28">#REF!</definedName>
    <definedName name="R_mong" localSheetId="11">#REF!</definedName>
    <definedName name="R_mong" localSheetId="3">#REF!</definedName>
    <definedName name="R_mong">#REF!</definedName>
    <definedName name="R_mong_20" localSheetId="11">#REF!</definedName>
    <definedName name="R_mong_20" localSheetId="3">#REF!</definedName>
    <definedName name="R_mong_20">#REF!</definedName>
    <definedName name="R_mong_28" localSheetId="11">#REF!</definedName>
    <definedName name="R_mong_28" localSheetId="3">#REF!</definedName>
    <definedName name="R_mong_28">#REF!</definedName>
    <definedName name="R0_1" localSheetId="11">#REF!</definedName>
    <definedName name="R0_1" localSheetId="3">#REF!</definedName>
    <definedName name="R0_1">#REF!</definedName>
    <definedName name="R0_1_20" localSheetId="11">#REF!</definedName>
    <definedName name="R0_1_20" localSheetId="3">#REF!</definedName>
    <definedName name="R0_1_20">#REF!</definedName>
    <definedName name="R0_1_28" localSheetId="11">#REF!</definedName>
    <definedName name="R0_1_28" localSheetId="3">#REF!</definedName>
    <definedName name="R0_1_28">#REF!</definedName>
    <definedName name="R0_2" localSheetId="11">#REF!</definedName>
    <definedName name="R0_2" localSheetId="3">#REF!</definedName>
    <definedName name="R0_2">#REF!</definedName>
    <definedName name="R0_2_20" localSheetId="11">#REF!</definedName>
    <definedName name="R0_2_20" localSheetId="3">#REF!</definedName>
    <definedName name="R0_2_20">#REF!</definedName>
    <definedName name="R0_2_28" localSheetId="11">#REF!</definedName>
    <definedName name="R0_2_28" localSheetId="3">#REF!</definedName>
    <definedName name="R0_2_28">#REF!</definedName>
    <definedName name="R00" localSheetId="11">#REF!</definedName>
    <definedName name="R00" localSheetId="3">#REF!</definedName>
    <definedName name="R00">#REF!</definedName>
    <definedName name="R00_20" localSheetId="11">#REF!</definedName>
    <definedName name="R00_20" localSheetId="3">#REF!</definedName>
    <definedName name="R00_20">#REF!</definedName>
    <definedName name="R00_28" localSheetId="11">#REF!</definedName>
    <definedName name="R00_28" localSheetId="3">#REF!</definedName>
    <definedName name="R00_28">#REF!</definedName>
    <definedName name="R00t" localSheetId="11">#REF!</definedName>
    <definedName name="R00t" localSheetId="3">#REF!</definedName>
    <definedName name="R00t">#REF!</definedName>
    <definedName name="R00t_20" localSheetId="11">#REF!</definedName>
    <definedName name="R00t_20" localSheetId="3">#REF!</definedName>
    <definedName name="R00t_20">#REF!</definedName>
    <definedName name="R00t_28" localSheetId="11">#REF!</definedName>
    <definedName name="R00t_28" localSheetId="3">#REF!</definedName>
    <definedName name="R00t_28">#REF!</definedName>
    <definedName name="Ra" localSheetId="11">#REF!</definedName>
    <definedName name="Ra" localSheetId="3">#REF!</definedName>
    <definedName name="Ra">#REF!</definedName>
    <definedName name="ra." localSheetId="11">#REF!</definedName>
    <definedName name="ra." localSheetId="3">#REF!</definedName>
    <definedName name="ra.">#REF!</definedName>
    <definedName name="ra._28" localSheetId="11">#REF!</definedName>
    <definedName name="ra._28" localSheetId="3">#REF!</definedName>
    <definedName name="ra._28">#REF!</definedName>
    <definedName name="Ra_" localSheetId="11">#REF!</definedName>
    <definedName name="Ra_" localSheetId="3">#REF!</definedName>
    <definedName name="Ra_">#REF!</definedName>
    <definedName name="Ra__20" localSheetId="11">#REF!</definedName>
    <definedName name="Ra__20" localSheetId="3">#REF!</definedName>
    <definedName name="Ra__20">#REF!</definedName>
    <definedName name="Ra__28" localSheetId="11">#REF!</definedName>
    <definedName name="Ra__28" localSheetId="3">#REF!</definedName>
    <definedName name="Ra__28">#REF!</definedName>
    <definedName name="Ra_20" localSheetId="11">#REF!</definedName>
    <definedName name="Ra_20" localSheetId="3">#REF!</definedName>
    <definedName name="Ra_20">#REF!</definedName>
    <definedName name="Ra_28" localSheetId="11">#REF!</definedName>
    <definedName name="Ra_28" localSheetId="3">#REF!</definedName>
    <definedName name="Ra_28">#REF!</definedName>
    <definedName name="ra11p">"$#REF!.$AE$290"</definedName>
    <definedName name="ra11p_26" localSheetId="11">#REF!</definedName>
    <definedName name="ra11p_26" localSheetId="3">#REF!</definedName>
    <definedName name="ra11p_26">#REF!</definedName>
    <definedName name="ra11p_28" localSheetId="11">#REF!</definedName>
    <definedName name="ra11p_28" localSheetId="3">#REF!</definedName>
    <definedName name="ra11p_28">#REF!</definedName>
    <definedName name="ra11p_3">"$#REF!.$AE$290"</definedName>
    <definedName name="ra13p">"$#REF!.$AD$110"</definedName>
    <definedName name="ra13p_26" localSheetId="11">#REF!</definedName>
    <definedName name="ra13p_26" localSheetId="3">#REF!</definedName>
    <definedName name="ra13p_26">#REF!</definedName>
    <definedName name="ra13p_28" localSheetId="11">#REF!</definedName>
    <definedName name="ra13p_28" localSheetId="3">#REF!</definedName>
    <definedName name="ra13p_28">#REF!</definedName>
    <definedName name="ra13p_3">"$#REF!.$AD$110"</definedName>
    <definedName name="rack1">NA()</definedName>
    <definedName name="rack1_26" localSheetId="11">#REF!</definedName>
    <definedName name="rack1_26" localSheetId="3">#REF!</definedName>
    <definedName name="rack1_26">#REF!</definedName>
    <definedName name="rack1_28" localSheetId="11">#REF!</definedName>
    <definedName name="rack1_28" localSheetId="3">#REF!</definedName>
    <definedName name="rack1_28">#REF!</definedName>
    <definedName name="rack2">NA()</definedName>
    <definedName name="rack2_26" localSheetId="11">#REF!</definedName>
    <definedName name="rack2_26" localSheetId="3">#REF!</definedName>
    <definedName name="rack2_26">#REF!</definedName>
    <definedName name="rack2_28" localSheetId="11">#REF!</definedName>
    <definedName name="rack2_28" localSheetId="3">#REF!</definedName>
    <definedName name="rack2_28">#REF!</definedName>
    <definedName name="rack3">NA()</definedName>
    <definedName name="rack3_26" localSheetId="11">#REF!</definedName>
    <definedName name="rack3_26" localSheetId="3">#REF!</definedName>
    <definedName name="rack3_26">#REF!</definedName>
    <definedName name="rack3_28" localSheetId="11">#REF!</definedName>
    <definedName name="rack3_28" localSheetId="3">#REF!</definedName>
    <definedName name="rack3_28">#REF!</definedName>
    <definedName name="rack4">NA()</definedName>
    <definedName name="rack4_26" localSheetId="11">#REF!</definedName>
    <definedName name="rack4_26" localSheetId="3">#REF!</definedName>
    <definedName name="rack4_26">#REF!</definedName>
    <definedName name="rack4_28" localSheetId="11">#REF!</definedName>
    <definedName name="rack4_28" localSheetId="3">#REF!</definedName>
    <definedName name="rack4_28">#REF!</definedName>
    <definedName name="Racot" localSheetId="11">#REF!</definedName>
    <definedName name="Racot" localSheetId="3">#REF!</definedName>
    <definedName name="Racot">#REF!</definedName>
    <definedName name="Racot_20" localSheetId="11">#REF!</definedName>
    <definedName name="Racot_20" localSheetId="3">#REF!</definedName>
    <definedName name="Racot_20">#REF!</definedName>
    <definedName name="Racot_28" localSheetId="11">#REF!</definedName>
    <definedName name="Racot_28" localSheetId="3">#REF!</definedName>
    <definedName name="Racot_28">#REF!</definedName>
    <definedName name="Radam" localSheetId="11">#REF!</definedName>
    <definedName name="Radam" localSheetId="3">#REF!</definedName>
    <definedName name="Radam">#REF!</definedName>
    <definedName name="Radam_20" localSheetId="11">#REF!</definedName>
    <definedName name="Radam_20" localSheetId="3">#REF!</definedName>
    <definedName name="Radam_20">#REF!</definedName>
    <definedName name="Radam_28" localSheetId="11">#REF!</definedName>
    <definedName name="Radam_28" localSheetId="3">#REF!</definedName>
    <definedName name="Radam_28">#REF!</definedName>
    <definedName name="rai100_20" localSheetId="11">#REF!</definedName>
    <definedName name="rai100_20" localSheetId="3">#REF!</definedName>
    <definedName name="rai100_20">#REF!</definedName>
    <definedName name="rai100_28" localSheetId="11">#REF!</definedName>
    <definedName name="rai100_28" localSheetId="3">#REF!</definedName>
    <definedName name="rai100_28">#REF!</definedName>
    <definedName name="raiAC60" localSheetId="11">#REF!</definedName>
    <definedName name="raiAC60" localSheetId="3">#REF!</definedName>
    <definedName name="raiAC60">#REF!</definedName>
    <definedName name="raiasphalt100" localSheetId="11">#REF!</definedName>
    <definedName name="raiasphalt100" localSheetId="3">#REF!</definedName>
    <definedName name="raiasphalt100">#REF!</definedName>
    <definedName name="raiasphalt100_20" localSheetId="11">#REF!</definedName>
    <definedName name="raiasphalt100_20" localSheetId="3">#REF!</definedName>
    <definedName name="raiasphalt100_20">#REF!</definedName>
    <definedName name="raiasphalt100_28" localSheetId="11">#REF!</definedName>
    <definedName name="raiasphalt100_28" localSheetId="3">#REF!</definedName>
    <definedName name="raiasphalt100_28">#REF!</definedName>
    <definedName name="raiasphalt65" localSheetId="11">#REF!</definedName>
    <definedName name="raiasphalt65" localSheetId="3">#REF!</definedName>
    <definedName name="raiasphalt65">#REF!</definedName>
    <definedName name="raiasphalt65_20" localSheetId="11">#REF!</definedName>
    <definedName name="raiasphalt65_20" localSheetId="3">#REF!</definedName>
    <definedName name="raiasphalt65_20">#REF!</definedName>
    <definedName name="raiasphalt65_28" localSheetId="11">#REF!</definedName>
    <definedName name="raiasphalt65_28" localSheetId="3">#REF!</definedName>
    <definedName name="raiasphalt65_28">#REF!</definedName>
    <definedName name="raicapphoi" localSheetId="11">#REF!</definedName>
    <definedName name="raicapphoi" localSheetId="3">#REF!</definedName>
    <definedName name="raicapphoi">#REF!</definedName>
    <definedName name="raicp" localSheetId="11">#REF!</definedName>
    <definedName name="raicp" localSheetId="3">#REF!</definedName>
    <definedName name="raicp">#REF!</definedName>
    <definedName name="raicp_20" localSheetId="11">#REF!</definedName>
    <definedName name="raicp_20" localSheetId="3">#REF!</definedName>
    <definedName name="raicp_20">#REF!</definedName>
    <definedName name="raicp_28" localSheetId="11">#REF!</definedName>
    <definedName name="raicp_28" localSheetId="3">#REF!</definedName>
    <definedName name="raicp_28">#REF!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te">14000</definedName>
    <definedName name="Raûi_pheân_tre" localSheetId="11">#REF!</definedName>
    <definedName name="Raûi_pheân_tre" localSheetId="3">#REF!</definedName>
    <definedName name="Raûi_pheân_tre">#REF!</definedName>
    <definedName name="ray" localSheetId="11">#REF!</definedName>
    <definedName name="ray" localSheetId="3">#REF!</definedName>
    <definedName name="ray">#REF!</definedName>
    <definedName name="ray_20" localSheetId="11">#REF!</definedName>
    <definedName name="ray_20" localSheetId="3">#REF!</definedName>
    <definedName name="ray_20">#REF!</definedName>
    <definedName name="ray_28" localSheetId="11">#REF!</definedName>
    <definedName name="ray_28" localSheetId="3">#REF!</definedName>
    <definedName name="ray_28">#REF!</definedName>
    <definedName name="raypb43" localSheetId="11">#REF!</definedName>
    <definedName name="raypb43" localSheetId="3">#REF!</definedName>
    <definedName name="raypb43">#REF!</definedName>
    <definedName name="raypb43_20" localSheetId="11">#REF!</definedName>
    <definedName name="raypb43_20" localSheetId="3">#REF!</definedName>
    <definedName name="raypb43_20">#REF!</definedName>
    <definedName name="raypb43_28" localSheetId="11">#REF!</definedName>
    <definedName name="raypb43_28" localSheetId="3">#REF!</definedName>
    <definedName name="raypb43_28">#REF!</definedName>
    <definedName name="rb." localSheetId="11">#REF!</definedName>
    <definedName name="rb." localSheetId="3">#REF!</definedName>
    <definedName name="rb.">#REF!</definedName>
    <definedName name="rb._28" localSheetId="11">#REF!</definedName>
    <definedName name="rb._28" localSheetId="3">#REF!</definedName>
    <definedName name="rb._28">#REF!</definedName>
    <definedName name="rbt" localSheetId="11">#REF!</definedName>
    <definedName name="rbt" localSheetId="3">#REF!</definedName>
    <definedName name="rbt">#REF!</definedName>
    <definedName name="rbt_28" localSheetId="11">#REF!</definedName>
    <definedName name="rbt_28" localSheetId="3">#REF!</definedName>
    <definedName name="rbt_28">#REF!</definedName>
    <definedName name="rc." localSheetId="11">#REF!</definedName>
    <definedName name="rc." localSheetId="3">#REF!</definedName>
    <definedName name="rc.">#REF!</definedName>
    <definedName name="rc._28" localSheetId="11">#REF!</definedName>
    <definedName name="rc._28" localSheetId="3">#REF!</definedName>
    <definedName name="rc._28">#REF!</definedName>
    <definedName name="Rc_" localSheetId="11">#REF!</definedName>
    <definedName name="Rc_" localSheetId="3">#REF!</definedName>
    <definedName name="Rc_">#REF!</definedName>
    <definedName name="Rc__20" localSheetId="11">#REF!</definedName>
    <definedName name="Rc__20" localSheetId="3">#REF!</definedName>
    <definedName name="Rc__20">#REF!</definedName>
    <definedName name="Rc__28" localSheetId="11">#REF!</definedName>
    <definedName name="Rc__28" localSheetId="3">#REF!</definedName>
    <definedName name="Rc__28">#REF!</definedName>
    <definedName name="Rcc" localSheetId="11">#REF!</definedName>
    <definedName name="Rcc" localSheetId="3">#REF!</definedName>
    <definedName name="Rcc">#REF!</definedName>
    <definedName name="Rcc_20" localSheetId="11">#REF!</definedName>
    <definedName name="Rcc_20" localSheetId="3">#REF!</definedName>
    <definedName name="Rcc_20">#REF!</definedName>
    <definedName name="Rcc_28" localSheetId="11">#REF!</definedName>
    <definedName name="Rcc_28" localSheetId="3">#REF!</definedName>
    <definedName name="Rcc_28">#REF!</definedName>
    <definedName name="RCF" localSheetId="11">#REF!</definedName>
    <definedName name="RCF" localSheetId="3">#REF!</definedName>
    <definedName name="RCF">#REF!</definedName>
    <definedName name="RCF_20" localSheetId="11">#REF!</definedName>
    <definedName name="RCF_20" localSheetId="3">#REF!</definedName>
    <definedName name="RCF_20">#REF!</definedName>
    <definedName name="RCF_28" localSheetId="11">#REF!</definedName>
    <definedName name="RCF_28" localSheetId="3">#REF!</definedName>
    <definedName name="RCF_28">#REF!</definedName>
    <definedName name="RCKM" localSheetId="11">#REF!</definedName>
    <definedName name="RCKM" localSheetId="3">#REF!</definedName>
    <definedName name="RCKM">#REF!</definedName>
    <definedName name="RCKM_20" localSheetId="11">#REF!</definedName>
    <definedName name="RCKM_20" localSheetId="3">#REF!</definedName>
    <definedName name="RCKM_20">#REF!</definedName>
    <definedName name="RCKM_28" localSheetId="11">#REF!</definedName>
    <definedName name="RCKM_28" localSheetId="3">#REF!</definedName>
    <definedName name="RCKM_28">#REF!</definedName>
    <definedName name="Rcsd" localSheetId="11">#REF!</definedName>
    <definedName name="Rcsd" localSheetId="3">#REF!</definedName>
    <definedName name="Rcsd">#REF!</definedName>
    <definedName name="Rcsd_20" localSheetId="11">#REF!</definedName>
    <definedName name="Rcsd_20" localSheetId="3">#REF!</definedName>
    <definedName name="Rcsd_20">#REF!</definedName>
    <definedName name="rct" localSheetId="11">#REF!</definedName>
    <definedName name="rct" localSheetId="3">#REF!</definedName>
    <definedName name="rct">#REF!</definedName>
    <definedName name="rct_28" localSheetId="11">#REF!</definedName>
    <definedName name="rct_28" localSheetId="3">#REF!</definedName>
    <definedName name="rct_28">#REF!</definedName>
    <definedName name="Rctc" localSheetId="11">#REF!</definedName>
    <definedName name="Rctc" localSheetId="3">#REF!</definedName>
    <definedName name="Rctc">#REF!</definedName>
    <definedName name="Rctc_20" localSheetId="11">#REF!</definedName>
    <definedName name="Rctc_20" localSheetId="3">#REF!</definedName>
    <definedName name="Rctc_20">#REF!</definedName>
    <definedName name="Rctt" localSheetId="11">#REF!</definedName>
    <definedName name="Rctt" localSheetId="3">#REF!</definedName>
    <definedName name="Rctt">#REF!</definedName>
    <definedName name="Rctt_20" localSheetId="11">#REF!</definedName>
    <definedName name="Rctt_20" localSheetId="3">#REF!</definedName>
    <definedName name="Rctt_20">#REF!</definedName>
    <definedName name="RDEC" localSheetId="11">#REF!</definedName>
    <definedName name="RDEC" localSheetId="3">#REF!</definedName>
    <definedName name="RDEC">#REF!</definedName>
    <definedName name="RDEC_20" localSheetId="11">#REF!</definedName>
    <definedName name="RDEC_20" localSheetId="3">#REF!</definedName>
    <definedName name="RDEC_20">#REF!</definedName>
    <definedName name="RDEC_28" localSheetId="11">#REF!</definedName>
    <definedName name="RDEC_28" localSheetId="3">#REF!</definedName>
    <definedName name="RDEC_28">#REF!</definedName>
    <definedName name="RDEFF" localSheetId="11">#REF!</definedName>
    <definedName name="RDEFF" localSheetId="3">#REF!</definedName>
    <definedName name="RDEFF">#REF!</definedName>
    <definedName name="RDEFF_20" localSheetId="11">#REF!</definedName>
    <definedName name="RDEFF_20" localSheetId="3">#REF!</definedName>
    <definedName name="RDEFF_20">#REF!</definedName>
    <definedName name="RDEFF_28" localSheetId="11">#REF!</definedName>
    <definedName name="RDEFF_28" localSheetId="3">#REF!</definedName>
    <definedName name="RDEFF_28">#REF!</definedName>
    <definedName name="RDFC" localSheetId="11">#REF!</definedName>
    <definedName name="RDFC" localSheetId="3">#REF!</definedName>
    <definedName name="RDFC">#REF!</definedName>
    <definedName name="RDFC_20" localSheetId="11">#REF!</definedName>
    <definedName name="RDFC_20" localSheetId="3">#REF!</definedName>
    <definedName name="RDFC_20">#REF!</definedName>
    <definedName name="RDFC_28" localSheetId="11">#REF!</definedName>
    <definedName name="RDFC_28" localSheetId="3">#REF!</definedName>
    <definedName name="RDFC_28">#REF!</definedName>
    <definedName name="RDFU" localSheetId="11">#REF!</definedName>
    <definedName name="RDFU" localSheetId="3">#REF!</definedName>
    <definedName name="RDFU">#REF!</definedName>
    <definedName name="RDFU_20" localSheetId="11">#REF!</definedName>
    <definedName name="RDFU_20" localSheetId="3">#REF!</definedName>
    <definedName name="RDFU_20">#REF!</definedName>
    <definedName name="RDFU_28" localSheetId="11">#REF!</definedName>
    <definedName name="RDFU_28" localSheetId="3">#REF!</definedName>
    <definedName name="RDFU_28">#REF!</definedName>
    <definedName name="RDLIF" localSheetId="11">#REF!</definedName>
    <definedName name="RDLIF" localSheetId="3">#REF!</definedName>
    <definedName name="RDLIF">#REF!</definedName>
    <definedName name="RDLIF_20" localSheetId="11">#REF!</definedName>
    <definedName name="RDLIF_20" localSheetId="3">#REF!</definedName>
    <definedName name="RDLIF_20">#REF!</definedName>
    <definedName name="RDLIF_28" localSheetId="11">#REF!</definedName>
    <definedName name="RDLIF_28" localSheetId="3">#REF!</definedName>
    <definedName name="RDLIF_28">#REF!</definedName>
    <definedName name="RDOM" localSheetId="11">#REF!</definedName>
    <definedName name="RDOM" localSheetId="3">#REF!</definedName>
    <definedName name="RDOM">#REF!</definedName>
    <definedName name="RDOM_20" localSheetId="11">#REF!</definedName>
    <definedName name="RDOM_20" localSheetId="3">#REF!</definedName>
    <definedName name="RDOM_20">#REF!</definedName>
    <definedName name="RDOM_28" localSheetId="11">#REF!</definedName>
    <definedName name="RDOM_28" localSheetId="3">#REF!</definedName>
    <definedName name="RDOM_28">#REF!</definedName>
    <definedName name="RDPC" localSheetId="11">#REF!</definedName>
    <definedName name="RDPC" localSheetId="3">#REF!</definedName>
    <definedName name="RDPC">#REF!</definedName>
    <definedName name="RDPC_28" localSheetId="11">#REF!</definedName>
    <definedName name="RDPC_28" localSheetId="3">#REF!</definedName>
    <definedName name="RDPC_28">#REF!</definedName>
    <definedName name="rdpcf" localSheetId="11">#REF!</definedName>
    <definedName name="rdpcf" localSheetId="3">#REF!</definedName>
    <definedName name="rdpcf">#REF!</definedName>
    <definedName name="rdpcf_20" localSheetId="11">#REF!</definedName>
    <definedName name="rdpcf_20" localSheetId="3">#REF!</definedName>
    <definedName name="rdpcf_20">#REF!</definedName>
    <definedName name="rdpcf_28" localSheetId="11">#REF!</definedName>
    <definedName name="rdpcf_28" localSheetId="3">#REF!</definedName>
    <definedName name="rdpcf_28">#REF!</definedName>
    <definedName name="RDRC" localSheetId="11">#REF!</definedName>
    <definedName name="RDRC" localSheetId="3">#REF!</definedName>
    <definedName name="RDRC">#REF!</definedName>
    <definedName name="RDRC_20" localSheetId="11">#REF!</definedName>
    <definedName name="RDRC_20" localSheetId="3">#REF!</definedName>
    <definedName name="RDRC_20">#REF!</definedName>
    <definedName name="RDRC_28" localSheetId="11">#REF!</definedName>
    <definedName name="RDRC_28" localSheetId="3">#REF!</definedName>
    <definedName name="RDRC_28">#REF!</definedName>
    <definedName name="RDRF" localSheetId="11">#REF!</definedName>
    <definedName name="RDRF" localSheetId="3">#REF!</definedName>
    <definedName name="RDRF">#REF!</definedName>
    <definedName name="RDRF_20" localSheetId="11">#REF!</definedName>
    <definedName name="RDRF_20" localSheetId="3">#REF!</definedName>
    <definedName name="RDRF_20">#REF!</definedName>
    <definedName name="RDRF_28" localSheetId="11">#REF!</definedName>
    <definedName name="RDRF_28" localSheetId="3">#REF!</definedName>
    <definedName name="RDRF_28">#REF!</definedName>
    <definedName name="Rdtc" localSheetId="11">#REF!</definedName>
    <definedName name="Rdtc" localSheetId="3">#REF!</definedName>
    <definedName name="Rdtc">#REF!</definedName>
    <definedName name="Rdtc_20" localSheetId="11">#REF!</definedName>
    <definedName name="Rdtc_20" localSheetId="3">#REF!</definedName>
    <definedName name="Rdtc_20">#REF!</definedName>
    <definedName name="Rdtc_28" localSheetId="11">#REF!</definedName>
    <definedName name="Rdtc_28" localSheetId="3">#REF!</definedName>
    <definedName name="Rdtc_28">#REF!</definedName>
    <definedName name="RECOUT">NA()</definedName>
    <definedName name="RECOUT_26">NA()</definedName>
    <definedName name="RECOUT_28">NA()</definedName>
    <definedName name="REG" localSheetId="11">#REF!</definedName>
    <definedName name="REG" localSheetId="3">#REF!</definedName>
    <definedName name="REG">#REF!</definedName>
    <definedName name="REG_20" localSheetId="11">#REF!</definedName>
    <definedName name="REG_20" localSheetId="3">#REF!</definedName>
    <definedName name="REG_20">#REF!</definedName>
    <definedName name="REG_28" localSheetId="11">#REF!</definedName>
    <definedName name="REG_28" localSheetId="3">#REF!</definedName>
    <definedName name="REG_28">#REF!</definedName>
    <definedName name="retÎtettt" localSheetId="11">#REF!</definedName>
    <definedName name="retÎtettt" localSheetId="3">#REF!</definedName>
    <definedName name="retÎtettt">#REF!</definedName>
    <definedName name="RFK" localSheetId="11">#REF!</definedName>
    <definedName name="RFK" localSheetId="3">#REF!</definedName>
    <definedName name="RFK">#REF!</definedName>
    <definedName name="RFK_20" localSheetId="11">#REF!</definedName>
    <definedName name="RFK_20" localSheetId="3">#REF!</definedName>
    <definedName name="RFK_20">#REF!</definedName>
    <definedName name="RFK_28" localSheetId="11">#REF!</definedName>
    <definedName name="RFK_28" localSheetId="3">#REF!</definedName>
    <definedName name="RFK_28">#REF!</definedName>
    <definedName name="RFN" localSheetId="11">#REF!</definedName>
    <definedName name="RFN" localSheetId="3">#REF!</definedName>
    <definedName name="RFN">#REF!</definedName>
    <definedName name="RFN_20" localSheetId="11">#REF!</definedName>
    <definedName name="RFN_20" localSheetId="3">#REF!</definedName>
    <definedName name="RFN_20">#REF!</definedName>
    <definedName name="RFN_28" localSheetId="11">#REF!</definedName>
    <definedName name="RFN_28" localSheetId="3">#REF!</definedName>
    <definedName name="RFN_28">#REF!</definedName>
    <definedName name="RFP" localSheetId="11">#REF!</definedName>
    <definedName name="RFP" localSheetId="3">#REF!</definedName>
    <definedName name="RFP">#REF!</definedName>
    <definedName name="RFP_20" localSheetId="11">#REF!</definedName>
    <definedName name="RFP_20" localSheetId="3">#REF!</definedName>
    <definedName name="RFP_20">#REF!</definedName>
    <definedName name="RFP_28" localSheetId="11">#REF!</definedName>
    <definedName name="RFP_28" localSheetId="3">#REF!</definedName>
    <definedName name="RFP_28">#REF!</definedName>
    <definedName name="RFP003A">"$#REF!.$A$8:$S$231"</definedName>
    <definedName name="RFP003A_26" localSheetId="11">#REF!</definedName>
    <definedName name="RFP003A_26" localSheetId="3">#REF!</definedName>
    <definedName name="RFP003A_26">#REF!</definedName>
    <definedName name="RFP003A_28" localSheetId="11">#REF!</definedName>
    <definedName name="RFP003A_28" localSheetId="3">#REF!</definedName>
    <definedName name="RFP003A_28">#REF!</definedName>
    <definedName name="RFP003A_3">"$#REF!.$A$8:$S$231"</definedName>
    <definedName name="RFP003B">"$#REF!.$A$8:$S$289"</definedName>
    <definedName name="RFP003B_26" localSheetId="11">#REF!</definedName>
    <definedName name="RFP003B_26" localSheetId="3">#REF!</definedName>
    <definedName name="RFP003B_26">#REF!</definedName>
    <definedName name="RFP003B_28" localSheetId="11">#REF!</definedName>
    <definedName name="RFP003B_28" localSheetId="3">#REF!</definedName>
    <definedName name="RFP003B_28">#REF!</definedName>
    <definedName name="RFP003B_3">"$#REF!.$A$8:$S$289"</definedName>
    <definedName name="RFP003C">"$#REF!.$A$8:$S$281"</definedName>
    <definedName name="RFP003C_26" localSheetId="11">#REF!</definedName>
    <definedName name="RFP003C_26" localSheetId="3">#REF!</definedName>
    <definedName name="RFP003C_26">#REF!</definedName>
    <definedName name="RFP003C_28" localSheetId="11">#REF!</definedName>
    <definedName name="RFP003C_28" localSheetId="3">#REF!</definedName>
    <definedName name="RFP003C_28">#REF!</definedName>
    <definedName name="RFP003C_3">"$#REF!.$A$8:$S$281"</definedName>
    <definedName name="RFP003D">"$#REF!.$A$8:$S$219"</definedName>
    <definedName name="RFP003D_26" localSheetId="11">#REF!</definedName>
    <definedName name="RFP003D_26" localSheetId="3">#REF!</definedName>
    <definedName name="RFP003D_26">#REF!</definedName>
    <definedName name="RFP003D_28" localSheetId="11">#REF!</definedName>
    <definedName name="RFP003D_28" localSheetId="3">#REF!</definedName>
    <definedName name="RFP003D_28">#REF!</definedName>
    <definedName name="RFP003D_3">"$#REF!.$A$8:$S$219"</definedName>
    <definedName name="RFP003E">"$#REF!.$A$8:$S$148"</definedName>
    <definedName name="RFP003E_26" localSheetId="11">#REF!</definedName>
    <definedName name="RFP003E_26" localSheetId="3">#REF!</definedName>
    <definedName name="RFP003E_26">#REF!</definedName>
    <definedName name="RFP003E_28" localSheetId="11">#REF!</definedName>
    <definedName name="RFP003E_28" localSheetId="3">#REF!</definedName>
    <definedName name="RFP003E_28">#REF!</definedName>
    <definedName name="RFP003E_3">"$#REF!.$A$8:$S$148"</definedName>
    <definedName name="RFP003F">"$#REF!.$A$8:$S$165"</definedName>
    <definedName name="RFP003F_26" localSheetId="11">#REF!</definedName>
    <definedName name="RFP003F_26" localSheetId="3">#REF!</definedName>
    <definedName name="RFP003F_26">#REF!</definedName>
    <definedName name="RFP003F_28" localSheetId="11">#REF!</definedName>
    <definedName name="RFP003F_28" localSheetId="3">#REF!</definedName>
    <definedName name="RFP003F_28">#REF!</definedName>
    <definedName name="RFP003F_3">"$#REF!.$A$8:$S$165"</definedName>
    <definedName name="RGLIF" localSheetId="11">#REF!</definedName>
    <definedName name="RGLIF" localSheetId="3">#REF!</definedName>
    <definedName name="RGLIF">#REF!</definedName>
    <definedName name="RGLIF_20" localSheetId="11">#REF!</definedName>
    <definedName name="RGLIF_20" localSheetId="3">#REF!</definedName>
    <definedName name="RGLIF_20">#REF!</definedName>
    <definedName name="RGLIF_28" localSheetId="11">#REF!</definedName>
    <definedName name="RGLIF_28" localSheetId="3">#REF!</definedName>
    <definedName name="RGLIF_28">#REF!</definedName>
    <definedName name="Rh" localSheetId="11">#REF!</definedName>
    <definedName name="Rh" localSheetId="3">#REF!</definedName>
    <definedName name="Rh">#REF!</definedName>
    <definedName name="Rh_20" localSheetId="11">#REF!</definedName>
    <definedName name="Rh_20" localSheetId="3">#REF!</definedName>
    <definedName name="Rh_20">#REF!</definedName>
    <definedName name="Rh_28" localSheetId="11">#REF!</definedName>
    <definedName name="Rh_28" localSheetId="3">#REF!</definedName>
    <definedName name="Rh_28">#REF!</definedName>
    <definedName name="RHEC" localSheetId="11">#REF!</definedName>
    <definedName name="RHEC" localSheetId="3">#REF!</definedName>
    <definedName name="RHEC">#REF!</definedName>
    <definedName name="RHEC_20" localSheetId="11">#REF!</definedName>
    <definedName name="RHEC_20" localSheetId="3">#REF!</definedName>
    <definedName name="RHEC_20">#REF!</definedName>
    <definedName name="RHEC_28" localSheetId="11">#REF!</definedName>
    <definedName name="RHEC_28" localSheetId="3">#REF!</definedName>
    <definedName name="RHEC_28">#REF!</definedName>
    <definedName name="RHEFF" localSheetId="11">#REF!</definedName>
    <definedName name="RHEFF" localSheetId="3">#REF!</definedName>
    <definedName name="RHEFF">#REF!</definedName>
    <definedName name="RHEFF_20" localSheetId="11">#REF!</definedName>
    <definedName name="RHEFF_20" localSheetId="3">#REF!</definedName>
    <definedName name="RHEFF_20">#REF!</definedName>
    <definedName name="RHEFF_28" localSheetId="11">#REF!</definedName>
    <definedName name="RHEFF_28" localSheetId="3">#REF!</definedName>
    <definedName name="RHEFF_28">#REF!</definedName>
    <definedName name="RHH1_20" localSheetId="11">#REF!</definedName>
    <definedName name="RHH1_20" localSheetId="3">#REF!</definedName>
    <definedName name="RHH1_20">#REF!</definedName>
    <definedName name="RHH1_28" localSheetId="11">#REF!</definedName>
    <definedName name="RHH1_28" localSheetId="3">#REF!</definedName>
    <definedName name="RHH1_28">#REF!</definedName>
    <definedName name="RHH10_20" localSheetId="11">#REF!</definedName>
    <definedName name="RHH10_20" localSheetId="3">#REF!</definedName>
    <definedName name="RHH10_20">#REF!</definedName>
    <definedName name="RHH10_28" localSheetId="11">#REF!</definedName>
    <definedName name="RHH10_28" localSheetId="3">#REF!</definedName>
    <definedName name="RHH10_28">#REF!</definedName>
    <definedName name="RHHC" localSheetId="11">#REF!</definedName>
    <definedName name="RHHC" localSheetId="3">#REF!</definedName>
    <definedName name="RHHC">#REF!</definedName>
    <definedName name="RHHC_20" localSheetId="11">#REF!</definedName>
    <definedName name="RHHC_20" localSheetId="3">#REF!</definedName>
    <definedName name="RHHC_20">#REF!</definedName>
    <definedName name="RHHC_28" localSheetId="11">#REF!</definedName>
    <definedName name="RHHC_28" localSheetId="3">#REF!</definedName>
    <definedName name="RHHC_28">#REF!</definedName>
    <definedName name="RHLIF" localSheetId="11">#REF!</definedName>
    <definedName name="RHLIF" localSheetId="3">#REF!</definedName>
    <definedName name="RHLIF">#REF!</definedName>
    <definedName name="RHLIF_20" localSheetId="11">#REF!</definedName>
    <definedName name="RHLIF_20" localSheetId="3">#REF!</definedName>
    <definedName name="RHLIF_20">#REF!</definedName>
    <definedName name="RHLIF_28" localSheetId="11">#REF!</definedName>
    <definedName name="RHLIF_28" localSheetId="3">#REF!</definedName>
    <definedName name="RHLIF_28">#REF!</definedName>
    <definedName name="RHOM" localSheetId="11">#REF!</definedName>
    <definedName name="RHOM" localSheetId="3">#REF!</definedName>
    <definedName name="RHOM">#REF!</definedName>
    <definedName name="RHOM_20" localSheetId="11">#REF!</definedName>
    <definedName name="RHOM_20" localSheetId="3">#REF!</definedName>
    <definedName name="RHOM_20">#REF!</definedName>
    <definedName name="RHOM_28" localSheetId="11">#REF!</definedName>
    <definedName name="RHOM_28" localSheetId="3">#REF!</definedName>
    <definedName name="RHOM_28">#REF!</definedName>
    <definedName name="RHP1_20" localSheetId="11">#REF!</definedName>
    <definedName name="RHP1_20" localSheetId="3">#REF!</definedName>
    <definedName name="RHP1_20">#REF!</definedName>
    <definedName name="RHP1_28" localSheetId="11">#REF!</definedName>
    <definedName name="RHP1_28" localSheetId="3">#REF!</definedName>
    <definedName name="RHP1_28">#REF!</definedName>
    <definedName name="RHP10_20" localSheetId="11">#REF!</definedName>
    <definedName name="RHP10_20" localSheetId="3">#REF!</definedName>
    <definedName name="RHP10_20">#REF!</definedName>
    <definedName name="RHP10_28" localSheetId="11">#REF!</definedName>
    <definedName name="RHP10_28" localSheetId="3">#REF!</definedName>
    <definedName name="RHP10_28">#REF!</definedName>
    <definedName name="ri" localSheetId="11">#REF!</definedName>
    <definedName name="ri" localSheetId="3">#REF!</definedName>
    <definedName name="ri">#REF!</definedName>
    <definedName name="ri_20" localSheetId="11">#REF!</definedName>
    <definedName name="ri_20" localSheetId="3">#REF!</definedName>
    <definedName name="ri_20">#REF!</definedName>
    <definedName name="ri_28" localSheetId="11">#REF!</definedName>
    <definedName name="ri_28" localSheetId="3">#REF!</definedName>
    <definedName name="ri_28">#REF!</definedName>
    <definedName name="RI1_20" localSheetId="11">#REF!</definedName>
    <definedName name="RI1_20" localSheetId="3">#REF!</definedName>
    <definedName name="RI1_20">#REF!</definedName>
    <definedName name="RI1_28" localSheetId="11">#REF!</definedName>
    <definedName name="RI1_28" localSheetId="3">#REF!</definedName>
    <definedName name="RI1_28">#REF!</definedName>
    <definedName name="RI10_20" localSheetId="11">#REF!</definedName>
    <definedName name="RI10_20" localSheetId="3">#REF!</definedName>
    <definedName name="RI10_20">#REF!</definedName>
    <definedName name="RI10_28" localSheetId="11">#REF!</definedName>
    <definedName name="RI10_28" localSheetId="3">#REF!</definedName>
    <definedName name="RI10_28">#REF!</definedName>
    <definedName name="Ricoh" localSheetId="11">#REF!</definedName>
    <definedName name="Ricoh" localSheetId="3">#REF!</definedName>
    <definedName name="Ricoh">#REF!</definedName>
    <definedName name="Ricoh_20" localSheetId="11">#REF!</definedName>
    <definedName name="Ricoh_20" localSheetId="3">#REF!</definedName>
    <definedName name="Ricoh_20">#REF!</definedName>
    <definedName name="Ricoh_28" localSheetId="11">#REF!</definedName>
    <definedName name="Ricoh_28" localSheetId="3">#REF!</definedName>
    <definedName name="Ricoh_28">#REF!</definedName>
    <definedName name="RII1_20" localSheetId="11">#REF!</definedName>
    <definedName name="RII1_20" localSheetId="3">#REF!</definedName>
    <definedName name="RII1_20">#REF!</definedName>
    <definedName name="RII1_28" localSheetId="11">#REF!</definedName>
    <definedName name="RII1_28" localSheetId="3">#REF!</definedName>
    <definedName name="RII1_28">#REF!</definedName>
    <definedName name="RII10_20" localSheetId="11">#REF!</definedName>
    <definedName name="RII10_20" localSheetId="3">#REF!</definedName>
    <definedName name="RII10_20">#REF!</definedName>
    <definedName name="RII10_28" localSheetId="11">#REF!</definedName>
    <definedName name="RII10_28" localSheetId="3">#REF!</definedName>
    <definedName name="RII10_28">#REF!</definedName>
    <definedName name="RIP1_20" localSheetId="11">#REF!</definedName>
    <definedName name="RIP1_20" localSheetId="3">#REF!</definedName>
    <definedName name="RIP1_20">#REF!</definedName>
    <definedName name="RIP1_28" localSheetId="11">#REF!</definedName>
    <definedName name="RIP1_28" localSheetId="3">#REF!</definedName>
    <definedName name="RIP1_28">#REF!</definedName>
    <definedName name="RIP10_20" localSheetId="11">#REF!</definedName>
    <definedName name="RIP10_20" localSheetId="3">#REF!</definedName>
    <definedName name="RIP10_20">#REF!</definedName>
    <definedName name="RIP10_28" localSheetId="11">#REF!</definedName>
    <definedName name="RIP10_28" localSheetId="3">#REF!</definedName>
    <definedName name="RIP10_28">#REF!</definedName>
    <definedName name="RIR" localSheetId="11">#REF!</definedName>
    <definedName name="RIR" localSheetId="3">#REF!</definedName>
    <definedName name="RIR">#REF!</definedName>
    <definedName name="RIR_20" localSheetId="11">#REF!</definedName>
    <definedName name="RIR_20" localSheetId="3">#REF!</definedName>
    <definedName name="RIR_20">#REF!</definedName>
    <definedName name="RIR_28" localSheetId="11">#REF!</definedName>
    <definedName name="RIR_28" localSheetId="3">#REF!</definedName>
    <definedName name="RIR_28">#REF!</definedName>
    <definedName name="Rk" localSheetId="11">#REF!</definedName>
    <definedName name="Rk" localSheetId="3">#REF!</definedName>
    <definedName name="Rk">#REF!</definedName>
    <definedName name="RL" localSheetId="11">#REF!</definedName>
    <definedName name="RL" localSheetId="3">#REF!</definedName>
    <definedName name="RL">#REF!</definedName>
    <definedName name="RL_28" localSheetId="11">#REF!</definedName>
    <definedName name="RL_28" localSheetId="3">#REF!</definedName>
    <definedName name="RL_28">#REF!</definedName>
    <definedName name="RLF" localSheetId="11">#REF!</definedName>
    <definedName name="RLF" localSheetId="3">#REF!</definedName>
    <definedName name="RLF">#REF!</definedName>
    <definedName name="RLF_20" localSheetId="11">#REF!</definedName>
    <definedName name="RLF_20" localSheetId="3">#REF!</definedName>
    <definedName name="RLF_20">#REF!</definedName>
    <definedName name="RLF_28" localSheetId="11">#REF!</definedName>
    <definedName name="RLF_28" localSheetId="3">#REF!</definedName>
    <definedName name="RLF_28">#REF!</definedName>
    <definedName name="RLKM" localSheetId="11">#REF!</definedName>
    <definedName name="RLKM" localSheetId="3">#REF!</definedName>
    <definedName name="RLKM">#REF!</definedName>
    <definedName name="RLKM_20" localSheetId="11">#REF!</definedName>
    <definedName name="RLKM_20" localSheetId="3">#REF!</definedName>
    <definedName name="RLKM_20">#REF!</definedName>
    <definedName name="RLKM_28" localSheetId="11">#REF!</definedName>
    <definedName name="RLKM_28" localSheetId="3">#REF!</definedName>
    <definedName name="RLKM_28">#REF!</definedName>
    <definedName name="RLL" localSheetId="11">#REF!</definedName>
    <definedName name="RLL" localSheetId="3">#REF!</definedName>
    <definedName name="RLL">#REF!</definedName>
    <definedName name="RLL_20" localSheetId="11">#REF!</definedName>
    <definedName name="RLL_20" localSheetId="3">#REF!</definedName>
    <definedName name="RLL_20">#REF!</definedName>
    <definedName name="RLL_28" localSheetId="11">#REF!</definedName>
    <definedName name="RLL_28" localSheetId="3">#REF!</definedName>
    <definedName name="RLL_28">#REF!</definedName>
    <definedName name="RLOM" localSheetId="11">#REF!</definedName>
    <definedName name="RLOM" localSheetId="3">#REF!</definedName>
    <definedName name="RLOM">#REF!</definedName>
    <definedName name="RLOM_20" localSheetId="11">#REF!</definedName>
    <definedName name="RLOM_20" localSheetId="3">#REF!</definedName>
    <definedName name="RLOM_20">#REF!</definedName>
    <definedName name="RLOM_28" localSheetId="11">#REF!</definedName>
    <definedName name="RLOM_28" localSheetId="3">#REF!</definedName>
    <definedName name="RLOM_28">#REF!</definedName>
    <definedName name="rn" localSheetId="11">#REF!</definedName>
    <definedName name="rn" localSheetId="3">#REF!</definedName>
    <definedName name="rn">#REF!</definedName>
    <definedName name="rn_20" localSheetId="11">#REF!</definedName>
    <definedName name="rn_20" localSheetId="3">#REF!</definedName>
    <definedName name="rn_20">#REF!</definedName>
    <definedName name="Rncot" localSheetId="11">#REF!</definedName>
    <definedName name="Rncot" localSheetId="3">#REF!</definedName>
    <definedName name="Rncot">#REF!</definedName>
    <definedName name="Rncot_20" localSheetId="11">#REF!</definedName>
    <definedName name="Rncot_20" localSheetId="3">#REF!</definedName>
    <definedName name="Rncot_20">#REF!</definedName>
    <definedName name="Rncot_28" localSheetId="11">#REF!</definedName>
    <definedName name="Rncot_28" localSheetId="3">#REF!</definedName>
    <definedName name="Rncot_28">#REF!</definedName>
    <definedName name="Rndam" localSheetId="11">#REF!</definedName>
    <definedName name="Rndam" localSheetId="3">#REF!</definedName>
    <definedName name="Rndam">#REF!</definedName>
    <definedName name="Rndam_20" localSheetId="11">#REF!</definedName>
    <definedName name="Rndam_20" localSheetId="3">#REF!</definedName>
    <definedName name="Rndam_20">#REF!</definedName>
    <definedName name="Rndam_28" localSheetId="11">#REF!</definedName>
    <definedName name="Rndam_28" localSheetId="3">#REF!</definedName>
    <definedName name="Rndam_28">#REF!</definedName>
    <definedName name="Rnp" localSheetId="11">#REF!</definedName>
    <definedName name="Rnp" localSheetId="3">#REF!</definedName>
    <definedName name="Rnp">#REF!</definedName>
    <definedName name="RoofingWork" localSheetId="11">#REF!</definedName>
    <definedName name="RoofingWork" localSheetId="3">#REF!</definedName>
    <definedName name="RoofingWork">#REF!</definedName>
    <definedName name="RoofingWork_28" localSheetId="11">#REF!</definedName>
    <definedName name="RoofingWork_28" localSheetId="3">#REF!</definedName>
    <definedName name="RoofingWork_28">#REF!</definedName>
    <definedName name="Round" localSheetId="11">#REF!</definedName>
    <definedName name="Round" localSheetId="3">#REF!</definedName>
    <definedName name="Round">#REF!</definedName>
    <definedName name="Round_28" localSheetId="11">#REF!</definedName>
    <definedName name="Round_28" localSheetId="3">#REF!</definedName>
    <definedName name="Round_28">#REF!</definedName>
    <definedName name="RoundUps" localSheetId="11">#REF!</definedName>
    <definedName name="RoundUps" localSheetId="3">#REF!</definedName>
    <definedName name="RoundUps">#REF!</definedName>
    <definedName name="rp95_20" localSheetId="11">#REF!</definedName>
    <definedName name="rp95_20" localSheetId="3">#REF!</definedName>
    <definedName name="rp95_20">#REF!</definedName>
    <definedName name="rp95_28" localSheetId="11">#REF!</definedName>
    <definedName name="rp95_28" localSheetId="3">#REF!</definedName>
    <definedName name="rp95_28">#REF!</definedName>
    <definedName name="RPHEC" localSheetId="11">#REF!</definedName>
    <definedName name="RPHEC" localSheetId="3">#REF!</definedName>
    <definedName name="RPHEC">#REF!</definedName>
    <definedName name="RPHEC_20" localSheetId="11">#REF!</definedName>
    <definedName name="RPHEC_20" localSheetId="3">#REF!</definedName>
    <definedName name="RPHEC_20">#REF!</definedName>
    <definedName name="RPHEC_28" localSheetId="11">#REF!</definedName>
    <definedName name="RPHEC_28" localSheetId="3">#REF!</definedName>
    <definedName name="RPHEC_28">#REF!</definedName>
    <definedName name="RPHLIF" localSheetId="11">#REF!</definedName>
    <definedName name="RPHLIF" localSheetId="3">#REF!</definedName>
    <definedName name="RPHLIF">#REF!</definedName>
    <definedName name="RPHLIF_20" localSheetId="11">#REF!</definedName>
    <definedName name="RPHLIF_20" localSheetId="3">#REF!</definedName>
    <definedName name="RPHLIF_20">#REF!</definedName>
    <definedName name="RPHLIF_28" localSheetId="11">#REF!</definedName>
    <definedName name="RPHLIF_28" localSheetId="3">#REF!</definedName>
    <definedName name="RPHLIF_28">#REF!</definedName>
    <definedName name="RPHOM" localSheetId="11">#REF!</definedName>
    <definedName name="RPHOM" localSheetId="3">#REF!</definedName>
    <definedName name="RPHOM">#REF!</definedName>
    <definedName name="RPHOM_20" localSheetId="11">#REF!</definedName>
    <definedName name="RPHOM_20" localSheetId="3">#REF!</definedName>
    <definedName name="RPHOM_20">#REF!</definedName>
    <definedName name="RPHOM_28" localSheetId="11">#REF!</definedName>
    <definedName name="RPHOM_28" localSheetId="3">#REF!</definedName>
    <definedName name="RPHOM_28">#REF!</definedName>
    <definedName name="RPHPC" localSheetId="11">#REF!</definedName>
    <definedName name="RPHPC" localSheetId="3">#REF!</definedName>
    <definedName name="RPHPC">#REF!</definedName>
    <definedName name="RPHPC_20" localSheetId="11">#REF!</definedName>
    <definedName name="RPHPC_20" localSheetId="3">#REF!</definedName>
    <definedName name="RPHPC_20">#REF!</definedName>
    <definedName name="RPHPC_28" localSheetId="11">#REF!</definedName>
    <definedName name="RPHPC_28" localSheetId="3">#REF!</definedName>
    <definedName name="RPHPC_28">#REF!</definedName>
    <definedName name="rps" localSheetId="11">#REF!</definedName>
    <definedName name="rps" localSheetId="3">#REF!</definedName>
    <definedName name="rps">#REF!</definedName>
    <definedName name="rps_28" localSheetId="11">#REF!</definedName>
    <definedName name="rps_28" localSheetId="3">#REF!</definedName>
    <definedName name="rps_28">#REF!</definedName>
    <definedName name="Rrpo" localSheetId="11">#REF!</definedName>
    <definedName name="Rrpo" localSheetId="3">#REF!</definedName>
    <definedName name="Rrpo">#REF!</definedName>
    <definedName name="Rrpo_20" localSheetId="11">#REF!</definedName>
    <definedName name="Rrpo_20" localSheetId="3">#REF!</definedName>
    <definedName name="Rrpo_20">#REF!</definedName>
    <definedName name="Rrpo_28" localSheetId="11">#REF!</definedName>
    <definedName name="Rrpo_28" localSheetId="3">#REF!</definedName>
    <definedName name="Rrpo_28">#REF!</definedName>
    <definedName name="rrrrrrrrrrrrrr" localSheetId="11">#REF!</definedName>
    <definedName name="rrrrrrrrrrrrrr" localSheetId="3">#REF!</definedName>
    <definedName name="rrrrrrrrrrrrrr">#REF!</definedName>
    <definedName name="RSBC" localSheetId="11">#REF!</definedName>
    <definedName name="RSBC" localSheetId="3">#REF!</definedName>
    <definedName name="RSBC">#REF!</definedName>
    <definedName name="RSBC_20" localSheetId="11">#REF!</definedName>
    <definedName name="RSBC_20" localSheetId="3">#REF!</definedName>
    <definedName name="RSBC_20">#REF!</definedName>
    <definedName name="RSBC_28" localSheetId="11">#REF!</definedName>
    <definedName name="RSBC_28" localSheetId="3">#REF!</definedName>
    <definedName name="RSBC_28">#REF!</definedName>
    <definedName name="RSBLIF" localSheetId="11">#REF!</definedName>
    <definedName name="RSBLIF" localSheetId="3">#REF!</definedName>
    <definedName name="RSBLIF">#REF!</definedName>
    <definedName name="RSBLIF_20" localSheetId="11">#REF!</definedName>
    <definedName name="RSBLIF_20" localSheetId="3">#REF!</definedName>
    <definedName name="RSBLIF_20">#REF!</definedName>
    <definedName name="RSBLIF_28" localSheetId="11">#REF!</definedName>
    <definedName name="RSBLIF_28" localSheetId="3">#REF!</definedName>
    <definedName name="RSBLIF_28">#REF!</definedName>
    <definedName name="RSD" localSheetId="11">#REF!</definedName>
    <definedName name="RSD" localSheetId="3">#REF!</definedName>
    <definedName name="RSD">#REF!</definedName>
    <definedName name="RSD_20" localSheetId="11">#REF!</definedName>
    <definedName name="RSD_20" localSheetId="3">#REF!</definedName>
    <definedName name="RSD_20">#REF!</definedName>
    <definedName name="RSIC" localSheetId="11">#REF!</definedName>
    <definedName name="RSIC" localSheetId="3">#REF!</definedName>
    <definedName name="RSIC">#REF!</definedName>
    <definedName name="RSIC_20" localSheetId="11">#REF!</definedName>
    <definedName name="RSIC_20" localSheetId="3">#REF!</definedName>
    <definedName name="RSIC_20">#REF!</definedName>
    <definedName name="RSIC_28" localSheetId="11">#REF!</definedName>
    <definedName name="RSIC_28" localSheetId="3">#REF!</definedName>
    <definedName name="RSIC_28">#REF!</definedName>
    <definedName name="RSIN" localSheetId="11">#REF!</definedName>
    <definedName name="RSIN" localSheetId="3">#REF!</definedName>
    <definedName name="RSIN">#REF!</definedName>
    <definedName name="RSIN_20" localSheetId="11">#REF!</definedName>
    <definedName name="RSIN_20" localSheetId="3">#REF!</definedName>
    <definedName name="RSIN_20">#REF!</definedName>
    <definedName name="RSIN_28" localSheetId="11">#REF!</definedName>
    <definedName name="RSIN_28" localSheetId="3">#REF!</definedName>
    <definedName name="RSIN_28">#REF!</definedName>
    <definedName name="RSLIF" localSheetId="11">#REF!</definedName>
    <definedName name="RSLIF" localSheetId="3">#REF!</definedName>
    <definedName name="RSLIF">#REF!</definedName>
    <definedName name="RSLIF_20" localSheetId="11">#REF!</definedName>
    <definedName name="RSLIF_20" localSheetId="3">#REF!</definedName>
    <definedName name="RSLIF_20">#REF!</definedName>
    <definedName name="RSLIF_28" localSheetId="11">#REF!</definedName>
    <definedName name="RSLIF_28" localSheetId="3">#REF!</definedName>
    <definedName name="RSLIF_28">#REF!</definedName>
    <definedName name="RSOM" localSheetId="11">#REF!</definedName>
    <definedName name="RSOM" localSheetId="3">#REF!</definedName>
    <definedName name="RSOM">#REF!</definedName>
    <definedName name="RSOM_20" localSheetId="11">#REF!</definedName>
    <definedName name="RSOM_20" localSheetId="3">#REF!</definedName>
    <definedName name="RSOM_20">#REF!</definedName>
    <definedName name="RSOM_28" localSheetId="11">#REF!</definedName>
    <definedName name="RSOM_28" localSheetId="3">#REF!</definedName>
    <definedName name="RSOM_28">#REF!</definedName>
    <definedName name="RSPI" localSheetId="11">#REF!</definedName>
    <definedName name="RSPI" localSheetId="3">#REF!</definedName>
    <definedName name="RSPI">#REF!</definedName>
    <definedName name="RSPI_20" localSheetId="11">#REF!</definedName>
    <definedName name="RSPI_20" localSheetId="3">#REF!</definedName>
    <definedName name="RSPI_20">#REF!</definedName>
    <definedName name="RSPI_28" localSheetId="11">#REF!</definedName>
    <definedName name="RSPI_28" localSheetId="3">#REF!</definedName>
    <definedName name="RSPI_28">#REF!</definedName>
    <definedName name="RSSC" localSheetId="11">#REF!</definedName>
    <definedName name="RSSC" localSheetId="3">#REF!</definedName>
    <definedName name="RSSC">#REF!</definedName>
    <definedName name="RSSC_20" localSheetId="11">#REF!</definedName>
    <definedName name="RSSC_20" localSheetId="3">#REF!</definedName>
    <definedName name="RSSC_20">#REF!</definedName>
    <definedName name="RSSC_28" localSheetId="11">#REF!</definedName>
    <definedName name="RSSC_28" localSheetId="3">#REF!</definedName>
    <definedName name="RSSC_28">#REF!</definedName>
    <definedName name="RT">NA()</definedName>
    <definedName name="RT_26" localSheetId="11">#REF!</definedName>
    <definedName name="RT_26" localSheetId="3">#REF!</definedName>
    <definedName name="RT_26">#REF!</definedName>
    <definedName name="RT_28" localSheetId="11">#REF!</definedName>
    <definedName name="RT_28" localSheetId="3">#REF!</definedName>
    <definedName name="RT_28">#REF!</definedName>
    <definedName name="RTC" localSheetId="11">#REF!</definedName>
    <definedName name="RTC" localSheetId="3">#REF!</definedName>
    <definedName name="RTC">#REF!</definedName>
    <definedName name="RTC_20" localSheetId="11">#REF!</definedName>
    <definedName name="RTC_20" localSheetId="3">#REF!</definedName>
    <definedName name="RTC_20">#REF!</definedName>
    <definedName name="Rtd" localSheetId="11">#REF!</definedName>
    <definedName name="Rtd" localSheetId="3">#REF!</definedName>
    <definedName name="Rtd">#REF!</definedName>
    <definedName name="Rtd_20" localSheetId="11">#REF!</definedName>
    <definedName name="Rtd_20" localSheetId="3">#REF!</definedName>
    <definedName name="Rtd_20">#REF!</definedName>
    <definedName name="Rtd_28" localSheetId="11">#REF!</definedName>
    <definedName name="Rtd_28" localSheetId="3">#REF!</definedName>
    <definedName name="Rtd_28">#REF!</definedName>
    <definedName name="RTT" localSheetId="11">#REF!</definedName>
    <definedName name="RTT" localSheetId="3">#REF!</definedName>
    <definedName name="RTT">#REF!</definedName>
    <definedName name="RTT_20" localSheetId="11">#REF!</definedName>
    <definedName name="RTT_20" localSheetId="3">#REF!</definedName>
    <definedName name="RTT_20">#REF!</definedName>
    <definedName name="Ru" localSheetId="11">#REF!</definedName>
    <definedName name="Ru" localSheetId="3">#REF!</definedName>
    <definedName name="Ru">#REF!</definedName>
    <definedName name="Ru_20" localSheetId="11">#REF!</definedName>
    <definedName name="Ru_20" localSheetId="3">#REF!</definedName>
    <definedName name="Ru_20">#REF!</definedName>
    <definedName name="Rucoc" localSheetId="11">#REF!</definedName>
    <definedName name="Rucoc" localSheetId="3">#REF!</definedName>
    <definedName name="Rucoc">#REF!</definedName>
    <definedName name="Rucoc_20" localSheetId="11">#REF!</definedName>
    <definedName name="Rucoc_20" localSheetId="3">#REF!</definedName>
    <definedName name="Rucoc_20">#REF!</definedName>
    <definedName name="Rucoc_28" localSheetId="11">#REF!</definedName>
    <definedName name="Rucoc_28" localSheetId="3">#REF!</definedName>
    <definedName name="Rucoc_28">#REF!</definedName>
    <definedName name="RWTPhi" localSheetId="11">#REF!</definedName>
    <definedName name="RWTPhi" localSheetId="3">#REF!</definedName>
    <definedName name="RWTPhi">#REF!</definedName>
    <definedName name="RWTPhi_20" localSheetId="11">#REF!</definedName>
    <definedName name="RWTPhi_20" localSheetId="3">#REF!</definedName>
    <definedName name="RWTPhi_20">#REF!</definedName>
    <definedName name="RWTPhi_28" localSheetId="11">#REF!</definedName>
    <definedName name="RWTPhi_28" localSheetId="3">#REF!</definedName>
    <definedName name="RWTPhi_28">#REF!</definedName>
    <definedName name="RWTPlo" localSheetId="11">#REF!</definedName>
    <definedName name="RWTPlo" localSheetId="3">#REF!</definedName>
    <definedName name="RWTPlo">#REF!</definedName>
    <definedName name="RWTPlo_20" localSheetId="11">#REF!</definedName>
    <definedName name="RWTPlo_20" localSheetId="3">#REF!</definedName>
    <definedName name="RWTPlo_20">#REF!</definedName>
    <definedName name="RWTPlo_28" localSheetId="11">#REF!</definedName>
    <definedName name="RWTPlo_28" localSheetId="3">#REF!</definedName>
    <definedName name="RWTPlo_28">#REF!</definedName>
    <definedName name="s" localSheetId="11">#REF!</definedName>
    <definedName name="s" localSheetId="3">#REF!</definedName>
    <definedName name="s">#REF!</definedName>
    <definedName name="s." localSheetId="11">#REF!</definedName>
    <definedName name="s." localSheetId="3">#REF!</definedName>
    <definedName name="s.">#REF!</definedName>
    <definedName name="s._20" localSheetId="11">#REF!</definedName>
    <definedName name="s._20" localSheetId="3">#REF!</definedName>
    <definedName name="s._20">#REF!</definedName>
    <definedName name="s._28" localSheetId="11">#REF!</definedName>
    <definedName name="s._28" localSheetId="3">#REF!</definedName>
    <definedName name="s._28">#REF!</definedName>
    <definedName name="s_" localSheetId="11">#REF!</definedName>
    <definedName name="s_" localSheetId="3">#REF!</definedName>
    <definedName name="s_">#REF!</definedName>
    <definedName name="s__28" localSheetId="11">#REF!</definedName>
    <definedName name="s__28" localSheetId="3">#REF!</definedName>
    <definedName name="s__28">#REF!</definedName>
    <definedName name="s_0" localSheetId="11">#REF!</definedName>
    <definedName name="s_0" localSheetId="3">#REF!</definedName>
    <definedName name="s_0">#REF!</definedName>
    <definedName name="s_0_28" localSheetId="11">#REF!</definedName>
    <definedName name="s_0_28" localSheetId="3">#REF!</definedName>
    <definedName name="s_0_28">#REF!</definedName>
    <definedName name="s_0cd" localSheetId="11">#REF!</definedName>
    <definedName name="s_0cd" localSheetId="3">#REF!</definedName>
    <definedName name="s_0cd">#REF!</definedName>
    <definedName name="s_0cd_20" localSheetId="11">#REF!</definedName>
    <definedName name="s_0cd_20" localSheetId="3">#REF!</definedName>
    <definedName name="s_0cd_20">#REF!</definedName>
    <definedName name="s_0cd_28" localSheetId="11">#REF!</definedName>
    <definedName name="s_0cd_28" localSheetId="3">#REF!</definedName>
    <definedName name="s_0cd_28">#REF!</definedName>
    <definedName name="s_1" localSheetId="11">#REF!</definedName>
    <definedName name="s_1" localSheetId="3">#REF!</definedName>
    <definedName name="s_1">#REF!</definedName>
    <definedName name="s_1_28" localSheetId="11">#REF!</definedName>
    <definedName name="s_1_28" localSheetId="3">#REF!</definedName>
    <definedName name="s_1_28">#REF!</definedName>
    <definedName name="s_2" localSheetId="11">#REF!</definedName>
    <definedName name="s_2" localSheetId="3">#REF!</definedName>
    <definedName name="s_2">#REF!</definedName>
    <definedName name="s_20" localSheetId="11">#REF!</definedName>
    <definedName name="s_20" localSheetId="3">#REF!</definedName>
    <definedName name="s_20">#REF!</definedName>
    <definedName name="s_25" localSheetId="11">#REF!</definedName>
    <definedName name="s_25" localSheetId="3">#REF!</definedName>
    <definedName name="s_25">#REF!</definedName>
    <definedName name="s_26" localSheetId="11">#REF!</definedName>
    <definedName name="s_26" localSheetId="3">#REF!</definedName>
    <definedName name="s_26">#REF!</definedName>
    <definedName name="s_28" localSheetId="11">#REF!</definedName>
    <definedName name="s_28" localSheetId="3">#REF!</definedName>
    <definedName name="s_28">#REF!</definedName>
    <definedName name="s_3" localSheetId="11">#REF!</definedName>
    <definedName name="s_3" localSheetId="3">#REF!</definedName>
    <definedName name="s_3">#REF!</definedName>
    <definedName name="s_3_1" localSheetId="11">#REF!</definedName>
    <definedName name="s_3_1" localSheetId="3">#REF!</definedName>
    <definedName name="s_3_1">#REF!</definedName>
    <definedName name="s_3_2" localSheetId="11">#REF!</definedName>
    <definedName name="s_3_2" localSheetId="3">#REF!</definedName>
    <definedName name="s_3_2">#REF!</definedName>
    <definedName name="s_3_20" localSheetId="11">#REF!</definedName>
    <definedName name="s_3_20" localSheetId="3">#REF!</definedName>
    <definedName name="s_3_20">#REF!</definedName>
    <definedName name="s_3_25" localSheetId="11">#REF!</definedName>
    <definedName name="s_3_25" localSheetId="3">#REF!</definedName>
    <definedName name="s_3_25">#REF!</definedName>
    <definedName name="s_58" localSheetId="11">#REF!</definedName>
    <definedName name="s_58" localSheetId="3">#REF!</definedName>
    <definedName name="s_58">#REF!</definedName>
    <definedName name="s_58_20" localSheetId="11">#REF!</definedName>
    <definedName name="s_58_20" localSheetId="3">#REF!</definedName>
    <definedName name="s_58_20">#REF!</definedName>
    <definedName name="s_58_28" localSheetId="11">#REF!</definedName>
    <definedName name="s_58_28" localSheetId="3">#REF!</definedName>
    <definedName name="s_58_28">#REF!</definedName>
    <definedName name="s_58g" localSheetId="11">#REF!</definedName>
    <definedName name="s_58g" localSheetId="3">#REF!</definedName>
    <definedName name="s_58g">#REF!</definedName>
    <definedName name="s_58g_20" localSheetId="11">#REF!</definedName>
    <definedName name="s_58g_20" localSheetId="3">#REF!</definedName>
    <definedName name="s_58g_20">#REF!</definedName>
    <definedName name="s_58g_28" localSheetId="11">#REF!</definedName>
    <definedName name="s_58g_28" localSheetId="3">#REF!</definedName>
    <definedName name="s_58g_28">#REF!</definedName>
    <definedName name="s_59" localSheetId="11">#REF!</definedName>
    <definedName name="s_59" localSheetId="3">#REF!</definedName>
    <definedName name="s_59">#REF!</definedName>
    <definedName name="s_59_20" localSheetId="11">#REF!</definedName>
    <definedName name="s_59_20" localSheetId="3">#REF!</definedName>
    <definedName name="s_59_20">#REF!</definedName>
    <definedName name="s_59_28" localSheetId="11">#REF!</definedName>
    <definedName name="s_59_28" localSheetId="3">#REF!</definedName>
    <definedName name="s_59_28">#REF!</definedName>
    <definedName name="s_59g" localSheetId="11">#REF!</definedName>
    <definedName name="s_59g" localSheetId="3">#REF!</definedName>
    <definedName name="s_59g">#REF!</definedName>
    <definedName name="s_59g_20" localSheetId="11">#REF!</definedName>
    <definedName name="s_59g_20" localSheetId="3">#REF!</definedName>
    <definedName name="s_59g_20">#REF!</definedName>
    <definedName name="s_59g_28" localSheetId="11">#REF!</definedName>
    <definedName name="s_59g_28" localSheetId="3">#REF!</definedName>
    <definedName name="s_59g_28">#REF!</definedName>
    <definedName name="s_Icd" localSheetId="11">#REF!</definedName>
    <definedName name="s_Icd" localSheetId="3">#REF!</definedName>
    <definedName name="s_Icd">#REF!</definedName>
    <definedName name="s_Icd_20" localSheetId="11">#REF!</definedName>
    <definedName name="s_Icd_20" localSheetId="3">#REF!</definedName>
    <definedName name="s_Icd_20">#REF!</definedName>
    <definedName name="s_Icd_28" localSheetId="11">#REF!</definedName>
    <definedName name="s_Icd_28" localSheetId="3">#REF!</definedName>
    <definedName name="s_Icd_28">#REF!</definedName>
    <definedName name="s1__20" localSheetId="11">#REF!</definedName>
    <definedName name="s1__20" localSheetId="3">#REF!</definedName>
    <definedName name="s1__20">#REF!</definedName>
    <definedName name="s1__28" localSheetId="11">#REF!</definedName>
    <definedName name="s1__28" localSheetId="3">#REF!</definedName>
    <definedName name="s1__28">#REF!</definedName>
    <definedName name="s2_" localSheetId="11">#REF!</definedName>
    <definedName name="s2_" localSheetId="3">#REF!</definedName>
    <definedName name="s2_">#REF!</definedName>
    <definedName name="s2__20" localSheetId="11">#REF!</definedName>
    <definedName name="s2__20" localSheetId="3">#REF!</definedName>
    <definedName name="s2__20">#REF!</definedName>
    <definedName name="s2__28" localSheetId="11">#REF!</definedName>
    <definedName name="s2__28" localSheetId="3">#REF!</definedName>
    <definedName name="s2__28">#REF!</definedName>
    <definedName name="s3_" localSheetId="11">#REF!</definedName>
    <definedName name="s3_" localSheetId="3">#REF!</definedName>
    <definedName name="s3_">#REF!</definedName>
    <definedName name="s3__20" localSheetId="11">#REF!</definedName>
    <definedName name="s3__20" localSheetId="3">#REF!</definedName>
    <definedName name="s3__20">#REF!</definedName>
    <definedName name="s3__28" localSheetId="11">#REF!</definedName>
    <definedName name="s3__28" localSheetId="3">#REF!</definedName>
    <definedName name="s3__28">#REF!</definedName>
    <definedName name="s3tb" localSheetId="11">#REF!</definedName>
    <definedName name="s3tb" localSheetId="3">#REF!</definedName>
    <definedName name="s3tb">#REF!</definedName>
    <definedName name="s3tb_20" localSheetId="11">#REF!</definedName>
    <definedName name="s3tb_20" localSheetId="3">#REF!</definedName>
    <definedName name="s3tb_20">#REF!</definedName>
    <definedName name="s4_" localSheetId="11">#REF!</definedName>
    <definedName name="s4_" localSheetId="3">#REF!</definedName>
    <definedName name="s4_">#REF!</definedName>
    <definedName name="s4__20" localSheetId="11">#REF!</definedName>
    <definedName name="s4__20" localSheetId="3">#REF!</definedName>
    <definedName name="s4__20">#REF!</definedName>
    <definedName name="s4__28" localSheetId="11">#REF!</definedName>
    <definedName name="s4__28" localSheetId="3">#REF!</definedName>
    <definedName name="s4__28">#REF!</definedName>
    <definedName name="s4tb" localSheetId="11">#REF!</definedName>
    <definedName name="s4tb" localSheetId="3">#REF!</definedName>
    <definedName name="s4tb">#REF!</definedName>
    <definedName name="s4tb_20" localSheetId="11">#REF!</definedName>
    <definedName name="s4tb_20" localSheetId="3">#REF!</definedName>
    <definedName name="s4tb_20">#REF!</definedName>
    <definedName name="s51.5" localSheetId="11">#REF!</definedName>
    <definedName name="s51.5" localSheetId="3">#REF!</definedName>
    <definedName name="s51.5">#REF!</definedName>
    <definedName name="s51.5_20" localSheetId="11">#REF!</definedName>
    <definedName name="s51.5_20" localSheetId="3">#REF!</definedName>
    <definedName name="s51.5_20">#REF!</definedName>
    <definedName name="s5tb" localSheetId="11">#REF!</definedName>
    <definedName name="s5tb" localSheetId="3">#REF!</definedName>
    <definedName name="s5tb">#REF!</definedName>
    <definedName name="s5tb_20" localSheetId="11">#REF!</definedName>
    <definedName name="s5tb_20" localSheetId="3">#REF!</definedName>
    <definedName name="s5tb_20">#REF!</definedName>
    <definedName name="s71.5" localSheetId="11">#REF!</definedName>
    <definedName name="s71.5" localSheetId="3">#REF!</definedName>
    <definedName name="s71.5">#REF!</definedName>
    <definedName name="s71.5_20" localSheetId="11">#REF!</definedName>
    <definedName name="s71.5_20" localSheetId="3">#REF!</definedName>
    <definedName name="s71.5_20">#REF!</definedName>
    <definedName name="s75F29" localSheetId="11">#REF!</definedName>
    <definedName name="s75F29" localSheetId="3">#REF!</definedName>
    <definedName name="s75F29">#REF!</definedName>
    <definedName name="s7tb" localSheetId="11">#REF!</definedName>
    <definedName name="s7tb" localSheetId="3">#REF!</definedName>
    <definedName name="s7tb">#REF!</definedName>
    <definedName name="s7tb_20" localSheetId="11">#REF!</definedName>
    <definedName name="s7tb_20" localSheetId="3">#REF!</definedName>
    <definedName name="s7tb_20">#REF!</definedName>
    <definedName name="sa." localSheetId="11">#REF!</definedName>
    <definedName name="sa." localSheetId="3">#REF!</definedName>
    <definedName name="sa.">#REF!</definedName>
    <definedName name="sa._28" localSheetId="11">#REF!</definedName>
    <definedName name="sa._28" localSheetId="3">#REF!</definedName>
    <definedName name="sa._28">#REF!</definedName>
    <definedName name="sai" localSheetId="11">#REF!</definedName>
    <definedName name="sai" localSheetId="3">#REF!</definedName>
    <definedName name="sai">#REF!</definedName>
    <definedName name="sai_28" localSheetId="11">#REF!</definedName>
    <definedName name="sai_28" localSheetId="3">#REF!</definedName>
    <definedName name="sai_28">#REF!</definedName>
    <definedName name="salan200" localSheetId="11">#REF!</definedName>
    <definedName name="salan200" localSheetId="3">#REF!</definedName>
    <definedName name="salan200">#REF!</definedName>
    <definedName name="salan200_20" localSheetId="11">#REF!</definedName>
    <definedName name="salan200_20" localSheetId="3">#REF!</definedName>
    <definedName name="salan200_20">#REF!</definedName>
    <definedName name="salan200_28" localSheetId="11">#REF!</definedName>
    <definedName name="salan200_28" localSheetId="3">#REF!</definedName>
    <definedName name="salan200_28">#REF!</definedName>
    <definedName name="salan400" localSheetId="11">#REF!</definedName>
    <definedName name="salan400" localSheetId="3">#REF!</definedName>
    <definedName name="salan400">#REF!</definedName>
    <definedName name="salan400_20" localSheetId="11">#REF!</definedName>
    <definedName name="salan400_20" localSheetId="3">#REF!</definedName>
    <definedName name="salan400_20">#REF!</definedName>
    <definedName name="salan400_28" localSheetId="11">#REF!</definedName>
    <definedName name="salan400_28" localSheetId="3">#REF!</definedName>
    <definedName name="salan400_28">#REF!</definedName>
    <definedName name="San_truoc" localSheetId="11">#REF!</definedName>
    <definedName name="San_truoc" localSheetId="3">#REF!</definedName>
    <definedName name="San_truoc">#REF!</definedName>
    <definedName name="san108_20" localSheetId="11">#REF!</definedName>
    <definedName name="san108_20" localSheetId="3">#REF!</definedName>
    <definedName name="san108_20">#REF!</definedName>
    <definedName name="san108_28" localSheetId="11">#REF!</definedName>
    <definedName name="san108_28" localSheetId="3">#REF!</definedName>
    <definedName name="san108_28">#REF!</definedName>
    <definedName name="san110cv" localSheetId="11">#REF!</definedName>
    <definedName name="san110cv" localSheetId="3">#REF!</definedName>
    <definedName name="san110cv">#REF!</definedName>
    <definedName name="san110cv_20" localSheetId="11">#REF!</definedName>
    <definedName name="san110cv_20" localSheetId="3">#REF!</definedName>
    <definedName name="san110cv_20">#REF!</definedName>
    <definedName name="sand" localSheetId="11">#REF!</definedName>
    <definedName name="sand" localSheetId="3">#REF!</definedName>
    <definedName name="sand">#REF!</definedName>
    <definedName name="sand_20" localSheetId="11">#REF!</definedName>
    <definedName name="sand_20" localSheetId="3">#REF!</definedName>
    <definedName name="sand_20">#REF!</definedName>
    <definedName name="sand_28" localSheetId="11">#REF!</definedName>
    <definedName name="sand_28" localSheetId="3">#REF!</definedName>
    <definedName name="sand_28">#REF!</definedName>
    <definedName name="sangbentonite" localSheetId="11">#REF!</definedName>
    <definedName name="sangbentonite" localSheetId="3">#REF!</definedName>
    <definedName name="sangbentonite">#REF!</definedName>
    <definedName name="sangbentonite_20" localSheetId="11">#REF!</definedName>
    <definedName name="sangbentonite_20" localSheetId="3">#REF!</definedName>
    <definedName name="sangbentonite_20">#REF!</definedName>
    <definedName name="sangbentonite_28" localSheetId="11">#REF!</definedName>
    <definedName name="sangbentonite_28" localSheetId="3">#REF!</definedName>
    <definedName name="sangbentonite_28">#REF!</definedName>
    <definedName name="sat">NA()</definedName>
    <definedName name="sat_26" localSheetId="11">#REF!</definedName>
    <definedName name="sat_26" localSheetId="3">#REF!</definedName>
    <definedName name="sat_26">#REF!</definedName>
    <definedName name="sat_28" localSheetId="11">#REF!</definedName>
    <definedName name="sat_28" localSheetId="3">#REF!</definedName>
    <definedName name="sat_28">#REF!</definedName>
    <definedName name="sat10_26" localSheetId="11">#REF!</definedName>
    <definedName name="sat10_26" localSheetId="3">#REF!</definedName>
    <definedName name="sat10_26">#REF!</definedName>
    <definedName name="sat10_28" localSheetId="11">#REF!</definedName>
    <definedName name="sat10_28" localSheetId="3">#REF!</definedName>
    <definedName name="sat10_28">#REF!</definedName>
    <definedName name="sat12_28" localSheetId="11">#REF!</definedName>
    <definedName name="sat12_28" localSheetId="3">#REF!</definedName>
    <definedName name="sat12_28">#REF!</definedName>
    <definedName name="sat14_26" localSheetId="11">#REF!</definedName>
    <definedName name="sat14_26" localSheetId="3">#REF!</definedName>
    <definedName name="sat14_26">#REF!</definedName>
    <definedName name="sat14_28" localSheetId="11">#REF!</definedName>
    <definedName name="sat14_28" localSheetId="3">#REF!</definedName>
    <definedName name="sat14_28">#REF!</definedName>
    <definedName name="sat16_28" localSheetId="11">#REF!</definedName>
    <definedName name="sat16_28" localSheetId="3">#REF!</definedName>
    <definedName name="sat16_28">#REF!</definedName>
    <definedName name="sat20_28" localSheetId="11">#REF!</definedName>
    <definedName name="sat20_28" localSheetId="3">#REF!</definedName>
    <definedName name="sat20_28">#REF!</definedName>
    <definedName name="Sat27_20" localSheetId="11">#REF!</definedName>
    <definedName name="Sat27_20" localSheetId="3">#REF!</definedName>
    <definedName name="Sat27_20">#REF!</definedName>
    <definedName name="Sat27_28" localSheetId="11">#REF!</definedName>
    <definedName name="Sat27_28" localSheetId="3">#REF!</definedName>
    <definedName name="Sat27_28">#REF!</definedName>
    <definedName name="sat6_26" localSheetId="11">#REF!</definedName>
    <definedName name="sat6_26" localSheetId="3">#REF!</definedName>
    <definedName name="sat6_26">#REF!</definedName>
    <definedName name="Sat6_28" localSheetId="11">#REF!</definedName>
    <definedName name="Sat6_28" localSheetId="3">#REF!</definedName>
    <definedName name="Sat6_28">#REF!</definedName>
    <definedName name="sat8_26" localSheetId="11">#REF!</definedName>
    <definedName name="sat8_26" localSheetId="3">#REF!</definedName>
    <definedName name="sat8_26">#REF!</definedName>
    <definedName name="sat8_28" localSheetId="11">#REF!</definedName>
    <definedName name="sat8_28" localSheetId="3">#REF!</definedName>
    <definedName name="sat8_28">#REF!</definedName>
    <definedName name="Satdet" localSheetId="11">#REF!</definedName>
    <definedName name="Satdet" localSheetId="3">#REF!</definedName>
    <definedName name="Satdet">#REF!</definedName>
    <definedName name="Satdet_20" localSheetId="11">#REF!</definedName>
    <definedName name="Satdet_20" localSheetId="3">#REF!</definedName>
    <definedName name="Satdet_20">#REF!</definedName>
    <definedName name="Satgoc" localSheetId="11">#REF!</definedName>
    <definedName name="Satgoc" localSheetId="3">#REF!</definedName>
    <definedName name="Satgoc">#REF!</definedName>
    <definedName name="Satgoc_20" localSheetId="11">#REF!</definedName>
    <definedName name="Satgoc_20" localSheetId="3">#REF!</definedName>
    <definedName name="Satgoc_20">#REF!</definedName>
    <definedName name="satt" localSheetId="11">#REF!</definedName>
    <definedName name="satt" localSheetId="3">#REF!</definedName>
    <definedName name="satt">#REF!</definedName>
    <definedName name="satt_28" localSheetId="11">#REF!</definedName>
    <definedName name="satt_28" localSheetId="3">#REF!</definedName>
    <definedName name="satt_28">#REF!</definedName>
    <definedName name="satu">NA()</definedName>
    <definedName name="satu_26" localSheetId="11">#REF!</definedName>
    <definedName name="satu_26" localSheetId="3">#REF!</definedName>
    <definedName name="satu_26">#REF!</definedName>
    <definedName name="satu_28" localSheetId="11">#REF!</definedName>
    <definedName name="satu_28" localSheetId="3">#REF!</definedName>
    <definedName name="satu_28">#REF!</definedName>
    <definedName name="sau" localSheetId="11">#REF!</definedName>
    <definedName name="sau" localSheetId="3">#REF!</definedName>
    <definedName name="sau">#REF!</definedName>
    <definedName name="SB" localSheetId="11">#REF!</definedName>
    <definedName name="SB" localSheetId="3">#REF!</definedName>
    <definedName name="SB">#REF!</definedName>
    <definedName name="sb_8" localSheetId="11">#REF!</definedName>
    <definedName name="sb_8" localSheetId="3">#REF!</definedName>
    <definedName name="sb_8">#REF!</definedName>
    <definedName name="sb_8_20" localSheetId="11">#REF!</definedName>
    <definedName name="sb_8_20" localSheetId="3">#REF!</definedName>
    <definedName name="sb_8_20">#REF!</definedName>
    <definedName name="sb_8_28" localSheetId="11">#REF!</definedName>
    <definedName name="sb_8_28" localSheetId="3">#REF!</definedName>
    <definedName name="sb_8_28">#REF!</definedName>
    <definedName name="sb_8g" localSheetId="11">#REF!</definedName>
    <definedName name="sb_8g" localSheetId="3">#REF!</definedName>
    <definedName name="sb_8g">#REF!</definedName>
    <definedName name="sb_8g_20" localSheetId="11">#REF!</definedName>
    <definedName name="sb_8g_20" localSheetId="3">#REF!</definedName>
    <definedName name="sb_8g_20">#REF!</definedName>
    <definedName name="sb_8g_28" localSheetId="11">#REF!</definedName>
    <definedName name="sb_8g_28" localSheetId="3">#REF!</definedName>
    <definedName name="sb_8g_28">#REF!</definedName>
    <definedName name="sb_9" localSheetId="11">#REF!</definedName>
    <definedName name="sb_9" localSheetId="3">#REF!</definedName>
    <definedName name="sb_9">#REF!</definedName>
    <definedName name="sb_9_20" localSheetId="11">#REF!</definedName>
    <definedName name="sb_9_20" localSheetId="3">#REF!</definedName>
    <definedName name="sb_9_20">#REF!</definedName>
    <definedName name="sb_9_28" localSheetId="11">#REF!</definedName>
    <definedName name="sb_9_28" localSheetId="3">#REF!</definedName>
    <definedName name="sb_9_28">#REF!</definedName>
    <definedName name="sb_9g" localSheetId="11">#REF!</definedName>
    <definedName name="sb_9g" localSheetId="3">#REF!</definedName>
    <definedName name="sb_9g">#REF!</definedName>
    <definedName name="sb_9g_20" localSheetId="11">#REF!</definedName>
    <definedName name="sb_9g_20" localSheetId="3">#REF!</definedName>
    <definedName name="sb_9g_20">#REF!</definedName>
    <definedName name="sb_9g_28" localSheetId="11">#REF!</definedName>
    <definedName name="sb_9g_28" localSheetId="3">#REF!</definedName>
    <definedName name="sb_9g_28">#REF!</definedName>
    <definedName name="SBBK" localSheetId="11">#REF!</definedName>
    <definedName name="SBBK" localSheetId="3">#REF!</definedName>
    <definedName name="SBBK">#REF!</definedName>
    <definedName name="SBBK_20" localSheetId="11">#REF!</definedName>
    <definedName name="SBBK_20" localSheetId="3">#REF!</definedName>
    <definedName name="SBBK_20">#REF!</definedName>
    <definedName name="SBBK_28" localSheetId="11">#REF!</definedName>
    <definedName name="SBBK_28" localSheetId="3">#REF!</definedName>
    <definedName name="SBBK_28">#REF!</definedName>
    <definedName name="sbc" localSheetId="11">#REF!</definedName>
    <definedName name="sbc" localSheetId="3">#REF!</definedName>
    <definedName name="sbc">#REF!</definedName>
    <definedName name="sbc_20" localSheetId="11">#REF!</definedName>
    <definedName name="sbc_20" localSheetId="3">#REF!</definedName>
    <definedName name="sbc_20">#REF!</definedName>
    <definedName name="sbd" localSheetId="11">#REF!</definedName>
    <definedName name="sbd" localSheetId="3">#REF!</definedName>
    <definedName name="sbd">#REF!</definedName>
    <definedName name="sbd_28" localSheetId="11">#REF!</definedName>
    <definedName name="sbd_28" localSheetId="3">#REF!</definedName>
    <definedName name="sbd_28">#REF!</definedName>
    <definedName name="sbet" localSheetId="11">#REF!</definedName>
    <definedName name="sbet" localSheetId="3">#REF!</definedName>
    <definedName name="sbet">#REF!</definedName>
    <definedName name="sbet_28" localSheetId="11">#REF!</definedName>
    <definedName name="sbet_28" localSheetId="3">#REF!</definedName>
    <definedName name="sbet_28">#REF!</definedName>
    <definedName name="sbg" localSheetId="11">#REF!</definedName>
    <definedName name="sbg" localSheetId="3">#REF!</definedName>
    <definedName name="sbg">#REF!</definedName>
    <definedName name="sbg_20" localSheetId="11">#REF!</definedName>
    <definedName name="sbg_20" localSheetId="3">#REF!</definedName>
    <definedName name="sbg_20">#REF!</definedName>
    <definedName name="SBN" localSheetId="11">#REF!</definedName>
    <definedName name="SBN" localSheetId="3">#REF!</definedName>
    <definedName name="SBN">#REF!</definedName>
    <definedName name="sbsd" localSheetId="11">#REF!</definedName>
    <definedName name="sbsd" localSheetId="3">#REF!</definedName>
    <definedName name="sbsd">#REF!</definedName>
    <definedName name="sbsd_28" localSheetId="11">#REF!</definedName>
    <definedName name="sbsd_28" localSheetId="3">#REF!</definedName>
    <definedName name="sbsd_28">#REF!</definedName>
    <definedName name="sc" localSheetId="11">#REF!</definedName>
    <definedName name="sc" localSheetId="3">#REF!</definedName>
    <definedName name="sc">#REF!</definedName>
    <definedName name="sc1_26" localSheetId="11">#REF!</definedName>
    <definedName name="sc1_26" localSheetId="3">#REF!</definedName>
    <definedName name="sc1_26">#REF!</definedName>
    <definedName name="sc1_28" localSheetId="11">#REF!</definedName>
    <definedName name="sc1_28" localSheetId="3">#REF!</definedName>
    <definedName name="sc1_28">#REF!</definedName>
    <definedName name="sc1_3">"$#REF!.$H$6"</definedName>
    <definedName name="SC2_26" localSheetId="11">#REF!</definedName>
    <definedName name="SC2_26" localSheetId="3">#REF!</definedName>
    <definedName name="SC2_26">#REF!</definedName>
    <definedName name="SC2_28" localSheetId="11">#REF!</definedName>
    <definedName name="SC2_28" localSheetId="3">#REF!</definedName>
    <definedName name="SC2_28">#REF!</definedName>
    <definedName name="SC2_3">"$#REF!.$H$9"</definedName>
    <definedName name="sc3_26" localSheetId="11">#REF!</definedName>
    <definedName name="sc3_26" localSheetId="3">#REF!</definedName>
    <definedName name="sc3_26">#REF!</definedName>
    <definedName name="sc3_28" localSheetId="11">#REF!</definedName>
    <definedName name="sc3_28" localSheetId="3">#REF!</definedName>
    <definedName name="sc3_28">#REF!</definedName>
    <definedName name="sc3_3">"$#REF!.$H$56"</definedName>
    <definedName name="scan" localSheetId="11">#REF!</definedName>
    <definedName name="scan" localSheetId="3">#REF!</definedName>
    <definedName name="scan">#REF!</definedName>
    <definedName name="scan_28" localSheetId="11">#REF!</definedName>
    <definedName name="scan_28" localSheetId="3">#REF!</definedName>
    <definedName name="scan_28">#REF!</definedName>
    <definedName name="scao98" localSheetId="11">#REF!</definedName>
    <definedName name="scao98" localSheetId="3">#REF!</definedName>
    <definedName name="scao98">#REF!</definedName>
    <definedName name="scao98_20" localSheetId="11">#REF!</definedName>
    <definedName name="scao98_20" localSheetId="3">#REF!</definedName>
    <definedName name="scao98_20">#REF!</definedName>
    <definedName name="scao98_28" localSheetId="11">#REF!</definedName>
    <definedName name="scao98_28" localSheetId="3">#REF!</definedName>
    <definedName name="scao98_28">#REF!</definedName>
    <definedName name="SCCR" localSheetId="11">#REF!</definedName>
    <definedName name="SCCR" localSheetId="3">#REF!</definedName>
    <definedName name="SCCR">#REF!</definedName>
    <definedName name="SCCR_20" localSheetId="11">#REF!</definedName>
    <definedName name="SCCR_20" localSheetId="3">#REF!</definedName>
    <definedName name="SCCR_20">#REF!</definedName>
    <definedName name="SCCR_28" localSheetId="11">#REF!</definedName>
    <definedName name="SCCR_28" localSheetId="3">#REF!</definedName>
    <definedName name="SCCR_28">#REF!</definedName>
    <definedName name="SCDT" localSheetId="11">#REF!</definedName>
    <definedName name="SCDT" localSheetId="3">#REF!</definedName>
    <definedName name="SCDT">#REF!</definedName>
    <definedName name="SCDT_20" localSheetId="11">#REF!</definedName>
    <definedName name="SCDT_20" localSheetId="3">#REF!</definedName>
    <definedName name="SCDT_20">#REF!</definedName>
    <definedName name="SCDT_28" localSheetId="11">#REF!</definedName>
    <definedName name="SCDT_28" localSheetId="3">#REF!</definedName>
    <definedName name="SCDT_28">#REF!</definedName>
    <definedName name="SCH">"$#REF!.$B$3:$D$1010"</definedName>
    <definedName name="SCH_26" localSheetId="11">#REF!</definedName>
    <definedName name="SCH_26" localSheetId="3">#REF!</definedName>
    <definedName name="SCH_26">#REF!</definedName>
    <definedName name="SCH_28" localSheetId="11">#REF!</definedName>
    <definedName name="SCH_28" localSheetId="3">#REF!</definedName>
    <definedName name="SCH_28">#REF!</definedName>
    <definedName name="SCH_3">"$#REF!.$B$3:$D$1010"</definedName>
    <definedName name="scm" localSheetId="11">#REF!</definedName>
    <definedName name="scm" localSheetId="3">#REF!</definedName>
    <definedName name="scm">#REF!</definedName>
    <definedName name="scm_28" localSheetId="11">#REF!</definedName>
    <definedName name="scm_28" localSheetId="3">#REF!</definedName>
    <definedName name="scm_28">#REF!</definedName>
    <definedName name="scr" localSheetId="11">#REF!</definedName>
    <definedName name="scr" localSheetId="3">#REF!</definedName>
    <definedName name="scr">#REF!</definedName>
    <definedName name="SCT_BKTC" localSheetId="11">#REF!</definedName>
    <definedName name="SCT_BKTC" localSheetId="3">#REF!</definedName>
    <definedName name="SCT_BKTC">#REF!</definedName>
    <definedName name="SCT_BKTC_20" localSheetId="11">#REF!</definedName>
    <definedName name="SCT_BKTC_20" localSheetId="3">#REF!</definedName>
    <definedName name="SCT_BKTC_20">#REF!</definedName>
    <definedName name="SCT_BKTC_28" localSheetId="11">#REF!</definedName>
    <definedName name="SCT_BKTC_28" localSheetId="3">#REF!</definedName>
    <definedName name="SCT_BKTC_28">#REF!</definedName>
    <definedName name="sd" localSheetId="11">#REF!</definedName>
    <definedName name="sd" localSheetId="3">#REF!</definedName>
    <definedName name="sd">#REF!</definedName>
    <definedName name="sd_20" localSheetId="11">#REF!</definedName>
    <definedName name="sd_20" localSheetId="3">#REF!</definedName>
    <definedName name="sd_20">#REF!</definedName>
    <definedName name="sd_28" localSheetId="11">#REF!</definedName>
    <definedName name="sd_28" localSheetId="3">#REF!</definedName>
    <definedName name="sd_28">#REF!</definedName>
    <definedName name="sd1p" localSheetId="11">#REF!</definedName>
    <definedName name="sd1p" localSheetId="3">#REF!</definedName>
    <definedName name="sd1p">#REF!</definedName>
    <definedName name="sd1p_20" localSheetId="11">#REF!</definedName>
    <definedName name="sd1p_20" localSheetId="3">#REF!</definedName>
    <definedName name="sd1p_20">#REF!</definedName>
    <definedName name="sd1p_28" localSheetId="11">#REF!</definedName>
    <definedName name="sd1p_28" localSheetId="3">#REF!</definedName>
    <definedName name="sd1p_28">#REF!</definedName>
    <definedName name="sd3p">NA()</definedName>
    <definedName name="sd3p_26" localSheetId="11">#REF!</definedName>
    <definedName name="sd3p_26" localSheetId="3">#REF!</definedName>
    <definedName name="sd3p_26">#REF!</definedName>
    <definedName name="sd3p_28" localSheetId="11">#REF!</definedName>
    <definedName name="sd3p_28" localSheetId="3">#REF!</definedName>
    <definedName name="sd3p_28">#REF!</definedName>
    <definedName name="sd3p_3">NA()</definedName>
    <definedName name="sda" localSheetId="11">#REF!</definedName>
    <definedName name="sda" localSheetId="3">#REF!</definedName>
    <definedName name="sda">#REF!</definedName>
    <definedName name="sda_20" localSheetId="11">#REF!</definedName>
    <definedName name="sda_20" localSheetId="3">#REF!</definedName>
    <definedName name="sda_20">#REF!</definedName>
    <definedName name="sda_28" localSheetId="11">#REF!</definedName>
    <definedName name="sda_28" localSheetId="3">#REF!</definedName>
    <definedName name="sda_28">#REF!</definedName>
    <definedName name="sdad" localSheetId="11">#REF!</definedName>
    <definedName name="sdad" localSheetId="3">#REF!</definedName>
    <definedName name="sdad">#REF!</definedName>
    <definedName name="sdd" localSheetId="11">#REF!</definedName>
    <definedName name="sdd" localSheetId="3">#REF!</definedName>
    <definedName name="sdd">#REF!</definedName>
    <definedName name="SDDL" localSheetId="11">#REF!</definedName>
    <definedName name="SDDL" localSheetId="3">#REF!</definedName>
    <definedName name="SDDL">#REF!</definedName>
    <definedName name="sdf" localSheetId="11">#REF!</definedName>
    <definedName name="sdf" localSheetId="3">#REF!</definedName>
    <definedName name="sdf">#REF!</definedName>
    <definedName name="sdfs" localSheetId="11">#REF!</definedName>
    <definedName name="sdfs" localSheetId="3">#REF!</definedName>
    <definedName name="sdfs">#REF!</definedName>
    <definedName name="sdfs_28" localSheetId="11">#REF!</definedName>
    <definedName name="sdfs_28" localSheetId="3">#REF!</definedName>
    <definedName name="sdfs_28">#REF!</definedName>
    <definedName name="Sdh" localSheetId="11">#REF!</definedName>
    <definedName name="Sdh" localSheetId="3">#REF!</definedName>
    <definedName name="Sdh">#REF!</definedName>
    <definedName name="SDMONG">"$#REF!.$AB$8:$AG$28"</definedName>
    <definedName name="SDMONG_26" localSheetId="11">#REF!</definedName>
    <definedName name="SDMONG_26" localSheetId="3">#REF!</definedName>
    <definedName name="SDMONG_26">#REF!</definedName>
    <definedName name="SDMONG_28" localSheetId="11">#REF!</definedName>
    <definedName name="SDMONG_28" localSheetId="3">#REF!</definedName>
    <definedName name="SDMONG_28">#REF!</definedName>
    <definedName name="SDMONG_3">"$#REF!.$AB$8:$AG$28"</definedName>
    <definedName name="sdo" localSheetId="11">#REF!</definedName>
    <definedName name="sdo" localSheetId="3">#REF!</definedName>
    <definedName name="sdo">#REF!</definedName>
    <definedName name="sdx" localSheetId="11">#REF!</definedName>
    <definedName name="sdx" localSheetId="3">#REF!</definedName>
    <definedName name="sdx">#REF!</definedName>
    <definedName name="se" localSheetId="11">#REF!</definedName>
    <definedName name="se" localSheetId="3">#REF!</definedName>
    <definedName name="se">#REF!</definedName>
    <definedName name="Sè" localSheetId="11">#REF!</definedName>
    <definedName name="Sè" localSheetId="3">#REF!</definedName>
    <definedName name="Sè">#REF!</definedName>
    <definedName name="Sè_CT" localSheetId="11">#REF!</definedName>
    <definedName name="Sè_CT" localSheetId="3">#REF!</definedName>
    <definedName name="Sè_CT">#REF!</definedName>
    <definedName name="sè_tiÒn" localSheetId="11">#REF!</definedName>
    <definedName name="sè_tiÒn" localSheetId="3">#REF!</definedName>
    <definedName name="sè_tiÒn">#REF!</definedName>
    <definedName name="Season" localSheetId="11">#REF!</definedName>
    <definedName name="Season" localSheetId="3">#REF!</definedName>
    <definedName name="Season">#REF!</definedName>
    <definedName name="Season_28" localSheetId="11">#REF!</definedName>
    <definedName name="Season_28" localSheetId="3">#REF!</definedName>
    <definedName name="Season_28">#REF!</definedName>
    <definedName name="SEDI" localSheetId="11">#REF!</definedName>
    <definedName name="SEDI" localSheetId="3">#REF!</definedName>
    <definedName name="SEDI">#REF!</definedName>
    <definedName name="SEDI_20" localSheetId="11">#REF!</definedName>
    <definedName name="SEDI_20" localSheetId="3">#REF!</definedName>
    <definedName name="SEDI_20">#REF!</definedName>
    <definedName name="SEDI_28" localSheetId="11">#REF!</definedName>
    <definedName name="SEDI_28" localSheetId="3">#REF!</definedName>
    <definedName name="SEDI_28">#REF!</definedName>
    <definedName name="Seg" localSheetId="11">#REF!</definedName>
    <definedName name="Seg" localSheetId="3">#REF!</definedName>
    <definedName name="Seg">#REF!</definedName>
    <definedName name="Seg_20" localSheetId="11">#REF!</definedName>
    <definedName name="Seg_20" localSheetId="3">#REF!</definedName>
    <definedName name="Seg_20">#REF!</definedName>
    <definedName name="Seg_28" localSheetId="11">#REF!</definedName>
    <definedName name="Seg_28" localSheetId="3">#REF!</definedName>
    <definedName name="Seg_28">#REF!</definedName>
    <definedName name="sencount" hidden="1">1</definedName>
    <definedName name="SETVAR" localSheetId="11">#REF!</definedName>
    <definedName name="SETVAR" localSheetId="3">#REF!</definedName>
    <definedName name="SETVAR">#REF!</definedName>
    <definedName name="sfsd" localSheetId="0" hidden="1">{"'Sheet1'!$L$16"}</definedName>
    <definedName name="sfsd" localSheetId="1" hidden="1">{"'Sheet1'!$L$16"}</definedName>
    <definedName name="sfsd" localSheetId="2" hidden="1">{"'Sheet1'!$L$16"}</definedName>
    <definedName name="sfsd" localSheetId="3" hidden="1">{"'Sheet1'!$L$16"}</definedName>
    <definedName name="sfsd" hidden="1">{"'Sheet1'!$L$16"}</definedName>
    <definedName name="SFX" localSheetId="11">#REF!</definedName>
    <definedName name="SFX" localSheetId="3">#REF!</definedName>
    <definedName name="SFX">#REF!</definedName>
    <definedName name="SFX_28" localSheetId="11">#REF!</definedName>
    <definedName name="SFX_28" localSheetId="3">#REF!</definedName>
    <definedName name="SFX_28">#REF!</definedName>
    <definedName name="SFY" localSheetId="11">#REF!</definedName>
    <definedName name="SFY" localSheetId="3">#REF!</definedName>
    <definedName name="SFY">#REF!</definedName>
    <definedName name="SFY_20" localSheetId="11">#REF!</definedName>
    <definedName name="SFY_20" localSheetId="3">#REF!</definedName>
    <definedName name="SFY_20">#REF!</definedName>
    <definedName name="SFY_28" localSheetId="11">#REF!</definedName>
    <definedName name="SFY_28" localSheetId="3">#REF!</definedName>
    <definedName name="SFY_28">#REF!</definedName>
    <definedName name="sg" localSheetId="11">#REF!</definedName>
    <definedName name="sg" localSheetId="3">#REF!</definedName>
    <definedName name="sg">#REF!</definedName>
    <definedName name="sg1." localSheetId="11">#REF!</definedName>
    <definedName name="sg1." localSheetId="3">#REF!</definedName>
    <definedName name="sg1.">#REF!</definedName>
    <definedName name="sg2." localSheetId="11">#REF!</definedName>
    <definedName name="sg2." localSheetId="3">#REF!</definedName>
    <definedName name="sg2.">#REF!</definedName>
    <definedName name="sgnc">NA()</definedName>
    <definedName name="sgnc_26" localSheetId="11">#REF!</definedName>
    <definedName name="sgnc_26" localSheetId="3">#REF!</definedName>
    <definedName name="sgnc_26">#REF!</definedName>
    <definedName name="sgnc_28" localSheetId="11">#REF!</definedName>
    <definedName name="sgnc_28" localSheetId="3">#REF!</definedName>
    <definedName name="sgnc_28">#REF!</definedName>
    <definedName name="sgnc_3">NA()</definedName>
    <definedName name="sgvl">NA()</definedName>
    <definedName name="sgvl_26" localSheetId="11">#REF!</definedName>
    <definedName name="sgvl_26" localSheetId="3">#REF!</definedName>
    <definedName name="sgvl_26">#REF!</definedName>
    <definedName name="sgvl_28" localSheetId="11">#REF!</definedName>
    <definedName name="sgvl_28" localSheetId="3">#REF!</definedName>
    <definedName name="sgvl_28">#REF!</definedName>
    <definedName name="sgvl_3">NA()</definedName>
    <definedName name="sharp" localSheetId="11">#REF!</definedName>
    <definedName name="sharp" localSheetId="3">#REF!</definedName>
    <definedName name="sharp">#REF!</definedName>
    <definedName name="sharp_20" localSheetId="11">#REF!</definedName>
    <definedName name="sharp_20" localSheetId="3">#REF!</definedName>
    <definedName name="sharp_20">#REF!</definedName>
    <definedName name="sharp_28" localSheetId="11">#REF!</definedName>
    <definedName name="sharp_28" localSheetId="3">#REF!</definedName>
    <definedName name="sharp_28">#REF!</definedName>
    <definedName name="shd" localSheetId="11">#REF!</definedName>
    <definedName name="shd" localSheetId="3">#REF!</definedName>
    <definedName name="shd">#REF!</definedName>
    <definedName name="Sheet1">"$#REF!.$A$3:$I$62"</definedName>
    <definedName name="Sheet1_26" localSheetId="11">#REF!</definedName>
    <definedName name="Sheet1_26" localSheetId="3">#REF!</definedName>
    <definedName name="Sheet1_26">#REF!</definedName>
    <definedName name="Sheet1_28" localSheetId="11">#REF!</definedName>
    <definedName name="Sheet1_28" localSheetId="3">#REF!</definedName>
    <definedName name="Sheet1_28">#REF!</definedName>
    <definedName name="Sheet1_3">"$#REF!.$A$3:$I$62"</definedName>
    <definedName name="sho" localSheetId="11">#REF!</definedName>
    <definedName name="sho" localSheetId="3">#REF!</definedName>
    <definedName name="sho">#REF!</definedName>
    <definedName name="sho_28" localSheetId="11">#REF!</definedName>
    <definedName name="sho_28" localSheetId="3">#REF!</definedName>
    <definedName name="sho_28">#REF!</definedName>
    <definedName name="Shoes" localSheetId="11">#REF!</definedName>
    <definedName name="Shoes" localSheetId="3">#REF!</definedName>
    <definedName name="Shoes">#REF!</definedName>
    <definedName name="Shoes_20" localSheetId="11">#REF!</definedName>
    <definedName name="Shoes_20" localSheetId="3">#REF!</definedName>
    <definedName name="Shoes_20">#REF!</definedName>
    <definedName name="Shoes_28" localSheetId="11">#REF!</definedName>
    <definedName name="Shoes_28" localSheetId="3">#REF!</definedName>
    <definedName name="Shoes_28">#REF!</definedName>
    <definedName name="sht">NA()</definedName>
    <definedName name="sht_26" localSheetId="11">#REF!</definedName>
    <definedName name="sht_26" localSheetId="3">#REF!</definedName>
    <definedName name="sht_26">#REF!</definedName>
    <definedName name="sht_28" localSheetId="11">#REF!</definedName>
    <definedName name="sht_28" localSheetId="3">#REF!</definedName>
    <definedName name="sht_28">#REF!</definedName>
    <definedName name="sht1p" localSheetId="11">#REF!</definedName>
    <definedName name="sht1p" localSheetId="3">#REF!</definedName>
    <definedName name="sht1p">#REF!</definedName>
    <definedName name="sht1p_20" localSheetId="11">#REF!</definedName>
    <definedName name="sht1p_20" localSheetId="3">#REF!</definedName>
    <definedName name="sht1p_20">#REF!</definedName>
    <definedName name="sht1p_28" localSheetId="11">#REF!</definedName>
    <definedName name="sht1p_28" localSheetId="3">#REF!</definedName>
    <definedName name="sht1p_28">#REF!</definedName>
    <definedName name="sht3p">NA()</definedName>
    <definedName name="sht3p_26" localSheetId="11">#REF!</definedName>
    <definedName name="sht3p_26" localSheetId="3">#REF!</definedName>
    <definedName name="sht3p_26">#REF!</definedName>
    <definedName name="sht3p_28" localSheetId="11">#REF!</definedName>
    <definedName name="sht3p_28" localSheetId="3">#REF!</definedName>
    <definedName name="sht3p_28">#REF!</definedName>
    <definedName name="sht3p_3">NA()</definedName>
    <definedName name="sieucao" localSheetId="11">#REF!</definedName>
    <definedName name="sieucao" localSheetId="3">#REF!</definedName>
    <definedName name="sieucao">#REF!</definedName>
    <definedName name="sieucao_20" localSheetId="11">#REF!</definedName>
    <definedName name="sieucao_20" localSheetId="3">#REF!</definedName>
    <definedName name="sieucao_20">#REF!</definedName>
    <definedName name="sieucao_28" localSheetId="11">#REF!</definedName>
    <definedName name="sieucao_28" localSheetId="3">#REF!</definedName>
    <definedName name="sieucao_28">#REF!</definedName>
    <definedName name="SIGN" localSheetId="11">#REF!</definedName>
    <definedName name="SIGN" localSheetId="3">#REF!</definedName>
    <definedName name="SIGN">#REF!</definedName>
    <definedName name="SIGN_20" localSheetId="11">#REF!</definedName>
    <definedName name="SIGN_20" localSheetId="3">#REF!</definedName>
    <definedName name="SIGN_20">#REF!</definedName>
    <definedName name="SIGN_28" localSheetId="11">#REF!</definedName>
    <definedName name="SIGN_28" localSheetId="3">#REF!</definedName>
    <definedName name="SIGN_28">#REF!</definedName>
    <definedName name="sin" localSheetId="11">#REF!</definedName>
    <definedName name="sin" localSheetId="3">#REF!</definedName>
    <definedName name="sin">#REF!</definedName>
    <definedName name="singg" localSheetId="11">#REF!</definedName>
    <definedName name="singg" localSheetId="3">#REF!</definedName>
    <definedName name="singg">#REF!</definedName>
    <definedName name="SIZE">"$#REF!.$B$1:$B$65536"</definedName>
    <definedName name="SIZE_26" localSheetId="11">#REF!</definedName>
    <definedName name="SIZE_26" localSheetId="3">#REF!</definedName>
    <definedName name="SIZE_26">#REF!</definedName>
    <definedName name="SIZE_28" localSheetId="11">#REF!</definedName>
    <definedName name="SIZE_28" localSheetId="3">#REF!</definedName>
    <definedName name="SIZE_28">#REF!</definedName>
    <definedName name="SIZE_3">"$#REF!.$B$1:$B$65536"</definedName>
    <definedName name="sj" localSheetId="11">#REF!</definedName>
    <definedName name="sj" localSheetId="3">#REF!</definedName>
    <definedName name="sj">#REF!</definedName>
    <definedName name="sj_28" localSheetId="11">#REF!</definedName>
    <definedName name="sj_28" localSheetId="3">#REF!</definedName>
    <definedName name="sj_28">#REF!</definedName>
    <definedName name="skd" localSheetId="11">#REF!</definedName>
    <definedName name="skd" localSheetId="3">#REF!</definedName>
    <definedName name="skd">#REF!</definedName>
    <definedName name="skd_1" localSheetId="11">#REF!</definedName>
    <definedName name="skd_1" localSheetId="3">#REF!</definedName>
    <definedName name="skd_1">#REF!</definedName>
    <definedName name="skd_2" localSheetId="11">#REF!</definedName>
    <definedName name="skd_2" localSheetId="3">#REF!</definedName>
    <definedName name="skd_2">#REF!</definedName>
    <definedName name="skd_20" localSheetId="11">#REF!</definedName>
    <definedName name="skd_20" localSheetId="3">#REF!</definedName>
    <definedName name="skd_20">#REF!</definedName>
    <definedName name="skd_25" localSheetId="11">#REF!</definedName>
    <definedName name="skd_25" localSheetId="3">#REF!</definedName>
    <definedName name="skd_25">#REF!</definedName>
    <definedName name="skd_28" localSheetId="11">#REF!</definedName>
    <definedName name="skd_28" localSheetId="3">#REF!</definedName>
    <definedName name="skd_28">#REF!</definedName>
    <definedName name="skm" localSheetId="11">#REF!</definedName>
    <definedName name="skm" localSheetId="3">#REF!</definedName>
    <definedName name="skm">#REF!</definedName>
    <definedName name="skm_20" localSheetId="11">#REF!</definedName>
    <definedName name="skm_20" localSheetId="3">#REF!</definedName>
    <definedName name="skm_20">#REF!</definedName>
    <definedName name="skt" localSheetId="11">#REF!</definedName>
    <definedName name="skt" localSheetId="3">#REF!</definedName>
    <definedName name="skt">#REF!</definedName>
    <definedName name="skt_20" localSheetId="11">#REF!</definedName>
    <definedName name="skt_20" localSheetId="3">#REF!</definedName>
    <definedName name="skt_20">#REF!</definedName>
    <definedName name="SL" localSheetId="11">#REF!</definedName>
    <definedName name="SL" localSheetId="3">#REF!</definedName>
    <definedName name="SL">#REF!</definedName>
    <definedName name="SL.5" localSheetId="11">#REF!</definedName>
    <definedName name="SL.5" localSheetId="3">#REF!</definedName>
    <definedName name="SL.5">#REF!</definedName>
    <definedName name="SL_20" localSheetId="11">#REF!</definedName>
    <definedName name="SL_20" localSheetId="3">#REF!</definedName>
    <definedName name="SL_20">#REF!</definedName>
    <definedName name="SL_28" localSheetId="11">#REF!</definedName>
    <definedName name="SL_28" localSheetId="3">#REF!</definedName>
    <definedName name="SL_28">#REF!</definedName>
    <definedName name="SL_CRD">"$#REF!.$P$5:$P$619"</definedName>
    <definedName name="SL_CRD_26" localSheetId="11">#REF!</definedName>
    <definedName name="SL_CRD_26" localSheetId="3">#REF!</definedName>
    <definedName name="SL_CRD_26">#REF!</definedName>
    <definedName name="SL_CRD_28" localSheetId="11">#REF!</definedName>
    <definedName name="SL_CRD_28" localSheetId="3">#REF!</definedName>
    <definedName name="SL_CRD_28">#REF!</definedName>
    <definedName name="SL_CRD_3">"$#REF!.$P$5:$P$619"</definedName>
    <definedName name="SL_CRS">"$#REF!.$R$5:$R$619"</definedName>
    <definedName name="SL_CRS_26" localSheetId="11">#REF!</definedName>
    <definedName name="SL_CRS_26" localSheetId="3">#REF!</definedName>
    <definedName name="SL_CRS_26">#REF!</definedName>
    <definedName name="SL_CRS_28" localSheetId="11">#REF!</definedName>
    <definedName name="SL_CRS_28" localSheetId="3">#REF!</definedName>
    <definedName name="SL_CRS_28">#REF!</definedName>
    <definedName name="SL_CRS_3">"$#REF!.$R$5:$R$619"</definedName>
    <definedName name="SL_CS">"$#REF!.$N$5:$N$619"</definedName>
    <definedName name="SL_CS_26" localSheetId="11">#REF!</definedName>
    <definedName name="SL_CS_26" localSheetId="3">#REF!</definedName>
    <definedName name="SL_CS_26">#REF!</definedName>
    <definedName name="SL_CS_28" localSheetId="11">#REF!</definedName>
    <definedName name="SL_CS_28" localSheetId="3">#REF!</definedName>
    <definedName name="SL_CS_28">#REF!</definedName>
    <definedName name="SL_CS_3">"$#REF!.$N$5:$N$619"</definedName>
    <definedName name="SL_DD">"$#REF!.$L$5:$L$619"</definedName>
    <definedName name="SL_DD_26" localSheetId="11">#REF!</definedName>
    <definedName name="SL_DD_26" localSheetId="3">#REF!</definedName>
    <definedName name="SL_DD_26">#REF!</definedName>
    <definedName name="SL_DD_28" localSheetId="11">#REF!</definedName>
    <definedName name="SL_DD_28" localSheetId="3">#REF!</definedName>
    <definedName name="SL_DD_28">#REF!</definedName>
    <definedName name="SL_DD_3">"$#REF!.$L$5:$L$619"</definedName>
    <definedName name="sl2_20" localSheetId="11">#REF!</definedName>
    <definedName name="sl2_20" localSheetId="3">#REF!</definedName>
    <definedName name="sl2_20">#REF!</definedName>
    <definedName name="sl2_28" localSheetId="11">#REF!</definedName>
    <definedName name="sl2_28" localSheetId="3">#REF!</definedName>
    <definedName name="sl2_28">#REF!</definedName>
    <definedName name="slot" localSheetId="11">#REF!</definedName>
    <definedName name="slot" localSheetId="3">#REF!</definedName>
    <definedName name="slot">#REF!</definedName>
    <definedName name="SLT" localSheetId="11">#REF!</definedName>
    <definedName name="SLT" localSheetId="3">#REF!</definedName>
    <definedName name="SLT">#REF!</definedName>
    <definedName name="SLT_20" localSheetId="11">#REF!</definedName>
    <definedName name="SLT_20" localSheetId="3">#REF!</definedName>
    <definedName name="SLT_20">#REF!</definedName>
    <definedName name="SLT_28" localSheetId="11">#REF!</definedName>
    <definedName name="SLT_28" localSheetId="3">#REF!</definedName>
    <definedName name="SLT_28">#REF!</definedName>
    <definedName name="SM" localSheetId="11">#REF!</definedName>
    <definedName name="SM" localSheetId="3">#REF!</definedName>
    <definedName name="SM">#REF!</definedName>
    <definedName name="SM_20" localSheetId="11">#REF!</definedName>
    <definedName name="SM_20" localSheetId="3">#REF!</definedName>
    <definedName name="SM_20">#REF!</definedName>
    <definedName name="SM_28" localSheetId="11">#REF!</definedName>
    <definedName name="SM_28" localSheetId="3">#REF!</definedName>
    <definedName name="SM_28">#REF!</definedName>
    <definedName name="smax" localSheetId="11">#REF!</definedName>
    <definedName name="smax" localSheetId="3">#REF!</definedName>
    <definedName name="smax">#REF!</definedName>
    <definedName name="smax_20" localSheetId="11">#REF!</definedName>
    <definedName name="smax_20" localSheetId="3">#REF!</definedName>
    <definedName name="smax_20">#REF!</definedName>
    <definedName name="smax_28" localSheetId="11">#REF!</definedName>
    <definedName name="smax_28" localSheetId="3">#REF!</definedName>
    <definedName name="smax_28">#REF!</definedName>
    <definedName name="smax1" localSheetId="11">#REF!</definedName>
    <definedName name="smax1" localSheetId="3">#REF!</definedName>
    <definedName name="smax1">#REF!</definedName>
    <definedName name="smax1_20" localSheetId="11">#REF!</definedName>
    <definedName name="smax1_20" localSheetId="3">#REF!</definedName>
    <definedName name="smax1_20">#REF!</definedName>
    <definedName name="smax1_28" localSheetId="11">#REF!</definedName>
    <definedName name="smax1_28" localSheetId="3">#REF!</definedName>
    <definedName name="smax1_28">#REF!</definedName>
    <definedName name="SMBA" localSheetId="11">#REF!</definedName>
    <definedName name="SMBA" localSheetId="3">#REF!</definedName>
    <definedName name="SMBA">#REF!</definedName>
    <definedName name="smin" localSheetId="11">#REF!</definedName>
    <definedName name="smin" localSheetId="3">#REF!</definedName>
    <definedName name="smin">#REF!</definedName>
    <definedName name="smin_28" localSheetId="11">#REF!</definedName>
    <definedName name="smin_28" localSheetId="3">#REF!</definedName>
    <definedName name="smin_28">#REF!</definedName>
    <definedName name="SMK" localSheetId="11">#REF!</definedName>
    <definedName name="SMK" localSheetId="3">#REF!</definedName>
    <definedName name="SMK">#REF!</definedName>
    <definedName name="SMK_20" localSheetId="11">#REF!</definedName>
    <definedName name="SMK_20" localSheetId="3">#REF!</definedName>
    <definedName name="SMK_20">#REF!</definedName>
    <definedName name="SMK_28" localSheetId="11">#REF!</definedName>
    <definedName name="SMK_28" localSheetId="3">#REF!</definedName>
    <definedName name="SMK_28">#REF!</definedName>
    <definedName name="sn" localSheetId="11">#REF!</definedName>
    <definedName name="sn" localSheetId="3">#REF!</definedName>
    <definedName name="sn">#REF!</definedName>
    <definedName name="sn_20" localSheetId="11">#REF!</definedName>
    <definedName name="sn_20" localSheetId="3">#REF!</definedName>
    <definedName name="sn_20">#REF!</definedName>
    <definedName name="sn_28" localSheetId="11">#REF!</definedName>
    <definedName name="sn_28" localSheetId="3">#REF!</definedName>
    <definedName name="sn_28">#REF!</definedName>
    <definedName name="SN3_26" localSheetId="11">#REF!</definedName>
    <definedName name="SN3_26" localSheetId="3">#REF!</definedName>
    <definedName name="SN3_26">#REF!</definedName>
    <definedName name="SN3_28" localSheetId="11">#REF!</definedName>
    <definedName name="SN3_28" localSheetId="3">#REF!</definedName>
    <definedName name="SN3_28">#REF!</definedName>
    <definedName name="SN3_3">"$#REF!.$#REF!$#REF!"</definedName>
    <definedName name="Sng" localSheetId="11">#REF!</definedName>
    <definedName name="Sng" localSheetId="3">#REF!</definedName>
    <definedName name="Sng">#REF!</definedName>
    <definedName name="Sng_20" localSheetId="11">#REF!</definedName>
    <definedName name="Sng_20" localSheetId="3">#REF!</definedName>
    <definedName name="Sng_20">#REF!</definedName>
    <definedName name="so" localSheetId="11">#REF!</definedName>
    <definedName name="so" localSheetId="3">#REF!</definedName>
    <definedName name="so">#REF!</definedName>
    <definedName name="so_28" localSheetId="11">#REF!</definedName>
    <definedName name="so_28" localSheetId="3">#REF!</definedName>
    <definedName name="so_28">#REF!</definedName>
    <definedName name="So_Chu.Drop1" localSheetId="11">'51 (2)'!D.M10.2a</definedName>
    <definedName name="So_Chu.Drop1" localSheetId="0">D.M10.2a</definedName>
    <definedName name="So_Chu.Drop1" localSheetId="1">D.M10.2a</definedName>
    <definedName name="So_Chu.Drop1" localSheetId="2">D.M10.2a</definedName>
    <definedName name="So_Chu.Drop1" localSheetId="3">'62 TT 342 (2)'!D.M10.2a</definedName>
    <definedName name="So_Chu.Drop1">D.M10.2a</definedName>
    <definedName name="So_Chu.Drop3" localSheetId="11">'51 (2)'!D.M10.2a_28</definedName>
    <definedName name="So_Chu.Drop3" localSheetId="0">D.M10.2a_28</definedName>
    <definedName name="So_Chu.Drop3" localSheetId="1">D.M10.2a_28</definedName>
    <definedName name="So_Chu.Drop3" localSheetId="2">D.M10.2a_28</definedName>
    <definedName name="So_Chu.Drop3" localSheetId="3">'62 TT 342 (2)'!D.M10.2a_28</definedName>
    <definedName name="So_Chu.Drop3">D.M10.2a_28</definedName>
    <definedName name="so_chu.So_Xau" localSheetId="11">'51 (2)'!D.M10.2b</definedName>
    <definedName name="so_chu.So_Xau" localSheetId="0">D.M10.2b</definedName>
    <definedName name="so_chu.So_Xau" localSheetId="1">D.M10.2b</definedName>
    <definedName name="so_chu.So_Xau" localSheetId="2">D.M10.2b</definedName>
    <definedName name="so_chu.So_Xau" localSheetId="3">'62 TT 342 (2)'!D.M10.2b</definedName>
    <definedName name="so_chu.So_Xau">D.M10.2b</definedName>
    <definedName name="So_Xau" localSheetId="11">'51 (2)'!D.M10.2b_28</definedName>
    <definedName name="So_Xau" localSheetId="0">D.M10.2b_28</definedName>
    <definedName name="So_Xau" localSheetId="1">D.M10.2b_28</definedName>
    <definedName name="So_Xau" localSheetId="2">D.M10.2b_28</definedName>
    <definedName name="So_Xau" localSheetId="3">'62 TT 342 (2)'!D.M10.2b_28</definedName>
    <definedName name="So_Xau">D.M10.2b_28</definedName>
    <definedName name="SOÁ_CTÖØ" localSheetId="11">#REF!</definedName>
    <definedName name="SOÁ_CTÖØ" localSheetId="0">#REF!</definedName>
    <definedName name="SOÁ_CTÖØ" localSheetId="3">#REF!</definedName>
    <definedName name="SOÁ_CTÖØ">#REF!</definedName>
    <definedName name="SOÁ_LÖÔÏNG" localSheetId="11">#REF!</definedName>
    <definedName name="SOÁ_LÖÔÏNG" localSheetId="0">#REF!</definedName>
    <definedName name="SOÁ_LÖÔÏNG" localSheetId="3">#REF!</definedName>
    <definedName name="SOÁ_LÖÔÏNG">#REF!</definedName>
    <definedName name="soc3p">"$#REF!.$T$10"</definedName>
    <definedName name="soc3p_26" localSheetId="11">#REF!</definedName>
    <definedName name="soc3p_26" localSheetId="3">#REF!</definedName>
    <definedName name="soc3p_26">#REF!</definedName>
    <definedName name="soc3p_28" localSheetId="11">#REF!</definedName>
    <definedName name="soc3p_28" localSheetId="3">#REF!</definedName>
    <definedName name="soc3p_28">#REF!</definedName>
    <definedName name="soc3p_3">"$#REF!.$T$10"</definedName>
    <definedName name="sodo" localSheetId="11">#REF!</definedName>
    <definedName name="sodo" localSheetId="3">#REF!</definedName>
    <definedName name="sodo">#REF!</definedName>
    <definedName name="sodo_28" localSheetId="11">#REF!</definedName>
    <definedName name="sodo_28" localSheetId="3">#REF!</definedName>
    <definedName name="sodo_28">#REF!</definedName>
    <definedName name="sohieuthua" localSheetId="11">#REF!</definedName>
    <definedName name="sohieuthua" localSheetId="3">#REF!</definedName>
    <definedName name="sohieuthua">#REF!</definedName>
    <definedName name="sohieuthua_20" localSheetId="11">#REF!</definedName>
    <definedName name="sohieuthua_20" localSheetId="3">#REF!</definedName>
    <definedName name="sohieuthua_20">#REF!</definedName>
    <definedName name="sohieuthua_28" localSheetId="11">#REF!</definedName>
    <definedName name="sohieuthua_28" localSheetId="3">#REF!</definedName>
    <definedName name="sohieuthua_28">#REF!</definedName>
    <definedName name="soho" localSheetId="11">#REF!</definedName>
    <definedName name="soho" localSheetId="3">#REF!</definedName>
    <definedName name="soho">#REF!</definedName>
    <definedName name="soho_28" localSheetId="11">#REF!</definedName>
    <definedName name="soho_28" localSheetId="3">#REF!</definedName>
    <definedName name="soho_28">#REF!</definedName>
    <definedName name="Soi">"$#REF!.$K$7"</definedName>
    <definedName name="Soi_26" localSheetId="11">#REF!</definedName>
    <definedName name="Soi_26" localSheetId="3">#REF!</definedName>
    <definedName name="Soi_26">#REF!</definedName>
    <definedName name="Soi_28" localSheetId="11">#REF!</definedName>
    <definedName name="Soi_28" localSheetId="3">#REF!</definedName>
    <definedName name="Soi_28">#REF!</definedName>
    <definedName name="Soi_3">"$#REF!.$K$7"</definedName>
    <definedName name="Soi_HamYen">NA()</definedName>
    <definedName name="Soi_HamYen_26" localSheetId="11">#REF!</definedName>
    <definedName name="Soi_HamYen_26" localSheetId="3">#REF!</definedName>
    <definedName name="Soi_HamYen_26">#REF!</definedName>
    <definedName name="Soi_HamYen_28" localSheetId="11">#REF!</definedName>
    <definedName name="Soi_HamYen_28" localSheetId="3">#REF!</definedName>
    <definedName name="Soi_HamYen_28">#REF!</definedName>
    <definedName name="Soi_HamYen_3">NA()</definedName>
    <definedName name="Soichon" localSheetId="11">#REF!</definedName>
    <definedName name="Soichon" localSheetId="3">#REF!</definedName>
    <definedName name="Soichon">#REF!</definedName>
    <definedName name="Soichon_20" localSheetId="11">#REF!</definedName>
    <definedName name="Soichon_20" localSheetId="3">#REF!</definedName>
    <definedName name="Soichon_20">#REF!</definedName>
    <definedName name="Soichon_28" localSheetId="11">#REF!</definedName>
    <definedName name="Soichon_28" localSheetId="3">#REF!</definedName>
    <definedName name="Soichon_28">#REF!</definedName>
    <definedName name="soichon12">"$#REF!.$K$7"</definedName>
    <definedName name="soichon12_26" localSheetId="11">#REF!</definedName>
    <definedName name="soichon12_26" localSheetId="3">#REF!</definedName>
    <definedName name="soichon12_26">#REF!</definedName>
    <definedName name="soichon12_28" localSheetId="11">#REF!</definedName>
    <definedName name="soichon12_28" localSheetId="3">#REF!</definedName>
    <definedName name="soichon12_28">#REF!</definedName>
    <definedName name="soichon12_3">"$#REF!.$K$7"</definedName>
    <definedName name="soichon1x2" localSheetId="11">#REF!</definedName>
    <definedName name="soichon1x2" localSheetId="3">#REF!</definedName>
    <definedName name="soichon1x2">#REF!</definedName>
    <definedName name="soichon1x2_20" localSheetId="11">#REF!</definedName>
    <definedName name="soichon1x2_20" localSheetId="3">#REF!</definedName>
    <definedName name="soichon1x2_20">#REF!</definedName>
    <definedName name="soichon1x2_28" localSheetId="11">#REF!</definedName>
    <definedName name="soichon1x2_28" localSheetId="3">#REF!</definedName>
    <definedName name="soichon1x2_28">#REF!</definedName>
    <definedName name="soichon24">"$#REF!.$K$8"</definedName>
    <definedName name="soichon24_26" localSheetId="11">#REF!</definedName>
    <definedName name="soichon24_26" localSheetId="3">#REF!</definedName>
    <definedName name="soichon24_26">#REF!</definedName>
    <definedName name="soichon24_28" localSheetId="11">#REF!</definedName>
    <definedName name="soichon24_28" localSheetId="3">#REF!</definedName>
    <definedName name="soichon24_28">#REF!</definedName>
    <definedName name="soichon24_3">"$#REF!.$K$8"</definedName>
    <definedName name="Soichon2x4" localSheetId="11">#REF!</definedName>
    <definedName name="Soichon2x4" localSheetId="3">#REF!</definedName>
    <definedName name="Soichon2x4">#REF!</definedName>
    <definedName name="Soichon2x4_20" localSheetId="11">#REF!</definedName>
    <definedName name="Soichon2x4_20" localSheetId="3">#REF!</definedName>
    <definedName name="Soichon2x4_20">#REF!</definedName>
    <definedName name="Soichon2x4_28" localSheetId="11">#REF!</definedName>
    <definedName name="Soichon2x4_28" localSheetId="3">#REF!</definedName>
    <definedName name="Soichon2x4_28">#REF!</definedName>
    <definedName name="soichon46">"$#REF!.$K$9"</definedName>
    <definedName name="soichon46_26" localSheetId="11">#REF!</definedName>
    <definedName name="soichon46_26" localSheetId="3">#REF!</definedName>
    <definedName name="soichon46_26">#REF!</definedName>
    <definedName name="soichon46_28" localSheetId="11">#REF!</definedName>
    <definedName name="soichon46_28" localSheetId="3">#REF!</definedName>
    <definedName name="soichon46_28">#REF!</definedName>
    <definedName name="soichon46_3">"$#REF!.$K$9"</definedName>
    <definedName name="soichon4x6" localSheetId="11">#REF!</definedName>
    <definedName name="soichon4x6" localSheetId="3">#REF!</definedName>
    <definedName name="soichon4x6">#REF!</definedName>
    <definedName name="soichon4x6_28" localSheetId="11">#REF!</definedName>
    <definedName name="soichon4x6_28" localSheetId="3">#REF!</definedName>
    <definedName name="soichon4x6_28">#REF!</definedName>
    <definedName name="soigai" localSheetId="11">#REF!</definedName>
    <definedName name="soigai" localSheetId="3">#REF!</definedName>
    <definedName name="soigai">#REF!</definedName>
    <definedName name="SoilType" localSheetId="11">#REF!</definedName>
    <definedName name="SoilType" localSheetId="3">#REF!</definedName>
    <definedName name="SoilType">#REF!</definedName>
    <definedName name="SoilType_20" localSheetId="11">#REF!</definedName>
    <definedName name="SoilType_20" localSheetId="3">#REF!</definedName>
    <definedName name="SoilType_20">#REF!</definedName>
    <definedName name="SoilType_28" localSheetId="11">#REF!</definedName>
    <definedName name="SoilType_28" localSheetId="3">#REF!</definedName>
    <definedName name="SoilType_28">#REF!</definedName>
    <definedName name="Solan" localSheetId="11">#REF!</definedName>
    <definedName name="Solan" localSheetId="3">#REF!</definedName>
    <definedName name="Solan">#REF!</definedName>
    <definedName name="solieu" localSheetId="11">#REF!</definedName>
    <definedName name="solieu" localSheetId="3">#REF!</definedName>
    <definedName name="solieu">#REF!</definedName>
    <definedName name="SOLUONG" localSheetId="11">#REF!</definedName>
    <definedName name="SOLUONG" localSheetId="3">#REF!</definedName>
    <definedName name="SOLUONG">#REF!</definedName>
    <definedName name="son" localSheetId="11">#REF!</definedName>
    <definedName name="son" localSheetId="3">#REF!</definedName>
    <definedName name="son">#REF!</definedName>
    <definedName name="son_28" localSheetId="11">#REF!</definedName>
    <definedName name="son_28" localSheetId="3">#REF!</definedName>
    <definedName name="son_28">#REF!</definedName>
    <definedName name="sonduong">NA()</definedName>
    <definedName name="sonduong_26" localSheetId="11">#REF!</definedName>
    <definedName name="sonduong_26" localSheetId="3">#REF!</definedName>
    <definedName name="sonduong_26">#REF!</definedName>
    <definedName name="sonduong_28" localSheetId="11">#REF!</definedName>
    <definedName name="sonduong_28" localSheetId="3">#REF!</definedName>
    <definedName name="sonduong_28">#REF!</definedName>
    <definedName name="sonduong_3">NA()</definedName>
    <definedName name="sonphanquang" localSheetId="11">#REF!</definedName>
    <definedName name="sonphanquang" localSheetId="3">#REF!</definedName>
    <definedName name="sonphanquang">#REF!</definedName>
    <definedName name="SORT">"$#REF!.$A$6:$AMJ$44"</definedName>
    <definedName name="SORT_26" localSheetId="11">#REF!</definedName>
    <definedName name="SORT_26" localSheetId="3">#REF!</definedName>
    <definedName name="SORT_26">#REF!</definedName>
    <definedName name="SORT_28" localSheetId="11">#REF!</definedName>
    <definedName name="SORT_28" localSheetId="3">#REF!</definedName>
    <definedName name="SORT_28">#REF!</definedName>
    <definedName name="SORT_3">"$#REF!.$A$6:$AMJ$44"</definedName>
    <definedName name="SORT_AREA" localSheetId="11">#REF!</definedName>
    <definedName name="SORT_AREA" localSheetId="3">#REF!</definedName>
    <definedName name="SORT_AREA">#REF!</definedName>
    <definedName name="SORT_AREA_1" localSheetId="11">#REF!</definedName>
    <definedName name="SORT_AREA_1" localSheetId="3">#REF!</definedName>
    <definedName name="SORT_AREA_1">#REF!</definedName>
    <definedName name="SORT_AREA_12" localSheetId="11">#REF!</definedName>
    <definedName name="SORT_AREA_12" localSheetId="3">#REF!</definedName>
    <definedName name="SORT_AREA_12">#REF!</definedName>
    <definedName name="SORT_AREA_2" localSheetId="11">#REF!</definedName>
    <definedName name="SORT_AREA_2" localSheetId="3">#REF!</definedName>
    <definedName name="SORT_AREA_2">#REF!</definedName>
    <definedName name="SORT_AREA_20" localSheetId="11">#REF!</definedName>
    <definedName name="SORT_AREA_20" localSheetId="3">#REF!</definedName>
    <definedName name="SORT_AREA_20">#REF!</definedName>
    <definedName name="SORT_AREA_25" localSheetId="11">#REF!</definedName>
    <definedName name="SORT_AREA_25" localSheetId="3">#REF!</definedName>
    <definedName name="SORT_AREA_25">#REF!</definedName>
    <definedName name="SORT_AREA_26" localSheetId="11">#REF!</definedName>
    <definedName name="SORT_AREA_26" localSheetId="3">#REF!</definedName>
    <definedName name="SORT_AREA_26">#REF!</definedName>
    <definedName name="SORT_AREA_28" localSheetId="11">#REF!</definedName>
    <definedName name="SORT_AREA_28" localSheetId="3">#REF!</definedName>
    <definedName name="SORT_AREA_28">#REF!</definedName>
    <definedName name="SORT_AREA_3" localSheetId="11">#REF!</definedName>
    <definedName name="SORT_AREA_3" localSheetId="3">#REF!</definedName>
    <definedName name="SORT_AREA_3">#REF!</definedName>
    <definedName name="Sosanh2" localSheetId="0" hidden="1">{"'Sheet1'!$L$16"}</definedName>
    <definedName name="Sosanh2" localSheetId="1" hidden="1">{"'Sheet1'!$L$16"}</definedName>
    <definedName name="Sosanh2" localSheetId="2" hidden="1">{"'Sheet1'!$L$16"}</definedName>
    <definedName name="Sosanh2" localSheetId="3" hidden="1">{"'Sheet1'!$L$16"}</definedName>
    <definedName name="Sosanh2" hidden="1">{"'Sheet1'!$L$16"}</definedName>
    <definedName name="Sothutu" localSheetId="11">#REF!</definedName>
    <definedName name="Sothutu" localSheetId="3">#REF!</definedName>
    <definedName name="Sothutu">#REF!</definedName>
    <definedName name="Sothutu_20" localSheetId="11">#REF!</definedName>
    <definedName name="Sothutu_20" localSheetId="3">#REF!</definedName>
    <definedName name="Sothutu_20">#REF!</definedName>
    <definedName name="Sothutu_28" localSheetId="11">#REF!</definedName>
    <definedName name="Sothutu_28" localSheetId="3">#REF!</definedName>
    <definedName name="Sothutu_28">#REF!</definedName>
    <definedName name="SOTIEN" localSheetId="11">#REF!</definedName>
    <definedName name="SOTIEN" localSheetId="3">#REF!</definedName>
    <definedName name="SOTIEN">#REF!</definedName>
    <definedName name="SOTIEN_BKTC" localSheetId="11">#REF!</definedName>
    <definedName name="SOTIEN_BKTC" localSheetId="3">#REF!</definedName>
    <definedName name="SOTIEN_BKTC">#REF!</definedName>
    <definedName name="SOTIEN_BKTC_20" localSheetId="11">#REF!</definedName>
    <definedName name="SOTIEN_BKTC_20" localSheetId="3">#REF!</definedName>
    <definedName name="SOTIEN_BKTC_20">#REF!</definedName>
    <definedName name="SOTIEN_BKTC_28" localSheetId="11">#REF!</definedName>
    <definedName name="SOTIEN_BKTC_28" localSheetId="3">#REF!</definedName>
    <definedName name="SOTIEN_BKTC_28">#REF!</definedName>
    <definedName name="SOTIEN_NK_TB" localSheetId="11">#REF!</definedName>
    <definedName name="SOTIEN_NK_TB" localSheetId="3">#REF!</definedName>
    <definedName name="SOTIEN_NK_TB">#REF!</definedName>
    <definedName name="SP">NA()</definedName>
    <definedName name="SP_26" localSheetId="11">#REF!</definedName>
    <definedName name="SP_26" localSheetId="3">#REF!</definedName>
    <definedName name="SP_26">#REF!</definedName>
    <definedName name="SP_28" localSheetId="11">#REF!</definedName>
    <definedName name="SP_28" localSheetId="3">#REF!</definedName>
    <definedName name="SP_28">#REF!</definedName>
    <definedName name="sp_bq" localSheetId="11">#REF!</definedName>
    <definedName name="sp_bq" localSheetId="3">#REF!</definedName>
    <definedName name="sp_bq">#REF!</definedName>
    <definedName name="sp_bv" localSheetId="11">#REF!</definedName>
    <definedName name="sp_bv" localSheetId="3">#REF!</definedName>
    <definedName name="sp_bv">#REF!</definedName>
    <definedName name="sp_ck" localSheetId="11">#REF!</definedName>
    <definedName name="sp_ck" localSheetId="3">#REF!</definedName>
    <definedName name="sp_ck">#REF!</definedName>
    <definedName name="sp_d1" localSheetId="11">#REF!</definedName>
    <definedName name="sp_d1" localSheetId="3">#REF!</definedName>
    <definedName name="sp_d1">#REF!</definedName>
    <definedName name="sp_d2" localSheetId="11">#REF!</definedName>
    <definedName name="sp_d2" localSheetId="3">#REF!</definedName>
    <definedName name="sp_d2">#REF!</definedName>
    <definedName name="sp_d3" localSheetId="11">#REF!</definedName>
    <definedName name="sp_d3" localSheetId="3">#REF!</definedName>
    <definedName name="sp_d3">#REF!</definedName>
    <definedName name="sp_dl" localSheetId="11">#REF!</definedName>
    <definedName name="sp_dl" localSheetId="3">#REF!</definedName>
    <definedName name="sp_dl">#REF!</definedName>
    <definedName name="sp_kcs" localSheetId="11">#REF!</definedName>
    <definedName name="sp_kcs" localSheetId="3">#REF!</definedName>
    <definedName name="sp_kcs">#REF!</definedName>
    <definedName name="sp_nb" localSheetId="11">#REF!</definedName>
    <definedName name="sp_nb" localSheetId="3">#REF!</definedName>
    <definedName name="sp_nb">#REF!</definedName>
    <definedName name="sp_ngio" localSheetId="11">#REF!</definedName>
    <definedName name="sp_ngio" localSheetId="3">#REF!</definedName>
    <definedName name="sp_ngio">#REF!</definedName>
    <definedName name="sp_nv" localSheetId="11">#REF!</definedName>
    <definedName name="sp_nv" localSheetId="3">#REF!</definedName>
    <definedName name="sp_nv">#REF!</definedName>
    <definedName name="sp_t3" localSheetId="11">#REF!</definedName>
    <definedName name="sp_t3" localSheetId="3">#REF!</definedName>
    <definedName name="sp_t3">#REF!</definedName>
    <definedName name="sp_t4" localSheetId="11">#REF!</definedName>
    <definedName name="sp_t4" localSheetId="3">#REF!</definedName>
    <definedName name="sp_t4">#REF!</definedName>
    <definedName name="sp_t5" localSheetId="11">#REF!</definedName>
    <definedName name="sp_t5" localSheetId="3">#REF!</definedName>
    <definedName name="sp_t5">#REF!</definedName>
    <definedName name="sp_t6" localSheetId="11">#REF!</definedName>
    <definedName name="sp_t6" localSheetId="3">#REF!</definedName>
    <definedName name="sp_t6">#REF!</definedName>
    <definedName name="sp_tc" localSheetId="11">#REF!</definedName>
    <definedName name="sp_tc" localSheetId="3">#REF!</definedName>
    <definedName name="sp_tc">#REF!</definedName>
    <definedName name="sp_tm" localSheetId="11">#REF!</definedName>
    <definedName name="sp_tm" localSheetId="3">#REF!</definedName>
    <definedName name="sp_tm">#REF!</definedName>
    <definedName name="sp_vs" localSheetId="11">#REF!</definedName>
    <definedName name="sp_vs" localSheetId="3">#REF!</definedName>
    <definedName name="sp_vs">#REF!</definedName>
    <definedName name="sp_xh" localSheetId="11">#REF!</definedName>
    <definedName name="sp_xh" localSheetId="3">#REF!</definedName>
    <definedName name="sp_xh">#REF!</definedName>
    <definedName name="Spanner_Auto_File">"C:\My Documents\tinh cdo.x2a"</definedName>
    <definedName name="SPEC">"$#REF!.$E$79"</definedName>
    <definedName name="SPEC_26" localSheetId="11">#REF!</definedName>
    <definedName name="SPEC_26" localSheetId="3">#REF!</definedName>
    <definedName name="SPEC_26">#REF!</definedName>
    <definedName name="SPEC_28" localSheetId="11">#REF!</definedName>
    <definedName name="SPEC_28" localSheetId="3">#REF!</definedName>
    <definedName name="SPEC_28">#REF!</definedName>
    <definedName name="SPEC_3">"$#REF!.$E$79"</definedName>
    <definedName name="SPECSUMMARY">"$#REF!.$D$18:$O$305"</definedName>
    <definedName name="SPECSUMMARY_26" localSheetId="11">#REF!</definedName>
    <definedName name="SPECSUMMARY_26" localSheetId="3">#REF!</definedName>
    <definedName name="SPECSUMMARY_26">#REF!</definedName>
    <definedName name="SPECSUMMARY_28" localSheetId="11">#REF!</definedName>
    <definedName name="SPECSUMMARY_28" localSheetId="3">#REF!</definedName>
    <definedName name="SPECSUMMARY_28">#REF!</definedName>
    <definedName name="SPECSUMMARY_3">"$#REF!.$D$18:$O$305"</definedName>
    <definedName name="spk1p">"$#REF!.#REF!$#REF!"</definedName>
    <definedName name="spk1p_26" localSheetId="11">#REF!</definedName>
    <definedName name="spk1p_26" localSheetId="3">#REF!</definedName>
    <definedName name="spk1p_26">#REF!</definedName>
    <definedName name="spk1p_28" localSheetId="11">#REF!</definedName>
    <definedName name="spk1p_28" localSheetId="3">#REF!</definedName>
    <definedName name="spk1p_28">#REF!</definedName>
    <definedName name="spk1p_3">"$#REF!.#REF!$#REF!"</definedName>
    <definedName name="spk3p">NA()</definedName>
    <definedName name="spk3p_26" localSheetId="11">#REF!</definedName>
    <definedName name="spk3p_26" localSheetId="3">#REF!</definedName>
    <definedName name="spk3p_26">#REF!</definedName>
    <definedName name="spk3p_28" localSheetId="11">#REF!</definedName>
    <definedName name="spk3p_28" localSheetId="3">#REF!</definedName>
    <definedName name="spk3p_28">#REF!</definedName>
    <definedName name="spk3p_3">NA()</definedName>
    <definedName name="SQ" localSheetId="11">#REF!</definedName>
    <definedName name="SQ" localSheetId="3">#REF!</definedName>
    <definedName name="SQ">#REF!</definedName>
    <definedName name="SQ_28" localSheetId="11">#REF!</definedName>
    <definedName name="SQ_28" localSheetId="3">#REF!</definedName>
    <definedName name="SQ_28">#REF!</definedName>
    <definedName name="SRT" localSheetId="11">#REF!</definedName>
    <definedName name="SRT" localSheetId="3">#REF!</definedName>
    <definedName name="SRT">#REF!</definedName>
    <definedName name="SRT_20" localSheetId="11">#REF!</definedName>
    <definedName name="SRT_20" localSheetId="3">#REF!</definedName>
    <definedName name="SRT_20">#REF!</definedName>
    <definedName name="SRT_28" localSheetId="11">#REF!</definedName>
    <definedName name="SRT_28" localSheetId="3">#REF!</definedName>
    <definedName name="SRT_28">#REF!</definedName>
    <definedName name="ss" localSheetId="11">#REF!</definedName>
    <definedName name="ss" localSheetId="3">#REF!</definedName>
    <definedName name="ss">#REF!</definedName>
    <definedName name="ßn2139" localSheetId="11">#REF!</definedName>
    <definedName name="ßn2139" localSheetId="3">#REF!</definedName>
    <definedName name="ßn2139">#REF!</definedName>
    <definedName name="ßn2139_28" localSheetId="11">#REF!</definedName>
    <definedName name="ßn2139_28" localSheetId="3">#REF!</definedName>
    <definedName name="ßn2139_28">#REF!</definedName>
    <definedName name="sss" localSheetId="11">#REF!</definedName>
    <definedName name="sss" localSheetId="3">#REF!</definedName>
    <definedName name="sss">#REF!</definedName>
    <definedName name="ST" localSheetId="11">#REF!</definedName>
    <definedName name="ST" localSheetId="3">#REF!</definedName>
    <definedName name="ST">#REF!</definedName>
    <definedName name="ST_20" localSheetId="11">#REF!</definedName>
    <definedName name="ST_20" localSheetId="3">#REF!</definedName>
    <definedName name="ST_20">#REF!</definedName>
    <definedName name="ST_28" localSheetId="11">#REF!</definedName>
    <definedName name="ST_28" localSheetId="3">#REF!</definedName>
    <definedName name="ST_28">#REF!</definedName>
    <definedName name="st1p" localSheetId="11">#REF!</definedName>
    <definedName name="st1p" localSheetId="3">#REF!</definedName>
    <definedName name="st1p">#REF!</definedName>
    <definedName name="st1p_20" localSheetId="11">#REF!</definedName>
    <definedName name="st1p_20" localSheetId="3">#REF!</definedName>
    <definedName name="st1p_20">#REF!</definedName>
    <definedName name="st1p_28" localSheetId="11">#REF!</definedName>
    <definedName name="st1p_28" localSheetId="3">#REF!</definedName>
    <definedName name="st1p_28">#REF!</definedName>
    <definedName name="st3p">NA()</definedName>
    <definedName name="st3p_26" localSheetId="11">#REF!</definedName>
    <definedName name="st3p_26" localSheetId="3">#REF!</definedName>
    <definedName name="st3p_26">#REF!</definedName>
    <definedName name="st3p_28" localSheetId="11">#REF!</definedName>
    <definedName name="st3p_28" localSheetId="3">#REF!</definedName>
    <definedName name="st3p_28">#REF!</definedName>
    <definedName name="st3p_3">NA()</definedName>
    <definedName name="start" localSheetId="11">#REF!</definedName>
    <definedName name="start" localSheetId="3">#REF!</definedName>
    <definedName name="start">#REF!</definedName>
    <definedName name="Start_1">"$#REF!.$F$9"</definedName>
    <definedName name="Start_1_26" localSheetId="11">#REF!</definedName>
    <definedName name="Start_1_26" localSheetId="3">#REF!</definedName>
    <definedName name="Start_1_26">#REF!</definedName>
    <definedName name="Start_1_28" localSheetId="11">#REF!</definedName>
    <definedName name="Start_1_28" localSheetId="3">#REF!</definedName>
    <definedName name="Start_1_28">#REF!</definedName>
    <definedName name="Start_1_3">"$#REF!.$F$9"</definedName>
    <definedName name="Start_10">"$#REF!.$K$36"</definedName>
    <definedName name="Start_10_26" localSheetId="11">#REF!</definedName>
    <definedName name="Start_10_26" localSheetId="3">#REF!</definedName>
    <definedName name="Start_10_26">#REF!</definedName>
    <definedName name="Start_10_28" localSheetId="11">#REF!</definedName>
    <definedName name="Start_10_28" localSheetId="3">#REF!</definedName>
    <definedName name="Start_10_28">#REF!</definedName>
    <definedName name="Start_10_3">"$#REF!.$K$36"</definedName>
    <definedName name="Start_11">"$#REF!.$G$39"</definedName>
    <definedName name="Start_11_26" localSheetId="11">#REF!</definedName>
    <definedName name="Start_11_26" localSheetId="3">#REF!</definedName>
    <definedName name="Start_11_26">#REF!</definedName>
    <definedName name="Start_11_28" localSheetId="11">#REF!</definedName>
    <definedName name="Start_11_28" localSheetId="3">#REF!</definedName>
    <definedName name="Start_11_28">#REF!</definedName>
    <definedName name="Start_11_3">"$#REF!.$G$39"</definedName>
    <definedName name="Start_12">"$#REF!.$H$42"</definedName>
    <definedName name="Start_12_26" localSheetId="11">#REF!</definedName>
    <definedName name="Start_12_26" localSheetId="3">#REF!</definedName>
    <definedName name="Start_12_26">#REF!</definedName>
    <definedName name="Start_12_28" localSheetId="11">#REF!</definedName>
    <definedName name="Start_12_28" localSheetId="3">#REF!</definedName>
    <definedName name="Start_12_28">#REF!</definedName>
    <definedName name="Start_12_3">"$#REF!.$H$42"</definedName>
    <definedName name="Start_13">"$#REF!.$K$45"</definedName>
    <definedName name="Start_13_26" localSheetId="11">#REF!</definedName>
    <definedName name="Start_13_26" localSheetId="3">#REF!</definedName>
    <definedName name="Start_13_26">#REF!</definedName>
    <definedName name="Start_13_28" localSheetId="11">#REF!</definedName>
    <definedName name="Start_13_28" localSheetId="3">#REF!</definedName>
    <definedName name="Start_13_28">#REF!</definedName>
    <definedName name="Start_13_3">"$#REF!.$K$45"</definedName>
    <definedName name="Start_2">"$#REF!.$K$12"</definedName>
    <definedName name="Start_2_26" localSheetId="11">#REF!</definedName>
    <definedName name="Start_2_26" localSheetId="3">#REF!</definedName>
    <definedName name="Start_2_26">#REF!</definedName>
    <definedName name="Start_2_28" localSheetId="11">#REF!</definedName>
    <definedName name="Start_2_28" localSheetId="3">#REF!</definedName>
    <definedName name="Start_2_28">#REF!</definedName>
    <definedName name="Start_2_3">"$#REF!.$K$12"</definedName>
    <definedName name="start_20" localSheetId="11">#REF!</definedName>
    <definedName name="start_20" localSheetId="3">#REF!</definedName>
    <definedName name="start_20">#REF!</definedName>
    <definedName name="start_28" localSheetId="11">#REF!</definedName>
    <definedName name="start_28" localSheetId="3">#REF!</definedName>
    <definedName name="start_28">#REF!</definedName>
    <definedName name="Start_3">"$#REF!.$H$15"</definedName>
    <definedName name="Start_3_26" localSheetId="11">#REF!</definedName>
    <definedName name="Start_3_26" localSheetId="3">#REF!</definedName>
    <definedName name="Start_3_26">#REF!</definedName>
    <definedName name="Start_3_28" localSheetId="11">#REF!</definedName>
    <definedName name="Start_3_28" localSheetId="3">#REF!</definedName>
    <definedName name="Start_3_28">#REF!</definedName>
    <definedName name="Start_3_3">"$#REF!.$H$15"</definedName>
    <definedName name="Start_4">"$#REF!.$G$18"</definedName>
    <definedName name="Start_4_26" localSheetId="11">#REF!</definedName>
    <definedName name="Start_4_26" localSheetId="3">#REF!</definedName>
    <definedName name="Start_4_26">#REF!</definedName>
    <definedName name="Start_4_28" localSheetId="11">#REF!</definedName>
    <definedName name="Start_4_28" localSheetId="3">#REF!</definedName>
    <definedName name="Start_4_28">#REF!</definedName>
    <definedName name="Start_4_3">"$#REF!.$G$18"</definedName>
    <definedName name="Start_5">"$#REF!.$J$21"</definedName>
    <definedName name="Start_5_26" localSheetId="11">#REF!</definedName>
    <definedName name="Start_5_26" localSheetId="3">#REF!</definedName>
    <definedName name="Start_5_26">#REF!</definedName>
    <definedName name="Start_5_28" localSheetId="11">#REF!</definedName>
    <definedName name="Start_5_28" localSheetId="3">#REF!</definedName>
    <definedName name="Start_5_28">#REF!</definedName>
    <definedName name="Start_5_3">"$#REF!.$J$21"</definedName>
    <definedName name="Start_6">"$#REF!.$L$24"</definedName>
    <definedName name="Start_6_26" localSheetId="11">#REF!</definedName>
    <definedName name="Start_6_26" localSheetId="3">#REF!</definedName>
    <definedName name="Start_6_26">#REF!</definedName>
    <definedName name="Start_6_28" localSheetId="11">#REF!</definedName>
    <definedName name="Start_6_28" localSheetId="3">#REF!</definedName>
    <definedName name="Start_6_28">#REF!</definedName>
    <definedName name="Start_6_3">"$#REF!.$L$24"</definedName>
    <definedName name="Start_7">"$#REF!.$L$27"</definedName>
    <definedName name="Start_7_26" localSheetId="11">#REF!</definedName>
    <definedName name="Start_7_26" localSheetId="3">#REF!</definedName>
    <definedName name="Start_7_26">#REF!</definedName>
    <definedName name="Start_7_28" localSheetId="11">#REF!</definedName>
    <definedName name="Start_7_28" localSheetId="3">#REF!</definedName>
    <definedName name="Start_7_28">#REF!</definedName>
    <definedName name="Start_7_3">"$#REF!.$L$27"</definedName>
    <definedName name="Start_8">"$#REF!.$F$30"</definedName>
    <definedName name="Start_8_26" localSheetId="11">#REF!</definedName>
    <definedName name="Start_8_26" localSheetId="3">#REF!</definedName>
    <definedName name="Start_8_26">#REF!</definedName>
    <definedName name="Start_8_28" localSheetId="11">#REF!</definedName>
    <definedName name="Start_8_28" localSheetId="3">#REF!</definedName>
    <definedName name="Start_8_28">#REF!</definedName>
    <definedName name="Start_8_3">"$#REF!.$F$30"</definedName>
    <definedName name="Start_9">"$#REF!.$K$33"</definedName>
    <definedName name="Start_9_26" localSheetId="11">#REF!</definedName>
    <definedName name="Start_9_26" localSheetId="3">#REF!</definedName>
    <definedName name="Start_9_26">#REF!</definedName>
    <definedName name="Start_9_28" localSheetId="11">#REF!</definedName>
    <definedName name="Start_9_28" localSheetId="3">#REF!</definedName>
    <definedName name="Start_9_28">#REF!</definedName>
    <definedName name="Start_9_3">"$#REF!.$K$33"</definedName>
    <definedName name="State" localSheetId="11">#REF!</definedName>
    <definedName name="State" localSheetId="3">#REF!</definedName>
    <definedName name="State">#REF!</definedName>
    <definedName name="State_20" localSheetId="11">#REF!</definedName>
    <definedName name="State_20" localSheetId="3">#REF!</definedName>
    <definedName name="State_20">#REF!</definedName>
    <definedName name="State_28" localSheetId="11">#REF!</definedName>
    <definedName name="State_28" localSheetId="3">#REF!</definedName>
    <definedName name="State_28">#REF!</definedName>
    <definedName name="StateRegion" localSheetId="11">#REF!</definedName>
    <definedName name="StateRegion" localSheetId="3">#REF!</definedName>
    <definedName name="StateRegion">#REF!</definedName>
    <definedName name="StateRegion_20" localSheetId="11">#REF!</definedName>
    <definedName name="StateRegion_20" localSheetId="3">#REF!</definedName>
    <definedName name="StateRegion_20">#REF!</definedName>
    <definedName name="StateRegion_28" localSheetId="11">#REF!</definedName>
    <definedName name="StateRegion_28" localSheetId="3">#REF!</definedName>
    <definedName name="StateRegion_28">#REF!</definedName>
    <definedName name="Stc" localSheetId="11">#REF!</definedName>
    <definedName name="Stc" localSheetId="3">#REF!</definedName>
    <definedName name="Stc">#REF!</definedName>
    <definedName name="Stc_28" localSheetId="11">#REF!</definedName>
    <definedName name="Stc_28" localSheetId="3">#REF!</definedName>
    <definedName name="Stc_28">#REF!</definedName>
    <definedName name="std" localSheetId="11">#REF!</definedName>
    <definedName name="std" localSheetId="3">#REF!</definedName>
    <definedName name="std">#REF!</definedName>
    <definedName name="std_28" localSheetId="11">#REF!</definedName>
    <definedName name="std_28" localSheetId="3">#REF!</definedName>
    <definedName name="std_28">#REF!</definedName>
    <definedName name="STIEN" localSheetId="11">#REF!</definedName>
    <definedName name="STIEN" localSheetId="3">#REF!</definedName>
    <definedName name="STIEN">#REF!</definedName>
    <definedName name="str" localSheetId="11">#REF!</definedName>
    <definedName name="str" localSheetId="3">#REF!</definedName>
    <definedName name="str">#REF!</definedName>
    <definedName name="STRES_MiD" localSheetId="11">#REF!</definedName>
    <definedName name="STRES_MiD" localSheetId="3">#REF!</definedName>
    <definedName name="STRES_MiD">#REF!</definedName>
    <definedName name="STRES_MiD_28" localSheetId="11">#REF!</definedName>
    <definedName name="STRES_MiD_28" localSheetId="3">#REF!</definedName>
    <definedName name="STRES_MiD_28">#REF!</definedName>
    <definedName name="struc_analy" localSheetId="11">#REF!</definedName>
    <definedName name="struc_analy" localSheetId="3">#REF!</definedName>
    <definedName name="struc_analy">#REF!</definedName>
    <definedName name="struc_analy_20" localSheetId="11">#REF!</definedName>
    <definedName name="struc_analy_20" localSheetId="3">#REF!</definedName>
    <definedName name="struc_analy_20">#REF!</definedName>
    <definedName name="struc_analy_28" localSheetId="11">#REF!</definedName>
    <definedName name="struc_analy_28" localSheetId="3">#REF!</definedName>
    <definedName name="struc_analy_28">#REF!</definedName>
    <definedName name="stsd" localSheetId="11">#REF!</definedName>
    <definedName name="stsd" localSheetId="3">#REF!</definedName>
    <definedName name="stsd">#REF!</definedName>
    <definedName name="stsd_28" localSheetId="11">#REF!</definedName>
    <definedName name="stsd_28" localSheetId="3">#REF!</definedName>
    <definedName name="stsd_28">#REF!</definedName>
    <definedName name="Stt" localSheetId="11">#REF!</definedName>
    <definedName name="Stt" localSheetId="3">#REF!</definedName>
    <definedName name="Stt">#REF!</definedName>
    <definedName name="Stt_20" localSheetId="11">#REF!</definedName>
    <definedName name="Stt_20" localSheetId="3">#REF!</definedName>
    <definedName name="Stt_20">#REF!</definedName>
    <definedName name="Stt_28" localSheetId="11">#REF!</definedName>
    <definedName name="Stt_28" localSheetId="3">#REF!</definedName>
    <definedName name="Stt_28">#REF!</definedName>
    <definedName name="SU">"$#REF!.$E$50:$E$129"</definedName>
    <definedName name="SU_26" localSheetId="11">#REF!</definedName>
    <definedName name="SU_26" localSheetId="3">#REF!</definedName>
    <definedName name="SU_26">#REF!</definedName>
    <definedName name="SU_28" localSheetId="11">#REF!</definedName>
    <definedName name="SU_28" localSheetId="3">#REF!</definedName>
    <definedName name="SU_28">#REF!</definedName>
    <definedName name="SU_3">"$#REF!.$E$50:$E$129"</definedName>
    <definedName name="su12_26" localSheetId="11">#REF!</definedName>
    <definedName name="su12_26" localSheetId="3">#REF!</definedName>
    <definedName name="su12_26">#REF!</definedName>
    <definedName name="su12_28" localSheetId="11">#REF!</definedName>
    <definedName name="su12_28" localSheetId="3">#REF!</definedName>
    <definedName name="su12_28">#REF!</definedName>
    <definedName name="Su70_26" localSheetId="11">#REF!</definedName>
    <definedName name="Su70_26" localSheetId="3">#REF!</definedName>
    <definedName name="Su70_26">#REF!</definedName>
    <definedName name="Su70_28" localSheetId="11">#REF!</definedName>
    <definedName name="Su70_28" localSheetId="3">#REF!</definedName>
    <definedName name="Su70_28">#REF!</definedName>
    <definedName name="sua20_28" localSheetId="11">#REF!</definedName>
    <definedName name="sua20_28" localSheetId="3">#REF!</definedName>
    <definedName name="sua20_28">#REF!</definedName>
    <definedName name="sua30_28" localSheetId="11">#REF!</definedName>
    <definedName name="sua30_28" localSheetId="3">#REF!</definedName>
    <definedName name="sua30_28">#REF!</definedName>
    <definedName name="sub" localSheetId="11">#REF!</definedName>
    <definedName name="sub" localSheetId="3">#REF!</definedName>
    <definedName name="sub">#REF!</definedName>
    <definedName name="sub_20" localSheetId="11">#REF!</definedName>
    <definedName name="sub_20" localSheetId="3">#REF!</definedName>
    <definedName name="sub_20">#REF!</definedName>
    <definedName name="sub_28" localSheetId="11">#REF!</definedName>
    <definedName name="sub_28" localSheetId="3">#REF!</definedName>
    <definedName name="sub_28">#REF!</definedName>
    <definedName name="subbase" localSheetId="11">#REF!</definedName>
    <definedName name="subbase" localSheetId="3">#REF!</definedName>
    <definedName name="subbase">#REF!</definedName>
    <definedName name="SUL" localSheetId="11">#REF!</definedName>
    <definedName name="SUL" localSheetId="3">#REF!</definedName>
    <definedName name="SUL">#REF!</definedName>
    <definedName name="SUL_20" localSheetId="11">#REF!</definedName>
    <definedName name="SUL_20" localSheetId="3">#REF!</definedName>
    <definedName name="SUL_20">#REF!</definedName>
    <definedName name="SUL_28" localSheetId="11">#REF!</definedName>
    <definedName name="SUL_28" localSheetId="3">#REF!</definedName>
    <definedName name="SUL_28">#REF!</definedName>
    <definedName name="sum" localSheetId="11">#REF!</definedName>
    <definedName name="sum" localSheetId="3">#REF!</definedName>
    <definedName name="sum">#REF!</definedName>
    <definedName name="SUMITOMO" localSheetId="11">#REF!</definedName>
    <definedName name="SUMITOMO" localSheetId="3">#REF!</definedName>
    <definedName name="SUMITOMO">#REF!</definedName>
    <definedName name="SUMITOMO_20" localSheetId="11">#REF!</definedName>
    <definedName name="SUMITOMO_20" localSheetId="3">#REF!</definedName>
    <definedName name="SUMITOMO_20">#REF!</definedName>
    <definedName name="SUMITOMO_28" localSheetId="11">#REF!</definedName>
    <definedName name="SUMITOMO_28" localSheetId="3">#REF!</definedName>
    <definedName name="SUMITOMO_28">#REF!</definedName>
    <definedName name="SUMITOMO_GT" localSheetId="11">#REF!</definedName>
    <definedName name="SUMITOMO_GT" localSheetId="3">#REF!</definedName>
    <definedName name="SUMITOMO_GT">#REF!</definedName>
    <definedName name="SUMITOMO_GT_20" localSheetId="11">#REF!</definedName>
    <definedName name="SUMITOMO_GT_20" localSheetId="3">#REF!</definedName>
    <definedName name="SUMITOMO_GT_20">#REF!</definedName>
    <definedName name="SUMITOMO_GT_28" localSheetId="11">#REF!</definedName>
    <definedName name="SUMITOMO_GT_28" localSheetId="3">#REF!</definedName>
    <definedName name="SUMITOMO_GT_28">#REF!</definedName>
    <definedName name="SUMMARY">"$#REF!.$A$1:$M$16"</definedName>
    <definedName name="SUMMARY_26" localSheetId="11">#REF!</definedName>
    <definedName name="SUMMARY_26" localSheetId="3">#REF!</definedName>
    <definedName name="SUMMARY_26">#REF!</definedName>
    <definedName name="SUMMARY_28" localSheetId="11">#REF!</definedName>
    <definedName name="SUMMARY_28" localSheetId="3">#REF!</definedName>
    <definedName name="SUMMARY_28">#REF!</definedName>
    <definedName name="suoihai" localSheetId="0" hidden="1">{"'Sheet1'!$L$16"}</definedName>
    <definedName name="suoihai" localSheetId="1" hidden="1">{"'Sheet1'!$L$16"}</definedName>
    <definedName name="suoihai" localSheetId="2" hidden="1">{"'Sheet1'!$L$16"}</definedName>
    <definedName name="suoihai" localSheetId="3" hidden="1">{"'Sheet1'!$L$16"}</definedName>
    <definedName name="suoihai" hidden="1">{"'Sheet1'!$L$16"}</definedName>
    <definedName name="sur" localSheetId="11">#REF!</definedName>
    <definedName name="sur" localSheetId="3">#REF!</definedName>
    <definedName name="sur">#REF!</definedName>
    <definedName name="sur_20" localSheetId="11">#REF!</definedName>
    <definedName name="sur_20" localSheetId="3">#REF!</definedName>
    <definedName name="sur_20">#REF!</definedName>
    <definedName name="sur_28" localSheetId="11">#REF!</definedName>
    <definedName name="sur_28" localSheetId="3">#REF!</definedName>
    <definedName name="sur_28">#REF!</definedName>
    <definedName name="sv" localSheetId="11">#REF!</definedName>
    <definedName name="sv" localSheetId="3">#REF!</definedName>
    <definedName name="sv">#REF!</definedName>
    <definedName name="SVC" localSheetId="11">#REF!</definedName>
    <definedName name="SVC" localSheetId="3">#REF!</definedName>
    <definedName name="SVC">#REF!</definedName>
    <definedName name="SVC_20" localSheetId="11">#REF!</definedName>
    <definedName name="SVC_20" localSheetId="3">#REF!</definedName>
    <definedName name="SVC_20">#REF!</definedName>
    <definedName name="SVC_28" localSheetId="11">#REF!</definedName>
    <definedName name="SVC_28" localSheetId="3">#REF!</definedName>
    <definedName name="SVC_28">#REF!</definedName>
    <definedName name="svn" localSheetId="11">#REF!</definedName>
    <definedName name="svn" localSheetId="3">#REF!</definedName>
    <definedName name="svn">#REF!</definedName>
    <definedName name="SX_Lapthao_khungV_Sdao" localSheetId="11">#REF!</definedName>
    <definedName name="SX_Lapthao_khungV_Sdao" localSheetId="3">#REF!</definedName>
    <definedName name="SX_Lapthao_khungV_Sdao">#REF!</definedName>
    <definedName name="SX_Lapthao_khungV_Sdao_20" localSheetId="11">#REF!</definedName>
    <definedName name="SX_Lapthao_khungV_Sdao_20" localSheetId="3">#REF!</definedName>
    <definedName name="SX_Lapthao_khungV_Sdao_20">#REF!</definedName>
    <definedName name="SX_Lapthao_khungV_Sdao_28" localSheetId="11">#REF!</definedName>
    <definedName name="SX_Lapthao_khungV_Sdao_28" localSheetId="3">#REF!</definedName>
    <definedName name="SX_Lapthao_khungV_Sdao_28">#REF!</definedName>
    <definedName name="SXDam24mA" localSheetId="11">#REF!</definedName>
    <definedName name="SXDam24mA" localSheetId="3">#REF!</definedName>
    <definedName name="SXDam24mA">#REF!</definedName>
    <definedName name="SXdam24mB" localSheetId="11">#REF!</definedName>
    <definedName name="SXdam24mB" localSheetId="3">#REF!</definedName>
    <definedName name="SXdam24mB">#REF!</definedName>
    <definedName name="SXDam33mBien" localSheetId="11">#REF!</definedName>
    <definedName name="SXDam33mBien" localSheetId="3">#REF!</definedName>
    <definedName name="SXDam33mBien">#REF!</definedName>
    <definedName name="SXdam33mGiua" localSheetId="11">#REF!</definedName>
    <definedName name="SXdam33mGiua" localSheetId="3">#REF!</definedName>
    <definedName name="SXdam33mGiua">#REF!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3" localSheetId="0" hidden="1">{"'Sheet1'!$L$16"}</definedName>
    <definedName name="T.3" localSheetId="1" hidden="1">{"'Sheet1'!$L$16"}</definedName>
    <definedName name="T.3" localSheetId="2" hidden="1">{"'Sheet1'!$L$16"}</definedName>
    <definedName name="T.3" localSheetId="3" hidden="1">{"'Sheet1'!$L$16"}</definedName>
    <definedName name="T.3" hidden="1">{"'Sheet1'!$L$16"}</definedName>
    <definedName name="T.nhËp" localSheetId="11">#REF!</definedName>
    <definedName name="T.nhËp" localSheetId="3">#REF!</definedName>
    <definedName name="T.nhËp">#REF!</definedName>
    <definedName name="t_1" localSheetId="11">#REF!</definedName>
    <definedName name="t_1" localSheetId="3">#REF!</definedName>
    <definedName name="t_1">#REF!</definedName>
    <definedName name="t_20" localSheetId="11">#REF!</definedName>
    <definedName name="t_20" localSheetId="3">#REF!</definedName>
    <definedName name="t_20">#REF!</definedName>
    <definedName name="T_CT" localSheetId="11">#REF!</definedName>
    <definedName name="T_CT" localSheetId="3">#REF!</definedName>
    <definedName name="T_CT">#REF!</definedName>
    <definedName name="T_dat" localSheetId="11">#REF!</definedName>
    <definedName name="T_dat" localSheetId="3">#REF!</definedName>
    <definedName name="T_dat">#REF!</definedName>
    <definedName name="T_Hoanvon" localSheetId="11">'51 (2)'!damban1_20</definedName>
    <definedName name="T_Hoanvon" localSheetId="0">damban1_20</definedName>
    <definedName name="T_Hoanvon" localSheetId="1">damban1_20</definedName>
    <definedName name="T_Hoanvon" localSheetId="2">damban1_20</definedName>
    <definedName name="T_Hoanvon" localSheetId="3">'62 TT 342 (2)'!damban1_20</definedName>
    <definedName name="T_Hoanvon">damban1_20</definedName>
    <definedName name="t101p">"$#REF!.$#REF!$#REF!"</definedName>
    <definedName name="t101p_26" localSheetId="11">#REF!</definedName>
    <definedName name="t101p_26" localSheetId="3">#REF!</definedName>
    <definedName name="t101p_26">#REF!</definedName>
    <definedName name="t101p_28" localSheetId="11">#REF!</definedName>
    <definedName name="t101p_28" localSheetId="3">#REF!</definedName>
    <definedName name="t101p_28">#REF!</definedName>
    <definedName name="t101p_3">"$#REF!.$#REF!$#REF!"</definedName>
    <definedName name="t103p">"$#REF!.$#REF!$#REF!"</definedName>
    <definedName name="t103p_26" localSheetId="11">#REF!</definedName>
    <definedName name="t103p_26" localSheetId="3">#REF!</definedName>
    <definedName name="t103p_26">#REF!</definedName>
    <definedName name="t103p_28" localSheetId="11">#REF!</definedName>
    <definedName name="t103p_28" localSheetId="3">#REF!</definedName>
    <definedName name="t103p_28">#REF!</definedName>
    <definedName name="t103p_3">"$#REF!.$#REF!$#REF!"</definedName>
    <definedName name="t105mnc">NA()</definedName>
    <definedName name="t105mnc_26" localSheetId="11">#REF!</definedName>
    <definedName name="t105mnc_26" localSheetId="3">#REF!</definedName>
    <definedName name="t105mnc_26">#REF!</definedName>
    <definedName name="t105mnc_28" localSheetId="11">#REF!</definedName>
    <definedName name="t105mnc_28" localSheetId="3">#REF!</definedName>
    <definedName name="t105mnc_28">#REF!</definedName>
    <definedName name="t105mnc_3">NA()</definedName>
    <definedName name="t10m">NA()</definedName>
    <definedName name="t10m_26" localSheetId="11">#REF!</definedName>
    <definedName name="t10m_26" localSheetId="3">#REF!</definedName>
    <definedName name="t10m_26">#REF!</definedName>
    <definedName name="t10m_28" localSheetId="11">#REF!</definedName>
    <definedName name="t10m_28" localSheetId="3">#REF!</definedName>
    <definedName name="t10m_28">#REF!</definedName>
    <definedName name="t10m_3">NA()</definedName>
    <definedName name="t10nc">NA()</definedName>
    <definedName name="t10nc_26" localSheetId="11">#REF!</definedName>
    <definedName name="t10nc_26" localSheetId="3">#REF!</definedName>
    <definedName name="t10nc_26">#REF!</definedName>
    <definedName name="t10nc_28" localSheetId="11">#REF!</definedName>
    <definedName name="t10nc_28" localSheetId="3">#REF!</definedName>
    <definedName name="t10nc_28">#REF!</definedName>
    <definedName name="t10nc_3">NA()</definedName>
    <definedName name="t10nc1p">"$#REF!.$G$129"</definedName>
    <definedName name="t10nc1p_26" localSheetId="11">#REF!</definedName>
    <definedName name="t10nc1p_26" localSheetId="3">#REF!</definedName>
    <definedName name="t10nc1p_26">#REF!</definedName>
    <definedName name="t10nc1p_28" localSheetId="11">#REF!</definedName>
    <definedName name="t10nc1p_28" localSheetId="3">#REF!</definedName>
    <definedName name="t10nc1p_28">#REF!</definedName>
    <definedName name="t10nc1p_3">"$#REF!.$G$129"</definedName>
    <definedName name="t10ncm">NA()</definedName>
    <definedName name="t10ncm_26" localSheetId="11">#REF!</definedName>
    <definedName name="t10ncm_26" localSheetId="3">#REF!</definedName>
    <definedName name="t10ncm_26">#REF!</definedName>
    <definedName name="t10ncm_28" localSheetId="11">#REF!</definedName>
    <definedName name="t10ncm_28" localSheetId="3">#REF!</definedName>
    <definedName name="t10ncm_28">#REF!</definedName>
    <definedName name="t10ncm_3">NA()</definedName>
    <definedName name="T10vc" localSheetId="11">#REF!</definedName>
    <definedName name="T10vc" localSheetId="3">#REF!</definedName>
    <definedName name="T10vc">#REF!</definedName>
    <definedName name="t10vl">NA()</definedName>
    <definedName name="t10vl_26" localSheetId="11">#REF!</definedName>
    <definedName name="t10vl_26" localSheetId="3">#REF!</definedName>
    <definedName name="t10vl_26">#REF!</definedName>
    <definedName name="t10vl_28" localSheetId="11">#REF!</definedName>
    <definedName name="t10vl_28" localSheetId="3">#REF!</definedName>
    <definedName name="t10vl_28">#REF!</definedName>
    <definedName name="t10vl_3">NA()</definedName>
    <definedName name="t10vl1p">"$#REF!.$G$125"</definedName>
    <definedName name="t10vl1p_26" localSheetId="11">#REF!</definedName>
    <definedName name="t10vl1p_26" localSheetId="3">#REF!</definedName>
    <definedName name="t10vl1p_26">#REF!</definedName>
    <definedName name="t10vl1p_28" localSheetId="11">#REF!</definedName>
    <definedName name="t10vl1p_28" localSheetId="3">#REF!</definedName>
    <definedName name="t10vl1p_28">#REF!</definedName>
    <definedName name="t10vl1p_3">"$#REF!.$G$125"</definedName>
    <definedName name="t121p">"$#REF!.$#REF!$#REF!"</definedName>
    <definedName name="t121p_26" localSheetId="11">#REF!</definedName>
    <definedName name="t121p_26" localSheetId="3">#REF!</definedName>
    <definedName name="t121p_26">#REF!</definedName>
    <definedName name="t121p_28" localSheetId="11">#REF!</definedName>
    <definedName name="t121p_28" localSheetId="3">#REF!</definedName>
    <definedName name="t121p_28">#REF!</definedName>
    <definedName name="t121p_3">"$#REF!.$#REF!$#REF!"</definedName>
    <definedName name="t123p">"$#REF!.$#REF!$#REF!"</definedName>
    <definedName name="t123p_26" localSheetId="11">#REF!</definedName>
    <definedName name="t123p_26" localSheetId="3">#REF!</definedName>
    <definedName name="t123p_26">#REF!</definedName>
    <definedName name="t123p_28" localSheetId="11">#REF!</definedName>
    <definedName name="t123p_28" localSheetId="3">#REF!</definedName>
    <definedName name="t123p_28">#REF!</definedName>
    <definedName name="t123p_3">"$#REF!.$#REF!$#REF!"</definedName>
    <definedName name="t12m">NA()</definedName>
    <definedName name="t12m_26" localSheetId="11">#REF!</definedName>
    <definedName name="t12m_26" localSheetId="3">#REF!</definedName>
    <definedName name="t12m_26">#REF!</definedName>
    <definedName name="t12m_28" localSheetId="11">#REF!</definedName>
    <definedName name="t12m_28" localSheetId="3">#REF!</definedName>
    <definedName name="t12m_28">#REF!</definedName>
    <definedName name="t12m_3">NA()</definedName>
    <definedName name="t12mnc">NA()</definedName>
    <definedName name="t12mnc_26" localSheetId="11">#REF!</definedName>
    <definedName name="t12mnc_26" localSheetId="3">#REF!</definedName>
    <definedName name="t12mnc_26">#REF!</definedName>
    <definedName name="t12mnc_28" localSheetId="11">#REF!</definedName>
    <definedName name="t12mnc_28" localSheetId="3">#REF!</definedName>
    <definedName name="t12mnc_28">#REF!</definedName>
    <definedName name="t12mnc_3">NA()</definedName>
    <definedName name="t12nc">NA()</definedName>
    <definedName name="t12nc_26" localSheetId="11">#REF!</definedName>
    <definedName name="t12nc_26" localSheetId="3">#REF!</definedName>
    <definedName name="t12nc_26">#REF!</definedName>
    <definedName name="t12nc_28" localSheetId="11">#REF!</definedName>
    <definedName name="t12nc_28" localSheetId="3">#REF!</definedName>
    <definedName name="t12nc_28">#REF!</definedName>
    <definedName name="t12nc_3">NA()</definedName>
    <definedName name="t12nc3p" localSheetId="11">#REF!</definedName>
    <definedName name="t12nc3p" localSheetId="3">#REF!</definedName>
    <definedName name="t12nc3p">#REF!</definedName>
    <definedName name="t12nc3p_1" localSheetId="11">#REF!</definedName>
    <definedName name="t12nc3p_1" localSheetId="3">#REF!</definedName>
    <definedName name="t12nc3p_1">#REF!</definedName>
    <definedName name="t12nc3p_2" localSheetId="11">#REF!</definedName>
    <definedName name="t12nc3p_2" localSheetId="3">#REF!</definedName>
    <definedName name="t12nc3p_2">#REF!</definedName>
    <definedName name="t12nc3p_20" localSheetId="11">#REF!</definedName>
    <definedName name="t12nc3p_20" localSheetId="3">#REF!</definedName>
    <definedName name="t12nc3p_20">#REF!</definedName>
    <definedName name="t12nc3p_25" localSheetId="11">#REF!</definedName>
    <definedName name="t12nc3p_25" localSheetId="3">#REF!</definedName>
    <definedName name="t12nc3p_25">#REF!</definedName>
    <definedName name="t12nc3p_26" localSheetId="11">#REF!</definedName>
    <definedName name="t12nc3p_26" localSheetId="3">#REF!</definedName>
    <definedName name="t12nc3p_26">#REF!</definedName>
    <definedName name="t12nc3p_28" localSheetId="11">#REF!</definedName>
    <definedName name="t12nc3p_28" localSheetId="3">#REF!</definedName>
    <definedName name="t12nc3p_28">#REF!</definedName>
    <definedName name="t12nc3p_3" localSheetId="11">#REF!</definedName>
    <definedName name="t12nc3p_3" localSheetId="3">#REF!</definedName>
    <definedName name="t12nc3p_3">#REF!</definedName>
    <definedName name="t12nc3p_3_1" localSheetId="11">#REF!</definedName>
    <definedName name="t12nc3p_3_1" localSheetId="3">#REF!</definedName>
    <definedName name="t12nc3p_3_1">#REF!</definedName>
    <definedName name="t12nc3p_3_2" localSheetId="11">#REF!</definedName>
    <definedName name="t12nc3p_3_2" localSheetId="3">#REF!</definedName>
    <definedName name="t12nc3p_3_2">#REF!</definedName>
    <definedName name="t12nc3p_3_20" localSheetId="11">#REF!</definedName>
    <definedName name="t12nc3p_3_20" localSheetId="3">#REF!</definedName>
    <definedName name="t12nc3p_3_20">#REF!</definedName>
    <definedName name="t12nc3p_3_25" localSheetId="11">#REF!</definedName>
    <definedName name="t12nc3p_3_25" localSheetId="3">#REF!</definedName>
    <definedName name="t12nc3p_3_25">#REF!</definedName>
    <definedName name="t12ncm">NA()</definedName>
    <definedName name="t12ncm_26" localSheetId="11">#REF!</definedName>
    <definedName name="t12ncm_26" localSheetId="3">#REF!</definedName>
    <definedName name="t12ncm_26">#REF!</definedName>
    <definedName name="t12ncm_28" localSheetId="11">#REF!</definedName>
    <definedName name="t12ncm_28" localSheetId="3">#REF!</definedName>
    <definedName name="t12ncm_28">#REF!</definedName>
    <definedName name="t12ncm_3">NA()</definedName>
    <definedName name="T12vc" localSheetId="11">#REF!</definedName>
    <definedName name="T12vc" localSheetId="3">#REF!</definedName>
    <definedName name="T12vc">#REF!</definedName>
    <definedName name="T12vc_20" localSheetId="11">#REF!</definedName>
    <definedName name="T12vc_20" localSheetId="3">#REF!</definedName>
    <definedName name="T12vc_20">#REF!</definedName>
    <definedName name="T12vc_28" localSheetId="11">#REF!</definedName>
    <definedName name="T12vc_28" localSheetId="3">#REF!</definedName>
    <definedName name="T12vc_28">#REF!</definedName>
    <definedName name="t12vl">NA()</definedName>
    <definedName name="t12vl_26" localSheetId="11">#REF!</definedName>
    <definedName name="t12vl_26" localSheetId="3">#REF!</definedName>
    <definedName name="t12vl_26">#REF!</definedName>
    <definedName name="t12vl_28" localSheetId="11">#REF!</definedName>
    <definedName name="t12vl_28" localSheetId="3">#REF!</definedName>
    <definedName name="t12vl_28">#REF!</definedName>
    <definedName name="t12vl_3">NA()</definedName>
    <definedName name="t12vl3p" localSheetId="11">#REF!</definedName>
    <definedName name="t12vl3p" localSheetId="3">#REF!</definedName>
    <definedName name="t12vl3p">#REF!</definedName>
    <definedName name="t12vl3p_1" localSheetId="11">#REF!</definedName>
    <definedName name="t12vl3p_1" localSheetId="3">#REF!</definedName>
    <definedName name="t12vl3p_1">#REF!</definedName>
    <definedName name="t12vl3p_2" localSheetId="11">#REF!</definedName>
    <definedName name="t12vl3p_2" localSheetId="3">#REF!</definedName>
    <definedName name="t12vl3p_2">#REF!</definedName>
    <definedName name="t12vl3p_20" localSheetId="11">#REF!</definedName>
    <definedName name="t12vl3p_20" localSheetId="3">#REF!</definedName>
    <definedName name="t12vl3p_20">#REF!</definedName>
    <definedName name="t12vl3p_25" localSheetId="11">#REF!</definedName>
    <definedName name="t12vl3p_25" localSheetId="3">#REF!</definedName>
    <definedName name="t12vl3p_25">#REF!</definedName>
    <definedName name="t12vl3p_26" localSheetId="11">#REF!</definedName>
    <definedName name="t12vl3p_26" localSheetId="3">#REF!</definedName>
    <definedName name="t12vl3p_26">#REF!</definedName>
    <definedName name="t12vl3p_28" localSheetId="11">#REF!</definedName>
    <definedName name="t12vl3p_28" localSheetId="3">#REF!</definedName>
    <definedName name="t12vl3p_28">#REF!</definedName>
    <definedName name="t12vl3p_3" localSheetId="11">#REF!</definedName>
    <definedName name="t12vl3p_3" localSheetId="3">#REF!</definedName>
    <definedName name="t12vl3p_3">#REF!</definedName>
    <definedName name="t12vl3p_3_1" localSheetId="11">#REF!</definedName>
    <definedName name="t12vl3p_3_1" localSheetId="3">#REF!</definedName>
    <definedName name="t12vl3p_3_1">#REF!</definedName>
    <definedName name="t12vl3p_3_2" localSheetId="11">#REF!</definedName>
    <definedName name="t12vl3p_3_2" localSheetId="3">#REF!</definedName>
    <definedName name="t12vl3p_3_2">#REF!</definedName>
    <definedName name="t12vl3p_3_20" localSheetId="11">#REF!</definedName>
    <definedName name="t12vl3p_3_20" localSheetId="3">#REF!</definedName>
    <definedName name="t12vl3p_3_20">#REF!</definedName>
    <definedName name="t12vl3p_3_25" localSheetId="11">#REF!</definedName>
    <definedName name="t12vl3p_3_25" localSheetId="3">#REF!</definedName>
    <definedName name="t12vl3p_3_25">#REF!</definedName>
    <definedName name="t141p">"$#REF!.$#REF!$#REF!"</definedName>
    <definedName name="t141p_26" localSheetId="11">#REF!</definedName>
    <definedName name="t141p_26" localSheetId="3">#REF!</definedName>
    <definedName name="t141p_26">#REF!</definedName>
    <definedName name="t141p_28" localSheetId="11">#REF!</definedName>
    <definedName name="t141p_28" localSheetId="3">#REF!</definedName>
    <definedName name="t141p_28">#REF!</definedName>
    <definedName name="t141p_3">"$#REF!.$#REF!$#REF!"</definedName>
    <definedName name="t143p">"$#REF!.$#REF!$#REF!"</definedName>
    <definedName name="t143p_26" localSheetId="11">#REF!</definedName>
    <definedName name="t143p_26" localSheetId="3">#REF!</definedName>
    <definedName name="t143p_26">#REF!</definedName>
    <definedName name="t143p_28" localSheetId="11">#REF!</definedName>
    <definedName name="t143p_28" localSheetId="3">#REF!</definedName>
    <definedName name="t143p_28">#REF!</definedName>
    <definedName name="t143p_3">"$#REF!.$#REF!$#REF!"</definedName>
    <definedName name="t14m">NA()</definedName>
    <definedName name="t14m_26" localSheetId="11">#REF!</definedName>
    <definedName name="t14m_26" localSheetId="3">#REF!</definedName>
    <definedName name="t14m_26">#REF!</definedName>
    <definedName name="t14m_28" localSheetId="11">#REF!</definedName>
    <definedName name="t14m_28" localSheetId="3">#REF!</definedName>
    <definedName name="t14m_28">#REF!</definedName>
    <definedName name="t14m_3">NA()</definedName>
    <definedName name="t14mnc">NA()</definedName>
    <definedName name="t14mnc_26" localSheetId="11">#REF!</definedName>
    <definedName name="t14mnc_26" localSheetId="3">#REF!</definedName>
    <definedName name="t14mnc_26">#REF!</definedName>
    <definedName name="t14mnc_28" localSheetId="11">#REF!</definedName>
    <definedName name="t14mnc_28" localSheetId="3">#REF!</definedName>
    <definedName name="t14mnc_28">#REF!</definedName>
    <definedName name="t14mnc_3">NA()</definedName>
    <definedName name="t14nc">NA()</definedName>
    <definedName name="t14nc_26" localSheetId="11">#REF!</definedName>
    <definedName name="t14nc_26" localSheetId="3">#REF!</definedName>
    <definedName name="t14nc_26">#REF!</definedName>
    <definedName name="t14nc_28" localSheetId="11">#REF!</definedName>
    <definedName name="t14nc_28" localSheetId="3">#REF!</definedName>
    <definedName name="t14nc_28">#REF!</definedName>
    <definedName name="t14nc_3">NA()</definedName>
    <definedName name="t14nc3p">"$#REF!.$G$102"</definedName>
    <definedName name="t14nc3p_26" localSheetId="11">#REF!</definedName>
    <definedName name="t14nc3p_26" localSheetId="3">#REF!</definedName>
    <definedName name="t14nc3p_26">#REF!</definedName>
    <definedName name="t14nc3p_28" localSheetId="11">#REF!</definedName>
    <definedName name="t14nc3p_28" localSheetId="3">#REF!</definedName>
    <definedName name="t14nc3p_28">#REF!</definedName>
    <definedName name="t14nc3p_3">"$#REF!.$G$102"</definedName>
    <definedName name="t14ncm">NA()</definedName>
    <definedName name="t14ncm_26" localSheetId="11">#REF!</definedName>
    <definedName name="t14ncm_26" localSheetId="3">#REF!</definedName>
    <definedName name="t14ncm_26">#REF!</definedName>
    <definedName name="t14ncm_28" localSheetId="11">#REF!</definedName>
    <definedName name="t14ncm_28" localSheetId="3">#REF!</definedName>
    <definedName name="t14ncm_28">#REF!</definedName>
    <definedName name="t14ncm_3">NA()</definedName>
    <definedName name="T14vc">NA()</definedName>
    <definedName name="T14vc_26" localSheetId="11">#REF!</definedName>
    <definedName name="T14vc_26" localSheetId="3">#REF!</definedName>
    <definedName name="T14vc_26">#REF!</definedName>
    <definedName name="T14vc_28" localSheetId="11">#REF!</definedName>
    <definedName name="T14vc_28" localSheetId="3">#REF!</definedName>
    <definedName name="T14vc_28">#REF!</definedName>
    <definedName name="t14vl">NA()</definedName>
    <definedName name="t14vl_26" localSheetId="11">#REF!</definedName>
    <definedName name="t14vl_26" localSheetId="3">#REF!</definedName>
    <definedName name="t14vl_26">#REF!</definedName>
    <definedName name="t14vl_28" localSheetId="11">#REF!</definedName>
    <definedName name="t14vl_28" localSheetId="3">#REF!</definedName>
    <definedName name="t14vl_28">#REF!</definedName>
    <definedName name="t14vl_3">NA()</definedName>
    <definedName name="t14vl3p">"$#REF!.$G$99"</definedName>
    <definedName name="t14vl3p_26" localSheetId="11">#REF!</definedName>
    <definedName name="t14vl3p_26" localSheetId="3">#REF!</definedName>
    <definedName name="t14vl3p_26">#REF!</definedName>
    <definedName name="t14vl3p_28" localSheetId="11">#REF!</definedName>
    <definedName name="t14vl3p_28" localSheetId="3">#REF!</definedName>
    <definedName name="t14vl3p_28">#REF!</definedName>
    <definedName name="t14vl3p_3">"$#REF!.$G$99"</definedName>
    <definedName name="T1C.CDFD" localSheetId="11">#REF!</definedName>
    <definedName name="T1C.CDFD" localSheetId="3">#REF!</definedName>
    <definedName name="T1C.CDFD">#REF!</definedName>
    <definedName name="T1C.CDFD_28" localSheetId="11">#REF!</definedName>
    <definedName name="T1C.CDFD_28" localSheetId="3">#REF!</definedName>
    <definedName name="T1C.CDFD_28">#REF!</definedName>
    <definedName name="T1C.CDFDa" localSheetId="11">#REF!</definedName>
    <definedName name="T1C.CDFDa" localSheetId="3">#REF!</definedName>
    <definedName name="T1C.CDFDa">#REF!</definedName>
    <definedName name="T1C.CDFDa_28" localSheetId="11">#REF!</definedName>
    <definedName name="T1C.CDFDa_28" localSheetId="3">#REF!</definedName>
    <definedName name="T1C.CDFDa_28">#REF!</definedName>
    <definedName name="T1C.M14" localSheetId="11">#REF!</definedName>
    <definedName name="T1C.M14" localSheetId="3">#REF!</definedName>
    <definedName name="T1C.M14">#REF!</definedName>
    <definedName name="T1C.M14_28" localSheetId="11">#REF!</definedName>
    <definedName name="T1C.M14_28" localSheetId="3">#REF!</definedName>
    <definedName name="T1C.M14_28">#REF!</definedName>
    <definedName name="T1C.M14a" localSheetId="11">#REF!</definedName>
    <definedName name="T1C.M14a" localSheetId="3">#REF!</definedName>
    <definedName name="T1C.M14a">#REF!</definedName>
    <definedName name="T1C.M14a_28" localSheetId="11">#REF!</definedName>
    <definedName name="T1C.M14a_28" localSheetId="3">#REF!</definedName>
    <definedName name="T1C.M14a_28">#REF!</definedName>
    <definedName name="T203P">NA()</definedName>
    <definedName name="T203P_26" localSheetId="11">#REF!</definedName>
    <definedName name="T203P_26" localSheetId="3">#REF!</definedName>
    <definedName name="T203P_26">#REF!</definedName>
    <definedName name="T203P_28" localSheetId="11">#REF!</definedName>
    <definedName name="T203P_28" localSheetId="3">#REF!</definedName>
    <definedName name="T203P_28">#REF!</definedName>
    <definedName name="T203P_3">NA()</definedName>
    <definedName name="t20m">NA()</definedName>
    <definedName name="t20m_26" localSheetId="11">#REF!</definedName>
    <definedName name="t20m_26" localSheetId="3">#REF!</definedName>
    <definedName name="t20m_26">#REF!</definedName>
    <definedName name="t20m_28" localSheetId="11">#REF!</definedName>
    <definedName name="t20m_28" localSheetId="3">#REF!</definedName>
    <definedName name="t20m_28">#REF!</definedName>
    <definedName name="t20m_3">NA()</definedName>
    <definedName name="t20ncm">NA()</definedName>
    <definedName name="t20ncm_26" localSheetId="11">#REF!</definedName>
    <definedName name="t20ncm_26" localSheetId="3">#REF!</definedName>
    <definedName name="t20ncm_26">#REF!</definedName>
    <definedName name="t20ncm_28" localSheetId="11">#REF!</definedName>
    <definedName name="t20ncm_28" localSheetId="3">#REF!</definedName>
    <definedName name="t20ncm_28">#REF!</definedName>
    <definedName name="t20ncm_3">NA()</definedName>
    <definedName name="T4_20" localSheetId="11">#REF!</definedName>
    <definedName name="T4_20" localSheetId="3">#REF!</definedName>
    <definedName name="T4_20">#REF!</definedName>
    <definedName name="t7m">NA()</definedName>
    <definedName name="t7m_26" localSheetId="11">#REF!</definedName>
    <definedName name="t7m_26" localSheetId="3">#REF!</definedName>
    <definedName name="t7m_26">#REF!</definedName>
    <definedName name="t7m_28" localSheetId="11">#REF!</definedName>
    <definedName name="t7m_28" localSheetId="3">#REF!</definedName>
    <definedName name="t7m_28">#REF!</definedName>
    <definedName name="t7nc">NA()</definedName>
    <definedName name="t7nc_26" localSheetId="11">#REF!</definedName>
    <definedName name="t7nc_26" localSheetId="3">#REF!</definedName>
    <definedName name="t7nc_26">#REF!</definedName>
    <definedName name="t7nc_28" localSheetId="11">#REF!</definedName>
    <definedName name="t7nc_28" localSheetId="3">#REF!</definedName>
    <definedName name="t7nc_28">#REF!</definedName>
    <definedName name="t7nc_3">NA()</definedName>
    <definedName name="t7vl">NA()</definedName>
    <definedName name="t7vl_26" localSheetId="11">#REF!</definedName>
    <definedName name="t7vl_26" localSheetId="3">#REF!</definedName>
    <definedName name="t7vl_26">#REF!</definedName>
    <definedName name="t7vl_28" localSheetId="11">#REF!</definedName>
    <definedName name="t7vl_28" localSheetId="3">#REF!</definedName>
    <definedName name="t7vl_28">#REF!</definedName>
    <definedName name="t7vl_3">NA()</definedName>
    <definedName name="t84mnc">NA()</definedName>
    <definedName name="t84mnc_26" localSheetId="11">#REF!</definedName>
    <definedName name="t84mnc_26" localSheetId="3">#REF!</definedName>
    <definedName name="t84mnc_26">#REF!</definedName>
    <definedName name="t84mnc_28" localSheetId="11">#REF!</definedName>
    <definedName name="t84mnc_28" localSheetId="3">#REF!</definedName>
    <definedName name="t84mnc_28">#REF!</definedName>
    <definedName name="t84mnc_3">NA()</definedName>
    <definedName name="t8m">NA()</definedName>
    <definedName name="t8m_26" localSheetId="11">#REF!</definedName>
    <definedName name="t8m_26" localSheetId="3">#REF!</definedName>
    <definedName name="t8m_26">#REF!</definedName>
    <definedName name="t8m_28" localSheetId="11">#REF!</definedName>
    <definedName name="t8m_28" localSheetId="3">#REF!</definedName>
    <definedName name="t8m_28">#REF!</definedName>
    <definedName name="t8nc">NA()</definedName>
    <definedName name="t8nc_26" localSheetId="11">#REF!</definedName>
    <definedName name="t8nc_26" localSheetId="3">#REF!</definedName>
    <definedName name="t8nc_26">#REF!</definedName>
    <definedName name="t8nc_28" localSheetId="11">#REF!</definedName>
    <definedName name="t8nc_28" localSheetId="3">#REF!</definedName>
    <definedName name="t8nc_28">#REF!</definedName>
    <definedName name="t8nc_3">NA()</definedName>
    <definedName name="t8vl">NA()</definedName>
    <definedName name="t8vl_26" localSheetId="11">#REF!</definedName>
    <definedName name="t8vl_26" localSheetId="3">#REF!</definedName>
    <definedName name="t8vl_26">#REF!</definedName>
    <definedName name="t8vl_28" localSheetId="11">#REF!</definedName>
    <definedName name="t8vl_28" localSheetId="3">#REF!</definedName>
    <definedName name="t8vl_28">#REF!</definedName>
    <definedName name="t8vl_3">NA()</definedName>
    <definedName name="ta" localSheetId="11">#REF!</definedName>
    <definedName name="ta" localSheetId="3">#REF!</definedName>
    <definedName name="ta">#REF!</definedName>
    <definedName name="ta1_20" localSheetId="11">#REF!</definedName>
    <definedName name="ta1_20" localSheetId="3">#REF!</definedName>
    <definedName name="ta1_20">#REF!</definedName>
    <definedName name="ta1_28" localSheetId="11">#REF!</definedName>
    <definedName name="ta1_28" localSheetId="3">#REF!</definedName>
    <definedName name="ta1_28">#REF!</definedName>
    <definedName name="ta2_20" localSheetId="11">#REF!</definedName>
    <definedName name="ta2_20" localSheetId="3">#REF!</definedName>
    <definedName name="ta2_20">#REF!</definedName>
    <definedName name="ta2_28" localSheetId="11">#REF!</definedName>
    <definedName name="ta2_28" localSheetId="3">#REF!</definedName>
    <definedName name="ta2_28">#REF!</definedName>
    <definedName name="ta3_20" localSheetId="11">#REF!</definedName>
    <definedName name="ta3_20" localSheetId="3">#REF!</definedName>
    <definedName name="ta3_20">#REF!</definedName>
    <definedName name="ta3_28" localSheetId="11">#REF!</definedName>
    <definedName name="ta3_28" localSheetId="3">#REF!</definedName>
    <definedName name="ta3_28">#REF!</definedName>
    <definedName name="ta4_20" localSheetId="11">#REF!</definedName>
    <definedName name="ta4_20" localSheetId="3">#REF!</definedName>
    <definedName name="ta4_20">#REF!</definedName>
    <definedName name="ta4_28" localSheetId="11">#REF!</definedName>
    <definedName name="ta4_28" localSheetId="3">#REF!</definedName>
    <definedName name="ta4_28">#REF!</definedName>
    <definedName name="ta5_20" localSheetId="11">#REF!</definedName>
    <definedName name="ta5_20" localSheetId="3">#REF!</definedName>
    <definedName name="ta5_20">#REF!</definedName>
    <definedName name="ta5_28" localSheetId="11">#REF!</definedName>
    <definedName name="ta5_28" localSheetId="3">#REF!</definedName>
    <definedName name="ta5_28">#REF!</definedName>
    <definedName name="ta6_20" localSheetId="11">#REF!</definedName>
    <definedName name="ta6_20" localSheetId="3">#REF!</definedName>
    <definedName name="ta6_20">#REF!</definedName>
    <definedName name="ta6_28" localSheetId="11">#REF!</definedName>
    <definedName name="ta6_28" localSheetId="3">#REF!</definedName>
    <definedName name="ta6_28">#REF!</definedName>
    <definedName name="Table" localSheetId="11">#REF!</definedName>
    <definedName name="Table" localSheetId="3">#REF!</definedName>
    <definedName name="Table">#REF!</definedName>
    <definedName name="Table_20" localSheetId="11">#REF!</definedName>
    <definedName name="Table_20" localSheetId="3">#REF!</definedName>
    <definedName name="Table_20">#REF!</definedName>
    <definedName name="Table_28" localSheetId="11">#REF!</definedName>
    <definedName name="Table_28" localSheetId="3">#REF!</definedName>
    <definedName name="Table_28">#REF!</definedName>
    <definedName name="Tach_NghinTy" localSheetId="11">#REF!</definedName>
    <definedName name="Tach_NghinTy" localSheetId="3">#REF!</definedName>
    <definedName name="Tach_NghinTy">#REF!</definedName>
    <definedName name="tadao" localSheetId="11">#REF!</definedName>
    <definedName name="tadao" localSheetId="3">#REF!</definedName>
    <definedName name="tadao">#REF!</definedName>
    <definedName name="tadao_20" localSheetId="11">#REF!</definedName>
    <definedName name="tadao_20" localSheetId="3">#REF!</definedName>
    <definedName name="tadao_20">#REF!</definedName>
    <definedName name="tadao_28" localSheetId="11">#REF!</definedName>
    <definedName name="tadao_28" localSheetId="3">#REF!</definedName>
    <definedName name="tadao_28">#REF!</definedName>
    <definedName name="Tæng_c_ng_suÊt_hiÖn_t_i">"THOP"</definedName>
    <definedName name="Tæng_H_P_TBA" localSheetId="11">#REF!</definedName>
    <definedName name="Tæng_H_P_TBA" localSheetId="3">#REF!</definedName>
    <definedName name="Tæng_H_P_TBA">#REF!</definedName>
    <definedName name="Tæng_H_P_TBA_20" localSheetId="11">#REF!</definedName>
    <definedName name="Tæng_H_P_TBA_20" localSheetId="3">#REF!</definedName>
    <definedName name="Tæng_H_P_TBA_20">#REF!</definedName>
    <definedName name="Tæng_H_P_TBA_28" localSheetId="11">#REF!</definedName>
    <definedName name="Tæng_H_P_TBA_28" localSheetId="3">#REF!</definedName>
    <definedName name="Tæng_H_P_TBA_28">#REF!</definedName>
    <definedName name="Tæng_Hîp_35" localSheetId="11">#REF!</definedName>
    <definedName name="Tæng_Hîp_35" localSheetId="3">#REF!</definedName>
    <definedName name="Tæng_Hîp_35">#REF!</definedName>
    <definedName name="Tæng_Hîp_35_20" localSheetId="11">#REF!</definedName>
    <definedName name="Tæng_Hîp_35_20" localSheetId="3">#REF!</definedName>
    <definedName name="Tæng_Hîp_35_20">#REF!</definedName>
    <definedName name="Tæng_Hîp_35_28" localSheetId="11">#REF!</definedName>
    <definedName name="Tæng_Hîp_35_28" localSheetId="3">#REF!</definedName>
    <definedName name="Tæng_Hîp_35_28">#REF!</definedName>
    <definedName name="Taikhoan" localSheetId="11">#REF!</definedName>
    <definedName name="Taikhoan" localSheetId="3">#REF!</definedName>
    <definedName name="Taikhoan">#REF!</definedName>
    <definedName name="taluydac2">"$#REF!.$C$6"</definedName>
    <definedName name="taluydac2_26" localSheetId="11">#REF!</definedName>
    <definedName name="taluydac2_26" localSheetId="3">#REF!</definedName>
    <definedName name="taluydac2_26">#REF!</definedName>
    <definedName name="taluydac2_28" localSheetId="11">#REF!</definedName>
    <definedName name="taluydac2_28" localSheetId="3">#REF!</definedName>
    <definedName name="taluydac2_28">#REF!</definedName>
    <definedName name="taluydac2_3">"$#REF!.$C$6"</definedName>
    <definedName name="taluydc1">"$#REF!.$C$2"</definedName>
    <definedName name="taluydc1_26" localSheetId="11">#REF!</definedName>
    <definedName name="taluydc1_26" localSheetId="3">#REF!</definedName>
    <definedName name="taluydc1_26">#REF!</definedName>
    <definedName name="taluydc1_28" localSheetId="11">#REF!</definedName>
    <definedName name="taluydc1_28" localSheetId="3">#REF!</definedName>
    <definedName name="taluydc1_28">#REF!</definedName>
    <definedName name="taluydc1_3">"$#REF!.$C$2"</definedName>
    <definedName name="taluydc2">"$#REF!.$C$3"</definedName>
    <definedName name="taluydc2_26" localSheetId="11">#REF!</definedName>
    <definedName name="taluydc2_26" localSheetId="3">#REF!</definedName>
    <definedName name="taluydc2_26">#REF!</definedName>
    <definedName name="taluydc2_28" localSheetId="11">#REF!</definedName>
    <definedName name="taluydc2_28" localSheetId="3">#REF!</definedName>
    <definedName name="taluydc2_28">#REF!</definedName>
    <definedName name="taluydc2_3">"$#REF!.$C$3"</definedName>
    <definedName name="taluydc3">"$#REF!.$C$4"</definedName>
    <definedName name="taluydc3_26" localSheetId="11">#REF!</definedName>
    <definedName name="taluydc3_26" localSheetId="3">#REF!</definedName>
    <definedName name="taluydc3_26">#REF!</definedName>
    <definedName name="taluydc3_28" localSheetId="11">#REF!</definedName>
    <definedName name="taluydc3_28" localSheetId="3">#REF!</definedName>
    <definedName name="taluydc3_28">#REF!</definedName>
    <definedName name="taluydc3_3">"$#REF!.$C$4"</definedName>
    <definedName name="taluydc4">"$#REF!.$C$5"</definedName>
    <definedName name="taluydc4_26" localSheetId="11">#REF!</definedName>
    <definedName name="taluydc4_26" localSheetId="3">#REF!</definedName>
    <definedName name="taluydc4_26">#REF!</definedName>
    <definedName name="taluydc4_28" localSheetId="11">#REF!</definedName>
    <definedName name="taluydc4_28" localSheetId="3">#REF!</definedName>
    <definedName name="taluydc4_28">#REF!</definedName>
    <definedName name="taluydc4_3">"$#REF!.$C$5"</definedName>
    <definedName name="Tam" localSheetId="11">#REF!</definedName>
    <definedName name="Tam" localSheetId="3">#REF!</definedName>
    <definedName name="Tam">#REF!</definedName>
    <definedName name="tamdan" localSheetId="11">#REF!</definedName>
    <definedName name="tamdan" localSheetId="3">#REF!</definedName>
    <definedName name="tamdan">#REF!</definedName>
    <definedName name="tamdan_20" localSheetId="11">#REF!</definedName>
    <definedName name="tamdan_20" localSheetId="3">#REF!</definedName>
    <definedName name="tamdan_20">#REF!</definedName>
    <definedName name="tamdan_28" localSheetId="11">#REF!</definedName>
    <definedName name="tamdan_28" localSheetId="3">#REF!</definedName>
    <definedName name="tamdan_28">#REF!</definedName>
    <definedName name="TAMT" localSheetId="11">#REF!</definedName>
    <definedName name="TAMT" localSheetId="3">#REF!</definedName>
    <definedName name="TAMT">#REF!</definedName>
    <definedName name="TAMTINH" localSheetId="11">#REF!</definedName>
    <definedName name="TAMTINH" localSheetId="3">#REF!</definedName>
    <definedName name="TAMTINH">#REF!</definedName>
    <definedName name="Tamtreo_16" localSheetId="11">#REF!</definedName>
    <definedName name="Tamtreo_16" localSheetId="3">#REF!</definedName>
    <definedName name="Tamtreo_16">#REF!</definedName>
    <definedName name="Tamtreo_16_20" localSheetId="11">#REF!</definedName>
    <definedName name="Tamtreo_16_20" localSheetId="3">#REF!</definedName>
    <definedName name="Tamtreo_16_20">#REF!</definedName>
    <definedName name="Tamtreo_20" localSheetId="11">#REF!</definedName>
    <definedName name="Tamtreo_20" localSheetId="3">#REF!</definedName>
    <definedName name="Tamtreo_20">#REF!</definedName>
    <definedName name="Tamtreo_20_20" localSheetId="11">#REF!</definedName>
    <definedName name="Tamtreo_20_20" localSheetId="3">#REF!</definedName>
    <definedName name="Tamtreo_20_20">#REF!</definedName>
    <definedName name="Tan_suat" localSheetId="11">#REF!</definedName>
    <definedName name="Tan_suat" localSheetId="3">#REF!</definedName>
    <definedName name="Tan_suat">#REF!</definedName>
    <definedName name="TangtruongBQ" localSheetId="11">#REF!</definedName>
    <definedName name="TangtruongBQ" localSheetId="3">#REF!</definedName>
    <definedName name="TangtruongBQ">#REF!</definedName>
    <definedName name="TanMy" localSheetId="11">#REF!</definedName>
    <definedName name="TanMy" localSheetId="3">#REF!</definedName>
    <definedName name="TanMy">#REF!</definedName>
    <definedName name="TanMy_20" localSheetId="11">#REF!</definedName>
    <definedName name="TanMy_20" localSheetId="3">#REF!</definedName>
    <definedName name="TanMy_20">#REF!</definedName>
    <definedName name="tao" localSheetId="11">#REF!</definedName>
    <definedName name="tao" localSheetId="3">#REF!</definedName>
    <definedName name="tao">#REF!</definedName>
    <definedName name="TaPLoc">NA()</definedName>
    <definedName name="TaPLoc_26" localSheetId="11">#REF!</definedName>
    <definedName name="TaPLoc_26" localSheetId="3">#REF!</definedName>
    <definedName name="TaPLoc_26">#REF!</definedName>
    <definedName name="TaPLoc_28" localSheetId="11">#REF!</definedName>
    <definedName name="TaPLoc_28" localSheetId="3">#REF!</definedName>
    <definedName name="TaPLoc_28">#REF!</definedName>
    <definedName name="taukeo150" localSheetId="11">#REF!</definedName>
    <definedName name="taukeo150" localSheetId="3">#REF!</definedName>
    <definedName name="taukeo150">#REF!</definedName>
    <definedName name="taukeo150_20" localSheetId="11">#REF!</definedName>
    <definedName name="taukeo150_20" localSheetId="3">#REF!</definedName>
    <definedName name="taukeo150_20">#REF!</definedName>
    <definedName name="taukeo150_28" localSheetId="11">#REF!</definedName>
    <definedName name="taukeo150_28" localSheetId="3">#REF!</definedName>
    <definedName name="taukeo150_28">#REF!</definedName>
    <definedName name="taun" localSheetId="11">#REF!</definedName>
    <definedName name="taun" localSheetId="3">#REF!</definedName>
    <definedName name="taun">#REF!</definedName>
    <definedName name="taun_20" localSheetId="11">#REF!</definedName>
    <definedName name="taun_20" localSheetId="3">#REF!</definedName>
    <definedName name="taun_20">#REF!</definedName>
    <definedName name="taun_28" localSheetId="11">#REF!</definedName>
    <definedName name="taun_28" localSheetId="3">#REF!</definedName>
    <definedName name="taun_28">#REF!</definedName>
    <definedName name="TaxTV">10%</definedName>
    <definedName name="TaxXL">5%</definedName>
    <definedName name="tb" localSheetId="11">#REF!</definedName>
    <definedName name="tb" localSheetId="3">#REF!</definedName>
    <definedName name="tb">#REF!</definedName>
    <definedName name="tb_1" localSheetId="11">#REF!</definedName>
    <definedName name="tb_1" localSheetId="3">#REF!</definedName>
    <definedName name="tb_1">#REF!</definedName>
    <definedName name="tb_2" localSheetId="11">#REF!</definedName>
    <definedName name="tb_2" localSheetId="3">#REF!</definedName>
    <definedName name="tb_2">#REF!</definedName>
    <definedName name="tb_20" localSheetId="11">#REF!</definedName>
    <definedName name="tb_20" localSheetId="3">#REF!</definedName>
    <definedName name="tb_20">#REF!</definedName>
    <definedName name="tb_25" localSheetId="11">#REF!</definedName>
    <definedName name="tb_25" localSheetId="3">#REF!</definedName>
    <definedName name="tb_25">#REF!</definedName>
    <definedName name="tb_28" localSheetId="11">#REF!</definedName>
    <definedName name="tb_28" localSheetId="3">#REF!</definedName>
    <definedName name="tb_28">#REF!</definedName>
    <definedName name="TB_CS" localSheetId="11">#REF!</definedName>
    <definedName name="TB_CS" localSheetId="3">#REF!</definedName>
    <definedName name="TB_CS">#REF!</definedName>
    <definedName name="TB_CS_20" localSheetId="11">#REF!</definedName>
    <definedName name="TB_CS_20" localSheetId="3">#REF!</definedName>
    <definedName name="TB_CS_20">#REF!</definedName>
    <definedName name="TB_CS_28" localSheetId="11">#REF!</definedName>
    <definedName name="TB_CS_28" localSheetId="3">#REF!</definedName>
    <definedName name="TB_CS_28">#REF!</definedName>
    <definedName name="TB_CTO" localSheetId="11">#REF!</definedName>
    <definedName name="TB_CTO" localSheetId="3">#REF!</definedName>
    <definedName name="TB_CTO">#REF!</definedName>
    <definedName name="TB_TBA" localSheetId="11">#REF!</definedName>
    <definedName name="TB_TBA" localSheetId="3">#REF!</definedName>
    <definedName name="TB_TBA">#REF!</definedName>
    <definedName name="TB_TBA_20" localSheetId="11">#REF!</definedName>
    <definedName name="TB_TBA_20" localSheetId="3">#REF!</definedName>
    <definedName name="TB_TBA_20">#REF!</definedName>
    <definedName name="TB_TBA_28" localSheetId="11">#REF!</definedName>
    <definedName name="TB_TBA_28" localSheetId="3">#REF!</definedName>
    <definedName name="TB_TBA_28">#REF!</definedName>
    <definedName name="tb1_20" localSheetId="11">#REF!</definedName>
    <definedName name="tb1_20" localSheetId="3">#REF!</definedName>
    <definedName name="tb1_20">#REF!</definedName>
    <definedName name="tb1_28" localSheetId="11">#REF!</definedName>
    <definedName name="tb1_28" localSheetId="3">#REF!</definedName>
    <definedName name="tb1_28">#REF!</definedName>
    <definedName name="tb2_20" localSheetId="11">#REF!</definedName>
    <definedName name="tb2_20" localSheetId="3">#REF!</definedName>
    <definedName name="tb2_20">#REF!</definedName>
    <definedName name="tb2_28" localSheetId="11">#REF!</definedName>
    <definedName name="tb2_28" localSheetId="3">#REF!</definedName>
    <definedName name="tb2_28">#REF!</definedName>
    <definedName name="tb3_20" localSheetId="11">#REF!</definedName>
    <definedName name="tb3_20" localSheetId="3">#REF!</definedName>
    <definedName name="tb3_20">#REF!</definedName>
    <definedName name="tb3_28" localSheetId="11">#REF!</definedName>
    <definedName name="tb3_28" localSheetId="3">#REF!</definedName>
    <definedName name="tb3_28">#REF!</definedName>
    <definedName name="tb4_20" localSheetId="11">#REF!</definedName>
    <definedName name="tb4_20" localSheetId="3">#REF!</definedName>
    <definedName name="tb4_20">#REF!</definedName>
    <definedName name="tb4_28" localSheetId="11">#REF!</definedName>
    <definedName name="tb4_28" localSheetId="3">#REF!</definedName>
    <definedName name="tb4_28">#REF!</definedName>
    <definedName name="TBA">"$#REF!.$D$1:$M$65536"</definedName>
    <definedName name="TBA_26" localSheetId="11">#REF!</definedName>
    <definedName name="TBA_26" localSheetId="3">#REF!</definedName>
    <definedName name="TBA_26">#REF!</definedName>
    <definedName name="TBA_28" localSheetId="11">#REF!</definedName>
    <definedName name="TBA_28" localSheetId="3">#REF!</definedName>
    <definedName name="TBA_28">#REF!</definedName>
    <definedName name="TBA_3">"$#REF!.$D$1:$M$65536"</definedName>
    <definedName name="tbdd1p">NA()</definedName>
    <definedName name="tbdd1p_26" localSheetId="11">#REF!</definedName>
    <definedName name="tbdd1p_26" localSheetId="3">#REF!</definedName>
    <definedName name="tbdd1p_26">#REF!</definedName>
    <definedName name="tbdd1p_28" localSheetId="11">#REF!</definedName>
    <definedName name="tbdd1p_28" localSheetId="3">#REF!</definedName>
    <definedName name="tbdd1p_28">#REF!</definedName>
    <definedName name="tbdd1p_3">NA()</definedName>
    <definedName name="tbdd3p">NA()</definedName>
    <definedName name="tbdd3p_26" localSheetId="11">#REF!</definedName>
    <definedName name="tbdd3p_26" localSheetId="3">#REF!</definedName>
    <definedName name="tbdd3p_26">#REF!</definedName>
    <definedName name="tbdd3p_28" localSheetId="11">#REF!</definedName>
    <definedName name="tbdd3p_28" localSheetId="3">#REF!</definedName>
    <definedName name="tbdd3p_28">#REF!</definedName>
    <definedName name="tbdd3p_3">NA()</definedName>
    <definedName name="tbddsdl">NA()</definedName>
    <definedName name="tbddsdl_26" localSheetId="11">#REF!</definedName>
    <definedName name="tbddsdl_26" localSheetId="3">#REF!</definedName>
    <definedName name="tbddsdl_26">#REF!</definedName>
    <definedName name="tbddsdl_28" localSheetId="11">#REF!</definedName>
    <definedName name="tbddsdl_28" localSheetId="3">#REF!</definedName>
    <definedName name="tbddsdl_28">#REF!</definedName>
    <definedName name="tbddsdl_3">NA()</definedName>
    <definedName name="TBI">NA()</definedName>
    <definedName name="TBI_26" localSheetId="11">#REF!</definedName>
    <definedName name="TBI_26" localSheetId="3">#REF!</definedName>
    <definedName name="TBI_26">#REF!</definedName>
    <definedName name="TBI_28" localSheetId="11">#REF!</definedName>
    <definedName name="TBI_28" localSheetId="3">#REF!</definedName>
    <definedName name="TBI_28">#REF!</definedName>
    <definedName name="TBI_3">NA()</definedName>
    <definedName name="tbmc" localSheetId="11">#REF!</definedName>
    <definedName name="tbmc" localSheetId="3">#REF!</definedName>
    <definedName name="tbmc">#REF!</definedName>
    <definedName name="tbmc_20" localSheetId="11">#REF!</definedName>
    <definedName name="tbmc_20" localSheetId="3">#REF!</definedName>
    <definedName name="tbmc_20">#REF!</definedName>
    <definedName name="tbmc_28" localSheetId="11">#REF!</definedName>
    <definedName name="tbmc_28" localSheetId="3">#REF!</definedName>
    <definedName name="tbmc_28">#REF!</definedName>
    <definedName name="TBSGP" localSheetId="11">#REF!</definedName>
    <definedName name="TBSGP" localSheetId="3">#REF!</definedName>
    <definedName name="TBSGP">#REF!</definedName>
    <definedName name="TBSGP_28" localSheetId="11">#REF!</definedName>
    <definedName name="TBSGP_28" localSheetId="3">#REF!</definedName>
    <definedName name="TBSGP_28">#REF!</definedName>
    <definedName name="tbtr">NA()</definedName>
    <definedName name="tbtr_26" localSheetId="11">#REF!</definedName>
    <definedName name="tbtr_26" localSheetId="3">#REF!</definedName>
    <definedName name="tbtr_26">#REF!</definedName>
    <definedName name="tbtr_28" localSheetId="11">#REF!</definedName>
    <definedName name="tbtr_28" localSheetId="3">#REF!</definedName>
    <definedName name="tbtr_28">#REF!</definedName>
    <definedName name="tbtr_3">NA()</definedName>
    <definedName name="tbtram">"$#REF!.$F$12"</definedName>
    <definedName name="tbtram_26" localSheetId="11">#REF!</definedName>
    <definedName name="tbtram_26" localSheetId="3">#REF!</definedName>
    <definedName name="tbtram_26">#REF!</definedName>
    <definedName name="tbtram_28" localSheetId="11">#REF!</definedName>
    <definedName name="tbtram_28" localSheetId="3">#REF!</definedName>
    <definedName name="tbtram_28">#REF!</definedName>
    <definedName name="tbtram_3">"$#REF!.$F$12"</definedName>
    <definedName name="TBXD" localSheetId="11">#REF!</definedName>
    <definedName name="TBXD" localSheetId="3">#REF!</definedName>
    <definedName name="TBXD">#REF!</definedName>
    <definedName name="TBXD_20" localSheetId="11">#REF!</definedName>
    <definedName name="TBXD_20" localSheetId="3">#REF!</definedName>
    <definedName name="TBXD_20">#REF!</definedName>
    <definedName name="TBXD_28" localSheetId="11">#REF!</definedName>
    <definedName name="TBXD_28" localSheetId="3">#REF!</definedName>
    <definedName name="TBXD_28">#REF!</definedName>
    <definedName name="TC">"$#REF!.$#REF!$#REF!:$#REF!$#REF!"</definedName>
    <definedName name="tc_1" localSheetId="11">#REF!</definedName>
    <definedName name="tc_1" localSheetId="3">#REF!</definedName>
    <definedName name="tc_1">#REF!</definedName>
    <definedName name="tc_1_20" localSheetId="11">#REF!</definedName>
    <definedName name="tc_1_20" localSheetId="3">#REF!</definedName>
    <definedName name="tc_1_20">#REF!</definedName>
    <definedName name="tc_1_28" localSheetId="11">#REF!</definedName>
    <definedName name="tc_1_28" localSheetId="3">#REF!</definedName>
    <definedName name="tc_1_28">#REF!</definedName>
    <definedName name="tc_2" localSheetId="11">#REF!</definedName>
    <definedName name="tc_2" localSheetId="3">#REF!</definedName>
    <definedName name="tc_2">#REF!</definedName>
    <definedName name="tc_2_20" localSheetId="11">#REF!</definedName>
    <definedName name="tc_2_20" localSheetId="3">#REF!</definedName>
    <definedName name="tc_2_20">#REF!</definedName>
    <definedName name="tc_2_28" localSheetId="11">#REF!</definedName>
    <definedName name="tc_2_28" localSheetId="3">#REF!</definedName>
    <definedName name="tc_2_28">#REF!</definedName>
    <definedName name="TC_26" localSheetId="11">#REF!</definedName>
    <definedName name="TC_26" localSheetId="3">#REF!</definedName>
    <definedName name="TC_26">#REF!</definedName>
    <definedName name="TC_28" localSheetId="11">#REF!</definedName>
    <definedName name="TC_28" localSheetId="3">#REF!</definedName>
    <definedName name="TC_28">#REF!</definedName>
    <definedName name="TC_3">"$#REF!.$#REF!$#REF!:$#REF!$#REF!"</definedName>
    <definedName name="TC_NHANH1">"$#REF!.$A$96:$AH$96"</definedName>
    <definedName name="TC_NHANH1_26" localSheetId="11">#REF!</definedName>
    <definedName name="TC_NHANH1_26" localSheetId="3">#REF!</definedName>
    <definedName name="TC_NHANH1_26">#REF!</definedName>
    <definedName name="TC_NHANH1_28" localSheetId="11">#REF!</definedName>
    <definedName name="TC_NHANH1_28" localSheetId="3">#REF!</definedName>
    <definedName name="TC_NHANH1_28">#REF!</definedName>
    <definedName name="TC_NHANH1_3">"$#REF!.$A$96:$AH$96"</definedName>
    <definedName name="tc1_20" localSheetId="11">#REF!</definedName>
    <definedName name="tc1_20" localSheetId="3">#REF!</definedName>
    <definedName name="tc1_20">#REF!</definedName>
    <definedName name="tc1_28" localSheetId="11">#REF!</definedName>
    <definedName name="tc1_28" localSheetId="3">#REF!</definedName>
    <definedName name="tc1_28">#REF!</definedName>
    <definedName name="Tcbm" localSheetId="11">#REF!</definedName>
    <definedName name="Tcbm" localSheetId="3">#REF!</definedName>
    <definedName name="Tcbm">#REF!</definedName>
    <definedName name="Tcbm_20" localSheetId="11">#REF!</definedName>
    <definedName name="Tcbm_20" localSheetId="3">#REF!</definedName>
    <definedName name="Tcbm_20">#REF!</definedName>
    <definedName name="Tcbm_28" localSheetId="11">#REF!</definedName>
    <definedName name="Tcbm_28" localSheetId="3">#REF!</definedName>
    <definedName name="Tcbm_28">#REF!</definedName>
    <definedName name="Tchuan" localSheetId="11">#REF!</definedName>
    <definedName name="Tchuan" localSheetId="3">#REF!</definedName>
    <definedName name="Tchuan">#REF!</definedName>
    <definedName name="Tchuan_20" localSheetId="11">#REF!</definedName>
    <definedName name="Tchuan_20" localSheetId="3">#REF!</definedName>
    <definedName name="Tchuan_20">#REF!</definedName>
    <definedName name="Tchuan_28" localSheetId="11">#REF!</definedName>
    <definedName name="Tchuan_28" localSheetId="3">#REF!</definedName>
    <definedName name="Tchuan_28">#REF!</definedName>
    <definedName name="TCT" localSheetId="11">#REF!</definedName>
    <definedName name="TCT" localSheetId="3">#REF!</definedName>
    <definedName name="TCT">#REF!</definedName>
    <definedName name="tct3_1" localSheetId="11">#REF!</definedName>
    <definedName name="tct3_1" localSheetId="3">#REF!</definedName>
    <definedName name="tct3_1">#REF!</definedName>
    <definedName name="tct3_2" localSheetId="11">#REF!</definedName>
    <definedName name="tct3_2" localSheetId="3">#REF!</definedName>
    <definedName name="tct3_2">#REF!</definedName>
    <definedName name="tct3_20" localSheetId="11">#REF!</definedName>
    <definedName name="tct3_20" localSheetId="3">#REF!</definedName>
    <definedName name="tct3_20">#REF!</definedName>
    <definedName name="tct3_25" localSheetId="11">#REF!</definedName>
    <definedName name="tct3_25" localSheetId="3">#REF!</definedName>
    <definedName name="tct3_25">#REF!</definedName>
    <definedName name="tct3_28" localSheetId="11">#REF!</definedName>
    <definedName name="tct3_28" localSheetId="3">#REF!</definedName>
    <definedName name="tct3_28">#REF!</definedName>
    <definedName name="tcxxnc">NA()</definedName>
    <definedName name="tcxxnc_26" localSheetId="11">#REF!</definedName>
    <definedName name="tcxxnc_26" localSheetId="3">#REF!</definedName>
    <definedName name="tcxxnc_26">#REF!</definedName>
    <definedName name="tcxxnc_28" localSheetId="11">#REF!</definedName>
    <definedName name="tcxxnc_28" localSheetId="3">#REF!</definedName>
    <definedName name="tcxxnc_28">#REF!</definedName>
    <definedName name="tcxxnc_3">NA()</definedName>
    <definedName name="TD">"$#REF!.$I$50:$I$129"</definedName>
    <definedName name="TD_26" localSheetId="11">#REF!</definedName>
    <definedName name="TD_26" localSheetId="3">#REF!</definedName>
    <definedName name="TD_26">#REF!</definedName>
    <definedName name="td_28" localSheetId="11">#REF!</definedName>
    <definedName name="td_28" localSheetId="3">#REF!</definedName>
    <definedName name="td_28">#REF!</definedName>
    <definedName name="TD_3">"$#REF!.$I$50:$I$129"</definedName>
    <definedName name="td10vl">"$#REF!.#REF!#REF!"</definedName>
    <definedName name="td10vl_26" localSheetId="11">#REF!</definedName>
    <definedName name="td10vl_26" localSheetId="3">#REF!</definedName>
    <definedName name="td10vl_26">#REF!</definedName>
    <definedName name="td10vl_28" localSheetId="11">#REF!</definedName>
    <definedName name="td10vl_28" localSheetId="3">#REF!</definedName>
    <definedName name="td10vl_28">#REF!</definedName>
    <definedName name="td10vl_3">"$#REF!.#REF!#REF!"</definedName>
    <definedName name="td12nc">"$#REF!.$#REF!$#REF!"</definedName>
    <definedName name="td12nc_26" localSheetId="11">#REF!</definedName>
    <definedName name="td12nc_26" localSheetId="3">#REF!</definedName>
    <definedName name="td12nc_26">#REF!</definedName>
    <definedName name="td12nc_28" localSheetId="11">#REF!</definedName>
    <definedName name="td12nc_28" localSheetId="3">#REF!</definedName>
    <definedName name="td12nc_28">#REF!</definedName>
    <definedName name="td12nc_3">"$#REF!.$#REF!$#REF!"</definedName>
    <definedName name="TD12vl" localSheetId="11">#REF!</definedName>
    <definedName name="TD12vl" localSheetId="3">#REF!</definedName>
    <definedName name="TD12vl">#REF!</definedName>
    <definedName name="TD12vl_20" localSheetId="11">#REF!</definedName>
    <definedName name="TD12vl_20" localSheetId="3">#REF!</definedName>
    <definedName name="TD12vl_20">#REF!</definedName>
    <definedName name="TD12vl_28" localSheetId="11">#REF!</definedName>
    <definedName name="TD12vl_28" localSheetId="3">#REF!</definedName>
    <definedName name="TD12vl_28">#REF!</definedName>
    <definedName name="td1cnc">NA()</definedName>
    <definedName name="td1cnc_26" localSheetId="11">#REF!</definedName>
    <definedName name="td1cnc_26" localSheetId="3">#REF!</definedName>
    <definedName name="td1cnc_26">#REF!</definedName>
    <definedName name="td1cnc_28" localSheetId="11">#REF!</definedName>
    <definedName name="td1cnc_28" localSheetId="3">#REF!</definedName>
    <definedName name="td1cnc_28">#REF!</definedName>
    <definedName name="td1cnc_3">NA()</definedName>
    <definedName name="td1cvl">NA()</definedName>
    <definedName name="td1cvl_26" localSheetId="11">#REF!</definedName>
    <definedName name="td1cvl_26" localSheetId="3">#REF!</definedName>
    <definedName name="td1cvl_26">#REF!</definedName>
    <definedName name="td1cvl_28" localSheetId="11">#REF!</definedName>
    <definedName name="td1cvl_28" localSheetId="3">#REF!</definedName>
    <definedName name="td1cvl_28">#REF!</definedName>
    <definedName name="td1cvl_3">NA()</definedName>
    <definedName name="td1p">"$#REF!.$#REF!$#REF!"</definedName>
    <definedName name="td1p_26" localSheetId="11">#REF!</definedName>
    <definedName name="td1p_26" localSheetId="3">#REF!</definedName>
    <definedName name="td1p_26">#REF!</definedName>
    <definedName name="td1p_28" localSheetId="11">#REF!</definedName>
    <definedName name="td1p_28" localSheetId="3">#REF!</definedName>
    <definedName name="td1p_28">#REF!</definedName>
    <definedName name="td1p_3">"$#REF!.$#REF!$#REF!"</definedName>
    <definedName name="TD1p1nc" localSheetId="11">#REF!</definedName>
    <definedName name="TD1p1nc" localSheetId="3">#REF!</definedName>
    <definedName name="TD1p1nc">#REF!</definedName>
    <definedName name="TD1p1nc_20" localSheetId="11">#REF!</definedName>
    <definedName name="TD1p1nc_20" localSheetId="3">#REF!</definedName>
    <definedName name="TD1p1nc_20">#REF!</definedName>
    <definedName name="TD1p1nc_28" localSheetId="11">#REF!</definedName>
    <definedName name="TD1p1nc_28" localSheetId="3">#REF!</definedName>
    <definedName name="TD1p1nc_28">#REF!</definedName>
    <definedName name="td1p1vc" localSheetId="11">#REF!</definedName>
    <definedName name="td1p1vc" localSheetId="3">#REF!</definedName>
    <definedName name="td1p1vc">#REF!</definedName>
    <definedName name="td1p1vc_20" localSheetId="11">#REF!</definedName>
    <definedName name="td1p1vc_20" localSheetId="3">#REF!</definedName>
    <definedName name="td1p1vc_20">#REF!</definedName>
    <definedName name="td1p1vc_28" localSheetId="11">#REF!</definedName>
    <definedName name="td1p1vc_28" localSheetId="3">#REF!</definedName>
    <definedName name="td1p1vc_28">#REF!</definedName>
    <definedName name="TD1p1vl" localSheetId="11">#REF!</definedName>
    <definedName name="TD1p1vl" localSheetId="3">#REF!</definedName>
    <definedName name="TD1p1vl">#REF!</definedName>
    <definedName name="TD1p1vl_20" localSheetId="11">#REF!</definedName>
    <definedName name="TD1p1vl_20" localSheetId="3">#REF!</definedName>
    <definedName name="TD1p1vl_20">#REF!</definedName>
    <definedName name="TD1p1vl_28" localSheetId="11">#REF!</definedName>
    <definedName name="TD1p1vl_28" localSheetId="3">#REF!</definedName>
    <definedName name="TD1p1vl_28">#REF!</definedName>
    <definedName name="TD1p2nc" localSheetId="11">#REF!</definedName>
    <definedName name="TD1p2nc" localSheetId="3">#REF!</definedName>
    <definedName name="TD1p2nc">#REF!</definedName>
    <definedName name="TD1p2vc" localSheetId="11">#REF!</definedName>
    <definedName name="TD1p2vc" localSheetId="3">#REF!</definedName>
    <definedName name="TD1p2vc">#REF!</definedName>
    <definedName name="TD1p2vl" localSheetId="11">#REF!</definedName>
    <definedName name="TD1p2vl" localSheetId="3">#REF!</definedName>
    <definedName name="TD1p2vl">#REF!</definedName>
    <definedName name="TD1pnc">NA()</definedName>
    <definedName name="TD1pnc_26" localSheetId="11">#REF!</definedName>
    <definedName name="TD1pnc_26" localSheetId="3">#REF!</definedName>
    <definedName name="TD1pnc_26">#REF!</definedName>
    <definedName name="TD1pnc_28" localSheetId="11">#REF!</definedName>
    <definedName name="TD1pnc_28" localSheetId="3">#REF!</definedName>
    <definedName name="TD1pnc_28">#REF!</definedName>
    <definedName name="TD1pnc_3">NA()</definedName>
    <definedName name="TD1pvl">NA()</definedName>
    <definedName name="TD1pvl_26" localSheetId="11">#REF!</definedName>
    <definedName name="TD1pvl_26" localSheetId="3">#REF!</definedName>
    <definedName name="TD1pvl_26">#REF!</definedName>
    <definedName name="TD1pvl_28" localSheetId="11">#REF!</definedName>
    <definedName name="TD1pvl_28" localSheetId="3">#REF!</definedName>
    <definedName name="TD1pvl_28">#REF!</definedName>
    <definedName name="TD1pvl_3">NA()</definedName>
    <definedName name="td3p">"$#REF!.$#REF!$#REF!"</definedName>
    <definedName name="td3p_26" localSheetId="11">#REF!</definedName>
    <definedName name="td3p_26" localSheetId="3">#REF!</definedName>
    <definedName name="td3p_26">#REF!</definedName>
    <definedName name="td3p_28" localSheetId="11">#REF!</definedName>
    <definedName name="td3p_28" localSheetId="3">#REF!</definedName>
    <definedName name="td3p_28">#REF!</definedName>
    <definedName name="td3p_3">"$#REF!.$#REF!$#REF!"</definedName>
    <definedName name="tdc84nc">NA()</definedName>
    <definedName name="tdc84nc_26" localSheetId="11">#REF!</definedName>
    <definedName name="tdc84nc_26" localSheetId="3">#REF!</definedName>
    <definedName name="tdc84nc_26">#REF!</definedName>
    <definedName name="tdc84nc_28" localSheetId="11">#REF!</definedName>
    <definedName name="tdc84nc_28" localSheetId="3">#REF!</definedName>
    <definedName name="tdc84nc_28">#REF!</definedName>
    <definedName name="tdc84nc_3">NA()</definedName>
    <definedName name="tdcnc">NA()</definedName>
    <definedName name="tdcnc_26" localSheetId="11">#REF!</definedName>
    <definedName name="tdcnc_26" localSheetId="3">#REF!</definedName>
    <definedName name="tdcnc_26">#REF!</definedName>
    <definedName name="tdcnc_28" localSheetId="11">#REF!</definedName>
    <definedName name="tdcnc_28" localSheetId="3">#REF!</definedName>
    <definedName name="tdcnc_28">#REF!</definedName>
    <definedName name="tdcnc_3">NA()</definedName>
    <definedName name="TDctnc" localSheetId="11">#REF!</definedName>
    <definedName name="TDctnc" localSheetId="3">#REF!</definedName>
    <definedName name="TDctnc">#REF!</definedName>
    <definedName name="TDctnc_20" localSheetId="11">#REF!</definedName>
    <definedName name="TDctnc_20" localSheetId="3">#REF!</definedName>
    <definedName name="TDctnc_20">#REF!</definedName>
    <definedName name="TDctnc_28" localSheetId="11">#REF!</definedName>
    <definedName name="TDctnc_28" localSheetId="3">#REF!</definedName>
    <definedName name="TDctnc_28">#REF!</definedName>
    <definedName name="TDctvc" localSheetId="11">#REF!</definedName>
    <definedName name="TDctvc" localSheetId="3">#REF!</definedName>
    <definedName name="TDctvc">#REF!</definedName>
    <definedName name="TDctvc_20" localSheetId="11">#REF!</definedName>
    <definedName name="TDctvc_20" localSheetId="3">#REF!</definedName>
    <definedName name="TDctvc_20">#REF!</definedName>
    <definedName name="TDctvc_28" localSheetId="11">#REF!</definedName>
    <definedName name="TDctvc_28" localSheetId="3">#REF!</definedName>
    <definedName name="TDctvc_28">#REF!</definedName>
    <definedName name="TDctvl" localSheetId="11">#REF!</definedName>
    <definedName name="TDctvl" localSheetId="3">#REF!</definedName>
    <definedName name="TDctvl">#REF!</definedName>
    <definedName name="TDctvl_20" localSheetId="11">#REF!</definedName>
    <definedName name="TDctvl_20" localSheetId="3">#REF!</definedName>
    <definedName name="TDctvl_20">#REF!</definedName>
    <definedName name="TDctvl_28" localSheetId="11">#REF!</definedName>
    <definedName name="TDctvl_28" localSheetId="3">#REF!</definedName>
    <definedName name="TDctvl_28">#REF!</definedName>
    <definedName name="TDE" localSheetId="11">#REF!</definedName>
    <definedName name="TDE" localSheetId="3">#REF!</definedName>
    <definedName name="TDE">#REF!</definedName>
    <definedName name="tdgnc">NA()</definedName>
    <definedName name="tdgnc_26" localSheetId="11">#REF!</definedName>
    <definedName name="tdgnc_26" localSheetId="3">#REF!</definedName>
    <definedName name="tdgnc_26">#REF!</definedName>
    <definedName name="tdgnc_28" localSheetId="11">#REF!</definedName>
    <definedName name="tdgnc_28" localSheetId="3">#REF!</definedName>
    <definedName name="tdgnc_28">#REF!</definedName>
    <definedName name="tdgnc_3">NA()</definedName>
    <definedName name="tdgvl">NA()</definedName>
    <definedName name="tdgvl_26" localSheetId="11">#REF!</definedName>
    <definedName name="tdgvl_26" localSheetId="3">#REF!</definedName>
    <definedName name="tdgvl_26">#REF!</definedName>
    <definedName name="tdgvl_28" localSheetId="11">#REF!</definedName>
    <definedName name="tdgvl_28" localSheetId="3">#REF!</definedName>
    <definedName name="tdgvl_28">#REF!</definedName>
    <definedName name="tdgvl_3">NA()</definedName>
    <definedName name="tdhtnc">NA()</definedName>
    <definedName name="tdhtnc_26" localSheetId="11">#REF!</definedName>
    <definedName name="tdhtnc_26" localSheetId="3">#REF!</definedName>
    <definedName name="tdhtnc_26">#REF!</definedName>
    <definedName name="tdhtnc_28" localSheetId="11">#REF!</definedName>
    <definedName name="tdhtnc_28" localSheetId="3">#REF!</definedName>
    <definedName name="tdhtnc_28">#REF!</definedName>
    <definedName name="tdhtnc_3">NA()</definedName>
    <definedName name="tdhtvl">NA()</definedName>
    <definedName name="tdhtvl_26" localSheetId="11">#REF!</definedName>
    <definedName name="tdhtvl_26" localSheetId="3">#REF!</definedName>
    <definedName name="tdhtvl_26">#REF!</definedName>
    <definedName name="tdhtvl_28" localSheetId="11">#REF!</definedName>
    <definedName name="tdhtvl_28" localSheetId="3">#REF!</definedName>
    <definedName name="tdhtvl_28">#REF!</definedName>
    <definedName name="tdhtvl_3">NA()</definedName>
    <definedName name="TDI" localSheetId="11">#REF!</definedName>
    <definedName name="TDI" localSheetId="3">#REF!</definedName>
    <definedName name="TDI">#REF!</definedName>
    <definedName name="TDI_20" localSheetId="11">#REF!</definedName>
    <definedName name="TDI_20" localSheetId="3">#REF!</definedName>
    <definedName name="TDI_20">#REF!</definedName>
    <definedName name="TDI_28" localSheetId="11">#REF!</definedName>
    <definedName name="TDI_28" localSheetId="3">#REF!</definedName>
    <definedName name="TDI_28">#REF!</definedName>
    <definedName name="tdia" localSheetId="11">#REF!</definedName>
    <definedName name="tdia" localSheetId="3">#REF!</definedName>
    <definedName name="tdia">#REF!</definedName>
    <definedName name="tdia_28" localSheetId="11">#REF!</definedName>
    <definedName name="tdia_28" localSheetId="3">#REF!</definedName>
    <definedName name="tdia_28">#REF!</definedName>
    <definedName name="TDII" localSheetId="11">#REF!</definedName>
    <definedName name="TDII" localSheetId="3">#REF!</definedName>
    <definedName name="TDII">#REF!</definedName>
    <definedName name="TDII_20" localSheetId="11">#REF!</definedName>
    <definedName name="TDII_20" localSheetId="3">#REF!</definedName>
    <definedName name="TDII_20">#REF!</definedName>
    <definedName name="TDII_28" localSheetId="11">#REF!</definedName>
    <definedName name="TDII_28" localSheetId="3">#REF!</definedName>
    <definedName name="TDII_28">#REF!</definedName>
    <definedName name="TDIII" localSheetId="11">#REF!</definedName>
    <definedName name="TDIII" localSheetId="3">#REF!</definedName>
    <definedName name="TDIII">#REF!</definedName>
    <definedName name="TDIII_20" localSheetId="11">#REF!</definedName>
    <definedName name="TDIII_20" localSheetId="3">#REF!</definedName>
    <definedName name="TDIII_20">#REF!</definedName>
    <definedName name="TDIII_28" localSheetId="11">#REF!</definedName>
    <definedName name="TDIII_28" localSheetId="3">#REF!</definedName>
    <definedName name="TDIII_28">#REF!</definedName>
    <definedName name="TDIV" localSheetId="11">#REF!</definedName>
    <definedName name="TDIV" localSheetId="3">#REF!</definedName>
    <definedName name="TDIV">#REF!</definedName>
    <definedName name="TDIV_20" localSheetId="11">#REF!</definedName>
    <definedName name="TDIV_20" localSheetId="3">#REF!</definedName>
    <definedName name="TDIV_20">#REF!</definedName>
    <definedName name="TDIV_28" localSheetId="11">#REF!</definedName>
    <definedName name="TDIV_28" localSheetId="3">#REF!</definedName>
    <definedName name="TDIV_28">#REF!</definedName>
    <definedName name="TDmnc" localSheetId="11">#REF!</definedName>
    <definedName name="TDmnc" localSheetId="3">#REF!</definedName>
    <definedName name="TDmnc">#REF!</definedName>
    <definedName name="TDmvc" localSheetId="11">#REF!</definedName>
    <definedName name="TDmvc" localSheetId="3">#REF!</definedName>
    <definedName name="TDmvc">#REF!</definedName>
    <definedName name="TDmvl" localSheetId="11">#REF!</definedName>
    <definedName name="TDmvl" localSheetId="3">#REF!</definedName>
    <definedName name="TDmvl">#REF!</definedName>
    <definedName name="tdnc">NA()</definedName>
    <definedName name="tdnc_26" localSheetId="11">#REF!</definedName>
    <definedName name="tdnc_26" localSheetId="3">#REF!</definedName>
    <definedName name="tdnc_26">#REF!</definedName>
    <definedName name="tdnc_28" localSheetId="11">#REF!</definedName>
    <definedName name="tdnc_28" localSheetId="3">#REF!</definedName>
    <definedName name="tdnc_28">#REF!</definedName>
    <definedName name="tdnc_3">NA()</definedName>
    <definedName name="tdnc1p">"$#REF!.$G$72"</definedName>
    <definedName name="tdnc1p_26" localSheetId="11">#REF!</definedName>
    <definedName name="tdnc1p_26" localSheetId="3">#REF!</definedName>
    <definedName name="tdnc1p_26">#REF!</definedName>
    <definedName name="tdnc1p_28" localSheetId="11">#REF!</definedName>
    <definedName name="tdnc1p_28" localSheetId="3">#REF!</definedName>
    <definedName name="tdnc1p_28">#REF!</definedName>
    <definedName name="tdnc1p_3">"$#REF!.$G$72"</definedName>
    <definedName name="tdnc3p" localSheetId="11">#REF!</definedName>
    <definedName name="tdnc3p" localSheetId="3">#REF!</definedName>
    <definedName name="tdnc3p">#REF!</definedName>
    <definedName name="tdnc3p_1" localSheetId="11">#REF!</definedName>
    <definedName name="tdnc3p_1" localSheetId="3">#REF!</definedName>
    <definedName name="tdnc3p_1">#REF!</definedName>
    <definedName name="tdnc3p_2" localSheetId="11">#REF!</definedName>
    <definedName name="tdnc3p_2" localSheetId="3">#REF!</definedName>
    <definedName name="tdnc3p_2">#REF!</definedName>
    <definedName name="tdnc3p_20" localSheetId="11">#REF!</definedName>
    <definedName name="tdnc3p_20" localSheetId="3">#REF!</definedName>
    <definedName name="tdnc3p_20">#REF!</definedName>
    <definedName name="tdnc3p_25" localSheetId="11">#REF!</definedName>
    <definedName name="tdnc3p_25" localSheetId="3">#REF!</definedName>
    <definedName name="tdnc3p_25">#REF!</definedName>
    <definedName name="tdnc3p_26" localSheetId="11">#REF!</definedName>
    <definedName name="tdnc3p_26" localSheetId="3">#REF!</definedName>
    <definedName name="tdnc3p_26">#REF!</definedName>
    <definedName name="tdnc3p_28" localSheetId="11">#REF!</definedName>
    <definedName name="tdnc3p_28" localSheetId="3">#REF!</definedName>
    <definedName name="tdnc3p_28">#REF!</definedName>
    <definedName name="tdnc3p_3" localSheetId="11">#REF!</definedName>
    <definedName name="tdnc3p_3" localSheetId="3">#REF!</definedName>
    <definedName name="tdnc3p_3">#REF!</definedName>
    <definedName name="tdnc3p_3_1" localSheetId="11">#REF!</definedName>
    <definedName name="tdnc3p_3_1" localSheetId="3">#REF!</definedName>
    <definedName name="tdnc3p_3_1">#REF!</definedName>
    <definedName name="tdnc3p_3_2" localSheetId="11">#REF!</definedName>
    <definedName name="tdnc3p_3_2" localSheetId="3">#REF!</definedName>
    <definedName name="tdnc3p_3_2">#REF!</definedName>
    <definedName name="tdnc3p_3_20" localSheetId="11">#REF!</definedName>
    <definedName name="tdnc3p_3_20" localSheetId="3">#REF!</definedName>
    <definedName name="tdnc3p_3_20">#REF!</definedName>
    <definedName name="tdnc3p_3_25" localSheetId="11">#REF!</definedName>
    <definedName name="tdnc3p_3_25" localSheetId="3">#REF!</definedName>
    <definedName name="tdnc3p_3_25">#REF!</definedName>
    <definedName name="TDng" localSheetId="11">#REF!</definedName>
    <definedName name="TDng" localSheetId="3">#REF!</definedName>
    <definedName name="TDng">#REF!</definedName>
    <definedName name="TDng_20" localSheetId="11">#REF!</definedName>
    <definedName name="TDng_20" localSheetId="3">#REF!</definedName>
    <definedName name="TDng_20">#REF!</definedName>
    <definedName name="TDng_28" localSheetId="11">#REF!</definedName>
    <definedName name="TDng_28" localSheetId="3">#REF!</definedName>
    <definedName name="TDng_28">#REF!</definedName>
    <definedName name="tdo" localSheetId="11">#REF!</definedName>
    <definedName name="tdo" localSheetId="3">#REF!</definedName>
    <definedName name="tdo">#REF!</definedName>
    <definedName name="tdo_20" localSheetId="11">#REF!</definedName>
    <definedName name="tdo_20" localSheetId="3">#REF!</definedName>
    <definedName name="tdo_20">#REF!</definedName>
    <definedName name="tdo_28" localSheetId="11">#REF!</definedName>
    <definedName name="tdo_28" localSheetId="3">#REF!</definedName>
    <definedName name="tdo_28">#REF!</definedName>
    <definedName name="TDoto" localSheetId="11">#REF!</definedName>
    <definedName name="TDoto" localSheetId="3">#REF!</definedName>
    <definedName name="TDoto">#REF!</definedName>
    <definedName name="TDoto_20" localSheetId="11">#REF!</definedName>
    <definedName name="TDoto_20" localSheetId="3">#REF!</definedName>
    <definedName name="TDoto_20">#REF!</definedName>
    <definedName name="TDoto_28" localSheetId="11">#REF!</definedName>
    <definedName name="TDoto_28" localSheetId="3">#REF!</definedName>
    <definedName name="TDoto_28">#REF!</definedName>
    <definedName name="tdt">"$#REF!.$B$1:$F$75"</definedName>
    <definedName name="tdt_26" localSheetId="11">#REF!</definedName>
    <definedName name="tdt_26" localSheetId="3">#REF!</definedName>
    <definedName name="tdt_26">#REF!</definedName>
    <definedName name="tdt_28" localSheetId="11">#REF!</definedName>
    <definedName name="tdt_28" localSheetId="3">#REF!</definedName>
    <definedName name="tdt_28">#REF!</definedName>
    <definedName name="tdt_3">"$#REF!.$B$1:$F$75"</definedName>
    <definedName name="tdt1pnc">NA()</definedName>
    <definedName name="tdt1pnc_26" localSheetId="11">#REF!</definedName>
    <definedName name="tdt1pnc_26" localSheetId="3">#REF!</definedName>
    <definedName name="tdt1pnc_26">#REF!</definedName>
    <definedName name="tdt1pnc_28" localSheetId="11">#REF!</definedName>
    <definedName name="tdt1pnc_28" localSheetId="3">#REF!</definedName>
    <definedName name="tdt1pnc_28">#REF!</definedName>
    <definedName name="tdt1pnc_3">NA()</definedName>
    <definedName name="tdt1pvl">NA()</definedName>
    <definedName name="tdt1pvl_26" localSheetId="11">#REF!</definedName>
    <definedName name="tdt1pvl_26" localSheetId="3">#REF!</definedName>
    <definedName name="tdt1pvl_26">#REF!</definedName>
    <definedName name="tdt1pvl_28" localSheetId="11">#REF!</definedName>
    <definedName name="tdt1pvl_28" localSheetId="3">#REF!</definedName>
    <definedName name="tdt1pvl_28">#REF!</definedName>
    <definedName name="tdt1pvl_3">NA()</definedName>
    <definedName name="tdt2cnc">NA()</definedName>
    <definedName name="tdt2cnc_26" localSheetId="11">#REF!</definedName>
    <definedName name="tdt2cnc_26" localSheetId="3">#REF!</definedName>
    <definedName name="tdt2cnc_26">#REF!</definedName>
    <definedName name="tdt2cnc_28" localSheetId="11">#REF!</definedName>
    <definedName name="tdt2cnc_28" localSheetId="3">#REF!</definedName>
    <definedName name="tdt2cnc_28">#REF!</definedName>
    <definedName name="tdt2cnc_3">NA()</definedName>
    <definedName name="tdt2cvl">NA()</definedName>
    <definedName name="tdt2cvl_26" localSheetId="11">#REF!</definedName>
    <definedName name="tdt2cvl_26" localSheetId="3">#REF!</definedName>
    <definedName name="tdt2cvl_26">#REF!</definedName>
    <definedName name="tdt2cvl_28" localSheetId="11">#REF!</definedName>
    <definedName name="tdt2cvl_28" localSheetId="3">#REF!</definedName>
    <definedName name="tdt2cvl_28">#REF!</definedName>
    <definedName name="tdt2cvl_3">NA()</definedName>
    <definedName name="tdtr2cnc">"$#REF!.$H$19"</definedName>
    <definedName name="tdtr2cnc_26" localSheetId="11">#REF!</definedName>
    <definedName name="tdtr2cnc_26" localSheetId="3">#REF!</definedName>
    <definedName name="tdtr2cnc_26">#REF!</definedName>
    <definedName name="tdtr2cnc_28" localSheetId="11">#REF!</definedName>
    <definedName name="tdtr2cnc_28" localSheetId="3">#REF!</definedName>
    <definedName name="tdtr2cnc_28">#REF!</definedName>
    <definedName name="tdtr2cnc_3">"$#REF!.$H$19"</definedName>
    <definedName name="tdtr2cvl">"$#REF!.$H$12"</definedName>
    <definedName name="tdtr2cvl_26" localSheetId="11">#REF!</definedName>
    <definedName name="tdtr2cvl_26" localSheetId="3">#REF!</definedName>
    <definedName name="tdtr2cvl_26">#REF!</definedName>
    <definedName name="tdtr2cvl_28" localSheetId="11">#REF!</definedName>
    <definedName name="tdtr2cvl_28" localSheetId="3">#REF!</definedName>
    <definedName name="tdtr2cvl_28">#REF!</definedName>
    <definedName name="tdtr2cvl_3">"$#REF!.$H$12"</definedName>
    <definedName name="tdtrnc">NA()</definedName>
    <definedName name="tdtrnc_26" localSheetId="11">#REF!</definedName>
    <definedName name="tdtrnc_26" localSheetId="3">#REF!</definedName>
    <definedName name="tdtrnc_26">#REF!</definedName>
    <definedName name="tdtrnc_28" localSheetId="11">#REF!</definedName>
    <definedName name="tdtrnc_28" localSheetId="3">#REF!</definedName>
    <definedName name="tdtrnc_28">#REF!</definedName>
    <definedName name="tdtrnc_3">NA()</definedName>
    <definedName name="tdtrvl">NA()</definedName>
    <definedName name="tdtrvl_26" localSheetId="11">#REF!</definedName>
    <definedName name="tdtrvl_26" localSheetId="3">#REF!</definedName>
    <definedName name="tdtrvl_26">#REF!</definedName>
    <definedName name="tdtrvl_28" localSheetId="11">#REF!</definedName>
    <definedName name="tdtrvl_28" localSheetId="3">#REF!</definedName>
    <definedName name="tdtrvl_28">#REF!</definedName>
    <definedName name="tdtrvl_3">NA()</definedName>
    <definedName name="TDV" localSheetId="11">#REF!</definedName>
    <definedName name="TDV" localSheetId="3">#REF!</definedName>
    <definedName name="TDV">#REF!</definedName>
    <definedName name="TDV_20" localSheetId="11">#REF!</definedName>
    <definedName name="TDV_20" localSheetId="3">#REF!</definedName>
    <definedName name="TDV_20">#REF!</definedName>
    <definedName name="TDV_28" localSheetId="11">#REF!</definedName>
    <definedName name="TDV_28" localSheetId="3">#REF!</definedName>
    <definedName name="TDV_28">#REF!</definedName>
    <definedName name="tdvl">NA()</definedName>
    <definedName name="tdvl_26" localSheetId="11">#REF!</definedName>
    <definedName name="tdvl_26" localSheetId="3">#REF!</definedName>
    <definedName name="tdvl_26">#REF!</definedName>
    <definedName name="tdvl_28" localSheetId="11">#REF!</definedName>
    <definedName name="tdvl_28" localSheetId="3">#REF!</definedName>
    <definedName name="tdvl_28">#REF!</definedName>
    <definedName name="tdvl_3">NA()</definedName>
    <definedName name="tdvl1p">"$#REF!.$G$66"</definedName>
    <definedName name="tdvl1p_26" localSheetId="11">#REF!</definedName>
    <definedName name="tdvl1p_26" localSheetId="3">#REF!</definedName>
    <definedName name="tdvl1p_26">#REF!</definedName>
    <definedName name="tdvl1p_28" localSheetId="11">#REF!</definedName>
    <definedName name="tdvl1p_28" localSheetId="3">#REF!</definedName>
    <definedName name="tdvl1p_28">#REF!</definedName>
    <definedName name="tdvl1p_3">"$#REF!.$G$66"</definedName>
    <definedName name="tdvl3p" localSheetId="11">#REF!</definedName>
    <definedName name="tdvl3p" localSheetId="3">#REF!</definedName>
    <definedName name="tdvl3p">#REF!</definedName>
    <definedName name="tdvl3p_1" localSheetId="11">#REF!</definedName>
    <definedName name="tdvl3p_1" localSheetId="3">#REF!</definedName>
    <definedName name="tdvl3p_1">#REF!</definedName>
    <definedName name="tdvl3p_2" localSheetId="11">#REF!</definedName>
    <definedName name="tdvl3p_2" localSheetId="3">#REF!</definedName>
    <definedName name="tdvl3p_2">#REF!</definedName>
    <definedName name="tdvl3p_20" localSheetId="11">#REF!</definedName>
    <definedName name="tdvl3p_20" localSheetId="3">#REF!</definedName>
    <definedName name="tdvl3p_20">#REF!</definedName>
    <definedName name="tdvl3p_25" localSheetId="11">#REF!</definedName>
    <definedName name="tdvl3p_25" localSheetId="3">#REF!</definedName>
    <definedName name="tdvl3p_25">#REF!</definedName>
    <definedName name="tdvl3p_26" localSheetId="11">#REF!</definedName>
    <definedName name="tdvl3p_26" localSheetId="3">#REF!</definedName>
    <definedName name="tdvl3p_26">#REF!</definedName>
    <definedName name="tdvl3p_28" localSheetId="11">#REF!</definedName>
    <definedName name="tdvl3p_28" localSheetId="3">#REF!</definedName>
    <definedName name="tdvl3p_28">#REF!</definedName>
    <definedName name="tdvl3p_3" localSheetId="11">#REF!</definedName>
    <definedName name="tdvl3p_3" localSheetId="3">#REF!</definedName>
    <definedName name="tdvl3p_3">#REF!</definedName>
    <definedName name="tdvl3p_3_1" localSheetId="11">#REF!</definedName>
    <definedName name="tdvl3p_3_1" localSheetId="3">#REF!</definedName>
    <definedName name="tdvl3p_3_1">#REF!</definedName>
    <definedName name="tdvl3p_3_2" localSheetId="11">#REF!</definedName>
    <definedName name="tdvl3p_3_2" localSheetId="3">#REF!</definedName>
    <definedName name="tdvl3p_3_2">#REF!</definedName>
    <definedName name="tdvl3p_3_20" localSheetId="11">#REF!</definedName>
    <definedName name="tdvl3p_3_20" localSheetId="3">#REF!</definedName>
    <definedName name="tdvl3p_3_20">#REF!</definedName>
    <definedName name="tdvl3p_3_25" localSheetId="11">#REF!</definedName>
    <definedName name="tdvl3p_3_25" localSheetId="3">#REF!</definedName>
    <definedName name="tdvl3p_3_25">#REF!</definedName>
    <definedName name="TDxn" localSheetId="11">#REF!</definedName>
    <definedName name="TDxn" localSheetId="3">#REF!</definedName>
    <definedName name="TDxn">#REF!</definedName>
    <definedName name="TDxn_20" localSheetId="11">#REF!</definedName>
    <definedName name="TDxn_20" localSheetId="3">#REF!</definedName>
    <definedName name="TDxn_20">#REF!</definedName>
    <definedName name="TDxn_28" localSheetId="11">#REF!</definedName>
    <definedName name="TDxn_28" localSheetId="3">#REF!</definedName>
    <definedName name="TDxn_28">#REF!</definedName>
    <definedName name="te" localSheetId="11">#REF!</definedName>
    <definedName name="te" localSheetId="3">#REF!</definedName>
    <definedName name="te">#REF!</definedName>
    <definedName name="te_20" localSheetId="11">#REF!</definedName>
    <definedName name="te_20" localSheetId="3">#REF!</definedName>
    <definedName name="te_20">#REF!</definedName>
    <definedName name="te_28" localSheetId="11">#REF!</definedName>
    <definedName name="te_28" localSheetId="3">#REF!</definedName>
    <definedName name="te_28">#REF!</definedName>
    <definedName name="te1_20" localSheetId="11">#REF!</definedName>
    <definedName name="te1_20" localSheetId="3">#REF!</definedName>
    <definedName name="te1_20">#REF!</definedName>
    <definedName name="te1_28" localSheetId="11">#REF!</definedName>
    <definedName name="te1_28" localSheetId="3">#REF!</definedName>
    <definedName name="te1_28">#REF!</definedName>
    <definedName name="te2_20" localSheetId="11">#REF!</definedName>
    <definedName name="te2_20" localSheetId="3">#REF!</definedName>
    <definedName name="te2_20">#REF!</definedName>
    <definedName name="te2_28" localSheetId="11">#REF!</definedName>
    <definedName name="te2_28" localSheetId="3">#REF!</definedName>
    <definedName name="te2_28">#REF!</definedName>
    <definedName name="TEÂN_HAØNG" localSheetId="11">#REF!</definedName>
    <definedName name="TEÂN_HAØNG" localSheetId="3">#REF!</definedName>
    <definedName name="TEÂN_HAØNG">#REF!</definedName>
    <definedName name="TEÂN_KHAÙCH_HAØ" localSheetId="11">#REF!</definedName>
    <definedName name="TEÂN_KHAÙCH_HAØ" localSheetId="3">#REF!</definedName>
    <definedName name="TEÂN_KHAÙCH_HAØ">#REF!</definedName>
    <definedName name="tecnuoc5" localSheetId="11">#REF!</definedName>
    <definedName name="tecnuoc5" localSheetId="3">#REF!</definedName>
    <definedName name="tecnuoc5">#REF!</definedName>
    <definedName name="tecnuoc5_20" localSheetId="11">#REF!</definedName>
    <definedName name="tecnuoc5_20" localSheetId="3">#REF!</definedName>
    <definedName name="tecnuoc5_20">#REF!</definedName>
    <definedName name="tecnuoc5_28" localSheetId="11">#REF!</definedName>
    <definedName name="tecnuoc5_28" localSheetId="3">#REF!</definedName>
    <definedName name="tecnuoc5_28">#REF!</definedName>
    <definedName name="Têi_diÖn_5_T" localSheetId="11">#REF!</definedName>
    <definedName name="Têi_diÖn_5_T" localSheetId="3">#REF!</definedName>
    <definedName name="Têi_diÖn_5_T">#REF!</definedName>
    <definedName name="Têi_diÖn_5_T_20" localSheetId="11">#REF!</definedName>
    <definedName name="Têi_diÖn_5_T_20" localSheetId="3">#REF!</definedName>
    <definedName name="Têi_diÖn_5_T_20">#REF!</definedName>
    <definedName name="Têi_diÖn_5_T_28" localSheetId="11">#REF!</definedName>
    <definedName name="Têi_diÖn_5_T_28" localSheetId="3">#REF!</definedName>
    <definedName name="Têi_diÖn_5_T_28">#REF!</definedName>
    <definedName name="TemporaryWork" localSheetId="11">#REF!</definedName>
    <definedName name="TemporaryWork" localSheetId="3">#REF!</definedName>
    <definedName name="TemporaryWork">#REF!</definedName>
    <definedName name="TemporaryWork_28" localSheetId="11">#REF!</definedName>
    <definedName name="TemporaryWork_28" localSheetId="3">#REF!</definedName>
    <definedName name="TemporaryWork_28">#REF!</definedName>
    <definedName name="ten" localSheetId="11">#REF!</definedName>
    <definedName name="ten" localSheetId="3">#REF!</definedName>
    <definedName name="ten">#REF!</definedName>
    <definedName name="TEN.5" localSheetId="11">#REF!</definedName>
    <definedName name="TEN.5" localSheetId="3">#REF!</definedName>
    <definedName name="TEN.5">#REF!</definedName>
    <definedName name="ten_20" localSheetId="11">#REF!</definedName>
    <definedName name="ten_20" localSheetId="3">#REF!</definedName>
    <definedName name="ten_20">#REF!</definedName>
    <definedName name="TEN_DA" localSheetId="11">#REF!</definedName>
    <definedName name="TEN_DA" localSheetId="3">#REF!</definedName>
    <definedName name="TEN_DA">#REF!</definedName>
    <definedName name="Ten_du_an" localSheetId="11">#REF!</definedName>
    <definedName name="Ten_du_an" localSheetId="3">#REF!</definedName>
    <definedName name="Ten_du_an">#REF!</definedName>
    <definedName name="ten_tra_1" localSheetId="11">#REF!</definedName>
    <definedName name="ten_tra_1" localSheetId="3">#REF!</definedName>
    <definedName name="ten_tra_1">#REF!</definedName>
    <definedName name="ten_tra_1_20" localSheetId="11">#REF!</definedName>
    <definedName name="ten_tra_1_20" localSheetId="3">#REF!</definedName>
    <definedName name="ten_tra_1_20">#REF!</definedName>
    <definedName name="ten_tra_1_28" localSheetId="11">#REF!</definedName>
    <definedName name="ten_tra_1_28" localSheetId="3">#REF!</definedName>
    <definedName name="ten_tra_1_28">#REF!</definedName>
    <definedName name="ten_tra_1_BTN" localSheetId="11">#REF!</definedName>
    <definedName name="ten_tra_1_BTN" localSheetId="3">#REF!</definedName>
    <definedName name="ten_tra_1_BTN">#REF!</definedName>
    <definedName name="ten_tra_1_BTN_20" localSheetId="11">#REF!</definedName>
    <definedName name="ten_tra_1_BTN_20" localSheetId="3">#REF!</definedName>
    <definedName name="ten_tra_1_BTN_20">#REF!</definedName>
    <definedName name="ten_tra_1_BTN_28" localSheetId="11">#REF!</definedName>
    <definedName name="ten_tra_1_BTN_28" localSheetId="3">#REF!</definedName>
    <definedName name="ten_tra_1_BTN_28">#REF!</definedName>
    <definedName name="ten_tra_1BTN" localSheetId="11">#REF!</definedName>
    <definedName name="ten_tra_1BTN" localSheetId="3">#REF!</definedName>
    <definedName name="ten_tra_1BTN">#REF!</definedName>
    <definedName name="ten_tra_1BTN_20" localSheetId="11">#REF!</definedName>
    <definedName name="ten_tra_1BTN_20" localSheetId="3">#REF!</definedName>
    <definedName name="ten_tra_1BTN_20">#REF!</definedName>
    <definedName name="ten_tra_1BTN_28" localSheetId="11">#REF!</definedName>
    <definedName name="ten_tra_1BTN_28" localSheetId="3">#REF!</definedName>
    <definedName name="ten_tra_1BTN_28">#REF!</definedName>
    <definedName name="ten_tra_2" localSheetId="11">#REF!</definedName>
    <definedName name="ten_tra_2" localSheetId="3">#REF!</definedName>
    <definedName name="ten_tra_2">#REF!</definedName>
    <definedName name="ten_tra_2_20" localSheetId="11">#REF!</definedName>
    <definedName name="ten_tra_2_20" localSheetId="3">#REF!</definedName>
    <definedName name="ten_tra_2_20">#REF!</definedName>
    <definedName name="ten_tra_2_28" localSheetId="11">#REF!</definedName>
    <definedName name="ten_tra_2_28" localSheetId="3">#REF!</definedName>
    <definedName name="ten_tra_2_28">#REF!</definedName>
    <definedName name="ten_tra_2_BTN" localSheetId="11">#REF!</definedName>
    <definedName name="ten_tra_2_BTN" localSheetId="3">#REF!</definedName>
    <definedName name="ten_tra_2_BTN">#REF!</definedName>
    <definedName name="ten_tra_2_BTN_20" localSheetId="11">#REF!</definedName>
    <definedName name="ten_tra_2_BTN_20" localSheetId="3">#REF!</definedName>
    <definedName name="ten_tra_2_BTN_20">#REF!</definedName>
    <definedName name="ten_tra_2_BTN_28" localSheetId="11">#REF!</definedName>
    <definedName name="ten_tra_2_BTN_28" localSheetId="3">#REF!</definedName>
    <definedName name="ten_tra_2_BTN_28">#REF!</definedName>
    <definedName name="ten_tra_2BTN" localSheetId="11">#REF!</definedName>
    <definedName name="ten_tra_2BTN" localSheetId="3">#REF!</definedName>
    <definedName name="ten_tra_2BTN">#REF!</definedName>
    <definedName name="ten_tra_2BTN_20" localSheetId="11">#REF!</definedName>
    <definedName name="ten_tra_2BTN_20" localSheetId="3">#REF!</definedName>
    <definedName name="ten_tra_2BTN_20">#REF!</definedName>
    <definedName name="ten_tra_2BTN_28" localSheetId="11">#REF!</definedName>
    <definedName name="ten_tra_2BTN_28" localSheetId="3">#REF!</definedName>
    <definedName name="ten_tra_2BTN_28">#REF!</definedName>
    <definedName name="ten_tra_3" localSheetId="11">#REF!</definedName>
    <definedName name="ten_tra_3" localSheetId="3">#REF!</definedName>
    <definedName name="ten_tra_3">#REF!</definedName>
    <definedName name="ten_tra_3_20" localSheetId="11">#REF!</definedName>
    <definedName name="ten_tra_3_20" localSheetId="3">#REF!</definedName>
    <definedName name="ten_tra_3_20">#REF!</definedName>
    <definedName name="ten_tra_3_28" localSheetId="11">#REF!</definedName>
    <definedName name="ten_tra_3_28" localSheetId="3">#REF!</definedName>
    <definedName name="ten_tra_3_28">#REF!</definedName>
    <definedName name="ten_tra_3_BTN" localSheetId="11">#REF!</definedName>
    <definedName name="ten_tra_3_BTN" localSheetId="3">#REF!</definedName>
    <definedName name="ten_tra_3_BTN">#REF!</definedName>
    <definedName name="ten_tra_3_BTN_20" localSheetId="11">#REF!</definedName>
    <definedName name="ten_tra_3_BTN_20" localSheetId="3">#REF!</definedName>
    <definedName name="ten_tra_3_BTN_20">#REF!</definedName>
    <definedName name="ten_tra_3_BTN_28" localSheetId="11">#REF!</definedName>
    <definedName name="ten_tra_3_BTN_28" localSheetId="3">#REF!</definedName>
    <definedName name="ten_tra_3_BTN_28">#REF!</definedName>
    <definedName name="ten_tra_3BTN" localSheetId="11">#REF!</definedName>
    <definedName name="ten_tra_3BTN" localSheetId="3">#REF!</definedName>
    <definedName name="ten_tra_3BTN">#REF!</definedName>
    <definedName name="ten_tra_3BTN_20" localSheetId="11">#REF!</definedName>
    <definedName name="ten_tra_3BTN_20" localSheetId="3">#REF!</definedName>
    <definedName name="ten_tra_3BTN_20">#REF!</definedName>
    <definedName name="ten_tra_3BTN_28" localSheetId="11">#REF!</definedName>
    <definedName name="ten_tra_3BTN_28" localSheetId="3">#REF!</definedName>
    <definedName name="ten_tra_3BTN_28">#REF!</definedName>
    <definedName name="TenCap" localSheetId="11">#REF!</definedName>
    <definedName name="TenCap" localSheetId="3">#REF!</definedName>
    <definedName name="TenCap">#REF!</definedName>
    <definedName name="TenCap_20" localSheetId="11">#REF!</definedName>
    <definedName name="TenCap_20" localSheetId="3">#REF!</definedName>
    <definedName name="TenCap_20">#REF!</definedName>
    <definedName name="TendonType" localSheetId="11">#REF!</definedName>
    <definedName name="TendonType" localSheetId="3">#REF!</definedName>
    <definedName name="TendonType">#REF!</definedName>
    <definedName name="tenduong" localSheetId="11">#REF!</definedName>
    <definedName name="tenduong" localSheetId="3">#REF!</definedName>
    <definedName name="tenduong">#REF!</definedName>
    <definedName name="Tengoi" localSheetId="11">#REF!</definedName>
    <definedName name="Tengoi" localSheetId="3">#REF!</definedName>
    <definedName name="Tengoi">#REF!</definedName>
    <definedName name="Tengoi_20" localSheetId="11">#REF!</definedName>
    <definedName name="Tengoi_20" localSheetId="3">#REF!</definedName>
    <definedName name="Tengoi_20">#REF!</definedName>
    <definedName name="Tengoi_28" localSheetId="11">#REF!</definedName>
    <definedName name="Tengoi_28" localSheetId="3">#REF!</definedName>
    <definedName name="Tengoi_28">#REF!</definedName>
    <definedName name="tenvung" localSheetId="11">#REF!</definedName>
    <definedName name="tenvung" localSheetId="3">#REF!</definedName>
    <definedName name="tenvung">#REF!</definedName>
    <definedName name="tenvung_20" localSheetId="11">#REF!</definedName>
    <definedName name="tenvung_20" localSheetId="3">#REF!</definedName>
    <definedName name="tenvung_20">#REF!</definedName>
    <definedName name="tenvung_28" localSheetId="11">#REF!</definedName>
    <definedName name="tenvung_28" localSheetId="3">#REF!</definedName>
    <definedName name="tenvung_28">#REF!</definedName>
    <definedName name="test" localSheetId="11">#REF!</definedName>
    <definedName name="test" localSheetId="3">#REF!</definedName>
    <definedName name="test">#REF!</definedName>
    <definedName name="test_20" localSheetId="11">#REF!</definedName>
    <definedName name="test_20" localSheetId="3">#REF!</definedName>
    <definedName name="test_20">#REF!</definedName>
    <definedName name="test_28" localSheetId="11">#REF!</definedName>
    <definedName name="test_28" localSheetId="3">#REF!</definedName>
    <definedName name="test_28">#REF!</definedName>
    <definedName name="Test5" localSheetId="11">#REF!</definedName>
    <definedName name="Test5" localSheetId="3">#REF!</definedName>
    <definedName name="Test5">#REF!</definedName>
    <definedName name="Test5_20" localSheetId="11">#REF!</definedName>
    <definedName name="Test5_20" localSheetId="3">#REF!</definedName>
    <definedName name="Test5_20">#REF!</definedName>
    <definedName name="Test5_28" localSheetId="11">#REF!</definedName>
    <definedName name="Test5_28" localSheetId="3">#REF!</definedName>
    <definedName name="Test5_28">#REF!</definedName>
    <definedName name="tf" localSheetId="11">#REF!</definedName>
    <definedName name="tf" localSheetId="3">#REF!</definedName>
    <definedName name="tf">#REF!</definedName>
    <definedName name="tf_28" localSheetId="11">#REF!</definedName>
    <definedName name="tf_28" localSheetId="3">#REF!</definedName>
    <definedName name="tf_28">#REF!</definedName>
    <definedName name="tfdd" localSheetId="11">#REF!</definedName>
    <definedName name="tfdd" localSheetId="3">#REF!</definedName>
    <definedName name="tfdd">#REF!</definedName>
    <definedName name="tfdd_28" localSheetId="11">#REF!</definedName>
    <definedName name="tfdd_28" localSheetId="3">#REF!</definedName>
    <definedName name="tfdd_28">#REF!</definedName>
    <definedName name="tg" localSheetId="11">#REF!</definedName>
    <definedName name="tg" localSheetId="3">#REF!</definedName>
    <definedName name="tg">#REF!</definedName>
    <definedName name="TGLS" localSheetId="11">#REF!</definedName>
    <definedName name="TGLS" localSheetId="3">#REF!</definedName>
    <definedName name="TGLS">#REF!</definedName>
    <definedName name="TGLS_28" localSheetId="11">#REF!</definedName>
    <definedName name="TGLS_28" localSheetId="3">#REF!</definedName>
    <definedName name="TGLS_28">#REF!</definedName>
    <definedName name="th" localSheetId="11">#REF!</definedName>
    <definedName name="th" localSheetId="3">#REF!</definedName>
    <definedName name="th">#REF!</definedName>
    <definedName name="TH.CTrinh" localSheetId="11">#REF!</definedName>
    <definedName name="TH.CTrinh" localSheetId="3">#REF!</definedName>
    <definedName name="TH.CTrinh">#REF!</definedName>
    <definedName name="TH.CTrinh_20" localSheetId="11">#REF!</definedName>
    <definedName name="TH.CTrinh_20" localSheetId="3">#REF!</definedName>
    <definedName name="TH.CTrinh_20">#REF!</definedName>
    <definedName name="TH.CTrinh_28" localSheetId="11">#REF!</definedName>
    <definedName name="TH.CTrinh_28" localSheetId="3">#REF!</definedName>
    <definedName name="TH.CTrinh_28">#REF!</definedName>
    <definedName name="TH.tinh">"$#REF!.$A$1:$O$22"</definedName>
    <definedName name="TH.tinh_26" localSheetId="11">#REF!</definedName>
    <definedName name="TH.tinh_26" localSheetId="3">#REF!</definedName>
    <definedName name="TH.tinh_26">#REF!</definedName>
    <definedName name="TH.tinh_28" localSheetId="11">#REF!</definedName>
    <definedName name="TH.tinh_28" localSheetId="3">#REF!</definedName>
    <definedName name="TH.tinh_28">#REF!</definedName>
    <definedName name="TH.tinh_3">"$#REF!.$A$1:$O$22"</definedName>
    <definedName name="th_1" localSheetId="11">#REF!</definedName>
    <definedName name="th_1" localSheetId="3">#REF!</definedName>
    <definedName name="th_1">#REF!</definedName>
    <definedName name="th_2" localSheetId="11">#REF!</definedName>
    <definedName name="th_2" localSheetId="3">#REF!</definedName>
    <definedName name="th_2">#REF!</definedName>
    <definedName name="th_20" localSheetId="11">#REF!</definedName>
    <definedName name="th_20" localSheetId="3">#REF!</definedName>
    <definedName name="th_20">#REF!</definedName>
    <definedName name="th_25" localSheetId="11">#REF!</definedName>
    <definedName name="th_25" localSheetId="3">#REF!</definedName>
    <definedName name="th_25">#REF!</definedName>
    <definedName name="th_26" localSheetId="11">#REF!</definedName>
    <definedName name="th_26" localSheetId="3">#REF!</definedName>
    <definedName name="th_26">#REF!</definedName>
    <definedName name="Th_6_th_ng_1" localSheetId="11">#REF!</definedName>
    <definedName name="Th_6_th_ng_1" localSheetId="3">#REF!</definedName>
    <definedName name="Th_6_th_ng_1">#REF!</definedName>
    <definedName name="Th_6_th_ng_1_28" localSheetId="11">#REF!</definedName>
    <definedName name="Th_6_th_ng_1_28" localSheetId="3">#REF!</definedName>
    <definedName name="Th_6_th_ng_1_28">#REF!</definedName>
    <definedName name="Th_6_th_ng_2" localSheetId="11">#REF!</definedName>
    <definedName name="Th_6_th_ng_2" localSheetId="3">#REF!</definedName>
    <definedName name="Th_6_th_ng_2">#REF!</definedName>
    <definedName name="Th_6_th_ng_2_28" localSheetId="11">#REF!</definedName>
    <definedName name="Th_6_th_ng_2_28" localSheetId="3">#REF!</definedName>
    <definedName name="Th_6_th_ng_2_28">#REF!</definedName>
    <definedName name="Th_6_th_ng_3" localSheetId="11">#REF!</definedName>
    <definedName name="Th_6_th_ng_3" localSheetId="3">#REF!</definedName>
    <definedName name="Th_6_th_ng_3">#REF!</definedName>
    <definedName name="Th_6_th_ng_3_28" localSheetId="11">#REF!</definedName>
    <definedName name="Th_6_th_ng_3_28" localSheetId="3">#REF!</definedName>
    <definedName name="Th_6_th_ng_3_28">#REF!</definedName>
    <definedName name="Th_6_th_ng_4" localSheetId="11">#REF!</definedName>
    <definedName name="Th_6_th_ng_4" localSheetId="3">#REF!</definedName>
    <definedName name="Th_6_th_ng_4">#REF!</definedName>
    <definedName name="Th_6_th_ng_4_28" localSheetId="11">#REF!</definedName>
    <definedName name="Th_6_th_ng_4_28" localSheetId="3">#REF!</definedName>
    <definedName name="Th_6_th_ng_4_28">#REF!</definedName>
    <definedName name="Th_6_th_ng_5" localSheetId="11">#REF!</definedName>
    <definedName name="Th_6_th_ng_5" localSheetId="3">#REF!</definedName>
    <definedName name="Th_6_th_ng_5">#REF!</definedName>
    <definedName name="Th_6_th_ng_5_28" localSheetId="11">#REF!</definedName>
    <definedName name="Th_6_th_ng_5_28" localSheetId="3">#REF!</definedName>
    <definedName name="Th_6_th_ng_5_28">#REF!</definedName>
    <definedName name="Th_6_th_ng_6" localSheetId="11">#REF!</definedName>
    <definedName name="Th_6_th_ng_6" localSheetId="3">#REF!</definedName>
    <definedName name="Th_6_th_ng_6">#REF!</definedName>
    <definedName name="Th_6_th_ng_6_28" localSheetId="11">#REF!</definedName>
    <definedName name="Th_6_th_ng_6_28" localSheetId="3">#REF!</definedName>
    <definedName name="Th_6_th_ng_6_28">#REF!</definedName>
    <definedName name="Th_6_th_ng_7" localSheetId="11">#REF!</definedName>
    <definedName name="Th_6_th_ng_7" localSheetId="3">#REF!</definedName>
    <definedName name="Th_6_th_ng_7">#REF!</definedName>
    <definedName name="Th_6_th_ng_7_28" localSheetId="11">#REF!</definedName>
    <definedName name="Th_6_th_ng_7_28" localSheetId="3">#REF!</definedName>
    <definedName name="Th_6_th_ng_7_28">#REF!</definedName>
    <definedName name="Th_6th_ng_10" localSheetId="11">#REF!</definedName>
    <definedName name="Th_6th_ng_10" localSheetId="3">#REF!</definedName>
    <definedName name="Th_6th_ng_10">#REF!</definedName>
    <definedName name="Th_6th_ng_10_28" localSheetId="11">#REF!</definedName>
    <definedName name="Th_6th_ng_10_28" localSheetId="3">#REF!</definedName>
    <definedName name="Th_6th_ng_10_28">#REF!</definedName>
    <definedName name="Th_6th_ng_11" localSheetId="11">#REF!</definedName>
    <definedName name="Th_6th_ng_11" localSheetId="3">#REF!</definedName>
    <definedName name="Th_6th_ng_11">#REF!</definedName>
    <definedName name="Th_6th_ng_11_28" localSheetId="11">#REF!</definedName>
    <definedName name="Th_6th_ng_11_28" localSheetId="3">#REF!</definedName>
    <definedName name="Th_6th_ng_11_28">#REF!</definedName>
    <definedName name="Th_6th_ng_12" localSheetId="11">#REF!</definedName>
    <definedName name="Th_6th_ng_12" localSheetId="3">#REF!</definedName>
    <definedName name="Th_6th_ng_12">#REF!</definedName>
    <definedName name="Th_6th_ng_12_28" localSheetId="11">#REF!</definedName>
    <definedName name="Th_6th_ng_12_28" localSheetId="3">#REF!</definedName>
    <definedName name="Th_6th_ng_12_28">#REF!</definedName>
    <definedName name="Th_6th_ng_17" localSheetId="11">#REF!</definedName>
    <definedName name="Th_6th_ng_17" localSheetId="3">#REF!</definedName>
    <definedName name="Th_6th_ng_17">#REF!</definedName>
    <definedName name="Th_6th_ng_17_28" localSheetId="11">#REF!</definedName>
    <definedName name="Th_6th_ng_17_28" localSheetId="3">#REF!</definedName>
    <definedName name="Th_6th_ng_17_28">#REF!</definedName>
    <definedName name="Th_6th_ng_19" localSheetId="11">#REF!</definedName>
    <definedName name="Th_6th_ng_19" localSheetId="3">#REF!</definedName>
    <definedName name="Th_6th_ng_19">#REF!</definedName>
    <definedName name="Th_6th_ng_19_28" localSheetId="11">#REF!</definedName>
    <definedName name="Th_6th_ng_19_28" localSheetId="3">#REF!</definedName>
    <definedName name="Th_6th_ng_19_28">#REF!</definedName>
    <definedName name="Th_6th_ng_8" localSheetId="11">#REF!</definedName>
    <definedName name="Th_6th_ng_8" localSheetId="3">#REF!</definedName>
    <definedName name="Th_6th_ng_8">#REF!</definedName>
    <definedName name="Th_6th_ng_8_28" localSheetId="11">#REF!</definedName>
    <definedName name="Th_6th_ng_8_28" localSheetId="3">#REF!</definedName>
    <definedName name="Th_6th_ng_8_28">#REF!</definedName>
    <definedName name="Th_6th_ng_9" localSheetId="11">#REF!</definedName>
    <definedName name="Th_6th_ng_9" localSheetId="3">#REF!</definedName>
    <definedName name="Th_6th_ng_9">#REF!</definedName>
    <definedName name="Th_6th_ng_9_28" localSheetId="11">#REF!</definedName>
    <definedName name="Th_6th_ng_9_28" localSheetId="3">#REF!</definedName>
    <definedName name="Th_6th_ng_9_28">#REF!</definedName>
    <definedName name="TH1_20" localSheetId="11">#REF!</definedName>
    <definedName name="TH1_20" localSheetId="3">#REF!</definedName>
    <definedName name="TH1_20">#REF!</definedName>
    <definedName name="TH1_28" localSheetId="11">#REF!</definedName>
    <definedName name="TH1_28" localSheetId="3">#REF!</definedName>
    <definedName name="TH1_28">#REF!</definedName>
    <definedName name="th100_26" localSheetId="11">#REF!</definedName>
    <definedName name="th100_26" localSheetId="3">#REF!</definedName>
    <definedName name="th100_26">#REF!</definedName>
    <definedName name="th100_28" localSheetId="11">#REF!</definedName>
    <definedName name="th100_28" localSheetId="3">#REF!</definedName>
    <definedName name="th100_28">#REF!</definedName>
    <definedName name="th100_3">NA()</definedName>
    <definedName name="TH160_26" localSheetId="11">#REF!</definedName>
    <definedName name="TH160_26" localSheetId="3">#REF!</definedName>
    <definedName name="TH160_26">#REF!</definedName>
    <definedName name="TH160_28" localSheetId="11">#REF!</definedName>
    <definedName name="TH160_28" localSheetId="3">#REF!</definedName>
    <definedName name="TH160_28">#REF!</definedName>
    <definedName name="TH160_3">NA()</definedName>
    <definedName name="TH2_20" localSheetId="11">#REF!</definedName>
    <definedName name="TH2_20" localSheetId="3">#REF!</definedName>
    <definedName name="TH2_20">#REF!</definedName>
    <definedName name="TH2_28" localSheetId="11">#REF!</definedName>
    <definedName name="TH2_28" localSheetId="3">#REF!</definedName>
    <definedName name="TH2_28">#REF!</definedName>
    <definedName name="TH20_20" localSheetId="11">#REF!</definedName>
    <definedName name="TH20_20" localSheetId="3">#REF!</definedName>
    <definedName name="TH20_20">#REF!</definedName>
    <definedName name="TH3_20" localSheetId="11">#REF!</definedName>
    <definedName name="TH3_20" localSheetId="3">#REF!</definedName>
    <definedName name="TH3_20">#REF!</definedName>
    <definedName name="TH3_28" localSheetId="11">#REF!</definedName>
    <definedName name="TH3_28" localSheetId="3">#REF!</definedName>
    <definedName name="TH3_28">#REF!</definedName>
    <definedName name="th3x15">NA()</definedName>
    <definedName name="th3x15_26" localSheetId="11">#REF!</definedName>
    <definedName name="th3x15_26" localSheetId="3">#REF!</definedName>
    <definedName name="th3x15_26">#REF!</definedName>
    <definedName name="th3x15_28" localSheetId="11">#REF!</definedName>
    <definedName name="th3x15_28" localSheetId="3">#REF!</definedName>
    <definedName name="th3x15_28">#REF!</definedName>
    <definedName name="th3x15_3">NA()</definedName>
    <definedName name="tha" localSheetId="0" hidden="1">{"'Sheet1'!$L$16"}</definedName>
    <definedName name="tha" localSheetId="1" hidden="1">{"'Sheet1'!$L$16"}</definedName>
    <definedName name="tha" localSheetId="2" hidden="1">{"'Sheet1'!$L$16"}</definedName>
    <definedName name="tha" localSheetId="3" hidden="1">{"'Sheet1'!$L$16"}</definedName>
    <definedName name="tha" hidden="1">{"'Sheet1'!$L$16"}</definedName>
    <definedName name="thai" localSheetId="11">#REF!</definedName>
    <definedName name="thai" localSheetId="3">#REF!</definedName>
    <definedName name="thai">#REF!</definedName>
    <definedName name="Thainguyen" localSheetId="11">#REF!</definedName>
    <definedName name="Thainguyen" localSheetId="3">#REF!</definedName>
    <definedName name="Thainguyen">#REF!</definedName>
    <definedName name="Thainguyen_20" localSheetId="11">#REF!</definedName>
    <definedName name="Thainguyen_20" localSheetId="3">#REF!</definedName>
    <definedName name="Thainguyen_20">#REF!</definedName>
    <definedName name="Thainguyen_28" localSheetId="11">#REF!</definedName>
    <definedName name="Thainguyen_28" localSheetId="3">#REF!</definedName>
    <definedName name="Thainguyen_28">#REF!</definedName>
    <definedName name="thang" localSheetId="11">#REF!</definedName>
    <definedName name="thang" localSheetId="3">#REF!</definedName>
    <definedName name="thang">#REF!</definedName>
    <definedName name="Thang_Long" localSheetId="11">#REF!</definedName>
    <definedName name="Thang_Long" localSheetId="3">#REF!</definedName>
    <definedName name="Thang_Long">#REF!</definedName>
    <definedName name="Thang_Long_20" localSheetId="11">#REF!</definedName>
    <definedName name="Thang_Long_20" localSheetId="3">#REF!</definedName>
    <definedName name="Thang_Long_20">#REF!</definedName>
    <definedName name="Thang_Long_28" localSheetId="11">#REF!</definedName>
    <definedName name="Thang_Long_28" localSheetId="3">#REF!</definedName>
    <definedName name="Thang_Long_28">#REF!</definedName>
    <definedName name="Thang_Long_GT" localSheetId="11">#REF!</definedName>
    <definedName name="Thang_Long_GT" localSheetId="3">#REF!</definedName>
    <definedName name="Thang_Long_GT">#REF!</definedName>
    <definedName name="Thang_Long_GT_20" localSheetId="11">#REF!</definedName>
    <definedName name="Thang_Long_GT_20" localSheetId="3">#REF!</definedName>
    <definedName name="Thang_Long_GT_20">#REF!</definedName>
    <definedName name="Thang_Long_GT_28" localSheetId="11">#REF!</definedName>
    <definedName name="Thang_Long_GT_28" localSheetId="3">#REF!</definedName>
    <definedName name="Thang_Long_GT_28">#REF!</definedName>
    <definedName name="Thang1" localSheetId="0" hidden="1">{"'Sheet1'!$L$16"}</definedName>
    <definedName name="Thang1" localSheetId="1" hidden="1">{"'Sheet1'!$L$16"}</definedName>
    <definedName name="Thang1" localSheetId="2" hidden="1">{"'Sheet1'!$L$16"}</definedName>
    <definedName name="Thang1" localSheetId="3" hidden="1">{"'Sheet1'!$L$16"}</definedName>
    <definedName name="Thang1" hidden="1">{"'Sheet1'!$L$16"}</definedName>
    <definedName name="thanh" localSheetId="0" hidden="1">{"'Sheet1'!$L$16"}</definedName>
    <definedName name="thanh" localSheetId="1" hidden="1">{"'Sheet1'!$L$16"}</definedName>
    <definedName name="thanh" localSheetId="2" hidden="1">{"'Sheet1'!$L$16"}</definedName>
    <definedName name="thanh" localSheetId="3" hidden="1">{"'Sheet1'!$L$16"}</definedName>
    <definedName name="thanh" hidden="1">{"'Sheet1'!$L$16"}</definedName>
    <definedName name="Thanh_CT" localSheetId="11">#REF!</definedName>
    <definedName name="Thanh_CT" localSheetId="3">#REF!</definedName>
    <definedName name="Thanh_CT">#REF!</definedName>
    <definedName name="Thanh_LC_tayvin" localSheetId="11">#REF!</definedName>
    <definedName name="Thanh_LC_tayvin" localSheetId="3">#REF!</definedName>
    <definedName name="Thanh_LC_tayvin">#REF!</definedName>
    <definedName name="Thanh_LC_tayvin_20" localSheetId="11">#REF!</definedName>
    <definedName name="Thanh_LC_tayvin_20" localSheetId="3">#REF!</definedName>
    <definedName name="Thanh_LC_tayvin_20">#REF!</definedName>
    <definedName name="Thanh_LC_tayvin_28" localSheetId="11">#REF!</definedName>
    <definedName name="Thanh_LC_tayvin_28" localSheetId="3">#REF!</definedName>
    <definedName name="Thanh_LC_tayvin_28">#REF!</definedName>
    <definedName name="thanhdul" localSheetId="11">#REF!</definedName>
    <definedName name="thanhdul" localSheetId="3">#REF!</definedName>
    <definedName name="thanhdul">#REF!</definedName>
    <definedName name="thanhdul_20" localSheetId="11">#REF!</definedName>
    <definedName name="thanhdul_20" localSheetId="3">#REF!</definedName>
    <definedName name="thanhdul_20">#REF!</definedName>
    <definedName name="thanhdul_28" localSheetId="11">#REF!</definedName>
    <definedName name="thanhdul_28" localSheetId="3">#REF!</definedName>
    <definedName name="thanhdul_28">#REF!</definedName>
    <definedName name="THANHTIEN" localSheetId="11">#REF!</definedName>
    <definedName name="THANHTIEN" localSheetId="3">#REF!</definedName>
    <definedName name="THANHTIEN">#REF!</definedName>
    <definedName name="ThanhXuan110">NA()</definedName>
    <definedName name="ThanhXuan110_26" localSheetId="11">#REF!</definedName>
    <definedName name="ThanhXuan110_26" localSheetId="3">#REF!</definedName>
    <definedName name="ThanhXuan110_26">#REF!</definedName>
    <definedName name="ThanhXuan110_28" localSheetId="11">#REF!</definedName>
    <definedName name="ThanhXuan110_28" localSheetId="3">#REF!</definedName>
    <definedName name="ThanhXuan110_28">#REF!</definedName>
    <definedName name="THAØNH_TIEÀN" localSheetId="11">#REF!</definedName>
    <definedName name="THAØNH_TIEÀN" localSheetId="3">#REF!</definedName>
    <definedName name="THAØNH_TIEÀN">#REF!</definedName>
    <definedName name="thau" localSheetId="0" hidden="1">{"'Sheet1'!$L$16"}</definedName>
    <definedName name="thau" localSheetId="1" hidden="1">{"'Sheet1'!$L$16"}</definedName>
    <definedName name="thau" localSheetId="2" hidden="1">{"'Sheet1'!$L$16"}</definedName>
    <definedName name="thau" localSheetId="3" hidden="1">{"'Sheet1'!$L$16"}</definedName>
    <definedName name="thau" hidden="1">{"'Sheet1'!$L$16"}</definedName>
    <definedName name="Thautinh">"$#REF!.$A$1:$T$23"</definedName>
    <definedName name="Thautinh_26" localSheetId="11">#REF!</definedName>
    <definedName name="Thautinh_26" localSheetId="3">#REF!</definedName>
    <definedName name="Thautinh_26">#REF!</definedName>
    <definedName name="Thautinh_28" localSheetId="11">#REF!</definedName>
    <definedName name="Thautinh_28" localSheetId="3">#REF!</definedName>
    <definedName name="Thautinh_28">#REF!</definedName>
    <definedName name="Thautinh_3">"$#REF!.$A$1:$T$23"</definedName>
    <definedName name="THchon" localSheetId="11">#REF!</definedName>
    <definedName name="THchon" localSheetId="3">#REF!</definedName>
    <definedName name="THchon">#REF!</definedName>
    <definedName name="THchon_20" localSheetId="11">#REF!</definedName>
    <definedName name="THchon_20" localSheetId="3">#REF!</definedName>
    <definedName name="THchon_20">#REF!</definedName>
    <definedName name="THchon_28" localSheetId="11">#REF!</definedName>
    <definedName name="THchon_28" localSheetId="3">#REF!</definedName>
    <definedName name="THchon_28">#REF!</definedName>
    <definedName name="thdt">"$#REF!.$A$1:$E$13"</definedName>
    <definedName name="thdt_26" localSheetId="11">#REF!</definedName>
    <definedName name="thdt_26" localSheetId="3">#REF!</definedName>
    <definedName name="thdt_26">#REF!</definedName>
    <definedName name="thdt_28" localSheetId="11">#REF!</definedName>
    <definedName name="thdt_28" localSheetId="3">#REF!</definedName>
    <definedName name="thdt_28">#REF!</definedName>
    <definedName name="thdt_3">"$#REF!.$A$1:$E$13"</definedName>
    <definedName name="THDT_CT_XOM_NOI">NA()</definedName>
    <definedName name="THDT_CT_XOM_NOI_26" localSheetId="11">#REF!</definedName>
    <definedName name="THDT_CT_XOM_NOI_26" localSheetId="3">#REF!</definedName>
    <definedName name="THDT_CT_XOM_NOI_26">#REF!</definedName>
    <definedName name="THDT_CT_XOM_NOI_28" localSheetId="11">#REF!</definedName>
    <definedName name="THDT_CT_XOM_NOI_28" localSheetId="3">#REF!</definedName>
    <definedName name="THDT_CT_XOM_NOI_28">#REF!</definedName>
    <definedName name="THDT_HT_DAO_THUONG">"$#REF!.$AF$1:$AL$27"</definedName>
    <definedName name="THDT_HT_DAO_THUONG_26" localSheetId="11">#REF!</definedName>
    <definedName name="THDT_HT_DAO_THUONG_26" localSheetId="3">#REF!</definedName>
    <definedName name="THDT_HT_DAO_THUONG_26">#REF!</definedName>
    <definedName name="THDT_HT_DAO_THUONG_28" localSheetId="11">#REF!</definedName>
    <definedName name="THDT_HT_DAO_THUONG_28" localSheetId="3">#REF!</definedName>
    <definedName name="THDT_HT_DAO_THUONG_28">#REF!</definedName>
    <definedName name="THDT_HT_DAO_THUONG_3">"$#REF!.$AF$1:$AL$27"</definedName>
    <definedName name="THDT_HT_XOM_NOI">"$#REF!.$X$1:$AD$27"</definedName>
    <definedName name="THDT_HT_XOM_NOI_26" localSheetId="11">#REF!</definedName>
    <definedName name="THDT_HT_XOM_NOI_26" localSheetId="3">#REF!</definedName>
    <definedName name="THDT_HT_XOM_NOI_26">#REF!</definedName>
    <definedName name="THDT_HT_XOM_NOI_28" localSheetId="11">#REF!</definedName>
    <definedName name="THDT_HT_XOM_NOI_28" localSheetId="3">#REF!</definedName>
    <definedName name="THDT_HT_XOM_NOI_28">#REF!</definedName>
    <definedName name="THDT_HT_XOM_NOI_3">"$#REF!.$X$1:$AD$27"</definedName>
    <definedName name="THDT_NPP_XOM_NOI">"$#REF!.$AX$1:$BD$27"</definedName>
    <definedName name="THDT_NPP_XOM_NOI_26" localSheetId="11">#REF!</definedName>
    <definedName name="THDT_NPP_XOM_NOI_26" localSheetId="3">#REF!</definedName>
    <definedName name="THDT_NPP_XOM_NOI_26">#REF!</definedName>
    <definedName name="THDT_NPP_XOM_NOI_28" localSheetId="11">#REF!</definedName>
    <definedName name="THDT_NPP_XOM_NOI_28" localSheetId="3">#REF!</definedName>
    <definedName name="THDT_NPP_XOM_NOI_28">#REF!</definedName>
    <definedName name="THDT_NPP_XOM_NOI_3">"$#REF!.$AX$1:$BD$27"</definedName>
    <definedName name="THDT_TBA_XOM_NOI">"$#REF!.$L$1:$V$27"</definedName>
    <definedName name="THDT_TBA_XOM_NOI_26" localSheetId="11">#REF!</definedName>
    <definedName name="THDT_TBA_XOM_NOI_26" localSheetId="3">#REF!</definedName>
    <definedName name="THDT_TBA_XOM_NOI_26">#REF!</definedName>
    <definedName name="THDT_TBA_XOM_NOI_28" localSheetId="11">#REF!</definedName>
    <definedName name="THDT_TBA_XOM_NOI_28" localSheetId="3">#REF!</definedName>
    <definedName name="THDT_TBA_XOM_NOI_28">#REF!</definedName>
    <definedName name="THDT_TBA_XOM_NOI_3">"$#REF!.$L$1:$V$27"</definedName>
    <definedName name="Thep" localSheetId="11">#REF!</definedName>
    <definedName name="Thep" localSheetId="3">#REF!</definedName>
    <definedName name="Thep">#REF!</definedName>
    <definedName name="Thep_20" localSheetId="11">#REF!</definedName>
    <definedName name="Thep_20" localSheetId="3">#REF!</definedName>
    <definedName name="Thep_20">#REF!</definedName>
    <definedName name="THEP_D32" localSheetId="11">#REF!</definedName>
    <definedName name="THEP_D32" localSheetId="3">#REF!</definedName>
    <definedName name="THEP_D32">#REF!</definedName>
    <definedName name="thep10" localSheetId="11">#REF!</definedName>
    <definedName name="thep10" localSheetId="3">#REF!</definedName>
    <definedName name="thep10">#REF!</definedName>
    <definedName name="thep10_20" localSheetId="11">#REF!</definedName>
    <definedName name="thep10_20" localSheetId="3">#REF!</definedName>
    <definedName name="thep10_20">#REF!</definedName>
    <definedName name="thep10_28" localSheetId="11">#REF!</definedName>
    <definedName name="thep10_28" localSheetId="3">#REF!</definedName>
    <definedName name="thep10_28">#REF!</definedName>
    <definedName name="thep18" localSheetId="11">#REF!</definedName>
    <definedName name="thep18" localSheetId="3">#REF!</definedName>
    <definedName name="thep18">#REF!</definedName>
    <definedName name="thep18_28" localSheetId="11">#REF!</definedName>
    <definedName name="thep18_28" localSheetId="3">#REF!</definedName>
    <definedName name="thep18_28">#REF!</definedName>
    <definedName name="thep2025" localSheetId="11">#REF!</definedName>
    <definedName name="thep2025" localSheetId="3">#REF!</definedName>
    <definedName name="thep2025">#REF!</definedName>
    <definedName name="thep8" localSheetId="11">#REF!</definedName>
    <definedName name="thep8" localSheetId="3">#REF!</definedName>
    <definedName name="thep8">#REF!</definedName>
    <definedName name="thepA2" localSheetId="11">#REF!</definedName>
    <definedName name="thepA2" localSheetId="3">#REF!</definedName>
    <definedName name="thepA2">#REF!</definedName>
    <definedName name="thepA2_20" localSheetId="11">#REF!</definedName>
    <definedName name="thepA2_20" localSheetId="3">#REF!</definedName>
    <definedName name="thepA2_20">#REF!</definedName>
    <definedName name="thepA2_28" localSheetId="11">#REF!</definedName>
    <definedName name="thepA2_28" localSheetId="3">#REF!</definedName>
    <definedName name="thepA2_28">#REF!</definedName>
    <definedName name="thepban" localSheetId="11">#REF!</definedName>
    <definedName name="thepban" localSheetId="3">#REF!</definedName>
    <definedName name="thepban">#REF!</definedName>
    <definedName name="thepbuoc" localSheetId="11">#REF!</definedName>
    <definedName name="thepbuoc" localSheetId="3">#REF!</definedName>
    <definedName name="thepbuoc">#REF!</definedName>
    <definedName name="thepbuoc_20" localSheetId="11">#REF!</definedName>
    <definedName name="thepbuoc_20" localSheetId="3">#REF!</definedName>
    <definedName name="thepbuoc_20">#REF!</definedName>
    <definedName name="thepcong" localSheetId="11">#REF!</definedName>
    <definedName name="thepcong" localSheetId="3">#REF!</definedName>
    <definedName name="thepcong">#REF!</definedName>
    <definedName name="thepcong_28" localSheetId="11">#REF!</definedName>
    <definedName name="thepcong_28" localSheetId="3">#REF!</definedName>
    <definedName name="thepcong_28">#REF!</definedName>
    <definedName name="ThepCT5" localSheetId="11">#REF!</definedName>
    <definedName name="ThepCT5" localSheetId="3">#REF!</definedName>
    <definedName name="ThepCT5">#REF!</definedName>
    <definedName name="ThepDet32x3">NA()</definedName>
    <definedName name="ThepDet32x3_26" localSheetId="11">#REF!</definedName>
    <definedName name="ThepDet32x3_26" localSheetId="3">#REF!</definedName>
    <definedName name="ThepDet32x3_26">#REF!</definedName>
    <definedName name="ThepDet32x3_28" localSheetId="11">#REF!</definedName>
    <definedName name="ThepDet32x3_28" localSheetId="3">#REF!</definedName>
    <definedName name="ThepDet32x3_28">#REF!</definedName>
    <definedName name="ThepDet32x3_3">NA()</definedName>
    <definedName name="ThepDet35x3">NA()</definedName>
    <definedName name="ThepDet35x3_26" localSheetId="11">#REF!</definedName>
    <definedName name="ThepDet35x3_26" localSheetId="3">#REF!</definedName>
    <definedName name="ThepDet35x3_26">#REF!</definedName>
    <definedName name="ThepDet35x3_28" localSheetId="11">#REF!</definedName>
    <definedName name="ThepDet35x3_28" localSheetId="3">#REF!</definedName>
    <definedName name="ThepDet35x3_28">#REF!</definedName>
    <definedName name="ThepDet35x3_3">NA()</definedName>
    <definedName name="ThepDet40x4">NA()</definedName>
    <definedName name="ThepDet40x4_26" localSheetId="11">#REF!</definedName>
    <definedName name="ThepDet40x4_26" localSheetId="3">#REF!</definedName>
    <definedName name="ThepDet40x4_26">#REF!</definedName>
    <definedName name="ThepDet40x4_28" localSheetId="11">#REF!</definedName>
    <definedName name="ThepDet40x4_28" localSheetId="3">#REF!</definedName>
    <definedName name="ThepDet40x4_28">#REF!</definedName>
    <definedName name="ThepDet40x4_3">NA()</definedName>
    <definedName name="ThepDet45x4">NA()</definedName>
    <definedName name="ThepDet45x4_26" localSheetId="11">#REF!</definedName>
    <definedName name="ThepDet45x4_26" localSheetId="3">#REF!</definedName>
    <definedName name="ThepDet45x4_26">#REF!</definedName>
    <definedName name="ThepDet45x4_28" localSheetId="11">#REF!</definedName>
    <definedName name="ThepDet45x4_28" localSheetId="3">#REF!</definedName>
    <definedName name="ThepDet45x4_28">#REF!</definedName>
    <definedName name="ThepDet45x4_3">NA()</definedName>
    <definedName name="ThepDet50x5">NA()</definedName>
    <definedName name="ThepDet50x5_26" localSheetId="11">#REF!</definedName>
    <definedName name="ThepDet50x5_26" localSheetId="3">#REF!</definedName>
    <definedName name="ThepDet50x5_26">#REF!</definedName>
    <definedName name="ThepDet50x5_28" localSheetId="11">#REF!</definedName>
    <definedName name="ThepDet50x5_28" localSheetId="3">#REF!</definedName>
    <definedName name="ThepDet50x5_28">#REF!</definedName>
    <definedName name="ThepDet50x5_3">NA()</definedName>
    <definedName name="ThepDet63x6">NA()</definedName>
    <definedName name="ThepDet63x6_26" localSheetId="11">#REF!</definedName>
    <definedName name="ThepDet63x6_26" localSheetId="3">#REF!</definedName>
    <definedName name="ThepDet63x6_26">#REF!</definedName>
    <definedName name="ThepDet63x6_28" localSheetId="11">#REF!</definedName>
    <definedName name="ThepDet63x6_28" localSheetId="3">#REF!</definedName>
    <definedName name="ThepDet63x6_28">#REF!</definedName>
    <definedName name="ThepDet63x6_3">NA()</definedName>
    <definedName name="ThepDet75x6">NA()</definedName>
    <definedName name="ThepDet75x6_26" localSheetId="11">#REF!</definedName>
    <definedName name="ThepDet75x6_26" localSheetId="3">#REF!</definedName>
    <definedName name="ThepDet75x6_26">#REF!</definedName>
    <definedName name="ThepDet75x6_28" localSheetId="11">#REF!</definedName>
    <definedName name="ThepDet75x6_28" localSheetId="3">#REF!</definedName>
    <definedName name="ThepDet75x6_28">#REF!</definedName>
    <definedName name="ThepDet75x6_3">NA()</definedName>
    <definedName name="thepDet75x7" localSheetId="11">#REF!</definedName>
    <definedName name="thepDet75x7" localSheetId="3">#REF!</definedName>
    <definedName name="thepDet75x7">#REF!</definedName>
    <definedName name="thepDet75x7_1" localSheetId="11">#REF!</definedName>
    <definedName name="thepDet75x7_1" localSheetId="3">#REF!</definedName>
    <definedName name="thepDet75x7_1">#REF!</definedName>
    <definedName name="thepDet75x7_2" localSheetId="11">#REF!</definedName>
    <definedName name="thepDet75x7_2" localSheetId="3">#REF!</definedName>
    <definedName name="thepDet75x7_2">#REF!</definedName>
    <definedName name="thepDet75x7_20" localSheetId="11">#REF!</definedName>
    <definedName name="thepDet75x7_20" localSheetId="3">#REF!</definedName>
    <definedName name="thepDet75x7_20">#REF!</definedName>
    <definedName name="thepDet75x7_25" localSheetId="11">#REF!</definedName>
    <definedName name="thepDet75x7_25" localSheetId="3">#REF!</definedName>
    <definedName name="thepDet75x7_25">#REF!</definedName>
    <definedName name="thepDet75x7_26" localSheetId="11">#REF!</definedName>
    <definedName name="thepDet75x7_26" localSheetId="3">#REF!</definedName>
    <definedName name="thepDet75x7_26">#REF!</definedName>
    <definedName name="thepDet75x7_28" localSheetId="11">#REF!</definedName>
    <definedName name="thepDet75x7_28" localSheetId="3">#REF!</definedName>
    <definedName name="thepDet75x7_28">#REF!</definedName>
    <definedName name="thepDet75x7_3" localSheetId="11">#REF!</definedName>
    <definedName name="thepDet75x7_3" localSheetId="3">#REF!</definedName>
    <definedName name="thepDet75x7_3">#REF!</definedName>
    <definedName name="thepDet75x7_3_1" localSheetId="11">#REF!</definedName>
    <definedName name="thepDet75x7_3_1" localSheetId="3">#REF!</definedName>
    <definedName name="thepDet75x7_3_1">#REF!</definedName>
    <definedName name="thepDet75x7_3_2" localSheetId="11">#REF!</definedName>
    <definedName name="thepDet75x7_3_2" localSheetId="3">#REF!</definedName>
    <definedName name="thepDet75x7_3_2">#REF!</definedName>
    <definedName name="thepDet75x7_3_20" localSheetId="11">#REF!</definedName>
    <definedName name="thepDet75x7_3_20" localSheetId="3">#REF!</definedName>
    <definedName name="thepDet75x7_3_20">#REF!</definedName>
    <definedName name="thepDet75x7_3_25" localSheetId="11">#REF!</definedName>
    <definedName name="thepDet75x7_3_25" localSheetId="3">#REF!</definedName>
    <definedName name="thepDet75x7_3_25">#REF!</definedName>
    <definedName name="ThepDinh">"$#REF!.$B$50:$D$68"</definedName>
    <definedName name="ThepDinh_26" localSheetId="11">#REF!</definedName>
    <definedName name="ThepDinh_26" localSheetId="3">#REF!</definedName>
    <definedName name="ThepDinh_26">#REF!</definedName>
    <definedName name="ThepDinh_28" localSheetId="11">#REF!</definedName>
    <definedName name="ThepDinh_28" localSheetId="3">#REF!</definedName>
    <definedName name="ThepDinh_28">#REF!</definedName>
    <definedName name="ThepDinh_3">"$#REF!.$B$50:$D$68"</definedName>
    <definedName name="thepf6" localSheetId="11">#REF!</definedName>
    <definedName name="thepf6" localSheetId="3">#REF!</definedName>
    <definedName name="thepf6">#REF!</definedName>
    <definedName name="thepgoc" localSheetId="11">#REF!</definedName>
    <definedName name="thepgoc" localSheetId="3">#REF!</definedName>
    <definedName name="thepgoc">#REF!</definedName>
    <definedName name="thepgoc25_60">"$#REF!.$L$14"</definedName>
    <definedName name="thepgoc25_60_26" localSheetId="11">#REF!</definedName>
    <definedName name="thepgoc25_60_26" localSheetId="3">#REF!</definedName>
    <definedName name="thepgoc25_60_26">#REF!</definedName>
    <definedName name="thepgoc25_60_28" localSheetId="11">#REF!</definedName>
    <definedName name="thepgoc25_60_28" localSheetId="3">#REF!</definedName>
    <definedName name="thepgoc25_60_28">#REF!</definedName>
    <definedName name="thepgoc25_60_3">"$#REF!.$L$14"</definedName>
    <definedName name="ThepGoc32x32x3">NA()</definedName>
    <definedName name="ThepGoc32x32x3_26" localSheetId="11">#REF!</definedName>
    <definedName name="ThepGoc32x32x3_26" localSheetId="3">#REF!</definedName>
    <definedName name="ThepGoc32x32x3_26">#REF!</definedName>
    <definedName name="ThepGoc32x32x3_28" localSheetId="11">#REF!</definedName>
    <definedName name="ThepGoc32x32x3_28" localSheetId="3">#REF!</definedName>
    <definedName name="ThepGoc32x32x3_28">#REF!</definedName>
    <definedName name="ThepGoc32x32x3_3">NA()</definedName>
    <definedName name="ThepGoc35x35x3">NA()</definedName>
    <definedName name="ThepGoc35x35x3_26" localSheetId="11">#REF!</definedName>
    <definedName name="ThepGoc35x35x3_26" localSheetId="3">#REF!</definedName>
    <definedName name="ThepGoc35x35x3_26">#REF!</definedName>
    <definedName name="ThepGoc35x35x3_28" localSheetId="11">#REF!</definedName>
    <definedName name="ThepGoc35x35x3_28" localSheetId="3">#REF!</definedName>
    <definedName name="ThepGoc35x35x3_28">#REF!</definedName>
    <definedName name="ThepGoc35x35x3_3">NA()</definedName>
    <definedName name="ThepGoc40x40x4">NA()</definedName>
    <definedName name="ThepGoc40x40x4_26" localSheetId="11">#REF!</definedName>
    <definedName name="ThepGoc40x40x4_26" localSheetId="3">#REF!</definedName>
    <definedName name="ThepGoc40x40x4_26">#REF!</definedName>
    <definedName name="ThepGoc40x40x4_28" localSheetId="11">#REF!</definedName>
    <definedName name="ThepGoc40x40x4_28" localSheetId="3">#REF!</definedName>
    <definedName name="ThepGoc40x40x4_28">#REF!</definedName>
    <definedName name="ThepGoc40x40x4_3">NA()</definedName>
    <definedName name="ThepGoc45x45x4">NA()</definedName>
    <definedName name="ThepGoc45x45x4_26" localSheetId="11">#REF!</definedName>
    <definedName name="ThepGoc45x45x4_26" localSheetId="3">#REF!</definedName>
    <definedName name="ThepGoc45x45x4_26">#REF!</definedName>
    <definedName name="ThepGoc45x45x4_28" localSheetId="11">#REF!</definedName>
    <definedName name="ThepGoc45x45x4_28" localSheetId="3">#REF!</definedName>
    <definedName name="ThepGoc45x45x4_28">#REF!</definedName>
    <definedName name="ThepGoc45x45x4_3">NA()</definedName>
    <definedName name="ThepGoc50x50x5">NA()</definedName>
    <definedName name="ThepGoc50x50x5_26" localSheetId="11">#REF!</definedName>
    <definedName name="ThepGoc50x50x5_26" localSheetId="3">#REF!</definedName>
    <definedName name="ThepGoc50x50x5_26">#REF!</definedName>
    <definedName name="ThepGoc50x50x5_28" localSheetId="11">#REF!</definedName>
    <definedName name="ThepGoc50x50x5_28" localSheetId="3">#REF!</definedName>
    <definedName name="ThepGoc50x50x5_28">#REF!</definedName>
    <definedName name="ThepGoc50x50x5_3">NA()</definedName>
    <definedName name="thepgoc63_75">"$#REF!.$L$15"</definedName>
    <definedName name="thepgoc63_75_26" localSheetId="11">#REF!</definedName>
    <definedName name="thepgoc63_75_26" localSheetId="3">#REF!</definedName>
    <definedName name="thepgoc63_75_26">#REF!</definedName>
    <definedName name="thepgoc63_75_28" localSheetId="11">#REF!</definedName>
    <definedName name="thepgoc63_75_28" localSheetId="3">#REF!</definedName>
    <definedName name="thepgoc63_75_28">#REF!</definedName>
    <definedName name="thepgoc63_75_3">"$#REF!.$L$15"</definedName>
    <definedName name="ThepGoc63x63x6">NA()</definedName>
    <definedName name="ThepGoc63x63x6_26" localSheetId="11">#REF!</definedName>
    <definedName name="ThepGoc63x63x6_26" localSheetId="3">#REF!</definedName>
    <definedName name="ThepGoc63x63x6_26">#REF!</definedName>
    <definedName name="ThepGoc63x63x6_28" localSheetId="11">#REF!</definedName>
    <definedName name="ThepGoc63x63x6_28" localSheetId="3">#REF!</definedName>
    <definedName name="ThepGoc63x63x6_28">#REF!</definedName>
    <definedName name="ThepGoc63x63x6_3">NA()</definedName>
    <definedName name="ThepGoc75x6" localSheetId="11">#REF!</definedName>
    <definedName name="ThepGoc75x6" localSheetId="3">#REF!</definedName>
    <definedName name="ThepGoc75x6">#REF!</definedName>
    <definedName name="ThepGoc75x6_1" localSheetId="11">#REF!</definedName>
    <definedName name="ThepGoc75x6_1" localSheetId="3">#REF!</definedName>
    <definedName name="ThepGoc75x6_1">#REF!</definedName>
    <definedName name="ThepGoc75x6_2" localSheetId="11">#REF!</definedName>
    <definedName name="ThepGoc75x6_2" localSheetId="3">#REF!</definedName>
    <definedName name="ThepGoc75x6_2">#REF!</definedName>
    <definedName name="ThepGoc75x6_20" localSheetId="11">#REF!</definedName>
    <definedName name="ThepGoc75x6_20" localSheetId="3">#REF!</definedName>
    <definedName name="ThepGoc75x6_20">#REF!</definedName>
    <definedName name="ThepGoc75x6_25" localSheetId="11">#REF!</definedName>
    <definedName name="ThepGoc75x6_25" localSheetId="3">#REF!</definedName>
    <definedName name="ThepGoc75x6_25">#REF!</definedName>
    <definedName name="ThepGoc75x6_26" localSheetId="11">#REF!</definedName>
    <definedName name="ThepGoc75x6_26" localSheetId="3">#REF!</definedName>
    <definedName name="ThepGoc75x6_26">#REF!</definedName>
    <definedName name="ThepGoc75x6_28" localSheetId="11">#REF!</definedName>
    <definedName name="ThepGoc75x6_28" localSheetId="3">#REF!</definedName>
    <definedName name="ThepGoc75x6_28">#REF!</definedName>
    <definedName name="ThepGoc75x6_3" localSheetId="11">#REF!</definedName>
    <definedName name="ThepGoc75x6_3" localSheetId="3">#REF!</definedName>
    <definedName name="ThepGoc75x6_3">#REF!</definedName>
    <definedName name="ThepGoc75x6_3_1" localSheetId="11">#REF!</definedName>
    <definedName name="ThepGoc75x6_3_1" localSheetId="3">#REF!</definedName>
    <definedName name="ThepGoc75x6_3_1">#REF!</definedName>
    <definedName name="ThepGoc75x6_3_2" localSheetId="11">#REF!</definedName>
    <definedName name="ThepGoc75x6_3_2" localSheetId="3">#REF!</definedName>
    <definedName name="ThepGoc75x6_3_2">#REF!</definedName>
    <definedName name="ThepGoc75x6_3_20" localSheetId="11">#REF!</definedName>
    <definedName name="ThepGoc75x6_3_20" localSheetId="3">#REF!</definedName>
    <definedName name="ThepGoc75x6_3_20">#REF!</definedName>
    <definedName name="ThepGoc75x6_3_25" localSheetId="11">#REF!</definedName>
    <definedName name="ThepGoc75x6_3_25" localSheetId="3">#REF!</definedName>
    <definedName name="ThepGoc75x6_3_25">#REF!</definedName>
    <definedName name="ThepGoc75x75x6">NA()</definedName>
    <definedName name="ThepGoc75x75x6_26" localSheetId="11">#REF!</definedName>
    <definedName name="ThepGoc75x75x6_26" localSheetId="3">#REF!</definedName>
    <definedName name="ThepGoc75x75x6_26">#REF!</definedName>
    <definedName name="ThepGoc75x75x6_28" localSheetId="11">#REF!</definedName>
    <definedName name="ThepGoc75x75x6_28" localSheetId="3">#REF!</definedName>
    <definedName name="ThepGoc75x75x6_28">#REF!</definedName>
    <definedName name="ThepGoc75x75x6_3">NA()</definedName>
    <definedName name="thepgoc80_100">"$#REF!.$L$16"</definedName>
    <definedName name="thepgoc80_100_26" localSheetId="11">#REF!</definedName>
    <definedName name="thepgoc80_100_26" localSheetId="3">#REF!</definedName>
    <definedName name="thepgoc80_100_26">#REF!</definedName>
    <definedName name="thepgoc80_100_28" localSheetId="11">#REF!</definedName>
    <definedName name="thepgoc80_100_28" localSheetId="3">#REF!</definedName>
    <definedName name="thepgoc80_100_28">#REF!</definedName>
    <definedName name="thepgoc80_100_3">"$#REF!.$L$16"</definedName>
    <definedName name="thephinh" localSheetId="11">#REF!</definedName>
    <definedName name="thephinh" localSheetId="3">#REF!</definedName>
    <definedName name="thephinh">#REF!</definedName>
    <definedName name="thephinh_20" localSheetId="11">#REF!</definedName>
    <definedName name="thephinh_20" localSheetId="3">#REF!</definedName>
    <definedName name="thephinh_20">#REF!</definedName>
    <definedName name="thephinhmk" localSheetId="11">#REF!</definedName>
    <definedName name="thephinhmk" localSheetId="3">#REF!</definedName>
    <definedName name="thephinhmk">#REF!</definedName>
    <definedName name="thephinhmk_20" localSheetId="11">#REF!</definedName>
    <definedName name="thephinhmk_20" localSheetId="3">#REF!</definedName>
    <definedName name="thephinhmk_20">#REF!</definedName>
    <definedName name="thephinhmk_28" localSheetId="11">#REF!</definedName>
    <definedName name="thephinhmk_28" localSheetId="3">#REF!</definedName>
    <definedName name="thephinhmk_28">#REF!</definedName>
    <definedName name="thepmakem" localSheetId="11">#REF!</definedName>
    <definedName name="thepmakem" localSheetId="3">#REF!</definedName>
    <definedName name="thepmakem">#REF!</definedName>
    <definedName name="thepmoi" localSheetId="11">#REF!</definedName>
    <definedName name="thepmoi" localSheetId="3">#REF!</definedName>
    <definedName name="thepmoi">#REF!</definedName>
    <definedName name="theptam" localSheetId="11">#REF!</definedName>
    <definedName name="theptam" localSheetId="3">#REF!</definedName>
    <definedName name="theptam">#REF!</definedName>
    <definedName name="theptam_20" localSheetId="11">#REF!</definedName>
    <definedName name="theptam_20" localSheetId="3">#REF!</definedName>
    <definedName name="theptam_20">#REF!</definedName>
    <definedName name="theptb" localSheetId="11">#REF!</definedName>
    <definedName name="theptb" localSheetId="3">#REF!</definedName>
    <definedName name="theptb">#REF!</definedName>
    <definedName name="theptron" localSheetId="11">#REF!</definedName>
    <definedName name="theptron" localSheetId="3">#REF!</definedName>
    <definedName name="theptron">#REF!</definedName>
    <definedName name="theptron_20" localSheetId="11">#REF!</definedName>
    <definedName name="theptron_20" localSheetId="3">#REF!</definedName>
    <definedName name="theptron_20">#REF!</definedName>
    <definedName name="theptron_28" localSheetId="11">#REF!</definedName>
    <definedName name="theptron_28" localSheetId="3">#REF!</definedName>
    <definedName name="theptron_28">#REF!</definedName>
    <definedName name="theptron12">"$#REF!.$L$11"</definedName>
    <definedName name="theptron12_26" localSheetId="11">#REF!</definedName>
    <definedName name="theptron12_26" localSheetId="3">#REF!</definedName>
    <definedName name="theptron12_26">#REF!</definedName>
    <definedName name="theptron12_28" localSheetId="11">#REF!</definedName>
    <definedName name="theptron12_28" localSheetId="3">#REF!</definedName>
    <definedName name="theptron12_28">#REF!</definedName>
    <definedName name="theptron12_3">"$#REF!.$L$11"</definedName>
    <definedName name="theptron14_22">"$#REF!.$L$12"</definedName>
    <definedName name="theptron14_22_26" localSheetId="11">#REF!</definedName>
    <definedName name="theptron14_22_26" localSheetId="3">#REF!</definedName>
    <definedName name="theptron14_22_26">#REF!</definedName>
    <definedName name="theptron14_22_28" localSheetId="11">#REF!</definedName>
    <definedName name="theptron14_22_28" localSheetId="3">#REF!</definedName>
    <definedName name="theptron14_22_28">#REF!</definedName>
    <definedName name="theptron14_22_3">"$#REF!.$L$12"</definedName>
    <definedName name="theptron6_8">"$#REF!.$L$10"</definedName>
    <definedName name="theptron6_8_26" localSheetId="11">#REF!</definedName>
    <definedName name="theptron6_8_26" localSheetId="3">#REF!</definedName>
    <definedName name="theptron6_8_26">#REF!</definedName>
    <definedName name="theptron6_8_28" localSheetId="11">#REF!</definedName>
    <definedName name="theptron6_8_28" localSheetId="3">#REF!</definedName>
    <definedName name="theptron6_8_28">#REF!</definedName>
    <definedName name="theptron6_8_3">"$#REF!.$L$10"</definedName>
    <definedName name="ThepTronD10D18">NA()</definedName>
    <definedName name="ThepTronD10D18_26" localSheetId="11">#REF!</definedName>
    <definedName name="ThepTronD10D18_26" localSheetId="3">#REF!</definedName>
    <definedName name="ThepTronD10D18_26">#REF!</definedName>
    <definedName name="ThepTronD10D18_28" localSheetId="11">#REF!</definedName>
    <definedName name="ThepTronD10D18_28" localSheetId="3">#REF!</definedName>
    <definedName name="ThepTronD10D18_28">#REF!</definedName>
    <definedName name="ThepTronD10D18_3">NA()</definedName>
    <definedName name="ThepTronD6D8">NA()</definedName>
    <definedName name="ThepTronD6D8_26" localSheetId="11">#REF!</definedName>
    <definedName name="ThepTronD6D8_26" localSheetId="3">#REF!</definedName>
    <definedName name="ThepTronD6D8_26">#REF!</definedName>
    <definedName name="ThepTronD6D8_28" localSheetId="11">#REF!</definedName>
    <definedName name="ThepTronD6D8_28" localSheetId="3">#REF!</definedName>
    <definedName name="ThepTronD6D8_28">#REF!</definedName>
    <definedName name="ThepTronD6D8_3">NA()</definedName>
    <definedName name="thepU" localSheetId="11">#REF!</definedName>
    <definedName name="thepU" localSheetId="3">#REF!</definedName>
    <definedName name="thepU">#REF!</definedName>
    <definedName name="thepU_28" localSheetId="11">#REF!</definedName>
    <definedName name="thepU_28" localSheetId="3">#REF!</definedName>
    <definedName name="thepU_28">#REF!</definedName>
    <definedName name="thepxa" localSheetId="11">#REF!</definedName>
    <definedName name="thepxa" localSheetId="3">#REF!</definedName>
    <definedName name="thepxa">#REF!</definedName>
    <definedName name="thgian_bq" localSheetId="11">#REF!</definedName>
    <definedName name="thgian_bq" localSheetId="3">#REF!</definedName>
    <definedName name="thgian_bq">#REF!</definedName>
    <definedName name="thgian_bv" localSheetId="11">#REF!</definedName>
    <definedName name="thgian_bv" localSheetId="3">#REF!</definedName>
    <definedName name="thgian_bv">#REF!</definedName>
    <definedName name="thgian_ck" localSheetId="11">#REF!</definedName>
    <definedName name="thgian_ck" localSheetId="3">#REF!</definedName>
    <definedName name="thgian_ck">#REF!</definedName>
    <definedName name="thgian_d1" localSheetId="11">#REF!</definedName>
    <definedName name="thgian_d1" localSheetId="3">#REF!</definedName>
    <definedName name="thgian_d1">#REF!</definedName>
    <definedName name="thgian_d2" localSheetId="11">#REF!</definedName>
    <definedName name="thgian_d2" localSheetId="3">#REF!</definedName>
    <definedName name="thgian_d2">#REF!</definedName>
    <definedName name="thgian_d3" localSheetId="11">#REF!</definedName>
    <definedName name="thgian_d3" localSheetId="3">#REF!</definedName>
    <definedName name="thgian_d3">#REF!</definedName>
    <definedName name="thgian_dl" localSheetId="11">#REF!</definedName>
    <definedName name="thgian_dl" localSheetId="3">#REF!</definedName>
    <definedName name="thgian_dl">#REF!</definedName>
    <definedName name="thgian_kcs" localSheetId="11">#REF!</definedName>
    <definedName name="thgian_kcs" localSheetId="3">#REF!</definedName>
    <definedName name="thgian_kcs">#REF!</definedName>
    <definedName name="thgian_nb" localSheetId="11">#REF!</definedName>
    <definedName name="thgian_nb" localSheetId="3">#REF!</definedName>
    <definedName name="thgian_nb">#REF!</definedName>
    <definedName name="thgian_ngio" localSheetId="11">#REF!</definedName>
    <definedName name="thgian_ngio" localSheetId="3">#REF!</definedName>
    <definedName name="thgian_ngio">#REF!</definedName>
    <definedName name="thgian_nv" localSheetId="11">#REF!</definedName>
    <definedName name="thgian_nv" localSheetId="3">#REF!</definedName>
    <definedName name="thgian_nv">#REF!</definedName>
    <definedName name="thgian_t3" localSheetId="11">#REF!</definedName>
    <definedName name="thgian_t3" localSheetId="3">#REF!</definedName>
    <definedName name="thgian_t3">#REF!</definedName>
    <definedName name="thgian_t4" localSheetId="11">#REF!</definedName>
    <definedName name="thgian_t4" localSheetId="3">#REF!</definedName>
    <definedName name="thgian_t4">#REF!</definedName>
    <definedName name="thgian_t5" localSheetId="11">#REF!</definedName>
    <definedName name="thgian_t5" localSheetId="3">#REF!</definedName>
    <definedName name="thgian_t5">#REF!</definedName>
    <definedName name="thgian_t6" localSheetId="11">#REF!</definedName>
    <definedName name="thgian_t6" localSheetId="3">#REF!</definedName>
    <definedName name="thgian_t6">#REF!</definedName>
    <definedName name="thgian_tc" localSheetId="11">#REF!</definedName>
    <definedName name="thgian_tc" localSheetId="3">#REF!</definedName>
    <definedName name="thgian_tc">#REF!</definedName>
    <definedName name="thgian_tm" localSheetId="11">#REF!</definedName>
    <definedName name="thgian_tm" localSheetId="3">#REF!</definedName>
    <definedName name="thgian_tm">#REF!</definedName>
    <definedName name="thgian_vs" localSheetId="11">#REF!</definedName>
    <definedName name="thgian_vs" localSheetId="3">#REF!</definedName>
    <definedName name="thgian_vs">#REF!</definedName>
    <definedName name="thgian_xh" localSheetId="11">#REF!</definedName>
    <definedName name="thgian_xh" localSheetId="3">#REF!</definedName>
    <definedName name="thgian_xh">#REF!</definedName>
    <definedName name="thgio_bq" localSheetId="11">#REF!</definedName>
    <definedName name="thgio_bq" localSheetId="3">#REF!</definedName>
    <definedName name="thgio_bq">#REF!</definedName>
    <definedName name="thgio_bv" localSheetId="11">#REF!</definedName>
    <definedName name="thgio_bv" localSheetId="3">#REF!</definedName>
    <definedName name="thgio_bv">#REF!</definedName>
    <definedName name="thgio_ck" localSheetId="11">#REF!</definedName>
    <definedName name="thgio_ck" localSheetId="3">#REF!</definedName>
    <definedName name="thgio_ck">#REF!</definedName>
    <definedName name="thgio_d1" localSheetId="11">#REF!</definedName>
    <definedName name="thgio_d1" localSheetId="3">#REF!</definedName>
    <definedName name="thgio_d1">#REF!</definedName>
    <definedName name="thgio_d2" localSheetId="11">#REF!</definedName>
    <definedName name="thgio_d2" localSheetId="3">#REF!</definedName>
    <definedName name="thgio_d2">#REF!</definedName>
    <definedName name="thgio_d3" localSheetId="11">#REF!</definedName>
    <definedName name="thgio_d3" localSheetId="3">#REF!</definedName>
    <definedName name="thgio_d3">#REF!</definedName>
    <definedName name="thgio_dl" localSheetId="11">#REF!</definedName>
    <definedName name="thgio_dl" localSheetId="3">#REF!</definedName>
    <definedName name="thgio_dl">#REF!</definedName>
    <definedName name="thgio_kcs" localSheetId="11">#REF!</definedName>
    <definedName name="thgio_kcs" localSheetId="3">#REF!</definedName>
    <definedName name="thgio_kcs">#REF!</definedName>
    <definedName name="thgio_nb" localSheetId="11">#REF!</definedName>
    <definedName name="thgio_nb" localSheetId="3">#REF!</definedName>
    <definedName name="thgio_nb">#REF!</definedName>
    <definedName name="thgio_ngio" localSheetId="11">#REF!</definedName>
    <definedName name="thgio_ngio" localSheetId="3">#REF!</definedName>
    <definedName name="thgio_ngio">#REF!</definedName>
    <definedName name="thgio_nv" localSheetId="11">#REF!</definedName>
    <definedName name="thgio_nv" localSheetId="3">#REF!</definedName>
    <definedName name="thgio_nv">#REF!</definedName>
    <definedName name="thgio_t3" localSheetId="11">#REF!</definedName>
    <definedName name="thgio_t3" localSheetId="3">#REF!</definedName>
    <definedName name="thgio_t3">#REF!</definedName>
    <definedName name="thgio_t4" localSheetId="11">#REF!</definedName>
    <definedName name="thgio_t4" localSheetId="3">#REF!</definedName>
    <definedName name="thgio_t4">#REF!</definedName>
    <definedName name="thgio_t5" localSheetId="11">#REF!</definedName>
    <definedName name="thgio_t5" localSheetId="3">#REF!</definedName>
    <definedName name="thgio_t5">#REF!</definedName>
    <definedName name="thgio_t6" localSheetId="11">#REF!</definedName>
    <definedName name="thgio_t6" localSheetId="3">#REF!</definedName>
    <definedName name="thgio_t6">#REF!</definedName>
    <definedName name="thgio_tc" localSheetId="11">#REF!</definedName>
    <definedName name="thgio_tc" localSheetId="3">#REF!</definedName>
    <definedName name="thgio_tc">#REF!</definedName>
    <definedName name="thgio_tm" localSheetId="11">#REF!</definedName>
    <definedName name="thgio_tm" localSheetId="3">#REF!</definedName>
    <definedName name="thgio_tm">#REF!</definedName>
    <definedName name="thgio_vs" localSheetId="11">#REF!</definedName>
    <definedName name="thgio_vs" localSheetId="3">#REF!</definedName>
    <definedName name="thgio_vs">#REF!</definedName>
    <definedName name="thgio_xh" localSheetId="11">#REF!</definedName>
    <definedName name="thgio_xh" localSheetId="3">#REF!</definedName>
    <definedName name="thgio_xh">#REF!</definedName>
    <definedName name="THGO1pnc">"$#REF!.$F$6"</definedName>
    <definedName name="THGO1pnc_26" localSheetId="11">#REF!</definedName>
    <definedName name="THGO1pnc_26" localSheetId="3">#REF!</definedName>
    <definedName name="THGO1pnc_26">#REF!</definedName>
    <definedName name="THGO1pnc_28" localSheetId="11">#REF!</definedName>
    <definedName name="THGO1pnc_28" localSheetId="3">#REF!</definedName>
    <definedName name="THGO1pnc_28">#REF!</definedName>
    <definedName name="THGO1pnc_3">"$#REF!.$F$6"</definedName>
    <definedName name="thht">"$#REF!.$A$36:$D$61"</definedName>
    <definedName name="thht_26" localSheetId="11">#REF!</definedName>
    <definedName name="thht_26" localSheetId="3">#REF!</definedName>
    <definedName name="thht_26">#REF!</definedName>
    <definedName name="thht_28" localSheetId="11">#REF!</definedName>
    <definedName name="thht_28" localSheetId="3">#REF!</definedName>
    <definedName name="thht_28">#REF!</definedName>
    <definedName name="thht_3">"$#REF!.$A$36:$D$61"</definedName>
    <definedName name="THI">"$#REF!.$B$8:$C$42"</definedName>
    <definedName name="THI_26" localSheetId="11">#REF!</definedName>
    <definedName name="THI_26" localSheetId="3">#REF!</definedName>
    <definedName name="THI_26">#REF!</definedName>
    <definedName name="thi_28" localSheetId="11">#REF!</definedName>
    <definedName name="thi_28" localSheetId="3">#REF!</definedName>
    <definedName name="thi_28">#REF!</definedName>
    <definedName name="THI_3">"$#REF!.$B$8:$C$42"</definedName>
    <definedName name="THIETBI" localSheetId="11">#REF!</definedName>
    <definedName name="THIETBI" localSheetId="3">#REF!</definedName>
    <definedName name="THIETBI">#REF!</definedName>
    <definedName name="thietbiYHK10A" localSheetId="11">#REF!</definedName>
    <definedName name="thietbiYHK10A" localSheetId="3">#REF!</definedName>
    <definedName name="thietbiYHK10A">#REF!</definedName>
    <definedName name="thietbiYHK10A_20" localSheetId="11">#REF!</definedName>
    <definedName name="thietbiYHK10A_20" localSheetId="3">#REF!</definedName>
    <definedName name="thietbiYHK10A_20">#REF!</definedName>
    <definedName name="thinh" localSheetId="11">#REF!</definedName>
    <definedName name="thinh" localSheetId="3">#REF!</definedName>
    <definedName name="thinh">#REF!</definedName>
    <definedName name="ThiÕt_bÞ_phun_cat" localSheetId="11">#REF!</definedName>
    <definedName name="ThiÕt_bÞ_phun_cat" localSheetId="3">#REF!</definedName>
    <definedName name="ThiÕt_bÞ_phun_cat">#REF!</definedName>
    <definedName name="ThiÕt_bÞ_phun_cat_20" localSheetId="11">#REF!</definedName>
    <definedName name="ThiÕt_bÞ_phun_cat_20" localSheetId="3">#REF!</definedName>
    <definedName name="ThiÕt_bÞ_phun_cat_20">#REF!</definedName>
    <definedName name="ThiÕt_bÞ_phun_cat_28" localSheetId="11">#REF!</definedName>
    <definedName name="ThiÕt_bÞ_phun_cat_28" localSheetId="3">#REF!</definedName>
    <definedName name="ThiÕt_bÞ_phun_cat_28">#REF!</definedName>
    <definedName name="THK">NA()</definedName>
    <definedName name="THK_26" localSheetId="11">#REF!</definedName>
    <definedName name="THK_26" localSheetId="3">#REF!</definedName>
    <definedName name="THK_26">#REF!</definedName>
    <definedName name="THK_28" localSheetId="11">#REF!</definedName>
    <definedName name="THK_28" localSheetId="3">#REF!</definedName>
    <definedName name="THK_28">#REF!</definedName>
    <definedName name="THKP160">NA()</definedName>
    <definedName name="THKP160_26" localSheetId="11">#REF!</definedName>
    <definedName name="THKP160_26" localSheetId="3">#REF!</definedName>
    <definedName name="THKP160_26">#REF!</definedName>
    <definedName name="THKP160_28" localSheetId="11">#REF!</definedName>
    <definedName name="THKP160_28" localSheetId="3">#REF!</definedName>
    <definedName name="THKP160_28">#REF!</definedName>
    <definedName name="THKP160_3">NA()</definedName>
    <definedName name="thkp3">"$#REF!.$#REF!$#REF!:$#REF!$#REF!"</definedName>
    <definedName name="thkp3_26" localSheetId="11">#REF!</definedName>
    <definedName name="thkp3_26" localSheetId="3">#REF!</definedName>
    <definedName name="thkp3_26">#REF!</definedName>
    <definedName name="thkp3_28" localSheetId="11">#REF!</definedName>
    <definedName name="thkp3_28" localSheetId="3">#REF!</definedName>
    <definedName name="thkp3_28">#REF!</definedName>
    <definedName name="thkp3_3">"$#REF!.$#REF!$#REF!:$#REF!$#REF!"</definedName>
    <definedName name="THKSTK" localSheetId="11">#REF!</definedName>
    <definedName name="THKSTK" localSheetId="3">#REF!</definedName>
    <definedName name="THKSTK">#REF!</definedName>
    <definedName name="THKSTK_20" localSheetId="11">#REF!</definedName>
    <definedName name="THKSTK_20" localSheetId="3">#REF!</definedName>
    <definedName name="THKSTK_20">#REF!</definedName>
    <definedName name="THKSTK_28" localSheetId="11">#REF!</definedName>
    <definedName name="THKSTK_28" localSheetId="3">#REF!</definedName>
    <definedName name="THKSTK_28">#REF!</definedName>
    <definedName name="Thnghiem" localSheetId="11">#REF!</definedName>
    <definedName name="Thnghiem" localSheetId="3">#REF!</definedName>
    <definedName name="Thnghiem">#REF!</definedName>
    <definedName name="Thnghiem_28" localSheetId="11">#REF!</definedName>
    <definedName name="Thnghiem_28" localSheetId="3">#REF!</definedName>
    <definedName name="Thnghiem_28">#REF!</definedName>
    <definedName name="ThongKeCau" localSheetId="11">#REF!</definedName>
    <definedName name="ThongKeCau" localSheetId="3">#REF!</definedName>
    <definedName name="ThongKeCau">#REF!</definedName>
    <definedName name="ThongKeCau_20" localSheetId="11">#REF!</definedName>
    <definedName name="ThongKeCau_20" localSheetId="3">#REF!</definedName>
    <definedName name="ThongKeCau_20">#REF!</definedName>
    <definedName name="thongso" localSheetId="11">#REF!</definedName>
    <definedName name="thongso" localSheetId="3">#REF!</definedName>
    <definedName name="thongso">#REF!</definedName>
    <definedName name="thongso_20" localSheetId="11">#REF!</definedName>
    <definedName name="thongso_20" localSheetId="3">#REF!</definedName>
    <definedName name="thongso_20">#REF!</definedName>
    <definedName name="thongso_28" localSheetId="11">#REF!</definedName>
    <definedName name="thongso_28" localSheetId="3">#REF!</definedName>
    <definedName name="thongso_28">#REF!</definedName>
    <definedName name="thop" localSheetId="11">#REF!</definedName>
    <definedName name="thop" localSheetId="3">#REF!</definedName>
    <definedName name="thop">#REF!</definedName>
    <definedName name="thop_20" localSheetId="11">#REF!</definedName>
    <definedName name="thop_20" localSheetId="3">#REF!</definedName>
    <definedName name="thop_20">#REF!</definedName>
    <definedName name="thop_28" localSheetId="11">#REF!</definedName>
    <definedName name="thop_28" localSheetId="3">#REF!</definedName>
    <definedName name="thop_28">#REF!</definedName>
    <definedName name="THop2" localSheetId="11">#REF!</definedName>
    <definedName name="THop2" localSheetId="3">#REF!</definedName>
    <definedName name="THop2">#REF!</definedName>
    <definedName name="THop2_20" localSheetId="11">#REF!</definedName>
    <definedName name="THop2_20" localSheetId="3">#REF!</definedName>
    <definedName name="THop2_20">#REF!</definedName>
    <definedName name="THQT" localSheetId="11">#REF!</definedName>
    <definedName name="THQT" localSheetId="3">#REF!</definedName>
    <definedName name="THQT">#REF!</definedName>
    <definedName name="THQT_28" localSheetId="11">#REF!</definedName>
    <definedName name="THQT_28" localSheetId="3">#REF!</definedName>
    <definedName name="THQT_28">#REF!</definedName>
    <definedName name="THT" localSheetId="11">#REF!</definedName>
    <definedName name="THT" localSheetId="3">#REF!</definedName>
    <definedName name="THT">#REF!</definedName>
    <definedName name="THT_20" localSheetId="11">#REF!</definedName>
    <definedName name="THT_20" localSheetId="3">#REF!</definedName>
    <definedName name="THT_20">#REF!</definedName>
    <definedName name="THT_28" localSheetId="11">#REF!</definedName>
    <definedName name="THT_28" localSheetId="3">#REF!</definedName>
    <definedName name="THT_28">#REF!</definedName>
    <definedName name="THt7_20" localSheetId="0">{"Book1","Bang chia luong.xls"}</definedName>
    <definedName name="THt7_20" localSheetId="1">{"Book1","Bang chia luong.xls"}</definedName>
    <definedName name="THt7_20" localSheetId="2">{"Book1","Bang chia luong.xls"}</definedName>
    <definedName name="THt7_20" localSheetId="3">{"Book1","Bang chia luong.xls"}</definedName>
    <definedName name="THt7_20">{"Book1","Bang chia luong.xls"}</definedName>
    <definedName name="THt7_22" localSheetId="0">{"Book1","Bang chia luong.xls"}</definedName>
    <definedName name="THt7_22" localSheetId="1">{"Book1","Bang chia luong.xls"}</definedName>
    <definedName name="THt7_22" localSheetId="2">{"Book1","Bang chia luong.xls"}</definedName>
    <definedName name="THt7_22" localSheetId="3">{"Book1","Bang chia luong.xls"}</definedName>
    <definedName name="THt7_22">{"Book1","Bang chia luong.xls"}</definedName>
    <definedName name="THt7_28" localSheetId="0">{"Book1","Bang chia luong.xls"}</definedName>
    <definedName name="THt7_28" localSheetId="1">{"Book1","Bang chia luong.xls"}</definedName>
    <definedName name="THt7_28" localSheetId="2">{"Book1","Bang chia luong.xls"}</definedName>
    <definedName name="THt7_28" localSheetId="3">{"Book1","Bang chia luong.xls"}</definedName>
    <definedName name="THt7_28">{"Book1","Bang chia luong.xls"}</definedName>
    <definedName name="THTLMcap" localSheetId="11">#REF!</definedName>
    <definedName name="THTLMcap" localSheetId="3">#REF!</definedName>
    <definedName name="THTLMcap">#REF!</definedName>
    <definedName name="THTLMcap_20" localSheetId="11">#REF!</definedName>
    <definedName name="THTLMcap_20" localSheetId="3">#REF!</definedName>
    <definedName name="THTLMcap_20">#REF!</definedName>
    <definedName name="THTLMcap_28" localSheetId="11">#REF!</definedName>
    <definedName name="THTLMcap_28" localSheetId="3">#REF!</definedName>
    <definedName name="THTLMcap_28">#REF!</definedName>
    <definedName name="THToanBo" localSheetId="11">#REF!</definedName>
    <definedName name="THToanBo" localSheetId="3">#REF!</definedName>
    <definedName name="THToanBo">#REF!</definedName>
    <definedName name="thtr15">NA()</definedName>
    <definedName name="thtr15_26" localSheetId="11">#REF!</definedName>
    <definedName name="thtr15_26" localSheetId="3">#REF!</definedName>
    <definedName name="thtr15_26">#REF!</definedName>
    <definedName name="thtr15_28" localSheetId="11">#REF!</definedName>
    <definedName name="thtr15_28" localSheetId="3">#REF!</definedName>
    <definedName name="thtr15_28">#REF!</definedName>
    <definedName name="thtr15_3">NA()</definedName>
    <definedName name="thtt">"$#REF!.$A$2:$D$20"</definedName>
    <definedName name="thtt_26" localSheetId="11">#REF!</definedName>
    <definedName name="thtt_26" localSheetId="3">#REF!</definedName>
    <definedName name="thtt_26">#REF!</definedName>
    <definedName name="thtt_28" localSheetId="11">#REF!</definedName>
    <definedName name="thtt_28" localSheetId="3">#REF!</definedName>
    <definedName name="thtt_28">#REF!</definedName>
    <definedName name="thtt_3">"$#REF!.$A$2:$D$20"</definedName>
    <definedName name="thtu" localSheetId="11">#REF!</definedName>
    <definedName name="thtu" localSheetId="3">#REF!</definedName>
    <definedName name="thtu">#REF!</definedName>
    <definedName name="thtu_28" localSheetId="11">#REF!</definedName>
    <definedName name="thtu_28" localSheetId="3">#REF!</definedName>
    <definedName name="thtu_28">#REF!</definedName>
    <definedName name="THU">NA()</definedName>
    <definedName name="THU_26" localSheetId="11">#REF!</definedName>
    <definedName name="THU_26" localSheetId="3">#REF!</definedName>
    <definedName name="THU_26">#REF!</definedName>
    <definedName name="THU_3">NA()</definedName>
    <definedName name="thucthanh" localSheetId="11">#REF!</definedName>
    <definedName name="thucthanh" localSheetId="3">#REF!</definedName>
    <definedName name="thucthanh">#REF!</definedName>
    <definedName name="thue">6</definedName>
    <definedName name="thuy" localSheetId="0" hidden="1">{"'Sheet1'!$L$16"}</definedName>
    <definedName name="thuy" localSheetId="1" hidden="1">{"'Sheet1'!$L$16"}</definedName>
    <definedName name="thuy" localSheetId="2" hidden="1">{"'Sheet1'!$L$16"}</definedName>
    <definedName name="thuy" localSheetId="3" hidden="1">{"'Sheet1'!$L$16"}</definedName>
    <definedName name="thuy" hidden="1">{"'Sheet1'!$L$16"}</definedName>
    <definedName name="THUYETMINH" localSheetId="11">#REF!</definedName>
    <definedName name="THUYETMINH" localSheetId="3">#REF!</definedName>
    <definedName name="THUYETMINH">#REF!</definedName>
    <definedName name="thvl" localSheetId="11">#REF!</definedName>
    <definedName name="thvl" localSheetId="3">#REF!</definedName>
    <definedName name="thvl">#REF!</definedName>
    <definedName name="THvon" localSheetId="11">#REF!</definedName>
    <definedName name="THvon" localSheetId="3">#REF!</definedName>
    <definedName name="THvon">#REF!</definedName>
    <definedName name="THvon_20" localSheetId="11">#REF!</definedName>
    <definedName name="THvon_20" localSheetId="3">#REF!</definedName>
    <definedName name="THvon_20">#REF!</definedName>
    <definedName name="THvon_28" localSheetId="11">#REF!</definedName>
    <definedName name="THvon_28" localSheetId="3">#REF!</definedName>
    <definedName name="THvon_28">#REF!</definedName>
    <definedName name="TI" localSheetId="11">#REF!</definedName>
    <definedName name="TI" localSheetId="3">#REF!</definedName>
    <definedName name="TI">#REF!</definedName>
    <definedName name="TI_20" localSheetId="11">#REF!</definedName>
    <definedName name="TI_20" localSheetId="3">#REF!</definedName>
    <definedName name="TI_20">#REF!</definedName>
    <definedName name="TI_28" localSheetId="11">#REF!</definedName>
    <definedName name="TI_28" localSheetId="3">#REF!</definedName>
    <definedName name="TI_28">#REF!</definedName>
    <definedName name="Tien" localSheetId="11">#REF!</definedName>
    <definedName name="Tien" localSheetId="3">#REF!</definedName>
    <definedName name="Tien">#REF!</definedName>
    <definedName name="Tien_20" localSheetId="11">#REF!</definedName>
    <definedName name="Tien_20" localSheetId="3">#REF!</definedName>
    <definedName name="Tien_20">#REF!</definedName>
    <definedName name="Tien_do" localSheetId="11">#REF!</definedName>
    <definedName name="Tien_do" localSheetId="3">#REF!</definedName>
    <definedName name="Tien_do">#REF!</definedName>
    <definedName name="TIENLUONG" localSheetId="11">#REF!</definedName>
    <definedName name="TIENLUONG" localSheetId="3">#REF!</definedName>
    <definedName name="TIENLUONG">#REF!</definedName>
    <definedName name="TIENLUONG_20" localSheetId="11">#REF!</definedName>
    <definedName name="TIENLUONG_20" localSheetId="3">#REF!</definedName>
    <definedName name="TIENLUONG_20">#REF!</definedName>
    <definedName name="TIENLUONG_28" localSheetId="11">#REF!</definedName>
    <definedName name="TIENLUONG_28" localSheetId="3">#REF!</definedName>
    <definedName name="TIENLUONG_28">#REF!</definedName>
    <definedName name="TienUSD" localSheetId="11">#REF!</definedName>
    <definedName name="TienUSD" localSheetId="3">#REF!</definedName>
    <definedName name="TienUSD">#REF!</definedName>
    <definedName name="Tiep_dia">NA()</definedName>
    <definedName name="Tiep_dia_26" localSheetId="11">#REF!</definedName>
    <definedName name="Tiep_dia_26" localSheetId="3">#REF!</definedName>
    <definedName name="Tiep_dia_26">#REF!</definedName>
    <definedName name="Tiep_dia_28" localSheetId="11">#REF!</definedName>
    <definedName name="Tiep_dia_28" localSheetId="3">#REF!</definedName>
    <definedName name="Tiep_dia_28">#REF!</definedName>
    <definedName name="Tiepdia">"'file:///X:/DZ500kV/Tong_ke_DD-G36.xls'#$Tiepdia.$A$1:$AMJ$65536"</definedName>
    <definedName name="Tiepdia_26" localSheetId="11">#REF!</definedName>
    <definedName name="Tiepdia_26" localSheetId="3">#REF!</definedName>
    <definedName name="Tiepdia_26">#REF!</definedName>
    <definedName name="Tiepdia_28" localSheetId="11">#REF!</definedName>
    <definedName name="Tiepdia_28" localSheetId="3">#REF!</definedName>
    <definedName name="Tiepdia_28">#REF!</definedName>
    <definedName name="tieu" localSheetId="11">#REF!</definedName>
    <definedName name="tieu" localSheetId="3">#REF!</definedName>
    <definedName name="tieu">#REF!</definedName>
    <definedName name="tieu_20" localSheetId="11">#REF!</definedName>
    <definedName name="tieu_20" localSheetId="3">#REF!</definedName>
    <definedName name="tieu_20">#REF!</definedName>
    <definedName name="TileStone" localSheetId="11">#REF!</definedName>
    <definedName name="TileStone" localSheetId="3">#REF!</definedName>
    <definedName name="TileStone">#REF!</definedName>
    <definedName name="TileStone_28" localSheetId="11">#REF!</definedName>
    <definedName name="TileStone_28" localSheetId="3">#REF!</definedName>
    <definedName name="TileStone_28">#REF!</definedName>
    <definedName name="Tim_cong" localSheetId="11">#REF!</definedName>
    <definedName name="Tim_cong" localSheetId="3">#REF!</definedName>
    <definedName name="Tim_cong">#REF!</definedName>
    <definedName name="Tim_lan_xuat_hien" localSheetId="11">#REF!</definedName>
    <definedName name="Tim_lan_xuat_hien" localSheetId="3">#REF!</definedName>
    <definedName name="Tim_lan_xuat_hien">#REF!</definedName>
    <definedName name="Tim_lan_xuat_hien_cong" localSheetId="11">#REF!</definedName>
    <definedName name="Tim_lan_xuat_hien_cong" localSheetId="3">#REF!</definedName>
    <definedName name="Tim_lan_xuat_hien_cong">#REF!</definedName>
    <definedName name="Tim_lan_xuat_hien_duong" localSheetId="11">#REF!</definedName>
    <definedName name="Tim_lan_xuat_hien_duong" localSheetId="3">#REF!</definedName>
    <definedName name="Tim_lan_xuat_hien_duong">#REF!</definedName>
    <definedName name="Tim_lan_xuat_hien_duong_20" localSheetId="11">#REF!</definedName>
    <definedName name="Tim_lan_xuat_hien_duong_20" localSheetId="3">#REF!</definedName>
    <definedName name="Tim_lan_xuat_hien_duong_20">#REF!</definedName>
    <definedName name="tim_tam" localSheetId="11">#REF!</definedName>
    <definedName name="tim_tam" localSheetId="3">#REF!</definedName>
    <definedName name="tim_tam">#REF!</definedName>
    <definedName name="tim_xuat_hien" localSheetId="11">#REF!</definedName>
    <definedName name="tim_xuat_hien" localSheetId="3">#REF!</definedName>
    <definedName name="tim_xuat_hien">#REF!</definedName>
    <definedName name="tim_xuat_hien_20" localSheetId="11">#REF!</definedName>
    <definedName name="tim_xuat_hien_20" localSheetId="3">#REF!</definedName>
    <definedName name="tim_xuat_hien_20">#REF!</definedName>
    <definedName name="tim_xuat_hien_28" localSheetId="11">#REF!</definedName>
    <definedName name="tim_xuat_hien_28" localSheetId="3">#REF!</definedName>
    <definedName name="tim_xuat_hien_28">#REF!</definedName>
    <definedName name="time" localSheetId="11">#REF!</definedName>
    <definedName name="time" localSheetId="3">#REF!</definedName>
    <definedName name="time">#REF!</definedName>
    <definedName name="tinh" localSheetId="11">#REF!</definedName>
    <definedName name="tinh" localSheetId="3">#REF!</definedName>
    <definedName name="tinh">#REF!</definedName>
    <definedName name="Tinh_hinh_ngan_hang" localSheetId="11">#REF!</definedName>
    <definedName name="Tinh_hinh_ngan_hang" localSheetId="3">#REF!</definedName>
    <definedName name="Tinh_hinh_ngan_hang">#REF!</definedName>
    <definedName name="TinhHangCr_" localSheetId="11">#REF!</definedName>
    <definedName name="TinhHangCr_" localSheetId="3">#REF!</definedName>
    <definedName name="TinhHangCr_">#REF!</definedName>
    <definedName name="TinhHangCr__20" localSheetId="11">#REF!</definedName>
    <definedName name="TinhHangCr__20" localSheetId="3">#REF!</definedName>
    <definedName name="TinhHangCr__20">#REF!</definedName>
    <definedName name="TinhHangCr__28" localSheetId="11">#REF!</definedName>
    <definedName name="TinhHangCr__28" localSheetId="3">#REF!</definedName>
    <definedName name="TinhHangCr__28">#REF!</definedName>
    <definedName name="tinhqd" localSheetId="11">#REF!</definedName>
    <definedName name="tinhqd" localSheetId="3">#REF!</definedName>
    <definedName name="tinhqd">#REF!</definedName>
    <definedName name="tinhqd_20" localSheetId="11">#REF!</definedName>
    <definedName name="tinhqd_20" localSheetId="3">#REF!</definedName>
    <definedName name="tinhqd_20">#REF!</definedName>
    <definedName name="tinhqt" localSheetId="11">'51 (2)'!DTPN_TKCO_TKC</definedName>
    <definedName name="tinhqt" localSheetId="0">DTPN_TKCO_TKC</definedName>
    <definedName name="tinhqt" localSheetId="1">DTPN_TKCO_TKC</definedName>
    <definedName name="tinhqt" localSheetId="2">DTPN_TKCO_TKC</definedName>
    <definedName name="tinhqt" localSheetId="3">'62 TT 342 (2)'!DTPN_TKCO_TKC</definedName>
    <definedName name="tinhqt">DTPN_TKCO_TKC</definedName>
    <definedName name="TINHTP" localSheetId="11">OFFSET(#REF!,COUNTIF(#REF!,"&lt;&gt;0")-1,0,1)</definedName>
    <definedName name="TINHTP" localSheetId="0">OFFSET(#REF!,COUNTIF(#REF!,"&lt;&gt;0")-1,0,1)</definedName>
    <definedName name="TINHTP" localSheetId="3">OFFSET(#REF!,COUNTIF(#REF!,"&lt;&gt;0")-1,0,1)</definedName>
    <definedName name="TINHTP">OFFSET(#REF!,COUNTIF(#REF!,"&lt;&gt;0")-1,0,1)</definedName>
    <definedName name="TiÒn" localSheetId="11">#REF!</definedName>
    <definedName name="TiÒn" localSheetId="3">#REF!</definedName>
    <definedName name="TiÒn">#REF!</definedName>
    <definedName name="TIT">"$#REF!.$A$2:$I$4"</definedName>
    <definedName name="TIT_26" localSheetId="11">#REF!</definedName>
    <definedName name="TIT_26" localSheetId="3">#REF!</definedName>
    <definedName name="TIT_26">#REF!</definedName>
    <definedName name="TIT_28" localSheetId="11">#REF!</definedName>
    <definedName name="TIT_28" localSheetId="3">#REF!</definedName>
    <definedName name="TIT_28">#REF!</definedName>
    <definedName name="TIT_3">"$#REF!.$A$2:$I$4"</definedName>
    <definedName name="TITAN">"$#REF!.$A$14:$CE$116"</definedName>
    <definedName name="TITAN_26" localSheetId="11">#REF!</definedName>
    <definedName name="TITAN_26" localSheetId="3">#REF!</definedName>
    <definedName name="TITAN_26">#REF!</definedName>
    <definedName name="TITAN_28" localSheetId="11">#REF!</definedName>
    <definedName name="TITAN_28" localSheetId="3">#REF!</definedName>
    <definedName name="TITAN_28">#REF!</definedName>
    <definedName name="TK" localSheetId="11">#REF!</definedName>
    <definedName name="TK" localSheetId="3">#REF!</definedName>
    <definedName name="TK">#REF!</definedName>
    <definedName name="TK_20" localSheetId="11">#REF!</definedName>
    <definedName name="TK_20" localSheetId="3">#REF!</definedName>
    <definedName name="TK_20">#REF!</definedName>
    <definedName name="TK_28" localSheetId="11">#REF!</definedName>
    <definedName name="TK_28" localSheetId="3">#REF!</definedName>
    <definedName name="TK_28">#REF!</definedName>
    <definedName name="TK_MT4" localSheetId="11">#REF!</definedName>
    <definedName name="TK_MT4" localSheetId="3">#REF!</definedName>
    <definedName name="TK_MT4">#REF!</definedName>
    <definedName name="TK_MT4_28" localSheetId="11">#REF!</definedName>
    <definedName name="TK_MT4_28" localSheetId="3">#REF!</definedName>
    <definedName name="TK_MT4_28">#REF!</definedName>
    <definedName name="TK_X1" localSheetId="11">#REF!</definedName>
    <definedName name="TK_X1" localSheetId="3">#REF!</definedName>
    <definedName name="TK_X1">#REF!</definedName>
    <definedName name="TK_X1_20" localSheetId="11">#REF!</definedName>
    <definedName name="TK_X1_20" localSheetId="3">#REF!</definedName>
    <definedName name="TK_X1_20">#REF!</definedName>
    <definedName name="TK_X1_28" localSheetId="11">#REF!</definedName>
    <definedName name="TK_X1_28" localSheetId="3">#REF!</definedName>
    <definedName name="TK_X1_28">#REF!</definedName>
    <definedName name="TKCO_NK_TB" localSheetId="11">#REF!</definedName>
    <definedName name="TKCO_NK_TB" localSheetId="3">#REF!</definedName>
    <definedName name="TKCO_NK_TB">#REF!</definedName>
    <definedName name="TKCOÙ" localSheetId="11">#REF!</definedName>
    <definedName name="TKCOÙ" localSheetId="3">#REF!</definedName>
    <definedName name="TKCOÙ">#REF!</definedName>
    <definedName name="TKCOÙ_20" localSheetId="11">#REF!</definedName>
    <definedName name="TKCOÙ_20" localSheetId="3">#REF!</definedName>
    <definedName name="TKCOÙ_20">#REF!</definedName>
    <definedName name="TKCOÙ_28" localSheetId="11">#REF!</definedName>
    <definedName name="TKCOÙ_28" localSheetId="3">#REF!</definedName>
    <definedName name="TKCOÙ_28">#REF!</definedName>
    <definedName name="TKNO_NK_TB" localSheetId="11">#REF!</definedName>
    <definedName name="TKNO_NK_TB" localSheetId="3">#REF!</definedName>
    <definedName name="TKNO_NK_TB">#REF!</definedName>
    <definedName name="TKNÔÏ" localSheetId="11">#REF!</definedName>
    <definedName name="TKNÔÏ" localSheetId="3">#REF!</definedName>
    <definedName name="TKNÔÏ">#REF!</definedName>
    <definedName name="TKNÔÏ_20" localSheetId="11">#REF!</definedName>
    <definedName name="TKNÔÏ_20" localSheetId="3">#REF!</definedName>
    <definedName name="TKNÔÏ_20">#REF!</definedName>
    <definedName name="TKNÔÏ_28" localSheetId="11">#REF!</definedName>
    <definedName name="TKNÔÏ_28" localSheetId="3">#REF!</definedName>
    <definedName name="TKNÔÏ_28">#REF!</definedName>
    <definedName name="TKP" localSheetId="11">#REF!</definedName>
    <definedName name="TKP" localSheetId="3">#REF!</definedName>
    <definedName name="TKP">#REF!</definedName>
    <definedName name="tkpdt" localSheetId="11">'51 (2)'!duong_20</definedName>
    <definedName name="tkpdt" localSheetId="0">duong_20</definedName>
    <definedName name="tkpdt" localSheetId="1">duong_20</definedName>
    <definedName name="tkpdt" localSheetId="2">duong_20</definedName>
    <definedName name="tkpdt" localSheetId="3">'62 TT 342 (2)'!duong_20</definedName>
    <definedName name="tkpdt">duong_20</definedName>
    <definedName name="TL" localSheetId="11">#REF!</definedName>
    <definedName name="TL" localSheetId="0">#REF!</definedName>
    <definedName name="TL" localSheetId="3">#REF!</definedName>
    <definedName name="TL">#REF!</definedName>
    <definedName name="TL_28" localSheetId="11">#REF!</definedName>
    <definedName name="TL_28" localSheetId="0">#REF!</definedName>
    <definedName name="TL_28" localSheetId="3">#REF!</definedName>
    <definedName name="TL_28">#REF!</definedName>
    <definedName name="TL1_26" localSheetId="11">#REF!</definedName>
    <definedName name="TL1_26" localSheetId="0">#REF!</definedName>
    <definedName name="TL1_26" localSheetId="3">#REF!</definedName>
    <definedName name="TL1_26">#REF!</definedName>
    <definedName name="TL1_28" localSheetId="11">#REF!</definedName>
    <definedName name="TL1_28" localSheetId="3">#REF!</definedName>
    <definedName name="TL1_28">#REF!</definedName>
    <definedName name="TL1_3">"$#REF!.$C$6"</definedName>
    <definedName name="TL2_26" localSheetId="11">#REF!</definedName>
    <definedName name="TL2_26" localSheetId="3">#REF!</definedName>
    <definedName name="TL2_26">#REF!</definedName>
    <definedName name="TL2_28" localSheetId="11">#REF!</definedName>
    <definedName name="TL2_28" localSheetId="3">#REF!</definedName>
    <definedName name="TL2_28">#REF!</definedName>
    <definedName name="TL2_3">"$#REF!.$D$6"</definedName>
    <definedName name="TL3_26" localSheetId="11">#REF!</definedName>
    <definedName name="TL3_26" localSheetId="3">#REF!</definedName>
    <definedName name="TL3_26">#REF!</definedName>
    <definedName name="TL3_28" localSheetId="11">#REF!</definedName>
    <definedName name="TL3_28" localSheetId="3">#REF!</definedName>
    <definedName name="TL3_28">#REF!</definedName>
    <definedName name="TL3_3">"$#REF!.$#REF!$#REF!"</definedName>
    <definedName name="TLA120_26" localSheetId="11">#REF!</definedName>
    <definedName name="TLA120_26" localSheetId="3">#REF!</definedName>
    <definedName name="TLA120_26">#REF!</definedName>
    <definedName name="TLA120_28" localSheetId="11">#REF!</definedName>
    <definedName name="TLA120_28" localSheetId="3">#REF!</definedName>
    <definedName name="TLA120_28">#REF!</definedName>
    <definedName name="TLA120_3">"$#REF!.$B$23"</definedName>
    <definedName name="TLA35_26" localSheetId="11">#REF!</definedName>
    <definedName name="TLA35_26" localSheetId="3">#REF!</definedName>
    <definedName name="TLA35_26">#REF!</definedName>
    <definedName name="TLA35_28" localSheetId="11">#REF!</definedName>
    <definedName name="TLA35_28" localSheetId="3">#REF!</definedName>
    <definedName name="TLA35_28">#REF!</definedName>
    <definedName name="TLA35_3">"$#REF!.$B$27"</definedName>
    <definedName name="TLA50_26" localSheetId="11">#REF!</definedName>
    <definedName name="TLA50_26" localSheetId="3">#REF!</definedName>
    <definedName name="TLA50_26">#REF!</definedName>
    <definedName name="TLA50_28" localSheetId="11">#REF!</definedName>
    <definedName name="TLA50_28" localSheetId="3">#REF!</definedName>
    <definedName name="TLA50_28">#REF!</definedName>
    <definedName name="TLA50_3">"$#REF!.$B$26"</definedName>
    <definedName name="TLA70_26" localSheetId="11">#REF!</definedName>
    <definedName name="TLA70_26" localSheetId="3">#REF!</definedName>
    <definedName name="TLA70_26">#REF!</definedName>
    <definedName name="TLA70_28" localSheetId="11">#REF!</definedName>
    <definedName name="TLA70_28" localSheetId="3">#REF!</definedName>
    <definedName name="TLA70_28">#REF!</definedName>
    <definedName name="TLA70_3">"$#REF!.$B$25"</definedName>
    <definedName name="TLA95_26" localSheetId="11">#REF!</definedName>
    <definedName name="TLA95_26" localSheetId="3">#REF!</definedName>
    <definedName name="TLA95_26">#REF!</definedName>
    <definedName name="TLA95_28" localSheetId="11">#REF!</definedName>
    <definedName name="TLA95_28" localSheetId="3">#REF!</definedName>
    <definedName name="TLA95_28">#REF!</definedName>
    <definedName name="TLA95_3">"$#REF!.$B$24"</definedName>
    <definedName name="TLAC120">"$#REF!.$B$32"</definedName>
    <definedName name="TLAC120_26" localSheetId="11">#REF!</definedName>
    <definedName name="TLAC120_26" localSheetId="3">#REF!</definedName>
    <definedName name="TLAC120_26">#REF!</definedName>
    <definedName name="TLAC120_28" localSheetId="11">#REF!</definedName>
    <definedName name="TLAC120_28" localSheetId="3">#REF!</definedName>
    <definedName name="TLAC120_28">#REF!</definedName>
    <definedName name="TLAC120_3">"$#REF!.$B$32"</definedName>
    <definedName name="TLAC35">"$#REF!.$B$28"</definedName>
    <definedName name="TLAC35_26" localSheetId="11">#REF!</definedName>
    <definedName name="TLAC35_26" localSheetId="3">#REF!</definedName>
    <definedName name="TLAC35_26">#REF!</definedName>
    <definedName name="TLAC35_28" localSheetId="11">#REF!</definedName>
    <definedName name="TLAC35_28" localSheetId="3">#REF!</definedName>
    <definedName name="TLAC35_28">#REF!</definedName>
    <definedName name="TLAC35_3">"$#REF!.$B$28"</definedName>
    <definedName name="TLAC50">"$#REF!.$B$29"</definedName>
    <definedName name="TLAC50_26" localSheetId="11">#REF!</definedName>
    <definedName name="TLAC50_26" localSheetId="3">#REF!</definedName>
    <definedName name="TLAC50_26">#REF!</definedName>
    <definedName name="TLAC50_28" localSheetId="11">#REF!</definedName>
    <definedName name="TLAC50_28" localSheetId="3">#REF!</definedName>
    <definedName name="TLAC50_28">#REF!</definedName>
    <definedName name="TLAC50_3">"$#REF!.$B$29"</definedName>
    <definedName name="TLAC70">"$#REF!.$B$30"</definedName>
    <definedName name="TLAC70_26" localSheetId="11">#REF!</definedName>
    <definedName name="TLAC70_26" localSheetId="3">#REF!</definedName>
    <definedName name="TLAC70_26">#REF!</definedName>
    <definedName name="TLAC70_28" localSheetId="11">#REF!</definedName>
    <definedName name="TLAC70_28" localSheetId="3">#REF!</definedName>
    <definedName name="TLAC70_28">#REF!</definedName>
    <definedName name="TLAC70_3">"$#REF!.$B$30"</definedName>
    <definedName name="TLAC95">"$#REF!.$B$31"</definedName>
    <definedName name="TLAC95_26" localSheetId="11">#REF!</definedName>
    <definedName name="TLAC95_26" localSheetId="3">#REF!</definedName>
    <definedName name="TLAC95_26">#REF!</definedName>
    <definedName name="TLAC95_28" localSheetId="11">#REF!</definedName>
    <definedName name="TLAC95_28" localSheetId="3">#REF!</definedName>
    <definedName name="TLAC95_28">#REF!</definedName>
    <definedName name="TLAC95_3">"$#REF!.$B$31"</definedName>
    <definedName name="TLD" localSheetId="11">#REF!</definedName>
    <definedName name="TLD" localSheetId="3">#REF!</definedName>
    <definedName name="TLD">#REF!</definedName>
    <definedName name="TLDa">NA()</definedName>
    <definedName name="TLDa_26" localSheetId="11">#REF!</definedName>
    <definedName name="TLDa_26" localSheetId="3">#REF!</definedName>
    <definedName name="TLDa_26">#REF!</definedName>
    <definedName name="TLDa_28" localSheetId="11">#REF!</definedName>
    <definedName name="TLDa_28" localSheetId="3">#REF!</definedName>
    <definedName name="TLDa_28">#REF!</definedName>
    <definedName name="TLdat">NA()</definedName>
    <definedName name="TLdat_26" localSheetId="11">#REF!</definedName>
    <definedName name="TLdat_26" localSheetId="3">#REF!</definedName>
    <definedName name="TLdat_26">#REF!</definedName>
    <definedName name="TLdat_28" localSheetId="11">#REF!</definedName>
    <definedName name="TLdat_28" localSheetId="3">#REF!</definedName>
    <definedName name="TLdat_28">#REF!</definedName>
    <definedName name="TLDM">NA()</definedName>
    <definedName name="TLDM_26" localSheetId="11">#REF!</definedName>
    <definedName name="TLDM_26" localSheetId="3">#REF!</definedName>
    <definedName name="TLDM_26">#REF!</definedName>
    <definedName name="TLDM_28" localSheetId="11">#REF!</definedName>
    <definedName name="TLDM_28" localSheetId="3">#REF!</definedName>
    <definedName name="TLDM_28">#REF!</definedName>
    <definedName name="Tle" localSheetId="11">#REF!</definedName>
    <definedName name="Tle" localSheetId="3">#REF!</definedName>
    <definedName name="Tle">#REF!</definedName>
    <definedName name="Tle_20" localSheetId="11">#REF!</definedName>
    <definedName name="Tle_20" localSheetId="3">#REF!</definedName>
    <definedName name="Tle_20">#REF!</definedName>
    <definedName name="tlon18" localSheetId="11">#REF!</definedName>
    <definedName name="tlon18" localSheetId="3">#REF!</definedName>
    <definedName name="tlon18">#REF!</definedName>
    <definedName name="TLR" localSheetId="11">#REF!</definedName>
    <definedName name="TLR" localSheetId="3">#REF!</definedName>
    <definedName name="TLR">#REF!</definedName>
    <definedName name="TLR_20" localSheetId="11">#REF!</definedName>
    <definedName name="TLR_20" localSheetId="3">#REF!</definedName>
    <definedName name="TLR_20">#REF!</definedName>
    <definedName name="tlrieng" localSheetId="11">#REF!</definedName>
    <definedName name="tlrieng" localSheetId="3">#REF!</definedName>
    <definedName name="tlrieng">#REF!</definedName>
    <definedName name="TLTH" localSheetId="11">'51 (2)'!Dwall_28</definedName>
    <definedName name="TLTH" localSheetId="0">Dwall_28</definedName>
    <definedName name="TLTH" localSheetId="1">Dwall_28</definedName>
    <definedName name="TLTH" localSheetId="2">Dwall_28</definedName>
    <definedName name="TLTH" localSheetId="3">'62 TT 342 (2)'!Dwall_28</definedName>
    <definedName name="TLTH">Dwall_28</definedName>
    <definedName name="TLTH1" localSheetId="11">'51 (2)'!dx</definedName>
    <definedName name="TLTH1" localSheetId="0">dx</definedName>
    <definedName name="TLTH1" localSheetId="1">dx</definedName>
    <definedName name="TLTH1" localSheetId="2">dx</definedName>
    <definedName name="TLTH1" localSheetId="3">'62 TT 342 (2)'!dx</definedName>
    <definedName name="TLTH1">dx</definedName>
    <definedName name="tluong" localSheetId="11">#REF!</definedName>
    <definedName name="tluong" localSheetId="0">#REF!</definedName>
    <definedName name="tluong" localSheetId="3">#REF!</definedName>
    <definedName name="tluong">#REF!</definedName>
    <definedName name="tluong_20" localSheetId="11">#REF!</definedName>
    <definedName name="tluong_20" localSheetId="0">#REF!</definedName>
    <definedName name="tluong_20" localSheetId="3">#REF!</definedName>
    <definedName name="tluong_20">#REF!</definedName>
    <definedName name="tluong_28" localSheetId="11">#REF!</definedName>
    <definedName name="tluong_28" localSheetId="0">#REF!</definedName>
    <definedName name="tluong_28" localSheetId="3">#REF!</definedName>
    <definedName name="tluong_28">#REF!</definedName>
    <definedName name="TLY" localSheetId="11">#REF!</definedName>
    <definedName name="TLY" localSheetId="3">#REF!</definedName>
    <definedName name="TLY">#REF!</definedName>
    <definedName name="TM" localSheetId="11">#REF!</definedName>
    <definedName name="TM" localSheetId="3">#REF!</definedName>
    <definedName name="TM">#REF!</definedName>
    <definedName name="TM_20" localSheetId="11">#REF!</definedName>
    <definedName name="TM_20" localSheetId="3">#REF!</definedName>
    <definedName name="TM_20">#REF!</definedName>
    <definedName name="TM_28" localSheetId="11">#REF!</definedName>
    <definedName name="TM_28" localSheetId="3">#REF!</definedName>
    <definedName name="TM_28">#REF!</definedName>
    <definedName name="TMDT1" localSheetId="11">#REF!</definedName>
    <definedName name="TMDT1" localSheetId="3">#REF!</definedName>
    <definedName name="TMDT1">#REF!</definedName>
    <definedName name="TMDT1_20" localSheetId="11">#REF!</definedName>
    <definedName name="TMDT1_20" localSheetId="3">#REF!</definedName>
    <definedName name="TMDT1_20">#REF!</definedName>
    <definedName name="TMDT1_28" localSheetId="11">#REF!</definedName>
    <definedName name="TMDT1_28" localSheetId="3">#REF!</definedName>
    <definedName name="TMDT1_28">#REF!</definedName>
    <definedName name="TMDT2" localSheetId="11">#REF!</definedName>
    <definedName name="TMDT2" localSheetId="3">#REF!</definedName>
    <definedName name="TMDT2">#REF!</definedName>
    <definedName name="TMDT2_20" localSheetId="11">#REF!</definedName>
    <definedName name="TMDT2_20" localSheetId="3">#REF!</definedName>
    <definedName name="TMDT2_20">#REF!</definedName>
    <definedName name="TMDT2_28" localSheetId="11">#REF!</definedName>
    <definedName name="TMDT2_28" localSheetId="3">#REF!</definedName>
    <definedName name="TMDT2_28">#REF!</definedName>
    <definedName name="TMDTmoi" localSheetId="11">#REF!</definedName>
    <definedName name="TMDTmoi" localSheetId="3">#REF!</definedName>
    <definedName name="TMDTmoi">#REF!</definedName>
    <definedName name="TMDTmoi_20" localSheetId="11">#REF!</definedName>
    <definedName name="TMDTmoi_20" localSheetId="3">#REF!</definedName>
    <definedName name="TMDTmoi_20">#REF!</definedName>
    <definedName name="TMDTmoi_28" localSheetId="11">#REF!</definedName>
    <definedName name="TMDTmoi_28" localSheetId="3">#REF!</definedName>
    <definedName name="TMDTmoi_28">#REF!</definedName>
    <definedName name="tmm1.5" localSheetId="11">#REF!</definedName>
    <definedName name="tmm1.5" localSheetId="3">#REF!</definedName>
    <definedName name="tmm1.5">#REF!</definedName>
    <definedName name="tmm1.5_20" localSheetId="11">#REF!</definedName>
    <definedName name="tmm1.5_20" localSheetId="3">#REF!</definedName>
    <definedName name="tmm1.5_20">#REF!</definedName>
    <definedName name="tmmg" localSheetId="11">#REF!</definedName>
    <definedName name="tmmg" localSheetId="3">#REF!</definedName>
    <definedName name="tmmg">#REF!</definedName>
    <definedName name="tmmg_20" localSheetId="11">#REF!</definedName>
    <definedName name="tmmg_20" localSheetId="3">#REF!</definedName>
    <definedName name="tmmg_20">#REF!</definedName>
    <definedName name="TMProtection" localSheetId="11">#REF!</definedName>
    <definedName name="TMProtection" localSheetId="3">#REF!</definedName>
    <definedName name="TMProtection">#REF!</definedName>
    <definedName name="TMProtection_28" localSheetId="11">#REF!</definedName>
    <definedName name="TMProtection_28" localSheetId="3">#REF!</definedName>
    <definedName name="TMProtection_28">#REF!</definedName>
    <definedName name="TN" localSheetId="11">#REF!</definedName>
    <definedName name="TN" localSheetId="3">#REF!</definedName>
    <definedName name="TN">#REF!</definedName>
    <definedName name="TN_20" localSheetId="11">#REF!</definedName>
    <definedName name="TN_20" localSheetId="3">#REF!</definedName>
    <definedName name="TN_20">#REF!</definedName>
    <definedName name="TN_28" localSheetId="11">#REF!</definedName>
    <definedName name="TN_28" localSheetId="3">#REF!</definedName>
    <definedName name="TN_28">#REF!</definedName>
    <definedName name="TN_b_qu_n" localSheetId="11">#REF!</definedName>
    <definedName name="TN_b_qu_n" localSheetId="3">#REF!</definedName>
    <definedName name="TN_b_qu_n">#REF!</definedName>
    <definedName name="TN_CTO" localSheetId="11">#REF!</definedName>
    <definedName name="TN_CTO" localSheetId="3">#REF!</definedName>
    <definedName name="TN_CTO">#REF!</definedName>
    <definedName name="tn1pinnc">NA()</definedName>
    <definedName name="tn1pinnc_26" localSheetId="11">#REF!</definedName>
    <definedName name="tn1pinnc_26" localSheetId="3">#REF!</definedName>
    <definedName name="tn1pinnc_26">#REF!</definedName>
    <definedName name="tn1pinnc_28" localSheetId="11">#REF!</definedName>
    <definedName name="tn1pinnc_28" localSheetId="3">#REF!</definedName>
    <definedName name="tn1pinnc_28">#REF!</definedName>
    <definedName name="tn1pinnc_3">NA()</definedName>
    <definedName name="tn2mhnnc">NA()</definedName>
    <definedName name="tn2mhnnc_26" localSheetId="11">#REF!</definedName>
    <definedName name="tn2mhnnc_26" localSheetId="3">#REF!</definedName>
    <definedName name="tn2mhnnc_26">#REF!</definedName>
    <definedName name="tn2mhnnc_28" localSheetId="11">#REF!</definedName>
    <definedName name="tn2mhnnc_28" localSheetId="3">#REF!</definedName>
    <definedName name="tn2mhnnc_28">#REF!</definedName>
    <definedName name="tn2mhnnc_3">NA()</definedName>
    <definedName name="TNCM">NA()</definedName>
    <definedName name="TNCM_26" localSheetId="11">#REF!</definedName>
    <definedName name="TNCM_26" localSheetId="3">#REF!</definedName>
    <definedName name="TNCM_26">#REF!</definedName>
    <definedName name="TNCM_28" localSheetId="11">#REF!</definedName>
    <definedName name="TNCM_28" localSheetId="3">#REF!</definedName>
    <definedName name="TNCM_28">#REF!</definedName>
    <definedName name="TNCM_3">NA()</definedName>
    <definedName name="TNCTtinhtruoc" localSheetId="11">#REF!</definedName>
    <definedName name="TNCTtinhtruoc" localSheetId="3">#REF!</definedName>
    <definedName name="TNCTtinhtruoc">#REF!</definedName>
    <definedName name="tnh_bq" localSheetId="11">#REF!</definedName>
    <definedName name="tnh_bq" localSheetId="3">#REF!</definedName>
    <definedName name="tnh_bq">#REF!</definedName>
    <definedName name="tnh_bv" localSheetId="11">#REF!</definedName>
    <definedName name="tnh_bv" localSheetId="3">#REF!</definedName>
    <definedName name="tnh_bv">#REF!</definedName>
    <definedName name="tnh_ck" localSheetId="11">#REF!</definedName>
    <definedName name="tnh_ck" localSheetId="3">#REF!</definedName>
    <definedName name="tnh_ck">#REF!</definedName>
    <definedName name="tnh_d1" localSheetId="11">#REF!</definedName>
    <definedName name="tnh_d1" localSheetId="3">#REF!</definedName>
    <definedName name="tnh_d1">#REF!</definedName>
    <definedName name="tnh_d2" localSheetId="11">#REF!</definedName>
    <definedName name="tnh_d2" localSheetId="3">#REF!</definedName>
    <definedName name="tnh_d2">#REF!</definedName>
    <definedName name="tnh_d3" localSheetId="11">#REF!</definedName>
    <definedName name="tnh_d3" localSheetId="3">#REF!</definedName>
    <definedName name="tnh_d3">#REF!</definedName>
    <definedName name="tnh_dl" localSheetId="11">#REF!</definedName>
    <definedName name="tnh_dl" localSheetId="3">#REF!</definedName>
    <definedName name="tnh_dl">#REF!</definedName>
    <definedName name="tnh_kcs" localSheetId="11">#REF!</definedName>
    <definedName name="tnh_kcs" localSheetId="3">#REF!</definedName>
    <definedName name="tnh_kcs">#REF!</definedName>
    <definedName name="tnh_nb" localSheetId="11">#REF!</definedName>
    <definedName name="tnh_nb" localSheetId="3">#REF!</definedName>
    <definedName name="tnh_nb">#REF!</definedName>
    <definedName name="tnh_ngio" localSheetId="11">#REF!</definedName>
    <definedName name="tnh_ngio" localSheetId="3">#REF!</definedName>
    <definedName name="tnh_ngio">#REF!</definedName>
    <definedName name="tnh_nv" localSheetId="11">#REF!</definedName>
    <definedName name="tnh_nv" localSheetId="3">#REF!</definedName>
    <definedName name="tnh_nv">#REF!</definedName>
    <definedName name="tnh_t3" localSheetId="11">#REF!</definedName>
    <definedName name="tnh_t3" localSheetId="3">#REF!</definedName>
    <definedName name="tnh_t3">#REF!</definedName>
    <definedName name="tnh_t4" localSheetId="11">#REF!</definedName>
    <definedName name="tnh_t4" localSheetId="3">#REF!</definedName>
    <definedName name="tnh_t4">#REF!</definedName>
    <definedName name="tnh_t5" localSheetId="11">#REF!</definedName>
    <definedName name="tnh_t5" localSheetId="3">#REF!</definedName>
    <definedName name="tnh_t5">#REF!</definedName>
    <definedName name="tnh_t6" localSheetId="11">#REF!</definedName>
    <definedName name="tnh_t6" localSheetId="3">#REF!</definedName>
    <definedName name="tnh_t6">#REF!</definedName>
    <definedName name="tnh_tc" localSheetId="11">#REF!</definedName>
    <definedName name="tnh_tc" localSheetId="3">#REF!</definedName>
    <definedName name="tnh_tc">#REF!</definedName>
    <definedName name="tnh_tm" localSheetId="11">#REF!</definedName>
    <definedName name="tnh_tm" localSheetId="3">#REF!</definedName>
    <definedName name="tnh_tm">#REF!</definedName>
    <definedName name="tnh_vs" localSheetId="11">#REF!</definedName>
    <definedName name="tnh_vs" localSheetId="3">#REF!</definedName>
    <definedName name="tnh_vs">#REF!</definedName>
    <definedName name="tnh_xh" localSheetId="11">#REF!</definedName>
    <definedName name="tnh_xh" localSheetId="3">#REF!</definedName>
    <definedName name="tnh_xh">#REF!</definedName>
    <definedName name="tnhnnc">NA()</definedName>
    <definedName name="tnhnnc_26" localSheetId="11">#REF!</definedName>
    <definedName name="tnhnnc_26" localSheetId="3">#REF!</definedName>
    <definedName name="tnhnnc_26">#REF!</definedName>
    <definedName name="tnhnnc_28" localSheetId="11">#REF!</definedName>
    <definedName name="tnhnnc_28" localSheetId="3">#REF!</definedName>
    <definedName name="tnhnnc_28">#REF!</definedName>
    <definedName name="tnhnnc_3">NA()</definedName>
    <definedName name="tnho10" localSheetId="11">#REF!</definedName>
    <definedName name="tnho10" localSheetId="3">#REF!</definedName>
    <definedName name="tnho10">#REF!</definedName>
    <definedName name="tnho18" localSheetId="11">#REF!</definedName>
    <definedName name="tnho18" localSheetId="3">#REF!</definedName>
    <definedName name="tnho18">#REF!</definedName>
    <definedName name="tnignc">NA()</definedName>
    <definedName name="tnignc_26" localSheetId="11">#REF!</definedName>
    <definedName name="tnignc_26" localSheetId="3">#REF!</definedName>
    <definedName name="tnignc_26">#REF!</definedName>
    <definedName name="tnignc_28" localSheetId="11">#REF!</definedName>
    <definedName name="tnignc_28" localSheetId="3">#REF!</definedName>
    <definedName name="tnignc_28">#REF!</definedName>
    <definedName name="tnignc_3">NA()</definedName>
    <definedName name="tnin190nc">NA()</definedName>
    <definedName name="tnin190nc_26" localSheetId="11">#REF!</definedName>
    <definedName name="tnin190nc_26" localSheetId="3">#REF!</definedName>
    <definedName name="tnin190nc_26">#REF!</definedName>
    <definedName name="tnin190nc_28" localSheetId="11">#REF!</definedName>
    <definedName name="tnin190nc_28" localSheetId="3">#REF!</definedName>
    <definedName name="tnin190nc_28">#REF!</definedName>
    <definedName name="tnin190nc_3">NA()</definedName>
    <definedName name="tnlnc">NA()</definedName>
    <definedName name="tnlnc_26" localSheetId="11">#REF!</definedName>
    <definedName name="tnlnc_26" localSheetId="3">#REF!</definedName>
    <definedName name="tnlnc_26">#REF!</definedName>
    <definedName name="tnlnc_28" localSheetId="11">#REF!</definedName>
    <definedName name="tnlnc_28" localSheetId="3">#REF!</definedName>
    <definedName name="tnlnc_28">#REF!</definedName>
    <definedName name="tnlnc_3">NA()</definedName>
    <definedName name="tnnnc">NA()</definedName>
    <definedName name="tnnnc_26" localSheetId="11">#REF!</definedName>
    <definedName name="tnnnc_26" localSheetId="3">#REF!</definedName>
    <definedName name="tnnnc_26">#REF!</definedName>
    <definedName name="tnnnc_28" localSheetId="11">#REF!</definedName>
    <definedName name="tnnnc_28" localSheetId="3">#REF!</definedName>
    <definedName name="tnnnc_28">#REF!</definedName>
    <definedName name="tnnnc_3">NA()</definedName>
    <definedName name="TNNT" localSheetId="11">#REF!</definedName>
    <definedName name="TNNT" localSheetId="3">#REF!</definedName>
    <definedName name="TNNT">#REF!</definedName>
    <definedName name="tno" localSheetId="11">#REF!</definedName>
    <definedName name="tno" localSheetId="3">#REF!</definedName>
    <definedName name="tno">#REF!</definedName>
    <definedName name="tno_1" localSheetId="11">#REF!</definedName>
    <definedName name="tno_1" localSheetId="3">#REF!</definedName>
    <definedName name="tno_1">#REF!</definedName>
    <definedName name="tno_2" localSheetId="11">#REF!</definedName>
    <definedName name="tno_2" localSheetId="3">#REF!</definedName>
    <definedName name="tno_2">#REF!</definedName>
    <definedName name="tno_20" localSheetId="11">#REF!</definedName>
    <definedName name="tno_20" localSheetId="3">#REF!</definedName>
    <definedName name="tno_20">#REF!</definedName>
    <definedName name="tno_25" localSheetId="11">#REF!</definedName>
    <definedName name="tno_25" localSheetId="3">#REF!</definedName>
    <definedName name="tno_25">#REF!</definedName>
    <definedName name="tno_28" localSheetId="11">#REF!</definedName>
    <definedName name="tno_28" localSheetId="3">#REF!</definedName>
    <definedName name="tno_28">#REF!</definedName>
    <definedName name="to" localSheetId="11">#REF!</definedName>
    <definedName name="to" localSheetId="3">#REF!</definedName>
    <definedName name="to">#REF!</definedName>
    <definedName name="to_28" localSheetId="11">#REF!</definedName>
    <definedName name="to_28" localSheetId="3">#REF!</definedName>
    <definedName name="to_28">#REF!</definedName>
    <definedName name="toadocap" localSheetId="11">#REF!</definedName>
    <definedName name="toadocap" localSheetId="3">#REF!</definedName>
    <definedName name="toadocap">#REF!</definedName>
    <definedName name="toadocap_20" localSheetId="11">#REF!</definedName>
    <definedName name="toadocap_20" localSheetId="3">#REF!</definedName>
    <definedName name="toadocap_20">#REF!</definedName>
    <definedName name="Toanbo">"$#REF!.$A$3:$AD$388"</definedName>
    <definedName name="Toanbo_26" localSheetId="11">#REF!</definedName>
    <definedName name="Toanbo_26" localSheetId="3">#REF!</definedName>
    <definedName name="Toanbo_26">#REF!</definedName>
    <definedName name="Toanbo_28" localSheetId="11">#REF!</definedName>
    <definedName name="Toanbo_28" localSheetId="3">#REF!</definedName>
    <definedName name="Toanbo_28">#REF!</definedName>
    <definedName name="Toanbo_3">"$#REF!.$A$3:$AD$388"</definedName>
    <definedName name="toi3_20" localSheetId="11">#REF!</definedName>
    <definedName name="toi3_20" localSheetId="3">#REF!</definedName>
    <definedName name="toi3_20">#REF!</definedName>
    <definedName name="toi3_28" localSheetId="11">#REF!</definedName>
    <definedName name="toi3_28" localSheetId="3">#REF!</definedName>
    <definedName name="toi3_28">#REF!</definedName>
    <definedName name="toi5_20" localSheetId="11">#REF!</definedName>
    <definedName name="toi5_20" localSheetId="3">#REF!</definedName>
    <definedName name="toi5_20">#REF!</definedName>
    <definedName name="toi5_28" localSheetId="11">#REF!</definedName>
    <definedName name="toi5_28" localSheetId="3">#REF!</definedName>
    <definedName name="toi5_28">#REF!</definedName>
    <definedName name="toi5t" localSheetId="11">#REF!</definedName>
    <definedName name="toi5t" localSheetId="3">#REF!</definedName>
    <definedName name="toi5t">#REF!</definedName>
    <definedName name="toi5t_20" localSheetId="11">#REF!</definedName>
    <definedName name="toi5t_20" localSheetId="3">#REF!</definedName>
    <definedName name="toi5t_20">#REF!</definedName>
    <definedName name="toi5t_28" localSheetId="11">#REF!</definedName>
    <definedName name="toi5t_28" localSheetId="3">#REF!</definedName>
    <definedName name="toi5t_28">#REF!</definedName>
    <definedName name="ton" localSheetId="11">#REF!</definedName>
    <definedName name="ton" localSheetId="3">#REF!</definedName>
    <definedName name="ton">#REF!</definedName>
    <definedName name="TONDAU" localSheetId="11">#REF!</definedName>
    <definedName name="TONDAU" localSheetId="3">#REF!</definedName>
    <definedName name="TONDAU">#REF!</definedName>
    <definedName name="Tong">"$#REF!.$A$2:$F$23"</definedName>
    <definedName name="Tong_26" localSheetId="11">#REF!</definedName>
    <definedName name="Tong_26" localSheetId="3">#REF!</definedName>
    <definedName name="Tong_26">#REF!</definedName>
    <definedName name="tong_28" localSheetId="11">#REF!</definedName>
    <definedName name="tong_28" localSheetId="3">#REF!</definedName>
    <definedName name="tong_28">#REF!</definedName>
    <definedName name="Tong_3">"$#REF!.$A$2:$F$23"</definedName>
    <definedName name="TONG_DU_TOAN" localSheetId="11">#REF!</definedName>
    <definedName name="TONG_DU_TOAN" localSheetId="3">#REF!</definedName>
    <definedName name="TONG_DU_TOAN">#REF!</definedName>
    <definedName name="TONG_DU_TOAN_20" localSheetId="11">#REF!</definedName>
    <definedName name="TONG_DU_TOAN_20" localSheetId="3">#REF!</definedName>
    <definedName name="TONG_DU_TOAN_20">#REF!</definedName>
    <definedName name="TONG_DU_TOAN_28" localSheetId="11">#REF!</definedName>
    <definedName name="TONG_DU_TOAN_28" localSheetId="3">#REF!</definedName>
    <definedName name="TONG_DU_TOAN_28">#REF!</definedName>
    <definedName name="tongdt" localSheetId="11">#REF!</definedName>
    <definedName name="tongdt" localSheetId="3">#REF!</definedName>
    <definedName name="tongdt">#REF!</definedName>
    <definedName name="tongdt_28" localSheetId="11">#REF!</definedName>
    <definedName name="tongdt_28" localSheetId="3">#REF!</definedName>
    <definedName name="tongdt_28">#REF!</definedName>
    <definedName name="TONGDUTOAN" localSheetId="11">#REF!</definedName>
    <definedName name="TONGDUTOAN" localSheetId="3">#REF!</definedName>
    <definedName name="TONGDUTOAN">#REF!</definedName>
    <definedName name="TONGDUTOAN_20" localSheetId="11">#REF!</definedName>
    <definedName name="TONGDUTOAN_20" localSheetId="3">#REF!</definedName>
    <definedName name="TONGDUTOAN_20">#REF!</definedName>
    <definedName name="TONGDUTOAN_28" localSheetId="11">#REF!</definedName>
    <definedName name="TONGDUTOAN_28" localSheetId="3">#REF!</definedName>
    <definedName name="TONGDUTOAN_28">#REF!</definedName>
    <definedName name="tØnho" localSheetId="11">#REF!</definedName>
    <definedName name="tØnho" localSheetId="3">#REF!</definedName>
    <definedName name="tØnho">#REF!</definedName>
    <definedName name="tØnho_20" localSheetId="11">#REF!</definedName>
    <definedName name="tØnho_20" localSheetId="3">#REF!</definedName>
    <definedName name="tØnho_20">#REF!</definedName>
    <definedName name="tØnho_28" localSheetId="11">#REF!</definedName>
    <definedName name="tØnho_28" localSheetId="3">#REF!</definedName>
    <definedName name="tØnho_28">#REF!</definedName>
    <definedName name="TONKHO" localSheetId="11">#REF!</definedName>
    <definedName name="TONKHO" localSheetId="3">#REF!</definedName>
    <definedName name="TONKHO">#REF!</definedName>
    <definedName name="Tonmai" localSheetId="11">#REF!</definedName>
    <definedName name="Tonmai" localSheetId="3">#REF!</definedName>
    <definedName name="Tonmai">#REF!</definedName>
    <definedName name="Tonmai_20" localSheetId="11">#REF!</definedName>
    <definedName name="Tonmai_20" localSheetId="3">#REF!</definedName>
    <definedName name="Tonmai_20">#REF!</definedName>
    <definedName name="Tonmai_28" localSheetId="11">#REF!</definedName>
    <definedName name="Tonmai_28" localSheetId="3">#REF!</definedName>
    <definedName name="Tonmai_28">#REF!</definedName>
    <definedName name="tonmui" localSheetId="11">#REF!</definedName>
    <definedName name="tonmui" localSheetId="3">#REF!</definedName>
    <definedName name="tonmui">#REF!</definedName>
    <definedName name="tonmui_20" localSheetId="11">#REF!</definedName>
    <definedName name="tonmui_20" localSheetId="3">#REF!</definedName>
    <definedName name="tonmui_20">#REF!</definedName>
    <definedName name="tonmui_28" localSheetId="11">#REF!</definedName>
    <definedName name="tonmui_28" localSheetId="3">#REF!</definedName>
    <definedName name="tonmui_28">#REF!</definedName>
    <definedName name="tonnoc" localSheetId="11">#REF!</definedName>
    <definedName name="tonnoc" localSheetId="3">#REF!</definedName>
    <definedName name="tonnoc">#REF!</definedName>
    <definedName name="tonnoc_20" localSheetId="11">#REF!</definedName>
    <definedName name="tonnoc_20" localSheetId="3">#REF!</definedName>
    <definedName name="tonnoc_20">#REF!</definedName>
    <definedName name="tonnoc_28" localSheetId="11">#REF!</definedName>
    <definedName name="tonnoc_28" localSheetId="3">#REF!</definedName>
    <definedName name="tonnoc_28">#REF!</definedName>
    <definedName name="Top" localSheetId="11">#REF!</definedName>
    <definedName name="Top" localSheetId="3">#REF!</definedName>
    <definedName name="Top">#REF!</definedName>
    <definedName name="TOSHIBA" localSheetId="11">#REF!</definedName>
    <definedName name="TOSHIBA" localSheetId="3">#REF!</definedName>
    <definedName name="TOSHIBA">#REF!</definedName>
    <definedName name="TOSHIBA_20" localSheetId="11">#REF!</definedName>
    <definedName name="TOSHIBA_20" localSheetId="3">#REF!</definedName>
    <definedName name="TOSHIBA_20">#REF!</definedName>
    <definedName name="TOSHIBA_28" localSheetId="11">#REF!</definedName>
    <definedName name="TOSHIBA_28" localSheetId="3">#REF!</definedName>
    <definedName name="TOSHIBA_28">#REF!</definedName>
    <definedName name="TOTAL" localSheetId="11">#REF!</definedName>
    <definedName name="TOTAL" localSheetId="3">#REF!</definedName>
    <definedName name="TOTAL">#REF!</definedName>
    <definedName name="TOTAL_20" localSheetId="11">#REF!</definedName>
    <definedName name="TOTAL_20" localSheetId="3">#REF!</definedName>
    <definedName name="TOTAL_20">#REF!</definedName>
    <definedName name="TOTAL_28" localSheetId="11">#REF!</definedName>
    <definedName name="TOTAL_28" localSheetId="3">#REF!</definedName>
    <definedName name="TOTAL_28">#REF!</definedName>
    <definedName name="totb" localSheetId="11">#REF!</definedName>
    <definedName name="totb" localSheetId="3">#REF!</definedName>
    <definedName name="totb">#REF!</definedName>
    <definedName name="totb1" localSheetId="11">#REF!</definedName>
    <definedName name="totb1" localSheetId="3">#REF!</definedName>
    <definedName name="totb1">#REF!</definedName>
    <definedName name="totb2" localSheetId="11">#REF!</definedName>
    <definedName name="totb2" localSheetId="3">#REF!</definedName>
    <definedName name="totb2">#REF!</definedName>
    <definedName name="totb3" localSheetId="11">#REF!</definedName>
    <definedName name="totb3" localSheetId="3">#REF!</definedName>
    <definedName name="totb3">#REF!</definedName>
    <definedName name="totb4" localSheetId="11">#REF!</definedName>
    <definedName name="totb4" localSheetId="3">#REF!</definedName>
    <definedName name="totb4">#REF!</definedName>
    <definedName name="totb5" localSheetId="11">#REF!</definedName>
    <definedName name="totb5" localSheetId="3">#REF!</definedName>
    <definedName name="totb5">#REF!</definedName>
    <definedName name="totb6" localSheetId="11">#REF!</definedName>
    <definedName name="totb6" localSheetId="3">#REF!</definedName>
    <definedName name="totb6">#REF!</definedName>
    <definedName name="totbtoi" localSheetId="11">#REF!</definedName>
    <definedName name="totbtoi" localSheetId="3">#REF!</definedName>
    <definedName name="totbtoi">#REF!</definedName>
    <definedName name="totbtoi_20" localSheetId="11">#REF!</definedName>
    <definedName name="totbtoi_20" localSheetId="3">#REF!</definedName>
    <definedName name="totbtoi_20">#REF!</definedName>
    <definedName name="totbtoi_28" localSheetId="11">#REF!</definedName>
    <definedName name="totbtoi_28" localSheetId="3">#REF!</definedName>
    <definedName name="totbtoi_28">#REF!</definedName>
    <definedName name="totsur" localSheetId="11">#REF!</definedName>
    <definedName name="totsur" localSheetId="3">#REF!</definedName>
    <definedName name="totsur">#REF!</definedName>
    <definedName name="totsur_20" localSheetId="11">#REF!</definedName>
    <definedName name="totsur_20" localSheetId="3">#REF!</definedName>
    <definedName name="totsur_20">#REF!</definedName>
    <definedName name="totsur_28" localSheetId="11">#REF!</definedName>
    <definedName name="totsur_28" localSheetId="3">#REF!</definedName>
    <definedName name="totsur_28">#REF!</definedName>
    <definedName name="tp" localSheetId="11">#REF!</definedName>
    <definedName name="tp" localSheetId="3">#REF!</definedName>
    <definedName name="tp">#REF!</definedName>
    <definedName name="tp_20" localSheetId="11">#REF!</definedName>
    <definedName name="tp_20" localSheetId="3">#REF!</definedName>
    <definedName name="tp_20">#REF!</definedName>
    <definedName name="tp_28" localSheetId="11">#REF!</definedName>
    <definedName name="tp_28" localSheetId="3">#REF!</definedName>
    <definedName name="tp_28">#REF!</definedName>
    <definedName name="tp2_20" localSheetId="11">#REF!</definedName>
    <definedName name="tp2_20" localSheetId="3">#REF!</definedName>
    <definedName name="tp2_20">#REF!</definedName>
    <definedName name="tp2_28" localSheetId="11">#REF!</definedName>
    <definedName name="tp2_28" localSheetId="3">#REF!</definedName>
    <definedName name="tp2_28">#REF!</definedName>
    <definedName name="TPcaphe">NA()</definedName>
    <definedName name="TPcaphe_26" localSheetId="11">#REF!</definedName>
    <definedName name="TPcaphe_26" localSheetId="3">#REF!</definedName>
    <definedName name="TPcaphe_26">#REF!</definedName>
    <definedName name="TPcaphe_28" localSheetId="11">#REF!</definedName>
    <definedName name="TPcaphe_28" localSheetId="3">#REF!</definedName>
    <definedName name="TPcaphe_28">#REF!</definedName>
    <definedName name="TPCP" localSheetId="11">#REF!</definedName>
    <definedName name="TPCP" localSheetId="3">#REF!</definedName>
    <definedName name="TPCP">#REF!</definedName>
    <definedName name="Tph" localSheetId="11">#REF!</definedName>
    <definedName name="Tph" localSheetId="3">#REF!</definedName>
    <definedName name="Tph">#REF!</definedName>
    <definedName name="Tph_20" localSheetId="11">#REF!</definedName>
    <definedName name="Tph_20" localSheetId="3">#REF!</definedName>
    <definedName name="Tph_20">#REF!</definedName>
    <definedName name="Tph_28" localSheetId="11">#REF!</definedName>
    <definedName name="Tph_28" localSheetId="3">#REF!</definedName>
    <definedName name="Tph_28">#REF!</definedName>
    <definedName name="TPLRP">"$#REF!.$C$7:$BM$160"</definedName>
    <definedName name="TPLRP_26" localSheetId="11">#REF!</definedName>
    <definedName name="TPLRP_26" localSheetId="3">#REF!</definedName>
    <definedName name="TPLRP_26">#REF!</definedName>
    <definedName name="TPLRP_28" localSheetId="11">#REF!</definedName>
    <definedName name="TPLRP_28" localSheetId="3">#REF!</definedName>
    <definedName name="TPLRP_28">#REF!</definedName>
    <definedName name="TPLRP_3">"$#REF!.$C$7:$BM$160"</definedName>
    <definedName name="tpngoaite" localSheetId="11">#REF!</definedName>
    <definedName name="tpngoaite" localSheetId="3">#REF!</definedName>
    <definedName name="tpngoaite">#REF!</definedName>
    <definedName name="tr" localSheetId="11">#REF!</definedName>
    <definedName name="tr" localSheetId="3">#REF!</definedName>
    <definedName name="tr">#REF!</definedName>
    <definedName name="tr_" localSheetId="11">#REF!</definedName>
    <definedName name="tr_" localSheetId="3">#REF!</definedName>
    <definedName name="tr_">#REF!</definedName>
    <definedName name="tr__20" localSheetId="11">#REF!</definedName>
    <definedName name="tr__20" localSheetId="3">#REF!</definedName>
    <definedName name="tr__20">#REF!</definedName>
    <definedName name="tr__28" localSheetId="11">#REF!</definedName>
    <definedName name="tr__28" localSheetId="3">#REF!</definedName>
    <definedName name="tr__28">#REF!</definedName>
    <definedName name="TR15HT">NA()</definedName>
    <definedName name="TR15HT_26" localSheetId="11">#REF!</definedName>
    <definedName name="TR15HT_26" localSheetId="3">#REF!</definedName>
    <definedName name="TR15HT_26">#REF!</definedName>
    <definedName name="TR15HT_28" localSheetId="11">#REF!</definedName>
    <definedName name="TR15HT_28" localSheetId="3">#REF!</definedName>
    <definedName name="TR15HT_28">#REF!</definedName>
    <definedName name="TR15HT_3">NA()</definedName>
    <definedName name="TR16HT">NA()</definedName>
    <definedName name="TR16HT_26" localSheetId="11">#REF!</definedName>
    <definedName name="TR16HT_26" localSheetId="3">#REF!</definedName>
    <definedName name="TR16HT_26">#REF!</definedName>
    <definedName name="TR16HT_28" localSheetId="11">#REF!</definedName>
    <definedName name="TR16HT_28" localSheetId="3">#REF!</definedName>
    <definedName name="TR16HT_28">#REF!</definedName>
    <definedName name="TR16HT_3">NA()</definedName>
    <definedName name="TR19HT">NA()</definedName>
    <definedName name="TR19HT_26" localSheetId="11">#REF!</definedName>
    <definedName name="TR19HT_26" localSheetId="3">#REF!</definedName>
    <definedName name="TR19HT_26">#REF!</definedName>
    <definedName name="TR19HT_28" localSheetId="11">#REF!</definedName>
    <definedName name="TR19HT_28" localSheetId="3">#REF!</definedName>
    <definedName name="TR19HT_28">#REF!</definedName>
    <definedName name="TR19HT_3">NA()</definedName>
    <definedName name="tr1x15">NA()</definedName>
    <definedName name="tr1x15_26" localSheetId="11">#REF!</definedName>
    <definedName name="tr1x15_26" localSheetId="3">#REF!</definedName>
    <definedName name="tr1x15_26">#REF!</definedName>
    <definedName name="tr1x15_28" localSheetId="11">#REF!</definedName>
    <definedName name="tr1x15_28" localSheetId="3">#REF!</definedName>
    <definedName name="tr1x15_28">#REF!</definedName>
    <definedName name="tr1x15_3">NA()</definedName>
    <definedName name="TR20HT">NA()</definedName>
    <definedName name="TR20HT_26" localSheetId="11">#REF!</definedName>
    <definedName name="TR20HT_26" localSheetId="3">#REF!</definedName>
    <definedName name="TR20HT_26">#REF!</definedName>
    <definedName name="TR20HT_28" localSheetId="11">#REF!</definedName>
    <definedName name="TR20HT_28" localSheetId="3">#REF!</definedName>
    <definedName name="TR20HT_28">#REF!</definedName>
    <definedName name="TR20HT_3">NA()</definedName>
    <definedName name="TR250_26" localSheetId="11">#REF!</definedName>
    <definedName name="TR250_26" localSheetId="3">#REF!</definedName>
    <definedName name="TR250_26">#REF!</definedName>
    <definedName name="TR250_28" localSheetId="11">#REF!</definedName>
    <definedName name="TR250_28" localSheetId="3">#REF!</definedName>
    <definedName name="TR250_28">#REF!</definedName>
    <definedName name="TR250_3">NA()</definedName>
    <definedName name="tr375_26" localSheetId="11">#REF!</definedName>
    <definedName name="tr375_26" localSheetId="3">#REF!</definedName>
    <definedName name="tr375_26">#REF!</definedName>
    <definedName name="tr375_28" localSheetId="11">#REF!</definedName>
    <definedName name="tr375_28" localSheetId="3">#REF!</definedName>
    <definedName name="tr375_28">#REF!</definedName>
    <definedName name="tr375_3">NA()</definedName>
    <definedName name="tr3x100">NA()</definedName>
    <definedName name="tr3x100_26" localSheetId="11">#REF!</definedName>
    <definedName name="tr3x100_26" localSheetId="3">#REF!</definedName>
    <definedName name="tr3x100_26">#REF!</definedName>
    <definedName name="tr3x100_28" localSheetId="11">#REF!</definedName>
    <definedName name="tr3x100_28" localSheetId="3">#REF!</definedName>
    <definedName name="tr3x100_28">#REF!</definedName>
    <definedName name="tr3x100_3">NA()</definedName>
    <definedName name="Tra_BTN" localSheetId="11">#REF!</definedName>
    <definedName name="Tra_BTN" localSheetId="3">#REF!</definedName>
    <definedName name="Tra_BTN">#REF!</definedName>
    <definedName name="Tra_BTN_20" localSheetId="11">#REF!</definedName>
    <definedName name="Tra_BTN_20" localSheetId="3">#REF!</definedName>
    <definedName name="Tra_BTN_20">#REF!</definedName>
    <definedName name="Tra_BTN_28" localSheetId="11">#REF!</definedName>
    <definedName name="Tra_BTN_28" localSheetId="3">#REF!</definedName>
    <definedName name="Tra_BTN_28">#REF!</definedName>
    <definedName name="Tra_Cot" localSheetId="11">#REF!</definedName>
    <definedName name="Tra_Cot" localSheetId="3">#REF!</definedName>
    <definedName name="Tra_Cot">#REF!</definedName>
    <definedName name="Tra_Cot_20" localSheetId="11">#REF!</definedName>
    <definedName name="Tra_Cot_20" localSheetId="3">#REF!</definedName>
    <definedName name="Tra_Cot_20">#REF!</definedName>
    <definedName name="Tra_Cot_28" localSheetId="11">#REF!</definedName>
    <definedName name="Tra_Cot_28" localSheetId="3">#REF!</definedName>
    <definedName name="Tra_Cot_28">#REF!</definedName>
    <definedName name="Tra_dgia_KS" localSheetId="11">#REF!</definedName>
    <definedName name="Tra_dgia_KS" localSheetId="3">#REF!</definedName>
    <definedName name="Tra_dgia_KS">#REF!</definedName>
    <definedName name="Tra_dgia_KS_20" localSheetId="11">#REF!</definedName>
    <definedName name="Tra_dgia_KS_20" localSheetId="3">#REF!</definedName>
    <definedName name="Tra_dgia_KS_20">#REF!</definedName>
    <definedName name="Tra_DM_su_dung" localSheetId="11">#REF!</definedName>
    <definedName name="Tra_DM_su_dung" localSheetId="3">#REF!</definedName>
    <definedName name="Tra_DM_su_dung">#REF!</definedName>
    <definedName name="Tra_DM_su_dung_20" localSheetId="11">#REF!</definedName>
    <definedName name="Tra_DM_su_dung_20" localSheetId="3">#REF!</definedName>
    <definedName name="Tra_DM_su_dung_20">#REF!</definedName>
    <definedName name="Tra_DM_su_dung_cau" localSheetId="11">#REF!</definedName>
    <definedName name="Tra_DM_su_dung_cau" localSheetId="3">#REF!</definedName>
    <definedName name="Tra_DM_su_dung_cau">#REF!</definedName>
    <definedName name="tra_don_gia" localSheetId="11">#REF!</definedName>
    <definedName name="tra_don_gia" localSheetId="3">#REF!</definedName>
    <definedName name="tra_don_gia">#REF!</definedName>
    <definedName name="Tra_don_gia_KS" localSheetId="11">#REF!</definedName>
    <definedName name="Tra_don_gia_KS" localSheetId="3">#REF!</definedName>
    <definedName name="Tra_don_gia_KS">#REF!</definedName>
    <definedName name="Tra_don_gia_KS_20" localSheetId="11">#REF!</definedName>
    <definedName name="Tra_don_gia_KS_20" localSheetId="3">#REF!</definedName>
    <definedName name="Tra_don_gia_KS_20">#REF!</definedName>
    <definedName name="Tra_DTCT" localSheetId="11">#REF!</definedName>
    <definedName name="Tra_DTCT" localSheetId="3">#REF!</definedName>
    <definedName name="Tra_DTCT">#REF!</definedName>
    <definedName name="Tra_DTCT_20" localSheetId="11">#REF!</definedName>
    <definedName name="Tra_DTCT_20" localSheetId="3">#REF!</definedName>
    <definedName name="Tra_DTCT_20">#REF!</definedName>
    <definedName name="Tra_gia" localSheetId="11">#REF!</definedName>
    <definedName name="Tra_gia" localSheetId="3">#REF!</definedName>
    <definedName name="Tra_gia">#REF!</definedName>
    <definedName name="Tra_gia_20" localSheetId="11">#REF!</definedName>
    <definedName name="Tra_gia_20" localSheetId="3">#REF!</definedName>
    <definedName name="Tra_gia_20">#REF!</definedName>
    <definedName name="Tra_gia_28" localSheetId="11">#REF!</definedName>
    <definedName name="Tra_gia_28" localSheetId="3">#REF!</definedName>
    <definedName name="Tra_gia_28">#REF!</definedName>
    <definedName name="Tra_gia_KS" localSheetId="11">#REF!</definedName>
    <definedName name="Tra_gia_KS" localSheetId="3">#REF!</definedName>
    <definedName name="Tra_gia_KS">#REF!</definedName>
    <definedName name="Tra_gia_VLKS" localSheetId="11">#REF!</definedName>
    <definedName name="Tra_gia_VLKS" localSheetId="3">#REF!</definedName>
    <definedName name="Tra_gia_VLKS">#REF!</definedName>
    <definedName name="Tra_gia_VLKS_20" localSheetId="11">#REF!</definedName>
    <definedName name="Tra_gia_VLKS_20" localSheetId="3">#REF!</definedName>
    <definedName name="Tra_gia_VLKS_20">#REF!</definedName>
    <definedName name="Tra_gtxl_cong" localSheetId="11">#REF!</definedName>
    <definedName name="Tra_gtxl_cong" localSheetId="3">#REF!</definedName>
    <definedName name="Tra_gtxl_cong">#REF!</definedName>
    <definedName name="Tra_GTXLST" localSheetId="11">#REF!</definedName>
    <definedName name="Tra_GTXLST" localSheetId="3">#REF!</definedName>
    <definedName name="Tra_GTXLST">#REF!</definedName>
    <definedName name="Tra_lÆn" localSheetId="11">#REF!</definedName>
    <definedName name="Tra_lÆn" localSheetId="3">#REF!</definedName>
    <definedName name="Tra_lÆn">#REF!</definedName>
    <definedName name="Tra_lÆn_20" localSheetId="11">#REF!</definedName>
    <definedName name="Tra_lÆn_20" localSheetId="3">#REF!</definedName>
    <definedName name="Tra_lÆn_20">#REF!</definedName>
    <definedName name="Tra_lÆn_28" localSheetId="11">#REF!</definedName>
    <definedName name="Tra_lÆn_28" localSheetId="3">#REF!</definedName>
    <definedName name="Tra_lÆn_28">#REF!</definedName>
    <definedName name="Tra_phan_tram" localSheetId="11">#REF!</definedName>
    <definedName name="Tra_phan_tram" localSheetId="3">#REF!</definedName>
    <definedName name="Tra_phan_tram">#REF!</definedName>
    <definedName name="Tra_phan_tram_28" localSheetId="11">#REF!</definedName>
    <definedName name="Tra_phan_tram_28" localSheetId="3">#REF!</definedName>
    <definedName name="Tra_phan_tram_28">#REF!</definedName>
    <definedName name="Tra_ten_cong" localSheetId="11">#REF!</definedName>
    <definedName name="Tra_ten_cong" localSheetId="3">#REF!</definedName>
    <definedName name="Tra_ten_cong">#REF!</definedName>
    <definedName name="Tra_ten_cong_20" localSheetId="11">#REF!</definedName>
    <definedName name="Tra_ten_cong_20" localSheetId="3">#REF!</definedName>
    <definedName name="Tra_ten_cong_20">#REF!</definedName>
    <definedName name="Tra_ten_cong_28" localSheetId="11">#REF!</definedName>
    <definedName name="Tra_ten_cong_28" localSheetId="3">#REF!</definedName>
    <definedName name="Tra_ten_cong_28">#REF!</definedName>
    <definedName name="Tra_tim_hang_mucPT_trung" localSheetId="11">#REF!</definedName>
    <definedName name="Tra_tim_hang_mucPT_trung" localSheetId="3">#REF!</definedName>
    <definedName name="Tra_tim_hang_mucPT_trung">#REF!</definedName>
    <definedName name="Tra_tim_hang_mucPT_trung_20" localSheetId="11">#REF!</definedName>
    <definedName name="Tra_tim_hang_mucPT_trung_20" localSheetId="3">#REF!</definedName>
    <definedName name="Tra_tim_hang_mucPT_trung_20">#REF!</definedName>
    <definedName name="Tra_TL" localSheetId="11">#REF!</definedName>
    <definedName name="Tra_TL" localSheetId="3">#REF!</definedName>
    <definedName name="Tra_TL">#REF!</definedName>
    <definedName name="Tra_TL_20" localSheetId="11">#REF!</definedName>
    <definedName name="Tra_TL_20" localSheetId="3">#REF!</definedName>
    <definedName name="Tra_TL_20">#REF!</definedName>
    <definedName name="Tra_TT" localSheetId="11">#REF!</definedName>
    <definedName name="Tra_TT" localSheetId="3">#REF!</definedName>
    <definedName name="Tra_TT">#REF!</definedName>
    <definedName name="Tra_ty_le" localSheetId="11">#REF!</definedName>
    <definedName name="Tra_ty_le" localSheetId="3">#REF!</definedName>
    <definedName name="Tra_ty_le">#REF!</definedName>
    <definedName name="Tra_ty_le_20" localSheetId="11">#REF!</definedName>
    <definedName name="Tra_ty_le_20" localSheetId="3">#REF!</definedName>
    <definedName name="Tra_ty_le_20">#REF!</definedName>
    <definedName name="Tra_ty_le_28" localSheetId="11">#REF!</definedName>
    <definedName name="Tra_ty_le_28" localSheetId="3">#REF!</definedName>
    <definedName name="Tra_ty_le_28">#REF!</definedName>
    <definedName name="Tra_ty_le2" localSheetId="11">#REF!</definedName>
    <definedName name="Tra_ty_le2" localSheetId="3">#REF!</definedName>
    <definedName name="Tra_ty_le2">#REF!</definedName>
    <definedName name="Tra_ty_le2_20" localSheetId="11">#REF!</definedName>
    <definedName name="Tra_ty_le2_20" localSheetId="3">#REF!</definedName>
    <definedName name="Tra_ty_le2_20">#REF!</definedName>
    <definedName name="Tra_ty_le3" localSheetId="11">#REF!</definedName>
    <definedName name="Tra_ty_le3" localSheetId="3">#REF!</definedName>
    <definedName name="Tra_ty_le3">#REF!</definedName>
    <definedName name="Tra_ty_le3_20" localSheetId="11">#REF!</definedName>
    <definedName name="Tra_ty_le3_20" localSheetId="3">#REF!</definedName>
    <definedName name="Tra_ty_le3_20">#REF!</definedName>
    <definedName name="Tra_ty_le4" localSheetId="11">#REF!</definedName>
    <definedName name="Tra_ty_le4" localSheetId="3">#REF!</definedName>
    <definedName name="Tra_ty_le4">#REF!</definedName>
    <definedName name="Tra_ty_le4_20" localSheetId="11">#REF!</definedName>
    <definedName name="Tra_ty_le4_20" localSheetId="3">#REF!</definedName>
    <definedName name="Tra_ty_le4_20">#REF!</definedName>
    <definedName name="Tra_ty_le5" localSheetId="11">#REF!</definedName>
    <definedName name="Tra_ty_le5" localSheetId="3">#REF!</definedName>
    <definedName name="Tra_ty_le5">#REF!</definedName>
    <definedName name="Tra_ty_le5_20" localSheetId="11">#REF!</definedName>
    <definedName name="Tra_ty_le5_20" localSheetId="3">#REF!</definedName>
    <definedName name="Tra_ty_le5_20">#REF!</definedName>
    <definedName name="TRA_VAT_LIEU" localSheetId="11">#REF!</definedName>
    <definedName name="TRA_VAT_LIEU" localSheetId="3">#REF!</definedName>
    <definedName name="TRA_VAT_LIEU">#REF!</definedName>
    <definedName name="TRA_VAT_LIEU_20" localSheetId="11">#REF!</definedName>
    <definedName name="TRA_VAT_LIEU_20" localSheetId="3">#REF!</definedName>
    <definedName name="TRA_VAT_LIEU_20">#REF!</definedName>
    <definedName name="TRA_VAT_LIEU_28" localSheetId="11">#REF!</definedName>
    <definedName name="TRA_VAT_LIEU_28" localSheetId="3">#REF!</definedName>
    <definedName name="TRA_VAT_LIEU_28">#REF!</definedName>
    <definedName name="Tra_vat_lieu_duyet" localSheetId="11">#REF!</definedName>
    <definedName name="Tra_vat_lieu_duyet" localSheetId="3">#REF!</definedName>
    <definedName name="Tra_vat_lieu_duyet">#REF!</definedName>
    <definedName name="tra_vat_lieu1" localSheetId="11">#REF!</definedName>
    <definedName name="tra_vat_lieu1" localSheetId="3">#REF!</definedName>
    <definedName name="tra_vat_lieu1">#REF!</definedName>
    <definedName name="TRA_VL" localSheetId="11">#REF!</definedName>
    <definedName name="TRA_VL" localSheetId="3">#REF!</definedName>
    <definedName name="TRA_VL">#REF!</definedName>
    <definedName name="tra_VL_1" localSheetId="11">#REF!</definedName>
    <definedName name="tra_VL_1" localSheetId="3">#REF!</definedName>
    <definedName name="tra_VL_1">#REF!</definedName>
    <definedName name="Tra_xl_BTN" localSheetId="11">#REF!</definedName>
    <definedName name="Tra_xl_BTN" localSheetId="3">#REF!</definedName>
    <definedName name="Tra_xl_BTN">#REF!</definedName>
    <definedName name="Tra_xl_BTN_20" localSheetId="11">#REF!</definedName>
    <definedName name="Tra_xl_BTN_20" localSheetId="3">#REF!</definedName>
    <definedName name="Tra_xl_BTN_20">#REF!</definedName>
    <definedName name="Tra_xl_BTN_28" localSheetId="11">#REF!</definedName>
    <definedName name="Tra_xl_BTN_28" localSheetId="3">#REF!</definedName>
    <definedName name="Tra_xl_BTN_28">#REF!</definedName>
    <definedName name="tra_xlbtn" localSheetId="11">#REF!</definedName>
    <definedName name="tra_xlbtn" localSheetId="3">#REF!</definedName>
    <definedName name="tra_xlbtn">#REF!</definedName>
    <definedName name="tra_xlbtn_20" localSheetId="11">#REF!</definedName>
    <definedName name="tra_xlbtn_20" localSheetId="3">#REF!</definedName>
    <definedName name="tra_xlbtn_20">#REF!</definedName>
    <definedName name="tra_xlbtn_28" localSheetId="11">#REF!</definedName>
    <definedName name="tra_xlbtn_28" localSheetId="3">#REF!</definedName>
    <definedName name="tra_xlbtn_28">#REF!</definedName>
    <definedName name="traA103" localSheetId="11">#REF!</definedName>
    <definedName name="traA103" localSheetId="3">#REF!</definedName>
    <definedName name="traA103">#REF!</definedName>
    <definedName name="trab" localSheetId="11">#REF!</definedName>
    <definedName name="trab" localSheetId="3">#REF!</definedName>
    <definedName name="trab">#REF!</definedName>
    <definedName name="trabtn" localSheetId="11">#REF!</definedName>
    <definedName name="trabtn" localSheetId="3">#REF!</definedName>
    <definedName name="trabtn">#REF!</definedName>
    <definedName name="trabtn_20" localSheetId="11">#REF!</definedName>
    <definedName name="trabtn_20" localSheetId="3">#REF!</definedName>
    <definedName name="trabtn_20">#REF!</definedName>
    <definedName name="trabtn_28" localSheetId="11">#REF!</definedName>
    <definedName name="trabtn_28" localSheetId="3">#REF!</definedName>
    <definedName name="trabtn_28">#REF!</definedName>
    <definedName name="TraDAH_H" localSheetId="11">#REF!</definedName>
    <definedName name="TraDAH_H" localSheetId="3">#REF!</definedName>
    <definedName name="TraDAH_H">#REF!</definedName>
    <definedName name="TraDAH_H_20" localSheetId="11">#REF!</definedName>
    <definedName name="TraDAH_H_20" localSheetId="3">#REF!</definedName>
    <definedName name="TraDAH_H_20">#REF!</definedName>
    <definedName name="TraDAH_H_28" localSheetId="11">#REF!</definedName>
    <definedName name="TraDAH_H_28" localSheetId="3">#REF!</definedName>
    <definedName name="TraDAH_H_28">#REF!</definedName>
    <definedName name="TRADE2">"$#REF!.$F$36:$H$38"</definedName>
    <definedName name="TRADE2_26" localSheetId="11">#REF!</definedName>
    <definedName name="TRADE2_26" localSheetId="3">#REF!</definedName>
    <definedName name="TRADE2_26">#REF!</definedName>
    <definedName name="TRADE2_28" localSheetId="11">#REF!</definedName>
    <definedName name="TRADE2_28" localSheetId="3">#REF!</definedName>
    <definedName name="TRADE2_28">#REF!</definedName>
    <definedName name="TRADE2_3">"$#REF!.$F$36:$H$38"</definedName>
    <definedName name="tragiacuoc" localSheetId="11">#REF!</definedName>
    <definedName name="tragiacuoc" localSheetId="3">#REF!</definedName>
    <definedName name="tragiacuoc">#REF!</definedName>
    <definedName name="tragiacuoc_20" localSheetId="11">#REF!</definedName>
    <definedName name="tragiacuoc_20" localSheetId="3">#REF!</definedName>
    <definedName name="tragiacuoc_20">#REF!</definedName>
    <definedName name="tragiacuoc_28" localSheetId="11">#REF!</definedName>
    <definedName name="tragiacuoc_28" localSheetId="3">#REF!</definedName>
    <definedName name="tragiacuoc_28">#REF!</definedName>
    <definedName name="tram" localSheetId="11">#REF!</definedName>
    <definedName name="tram" localSheetId="3">#REF!</definedName>
    <definedName name="tram">#REF!</definedName>
    <definedName name="tram_28" localSheetId="11">#REF!</definedName>
    <definedName name="tram_28" localSheetId="3">#REF!</definedName>
    <definedName name="tram_28">#REF!</definedName>
    <definedName name="tram100">NA()</definedName>
    <definedName name="tram100_26" localSheetId="11">#REF!</definedName>
    <definedName name="tram100_26" localSheetId="3">#REF!</definedName>
    <definedName name="tram100_26">#REF!</definedName>
    <definedName name="tram100_28" localSheetId="11">#REF!</definedName>
    <definedName name="tram100_28" localSheetId="3">#REF!</definedName>
    <definedName name="tram100_28">#REF!</definedName>
    <definedName name="tram100_3">NA()</definedName>
    <definedName name="tram1x25">NA()</definedName>
    <definedName name="tram1x25_26" localSheetId="11">#REF!</definedName>
    <definedName name="tram1x25_26" localSheetId="3">#REF!</definedName>
    <definedName name="tram1x25_26">#REF!</definedName>
    <definedName name="tram1x25_28" localSheetId="11">#REF!</definedName>
    <definedName name="tram1x25_28" localSheetId="3">#REF!</definedName>
    <definedName name="tram1x25_28">#REF!</definedName>
    <definedName name="tram1x25_3">NA()</definedName>
    <definedName name="tram20" localSheetId="11">#REF!</definedName>
    <definedName name="tram20" localSheetId="3">#REF!</definedName>
    <definedName name="tram20">#REF!</definedName>
    <definedName name="tram22" localSheetId="11">#REF!</definedName>
    <definedName name="tram22" localSheetId="3">#REF!</definedName>
    <definedName name="tram22">#REF!</definedName>
    <definedName name="tram30" localSheetId="11">#REF!</definedName>
    <definedName name="tram30" localSheetId="3">#REF!</definedName>
    <definedName name="tram30">#REF!</definedName>
    <definedName name="tram30_20" localSheetId="11">#REF!</definedName>
    <definedName name="tram30_20" localSheetId="3">#REF!</definedName>
    <definedName name="tram30_20">#REF!</definedName>
    <definedName name="tram30_28" localSheetId="11">#REF!</definedName>
    <definedName name="tram30_28" localSheetId="3">#REF!</definedName>
    <definedName name="tram30_28">#REF!</definedName>
    <definedName name="tram45" localSheetId="11">#REF!</definedName>
    <definedName name="tram45" localSheetId="3">#REF!</definedName>
    <definedName name="tram45">#REF!</definedName>
    <definedName name="tram45_20" localSheetId="11">#REF!</definedName>
    <definedName name="tram45_20" localSheetId="3">#REF!</definedName>
    <definedName name="tram45_20">#REF!</definedName>
    <definedName name="tram45_28" localSheetId="11">#REF!</definedName>
    <definedName name="tram45_28" localSheetId="3">#REF!</definedName>
    <definedName name="tram45_28">#REF!</definedName>
    <definedName name="tram60" localSheetId="11">#REF!</definedName>
    <definedName name="tram60" localSheetId="3">#REF!</definedName>
    <definedName name="tram60">#REF!</definedName>
    <definedName name="tram60_20" localSheetId="11">#REF!</definedName>
    <definedName name="tram60_20" localSheetId="3">#REF!</definedName>
    <definedName name="tram60_20">#REF!</definedName>
    <definedName name="tram60_28" localSheetId="11">#REF!</definedName>
    <definedName name="tram60_28" localSheetId="3">#REF!</definedName>
    <definedName name="tram60_28">#REF!</definedName>
    <definedName name="tram80" localSheetId="11">#REF!</definedName>
    <definedName name="tram80" localSheetId="3">#REF!</definedName>
    <definedName name="tram80">#REF!</definedName>
    <definedName name="tram80_20" localSheetId="11">#REF!</definedName>
    <definedName name="tram80_20" localSheetId="3">#REF!</definedName>
    <definedName name="tram80_20">#REF!</definedName>
    <definedName name="tram80_28" localSheetId="11">#REF!</definedName>
    <definedName name="tram80_28" localSheetId="3">#REF!</definedName>
    <definedName name="tram80_28">#REF!</definedName>
    <definedName name="tramAC80" localSheetId="11">#REF!</definedName>
    <definedName name="tramAC80" localSheetId="3">#REF!</definedName>
    <definedName name="tramAC80">#REF!</definedName>
    <definedName name="tramatcong1" localSheetId="11">#REF!</definedName>
    <definedName name="tramatcong1" localSheetId="3">#REF!</definedName>
    <definedName name="tramatcong1">#REF!</definedName>
    <definedName name="tramatcong2" localSheetId="11">#REF!</definedName>
    <definedName name="tramatcong2" localSheetId="3">#REF!</definedName>
    <definedName name="tramatcong2">#REF!</definedName>
    <definedName name="trambitum" localSheetId="11">#REF!</definedName>
    <definedName name="trambitum" localSheetId="3">#REF!</definedName>
    <definedName name="trambitum">#REF!</definedName>
    <definedName name="trambitum_20" localSheetId="11">#REF!</definedName>
    <definedName name="trambitum_20" localSheetId="3">#REF!</definedName>
    <definedName name="trambitum_20">#REF!</definedName>
    <definedName name="trambitum_28" localSheetId="11">#REF!</definedName>
    <definedName name="trambitum_28" localSheetId="3">#REF!</definedName>
    <definedName name="trambitum_28">#REF!</definedName>
    <definedName name="trambt60" localSheetId="11">#REF!</definedName>
    <definedName name="trambt60" localSheetId="3">#REF!</definedName>
    <definedName name="trambt60">#REF!</definedName>
    <definedName name="trambt60_20" localSheetId="11">#REF!</definedName>
    <definedName name="trambt60_20" localSheetId="3">#REF!</definedName>
    <definedName name="trambt60_20">#REF!</definedName>
    <definedName name="trambt60_28" localSheetId="11">#REF!</definedName>
    <definedName name="trambt60_28" localSheetId="3">#REF!</definedName>
    <definedName name="trambt60_28">#REF!</definedName>
    <definedName name="tranhietdo" localSheetId="11">#REF!</definedName>
    <definedName name="tranhietdo" localSheetId="3">#REF!</definedName>
    <definedName name="tranhietdo">#REF!</definedName>
    <definedName name="TRANSFORMER">NA()</definedName>
    <definedName name="TRANSFORMER_26" localSheetId="11">#REF!</definedName>
    <definedName name="TRANSFORMER_26" localSheetId="3">#REF!</definedName>
    <definedName name="TRANSFORMER_26">#REF!</definedName>
    <definedName name="TRANSFORMER_28" localSheetId="11">#REF!</definedName>
    <definedName name="TRANSFORMER_28" localSheetId="3">#REF!</definedName>
    <definedName name="TRANSFORMER_28">#REF!</definedName>
    <definedName name="TRANSFORMER_3">NA()</definedName>
    <definedName name="TraQ" localSheetId="11">#REF!</definedName>
    <definedName name="TraQ" localSheetId="3">#REF!</definedName>
    <definedName name="TraQ">#REF!</definedName>
    <definedName name="TRaRu">NA()</definedName>
    <definedName name="TRaRu_26" localSheetId="11">#REF!</definedName>
    <definedName name="TRaRu_26" localSheetId="3">#REF!</definedName>
    <definedName name="TRaRu_26">#REF!</definedName>
    <definedName name="TRaRu_28" localSheetId="11">#REF!</definedName>
    <definedName name="TRaRu_28" localSheetId="3">#REF!</definedName>
    <definedName name="TRaRu_28">#REF!</definedName>
    <definedName name="TraTH" localSheetId="11">#REF!</definedName>
    <definedName name="TraTH" localSheetId="3">#REF!</definedName>
    <definedName name="TraTH">#REF!</definedName>
    <definedName name="Trave" localSheetId="11">#REF!</definedName>
    <definedName name="Trave" localSheetId="3">#REF!</definedName>
    <definedName name="Trave">#REF!</definedName>
    <definedName name="TRAvH" localSheetId="11">#REF!</definedName>
    <definedName name="TRAvH" localSheetId="3">#REF!</definedName>
    <definedName name="TRAvH">#REF!</definedName>
    <definedName name="TRAvH_20" localSheetId="11">#REF!</definedName>
    <definedName name="TRAvH_20" localSheetId="3">#REF!</definedName>
    <definedName name="TRAvH_20">#REF!</definedName>
    <definedName name="TRAvH_28" localSheetId="11">#REF!</definedName>
    <definedName name="TRAvH_28" localSheetId="3">#REF!</definedName>
    <definedName name="TRAvH_28">#REF!</definedName>
    <definedName name="TRAVL" localSheetId="11">#REF!</definedName>
    <definedName name="TRAVL" localSheetId="3">#REF!</definedName>
    <definedName name="TRAVL">#REF!</definedName>
    <definedName name="TRAVL_20" localSheetId="11">#REF!</definedName>
    <definedName name="TRAVL_20" localSheetId="3">#REF!</definedName>
    <definedName name="TRAVL_20">#REF!</definedName>
    <definedName name="TRAVL_28" localSheetId="11">#REF!</definedName>
    <definedName name="TRAVL_28" localSheetId="3">#REF!</definedName>
    <definedName name="TRAVL_28">#REF!</definedName>
    <definedName name="trc">NA()</definedName>
    <definedName name="trc_26" localSheetId="11">#REF!</definedName>
    <definedName name="trc_26" localSheetId="3">#REF!</definedName>
    <definedName name="trc_26">#REF!</definedName>
    <definedName name="trc_28" localSheetId="11">#REF!</definedName>
    <definedName name="trc_28" localSheetId="3">#REF!</definedName>
    <definedName name="trc_28">#REF!</definedName>
    <definedName name="trc_3">NA()</definedName>
    <definedName name="TrÇn_V_n_Minh" localSheetId="11">#REF!</definedName>
    <definedName name="TrÇn_V_n_Minh" localSheetId="3">#REF!</definedName>
    <definedName name="TrÇn_V_n_Minh">#REF!</definedName>
    <definedName name="tre" localSheetId="11">#REF!</definedName>
    <definedName name="tre" localSheetId="3">#REF!</definedName>
    <definedName name="tre">#REF!</definedName>
    <definedName name="tre_28" localSheetId="11">#REF!</definedName>
    <definedName name="tre_28" localSheetId="3">#REF!</definedName>
    <definedName name="tre_28">#REF!</definedName>
    <definedName name="treoducbt" localSheetId="11">#REF!</definedName>
    <definedName name="treoducbt" localSheetId="3">#REF!</definedName>
    <definedName name="treoducbt">#REF!</definedName>
    <definedName name="treoducbt_20" localSheetId="11">#REF!</definedName>
    <definedName name="treoducbt_20" localSheetId="3">#REF!</definedName>
    <definedName name="treoducbt_20">#REF!</definedName>
    <definedName name="treoducbt_28" localSheetId="11">#REF!</definedName>
    <definedName name="treoducbt_28" localSheetId="3">#REF!</definedName>
    <definedName name="treoducbt_28">#REF!</definedName>
    <definedName name="TRÒ_GIAÙ" localSheetId="11">#REF!</definedName>
    <definedName name="TRÒ_GIAÙ" localSheetId="3">#REF!</definedName>
    <definedName name="TRÒ_GIAÙ">#REF!</definedName>
    <definedName name="TRÒ_GIAÙ__VAT_" localSheetId="11">#REF!</definedName>
    <definedName name="TRÒ_GIAÙ__VAT_" localSheetId="3">#REF!</definedName>
    <definedName name="TRÒ_GIAÙ__VAT_">#REF!</definedName>
    <definedName name="Trô_P1" localSheetId="11">#REF!</definedName>
    <definedName name="Trô_P1" localSheetId="3">#REF!</definedName>
    <definedName name="Trô_P1">#REF!</definedName>
    <definedName name="Trô_P1_20" localSheetId="11">#REF!</definedName>
    <definedName name="Trô_P1_20" localSheetId="3">#REF!</definedName>
    <definedName name="Trô_P1_20">#REF!</definedName>
    <definedName name="Trô_P1_28" localSheetId="11">#REF!</definedName>
    <definedName name="Trô_P1_28" localSheetId="3">#REF!</definedName>
    <definedName name="Trô_P1_28">#REF!</definedName>
    <definedName name="Trô_P10" localSheetId="11">#REF!</definedName>
    <definedName name="Trô_P10" localSheetId="3">#REF!</definedName>
    <definedName name="Trô_P10">#REF!</definedName>
    <definedName name="Trô_P10_20" localSheetId="11">#REF!</definedName>
    <definedName name="Trô_P10_20" localSheetId="3">#REF!</definedName>
    <definedName name="Trô_P10_20">#REF!</definedName>
    <definedName name="Trô_P10_28" localSheetId="11">#REF!</definedName>
    <definedName name="Trô_P10_28" localSheetId="3">#REF!</definedName>
    <definedName name="Trô_P10_28">#REF!</definedName>
    <definedName name="Trô_P11" localSheetId="11">#REF!</definedName>
    <definedName name="Trô_P11" localSheetId="3">#REF!</definedName>
    <definedName name="Trô_P11">#REF!</definedName>
    <definedName name="Trô_P11_20" localSheetId="11">#REF!</definedName>
    <definedName name="Trô_P11_20" localSheetId="3">#REF!</definedName>
    <definedName name="Trô_P11_20">#REF!</definedName>
    <definedName name="Trô_P11_28" localSheetId="11">#REF!</definedName>
    <definedName name="Trô_P11_28" localSheetId="3">#REF!</definedName>
    <definedName name="Trô_P11_28">#REF!</definedName>
    <definedName name="Trô_P2" localSheetId="11">#REF!</definedName>
    <definedName name="Trô_P2" localSheetId="3">#REF!</definedName>
    <definedName name="Trô_P2">#REF!</definedName>
    <definedName name="Trô_P2_20" localSheetId="11">#REF!</definedName>
    <definedName name="Trô_P2_20" localSheetId="3">#REF!</definedName>
    <definedName name="Trô_P2_20">#REF!</definedName>
    <definedName name="Trô_P2_28" localSheetId="11">#REF!</definedName>
    <definedName name="Trô_P2_28" localSheetId="3">#REF!</definedName>
    <definedName name="Trô_P2_28">#REF!</definedName>
    <definedName name="Trô_P3" localSheetId="11">#REF!</definedName>
    <definedName name="Trô_P3" localSheetId="3">#REF!</definedName>
    <definedName name="Trô_P3">#REF!</definedName>
    <definedName name="Trô_P3_20" localSheetId="11">#REF!</definedName>
    <definedName name="Trô_P3_20" localSheetId="3">#REF!</definedName>
    <definedName name="Trô_P3_20">#REF!</definedName>
    <definedName name="Trô_P3_28" localSheetId="11">#REF!</definedName>
    <definedName name="Trô_P3_28" localSheetId="3">#REF!</definedName>
    <definedName name="Trô_P3_28">#REF!</definedName>
    <definedName name="Trô_P4" localSheetId="11">#REF!</definedName>
    <definedName name="Trô_P4" localSheetId="3">#REF!</definedName>
    <definedName name="Trô_P4">#REF!</definedName>
    <definedName name="Trô_P4_20" localSheetId="11">#REF!</definedName>
    <definedName name="Trô_P4_20" localSheetId="3">#REF!</definedName>
    <definedName name="Trô_P4_20">#REF!</definedName>
    <definedName name="Trô_P4_28" localSheetId="11">#REF!</definedName>
    <definedName name="Trô_P4_28" localSheetId="3">#REF!</definedName>
    <definedName name="Trô_P4_28">#REF!</definedName>
    <definedName name="Trô_P5" localSheetId="11">#REF!</definedName>
    <definedName name="Trô_P5" localSheetId="3">#REF!</definedName>
    <definedName name="Trô_P5">#REF!</definedName>
    <definedName name="Trô_P5_20" localSheetId="11">#REF!</definedName>
    <definedName name="Trô_P5_20" localSheetId="3">#REF!</definedName>
    <definedName name="Trô_P5_20">#REF!</definedName>
    <definedName name="Trô_P5_28" localSheetId="11">#REF!</definedName>
    <definedName name="Trô_P5_28" localSheetId="3">#REF!</definedName>
    <definedName name="Trô_P5_28">#REF!</definedName>
    <definedName name="Trô_P6" localSheetId="11">#REF!</definedName>
    <definedName name="Trô_P6" localSheetId="3">#REF!</definedName>
    <definedName name="Trô_P6">#REF!</definedName>
    <definedName name="Trô_P6_20" localSheetId="11">#REF!</definedName>
    <definedName name="Trô_P6_20" localSheetId="3">#REF!</definedName>
    <definedName name="Trô_P6_20">#REF!</definedName>
    <definedName name="Trô_P6_28" localSheetId="11">#REF!</definedName>
    <definedName name="Trô_P6_28" localSheetId="3">#REF!</definedName>
    <definedName name="Trô_P6_28">#REF!</definedName>
    <definedName name="Trô_P7" localSheetId="11">#REF!</definedName>
    <definedName name="Trô_P7" localSheetId="3">#REF!</definedName>
    <definedName name="Trô_P7">#REF!</definedName>
    <definedName name="Trô_P7_20" localSheetId="11">#REF!</definedName>
    <definedName name="Trô_P7_20" localSheetId="3">#REF!</definedName>
    <definedName name="Trô_P7_20">#REF!</definedName>
    <definedName name="Trô_P7_28" localSheetId="11">#REF!</definedName>
    <definedName name="Trô_P7_28" localSheetId="3">#REF!</definedName>
    <definedName name="Trô_P7_28">#REF!</definedName>
    <definedName name="Trô_P8" localSheetId="11">#REF!</definedName>
    <definedName name="Trô_P8" localSheetId="3">#REF!</definedName>
    <definedName name="Trô_P8">#REF!</definedName>
    <definedName name="Trô_P8_20" localSheetId="11">#REF!</definedName>
    <definedName name="Trô_P8_20" localSheetId="3">#REF!</definedName>
    <definedName name="Trô_P8_20">#REF!</definedName>
    <definedName name="Trô_P8_28" localSheetId="11">#REF!</definedName>
    <definedName name="Trô_P8_28" localSheetId="3">#REF!</definedName>
    <definedName name="Trô_P8_28">#REF!</definedName>
    <definedName name="Trô_P9" localSheetId="11">#REF!</definedName>
    <definedName name="Trô_P9" localSheetId="3">#REF!</definedName>
    <definedName name="Trô_P9">#REF!</definedName>
    <definedName name="Trô_P9_20" localSheetId="11">#REF!</definedName>
    <definedName name="Trô_P9_20" localSheetId="3">#REF!</definedName>
    <definedName name="Trô_P9_20">#REF!</definedName>
    <definedName name="Trô_P9_28" localSheetId="11">#REF!</definedName>
    <definedName name="Trô_P9_28" localSheetId="3">#REF!</definedName>
    <definedName name="Trô_P9_28">#REF!</definedName>
    <definedName name="tron" localSheetId="11">#REF!</definedName>
    <definedName name="tron" localSheetId="3">#REF!</definedName>
    <definedName name="tron">#REF!</definedName>
    <definedName name="tron_28" localSheetId="11">#REF!</definedName>
    <definedName name="tron_28" localSheetId="3">#REF!</definedName>
    <definedName name="tron_28">#REF!</definedName>
    <definedName name="tron250" localSheetId="11">#REF!</definedName>
    <definedName name="tron250" localSheetId="3">#REF!</definedName>
    <definedName name="tron250">#REF!</definedName>
    <definedName name="tron80" localSheetId="11">#REF!</definedName>
    <definedName name="tron80" localSheetId="3">#REF!</definedName>
    <definedName name="tron80">#REF!</definedName>
    <definedName name="tron80_28" localSheetId="11">#REF!</definedName>
    <definedName name="tron80_28" localSheetId="3">#REF!</definedName>
    <definedName name="tron80_28">#REF!</definedName>
    <definedName name="tronbentonit" localSheetId="11">#REF!</definedName>
    <definedName name="tronbentonit" localSheetId="3">#REF!</definedName>
    <definedName name="tronbentonit">#REF!</definedName>
    <definedName name="tronbentonit_20" localSheetId="11">#REF!</definedName>
    <definedName name="tronbentonit_20" localSheetId="3">#REF!</definedName>
    <definedName name="tronbentonit_20">#REF!</definedName>
    <definedName name="tronbentonit_28" localSheetId="11">#REF!</definedName>
    <definedName name="tronbentonit_28" localSheetId="3">#REF!</definedName>
    <definedName name="tronbentonit_28">#REF!</definedName>
    <definedName name="tronbentonite" localSheetId="11">#REF!</definedName>
    <definedName name="tronbentonite" localSheetId="3">#REF!</definedName>
    <definedName name="tronbentonite">#REF!</definedName>
    <definedName name="tronbentonite_20" localSheetId="11">#REF!</definedName>
    <definedName name="tronbentonite_20" localSheetId="3">#REF!</definedName>
    <definedName name="tronbentonite_20">#REF!</definedName>
    <definedName name="tronbentonite_28" localSheetId="11">#REF!</definedName>
    <definedName name="tronbentonite_28" localSheetId="3">#REF!</definedName>
    <definedName name="tronbentonite_28">#REF!</definedName>
    <definedName name="tronbt250" localSheetId="11">#REF!</definedName>
    <definedName name="tronbt250" localSheetId="3">#REF!</definedName>
    <definedName name="tronbt250">#REF!</definedName>
    <definedName name="tronbt250_20" localSheetId="11">#REF!</definedName>
    <definedName name="tronbt250_20" localSheetId="3">#REF!</definedName>
    <definedName name="tronbt250_20">#REF!</definedName>
    <definedName name="tronbt250_28" localSheetId="11">#REF!</definedName>
    <definedName name="tronbt250_28" localSheetId="3">#REF!</definedName>
    <definedName name="tronbt250_28">#REF!</definedName>
    <definedName name="TronD10D18" localSheetId="11">#REF!</definedName>
    <definedName name="TronD10D18" localSheetId="3">#REF!</definedName>
    <definedName name="TronD10D18">#REF!</definedName>
    <definedName name="TronD10D18_1" localSheetId="11">#REF!</definedName>
    <definedName name="TronD10D18_1" localSheetId="3">#REF!</definedName>
    <definedName name="TronD10D18_1">#REF!</definedName>
    <definedName name="TronD10D18_2" localSheetId="11">#REF!</definedName>
    <definedName name="TronD10D18_2" localSheetId="3">#REF!</definedName>
    <definedName name="TronD10D18_2">#REF!</definedName>
    <definedName name="TronD10D18_20" localSheetId="11">#REF!</definedName>
    <definedName name="TronD10D18_20" localSheetId="3">#REF!</definedName>
    <definedName name="TronD10D18_20">#REF!</definedName>
    <definedName name="TronD10D18_25" localSheetId="11">#REF!</definedName>
    <definedName name="TronD10D18_25" localSheetId="3">#REF!</definedName>
    <definedName name="TronD10D18_25">#REF!</definedName>
    <definedName name="TronD10D18_26" localSheetId="11">#REF!</definedName>
    <definedName name="TronD10D18_26" localSheetId="3">#REF!</definedName>
    <definedName name="TronD10D18_26">#REF!</definedName>
    <definedName name="TronD10D18_28" localSheetId="11">#REF!</definedName>
    <definedName name="TronD10D18_28" localSheetId="3">#REF!</definedName>
    <definedName name="TronD10D18_28">#REF!</definedName>
    <definedName name="TronD10D18_3" localSheetId="11">#REF!</definedName>
    <definedName name="TronD10D18_3" localSheetId="3">#REF!</definedName>
    <definedName name="TronD10D18_3">#REF!</definedName>
    <definedName name="TronD10D18_3_1" localSheetId="11">#REF!</definedName>
    <definedName name="TronD10D18_3_1" localSheetId="3">#REF!</definedName>
    <definedName name="TronD10D18_3_1">#REF!</definedName>
    <definedName name="TronD10D18_3_2" localSheetId="11">#REF!</definedName>
    <definedName name="TronD10D18_3_2" localSheetId="3">#REF!</definedName>
    <definedName name="TronD10D18_3_2">#REF!</definedName>
    <definedName name="TronD10D18_3_20" localSheetId="11">#REF!</definedName>
    <definedName name="TronD10D18_3_20" localSheetId="3">#REF!</definedName>
    <definedName name="TronD10D18_3_20">#REF!</definedName>
    <definedName name="TronD10D18_3_25" localSheetId="11">#REF!</definedName>
    <definedName name="TronD10D18_3_25" localSheetId="3">#REF!</definedName>
    <definedName name="TronD10D18_3_25">#REF!</definedName>
    <definedName name="TronD6D8" localSheetId="11">#REF!</definedName>
    <definedName name="TronD6D8" localSheetId="3">#REF!</definedName>
    <definedName name="TronD6D8">#REF!</definedName>
    <definedName name="TronD6D8_1" localSheetId="11">#REF!</definedName>
    <definedName name="TronD6D8_1" localSheetId="3">#REF!</definedName>
    <definedName name="TronD6D8_1">#REF!</definedName>
    <definedName name="TronD6D8_2" localSheetId="11">#REF!</definedName>
    <definedName name="TronD6D8_2" localSheetId="3">#REF!</definedName>
    <definedName name="TronD6D8_2">#REF!</definedName>
    <definedName name="TronD6D8_20" localSheetId="11">#REF!</definedName>
    <definedName name="TronD6D8_20" localSheetId="3">#REF!</definedName>
    <definedName name="TronD6D8_20">#REF!</definedName>
    <definedName name="TronD6D8_25" localSheetId="11">#REF!</definedName>
    <definedName name="TronD6D8_25" localSheetId="3">#REF!</definedName>
    <definedName name="TronD6D8_25">#REF!</definedName>
    <definedName name="TronD6D8_26" localSheetId="11">#REF!</definedName>
    <definedName name="TronD6D8_26" localSheetId="3">#REF!</definedName>
    <definedName name="TronD6D8_26">#REF!</definedName>
    <definedName name="TronD6D8_28" localSheetId="11">#REF!</definedName>
    <definedName name="TronD6D8_28" localSheetId="3">#REF!</definedName>
    <definedName name="TronD6D8_28">#REF!</definedName>
    <definedName name="TronD6D8_3" localSheetId="11">#REF!</definedName>
    <definedName name="TronD6D8_3" localSheetId="3">#REF!</definedName>
    <definedName name="TronD6D8_3">#REF!</definedName>
    <definedName name="TronD6D8_3_1" localSheetId="11">#REF!</definedName>
    <definedName name="TronD6D8_3_1" localSheetId="3">#REF!</definedName>
    <definedName name="TronD6D8_3_1">#REF!</definedName>
    <definedName name="TronD6D8_3_2" localSheetId="11">#REF!</definedName>
    <definedName name="TronD6D8_3_2" localSheetId="3">#REF!</definedName>
    <definedName name="TronD6D8_3_2">#REF!</definedName>
    <definedName name="TronD6D8_3_20" localSheetId="11">#REF!</definedName>
    <definedName name="TronD6D8_3_20" localSheetId="3">#REF!</definedName>
    <definedName name="TronD6D8_3_20">#REF!</definedName>
    <definedName name="TronD6D8_3_25" localSheetId="11">#REF!</definedName>
    <definedName name="TronD6D8_3_25" localSheetId="3">#REF!</definedName>
    <definedName name="TronD6D8_3_25">#REF!</definedName>
    <definedName name="tronv80" localSheetId="11">#REF!</definedName>
    <definedName name="tronv80" localSheetId="3">#REF!</definedName>
    <definedName name="tronv80">#REF!</definedName>
    <definedName name="tronvua" localSheetId="11">#REF!</definedName>
    <definedName name="tronvua" localSheetId="3">#REF!</definedName>
    <definedName name="tronvua">#REF!</definedName>
    <definedName name="tronvua250" localSheetId="11">#REF!</definedName>
    <definedName name="tronvua250" localSheetId="3">#REF!</definedName>
    <definedName name="tronvua250">#REF!</definedName>
    <definedName name="tronvua250_20" localSheetId="11">#REF!</definedName>
    <definedName name="tronvua250_20" localSheetId="3">#REF!</definedName>
    <definedName name="tronvua250_20">#REF!</definedName>
    <definedName name="tronvua250_28" localSheetId="11">#REF!</definedName>
    <definedName name="tronvua250_28" localSheetId="3">#REF!</definedName>
    <definedName name="tronvua250_28">#REF!</definedName>
    <definedName name="tronvua80" localSheetId="11">#REF!</definedName>
    <definedName name="tronvua80" localSheetId="3">#REF!</definedName>
    <definedName name="tronvua80">#REF!</definedName>
    <definedName name="tronvua80_20" localSheetId="11">#REF!</definedName>
    <definedName name="tronvua80_20" localSheetId="3">#REF!</definedName>
    <definedName name="tronvua80_20">#REF!</definedName>
    <definedName name="tronvua80_28" localSheetId="11">#REF!</definedName>
    <definedName name="tronvua80_28" localSheetId="3">#REF!</definedName>
    <definedName name="tronvua80_28">#REF!</definedName>
    <definedName name="trt" localSheetId="11">#REF!</definedName>
    <definedName name="trt" localSheetId="3">#REF!</definedName>
    <definedName name="trt">#REF!</definedName>
    <definedName name="trt_20" localSheetId="11">#REF!</definedName>
    <definedName name="trt_20" localSheetId="3">#REF!</definedName>
    <definedName name="trt_20">#REF!</definedName>
    <definedName name="trt_28" localSheetId="11">#REF!</definedName>
    <definedName name="trt_28" localSheetId="3">#REF!</definedName>
    <definedName name="trt_28">#REF!</definedName>
    <definedName name="tru" localSheetId="11">#REF!</definedName>
    <definedName name="tru" localSheetId="3">#REF!</definedName>
    <definedName name="tru">#REF!</definedName>
    <definedName name="tru_28" localSheetId="11">#REF!</definedName>
    <definedName name="tru_28" localSheetId="3">#REF!</definedName>
    <definedName name="tru_28">#REF!</definedName>
    <definedName name="tru_can" localSheetId="11">#REF!</definedName>
    <definedName name="tru_can" localSheetId="3">#REF!</definedName>
    <definedName name="tru_can">#REF!</definedName>
    <definedName name="tru_can_20" localSheetId="11">#REF!</definedName>
    <definedName name="tru_can_20" localSheetId="3">#REF!</definedName>
    <definedName name="tru_can_20">#REF!</definedName>
    <definedName name="tru_can_28" localSheetId="11">#REF!</definedName>
    <definedName name="tru_can_28" localSheetId="3">#REF!</definedName>
    <definedName name="tru_can_28">#REF!</definedName>
    <definedName name="tru10mtc">NA()</definedName>
    <definedName name="tru10mtc_26" localSheetId="11">#REF!</definedName>
    <definedName name="tru10mtc_26" localSheetId="3">#REF!</definedName>
    <definedName name="tru10mtc_26">#REF!</definedName>
    <definedName name="tru10mtc_28" localSheetId="11">#REF!</definedName>
    <definedName name="tru10mtc_28" localSheetId="3">#REF!</definedName>
    <definedName name="tru10mtc_28">#REF!</definedName>
    <definedName name="Tru4_Bdien" localSheetId="11">#REF!</definedName>
    <definedName name="Tru4_Bdien" localSheetId="3">#REF!</definedName>
    <definedName name="Tru4_Bdien">#REF!</definedName>
    <definedName name="tru8mtc">NA()</definedName>
    <definedName name="tru8mtc_26" localSheetId="11">#REF!</definedName>
    <definedName name="tru8mtc_26" localSheetId="3">#REF!</definedName>
    <definedName name="tru8mtc_26">#REF!</definedName>
    <definedName name="tru8mtc_28" localSheetId="11">#REF!</definedName>
    <definedName name="tru8mtc_28" localSheetId="3">#REF!</definedName>
    <definedName name="tru8mtc_28">#REF!</definedName>
    <definedName name="trung" localSheetId="0">{"Thuxm2.xls","Sheet1"}</definedName>
    <definedName name="trung" localSheetId="1">{"Thuxm2.xls","Sheet1"}</definedName>
    <definedName name="trung" localSheetId="2">{"Thuxm2.xls","Sheet1"}</definedName>
    <definedName name="trung" localSheetId="3">{"Thuxm2.xls","Sheet1"}</definedName>
    <definedName name="trung">{"Thuxm2.xls","Sheet1"}</definedName>
    <definedName name="trung_20" localSheetId="0">{"Thuxm2.xls","Sheet1"}</definedName>
    <definedName name="trung_20" localSheetId="1">{"Thuxm2.xls","Sheet1"}</definedName>
    <definedName name="trung_20" localSheetId="2">{"Thuxm2.xls","Sheet1"}</definedName>
    <definedName name="trung_20" localSheetId="3">{"Thuxm2.xls","Sheet1"}</definedName>
    <definedName name="trung_20">{"Thuxm2.xls","Sheet1"}</definedName>
    <definedName name="trung_22" localSheetId="0">{"Thuxm2.xls","Sheet1"}</definedName>
    <definedName name="trung_22" localSheetId="1">{"Thuxm2.xls","Sheet1"}</definedName>
    <definedName name="trung_22" localSheetId="2">{"Thuxm2.xls","Sheet1"}</definedName>
    <definedName name="trung_22" localSheetId="3">{"Thuxm2.xls","Sheet1"}</definedName>
    <definedName name="trung_22">{"Thuxm2.xls","Sheet1"}</definedName>
    <definedName name="trung_28" localSheetId="0">{"Thuxm2.xls","Sheet1"}</definedName>
    <definedName name="trung_28" localSheetId="1">{"Thuxm2.xls","Sheet1"}</definedName>
    <definedName name="trung_28" localSheetId="2">{"Thuxm2.xls","Sheet1"}</definedName>
    <definedName name="trung_28" localSheetId="3">{"Thuxm2.xls","Sheet1"}</definedName>
    <definedName name="trung_28">{"Thuxm2.xls","Sheet1"}</definedName>
    <definedName name="TruT10" localSheetId="11">#REF!</definedName>
    <definedName name="TruT10" localSheetId="3">#REF!</definedName>
    <definedName name="TruT10">#REF!</definedName>
    <definedName name="TruT2" localSheetId="11">#REF!</definedName>
    <definedName name="TruT2" localSheetId="3">#REF!</definedName>
    <definedName name="TruT2">#REF!</definedName>
    <definedName name="TruT3" localSheetId="11">#REF!</definedName>
    <definedName name="TruT3" localSheetId="3">#REF!</definedName>
    <definedName name="TruT3">#REF!</definedName>
    <definedName name="TruT5" localSheetId="11">#REF!</definedName>
    <definedName name="TruT5" localSheetId="3">#REF!</definedName>
    <definedName name="TruT5">#REF!</definedName>
    <definedName name="TruT6" localSheetId="11">#REF!</definedName>
    <definedName name="TruT6" localSheetId="3">#REF!</definedName>
    <definedName name="TruT6">#REF!</definedName>
    <definedName name="TruT7" localSheetId="11">#REF!</definedName>
    <definedName name="TruT7" localSheetId="3">#REF!</definedName>
    <definedName name="TruT7">#REF!</definedName>
    <definedName name="TruT8" localSheetId="11">#REF!</definedName>
    <definedName name="TruT8" localSheetId="3">#REF!</definedName>
    <definedName name="TruT8">#REF!</definedName>
    <definedName name="TruT9" localSheetId="11">#REF!</definedName>
    <definedName name="TruT9" localSheetId="3">#REF!</definedName>
    <definedName name="TruT9">#REF!</definedName>
    <definedName name="ts" localSheetId="11">#REF!</definedName>
    <definedName name="ts" localSheetId="3">#REF!</definedName>
    <definedName name="ts">#REF!</definedName>
    <definedName name="ts_20" localSheetId="11">#REF!</definedName>
    <definedName name="ts_20" localSheetId="3">#REF!</definedName>
    <definedName name="ts_20">#REF!</definedName>
    <definedName name="tsI" localSheetId="11">#REF!</definedName>
    <definedName name="tsI" localSheetId="3">#REF!</definedName>
    <definedName name="tsI">#REF!</definedName>
    <definedName name="tsI_20" localSheetId="11">#REF!</definedName>
    <definedName name="tsI_20" localSheetId="3">#REF!</definedName>
    <definedName name="tsI_20">#REF!</definedName>
    <definedName name="TT" localSheetId="11">#REF!</definedName>
    <definedName name="TT" localSheetId="3">#REF!</definedName>
    <definedName name="TT">#REF!</definedName>
    <definedName name="TT_1P">"$#REF!.$E$4:$AH$18"</definedName>
    <definedName name="TT_1P_26" localSheetId="11">#REF!</definedName>
    <definedName name="TT_1P_26" localSheetId="3">#REF!</definedName>
    <definedName name="TT_1P_26">#REF!</definedName>
    <definedName name="TT_1P_28" localSheetId="11">#REF!</definedName>
    <definedName name="TT_1P_28" localSheetId="3">#REF!</definedName>
    <definedName name="TT_1P_28">#REF!</definedName>
    <definedName name="TT_1P_3">"$#REF!.$E$4:$AH$18"</definedName>
    <definedName name="TT_3p">"$#REF!.$E$4:$AG$15"</definedName>
    <definedName name="TT_3p_26" localSheetId="11">#REF!</definedName>
    <definedName name="TT_3p_26" localSheetId="3">#REF!</definedName>
    <definedName name="TT_3p_26">#REF!</definedName>
    <definedName name="TT_3p_28" localSheetId="11">#REF!</definedName>
    <definedName name="TT_3p_28" localSheetId="3">#REF!</definedName>
    <definedName name="TT_3p_28">#REF!</definedName>
    <definedName name="TT_3p_3">"$#REF!.$E$4:$AG$15"</definedName>
    <definedName name="TT_cot" localSheetId="11">#REF!</definedName>
    <definedName name="TT_cot" localSheetId="3">#REF!</definedName>
    <definedName name="TT_cot">#REF!</definedName>
    <definedName name="tt10_20" localSheetId="11">#REF!</definedName>
    <definedName name="tt10_20" localSheetId="3">#REF!</definedName>
    <definedName name="tt10_20">#REF!</definedName>
    <definedName name="tt1pnc">NA()</definedName>
    <definedName name="tt1pnc_26" localSheetId="11">#REF!</definedName>
    <definedName name="tt1pnc_26" localSheetId="3">#REF!</definedName>
    <definedName name="tt1pnc_26">#REF!</definedName>
    <definedName name="tt1pnc_28" localSheetId="11">#REF!</definedName>
    <definedName name="tt1pnc_28" localSheetId="3">#REF!</definedName>
    <definedName name="tt1pnc_28">#REF!</definedName>
    <definedName name="tt1pnc_3">NA()</definedName>
    <definedName name="tt1pvl">NA()</definedName>
    <definedName name="tt1pvl_26" localSheetId="11">#REF!</definedName>
    <definedName name="tt1pvl_26" localSheetId="3">#REF!</definedName>
    <definedName name="tt1pvl_26">#REF!</definedName>
    <definedName name="tt1pvl_28" localSheetId="11">#REF!</definedName>
    <definedName name="tt1pvl_28" localSheetId="3">#REF!</definedName>
    <definedName name="tt1pvl_28">#REF!</definedName>
    <definedName name="tt1pvl_3">NA()</definedName>
    <definedName name="tt22_28" localSheetId="11">#REF!</definedName>
    <definedName name="tt22_28" localSheetId="3">#REF!</definedName>
    <definedName name="tt22_28">#REF!</definedName>
    <definedName name="tt3pnc">NA()</definedName>
    <definedName name="tt3pnc_26" localSheetId="11">#REF!</definedName>
    <definedName name="tt3pnc_26" localSheetId="3">#REF!</definedName>
    <definedName name="tt3pnc_26">#REF!</definedName>
    <definedName name="tt3pnc_28" localSheetId="11">#REF!</definedName>
    <definedName name="tt3pnc_28" localSheetId="3">#REF!</definedName>
    <definedName name="tt3pnc_28">#REF!</definedName>
    <definedName name="tt3pnc_3">NA()</definedName>
    <definedName name="tt3pvl">NA()</definedName>
    <definedName name="tt3pvl_26" localSheetId="11">#REF!</definedName>
    <definedName name="tt3pvl_26" localSheetId="3">#REF!</definedName>
    <definedName name="tt3pvl_26">#REF!</definedName>
    <definedName name="tt3pvl_28" localSheetId="11">#REF!</definedName>
    <definedName name="tt3pvl_28" localSheetId="3">#REF!</definedName>
    <definedName name="tt3pvl_28">#REF!</definedName>
    <definedName name="tt3pvl_3">NA()</definedName>
    <definedName name="tt6_20" localSheetId="11">#REF!</definedName>
    <definedName name="tt6_20" localSheetId="3">#REF!</definedName>
    <definedName name="tt6_20">#REF!</definedName>
    <definedName name="ttam" localSheetId="11">#REF!</definedName>
    <definedName name="ttam" localSheetId="3">#REF!</definedName>
    <definedName name="ttam">#REF!</definedName>
    <definedName name="ttao" localSheetId="11">#REF!</definedName>
    <definedName name="ttao" localSheetId="3">#REF!</definedName>
    <definedName name="ttao">#REF!</definedName>
    <definedName name="ttao_20" localSheetId="11">#REF!</definedName>
    <definedName name="ttao_20" localSheetId="3">#REF!</definedName>
    <definedName name="ttao_20">#REF!</definedName>
    <definedName name="ttao_28" localSheetId="11">#REF!</definedName>
    <definedName name="ttao_28" localSheetId="3">#REF!</definedName>
    <definedName name="ttao_28">#REF!</definedName>
    <definedName name="ttbt" localSheetId="11">#REF!</definedName>
    <definedName name="ttbt" localSheetId="3">#REF!</definedName>
    <definedName name="ttbt">#REF!</definedName>
    <definedName name="TTC" localSheetId="11">#REF!</definedName>
    <definedName name="TTC" localSheetId="3">#REF!</definedName>
    <definedName name="TTC">#REF!</definedName>
    <definedName name="TTC_28" localSheetId="11">#REF!</definedName>
    <definedName name="TTC_28" localSheetId="3">#REF!</definedName>
    <definedName name="TTC_28">#REF!</definedName>
    <definedName name="TTCa" localSheetId="11">#REF!</definedName>
    <definedName name="TTCa" localSheetId="3">#REF!</definedName>
    <definedName name="TTCa">#REF!</definedName>
    <definedName name="TTCa_28" localSheetId="11">#REF!</definedName>
    <definedName name="TTCa_28" localSheetId="3">#REF!</definedName>
    <definedName name="TTCa_28">#REF!</definedName>
    <definedName name="TTCto" localSheetId="11">#REF!</definedName>
    <definedName name="TTCto" localSheetId="3">#REF!</definedName>
    <definedName name="TTCto">#REF!</definedName>
    <definedName name="TTCto_20" localSheetId="11">#REF!</definedName>
    <definedName name="TTCto_20" localSheetId="3">#REF!</definedName>
    <definedName name="TTCto_20">#REF!</definedName>
    <definedName name="TTCto_28" localSheetId="11">#REF!</definedName>
    <definedName name="TTCto_28" localSheetId="3">#REF!</definedName>
    <definedName name="TTCto_28">#REF!</definedName>
    <definedName name="Ttd" localSheetId="11">#REF!</definedName>
    <definedName name="Ttd" localSheetId="3">#REF!</definedName>
    <definedName name="Ttd">#REF!</definedName>
    <definedName name="Ttd_20" localSheetId="11">#REF!</definedName>
    <definedName name="Ttd_20" localSheetId="3">#REF!</definedName>
    <definedName name="Ttd_20">#REF!</definedName>
    <definedName name="Ttd_28" localSheetId="11">#REF!</definedName>
    <definedName name="Ttd_28" localSheetId="3">#REF!</definedName>
    <definedName name="Ttd_28">#REF!</definedName>
    <definedName name="TTDD" localSheetId="11">#REF!+#REF!+#REF!</definedName>
    <definedName name="TTDD" localSheetId="3">#REF!+#REF!+#REF!</definedName>
    <definedName name="TTDD">#REF!+#REF!+#REF!</definedName>
    <definedName name="TTDD_28" localSheetId="11">#REF!+#REF!+#REF!</definedName>
    <definedName name="TTDD_28" localSheetId="3">#REF!+#REF!+#REF!</definedName>
    <definedName name="TTDD_28">#REF!+#REF!+#REF!</definedName>
    <definedName name="TTDD1P" localSheetId="11">#REF!</definedName>
    <definedName name="TTDD1P" localSheetId="3">#REF!</definedName>
    <definedName name="TTDD1P">#REF!</definedName>
    <definedName name="TTDD3P">NA()</definedName>
    <definedName name="TTDD3P_26" localSheetId="11">#REF!</definedName>
    <definedName name="TTDD3P_26" localSheetId="3">#REF!</definedName>
    <definedName name="TTDD3P_26">#REF!</definedName>
    <definedName name="TTDD3P_28" localSheetId="11">#REF!</definedName>
    <definedName name="TTDD3P_28" localSheetId="3">#REF!</definedName>
    <definedName name="TTDD3P_28">#REF!</definedName>
    <definedName name="ttdd3pct" localSheetId="11">#REF!</definedName>
    <definedName name="ttdd3pct" localSheetId="3">#REF!</definedName>
    <definedName name="ttdd3pct">#REF!</definedName>
    <definedName name="TTDDCT3p">NA()</definedName>
    <definedName name="TTDDCT3p_26" localSheetId="11">#REF!</definedName>
    <definedName name="TTDDCT3p_26" localSheetId="3">#REF!</definedName>
    <definedName name="TTDDCT3p_26">#REF!</definedName>
    <definedName name="TTDDCT3p_28" localSheetId="11">#REF!</definedName>
    <definedName name="TTDDCT3p_28" localSheetId="3">#REF!</definedName>
    <definedName name="TTDDCT3p_28">#REF!</definedName>
    <definedName name="TTDDCT3p_3">NA()</definedName>
    <definedName name="TTDKKH" localSheetId="11">#REF!</definedName>
    <definedName name="TTDKKH" localSheetId="3">#REF!</definedName>
    <definedName name="TTDKKH">#REF!</definedName>
    <definedName name="TTDZ" localSheetId="11">#REF!</definedName>
    <definedName name="TTDZ" localSheetId="3">#REF!</definedName>
    <definedName name="TTDZ">#REF!</definedName>
    <definedName name="TTDZ_20" localSheetId="11">#REF!</definedName>
    <definedName name="TTDZ_20" localSheetId="3">#REF!</definedName>
    <definedName name="TTDZ_20">#REF!</definedName>
    <definedName name="TTDZ_28" localSheetId="11">#REF!</definedName>
    <definedName name="TTDZ_28" localSheetId="3">#REF!</definedName>
    <definedName name="TTDZ_28">#REF!</definedName>
    <definedName name="TTDZ04" localSheetId="11">#REF!</definedName>
    <definedName name="TTDZ04" localSheetId="3">#REF!</definedName>
    <definedName name="TTDZ04">#REF!</definedName>
    <definedName name="TTDZ04_20" localSheetId="11">#REF!</definedName>
    <definedName name="TTDZ04_20" localSheetId="3">#REF!</definedName>
    <definedName name="TTDZ04_20">#REF!</definedName>
    <definedName name="TTDZ04_28" localSheetId="11">#REF!</definedName>
    <definedName name="TTDZ04_28" localSheetId="3">#REF!</definedName>
    <definedName name="TTDZ04_28">#REF!</definedName>
    <definedName name="TTDZ35" localSheetId="11">#REF!</definedName>
    <definedName name="TTDZ35" localSheetId="3">#REF!</definedName>
    <definedName name="TTDZ35">#REF!</definedName>
    <definedName name="TTDZ35_20" localSheetId="11">#REF!</definedName>
    <definedName name="TTDZ35_20" localSheetId="3">#REF!</definedName>
    <definedName name="TTDZ35_20">#REF!</definedName>
    <definedName name="TTDZ35_28" localSheetId="11">#REF!</definedName>
    <definedName name="TTDZ35_28" localSheetId="3">#REF!</definedName>
    <definedName name="TTDZ35_28">#REF!</definedName>
    <definedName name="tthi" localSheetId="11">#REF!</definedName>
    <definedName name="tthi" localSheetId="3">#REF!</definedName>
    <definedName name="tthi">#REF!</definedName>
    <definedName name="tthi_20" localSheetId="11">#REF!</definedName>
    <definedName name="tthi_20" localSheetId="3">#REF!</definedName>
    <definedName name="tthi_20">#REF!</definedName>
    <definedName name="ttinh" localSheetId="11">#REF!</definedName>
    <definedName name="ttinh" localSheetId="3">#REF!</definedName>
    <definedName name="ttinh">#REF!</definedName>
    <definedName name="ttinh_20" localSheetId="11">#REF!</definedName>
    <definedName name="ttinh_20" localSheetId="3">#REF!</definedName>
    <definedName name="ttinh_20">#REF!</definedName>
    <definedName name="TTK3p" localSheetId="11">#REF!</definedName>
    <definedName name="TTK3p" localSheetId="3">#REF!</definedName>
    <definedName name="TTK3p">#REF!</definedName>
    <definedName name="TTK3p_28" localSheetId="11">#REF!</definedName>
    <definedName name="TTK3p_28" localSheetId="3">#REF!</definedName>
    <definedName name="TTK3p_28">#REF!</definedName>
    <definedName name="TTLo62" localSheetId="11">#REF!</definedName>
    <definedName name="TTLo62" localSheetId="3">#REF!</definedName>
    <definedName name="TTLo62">#REF!</definedName>
    <definedName name="TTLo62_1" localSheetId="11">#REF!</definedName>
    <definedName name="TTLo62_1" localSheetId="3">#REF!</definedName>
    <definedName name="TTLo62_1">#REF!</definedName>
    <definedName name="TTLo62_2" localSheetId="11">#REF!</definedName>
    <definedName name="TTLo62_2" localSheetId="3">#REF!</definedName>
    <definedName name="TTLo62_2">#REF!</definedName>
    <definedName name="TTLo62_20" localSheetId="11">#REF!</definedName>
    <definedName name="TTLo62_20" localSheetId="3">#REF!</definedName>
    <definedName name="TTLo62_20">#REF!</definedName>
    <definedName name="TTLo62_25" localSheetId="11">#REF!</definedName>
    <definedName name="TTLo62_25" localSheetId="3">#REF!</definedName>
    <definedName name="TTLo62_25">#REF!</definedName>
    <definedName name="TTLo62_26" localSheetId="11">#REF!</definedName>
    <definedName name="TTLo62_26" localSheetId="3">#REF!</definedName>
    <definedName name="TTLo62_26">#REF!</definedName>
    <definedName name="TTLo62_28" localSheetId="11">#REF!</definedName>
    <definedName name="TTLo62_28" localSheetId="3">#REF!</definedName>
    <definedName name="TTLo62_28">#REF!</definedName>
    <definedName name="TTLo62_3" localSheetId="11">#REF!</definedName>
    <definedName name="TTLo62_3" localSheetId="3">#REF!</definedName>
    <definedName name="TTLo62_3">#REF!</definedName>
    <definedName name="TTLo62_3_1" localSheetId="11">#REF!</definedName>
    <definedName name="TTLo62_3_1" localSheetId="3">#REF!</definedName>
    <definedName name="TTLo62_3_1">#REF!</definedName>
    <definedName name="TTLo62_3_2" localSheetId="11">#REF!</definedName>
    <definedName name="TTLo62_3_2" localSheetId="3">#REF!</definedName>
    <definedName name="TTLo62_3_2">#REF!</definedName>
    <definedName name="TTLo62_3_20" localSheetId="11">#REF!</definedName>
    <definedName name="TTLo62_3_20" localSheetId="3">#REF!</definedName>
    <definedName name="TTLo62_3_20">#REF!</definedName>
    <definedName name="TTLo62_3_25" localSheetId="11">#REF!</definedName>
    <definedName name="TTLo62_3_25" localSheetId="3">#REF!</definedName>
    <definedName name="TTLo62_3_25">#REF!</definedName>
    <definedName name="tto" localSheetId="11">#REF!</definedName>
    <definedName name="tto" localSheetId="3">#REF!</definedName>
    <definedName name="tto">#REF!</definedName>
    <definedName name="tto_20" localSheetId="11">#REF!</definedName>
    <definedName name="tto_20" localSheetId="3">#REF!</definedName>
    <definedName name="tto_20">#REF!</definedName>
    <definedName name="tto_28" localSheetId="11">#REF!</definedName>
    <definedName name="tto_28" localSheetId="3">#REF!</definedName>
    <definedName name="tto_28">#REF!</definedName>
    <definedName name="ttop" localSheetId="11">#REF!</definedName>
    <definedName name="ttop" localSheetId="3">#REF!</definedName>
    <definedName name="ttop">#REF!</definedName>
    <definedName name="ttop_20" localSheetId="11">#REF!</definedName>
    <definedName name="ttop_20" localSheetId="3">#REF!</definedName>
    <definedName name="ttop_20">#REF!</definedName>
    <definedName name="ttop_28" localSheetId="11">#REF!</definedName>
    <definedName name="ttop_28" localSheetId="3">#REF!</definedName>
    <definedName name="ttop_28">#REF!</definedName>
    <definedName name="ttoxtp" localSheetId="11">#REF!</definedName>
    <definedName name="ttoxtp" localSheetId="3">#REF!</definedName>
    <definedName name="ttoxtp">#REF!</definedName>
    <definedName name="ttoxtp_20" localSheetId="11">#REF!</definedName>
    <definedName name="ttoxtp_20" localSheetId="3">#REF!</definedName>
    <definedName name="ttoxtp_20">#REF!</definedName>
    <definedName name="ttoxtp_28" localSheetId="11">#REF!</definedName>
    <definedName name="ttoxtp_28" localSheetId="3">#REF!</definedName>
    <definedName name="ttoxtp_28">#REF!</definedName>
    <definedName name="TTPD" localSheetId="11">#REF!</definedName>
    <definedName name="TTPD" localSheetId="3">#REF!</definedName>
    <definedName name="TTPD">#REF!</definedName>
    <definedName name="TTPD_20" localSheetId="11">#REF!</definedName>
    <definedName name="TTPD_20" localSheetId="3">#REF!</definedName>
    <definedName name="TTPD_20">#REF!</definedName>
    <definedName name="TTPD_28" localSheetId="11">#REF!</definedName>
    <definedName name="TTPD_28" localSheetId="3">#REF!</definedName>
    <definedName name="TTPD_28">#REF!</definedName>
    <definedName name="Ttr" localSheetId="11">#REF!</definedName>
    <definedName name="Ttr" localSheetId="3">#REF!</definedName>
    <definedName name="Ttr">#REF!</definedName>
    <definedName name="Ttr_20" localSheetId="11">#REF!</definedName>
    <definedName name="Ttr_20" localSheetId="3">#REF!</definedName>
    <definedName name="Ttr_20">#REF!</definedName>
    <definedName name="Ttr_28" localSheetId="11">#REF!</definedName>
    <definedName name="Ttr_28" localSheetId="3">#REF!</definedName>
    <definedName name="Ttr_28">#REF!</definedName>
    <definedName name="ttronmk">"$#REF!.$E$211"</definedName>
    <definedName name="ttronmk_26" localSheetId="11">#REF!</definedName>
    <definedName name="ttronmk_26" localSheetId="3">#REF!</definedName>
    <definedName name="ttronmk_26">#REF!</definedName>
    <definedName name="ttronmk_28" localSheetId="11">#REF!</definedName>
    <definedName name="ttronmk_28" localSheetId="3">#REF!</definedName>
    <definedName name="ttronmk_28">#REF!</definedName>
    <definedName name="ttronmk_3">"$#REF!.$E$211"</definedName>
    <definedName name="ttt" localSheetId="11">#REF!</definedName>
    <definedName name="ttt" localSheetId="3">#REF!</definedName>
    <definedName name="ttt">#REF!</definedName>
    <definedName name="ttt_1" localSheetId="11">#REF!</definedName>
    <definedName name="ttt_1" localSheetId="3">#REF!</definedName>
    <definedName name="ttt_1">#REF!</definedName>
    <definedName name="ttt_2" localSheetId="11">#REF!</definedName>
    <definedName name="ttt_2" localSheetId="3">#REF!</definedName>
    <definedName name="ttt_2">#REF!</definedName>
    <definedName name="ttt_20" localSheetId="11">#REF!</definedName>
    <definedName name="ttt_20" localSheetId="3">#REF!</definedName>
    <definedName name="ttt_20">#REF!</definedName>
    <definedName name="ttt_25" localSheetId="11">#REF!</definedName>
    <definedName name="ttt_25" localSheetId="3">#REF!</definedName>
    <definedName name="ttt_25">#REF!</definedName>
    <definedName name="Ttt_28" localSheetId="11">#REF!</definedName>
    <definedName name="Ttt_28" localSheetId="3">#REF!</definedName>
    <definedName name="Ttt_28">#REF!</definedName>
    <definedName name="tttb" localSheetId="11">#REF!</definedName>
    <definedName name="tttb" localSheetId="3">#REF!</definedName>
    <definedName name="tttb">#REF!</definedName>
    <definedName name="TTTR" localSheetId="11">#REF!</definedName>
    <definedName name="TTTR" localSheetId="3">#REF!</definedName>
    <definedName name="TTTR">#REF!</definedName>
    <definedName name="TTVAn5">"$#REF!.$A$103"</definedName>
    <definedName name="TTVAn5_26" localSheetId="11">#REF!</definedName>
    <definedName name="TTVAn5_26" localSheetId="3">#REF!</definedName>
    <definedName name="TTVAn5_26">#REF!</definedName>
    <definedName name="TTVAn5_28" localSheetId="11">#REF!</definedName>
    <definedName name="TTVAn5_28" localSheetId="3">#REF!</definedName>
    <definedName name="TTVAn5_28">#REF!</definedName>
    <definedName name="TTVAn5_3">"$#REF!.$A$103"</definedName>
    <definedName name="Tu_dung_ton_that" localSheetId="11">#REF!</definedName>
    <definedName name="Tu_dung_ton_that" localSheetId="3">#REF!</definedName>
    <definedName name="Tu_dung_ton_that">#REF!</definedName>
    <definedName name="Tuong_chan" localSheetId="11">#REF!</definedName>
    <definedName name="Tuong_chan" localSheetId="3">#REF!</definedName>
    <definedName name="Tuong_chan">#REF!</definedName>
    <definedName name="Tuong_chan_20" localSheetId="11">#REF!</definedName>
    <definedName name="Tuong_chan_20" localSheetId="3">#REF!</definedName>
    <definedName name="Tuong_chan_20">#REF!</definedName>
    <definedName name="Tuong_chan_28" localSheetId="11">#REF!</definedName>
    <definedName name="Tuong_chan_28" localSheetId="3">#REF!</definedName>
    <definedName name="Tuong_chan_28">#REF!</definedName>
    <definedName name="Tuong_dau_HD" localSheetId="11">#REF!</definedName>
    <definedName name="Tuong_dau_HD" localSheetId="3">#REF!</definedName>
    <definedName name="Tuong_dau_HD">#REF!</definedName>
    <definedName name="Tuvan" localSheetId="11">#REF!</definedName>
    <definedName name="Tuvan" localSheetId="3">#REF!</definedName>
    <definedName name="Tuvan">#REF!</definedName>
    <definedName name="Tuvan_20" localSheetId="11">#REF!</definedName>
    <definedName name="Tuvan_20" localSheetId="3">#REF!</definedName>
    <definedName name="Tuvan_20">#REF!</definedName>
    <definedName name="Tuvan_28" localSheetId="11">#REF!</definedName>
    <definedName name="Tuvan_28" localSheetId="3">#REF!</definedName>
    <definedName name="Tuvan_28">#REF!</definedName>
    <definedName name="tuyennhanh" localSheetId="0" hidden="1">{"'Sheet1'!$L$16"}</definedName>
    <definedName name="tuyennhanh" localSheetId="1" hidden="1">{"'Sheet1'!$L$16"}</definedName>
    <definedName name="tuyennhanh" localSheetId="2" hidden="1">{"'Sheet1'!$L$16"}</definedName>
    <definedName name="tuyennhanh" localSheetId="3" hidden="1">{"'Sheet1'!$L$16"}</definedName>
    <definedName name="tuyennhanh" hidden="1">{"'Sheet1'!$L$16"}</definedName>
    <definedName name="Tuyenquang" localSheetId="11">#REF!</definedName>
    <definedName name="Tuyenquang" localSheetId="3">#REF!</definedName>
    <definedName name="Tuyenquang">#REF!</definedName>
    <definedName name="Tuyenquang_20" localSheetId="11">#REF!</definedName>
    <definedName name="Tuyenquang_20" localSheetId="3">#REF!</definedName>
    <definedName name="Tuyenquang_20">#REF!</definedName>
    <definedName name="Tuyenquang_28" localSheetId="11">#REF!</definedName>
    <definedName name="Tuyenquang_28" localSheetId="3">#REF!</definedName>
    <definedName name="Tuyenquang_28">#REF!</definedName>
    <definedName name="tuyequang" localSheetId="11">#REF!</definedName>
    <definedName name="tuyequang" localSheetId="3">#REF!</definedName>
    <definedName name="tuyequang">#REF!</definedName>
    <definedName name="tuyp" localSheetId="11">#REF!</definedName>
    <definedName name="tuyp" localSheetId="3">#REF!</definedName>
    <definedName name="tuyp">#REF!</definedName>
    <definedName name="tuyp_20" localSheetId="11">#REF!</definedName>
    <definedName name="tuyp_20" localSheetId="3">#REF!</definedName>
    <definedName name="tuyp_20">#REF!</definedName>
    <definedName name="tuyp_28" localSheetId="11">#REF!</definedName>
    <definedName name="tuyp_28" localSheetId="3">#REF!</definedName>
    <definedName name="tuyp_28">#REF!</definedName>
    <definedName name="tv75nc">"$#REF!.$H$113"</definedName>
    <definedName name="tv75nc_26" localSheetId="11">#REF!</definedName>
    <definedName name="tv75nc_26" localSheetId="3">#REF!</definedName>
    <definedName name="tv75nc_26">#REF!</definedName>
    <definedName name="tv75nc_28" localSheetId="11">#REF!</definedName>
    <definedName name="tv75nc_28" localSheetId="3">#REF!</definedName>
    <definedName name="tv75nc_28">#REF!</definedName>
    <definedName name="tv75nc_3">"$#REF!.$H$113"</definedName>
    <definedName name="tv75vl">"$#REF!.$H$110"</definedName>
    <definedName name="tv75vl_26" localSheetId="11">#REF!</definedName>
    <definedName name="tv75vl_26" localSheetId="3">#REF!</definedName>
    <definedName name="tv75vl_26">#REF!</definedName>
    <definedName name="tv75vl_28" localSheetId="11">#REF!</definedName>
    <definedName name="tv75vl_28" localSheetId="3">#REF!</definedName>
    <definedName name="tv75vl_28">#REF!</definedName>
    <definedName name="tv75vl_3">"$#REF!.$H$110"</definedName>
    <definedName name="TVGS" localSheetId="11">#REF!</definedName>
    <definedName name="TVGS" localSheetId="3">#REF!</definedName>
    <definedName name="TVGS">#REF!</definedName>
    <definedName name="Tvk" localSheetId="11">#REF!</definedName>
    <definedName name="Tvk" localSheetId="3">#REF!</definedName>
    <definedName name="Tvk">#REF!</definedName>
    <definedName name="Tvk_20" localSheetId="11">#REF!</definedName>
    <definedName name="Tvk_20" localSheetId="3">#REF!</definedName>
    <definedName name="Tvk_20">#REF!</definedName>
    <definedName name="Tvk_28" localSheetId="11">#REF!</definedName>
    <definedName name="Tvk_28" localSheetId="3">#REF!</definedName>
    <definedName name="Tvk_28">#REF!</definedName>
    <definedName name="TW" localSheetId="11">#REF!</definedName>
    <definedName name="TW" localSheetId="3">#REF!</definedName>
    <definedName name="TW">#REF!</definedName>
    <definedName name="twdd" localSheetId="11">#REF!</definedName>
    <definedName name="twdd" localSheetId="3">#REF!</definedName>
    <definedName name="twdd">#REF!</definedName>
    <definedName name="twdd_28" localSheetId="11">#REF!</definedName>
    <definedName name="twdd_28" localSheetId="3">#REF!</definedName>
    <definedName name="twdd_28">#REF!</definedName>
    <definedName name="TX" localSheetId="11">#REF!</definedName>
    <definedName name="TX" localSheetId="3">#REF!</definedName>
    <definedName name="TX">#REF!</definedName>
    <definedName name="TX_28" localSheetId="11">#REF!</definedName>
    <definedName name="TX_28" localSheetId="3">#REF!</definedName>
    <definedName name="TX_28">#REF!</definedName>
    <definedName name="tx1pignc">NA()</definedName>
    <definedName name="tx1pignc_26" localSheetId="11">#REF!</definedName>
    <definedName name="tx1pignc_26" localSheetId="3">#REF!</definedName>
    <definedName name="tx1pignc_26">#REF!</definedName>
    <definedName name="tx1pignc_28" localSheetId="11">#REF!</definedName>
    <definedName name="tx1pignc_28" localSheetId="3">#REF!</definedName>
    <definedName name="tx1pignc_28">#REF!</definedName>
    <definedName name="tx1pignc_3">NA()</definedName>
    <definedName name="tx1pindnc">NA()</definedName>
    <definedName name="tx1pindnc_26" localSheetId="11">#REF!</definedName>
    <definedName name="tx1pindnc_26" localSheetId="3">#REF!</definedName>
    <definedName name="tx1pindnc_26">#REF!</definedName>
    <definedName name="tx1pindnc_28" localSheetId="11">#REF!</definedName>
    <definedName name="tx1pindnc_28" localSheetId="3">#REF!</definedName>
    <definedName name="tx1pindnc_28">#REF!</definedName>
    <definedName name="tx1pindnc_3">NA()</definedName>
    <definedName name="tx1pingnc">NA()</definedName>
    <definedName name="tx1pingnc_26" localSheetId="11">#REF!</definedName>
    <definedName name="tx1pingnc_26" localSheetId="3">#REF!</definedName>
    <definedName name="tx1pingnc_26">#REF!</definedName>
    <definedName name="tx1pingnc_28" localSheetId="11">#REF!</definedName>
    <definedName name="tx1pingnc_28" localSheetId="3">#REF!</definedName>
    <definedName name="tx1pingnc_28">#REF!</definedName>
    <definedName name="tx1pingnc_3">NA()</definedName>
    <definedName name="tx1pintnc">NA()</definedName>
    <definedName name="tx1pintnc_26" localSheetId="11">#REF!</definedName>
    <definedName name="tx1pintnc_26" localSheetId="3">#REF!</definedName>
    <definedName name="tx1pintnc_26">#REF!</definedName>
    <definedName name="tx1pintnc_28" localSheetId="11">#REF!</definedName>
    <definedName name="tx1pintnc_28" localSheetId="3">#REF!</definedName>
    <definedName name="tx1pintnc_28">#REF!</definedName>
    <definedName name="tx1pintnc_3">NA()</definedName>
    <definedName name="tx1pitnc">NA()</definedName>
    <definedName name="tx1pitnc_26" localSheetId="11">#REF!</definedName>
    <definedName name="tx1pitnc_26" localSheetId="3">#REF!</definedName>
    <definedName name="tx1pitnc_26">#REF!</definedName>
    <definedName name="tx1pitnc_28" localSheetId="11">#REF!</definedName>
    <definedName name="tx1pitnc_28" localSheetId="3">#REF!</definedName>
    <definedName name="tx1pitnc_28">#REF!</definedName>
    <definedName name="tx1pitnc_3">NA()</definedName>
    <definedName name="tx2mhnnc">NA()</definedName>
    <definedName name="tx2mhnnc_26" localSheetId="11">#REF!</definedName>
    <definedName name="tx2mhnnc_26" localSheetId="3">#REF!</definedName>
    <definedName name="tx2mhnnc_26">#REF!</definedName>
    <definedName name="tx2mhnnc_28" localSheetId="11">#REF!</definedName>
    <definedName name="tx2mhnnc_28" localSheetId="3">#REF!</definedName>
    <definedName name="tx2mhnnc_28">#REF!</definedName>
    <definedName name="tx2mhnnc_3">NA()</definedName>
    <definedName name="tx2mitnc">NA()</definedName>
    <definedName name="tx2mitnc_26" localSheetId="11">#REF!</definedName>
    <definedName name="tx2mitnc_26" localSheetId="3">#REF!</definedName>
    <definedName name="tx2mitnc_26">#REF!</definedName>
    <definedName name="tx2mitnc_28" localSheetId="11">#REF!</definedName>
    <definedName name="tx2mitnc_28" localSheetId="3">#REF!</definedName>
    <definedName name="tx2mitnc_28">#REF!</definedName>
    <definedName name="tx2mitnc_3">NA()</definedName>
    <definedName name="txhnnc">NA()</definedName>
    <definedName name="txhnnc_26" localSheetId="11">#REF!</definedName>
    <definedName name="txhnnc_26" localSheetId="3">#REF!</definedName>
    <definedName name="txhnnc_26">#REF!</definedName>
    <definedName name="txhnnc_28" localSheetId="11">#REF!</definedName>
    <definedName name="txhnnc_28" localSheetId="3">#REF!</definedName>
    <definedName name="txhnnc_28">#REF!</definedName>
    <definedName name="txhnnc_3">NA()</definedName>
    <definedName name="txig1nc">NA()</definedName>
    <definedName name="txig1nc_26" localSheetId="11">#REF!</definedName>
    <definedName name="txig1nc_26" localSheetId="3">#REF!</definedName>
    <definedName name="txig1nc_26">#REF!</definedName>
    <definedName name="txig1nc_28" localSheetId="11">#REF!</definedName>
    <definedName name="txig1nc_28" localSheetId="3">#REF!</definedName>
    <definedName name="txig1nc_28">#REF!</definedName>
    <definedName name="txig1nc_3">NA()</definedName>
    <definedName name="txin190nc">NA()</definedName>
    <definedName name="txin190nc_26" localSheetId="11">#REF!</definedName>
    <definedName name="txin190nc_26" localSheetId="3">#REF!</definedName>
    <definedName name="txin190nc_26">#REF!</definedName>
    <definedName name="txin190nc_28" localSheetId="11">#REF!</definedName>
    <definedName name="txin190nc_28" localSheetId="3">#REF!</definedName>
    <definedName name="txin190nc_28">#REF!</definedName>
    <definedName name="txin190nc_3">NA()</definedName>
    <definedName name="txinnc">NA()</definedName>
    <definedName name="txinnc_26" localSheetId="11">#REF!</definedName>
    <definedName name="txinnc_26" localSheetId="3">#REF!</definedName>
    <definedName name="txinnc_26">#REF!</definedName>
    <definedName name="txinnc_28" localSheetId="11">#REF!</definedName>
    <definedName name="txinnc_28" localSheetId="3">#REF!</definedName>
    <definedName name="txinnc_28">#REF!</definedName>
    <definedName name="txinnc_3">NA()</definedName>
    <definedName name="txit1nc">NA()</definedName>
    <definedName name="txit1nc_26" localSheetId="11">#REF!</definedName>
    <definedName name="txit1nc_26" localSheetId="3">#REF!</definedName>
    <definedName name="txit1nc_26">#REF!</definedName>
    <definedName name="txit1nc_28" localSheetId="11">#REF!</definedName>
    <definedName name="txit1nc_28" localSheetId="3">#REF!</definedName>
    <definedName name="txit1nc_28">#REF!</definedName>
    <definedName name="txit1nc_3">NA()</definedName>
    <definedName name="Txk" localSheetId="11">#REF!</definedName>
    <definedName name="Txk" localSheetId="3">#REF!</definedName>
    <definedName name="Txk">#REF!</definedName>
    <definedName name="Txk_20" localSheetId="11">#REF!</definedName>
    <definedName name="Txk_20" localSheetId="3">#REF!</definedName>
    <definedName name="Txk_20">#REF!</definedName>
    <definedName name="Txk_28" localSheetId="11">#REF!</definedName>
    <definedName name="Txk_28" localSheetId="3">#REF!</definedName>
    <definedName name="Txk_28">#REF!</definedName>
    <definedName name="TY" localSheetId="11">#REF!</definedName>
    <definedName name="TY" localSheetId="3">#REF!</definedName>
    <definedName name="TY">#REF!</definedName>
    <definedName name="TY_28" localSheetId="11">#REF!</definedName>
    <definedName name="TY_28" localSheetId="3">#REF!</definedName>
    <definedName name="TY_28">#REF!</definedName>
    <definedName name="Ty_gia" localSheetId="11">#REF!</definedName>
    <definedName name="Ty_gia" localSheetId="3">#REF!</definedName>
    <definedName name="Ty_gia">#REF!</definedName>
    <definedName name="ty_le" localSheetId="11">#REF!</definedName>
    <definedName name="ty_le" localSheetId="3">#REF!</definedName>
    <definedName name="ty_le">#REF!</definedName>
    <definedName name="Ty_Le_1" localSheetId="11">#REF!</definedName>
    <definedName name="Ty_Le_1" localSheetId="3">#REF!</definedName>
    <definedName name="Ty_Le_1">#REF!</definedName>
    <definedName name="Ty_Le_1_20" localSheetId="11">#REF!</definedName>
    <definedName name="Ty_Le_1_20" localSheetId="3">#REF!</definedName>
    <definedName name="Ty_Le_1_20">#REF!</definedName>
    <definedName name="Ty_Le_1_28" localSheetId="11">#REF!</definedName>
    <definedName name="Ty_Le_1_28" localSheetId="3">#REF!</definedName>
    <definedName name="Ty_Le_1_28">#REF!</definedName>
    <definedName name="ty_le_2" localSheetId="11">#REF!</definedName>
    <definedName name="ty_le_2" localSheetId="3">#REF!</definedName>
    <definedName name="ty_le_2">#REF!</definedName>
    <definedName name="ty_le_20" localSheetId="11">#REF!</definedName>
    <definedName name="ty_le_20" localSheetId="3">#REF!</definedName>
    <definedName name="ty_le_20">#REF!</definedName>
    <definedName name="ty_le_3" localSheetId="11">#REF!</definedName>
    <definedName name="ty_le_3" localSheetId="3">#REF!</definedName>
    <definedName name="ty_le_3">#REF!</definedName>
    <definedName name="ty_le_BTN" localSheetId="11">#REF!</definedName>
    <definedName name="ty_le_BTN" localSheetId="3">#REF!</definedName>
    <definedName name="ty_le_BTN">#REF!</definedName>
    <definedName name="ty_le_BTN_20" localSheetId="11">#REF!</definedName>
    <definedName name="ty_le_BTN_20" localSheetId="3">#REF!</definedName>
    <definedName name="ty_le_BTN_20">#REF!</definedName>
    <definedName name="ty_le_BTN_28" localSheetId="11">#REF!</definedName>
    <definedName name="ty_le_BTN_28" localSheetId="3">#REF!</definedName>
    <definedName name="ty_le_BTN_28">#REF!</definedName>
    <definedName name="Ty_le1" localSheetId="11">#REF!</definedName>
    <definedName name="Ty_le1" localSheetId="3">#REF!</definedName>
    <definedName name="Ty_le1">#REF!</definedName>
    <definedName name="Ty_le1_20" localSheetId="11">#REF!</definedName>
    <definedName name="Ty_le1_20" localSheetId="3">#REF!</definedName>
    <definedName name="Ty_le1_20">#REF!</definedName>
    <definedName name="tz593_20" localSheetId="11">#REF!</definedName>
    <definedName name="tz593_20" localSheetId="3">#REF!</definedName>
    <definedName name="tz593_20">#REF!</definedName>
    <definedName name="tz593_28" localSheetId="11">#REF!</definedName>
    <definedName name="tz593_28" localSheetId="3">#REF!</definedName>
    <definedName name="tz593_28">#REF!</definedName>
    <definedName name="u" localSheetId="11">#REF!</definedName>
    <definedName name="u" localSheetId="3">#REF!</definedName>
    <definedName name="u">#REF!</definedName>
    <definedName name="u_20" localSheetId="11">#REF!</definedName>
    <definedName name="u_20" localSheetId="3">#REF!</definedName>
    <definedName name="u_20">#REF!</definedName>
    <definedName name="u_28" localSheetId="11">#REF!</definedName>
    <definedName name="u_28" localSheetId="3">#REF!</definedName>
    <definedName name="u_28">#REF!</definedName>
    <definedName name="Udm" localSheetId="11">#REF!</definedName>
    <definedName name="Udm" localSheetId="3">#REF!</definedName>
    <definedName name="Udm">#REF!</definedName>
    <definedName name="Udm_28" localSheetId="11">#REF!</definedName>
    <definedName name="Udm_28" localSheetId="3">#REF!</definedName>
    <definedName name="Udm_28">#REF!</definedName>
    <definedName name="ui108_20" localSheetId="11">#REF!</definedName>
    <definedName name="ui108_20" localSheetId="3">#REF!</definedName>
    <definedName name="ui108_20">#REF!</definedName>
    <definedName name="ui108_28" localSheetId="11">#REF!</definedName>
    <definedName name="ui108_28" localSheetId="3">#REF!</definedName>
    <definedName name="ui108_28">#REF!</definedName>
    <definedName name="ui110cv" localSheetId="11">#REF!</definedName>
    <definedName name="ui110cv" localSheetId="3">#REF!</definedName>
    <definedName name="ui110cv">#REF!</definedName>
    <definedName name="ui110cv_20" localSheetId="11">#REF!</definedName>
    <definedName name="ui110cv_20" localSheetId="3">#REF!</definedName>
    <definedName name="ui110cv_20">#REF!</definedName>
    <definedName name="ui180_20" localSheetId="11">#REF!</definedName>
    <definedName name="ui180_20" localSheetId="3">#REF!</definedName>
    <definedName name="ui180_20">#REF!</definedName>
    <definedName name="ui180_28" localSheetId="11">#REF!</definedName>
    <definedName name="ui180_28" localSheetId="3">#REF!</definedName>
    <definedName name="ui180_28">#REF!</definedName>
    <definedName name="UK_UPcon" localSheetId="11">#REF!</definedName>
    <definedName name="UK_UPcon" localSheetId="3">#REF!</definedName>
    <definedName name="UK_UPcon">#REF!</definedName>
    <definedName name="UK_UPcon_20" localSheetId="11">#REF!</definedName>
    <definedName name="UK_UPcon_20" localSheetId="3">#REF!</definedName>
    <definedName name="UK_UPcon_20">#REF!</definedName>
    <definedName name="UK_UPcon_28" localSheetId="11">#REF!</definedName>
    <definedName name="UK_UPcon_28" localSheetId="3">#REF!</definedName>
    <definedName name="UK_UPcon_28">#REF!</definedName>
    <definedName name="UN_UPcon" localSheetId="11">#REF!</definedName>
    <definedName name="UN_UPcon" localSheetId="3">#REF!</definedName>
    <definedName name="UN_UPcon">#REF!</definedName>
    <definedName name="UN_UPcon_20" localSheetId="11">#REF!</definedName>
    <definedName name="UN_UPcon_20" localSheetId="3">#REF!</definedName>
    <definedName name="UN_UPcon_20">#REF!</definedName>
    <definedName name="UN_UPcon_28" localSheetId="11">#REF!</definedName>
    <definedName name="UN_UPcon_28" localSheetId="3">#REF!</definedName>
    <definedName name="UN_UPcon_28">#REF!</definedName>
    <definedName name="UNL" localSheetId="11">#REF!</definedName>
    <definedName name="UNL" localSheetId="3">#REF!</definedName>
    <definedName name="UNL">#REF!</definedName>
    <definedName name="UNL_20" localSheetId="11">#REF!</definedName>
    <definedName name="UNL_20" localSheetId="3">#REF!</definedName>
    <definedName name="UNL_20">#REF!</definedName>
    <definedName name="UNL_28" localSheetId="11">#REF!</definedName>
    <definedName name="UNL_28" localSheetId="3">#REF!</definedName>
    <definedName name="UNL_28">#REF!</definedName>
    <definedName name="uonct" localSheetId="11">#REF!</definedName>
    <definedName name="uonct" localSheetId="3">#REF!</definedName>
    <definedName name="uonct">#REF!</definedName>
    <definedName name="uonct_20" localSheetId="11">#REF!</definedName>
    <definedName name="uonct_20" localSheetId="3">#REF!</definedName>
    <definedName name="uonct_20">#REF!</definedName>
    <definedName name="uonong" localSheetId="11">#REF!</definedName>
    <definedName name="uonong" localSheetId="3">#REF!</definedName>
    <definedName name="uonong">#REF!</definedName>
    <definedName name="uonong_20" localSheetId="11">#REF!</definedName>
    <definedName name="uonong_20" localSheetId="3">#REF!</definedName>
    <definedName name="uonong_20">#REF!</definedName>
    <definedName name="uonong_28" localSheetId="11">#REF!</definedName>
    <definedName name="uonong_28" localSheetId="3">#REF!</definedName>
    <definedName name="uonong_28">#REF!</definedName>
    <definedName name="UP" localSheetId="11">(#REF!,#REF!,#REF!,#REF!,#REF!,#REF!,#REF!,#REF!,#REF!,#REF!,#REF!)</definedName>
    <definedName name="UP" localSheetId="3">(#REF!,#REF!,#REF!,#REF!,#REF!,#REF!,#REF!,#REF!,#REF!,#REF!,#REF!)</definedName>
    <definedName name="UP">(#REF!,#REF!,#REF!,#REF!,#REF!,#REF!,#REF!,#REF!,#REF!,#REF!,#REF!)</definedName>
    <definedName name="UP_20" localSheetId="11">(#REF!,#REF!,#REF!,#REF!,#REF!,#REF!,#REF!,#REF!,#REF!,#REF!,#REF!)</definedName>
    <definedName name="UP_20" localSheetId="3">(#REF!,#REF!,#REF!,#REF!,#REF!,#REF!,#REF!,#REF!,#REF!,#REF!,#REF!)</definedName>
    <definedName name="UP_20">(#REF!,#REF!,#REF!,#REF!,#REF!,#REF!,#REF!,#REF!,#REF!,#REF!,#REF!)</definedName>
    <definedName name="UP_28" localSheetId="11">(#REF!,#REF!,#REF!,#REF!,#REF!,#REF!,#REF!,#REF!,#REF!,#REF!,#REF!)</definedName>
    <definedName name="UP_28" localSheetId="3">(#REF!,#REF!,#REF!,#REF!,#REF!,#REF!,#REF!,#REF!,#REF!,#REF!,#REF!)</definedName>
    <definedName name="UP_28">(#REF!,#REF!,#REF!,#REF!,#REF!,#REF!,#REF!,#REF!,#REF!,#REF!,#REF!)</definedName>
    <definedName name="upnoc" localSheetId="11">#REF!</definedName>
    <definedName name="upnoc" localSheetId="3">#REF!</definedName>
    <definedName name="upnoc">#REF!</definedName>
    <definedName name="upnoc_20" localSheetId="11">#REF!</definedName>
    <definedName name="upnoc_20" localSheetId="3">#REF!</definedName>
    <definedName name="upnoc_20">#REF!</definedName>
    <definedName name="upnoc_28" localSheetId="11">#REF!</definedName>
    <definedName name="upnoc_28" localSheetId="3">#REF!</definedName>
    <definedName name="upnoc_28">#REF!</definedName>
    <definedName name="upperlowlandlimit" localSheetId="11">#REF!</definedName>
    <definedName name="upperlowlandlimit" localSheetId="3">#REF!</definedName>
    <definedName name="upperlowlandlimit">#REF!</definedName>
    <definedName name="upperlowlandlimit_20" localSheetId="11">#REF!</definedName>
    <definedName name="upperlowlandlimit_20" localSheetId="3">#REF!</definedName>
    <definedName name="upperlowlandlimit_20">#REF!</definedName>
    <definedName name="upperlowlandlimit_28" localSheetId="11">#REF!</definedName>
    <definedName name="upperlowlandlimit_28" localSheetId="3">#REF!</definedName>
    <definedName name="upperlowlandlimit_28">#REF!</definedName>
    <definedName name="USCT" localSheetId="11">#REF!</definedName>
    <definedName name="USCT" localSheetId="3">#REF!</definedName>
    <definedName name="USCT">#REF!</definedName>
    <definedName name="USCT_20" localSheetId="11">#REF!</definedName>
    <definedName name="USCT_20" localSheetId="3">#REF!</definedName>
    <definedName name="USCT_20">#REF!</definedName>
    <definedName name="USCT_28" localSheetId="11">#REF!</definedName>
    <definedName name="USCT_28" localSheetId="3">#REF!</definedName>
    <definedName name="USCT_28">#REF!</definedName>
    <definedName name="USCTKU" localSheetId="11">#REF!</definedName>
    <definedName name="USCTKU" localSheetId="3">#REF!</definedName>
    <definedName name="USCTKU">#REF!</definedName>
    <definedName name="USCTKU_20" localSheetId="11">#REF!</definedName>
    <definedName name="USCTKU_20" localSheetId="3">#REF!</definedName>
    <definedName name="USCTKU_20">#REF!</definedName>
    <definedName name="USD">NA()</definedName>
    <definedName name="USD_26" localSheetId="11">#REF!</definedName>
    <definedName name="USD_26" localSheetId="3">#REF!</definedName>
    <definedName name="USD_26">#REF!</definedName>
    <definedName name="usd_28" localSheetId="11">#REF!</definedName>
    <definedName name="usd_28" localSheetId="3">#REF!</definedName>
    <definedName name="usd_28">#REF!</definedName>
    <definedName name="USKC" localSheetId="11">#REF!</definedName>
    <definedName name="USKC" localSheetId="3">#REF!</definedName>
    <definedName name="USKC">#REF!</definedName>
    <definedName name="USKC_20" localSheetId="11">#REF!</definedName>
    <definedName name="USKC_20" localSheetId="3">#REF!</definedName>
    <definedName name="USKC_20">#REF!</definedName>
    <definedName name="USNC" localSheetId="11">#REF!</definedName>
    <definedName name="USNC" localSheetId="3">#REF!</definedName>
    <definedName name="USNC">#REF!</definedName>
    <definedName name="USNC_20" localSheetId="11">#REF!</definedName>
    <definedName name="USNC_20" localSheetId="3">#REF!</definedName>
    <definedName name="USNC_20">#REF!</definedName>
    <definedName name="uu" localSheetId="11">#REF!</definedName>
    <definedName name="uu" localSheetId="3">#REF!</definedName>
    <definedName name="uu">#REF!</definedName>
    <definedName name="uu_20" localSheetId="11">#REF!</definedName>
    <definedName name="uu_20" localSheetId="3">#REF!</definedName>
    <definedName name="uu_20">#REF!</definedName>
    <definedName name="uuu" localSheetId="11">#REF!</definedName>
    <definedName name="uuu" localSheetId="3">#REF!</definedName>
    <definedName name="uuu">#REF!</definedName>
    <definedName name="uuu_1" localSheetId="11">#REF!</definedName>
    <definedName name="uuu_1" localSheetId="3">#REF!</definedName>
    <definedName name="uuu_1">#REF!</definedName>
    <definedName name="uuu_2" localSheetId="11">#REF!</definedName>
    <definedName name="uuu_2" localSheetId="3">#REF!</definedName>
    <definedName name="uuu_2">#REF!</definedName>
    <definedName name="uuu_20" localSheetId="11">#REF!</definedName>
    <definedName name="uuu_20" localSheetId="3">#REF!</definedName>
    <definedName name="uuu_20">#REF!</definedName>
    <definedName name="uuu_25" localSheetId="11">#REF!</definedName>
    <definedName name="uuu_25" localSheetId="3">#REF!</definedName>
    <definedName name="uuu_25">#REF!</definedName>
    <definedName name="uw" localSheetId="11">#REF!</definedName>
    <definedName name="uw" localSheetId="3">#REF!</definedName>
    <definedName name="uw">#REF!</definedName>
    <definedName name="uy" localSheetId="11">#REF!</definedName>
    <definedName name="uy" localSheetId="3">#REF!</definedName>
    <definedName name="uy">#REF!</definedName>
    <definedName name="uy_28" localSheetId="11">#REF!</definedName>
    <definedName name="uy_28" localSheetId="3">#REF!</definedName>
    <definedName name="uy_28">#REF!</definedName>
    <definedName name="v" localSheetId="11">#REF!</definedName>
    <definedName name="v" localSheetId="3">#REF!</definedName>
    <definedName name="v">#REF!</definedName>
    <definedName name="V.1" localSheetId="11">#REF!</definedName>
    <definedName name="V.1" localSheetId="3">#REF!</definedName>
    <definedName name="V.1">#REF!</definedName>
    <definedName name="V.1_20" localSheetId="11">#REF!</definedName>
    <definedName name="V.1_20" localSheetId="3">#REF!</definedName>
    <definedName name="V.1_20">#REF!</definedName>
    <definedName name="V.10" localSheetId="11">#REF!</definedName>
    <definedName name="V.10" localSheetId="3">#REF!</definedName>
    <definedName name="V.10">#REF!</definedName>
    <definedName name="V.10_20" localSheetId="11">#REF!</definedName>
    <definedName name="V.10_20" localSheetId="3">#REF!</definedName>
    <definedName name="V.10_20">#REF!</definedName>
    <definedName name="V.11" localSheetId="11">#REF!</definedName>
    <definedName name="V.11" localSheetId="3">#REF!</definedName>
    <definedName name="V.11">#REF!</definedName>
    <definedName name="V.11_20" localSheetId="11">#REF!</definedName>
    <definedName name="V.11_20" localSheetId="3">#REF!</definedName>
    <definedName name="V.11_20">#REF!</definedName>
    <definedName name="V.12" localSheetId="11">#REF!</definedName>
    <definedName name="V.12" localSheetId="3">#REF!</definedName>
    <definedName name="V.12">#REF!</definedName>
    <definedName name="V.12_20" localSheetId="11">#REF!</definedName>
    <definedName name="V.12_20" localSheetId="3">#REF!</definedName>
    <definedName name="V.12_20">#REF!</definedName>
    <definedName name="V.13" localSheetId="11">#REF!</definedName>
    <definedName name="V.13" localSheetId="3">#REF!</definedName>
    <definedName name="V.13">#REF!</definedName>
    <definedName name="V.13_20" localSheetId="11">#REF!</definedName>
    <definedName name="V.13_20" localSheetId="3">#REF!</definedName>
    <definedName name="V.13_20">#REF!</definedName>
    <definedName name="V.14" localSheetId="11">#REF!</definedName>
    <definedName name="V.14" localSheetId="3">#REF!</definedName>
    <definedName name="V.14">#REF!</definedName>
    <definedName name="V.14_20" localSheetId="11">#REF!</definedName>
    <definedName name="V.14_20" localSheetId="3">#REF!</definedName>
    <definedName name="V.14_20">#REF!</definedName>
    <definedName name="V.15" localSheetId="11">#REF!</definedName>
    <definedName name="V.15" localSheetId="3">#REF!</definedName>
    <definedName name="V.15">#REF!</definedName>
    <definedName name="V.15_20" localSheetId="11">#REF!</definedName>
    <definedName name="V.15_20" localSheetId="3">#REF!</definedName>
    <definedName name="V.15_20">#REF!</definedName>
    <definedName name="V.16" localSheetId="11">#REF!</definedName>
    <definedName name="V.16" localSheetId="3">#REF!</definedName>
    <definedName name="V.16">#REF!</definedName>
    <definedName name="V.16_20" localSheetId="11">#REF!</definedName>
    <definedName name="V.16_20" localSheetId="3">#REF!</definedName>
    <definedName name="V.16_20">#REF!</definedName>
    <definedName name="V.17" localSheetId="11">#REF!</definedName>
    <definedName name="V.17" localSheetId="3">#REF!</definedName>
    <definedName name="V.17">#REF!</definedName>
    <definedName name="V.17_20" localSheetId="11">#REF!</definedName>
    <definedName name="V.17_20" localSheetId="3">#REF!</definedName>
    <definedName name="V.17_20">#REF!</definedName>
    <definedName name="V.18" localSheetId="11">#REF!</definedName>
    <definedName name="V.18" localSheetId="3">#REF!</definedName>
    <definedName name="V.18">#REF!</definedName>
    <definedName name="V.18_20" localSheetId="11">#REF!</definedName>
    <definedName name="V.18_20" localSheetId="3">#REF!</definedName>
    <definedName name="V.18_20">#REF!</definedName>
    <definedName name="V.2" localSheetId="11">#REF!</definedName>
    <definedName name="V.2" localSheetId="3">#REF!</definedName>
    <definedName name="V.2">#REF!</definedName>
    <definedName name="V.2_20" localSheetId="11">#REF!</definedName>
    <definedName name="V.2_20" localSheetId="3">#REF!</definedName>
    <definedName name="V.2_20">#REF!</definedName>
    <definedName name="V.3" localSheetId="11">#REF!</definedName>
    <definedName name="V.3" localSheetId="3">#REF!</definedName>
    <definedName name="V.3">#REF!</definedName>
    <definedName name="V.3_20" localSheetId="11">#REF!</definedName>
    <definedName name="V.3_20" localSheetId="3">#REF!</definedName>
    <definedName name="V.3_20">#REF!</definedName>
    <definedName name="V.4" localSheetId="11">#REF!</definedName>
    <definedName name="V.4" localSheetId="3">#REF!</definedName>
    <definedName name="V.4">#REF!</definedName>
    <definedName name="V.4_20" localSheetId="11">#REF!</definedName>
    <definedName name="V.4_20" localSheetId="3">#REF!</definedName>
    <definedName name="V.4_20">#REF!</definedName>
    <definedName name="V.5" localSheetId="11">#REF!</definedName>
    <definedName name="V.5" localSheetId="3">#REF!</definedName>
    <definedName name="V.5">#REF!</definedName>
    <definedName name="V.5_20" localSheetId="11">#REF!</definedName>
    <definedName name="V.5_20" localSheetId="3">#REF!</definedName>
    <definedName name="V.5_20">#REF!</definedName>
    <definedName name="V.6" localSheetId="11">#REF!</definedName>
    <definedName name="V.6" localSheetId="3">#REF!</definedName>
    <definedName name="V.6">#REF!</definedName>
    <definedName name="V.6_20" localSheetId="11">#REF!</definedName>
    <definedName name="V.6_20" localSheetId="3">#REF!</definedName>
    <definedName name="V.6_20">#REF!</definedName>
    <definedName name="V.7" localSheetId="11">#REF!</definedName>
    <definedName name="V.7" localSheetId="3">#REF!</definedName>
    <definedName name="V.7">#REF!</definedName>
    <definedName name="V.7_20" localSheetId="11">#REF!</definedName>
    <definedName name="V.7_20" localSheetId="3">#REF!</definedName>
    <definedName name="V.7_20">#REF!</definedName>
    <definedName name="V.8" localSheetId="11">#REF!</definedName>
    <definedName name="V.8" localSheetId="3">#REF!</definedName>
    <definedName name="V.8">#REF!</definedName>
    <definedName name="V.8_20" localSheetId="11">#REF!</definedName>
    <definedName name="V.8_20" localSheetId="3">#REF!</definedName>
    <definedName name="V.8_20">#REF!</definedName>
    <definedName name="V.9" localSheetId="11">#REF!</definedName>
    <definedName name="V.9" localSheetId="3">#REF!</definedName>
    <definedName name="V.9">#REF!</definedName>
    <definedName name="V.9_20" localSheetId="11">#REF!</definedName>
    <definedName name="V.9_20" localSheetId="3">#REF!</definedName>
    <definedName name="V.9_20">#REF!</definedName>
    <definedName name="v_1" localSheetId="11">#REF!</definedName>
    <definedName name="v_1" localSheetId="3">#REF!</definedName>
    <definedName name="v_1">#REF!</definedName>
    <definedName name="v_2" localSheetId="11">#REF!</definedName>
    <definedName name="v_2" localSheetId="3">#REF!</definedName>
    <definedName name="v_2">#REF!</definedName>
    <definedName name="v_20" localSheetId="11">#REF!</definedName>
    <definedName name="v_20" localSheetId="3">#REF!</definedName>
    <definedName name="v_20">#REF!</definedName>
    <definedName name="v_25" localSheetId="11">#REF!</definedName>
    <definedName name="v_25" localSheetId="3">#REF!</definedName>
    <definedName name="v_25">#REF!</definedName>
    <definedName name="v_26" localSheetId="11">#REF!</definedName>
    <definedName name="v_26" localSheetId="3">#REF!</definedName>
    <definedName name="v_26">#REF!</definedName>
    <definedName name="v_28" localSheetId="11">#REF!</definedName>
    <definedName name="v_28" localSheetId="3">#REF!</definedName>
    <definedName name="v_28">#REF!</definedName>
    <definedName name="v_3" localSheetId="11">#REF!</definedName>
    <definedName name="v_3" localSheetId="3">#REF!</definedName>
    <definedName name="v_3">#REF!</definedName>
    <definedName name="v_3_1" localSheetId="11">#REF!</definedName>
    <definedName name="v_3_1" localSheetId="3">#REF!</definedName>
    <definedName name="v_3_1">#REF!</definedName>
    <definedName name="v_3_2" localSheetId="11">#REF!</definedName>
    <definedName name="v_3_2" localSheetId="3">#REF!</definedName>
    <definedName name="v_3_2">#REF!</definedName>
    <definedName name="v_3_20" localSheetId="11">#REF!</definedName>
    <definedName name="v_3_20" localSheetId="3">#REF!</definedName>
    <definedName name="v_3_20">#REF!</definedName>
    <definedName name="v_3_25" localSheetId="11">#REF!</definedName>
    <definedName name="v_3_25" localSheetId="3">#REF!</definedName>
    <definedName name="v_3_25">#REF!</definedName>
    <definedName name="V_3_28" localSheetId="11">#REF!</definedName>
    <definedName name="V_3_28" localSheetId="3">#REF!</definedName>
    <definedName name="V_3_28">#REF!</definedName>
    <definedName name="V_4" localSheetId="11">#REF!</definedName>
    <definedName name="V_4" localSheetId="3">#REF!</definedName>
    <definedName name="V_4">#REF!</definedName>
    <definedName name="V_a_b__t_ng_M200____1x2">NA()</definedName>
    <definedName name="V_i_ni_l_ng" localSheetId="11">#REF!</definedName>
    <definedName name="V_i_ni_l_ng" localSheetId="3">#REF!</definedName>
    <definedName name="V_i_ni_l_ng">#REF!</definedName>
    <definedName name="V_t_tõ" localSheetId="11">#REF!</definedName>
    <definedName name="V_t_tõ" localSheetId="3">#REF!</definedName>
    <definedName name="V_t_tõ">#REF!</definedName>
    <definedName name="V_t_tõ_20" localSheetId="11">#REF!</definedName>
    <definedName name="V_t_tõ_20" localSheetId="3">#REF!</definedName>
    <definedName name="V_t_tõ_20">#REF!</definedName>
    <definedName name="V_t_tõ_28" localSheetId="11">#REF!</definedName>
    <definedName name="V_t_tõ_28" localSheetId="3">#REF!</definedName>
    <definedName name="V_t_tõ_28">#REF!</definedName>
    <definedName name="V0" localSheetId="11">#REF!</definedName>
    <definedName name="V0" localSheetId="3">#REF!</definedName>
    <definedName name="V0">#REF!</definedName>
    <definedName name="V0_28" localSheetId="11">#REF!</definedName>
    <definedName name="V0_28" localSheetId="3">#REF!</definedName>
    <definedName name="V0_28">#REF!</definedName>
    <definedName name="v100v" localSheetId="11">#REF!</definedName>
    <definedName name="v100v" localSheetId="3">#REF!</definedName>
    <definedName name="v100v">#REF!</definedName>
    <definedName name="v75d" localSheetId="11">#REF!</definedName>
    <definedName name="v75d" localSheetId="3">#REF!</definedName>
    <definedName name="v75d">#REF!</definedName>
    <definedName name="VA" localSheetId="11">#REF!</definedName>
    <definedName name="VA" localSheetId="3">#REF!</definedName>
    <definedName name="VA">#REF!</definedName>
    <definedName name="VA_28" localSheetId="11">#REF!</definedName>
    <definedName name="VA_28" localSheetId="3">#REF!</definedName>
    <definedName name="VA_28">#REF!</definedName>
    <definedName name="VAÄT_LIEÄU">"ATRAM"</definedName>
    <definedName name="vai" localSheetId="11">#REF!</definedName>
    <definedName name="vai" localSheetId="3">#REF!</definedName>
    <definedName name="vai">#REF!</definedName>
    <definedName name="vai_28" localSheetId="11">#REF!</definedName>
    <definedName name="vai_28" localSheetId="3">#REF!</definedName>
    <definedName name="vai_28">#REF!</definedName>
    <definedName name="vaid" localSheetId="11">#REF!</definedName>
    <definedName name="vaid" localSheetId="3">#REF!</definedName>
    <definedName name="vaid">#REF!</definedName>
    <definedName name="vaid_28" localSheetId="11">#REF!</definedName>
    <definedName name="vaid_28" localSheetId="3">#REF!</definedName>
    <definedName name="vaid_28">#REF!</definedName>
    <definedName name="Value0" localSheetId="11">#REF!</definedName>
    <definedName name="Value0" localSheetId="3">#REF!</definedName>
    <definedName name="Value0">#REF!</definedName>
    <definedName name="Value0_20" localSheetId="11">#REF!</definedName>
    <definedName name="Value0_20" localSheetId="3">#REF!</definedName>
    <definedName name="Value0_20">#REF!</definedName>
    <definedName name="Value0_28" localSheetId="11">#REF!</definedName>
    <definedName name="Value0_28" localSheetId="3">#REF!</definedName>
    <definedName name="Value0_28">#REF!</definedName>
    <definedName name="Value1" localSheetId="11">#REF!</definedName>
    <definedName name="Value1" localSheetId="3">#REF!</definedName>
    <definedName name="Value1">#REF!</definedName>
    <definedName name="Value1_20" localSheetId="11">#REF!</definedName>
    <definedName name="Value1_20" localSheetId="3">#REF!</definedName>
    <definedName name="Value1_20">#REF!</definedName>
    <definedName name="Value1_28" localSheetId="11">#REF!</definedName>
    <definedName name="Value1_28" localSheetId="3">#REF!</definedName>
    <definedName name="Value1_28">#REF!</definedName>
    <definedName name="Value10" localSheetId="11">#REF!</definedName>
    <definedName name="Value10" localSheetId="3">#REF!</definedName>
    <definedName name="Value10">#REF!</definedName>
    <definedName name="Value10_20" localSheetId="11">#REF!</definedName>
    <definedName name="Value10_20" localSheetId="3">#REF!</definedName>
    <definedName name="Value10_20">#REF!</definedName>
    <definedName name="Value10_28" localSheetId="11">#REF!</definedName>
    <definedName name="Value10_28" localSheetId="3">#REF!</definedName>
    <definedName name="Value10_28">#REF!</definedName>
    <definedName name="Value11" localSheetId="11">#REF!</definedName>
    <definedName name="Value11" localSheetId="3">#REF!</definedName>
    <definedName name="Value11">#REF!</definedName>
    <definedName name="Value11_20" localSheetId="11">#REF!</definedName>
    <definedName name="Value11_20" localSheetId="3">#REF!</definedName>
    <definedName name="Value11_20">#REF!</definedName>
    <definedName name="Value11_28" localSheetId="11">#REF!</definedName>
    <definedName name="Value11_28" localSheetId="3">#REF!</definedName>
    <definedName name="Value11_28">#REF!</definedName>
    <definedName name="Value12" localSheetId="11">#REF!</definedName>
    <definedName name="Value12" localSheetId="3">#REF!</definedName>
    <definedName name="Value12">#REF!</definedName>
    <definedName name="Value12_20" localSheetId="11">#REF!</definedName>
    <definedName name="Value12_20" localSheetId="3">#REF!</definedName>
    <definedName name="Value12_20">#REF!</definedName>
    <definedName name="Value12_28" localSheetId="11">#REF!</definedName>
    <definedName name="Value12_28" localSheetId="3">#REF!</definedName>
    <definedName name="Value12_28">#REF!</definedName>
    <definedName name="Value13" localSheetId="11">#REF!</definedName>
    <definedName name="Value13" localSheetId="3">#REF!</definedName>
    <definedName name="Value13">#REF!</definedName>
    <definedName name="Value13_20" localSheetId="11">#REF!</definedName>
    <definedName name="Value13_20" localSheetId="3">#REF!</definedName>
    <definedName name="Value13_20">#REF!</definedName>
    <definedName name="Value13_28" localSheetId="11">#REF!</definedName>
    <definedName name="Value13_28" localSheetId="3">#REF!</definedName>
    <definedName name="Value13_28">#REF!</definedName>
    <definedName name="Value14" localSheetId="11">#REF!</definedName>
    <definedName name="Value14" localSheetId="3">#REF!</definedName>
    <definedName name="Value14">#REF!</definedName>
    <definedName name="Value14_20" localSheetId="11">#REF!</definedName>
    <definedName name="Value14_20" localSheetId="3">#REF!</definedName>
    <definedName name="Value14_20">#REF!</definedName>
    <definedName name="Value14_28" localSheetId="11">#REF!</definedName>
    <definedName name="Value14_28" localSheetId="3">#REF!</definedName>
    <definedName name="Value14_28">#REF!</definedName>
    <definedName name="Value15" localSheetId="11">#REF!</definedName>
    <definedName name="Value15" localSheetId="3">#REF!</definedName>
    <definedName name="Value15">#REF!</definedName>
    <definedName name="Value15_20" localSheetId="11">#REF!</definedName>
    <definedName name="Value15_20" localSheetId="3">#REF!</definedName>
    <definedName name="Value15_20">#REF!</definedName>
    <definedName name="Value15_28" localSheetId="11">#REF!</definedName>
    <definedName name="Value15_28" localSheetId="3">#REF!</definedName>
    <definedName name="Value15_28">#REF!</definedName>
    <definedName name="Value16" localSheetId="11">#REF!</definedName>
    <definedName name="Value16" localSheetId="3">#REF!</definedName>
    <definedName name="Value16">#REF!</definedName>
    <definedName name="Value16_20" localSheetId="11">#REF!</definedName>
    <definedName name="Value16_20" localSheetId="3">#REF!</definedName>
    <definedName name="Value16_20">#REF!</definedName>
    <definedName name="Value16_28" localSheetId="11">#REF!</definedName>
    <definedName name="Value16_28" localSheetId="3">#REF!</definedName>
    <definedName name="Value16_28">#REF!</definedName>
    <definedName name="Value17_28" localSheetId="11">#REF!</definedName>
    <definedName name="Value17_28" localSheetId="3">#REF!</definedName>
    <definedName name="Value17_28">#REF!</definedName>
    <definedName name="Value18" localSheetId="11">#REF!</definedName>
    <definedName name="Value18" localSheetId="3">#REF!</definedName>
    <definedName name="Value18">#REF!</definedName>
    <definedName name="Value18_20" localSheetId="11">#REF!</definedName>
    <definedName name="Value18_20" localSheetId="3">#REF!</definedName>
    <definedName name="Value18_20">#REF!</definedName>
    <definedName name="Value18_28" localSheetId="11">#REF!</definedName>
    <definedName name="Value18_28" localSheetId="3">#REF!</definedName>
    <definedName name="Value18_28">#REF!</definedName>
    <definedName name="Value19" localSheetId="11">#REF!</definedName>
    <definedName name="Value19" localSheetId="3">#REF!</definedName>
    <definedName name="Value19">#REF!</definedName>
    <definedName name="Value19_20" localSheetId="11">#REF!</definedName>
    <definedName name="Value19_20" localSheetId="3">#REF!</definedName>
    <definedName name="Value19_20">#REF!</definedName>
    <definedName name="Value19_28" localSheetId="11">#REF!</definedName>
    <definedName name="Value19_28" localSheetId="3">#REF!</definedName>
    <definedName name="Value19_28">#REF!</definedName>
    <definedName name="Value2" localSheetId="11">#REF!</definedName>
    <definedName name="Value2" localSheetId="3">#REF!</definedName>
    <definedName name="Value2">#REF!</definedName>
    <definedName name="Value2_20" localSheetId="11">#REF!</definedName>
    <definedName name="Value2_20" localSheetId="3">#REF!</definedName>
    <definedName name="Value2_20">#REF!</definedName>
    <definedName name="Value2_28" localSheetId="11">#REF!</definedName>
    <definedName name="Value2_28" localSheetId="3">#REF!</definedName>
    <definedName name="Value2_28">#REF!</definedName>
    <definedName name="Value20" localSheetId="11">#REF!</definedName>
    <definedName name="Value20" localSheetId="3">#REF!</definedName>
    <definedName name="Value20">#REF!</definedName>
    <definedName name="Value20_20" localSheetId="11">#REF!</definedName>
    <definedName name="Value20_20" localSheetId="3">#REF!</definedName>
    <definedName name="Value20_20">#REF!</definedName>
    <definedName name="Value20_28" localSheetId="11">#REF!</definedName>
    <definedName name="Value20_28" localSheetId="3">#REF!</definedName>
    <definedName name="Value20_28">#REF!</definedName>
    <definedName name="Value21" localSheetId="11">#REF!</definedName>
    <definedName name="Value21" localSheetId="3">#REF!</definedName>
    <definedName name="Value21">#REF!</definedName>
    <definedName name="Value21_20" localSheetId="11">#REF!</definedName>
    <definedName name="Value21_20" localSheetId="3">#REF!</definedName>
    <definedName name="Value21_20">#REF!</definedName>
    <definedName name="Value21_28" localSheetId="11">#REF!</definedName>
    <definedName name="Value21_28" localSheetId="3">#REF!</definedName>
    <definedName name="Value21_28">#REF!</definedName>
    <definedName name="Value22" localSheetId="11">#REF!</definedName>
    <definedName name="Value22" localSheetId="3">#REF!</definedName>
    <definedName name="Value22">#REF!</definedName>
    <definedName name="Value22_20" localSheetId="11">#REF!</definedName>
    <definedName name="Value22_20" localSheetId="3">#REF!</definedName>
    <definedName name="Value22_20">#REF!</definedName>
    <definedName name="Value22_28" localSheetId="11">#REF!</definedName>
    <definedName name="Value22_28" localSheetId="3">#REF!</definedName>
    <definedName name="Value22_28">#REF!</definedName>
    <definedName name="Value23" localSheetId="11">#REF!</definedName>
    <definedName name="Value23" localSheetId="3">#REF!</definedName>
    <definedName name="Value23">#REF!</definedName>
    <definedName name="Value23_20" localSheetId="11">#REF!</definedName>
    <definedName name="Value23_20" localSheetId="3">#REF!</definedName>
    <definedName name="Value23_20">#REF!</definedName>
    <definedName name="Value23_28" localSheetId="11">#REF!</definedName>
    <definedName name="Value23_28" localSheetId="3">#REF!</definedName>
    <definedName name="Value23_28">#REF!</definedName>
    <definedName name="Value24" localSheetId="11">#REF!</definedName>
    <definedName name="Value24" localSheetId="3">#REF!</definedName>
    <definedName name="Value24">#REF!</definedName>
    <definedName name="Value24_20" localSheetId="11">#REF!</definedName>
    <definedName name="Value24_20" localSheetId="3">#REF!</definedName>
    <definedName name="Value24_20">#REF!</definedName>
    <definedName name="Value24_28" localSheetId="11">#REF!</definedName>
    <definedName name="Value24_28" localSheetId="3">#REF!</definedName>
    <definedName name="Value24_28">#REF!</definedName>
    <definedName name="Value25" localSheetId="11">#REF!</definedName>
    <definedName name="Value25" localSheetId="3">#REF!</definedName>
    <definedName name="Value25">#REF!</definedName>
    <definedName name="Value25_20" localSheetId="11">#REF!</definedName>
    <definedName name="Value25_20" localSheetId="3">#REF!</definedName>
    <definedName name="Value25_20">#REF!</definedName>
    <definedName name="Value25_28" localSheetId="11">#REF!</definedName>
    <definedName name="Value25_28" localSheetId="3">#REF!</definedName>
    <definedName name="Value25_28">#REF!</definedName>
    <definedName name="Value26" localSheetId="11">#REF!</definedName>
    <definedName name="Value26" localSheetId="3">#REF!</definedName>
    <definedName name="Value26">#REF!</definedName>
    <definedName name="Value26_20" localSheetId="11">#REF!</definedName>
    <definedName name="Value26_20" localSheetId="3">#REF!</definedName>
    <definedName name="Value26_20">#REF!</definedName>
    <definedName name="Value26_28" localSheetId="11">#REF!</definedName>
    <definedName name="Value26_28" localSheetId="3">#REF!</definedName>
    <definedName name="Value26_28">#REF!</definedName>
    <definedName name="Value27" localSheetId="11">#REF!</definedName>
    <definedName name="Value27" localSheetId="3">#REF!</definedName>
    <definedName name="Value27">#REF!</definedName>
    <definedName name="Value27_20" localSheetId="11">#REF!</definedName>
    <definedName name="Value27_20" localSheetId="3">#REF!</definedName>
    <definedName name="Value27_20">#REF!</definedName>
    <definedName name="Value27_28" localSheetId="11">#REF!</definedName>
    <definedName name="Value27_28" localSheetId="3">#REF!</definedName>
    <definedName name="Value27_28">#REF!</definedName>
    <definedName name="Value28" localSheetId="11">#REF!</definedName>
    <definedName name="Value28" localSheetId="3">#REF!</definedName>
    <definedName name="Value28">#REF!</definedName>
    <definedName name="Value28_20" localSheetId="11">#REF!</definedName>
    <definedName name="Value28_20" localSheetId="3">#REF!</definedName>
    <definedName name="Value28_20">#REF!</definedName>
    <definedName name="Value28_28" localSheetId="11">#REF!</definedName>
    <definedName name="Value28_28" localSheetId="3">#REF!</definedName>
    <definedName name="Value28_28">#REF!</definedName>
    <definedName name="Value29" localSheetId="11">#REF!</definedName>
    <definedName name="Value29" localSheetId="3">#REF!</definedName>
    <definedName name="Value29">#REF!</definedName>
    <definedName name="Value29_20" localSheetId="11">#REF!</definedName>
    <definedName name="Value29_20" localSheetId="3">#REF!</definedName>
    <definedName name="Value29_20">#REF!</definedName>
    <definedName name="Value29_28" localSheetId="11">#REF!</definedName>
    <definedName name="Value29_28" localSheetId="3">#REF!</definedName>
    <definedName name="Value29_28">#REF!</definedName>
    <definedName name="Value3" localSheetId="11">#REF!</definedName>
    <definedName name="Value3" localSheetId="3">#REF!</definedName>
    <definedName name="Value3">#REF!</definedName>
    <definedName name="Value3_20" localSheetId="11">#REF!</definedName>
    <definedName name="Value3_20" localSheetId="3">#REF!</definedName>
    <definedName name="Value3_20">#REF!</definedName>
    <definedName name="Value3_28" localSheetId="11">#REF!</definedName>
    <definedName name="Value3_28" localSheetId="3">#REF!</definedName>
    <definedName name="Value3_28">#REF!</definedName>
    <definedName name="Value30" localSheetId="11">#REF!</definedName>
    <definedName name="Value30" localSheetId="3">#REF!</definedName>
    <definedName name="Value30">#REF!</definedName>
    <definedName name="Value30_20" localSheetId="11">#REF!</definedName>
    <definedName name="Value30_20" localSheetId="3">#REF!</definedName>
    <definedName name="Value30_20">#REF!</definedName>
    <definedName name="Value30_28" localSheetId="11">#REF!</definedName>
    <definedName name="Value30_28" localSheetId="3">#REF!</definedName>
    <definedName name="Value30_28">#REF!</definedName>
    <definedName name="Value31" localSheetId="11">#REF!</definedName>
    <definedName name="Value31" localSheetId="3">#REF!</definedName>
    <definedName name="Value31">#REF!</definedName>
    <definedName name="Value31_20" localSheetId="11">#REF!</definedName>
    <definedName name="Value31_20" localSheetId="3">#REF!</definedName>
    <definedName name="Value31_20">#REF!</definedName>
    <definedName name="Value31_28" localSheetId="11">#REF!</definedName>
    <definedName name="Value31_28" localSheetId="3">#REF!</definedName>
    <definedName name="Value31_28">#REF!</definedName>
    <definedName name="Value32" localSheetId="11">#REF!</definedName>
    <definedName name="Value32" localSheetId="3">#REF!</definedName>
    <definedName name="Value32">#REF!</definedName>
    <definedName name="Value32_20" localSheetId="11">#REF!</definedName>
    <definedName name="Value32_20" localSheetId="3">#REF!</definedName>
    <definedName name="Value32_20">#REF!</definedName>
    <definedName name="Value32_28" localSheetId="11">#REF!</definedName>
    <definedName name="Value32_28" localSheetId="3">#REF!</definedName>
    <definedName name="Value32_28">#REF!</definedName>
    <definedName name="Value33" localSheetId="11">#REF!</definedName>
    <definedName name="Value33" localSheetId="3">#REF!</definedName>
    <definedName name="Value33">#REF!</definedName>
    <definedName name="Value33_20" localSheetId="11">#REF!</definedName>
    <definedName name="Value33_20" localSheetId="3">#REF!</definedName>
    <definedName name="Value33_20">#REF!</definedName>
    <definedName name="Value33_28" localSheetId="11">#REF!</definedName>
    <definedName name="Value33_28" localSheetId="3">#REF!</definedName>
    <definedName name="Value33_28">#REF!</definedName>
    <definedName name="Value34" localSheetId="11">#REF!</definedName>
    <definedName name="Value34" localSheetId="3">#REF!</definedName>
    <definedName name="Value34">#REF!</definedName>
    <definedName name="Value34_20" localSheetId="11">#REF!</definedName>
    <definedName name="Value34_20" localSheetId="3">#REF!</definedName>
    <definedName name="Value34_20">#REF!</definedName>
    <definedName name="Value34_28" localSheetId="11">#REF!</definedName>
    <definedName name="Value34_28" localSheetId="3">#REF!</definedName>
    <definedName name="Value34_28">#REF!</definedName>
    <definedName name="Value35" localSheetId="11">#REF!</definedName>
    <definedName name="Value35" localSheetId="3">#REF!</definedName>
    <definedName name="Value35">#REF!</definedName>
    <definedName name="Value35_20" localSheetId="11">#REF!</definedName>
    <definedName name="Value35_20" localSheetId="3">#REF!</definedName>
    <definedName name="Value35_20">#REF!</definedName>
    <definedName name="Value35_28" localSheetId="11">#REF!</definedName>
    <definedName name="Value35_28" localSheetId="3">#REF!</definedName>
    <definedName name="Value35_28">#REF!</definedName>
    <definedName name="Value36" localSheetId="11">#REF!</definedName>
    <definedName name="Value36" localSheetId="3">#REF!</definedName>
    <definedName name="Value36">#REF!</definedName>
    <definedName name="Value36_20" localSheetId="11">#REF!</definedName>
    <definedName name="Value36_20" localSheetId="3">#REF!</definedName>
    <definedName name="Value36_20">#REF!</definedName>
    <definedName name="Value36_28" localSheetId="11">#REF!</definedName>
    <definedName name="Value36_28" localSheetId="3">#REF!</definedName>
    <definedName name="Value36_28">#REF!</definedName>
    <definedName name="Value37" localSheetId="11">#REF!</definedName>
    <definedName name="Value37" localSheetId="3">#REF!</definedName>
    <definedName name="Value37">#REF!</definedName>
    <definedName name="Value37_20" localSheetId="11">#REF!</definedName>
    <definedName name="Value37_20" localSheetId="3">#REF!</definedName>
    <definedName name="Value37_20">#REF!</definedName>
    <definedName name="Value37_28" localSheetId="11">#REF!</definedName>
    <definedName name="Value37_28" localSheetId="3">#REF!</definedName>
    <definedName name="Value37_28">#REF!</definedName>
    <definedName name="Value38" localSheetId="11">#REF!</definedName>
    <definedName name="Value38" localSheetId="3">#REF!</definedName>
    <definedName name="Value38">#REF!</definedName>
    <definedName name="Value38_20" localSheetId="11">#REF!</definedName>
    <definedName name="Value38_20" localSheetId="3">#REF!</definedName>
    <definedName name="Value38_20">#REF!</definedName>
    <definedName name="Value38_28" localSheetId="11">#REF!</definedName>
    <definedName name="Value38_28" localSheetId="3">#REF!</definedName>
    <definedName name="Value38_28">#REF!</definedName>
    <definedName name="Value39" localSheetId="11">#REF!</definedName>
    <definedName name="Value39" localSheetId="3">#REF!</definedName>
    <definedName name="Value39">#REF!</definedName>
    <definedName name="Value39_20" localSheetId="11">#REF!</definedName>
    <definedName name="Value39_20" localSheetId="3">#REF!</definedName>
    <definedName name="Value39_20">#REF!</definedName>
    <definedName name="Value39_28" localSheetId="11">#REF!</definedName>
    <definedName name="Value39_28" localSheetId="3">#REF!</definedName>
    <definedName name="Value39_28">#REF!</definedName>
    <definedName name="Value4" localSheetId="11">#REF!</definedName>
    <definedName name="Value4" localSheetId="3">#REF!</definedName>
    <definedName name="Value4">#REF!</definedName>
    <definedName name="Value4_20" localSheetId="11">#REF!</definedName>
    <definedName name="Value4_20" localSheetId="3">#REF!</definedName>
    <definedName name="Value4_20">#REF!</definedName>
    <definedName name="Value4_28" localSheetId="11">#REF!</definedName>
    <definedName name="Value4_28" localSheetId="3">#REF!</definedName>
    <definedName name="Value4_28">#REF!</definedName>
    <definedName name="Value40" localSheetId="11">#REF!</definedName>
    <definedName name="Value40" localSheetId="3">#REF!</definedName>
    <definedName name="Value40">#REF!</definedName>
    <definedName name="Value40_20" localSheetId="11">#REF!</definedName>
    <definedName name="Value40_20" localSheetId="3">#REF!</definedName>
    <definedName name="Value40_20">#REF!</definedName>
    <definedName name="Value40_28" localSheetId="11">#REF!</definedName>
    <definedName name="Value40_28" localSheetId="3">#REF!</definedName>
    <definedName name="Value40_28">#REF!</definedName>
    <definedName name="Value41" localSheetId="11">#REF!</definedName>
    <definedName name="Value41" localSheetId="3">#REF!</definedName>
    <definedName name="Value41">#REF!</definedName>
    <definedName name="Value41_20" localSheetId="11">#REF!</definedName>
    <definedName name="Value41_20" localSheetId="3">#REF!</definedName>
    <definedName name="Value41_20">#REF!</definedName>
    <definedName name="Value41_28" localSheetId="11">#REF!</definedName>
    <definedName name="Value41_28" localSheetId="3">#REF!</definedName>
    <definedName name="Value41_28">#REF!</definedName>
    <definedName name="Value42" localSheetId="11">#REF!</definedName>
    <definedName name="Value42" localSheetId="3">#REF!</definedName>
    <definedName name="Value42">#REF!</definedName>
    <definedName name="Value42_20" localSheetId="11">#REF!</definedName>
    <definedName name="Value42_20" localSheetId="3">#REF!</definedName>
    <definedName name="Value42_20">#REF!</definedName>
    <definedName name="Value42_28" localSheetId="11">#REF!</definedName>
    <definedName name="Value42_28" localSheetId="3">#REF!</definedName>
    <definedName name="Value42_28">#REF!</definedName>
    <definedName name="Value43" localSheetId="11">#REF!</definedName>
    <definedName name="Value43" localSheetId="3">#REF!</definedName>
    <definedName name="Value43">#REF!</definedName>
    <definedName name="Value43_20" localSheetId="11">#REF!</definedName>
    <definedName name="Value43_20" localSheetId="3">#REF!</definedName>
    <definedName name="Value43_20">#REF!</definedName>
    <definedName name="Value43_28" localSheetId="11">#REF!</definedName>
    <definedName name="Value43_28" localSheetId="3">#REF!</definedName>
    <definedName name="Value43_28">#REF!</definedName>
    <definedName name="Value44" localSheetId="11">#REF!</definedName>
    <definedName name="Value44" localSheetId="3">#REF!</definedName>
    <definedName name="Value44">#REF!</definedName>
    <definedName name="Value44_20" localSheetId="11">#REF!</definedName>
    <definedName name="Value44_20" localSheetId="3">#REF!</definedName>
    <definedName name="Value44_20">#REF!</definedName>
    <definedName name="Value44_28" localSheetId="11">#REF!</definedName>
    <definedName name="Value44_28" localSheetId="3">#REF!</definedName>
    <definedName name="Value44_28">#REF!</definedName>
    <definedName name="Value45" localSheetId="11">#REF!</definedName>
    <definedName name="Value45" localSheetId="3">#REF!</definedName>
    <definedName name="Value45">#REF!</definedName>
    <definedName name="Value45_20" localSheetId="11">#REF!</definedName>
    <definedName name="Value45_20" localSheetId="3">#REF!</definedName>
    <definedName name="Value45_20">#REF!</definedName>
    <definedName name="Value45_28" localSheetId="11">#REF!</definedName>
    <definedName name="Value45_28" localSheetId="3">#REF!</definedName>
    <definedName name="Value45_28">#REF!</definedName>
    <definedName name="Value46" localSheetId="11">#REF!</definedName>
    <definedName name="Value46" localSheetId="3">#REF!</definedName>
    <definedName name="Value46">#REF!</definedName>
    <definedName name="Value46_20" localSheetId="11">#REF!</definedName>
    <definedName name="Value46_20" localSheetId="3">#REF!</definedName>
    <definedName name="Value46_20">#REF!</definedName>
    <definedName name="Value46_28" localSheetId="11">#REF!</definedName>
    <definedName name="Value46_28" localSheetId="3">#REF!</definedName>
    <definedName name="Value46_28">#REF!</definedName>
    <definedName name="Value47" localSheetId="11">#REF!</definedName>
    <definedName name="Value47" localSheetId="3">#REF!</definedName>
    <definedName name="Value47">#REF!</definedName>
    <definedName name="Value47_20" localSheetId="11">#REF!</definedName>
    <definedName name="Value47_20" localSheetId="3">#REF!</definedName>
    <definedName name="Value47_20">#REF!</definedName>
    <definedName name="Value47_28" localSheetId="11">#REF!</definedName>
    <definedName name="Value47_28" localSheetId="3">#REF!</definedName>
    <definedName name="Value47_28">#REF!</definedName>
    <definedName name="Value48" localSheetId="11">#REF!</definedName>
    <definedName name="Value48" localSheetId="3">#REF!</definedName>
    <definedName name="Value48">#REF!</definedName>
    <definedName name="Value48_20" localSheetId="11">#REF!</definedName>
    <definedName name="Value48_20" localSheetId="3">#REF!</definedName>
    <definedName name="Value48_20">#REF!</definedName>
    <definedName name="Value48_28" localSheetId="11">#REF!</definedName>
    <definedName name="Value48_28" localSheetId="3">#REF!</definedName>
    <definedName name="Value48_28">#REF!</definedName>
    <definedName name="Value49" localSheetId="11">#REF!</definedName>
    <definedName name="Value49" localSheetId="3">#REF!</definedName>
    <definedName name="Value49">#REF!</definedName>
    <definedName name="Value49_20" localSheetId="11">#REF!</definedName>
    <definedName name="Value49_20" localSheetId="3">#REF!</definedName>
    <definedName name="Value49_20">#REF!</definedName>
    <definedName name="Value49_28" localSheetId="11">#REF!</definedName>
    <definedName name="Value49_28" localSheetId="3">#REF!</definedName>
    <definedName name="Value49_28">#REF!</definedName>
    <definedName name="Value5" localSheetId="11">#REF!</definedName>
    <definedName name="Value5" localSheetId="3">#REF!</definedName>
    <definedName name="Value5">#REF!</definedName>
    <definedName name="Value5_20" localSheetId="11">#REF!</definedName>
    <definedName name="Value5_20" localSheetId="3">#REF!</definedName>
    <definedName name="Value5_20">#REF!</definedName>
    <definedName name="Value5_28" localSheetId="11">#REF!</definedName>
    <definedName name="Value5_28" localSheetId="3">#REF!</definedName>
    <definedName name="Value5_28">#REF!</definedName>
    <definedName name="Value50" localSheetId="11">#REF!</definedName>
    <definedName name="Value50" localSheetId="3">#REF!</definedName>
    <definedName name="Value50">#REF!</definedName>
    <definedName name="Value50_20" localSheetId="11">#REF!</definedName>
    <definedName name="Value50_20" localSheetId="3">#REF!</definedName>
    <definedName name="Value50_20">#REF!</definedName>
    <definedName name="Value50_28" localSheetId="11">#REF!</definedName>
    <definedName name="Value50_28" localSheetId="3">#REF!</definedName>
    <definedName name="Value50_28">#REF!</definedName>
    <definedName name="Value51" localSheetId="11">#REF!</definedName>
    <definedName name="Value51" localSheetId="3">#REF!</definedName>
    <definedName name="Value51">#REF!</definedName>
    <definedName name="Value51_20" localSheetId="11">#REF!</definedName>
    <definedName name="Value51_20" localSheetId="3">#REF!</definedName>
    <definedName name="Value51_20">#REF!</definedName>
    <definedName name="Value51_28" localSheetId="11">#REF!</definedName>
    <definedName name="Value51_28" localSheetId="3">#REF!</definedName>
    <definedName name="Value51_28">#REF!</definedName>
    <definedName name="Value52" localSheetId="11">#REF!</definedName>
    <definedName name="Value52" localSheetId="3">#REF!</definedName>
    <definedName name="Value52">#REF!</definedName>
    <definedName name="Value52_20" localSheetId="11">#REF!</definedName>
    <definedName name="Value52_20" localSheetId="3">#REF!</definedName>
    <definedName name="Value52_20">#REF!</definedName>
    <definedName name="Value52_28" localSheetId="11">#REF!</definedName>
    <definedName name="Value52_28" localSheetId="3">#REF!</definedName>
    <definedName name="Value52_28">#REF!</definedName>
    <definedName name="Value53" localSheetId="11">#REF!</definedName>
    <definedName name="Value53" localSheetId="3">#REF!</definedName>
    <definedName name="Value53">#REF!</definedName>
    <definedName name="Value53_20" localSheetId="11">#REF!</definedName>
    <definedName name="Value53_20" localSheetId="3">#REF!</definedName>
    <definedName name="Value53_20">#REF!</definedName>
    <definedName name="Value53_28" localSheetId="11">#REF!</definedName>
    <definedName name="Value53_28" localSheetId="3">#REF!</definedName>
    <definedName name="Value53_28">#REF!</definedName>
    <definedName name="Value54" localSheetId="11">#REF!</definedName>
    <definedName name="Value54" localSheetId="3">#REF!</definedName>
    <definedName name="Value54">#REF!</definedName>
    <definedName name="Value54_20" localSheetId="11">#REF!</definedName>
    <definedName name="Value54_20" localSheetId="3">#REF!</definedName>
    <definedName name="Value54_20">#REF!</definedName>
    <definedName name="Value54_28" localSheetId="11">#REF!</definedName>
    <definedName name="Value54_28" localSheetId="3">#REF!</definedName>
    <definedName name="Value54_28">#REF!</definedName>
    <definedName name="Value55" localSheetId="11">#REF!</definedName>
    <definedName name="Value55" localSheetId="3">#REF!</definedName>
    <definedName name="Value55">#REF!</definedName>
    <definedName name="Value55_20" localSheetId="11">#REF!</definedName>
    <definedName name="Value55_20" localSheetId="3">#REF!</definedName>
    <definedName name="Value55_20">#REF!</definedName>
    <definedName name="Value55_28" localSheetId="11">#REF!</definedName>
    <definedName name="Value55_28" localSheetId="3">#REF!</definedName>
    <definedName name="Value55_28">#REF!</definedName>
    <definedName name="Value6" localSheetId="11">#REF!</definedName>
    <definedName name="Value6" localSheetId="3">#REF!</definedName>
    <definedName name="Value6">#REF!</definedName>
    <definedName name="Value6_20" localSheetId="11">#REF!</definedName>
    <definedName name="Value6_20" localSheetId="3">#REF!</definedName>
    <definedName name="Value6_20">#REF!</definedName>
    <definedName name="Value6_28" localSheetId="11">#REF!</definedName>
    <definedName name="Value6_28" localSheetId="3">#REF!</definedName>
    <definedName name="Value6_28">#REF!</definedName>
    <definedName name="Value7" localSheetId="11">#REF!</definedName>
    <definedName name="Value7" localSheetId="3">#REF!</definedName>
    <definedName name="Value7">#REF!</definedName>
    <definedName name="Value7_20" localSheetId="11">#REF!</definedName>
    <definedName name="Value7_20" localSheetId="3">#REF!</definedName>
    <definedName name="Value7_20">#REF!</definedName>
    <definedName name="Value7_28" localSheetId="11">#REF!</definedName>
    <definedName name="Value7_28" localSheetId="3">#REF!</definedName>
    <definedName name="Value7_28">#REF!</definedName>
    <definedName name="Value8" localSheetId="11">#REF!</definedName>
    <definedName name="Value8" localSheetId="3">#REF!</definedName>
    <definedName name="Value8">#REF!</definedName>
    <definedName name="Value8_20" localSheetId="11">#REF!</definedName>
    <definedName name="Value8_20" localSheetId="3">#REF!</definedName>
    <definedName name="Value8_20">#REF!</definedName>
    <definedName name="Value8_28" localSheetId="11">#REF!</definedName>
    <definedName name="Value8_28" localSheetId="3">#REF!</definedName>
    <definedName name="Value8_28">#REF!</definedName>
    <definedName name="Value9" localSheetId="11">#REF!</definedName>
    <definedName name="Value9" localSheetId="3">#REF!</definedName>
    <definedName name="Value9">#REF!</definedName>
    <definedName name="Value9_20" localSheetId="11">#REF!</definedName>
    <definedName name="Value9_20" localSheetId="3">#REF!</definedName>
    <definedName name="Value9_20">#REF!</definedName>
    <definedName name="Value9_28" localSheetId="11">#REF!</definedName>
    <definedName name="Value9_28" localSheetId="3">#REF!</definedName>
    <definedName name="Value9_28">#REF!</definedName>
    <definedName name="VAN">NA()</definedName>
    <definedName name="VAN_26" localSheetId="11">#REF!</definedName>
    <definedName name="VAN_26" localSheetId="3">#REF!</definedName>
    <definedName name="VAN_26">#REF!</definedName>
    <definedName name="VAN_28" localSheetId="11">#REF!</definedName>
    <definedName name="VAN_28" localSheetId="3">#REF!</definedName>
    <definedName name="VAN_28">#REF!</definedName>
    <definedName name="VAN_3">NA()</definedName>
    <definedName name="VAN1_26" localSheetId="11">#REF!</definedName>
    <definedName name="VAN1_26" localSheetId="3">#REF!</definedName>
    <definedName name="VAN1_26">#REF!</definedName>
    <definedName name="VAN1_28" localSheetId="11">#REF!</definedName>
    <definedName name="VAN1_28" localSheetId="3">#REF!</definedName>
    <definedName name="VAN1_28">#REF!</definedName>
    <definedName name="VAN1_3">NA()</definedName>
    <definedName name="vanchuyencoc" localSheetId="11">#REF!</definedName>
    <definedName name="vanchuyencoc" localSheetId="3">#REF!</definedName>
    <definedName name="vanchuyencoc">#REF!</definedName>
    <definedName name="vankhuon" localSheetId="11">#REF!</definedName>
    <definedName name="vankhuon" localSheetId="3">#REF!</definedName>
    <definedName name="vankhuon">#REF!</definedName>
    <definedName name="VARIINST">"$#REF!.$B$5"</definedName>
    <definedName name="VARIINST_26" localSheetId="11">#REF!</definedName>
    <definedName name="VARIINST_26" localSheetId="3">#REF!</definedName>
    <definedName name="VARIINST_26">#REF!</definedName>
    <definedName name="VARIINST_28" localSheetId="11">#REF!</definedName>
    <definedName name="VARIINST_28" localSheetId="3">#REF!</definedName>
    <definedName name="VARIINST_28">#REF!</definedName>
    <definedName name="VARIINST_3">"$#REF!.$B$5"</definedName>
    <definedName name="VARIPURC">"$#REF!.$B$3"</definedName>
    <definedName name="VARIPURC_26" localSheetId="11">#REF!</definedName>
    <definedName name="VARIPURC_26" localSheetId="3">#REF!</definedName>
    <definedName name="VARIPURC_26">#REF!</definedName>
    <definedName name="VARIPURC_28" localSheetId="11">#REF!</definedName>
    <definedName name="VARIPURC_28" localSheetId="3">#REF!</definedName>
    <definedName name="VARIPURC_28">#REF!</definedName>
    <definedName name="VARIPURC_3">"$#REF!.$B$3"</definedName>
    <definedName name="vat">5</definedName>
    <definedName name="VAT_04" localSheetId="11">#REF!</definedName>
    <definedName name="VAT_04" localSheetId="3">#REF!</definedName>
    <definedName name="VAT_04">#REF!</definedName>
    <definedName name="VAT_04_20" localSheetId="11">#REF!</definedName>
    <definedName name="VAT_04_20" localSheetId="3">#REF!</definedName>
    <definedName name="VAT_04_20">#REF!</definedName>
    <definedName name="VAT_04_28" localSheetId="11">#REF!</definedName>
    <definedName name="VAT_04_28" localSheetId="3">#REF!</definedName>
    <definedName name="VAT_04_28">#REF!</definedName>
    <definedName name="VAT_22" localSheetId="11">#REF!</definedName>
    <definedName name="VAT_22" localSheetId="3">#REF!</definedName>
    <definedName name="VAT_22">#REF!</definedName>
    <definedName name="VAT_22_28" localSheetId="11">#REF!</definedName>
    <definedName name="VAT_22_28" localSheetId="3">#REF!</definedName>
    <definedName name="VAT_22_28">#REF!</definedName>
    <definedName name="VAT_35" localSheetId="11">#REF!</definedName>
    <definedName name="VAT_35" localSheetId="3">#REF!</definedName>
    <definedName name="VAT_35">#REF!</definedName>
    <definedName name="VAT_35_20" localSheetId="11">#REF!</definedName>
    <definedName name="VAT_35_20" localSheetId="3">#REF!</definedName>
    <definedName name="VAT_35_20">#REF!</definedName>
    <definedName name="VAT_35_28" localSheetId="11">#REF!</definedName>
    <definedName name="VAT_35_28" localSheetId="3">#REF!</definedName>
    <definedName name="VAT_35_28">#REF!</definedName>
    <definedName name="VAT_Cto" localSheetId="11">#REF!</definedName>
    <definedName name="VAT_Cto" localSheetId="3">#REF!</definedName>
    <definedName name="VAT_Cto">#REF!</definedName>
    <definedName name="VAT_Cto_20" localSheetId="11">#REF!</definedName>
    <definedName name="VAT_Cto_20" localSheetId="3">#REF!</definedName>
    <definedName name="VAT_Cto_20">#REF!</definedName>
    <definedName name="VAT_Cto_28" localSheetId="11">#REF!</definedName>
    <definedName name="VAT_Cto_28" localSheetId="3">#REF!</definedName>
    <definedName name="VAT_Cto_28">#REF!</definedName>
    <definedName name="VAT_TB" localSheetId="11">#REF!</definedName>
    <definedName name="VAT_TB" localSheetId="3">#REF!</definedName>
    <definedName name="VAT_TB">#REF!</definedName>
    <definedName name="VAT_TB_20" localSheetId="11">#REF!</definedName>
    <definedName name="VAT_TB_20" localSheetId="3">#REF!</definedName>
    <definedName name="VAT_TB_20">#REF!</definedName>
    <definedName name="VAT_TB_28" localSheetId="11">#REF!</definedName>
    <definedName name="VAT_TB_28" localSheetId="3">#REF!</definedName>
    <definedName name="VAT_TB_28">#REF!</definedName>
    <definedName name="VAT_TBA" localSheetId="11">#REF!</definedName>
    <definedName name="VAT_TBA" localSheetId="3">#REF!</definedName>
    <definedName name="VAT_TBA">#REF!</definedName>
    <definedName name="VAT_TBA_20" localSheetId="11">#REF!</definedName>
    <definedName name="VAT_TBA_20" localSheetId="3">#REF!</definedName>
    <definedName name="VAT_TBA_20">#REF!</definedName>
    <definedName name="VAT_TBA_28" localSheetId="11">#REF!</definedName>
    <definedName name="VAT_TBA_28" localSheetId="3">#REF!</definedName>
    <definedName name="VAT_TBA_28">#REF!</definedName>
    <definedName name="VAT_XLTBA" localSheetId="11">#REF!</definedName>
    <definedName name="VAT_XLTBA" localSheetId="3">#REF!</definedName>
    <definedName name="VAT_XLTBA">#REF!</definedName>
    <definedName name="VAT_XLTBA_20" localSheetId="11">#REF!</definedName>
    <definedName name="VAT_XLTBA_20" localSheetId="3">#REF!</definedName>
    <definedName name="VAT_XLTBA_20">#REF!</definedName>
    <definedName name="VAT_XLTBA_28" localSheetId="11">#REF!</definedName>
    <definedName name="VAT_XLTBA_28" localSheetId="3">#REF!</definedName>
    <definedName name="VAT_XLTBA_28">#REF!</definedName>
    <definedName name="vatlieu" localSheetId="11">#REF!</definedName>
    <definedName name="vatlieu" localSheetId="3">#REF!</definedName>
    <definedName name="vatlieu">#REF!</definedName>
    <definedName name="vatlieu_20" localSheetId="11">#REF!</definedName>
    <definedName name="vatlieu_20" localSheetId="3">#REF!</definedName>
    <definedName name="vatlieu_20">#REF!</definedName>
    <definedName name="vatlieu_28" localSheetId="11">#REF!</definedName>
    <definedName name="vatlieu_28" localSheetId="3">#REF!</definedName>
    <definedName name="vatlieu_28">#REF!</definedName>
    <definedName name="VATM" localSheetId="0" hidden="1">{"'Sheet1'!$L$16"}</definedName>
    <definedName name="VATM" localSheetId="1" hidden="1">{"'Sheet1'!$L$16"}</definedName>
    <definedName name="VATM" localSheetId="2" hidden="1">{"'Sheet1'!$L$16"}</definedName>
    <definedName name="VATM" localSheetId="3" hidden="1">{"'Sheet1'!$L$16"}</definedName>
    <definedName name="VATM" hidden="1">{"'Sheet1'!$L$16"}</definedName>
    <definedName name="VB" localSheetId="11">#REF!</definedName>
    <definedName name="VB" localSheetId="3">#REF!</definedName>
    <definedName name="VB">#REF!</definedName>
    <definedName name="VB_28" localSheetId="11">#REF!</definedName>
    <definedName name="VB_28" localSheetId="3">#REF!</definedName>
    <definedName name="VB_28">#REF!</definedName>
    <definedName name="vb1214_28" localSheetId="11">#REF!</definedName>
    <definedName name="vb1214_28" localSheetId="3">#REF!</definedName>
    <definedName name="vb1214_28">#REF!</definedName>
    <definedName name="vb1215vd" localSheetId="11">#REF!</definedName>
    <definedName name="vb1215vd" localSheetId="3">#REF!</definedName>
    <definedName name="vb1215vd">#REF!</definedName>
    <definedName name="vb1234_28" localSheetId="11">#REF!</definedName>
    <definedName name="vb1234_28" localSheetId="3">#REF!</definedName>
    <definedName name="vb1234_28">#REF!</definedName>
    <definedName name="Vbs" localSheetId="11">#REF!</definedName>
    <definedName name="Vbs" localSheetId="3">#REF!</definedName>
    <definedName name="Vbs">#REF!</definedName>
    <definedName name="Vbs_20" localSheetId="11">#REF!</definedName>
    <definedName name="Vbs_20" localSheetId="3">#REF!</definedName>
    <definedName name="Vbs_20">#REF!</definedName>
    <definedName name="Vbs_28" localSheetId="11">#REF!</definedName>
    <definedName name="Vbs_28" localSheetId="3">#REF!</definedName>
    <definedName name="Vbs_28">#REF!</definedName>
    <definedName name="vbtchongnuocm300" localSheetId="11">#REF!</definedName>
    <definedName name="vbtchongnuocm300" localSheetId="3">#REF!</definedName>
    <definedName name="vbtchongnuocm300">#REF!</definedName>
    <definedName name="vbtchongnuocm300_20" localSheetId="11">#REF!</definedName>
    <definedName name="vbtchongnuocm300_20" localSheetId="3">#REF!</definedName>
    <definedName name="vbtchongnuocm300_20">#REF!</definedName>
    <definedName name="vbtchongnuocm300_28" localSheetId="11">#REF!</definedName>
    <definedName name="vbtchongnuocm300_28" localSheetId="3">#REF!</definedName>
    <definedName name="vbtchongnuocm300_28">#REF!</definedName>
    <definedName name="vbtm150" localSheetId="11">#REF!</definedName>
    <definedName name="vbtm150" localSheetId="3">#REF!</definedName>
    <definedName name="vbtm150">#REF!</definedName>
    <definedName name="vbtm150_20" localSheetId="11">#REF!</definedName>
    <definedName name="vbtm150_20" localSheetId="3">#REF!</definedName>
    <definedName name="vbtm150_20">#REF!</definedName>
    <definedName name="vbtm150_28" localSheetId="11">#REF!</definedName>
    <definedName name="vbtm150_28" localSheetId="3">#REF!</definedName>
    <definedName name="vbtm150_28">#REF!</definedName>
    <definedName name="vbtm300" localSheetId="11">#REF!</definedName>
    <definedName name="vbtm300" localSheetId="3">#REF!</definedName>
    <definedName name="vbtm300">#REF!</definedName>
    <definedName name="vbtm300_20" localSheetId="11">#REF!</definedName>
    <definedName name="vbtm300_20" localSheetId="3">#REF!</definedName>
    <definedName name="vbtm300_20">#REF!</definedName>
    <definedName name="vbtm300_28" localSheetId="11">#REF!</definedName>
    <definedName name="vbtm300_28" localSheetId="3">#REF!</definedName>
    <definedName name="vbtm300_28">#REF!</definedName>
    <definedName name="vbtm400" localSheetId="11">#REF!</definedName>
    <definedName name="vbtm400" localSheetId="3">#REF!</definedName>
    <definedName name="vbtm400">#REF!</definedName>
    <definedName name="vbtm400_20" localSheetId="11">#REF!</definedName>
    <definedName name="vbtm400_20" localSheetId="3">#REF!</definedName>
    <definedName name="vbtm400_20">#REF!</definedName>
    <definedName name="vbtm400_28" localSheetId="11">#REF!</definedName>
    <definedName name="vbtm400_28" localSheetId="3">#REF!</definedName>
    <definedName name="vbtm400_28">#REF!</definedName>
    <definedName name="Vbtr" localSheetId="11">#REF!</definedName>
    <definedName name="Vbtr" localSheetId="3">#REF!</definedName>
    <definedName name="Vbtr">#REF!</definedName>
    <definedName name="Vbtr_20" localSheetId="11">#REF!</definedName>
    <definedName name="Vbtr_20" localSheetId="3">#REF!</definedName>
    <definedName name="Vbtr_20">#REF!</definedName>
    <definedName name="Vbtr_28" localSheetId="11">#REF!</definedName>
    <definedName name="Vbtr_28" localSheetId="3">#REF!</definedName>
    <definedName name="Vbtr_28">#REF!</definedName>
    <definedName name="vc" localSheetId="11">#REF!</definedName>
    <definedName name="vc" localSheetId="3">#REF!</definedName>
    <definedName name="vc">#REF!</definedName>
    <definedName name="vc_28" localSheetId="11">#REF!</definedName>
    <definedName name="vc_28" localSheetId="3">#REF!</definedName>
    <definedName name="vc_28">#REF!</definedName>
    <definedName name="vc1_20" localSheetId="11">#REF!</definedName>
    <definedName name="vc1_20" localSheetId="3">#REF!</definedName>
    <definedName name="vc1_20">#REF!</definedName>
    <definedName name="vc1_28" localSheetId="11">#REF!</definedName>
    <definedName name="vc1_28" localSheetId="3">#REF!</definedName>
    <definedName name="vc1_28">#REF!</definedName>
    <definedName name="vc2_28" localSheetId="11">#REF!</definedName>
    <definedName name="vc2_28" localSheetId="3">#REF!</definedName>
    <definedName name="vc2_28">#REF!</definedName>
    <definedName name="vc2131_28" localSheetId="11">#REF!</definedName>
    <definedName name="vc2131_28" localSheetId="3">#REF!</definedName>
    <definedName name="vc2131_28">#REF!</definedName>
    <definedName name="vc2132_28" localSheetId="11">#REF!</definedName>
    <definedName name="vc2132_28" localSheetId="3">#REF!</definedName>
    <definedName name="vc2132_28">#REF!</definedName>
    <definedName name="vc2134_28" localSheetId="11">#REF!</definedName>
    <definedName name="vc2134_28" localSheetId="3">#REF!</definedName>
    <definedName name="vc2134_28">#REF!</definedName>
    <definedName name="vc3." localSheetId="11">#REF!</definedName>
    <definedName name="vc3." localSheetId="3">#REF!</definedName>
    <definedName name="vc3.">#REF!</definedName>
    <definedName name="vc3._28" localSheetId="11">#REF!</definedName>
    <definedName name="vc3._28" localSheetId="3">#REF!</definedName>
    <definedName name="vc3._28">#REF!</definedName>
    <definedName name="vc3_20" localSheetId="11">#REF!</definedName>
    <definedName name="vc3_20" localSheetId="3">#REF!</definedName>
    <definedName name="vc3_20">#REF!</definedName>
    <definedName name="vc3_28" localSheetId="11">#REF!</definedName>
    <definedName name="vc3_28" localSheetId="3">#REF!</definedName>
    <definedName name="vc3_28">#REF!</definedName>
    <definedName name="vc3136_28" localSheetId="11">#REF!</definedName>
    <definedName name="vc3136_28" localSheetId="3">#REF!</definedName>
    <definedName name="vc3136_28">#REF!</definedName>
    <definedName name="VC400_20" localSheetId="11">#REF!</definedName>
    <definedName name="VC400_20" localSheetId="3">#REF!</definedName>
    <definedName name="VC400_20">#REF!</definedName>
    <definedName name="VC400_28" localSheetId="11">#REF!</definedName>
    <definedName name="VC400_28" localSheetId="3">#REF!</definedName>
    <definedName name="VC400_28">#REF!</definedName>
    <definedName name="vca" localSheetId="11">#REF!</definedName>
    <definedName name="vca" localSheetId="3">#REF!</definedName>
    <definedName name="vca">#REF!</definedName>
    <definedName name="vca_28" localSheetId="11">#REF!</definedName>
    <definedName name="vca_28" localSheetId="3">#REF!</definedName>
    <definedName name="vca_28">#REF!</definedName>
    <definedName name="vcbht" localSheetId="11">#REF!</definedName>
    <definedName name="vcbht" localSheetId="3">#REF!</definedName>
    <definedName name="vcbht">#REF!</definedName>
    <definedName name="vcbht_28" localSheetId="11">#REF!</definedName>
    <definedName name="vcbht_28" localSheetId="3">#REF!</definedName>
    <definedName name="vcbht_28">#REF!</definedName>
    <definedName name="vcbt35" localSheetId="11">#REF!</definedName>
    <definedName name="vcbt35" localSheetId="3">#REF!</definedName>
    <definedName name="vcbt35">#REF!</definedName>
    <definedName name="vcc" localSheetId="11">#REF!</definedName>
    <definedName name="vcc" localSheetId="3">#REF!</definedName>
    <definedName name="vcc">#REF!</definedName>
    <definedName name="vcc_20" localSheetId="11">#REF!</definedName>
    <definedName name="vcc_20" localSheetId="3">#REF!</definedName>
    <definedName name="vcc_20">#REF!</definedName>
    <definedName name="vcc_28" localSheetId="11">#REF!</definedName>
    <definedName name="vcc_28" localSheetId="3">#REF!</definedName>
    <definedName name="vcc_28">#REF!</definedName>
    <definedName name="vccat" localSheetId="11">#REF!</definedName>
    <definedName name="vccat" localSheetId="3">#REF!</definedName>
    <definedName name="vccat">#REF!</definedName>
    <definedName name="vccat0.4" localSheetId="11">#REF!</definedName>
    <definedName name="vccat0.4" localSheetId="3">#REF!</definedName>
    <definedName name="vccat0.4">#REF!</definedName>
    <definedName name="vccat0.4_20" localSheetId="11">#REF!</definedName>
    <definedName name="vccat0.4_20" localSheetId="3">#REF!</definedName>
    <definedName name="vccat0.4_20">#REF!</definedName>
    <definedName name="vccat0.4_28" localSheetId="11">#REF!</definedName>
    <definedName name="vccat0.4_28" localSheetId="3">#REF!</definedName>
    <definedName name="vccat0.4_28">#REF!</definedName>
    <definedName name="vccat35" localSheetId="11">#REF!</definedName>
    <definedName name="vccat35" localSheetId="3">#REF!</definedName>
    <definedName name="vccat35">#REF!</definedName>
    <definedName name="vccatv">"$#REF!.$I$6"</definedName>
    <definedName name="vccatv_26" localSheetId="11">#REF!</definedName>
    <definedName name="vccatv_26" localSheetId="3">#REF!</definedName>
    <definedName name="vccatv_26">#REF!</definedName>
    <definedName name="vccatv_28" localSheetId="11">#REF!</definedName>
    <definedName name="vccatv_28" localSheetId="3">#REF!</definedName>
    <definedName name="vccatv_28">#REF!</definedName>
    <definedName name="vccatv_3">"$#REF!.$I$6"</definedName>
    <definedName name="vccot" localSheetId="11">#REF!</definedName>
    <definedName name="vccot" localSheetId="3">#REF!</definedName>
    <definedName name="vccot">#REF!</definedName>
    <definedName name="vccot." localSheetId="11">#REF!</definedName>
    <definedName name="vccot." localSheetId="3">#REF!</definedName>
    <definedName name="vccot.">#REF!</definedName>
    <definedName name="vccot._28" localSheetId="11">#REF!</definedName>
    <definedName name="vccot._28" localSheetId="3">#REF!</definedName>
    <definedName name="vccot._28">#REF!</definedName>
    <definedName name="vccot_20" localSheetId="11">#REF!</definedName>
    <definedName name="vccot_20" localSheetId="3">#REF!</definedName>
    <definedName name="vccot_20">#REF!</definedName>
    <definedName name="vccot_28" localSheetId="11">#REF!</definedName>
    <definedName name="vccot_28" localSheetId="3">#REF!</definedName>
    <definedName name="vccot_28">#REF!</definedName>
    <definedName name="vccot0.4" localSheetId="11">#REF!</definedName>
    <definedName name="vccot0.4" localSheetId="3">#REF!</definedName>
    <definedName name="vccot0.4">#REF!</definedName>
    <definedName name="vccot0.4_20" localSheetId="11">#REF!</definedName>
    <definedName name="vccot0.4_20" localSheetId="3">#REF!</definedName>
    <definedName name="vccot0.4_20">#REF!</definedName>
    <definedName name="vccot0.4_28" localSheetId="11">#REF!</definedName>
    <definedName name="vccot0.4_28" localSheetId="3">#REF!</definedName>
    <definedName name="vccot0.4_28">#REF!</definedName>
    <definedName name="vccot35" localSheetId="11">#REF!</definedName>
    <definedName name="vccot35" localSheetId="3">#REF!</definedName>
    <definedName name="vccot35">#REF!</definedName>
    <definedName name="vccot35_28" localSheetId="11">#REF!</definedName>
    <definedName name="vccot35_28" localSheetId="3">#REF!</definedName>
    <definedName name="vccot35_28">#REF!</definedName>
    <definedName name="vccott">"$#REF!.$I$9"</definedName>
    <definedName name="vccott_26" localSheetId="11">#REF!</definedName>
    <definedName name="vccott_26" localSheetId="3">#REF!</definedName>
    <definedName name="vccott_26">#REF!</definedName>
    <definedName name="vccott_28" localSheetId="11">#REF!</definedName>
    <definedName name="vccott_28" localSheetId="3">#REF!</definedName>
    <definedName name="vccott_28">#REF!</definedName>
    <definedName name="vccott_3">"$#REF!.$I$9"</definedName>
    <definedName name="vccottt">"$#REF!.$I$9"</definedName>
    <definedName name="vccottt_26" localSheetId="11">#REF!</definedName>
    <definedName name="vccottt_26" localSheetId="3">#REF!</definedName>
    <definedName name="vccottt_26">#REF!</definedName>
    <definedName name="vccottt_28" localSheetId="11">#REF!</definedName>
    <definedName name="vccottt_28" localSheetId="3">#REF!</definedName>
    <definedName name="vccottt_28">#REF!</definedName>
    <definedName name="vccottt_3">"$#REF!.$I$9"</definedName>
    <definedName name="vcd" localSheetId="11">#REF!</definedName>
    <definedName name="vcd" localSheetId="3">#REF!</definedName>
    <definedName name="vcd">#REF!</definedName>
    <definedName name="vcd_20" localSheetId="11">#REF!</definedName>
    <definedName name="vcd_20" localSheetId="3">#REF!</definedName>
    <definedName name="vcd_20">#REF!</definedName>
    <definedName name="vcd_28" localSheetId="11">#REF!</definedName>
    <definedName name="vcd_28" localSheetId="3">#REF!</definedName>
    <definedName name="vcd_28">#REF!</definedName>
    <definedName name="VCD4_28" localSheetId="11">#REF!</definedName>
    <definedName name="VCD4_28" localSheetId="3">#REF!</definedName>
    <definedName name="VCD4_28">#REF!</definedName>
    <definedName name="vcda">"$#REF!.$I$7"</definedName>
    <definedName name="vcda_26" localSheetId="11">#REF!</definedName>
    <definedName name="vcda_26" localSheetId="3">#REF!</definedName>
    <definedName name="vcda_26">#REF!</definedName>
    <definedName name="vcda_28" localSheetId="11">#REF!</definedName>
    <definedName name="vcda_28" localSheetId="3">#REF!</definedName>
    <definedName name="vcda_28">#REF!</definedName>
    <definedName name="vcda_3">"$#REF!.$I$7"</definedName>
    <definedName name="vcda0.4" localSheetId="11">#REF!</definedName>
    <definedName name="vcda0.4" localSheetId="3">#REF!</definedName>
    <definedName name="vcda0.4">#REF!</definedName>
    <definedName name="vcda0.4_20" localSheetId="11">#REF!</definedName>
    <definedName name="vcda0.4_20" localSheetId="3">#REF!</definedName>
    <definedName name="vcda0.4_20">#REF!</definedName>
    <definedName name="vcda0.4_28" localSheetId="11">#REF!</definedName>
    <definedName name="vcda0.4_28" localSheetId="3">#REF!</definedName>
    <definedName name="vcda0.4_28">#REF!</definedName>
    <definedName name="vcda35" localSheetId="11">#REF!</definedName>
    <definedName name="vcda35" localSheetId="3">#REF!</definedName>
    <definedName name="vcda35">#REF!</definedName>
    <definedName name="vcdatc2">"$#REF!.$I$17"</definedName>
    <definedName name="vcdatc2_26" localSheetId="11">#REF!</definedName>
    <definedName name="vcdatc2_26" localSheetId="3">#REF!</definedName>
    <definedName name="vcdatc2_26">#REF!</definedName>
    <definedName name="vcdatc2_28" localSheetId="11">#REF!</definedName>
    <definedName name="vcdatc2_28" localSheetId="3">#REF!</definedName>
    <definedName name="vcdatc2_28">#REF!</definedName>
    <definedName name="vcdatc2_3">"$#REF!.$I$17"</definedName>
    <definedName name="vcdatc3">"$#REF!.$I$18"</definedName>
    <definedName name="vcdatc3_26" localSheetId="11">#REF!</definedName>
    <definedName name="vcdatc3_26" localSheetId="3">#REF!</definedName>
    <definedName name="vcdatc3_26">#REF!</definedName>
    <definedName name="vcdatc3_28" localSheetId="11">#REF!</definedName>
    <definedName name="vcdatc3_28" localSheetId="3">#REF!</definedName>
    <definedName name="vcdatc3_28">#REF!</definedName>
    <definedName name="vcdatc3_3">"$#REF!.$I$18"</definedName>
    <definedName name="vcday">"$#REF!.$I$13"</definedName>
    <definedName name="vcday_26" localSheetId="11">#REF!</definedName>
    <definedName name="vcday_26" localSheetId="3">#REF!</definedName>
    <definedName name="vcday_26">#REF!</definedName>
    <definedName name="vcday_28" localSheetId="11">#REF!</definedName>
    <definedName name="vcday_28" localSheetId="3">#REF!</definedName>
    <definedName name="vcday_28">#REF!</definedName>
    <definedName name="vcday_3">"$#REF!.$I$13"</definedName>
    <definedName name="vcdayct" localSheetId="11">#REF!</definedName>
    <definedName name="vcdayct" localSheetId="3">#REF!</definedName>
    <definedName name="vcdayct">#REF!</definedName>
    <definedName name="vcdayct_20" localSheetId="11">#REF!</definedName>
    <definedName name="vcdayct_20" localSheetId="3">#REF!</definedName>
    <definedName name="vcdayct_20">#REF!</definedName>
    <definedName name="vcdayct_28" localSheetId="11">#REF!</definedName>
    <definedName name="vcdayct_28" localSheetId="3">#REF!</definedName>
    <definedName name="vcdayct_28">#REF!</definedName>
    <definedName name="vcdbt" localSheetId="11">#REF!</definedName>
    <definedName name="vcdbt" localSheetId="3">#REF!</definedName>
    <definedName name="vcdbt">#REF!</definedName>
    <definedName name="vcdc" localSheetId="11">#REF!</definedName>
    <definedName name="vcdc" localSheetId="3">#REF!</definedName>
    <definedName name="vcdc">#REF!</definedName>
    <definedName name="vcdc." localSheetId="11">#REF!</definedName>
    <definedName name="vcdc." localSheetId="3">#REF!</definedName>
    <definedName name="vcdc.">#REF!</definedName>
    <definedName name="vcdc._28" localSheetId="11">#REF!</definedName>
    <definedName name="vcdc._28" localSheetId="3">#REF!</definedName>
    <definedName name="vcdc._28">#REF!</definedName>
    <definedName name="vcdc_20" localSheetId="11">#REF!</definedName>
    <definedName name="vcdc_20" localSheetId="3">#REF!</definedName>
    <definedName name="vcdc_20">#REF!</definedName>
    <definedName name="vcdc_28" localSheetId="11">#REF!</definedName>
    <definedName name="vcdc_28" localSheetId="3">#REF!</definedName>
    <definedName name="vcdc_28">#REF!</definedName>
    <definedName name="VCDC400" localSheetId="11">#REF!</definedName>
    <definedName name="VCDC400" localSheetId="3">#REF!</definedName>
    <definedName name="VCDC400">#REF!</definedName>
    <definedName name="VCDC400_20" localSheetId="11">#REF!</definedName>
    <definedName name="VCDC400_20" localSheetId="3">#REF!</definedName>
    <definedName name="VCDC400_20">#REF!</definedName>
    <definedName name="VCDC400_28" localSheetId="11">#REF!</definedName>
    <definedName name="VCDC400_28" localSheetId="3">#REF!</definedName>
    <definedName name="VCDC400_28">#REF!</definedName>
    <definedName name="vcdctc">"$#REF!.$I$10"</definedName>
    <definedName name="vcdctc_26" localSheetId="11">#REF!</definedName>
    <definedName name="vcdctc_26" localSheetId="3">#REF!</definedName>
    <definedName name="vcdctc_26">#REF!</definedName>
    <definedName name="vcdctc_28" localSheetId="11">#REF!</definedName>
    <definedName name="vcdctc_28" localSheetId="3">#REF!</definedName>
    <definedName name="vcdctc_28">#REF!</definedName>
    <definedName name="vcdctc_3">"$#REF!.$I$10"</definedName>
    <definedName name="vcdd" localSheetId="11">#REF!</definedName>
    <definedName name="vcdd" localSheetId="3">#REF!</definedName>
    <definedName name="vcdd">#REF!</definedName>
    <definedName name="VCDD1P" localSheetId="11">#REF!</definedName>
    <definedName name="VCDD1P" localSheetId="3">#REF!</definedName>
    <definedName name="VCDD1P">#REF!</definedName>
    <definedName name="VCDD3p">NA()</definedName>
    <definedName name="VCDD3p_26" localSheetId="11">#REF!</definedName>
    <definedName name="VCDD3p_26" localSheetId="3">#REF!</definedName>
    <definedName name="VCDD3p_26">#REF!</definedName>
    <definedName name="VCDD3p_28" localSheetId="11">#REF!</definedName>
    <definedName name="VCDD3p_28" localSheetId="3">#REF!</definedName>
    <definedName name="VCDD3p_28">#REF!</definedName>
    <definedName name="VCDD3p_3">NA()</definedName>
    <definedName name="VCDDCT3p" localSheetId="11">#REF!</definedName>
    <definedName name="VCDDCT3p" localSheetId="3">#REF!</definedName>
    <definedName name="VCDDCT3p">#REF!</definedName>
    <definedName name="VCDDMBA" localSheetId="11">#REF!</definedName>
    <definedName name="VCDDMBA" localSheetId="3">#REF!</definedName>
    <definedName name="VCDDMBA">#REF!</definedName>
    <definedName name="vcdt" localSheetId="11">#REF!</definedName>
    <definedName name="vcdt" localSheetId="3">#REF!</definedName>
    <definedName name="vcdt">#REF!</definedName>
    <definedName name="vcdtb" localSheetId="11">#REF!</definedName>
    <definedName name="vcdtb" localSheetId="3">#REF!</definedName>
    <definedName name="vcdtb">#REF!</definedName>
    <definedName name="vcdungcu" localSheetId="11">#REF!</definedName>
    <definedName name="vcdungcu" localSheetId="3">#REF!</definedName>
    <definedName name="vcdungcu">#REF!</definedName>
    <definedName name="vcdungcu0.4" localSheetId="11">#REF!</definedName>
    <definedName name="vcdungcu0.4" localSheetId="3">#REF!</definedName>
    <definedName name="vcdungcu0.4">#REF!</definedName>
    <definedName name="vcdungcu0.4_20" localSheetId="11">#REF!</definedName>
    <definedName name="vcdungcu0.4_20" localSheetId="3">#REF!</definedName>
    <definedName name="vcdungcu0.4_20">#REF!</definedName>
    <definedName name="vcdungcu0.4_28" localSheetId="11">#REF!</definedName>
    <definedName name="vcdungcu0.4_28" localSheetId="3">#REF!</definedName>
    <definedName name="vcdungcu0.4_28">#REF!</definedName>
    <definedName name="vcdungcu35" localSheetId="11">#REF!</definedName>
    <definedName name="vcdungcu35" localSheetId="3">#REF!</definedName>
    <definedName name="vcdungcu35">#REF!</definedName>
    <definedName name="vcdungcu35_28" localSheetId="11">#REF!</definedName>
    <definedName name="vcdungcu35_28" localSheetId="3">#REF!</definedName>
    <definedName name="vcdungcu35_28">#REF!</definedName>
    <definedName name="vcg">"$#REF!.$I$12"</definedName>
    <definedName name="vcg_26" localSheetId="11">#REF!</definedName>
    <definedName name="vcg_26" localSheetId="3">#REF!</definedName>
    <definedName name="vcg_26">#REF!</definedName>
    <definedName name="vcg_28" localSheetId="11">#REF!</definedName>
    <definedName name="vcg_28" localSheetId="3">#REF!</definedName>
    <definedName name="vcg_28">#REF!</definedName>
    <definedName name="vcg_3">"$#REF!.$I$12"</definedName>
    <definedName name="vcgo">"$#REF!.$I$12"</definedName>
    <definedName name="vcgo_26" localSheetId="11">#REF!</definedName>
    <definedName name="vcgo_26" localSheetId="3">#REF!</definedName>
    <definedName name="vcgo_26">#REF!</definedName>
    <definedName name="vcgo_28" localSheetId="11">#REF!</definedName>
    <definedName name="vcgo_28" localSheetId="3">#REF!</definedName>
    <definedName name="vcgo_28">#REF!</definedName>
    <definedName name="vcgo_3">"$#REF!.$I$12"</definedName>
    <definedName name="vcgo0.4" localSheetId="11">#REF!</definedName>
    <definedName name="vcgo0.4" localSheetId="3">#REF!</definedName>
    <definedName name="vcgo0.4">#REF!</definedName>
    <definedName name="vcgo0.4_20" localSheetId="11">#REF!</definedName>
    <definedName name="vcgo0.4_20" localSheetId="3">#REF!</definedName>
    <definedName name="vcgo0.4_20">#REF!</definedName>
    <definedName name="vcgo0.4_28" localSheetId="11">#REF!</definedName>
    <definedName name="vcgo0.4_28" localSheetId="3">#REF!</definedName>
    <definedName name="vcgo0.4_28">#REF!</definedName>
    <definedName name="VCHT">"$#REF!.$H$127"</definedName>
    <definedName name="VCHT_26" localSheetId="11">#REF!</definedName>
    <definedName name="VCHT_26" localSheetId="3">#REF!</definedName>
    <definedName name="VCHT_26">#REF!</definedName>
    <definedName name="VCHT_28" localSheetId="11">#REF!</definedName>
    <definedName name="VCHT_28" localSheetId="3">#REF!</definedName>
    <definedName name="VCHT_28">#REF!</definedName>
    <definedName name="VCHT_3">"$#REF!.$H$127"</definedName>
    <definedName name="Vci" localSheetId="11">#REF!</definedName>
    <definedName name="Vci" localSheetId="3">#REF!</definedName>
    <definedName name="Vci">#REF!</definedName>
    <definedName name="Vci_28" localSheetId="11">#REF!</definedName>
    <definedName name="Vci_28" localSheetId="3">#REF!</definedName>
    <definedName name="Vci_28">#REF!</definedName>
    <definedName name="vcmn" localSheetId="11">#REF!</definedName>
    <definedName name="vcmn" localSheetId="3">#REF!</definedName>
    <definedName name="vcmn">#REF!</definedName>
    <definedName name="vcmn_28" localSheetId="11">#REF!</definedName>
    <definedName name="vcmn_28" localSheetId="3">#REF!</definedName>
    <definedName name="vcmn_28">#REF!</definedName>
    <definedName name="vcmt" localSheetId="11">#REF!</definedName>
    <definedName name="vcmt" localSheetId="3">#REF!</definedName>
    <definedName name="vcmt">#REF!</definedName>
    <definedName name="vcmt_28" localSheetId="11">#REF!</definedName>
    <definedName name="vcmt_28" localSheetId="3">#REF!</definedName>
    <definedName name="vcmt_28">#REF!</definedName>
    <definedName name="vcn">"$#REF!.$I$11"</definedName>
    <definedName name="vcn_26" localSheetId="11">#REF!</definedName>
    <definedName name="vcn_26" localSheetId="3">#REF!</definedName>
    <definedName name="vcn_26">#REF!</definedName>
    <definedName name="vcn_28" localSheetId="11">#REF!</definedName>
    <definedName name="vcn_28" localSheetId="3">#REF!</definedName>
    <definedName name="vcn_28">#REF!</definedName>
    <definedName name="vcn_3">"$#REF!.$I$11"</definedName>
    <definedName name="vcnm" localSheetId="11">#REF!</definedName>
    <definedName name="vcnm" localSheetId="3">#REF!</definedName>
    <definedName name="vcnm">#REF!</definedName>
    <definedName name="vcnm_28" localSheetId="11">#REF!</definedName>
    <definedName name="vcnm_28" localSheetId="3">#REF!</definedName>
    <definedName name="vcnm_28">#REF!</definedName>
    <definedName name="vcnuoc" localSheetId="11">#REF!</definedName>
    <definedName name="vcnuoc" localSheetId="3">#REF!</definedName>
    <definedName name="vcnuoc">#REF!</definedName>
    <definedName name="vcnuoc0.4" localSheetId="11">#REF!</definedName>
    <definedName name="vcnuoc0.4" localSheetId="3">#REF!</definedName>
    <definedName name="vcnuoc0.4">#REF!</definedName>
    <definedName name="vcnuoc0.4_20" localSheetId="11">#REF!</definedName>
    <definedName name="vcnuoc0.4_20" localSheetId="3">#REF!</definedName>
    <definedName name="vcnuoc0.4_20">#REF!</definedName>
    <definedName name="vcnuoc0.4_28" localSheetId="11">#REF!</definedName>
    <definedName name="vcnuoc0.4_28" localSheetId="3">#REF!</definedName>
    <definedName name="vcnuoc0.4_28">#REF!</definedName>
    <definedName name="VCP" localSheetId="11">#REF!</definedName>
    <definedName name="VCP" localSheetId="3">#REF!</definedName>
    <definedName name="VCP">#REF!</definedName>
    <definedName name="VCP_20" localSheetId="11">#REF!</definedName>
    <definedName name="VCP_20" localSheetId="3">#REF!</definedName>
    <definedName name="VCP_20">#REF!</definedName>
    <definedName name="VCP_28" localSheetId="11">#REF!</definedName>
    <definedName name="VCP_28" localSheetId="3">#REF!</definedName>
    <definedName name="VCP_28">#REF!</definedName>
    <definedName name="vcphukien" localSheetId="11">#REF!</definedName>
    <definedName name="vcphukien" localSheetId="3">#REF!</definedName>
    <definedName name="vcphukien">#REF!</definedName>
    <definedName name="vcpk">"$#REF!.$I$15"</definedName>
    <definedName name="vcpk_26" localSheetId="11">#REF!</definedName>
    <definedName name="vcpk_26" localSheetId="3">#REF!</definedName>
    <definedName name="vcpk_26">#REF!</definedName>
    <definedName name="vcpk_28" localSheetId="11">#REF!</definedName>
    <definedName name="vcpk_28" localSheetId="3">#REF!</definedName>
    <definedName name="vcpk_28">#REF!</definedName>
    <definedName name="vcpk_3">"$#REF!.$I$15"</definedName>
    <definedName name="VCPK4" localSheetId="11">#REF!</definedName>
    <definedName name="VCPK4" localSheetId="3">#REF!</definedName>
    <definedName name="VCPK4">#REF!</definedName>
    <definedName name="VCPK4_28" localSheetId="11">#REF!</definedName>
    <definedName name="VCPK4_28" localSheetId="3">#REF!</definedName>
    <definedName name="VCPK4_28">#REF!</definedName>
    <definedName name="VCS" localSheetId="11">#REF!</definedName>
    <definedName name="VCS" localSheetId="3">#REF!</definedName>
    <definedName name="VCS">#REF!</definedName>
    <definedName name="VCS_20" localSheetId="11">#REF!</definedName>
    <definedName name="VCS_20" localSheetId="3">#REF!</definedName>
    <definedName name="VCS_20">#REF!</definedName>
    <definedName name="VCS_28" localSheetId="11">#REF!</definedName>
    <definedName name="VCS_28" localSheetId="3">#REF!</definedName>
    <definedName name="VCS_28">#REF!</definedName>
    <definedName name="vcsat" localSheetId="11">#REF!</definedName>
    <definedName name="vcsat" localSheetId="3">#REF!</definedName>
    <definedName name="vcsat">#REF!</definedName>
    <definedName name="vcsat_28" localSheetId="11">#REF!</definedName>
    <definedName name="vcsat_28" localSheetId="3">#REF!</definedName>
    <definedName name="vcsat_28">#REF!</definedName>
    <definedName name="vcsat0.4" localSheetId="11">#REF!</definedName>
    <definedName name="vcsat0.4" localSheetId="3">#REF!</definedName>
    <definedName name="vcsat0.4">#REF!</definedName>
    <definedName name="vcsat0.4_20" localSheetId="11">#REF!</definedName>
    <definedName name="vcsat0.4_20" localSheetId="3">#REF!</definedName>
    <definedName name="vcsat0.4_20">#REF!</definedName>
    <definedName name="vcsat0.4_28" localSheetId="11">#REF!</definedName>
    <definedName name="vcsat0.4_28" localSheetId="3">#REF!</definedName>
    <definedName name="vcsat0.4_28">#REF!</definedName>
    <definedName name="vcsat35" localSheetId="11">#REF!</definedName>
    <definedName name="vcsat35" localSheetId="3">#REF!</definedName>
    <definedName name="vcsat35">#REF!</definedName>
    <definedName name="vcsat35_28" localSheetId="11">#REF!</definedName>
    <definedName name="vcsat35_28" localSheetId="3">#REF!</definedName>
    <definedName name="vcsat35_28">#REF!</definedName>
    <definedName name="vcsatct" localSheetId="11">#REF!</definedName>
    <definedName name="vcsatct" localSheetId="3">#REF!</definedName>
    <definedName name="vcsatct">#REF!</definedName>
    <definedName name="vcsatct_20" localSheetId="11">#REF!</definedName>
    <definedName name="vcsatct_20" localSheetId="3">#REF!</definedName>
    <definedName name="vcsatct_20">#REF!</definedName>
    <definedName name="vcsatct_28" localSheetId="11">#REF!</definedName>
    <definedName name="vcsatct_28" localSheetId="3">#REF!</definedName>
    <definedName name="vcsatct_28">#REF!</definedName>
    <definedName name="vcsu">"$#REF!.$I$14"</definedName>
    <definedName name="vcsu_26" localSheetId="11">#REF!</definedName>
    <definedName name="vcsu_26" localSheetId="3">#REF!</definedName>
    <definedName name="vcsu_26">#REF!</definedName>
    <definedName name="vcsu_28" localSheetId="11">#REF!</definedName>
    <definedName name="vcsu_28" localSheetId="3">#REF!</definedName>
    <definedName name="vcsu_28">#REF!</definedName>
    <definedName name="vcsu_3">"$#REF!.$I$14"</definedName>
    <definedName name="vcsuct" localSheetId="11">#REF!</definedName>
    <definedName name="vcsuct" localSheetId="3">#REF!</definedName>
    <definedName name="vcsuct">#REF!</definedName>
    <definedName name="vcsuct_20" localSheetId="11">#REF!</definedName>
    <definedName name="vcsuct_20" localSheetId="3">#REF!</definedName>
    <definedName name="vcsuct_20">#REF!</definedName>
    <definedName name="vcsuct_28" localSheetId="11">#REF!</definedName>
    <definedName name="vcsuct_28" localSheetId="3">#REF!</definedName>
    <definedName name="vcsuct_28">#REF!</definedName>
    <definedName name="vct" localSheetId="11">#REF!</definedName>
    <definedName name="vct" localSheetId="3">#REF!</definedName>
    <definedName name="vct">#REF!</definedName>
    <definedName name="vct_20" localSheetId="11">#REF!</definedName>
    <definedName name="vct_20" localSheetId="3">#REF!</definedName>
    <definedName name="vct_20">#REF!</definedName>
    <definedName name="vct_28" localSheetId="11">#REF!</definedName>
    <definedName name="vct_28" localSheetId="3">#REF!</definedName>
    <definedName name="vct_28">#REF!</definedName>
    <definedName name="vctb" localSheetId="11">#REF!</definedName>
    <definedName name="vctb" localSheetId="3">#REF!</definedName>
    <definedName name="vctb">#REF!</definedName>
    <definedName name="VCTIEP" localSheetId="11">#REF!</definedName>
    <definedName name="VCTIEP" localSheetId="3">#REF!</definedName>
    <definedName name="VCTIEP">#REF!</definedName>
    <definedName name="VCTIEP_20" localSheetId="11">#REF!</definedName>
    <definedName name="VCTIEP_20" localSheetId="3">#REF!</definedName>
    <definedName name="VCTIEP_20">#REF!</definedName>
    <definedName name="VCTIEP_28" localSheetId="11">#REF!</definedName>
    <definedName name="VCTIEP_28" localSheetId="3">#REF!</definedName>
    <definedName name="VCTIEP_28">#REF!</definedName>
    <definedName name="vctmong">"$#REF!.$I$8"</definedName>
    <definedName name="vctmong_26" localSheetId="11">#REF!</definedName>
    <definedName name="vctmong_26" localSheetId="3">#REF!</definedName>
    <definedName name="vctmong_26">#REF!</definedName>
    <definedName name="vctmong_28" localSheetId="11">#REF!</definedName>
    <definedName name="vctmong_28" localSheetId="3">#REF!</definedName>
    <definedName name="vctmong_28">#REF!</definedName>
    <definedName name="vctmong_3">"$#REF!.$I$8"</definedName>
    <definedName name="vctre">"$#REF!.$I$16"</definedName>
    <definedName name="vctre_26" localSheetId="11">#REF!</definedName>
    <definedName name="vctre_26" localSheetId="3">#REF!</definedName>
    <definedName name="vctre_26">#REF!</definedName>
    <definedName name="vctre_28" localSheetId="11">#REF!</definedName>
    <definedName name="vctre_28" localSheetId="3">#REF!</definedName>
    <definedName name="vctre_28">#REF!</definedName>
    <definedName name="vctre_3">"$#REF!.$I$16"</definedName>
    <definedName name="VCTT">"$#REF!.$H$30"</definedName>
    <definedName name="VCTT_26" localSheetId="11">#REF!</definedName>
    <definedName name="VCTT_26" localSheetId="3">#REF!</definedName>
    <definedName name="VCTT_26">#REF!</definedName>
    <definedName name="VCTT_28" localSheetId="11">#REF!</definedName>
    <definedName name="VCTT_28" localSheetId="3">#REF!</definedName>
    <definedName name="VCTT_28">#REF!</definedName>
    <definedName name="VCTT_3">"$#REF!.$H$30"</definedName>
    <definedName name="VCVBT1" localSheetId="11">#REF!</definedName>
    <definedName name="VCVBT1" localSheetId="3">#REF!</definedName>
    <definedName name="VCVBT1">#REF!</definedName>
    <definedName name="VCVBT1_1" localSheetId="11">#REF!</definedName>
    <definedName name="VCVBT1_1" localSheetId="3">#REF!</definedName>
    <definedName name="VCVBT1_1">#REF!</definedName>
    <definedName name="VCVBT1_2" localSheetId="11">#REF!</definedName>
    <definedName name="VCVBT1_2" localSheetId="3">#REF!</definedName>
    <definedName name="VCVBT1_2">#REF!</definedName>
    <definedName name="VCVBT1_20" localSheetId="11">#REF!</definedName>
    <definedName name="VCVBT1_20" localSheetId="3">#REF!</definedName>
    <definedName name="VCVBT1_20">#REF!</definedName>
    <definedName name="VCVBT1_25" localSheetId="11">#REF!</definedName>
    <definedName name="VCVBT1_25" localSheetId="3">#REF!</definedName>
    <definedName name="VCVBT1_25">#REF!</definedName>
    <definedName name="VCVBT1_26" localSheetId="11">#REF!</definedName>
    <definedName name="VCVBT1_26" localSheetId="3">#REF!</definedName>
    <definedName name="VCVBT1_26">#REF!</definedName>
    <definedName name="VCVBT1_28" localSheetId="11">#REF!</definedName>
    <definedName name="VCVBT1_28" localSheetId="3">#REF!</definedName>
    <definedName name="VCVBT1_28">#REF!</definedName>
    <definedName name="VCVBT1_3" localSheetId="11">#REF!</definedName>
    <definedName name="VCVBT1_3" localSheetId="3">#REF!</definedName>
    <definedName name="VCVBT1_3">#REF!</definedName>
    <definedName name="VCVBT1_3_1" localSheetId="11">#REF!</definedName>
    <definedName name="VCVBT1_3_1" localSheetId="3">#REF!</definedName>
    <definedName name="VCVBT1_3_1">#REF!</definedName>
    <definedName name="VCVBT1_3_2" localSheetId="11">#REF!</definedName>
    <definedName name="VCVBT1_3_2" localSheetId="3">#REF!</definedName>
    <definedName name="VCVBT1_3_2">#REF!</definedName>
    <definedName name="VCVBT1_3_20" localSheetId="11">#REF!</definedName>
    <definedName name="VCVBT1_3_20" localSheetId="3">#REF!</definedName>
    <definedName name="VCVBT1_3_20">#REF!</definedName>
    <definedName name="VCVBT1_3_25" localSheetId="11">#REF!</definedName>
    <definedName name="VCVBT1_3_25" localSheetId="3">#REF!</definedName>
    <definedName name="VCVBT1_3_25">#REF!</definedName>
    <definedName name="VCVBT2" localSheetId="11">#REF!</definedName>
    <definedName name="VCVBT2" localSheetId="3">#REF!</definedName>
    <definedName name="VCVBT2">#REF!</definedName>
    <definedName name="VCVBT2_1" localSheetId="11">#REF!</definedName>
    <definedName name="VCVBT2_1" localSheetId="3">#REF!</definedName>
    <definedName name="VCVBT2_1">#REF!</definedName>
    <definedName name="VCVBT2_2" localSheetId="11">#REF!</definedName>
    <definedName name="VCVBT2_2" localSheetId="3">#REF!</definedName>
    <definedName name="VCVBT2_2">#REF!</definedName>
    <definedName name="VCVBT2_20" localSheetId="11">#REF!</definedName>
    <definedName name="VCVBT2_20" localSheetId="3">#REF!</definedName>
    <definedName name="VCVBT2_20">#REF!</definedName>
    <definedName name="VCVBT2_25" localSheetId="11">#REF!</definedName>
    <definedName name="VCVBT2_25" localSheetId="3">#REF!</definedName>
    <definedName name="VCVBT2_25">#REF!</definedName>
    <definedName name="VCVBT2_26" localSheetId="11">#REF!</definedName>
    <definedName name="VCVBT2_26" localSheetId="3">#REF!</definedName>
    <definedName name="VCVBT2_26">#REF!</definedName>
    <definedName name="VCVBT2_28" localSheetId="11">#REF!</definedName>
    <definedName name="VCVBT2_28" localSheetId="3">#REF!</definedName>
    <definedName name="VCVBT2_28">#REF!</definedName>
    <definedName name="VCVBT2_3" localSheetId="11">#REF!</definedName>
    <definedName name="VCVBT2_3" localSheetId="3">#REF!</definedName>
    <definedName name="VCVBT2_3">#REF!</definedName>
    <definedName name="VCVBT2_3_1" localSheetId="11">#REF!</definedName>
    <definedName name="VCVBT2_3_1" localSheetId="3">#REF!</definedName>
    <definedName name="VCVBT2_3_1">#REF!</definedName>
    <definedName name="VCVBT2_3_2" localSheetId="11">#REF!</definedName>
    <definedName name="VCVBT2_3_2" localSheetId="3">#REF!</definedName>
    <definedName name="VCVBT2_3_2">#REF!</definedName>
    <definedName name="VCVBT2_3_20" localSheetId="11">#REF!</definedName>
    <definedName name="VCVBT2_3_20" localSheetId="3">#REF!</definedName>
    <definedName name="VCVBT2_3_20">#REF!</definedName>
    <definedName name="VCVBT2_3_25" localSheetId="11">#REF!</definedName>
    <definedName name="VCVBT2_3_25" localSheetId="3">#REF!</definedName>
    <definedName name="VCVBT2_3_25">#REF!</definedName>
    <definedName name="Vcw" localSheetId="11">#REF!</definedName>
    <definedName name="Vcw" localSheetId="3">#REF!</definedName>
    <definedName name="Vcw">#REF!</definedName>
    <definedName name="Vcw_28" localSheetId="11">#REF!</definedName>
    <definedName name="Vcw_28" localSheetId="3">#REF!</definedName>
    <definedName name="Vcw_28">#REF!</definedName>
    <definedName name="vcxa" localSheetId="11">#REF!</definedName>
    <definedName name="vcxa" localSheetId="3">#REF!</definedName>
    <definedName name="vcxa">#REF!</definedName>
    <definedName name="vcxa35" localSheetId="11">#REF!</definedName>
    <definedName name="vcxa35" localSheetId="3">#REF!</definedName>
    <definedName name="vcxa35">#REF!</definedName>
    <definedName name="vcxi" localSheetId="11">#REF!</definedName>
    <definedName name="vcxi" localSheetId="3">#REF!</definedName>
    <definedName name="vcxi">#REF!</definedName>
    <definedName name="vcxi_20" localSheetId="11">#REF!</definedName>
    <definedName name="vcxi_20" localSheetId="3">#REF!</definedName>
    <definedName name="vcxi_20">#REF!</definedName>
    <definedName name="vcxi_28" localSheetId="11">#REF!</definedName>
    <definedName name="vcxi_28" localSheetId="3">#REF!</definedName>
    <definedName name="vcxi_28">#REF!</definedName>
    <definedName name="vcxm">"$#REF!.$I$5"</definedName>
    <definedName name="vcxm_26" localSheetId="11">#REF!</definedName>
    <definedName name="vcxm_26" localSheetId="3">#REF!</definedName>
    <definedName name="vcxm_26">#REF!</definedName>
    <definedName name="vcxm_28" localSheetId="11">#REF!</definedName>
    <definedName name="vcxm_28" localSheetId="3">#REF!</definedName>
    <definedName name="vcxm_28">#REF!</definedName>
    <definedName name="vcxm_3">"$#REF!.$I$5"</definedName>
    <definedName name="vcxm0.4" localSheetId="11">#REF!</definedName>
    <definedName name="vcxm0.4" localSheetId="3">#REF!</definedName>
    <definedName name="vcxm0.4">#REF!</definedName>
    <definedName name="vcxm0.4_20" localSheetId="11">#REF!</definedName>
    <definedName name="vcxm0.4_20" localSheetId="3">#REF!</definedName>
    <definedName name="vcxm0.4_20">#REF!</definedName>
    <definedName name="vcxm0.4_28" localSheetId="11">#REF!</definedName>
    <definedName name="vcxm0.4_28" localSheetId="3">#REF!</definedName>
    <definedName name="vcxm0.4_28">#REF!</definedName>
    <definedName name="vcxm35" localSheetId="11">#REF!</definedName>
    <definedName name="vcxm35" localSheetId="3">#REF!</definedName>
    <definedName name="vcxm35">#REF!</definedName>
    <definedName name="VD" localSheetId="11">#REF!</definedName>
    <definedName name="VD" localSheetId="3">#REF!</definedName>
    <definedName name="VD">#REF!</definedName>
    <definedName name="VD_28" localSheetId="11">#REF!</definedName>
    <definedName name="VD_28" localSheetId="3">#REF!</definedName>
    <definedName name="VD_28">#REF!</definedName>
    <definedName name="vd3p">"$#REF!.$X$10"</definedName>
    <definedName name="vd3p_26" localSheetId="11">#REF!</definedName>
    <definedName name="vd3p_26" localSheetId="3">#REF!</definedName>
    <definedName name="vd3p_26">#REF!</definedName>
    <definedName name="vd3p_28" localSheetId="11">#REF!</definedName>
    <definedName name="vd3p_28" localSheetId="3">#REF!</definedName>
    <definedName name="vd3p_28">#REF!</definedName>
    <definedName name="vd3p_3">"$#REF!.$X$10"</definedName>
    <definedName name="VDCLY" localSheetId="11">#REF!</definedName>
    <definedName name="VDCLY" localSheetId="3">#REF!</definedName>
    <definedName name="VDCLY">#REF!</definedName>
    <definedName name="vdia" localSheetId="11">#REF!</definedName>
    <definedName name="vdia" localSheetId="3">#REF!</definedName>
    <definedName name="vdia">#REF!</definedName>
    <definedName name="vdia_28" localSheetId="11">#REF!</definedName>
    <definedName name="vdia_28" localSheetId="3">#REF!</definedName>
    <definedName name="vdia_28">#REF!</definedName>
    <definedName name="vdkt" localSheetId="11">#REF!</definedName>
    <definedName name="vdkt" localSheetId="3">#REF!</definedName>
    <definedName name="vdkt">#REF!</definedName>
    <definedName name="vdkt_1" localSheetId="11">#REF!</definedName>
    <definedName name="vdkt_1" localSheetId="3">#REF!</definedName>
    <definedName name="vdkt_1">#REF!</definedName>
    <definedName name="vdkt_2" localSheetId="11">#REF!</definedName>
    <definedName name="vdkt_2" localSheetId="3">#REF!</definedName>
    <definedName name="vdkt_2">#REF!</definedName>
    <definedName name="vdkt_20" localSheetId="11">#REF!</definedName>
    <definedName name="vdkt_20" localSheetId="3">#REF!</definedName>
    <definedName name="vdkt_20">#REF!</definedName>
    <definedName name="vdkt_25" localSheetId="11">#REF!</definedName>
    <definedName name="vdkt_25" localSheetId="3">#REF!</definedName>
    <definedName name="vdkt_25">#REF!</definedName>
    <definedName name="vdkt_28" localSheetId="11">#REF!</definedName>
    <definedName name="vdkt_28" localSheetId="3">#REF!</definedName>
    <definedName name="vdkt_28">#REF!</definedName>
    <definedName name="VDZ" localSheetId="11">#REF!</definedName>
    <definedName name="VDZ" localSheetId="3">#REF!</definedName>
    <definedName name="VDZ">#REF!</definedName>
    <definedName name="VDZ_28" localSheetId="11">#REF!</definedName>
    <definedName name="VDZ_28" localSheetId="3">#REF!</definedName>
    <definedName name="VDZ_28">#REF!</definedName>
    <definedName name="Vf" localSheetId="11">#REF!</definedName>
    <definedName name="Vf" localSheetId="3">#REF!</definedName>
    <definedName name="Vf">#REF!</definedName>
    <definedName name="Vf_20" localSheetId="11">#REF!</definedName>
    <definedName name="Vf_20" localSheetId="3">#REF!</definedName>
    <definedName name="Vf_20">#REF!</definedName>
    <definedName name="Vf_28" localSheetId="11">#REF!</definedName>
    <definedName name="Vf_28" localSheetId="3">#REF!</definedName>
    <definedName name="Vf_28">#REF!</definedName>
    <definedName name="vgio" localSheetId="11">#REF!</definedName>
    <definedName name="vgio" localSheetId="3">#REF!</definedName>
    <definedName name="vgio">#REF!</definedName>
    <definedName name="vgk" localSheetId="11">#REF!</definedName>
    <definedName name="vgk" localSheetId="3">#REF!</definedName>
    <definedName name="vgk">#REF!</definedName>
    <definedName name="vgt" localSheetId="11">#REF!</definedName>
    <definedName name="vgt" localSheetId="3">#REF!</definedName>
    <definedName name="vgt">#REF!</definedName>
    <definedName name="VHbom" localSheetId="11">#REF!</definedName>
    <definedName name="VHbom" localSheetId="3">#REF!</definedName>
    <definedName name="VHbom">#REF!</definedName>
    <definedName name="VHbom_20" localSheetId="11">#REF!</definedName>
    <definedName name="VHbom_20" localSheetId="3">#REF!</definedName>
    <definedName name="VHbom_20">#REF!</definedName>
    <definedName name="VHbom_28" localSheetId="11">#REF!</definedName>
    <definedName name="VHbom_28" localSheetId="3">#REF!</definedName>
    <definedName name="VHbom_28">#REF!</definedName>
    <definedName name="VHH" localSheetId="11">#REF!</definedName>
    <definedName name="VHH" localSheetId="3">#REF!</definedName>
    <definedName name="VHH">#REF!</definedName>
    <definedName name="Vi" localSheetId="11">#REF!</definedName>
    <definedName name="Vi" localSheetId="3">#REF!</definedName>
    <definedName name="Vi">#REF!</definedName>
    <definedName name="Vi_28" localSheetId="11">#REF!</definedName>
    <definedName name="Vi_28" localSheetId="3">#REF!</definedName>
    <definedName name="Vi_28">#REF!</definedName>
    <definedName name="Vietri">NA()</definedName>
    <definedName name="Vietri_26" localSheetId="11">#REF!</definedName>
    <definedName name="Vietri_26" localSheetId="3">#REF!</definedName>
    <definedName name="Vietri_26">#REF!</definedName>
    <definedName name="Vietri_28" localSheetId="11">#REF!</definedName>
    <definedName name="Vietri_28" localSheetId="3">#REF!</definedName>
    <definedName name="Vietri_28">#REF!</definedName>
    <definedName name="Vietri_3">NA()</definedName>
    <definedName name="VIEW" localSheetId="11">#REF!</definedName>
    <definedName name="VIEW" localSheetId="3">#REF!</definedName>
    <definedName name="VIEW">#REF!</definedName>
    <definedName name="VIEW_20" localSheetId="11">#REF!</definedName>
    <definedName name="VIEW_20" localSheetId="3">#REF!</definedName>
    <definedName name="VIEW_20">#REF!</definedName>
    <definedName name="VIEW_28" localSheetId="11">#REF!</definedName>
    <definedName name="VIEW_28" localSheetId="3">#REF!</definedName>
    <definedName name="VIEW_28">#REF!</definedName>
    <definedName name="Village" localSheetId="11">#REF!</definedName>
    <definedName name="Village" localSheetId="3">#REF!</definedName>
    <definedName name="Village">#REF!</definedName>
    <definedName name="Village_20" localSheetId="11">#REF!</definedName>
    <definedName name="Village_20" localSheetId="3">#REF!</definedName>
    <definedName name="Village_20">#REF!</definedName>
    <definedName name="Village_28" localSheetId="11">#REF!</definedName>
    <definedName name="Village_28" localSheetId="3">#REF!</definedName>
    <definedName name="Village_28">#REF!</definedName>
    <definedName name="vk" localSheetId="11">#REF!</definedName>
    <definedName name="vk" localSheetId="3">#REF!</definedName>
    <definedName name="vk">#REF!</definedName>
    <definedName name="vk_20" localSheetId="11">#REF!</definedName>
    <definedName name="vk_20" localSheetId="3">#REF!</definedName>
    <definedName name="vk_20">#REF!</definedName>
    <definedName name="vk_28" localSheetId="11">#REF!</definedName>
    <definedName name="vk_28" localSheetId="3">#REF!</definedName>
    <definedName name="vk_28">#REF!</definedName>
    <definedName name="vkcauthang" localSheetId="11">#REF!</definedName>
    <definedName name="vkcauthang" localSheetId="3">#REF!</definedName>
    <definedName name="vkcauthang">#REF!</definedName>
    <definedName name="vkcauthang_20" localSheetId="11">#REF!</definedName>
    <definedName name="vkcauthang_20" localSheetId="3">#REF!</definedName>
    <definedName name="vkcauthang_20">#REF!</definedName>
    <definedName name="vkcauthang_28" localSheetId="11">#REF!</definedName>
    <definedName name="vkcauthang_28" localSheetId="3">#REF!</definedName>
    <definedName name="vkcauthang_28">#REF!</definedName>
    <definedName name="vkds" localSheetId="11">#REF!</definedName>
    <definedName name="vkds" localSheetId="3">#REF!</definedName>
    <definedName name="vkds">#REF!</definedName>
    <definedName name="vkds_28" localSheetId="11">#REF!</definedName>
    <definedName name="vkds_28" localSheetId="3">#REF!</definedName>
    <definedName name="vkds_28">#REF!</definedName>
    <definedName name="vkgo" localSheetId="11">#REF!</definedName>
    <definedName name="vkgo" localSheetId="3">#REF!</definedName>
    <definedName name="vkgo">#REF!</definedName>
    <definedName name="vkh" localSheetId="11">#REF!</definedName>
    <definedName name="vkh" localSheetId="3">#REF!</definedName>
    <definedName name="vkh">#REF!</definedName>
    <definedName name="vkh_1" localSheetId="11">#REF!</definedName>
    <definedName name="vkh_1" localSheetId="3">#REF!</definedName>
    <definedName name="vkh_1">#REF!</definedName>
    <definedName name="vkh_2" localSheetId="11">#REF!</definedName>
    <definedName name="vkh_2" localSheetId="3">#REF!</definedName>
    <definedName name="vkh_2">#REF!</definedName>
    <definedName name="vkh_20" localSheetId="11">#REF!</definedName>
    <definedName name="vkh_20" localSheetId="3">#REF!</definedName>
    <definedName name="vkh_20">#REF!</definedName>
    <definedName name="vkh_25" localSheetId="11">#REF!</definedName>
    <definedName name="vkh_25" localSheetId="3">#REF!</definedName>
    <definedName name="vkh_25">#REF!</definedName>
    <definedName name="vkh_26" localSheetId="11">#REF!</definedName>
    <definedName name="vkh_26" localSheetId="3">#REF!</definedName>
    <definedName name="vkh_26">#REF!</definedName>
    <definedName name="vkh_28" localSheetId="11">#REF!</definedName>
    <definedName name="vkh_28" localSheetId="3">#REF!</definedName>
    <definedName name="vkh_28">#REF!</definedName>
    <definedName name="vkh_3" localSheetId="11">#REF!</definedName>
    <definedName name="vkh_3" localSheetId="3">#REF!</definedName>
    <definedName name="vkh_3">#REF!</definedName>
    <definedName name="vkh_3_1" localSheetId="11">#REF!</definedName>
    <definedName name="vkh_3_1" localSheetId="3">#REF!</definedName>
    <definedName name="vkh_3_1">#REF!</definedName>
    <definedName name="vkh_3_2" localSheetId="11">#REF!</definedName>
    <definedName name="vkh_3_2" localSheetId="3">#REF!</definedName>
    <definedName name="vkh_3_2">#REF!</definedName>
    <definedName name="vkh_3_20" localSheetId="11">#REF!</definedName>
    <definedName name="vkh_3_20" localSheetId="3">#REF!</definedName>
    <definedName name="vkh_3_20">#REF!</definedName>
    <definedName name="vkh_3_25" localSheetId="11">#REF!</definedName>
    <definedName name="vkh_3_25" localSheetId="3">#REF!</definedName>
    <definedName name="vkh_3_25">#REF!</definedName>
    <definedName name="vksan" localSheetId="11">#REF!</definedName>
    <definedName name="vksan" localSheetId="3">#REF!</definedName>
    <definedName name="vksan">#REF!</definedName>
    <definedName name="vksan_20" localSheetId="11">#REF!</definedName>
    <definedName name="vksan_20" localSheetId="3">#REF!</definedName>
    <definedName name="vksan_20">#REF!</definedName>
    <definedName name="vksan_28" localSheetId="11">#REF!</definedName>
    <definedName name="vksan_28" localSheetId="3">#REF!</definedName>
    <definedName name="vksan_28">#REF!</definedName>
    <definedName name="vktc" localSheetId="11">#REF!</definedName>
    <definedName name="vktc" localSheetId="3">#REF!</definedName>
    <definedName name="vktc">#REF!</definedName>
    <definedName name="vktc_28" localSheetId="11">#REF!</definedName>
    <definedName name="vktc_28" localSheetId="3">#REF!</definedName>
    <definedName name="vktc_28">#REF!</definedName>
    <definedName name="vl" localSheetId="11">#REF!</definedName>
    <definedName name="vl" localSheetId="3">#REF!</definedName>
    <definedName name="vl">#REF!</definedName>
    <definedName name="VL.DMC" localSheetId="11">#REF!</definedName>
    <definedName name="VL.DMC" localSheetId="3">#REF!</definedName>
    <definedName name="VL.DMC">#REF!</definedName>
    <definedName name="VL.DMC_28" localSheetId="11">#REF!</definedName>
    <definedName name="VL.DMC_28" localSheetId="3">#REF!</definedName>
    <definedName name="VL.DMC_28">#REF!</definedName>
    <definedName name="VL.GTTMC" localSheetId="11">#REF!</definedName>
    <definedName name="VL.GTTMC" localSheetId="3">#REF!</definedName>
    <definedName name="VL.GTTMC">#REF!</definedName>
    <definedName name="VL.GTTMC_28" localSheetId="11">#REF!</definedName>
    <definedName name="VL.GTTMC_28" localSheetId="3">#REF!</definedName>
    <definedName name="VL.GTTMC_28">#REF!</definedName>
    <definedName name="VL.M10.1" localSheetId="11">#REF!</definedName>
    <definedName name="VL.M10.1" localSheetId="3">#REF!</definedName>
    <definedName name="VL.M10.1">#REF!</definedName>
    <definedName name="VL.M10.1_28" localSheetId="11">#REF!</definedName>
    <definedName name="VL.M10.1_28" localSheetId="3">#REF!</definedName>
    <definedName name="VL.M10.1_28">#REF!</definedName>
    <definedName name="VL.M10.2" localSheetId="11">#REF!</definedName>
    <definedName name="VL.M10.2" localSheetId="3">#REF!</definedName>
    <definedName name="VL.M10.2">#REF!</definedName>
    <definedName name="VL.M10.2_28" localSheetId="11">#REF!</definedName>
    <definedName name="VL.M10.2_28" localSheetId="3">#REF!</definedName>
    <definedName name="VL.M10.2_28">#REF!</definedName>
    <definedName name="VL.M14.1" localSheetId="11">#REF!</definedName>
    <definedName name="VL.M14.1" localSheetId="3">#REF!</definedName>
    <definedName name="VL.M14.1">#REF!</definedName>
    <definedName name="VL.M14.1_28" localSheetId="11">#REF!</definedName>
    <definedName name="VL.M14.1_28" localSheetId="3">#REF!</definedName>
    <definedName name="VL.M14.1_28">#REF!</definedName>
    <definedName name="VL.M14.2" localSheetId="11">#REF!</definedName>
    <definedName name="VL.M14.2" localSheetId="3">#REF!</definedName>
    <definedName name="VL.M14.2">#REF!</definedName>
    <definedName name="VL.M14.2_28" localSheetId="11">#REF!</definedName>
    <definedName name="VL.M14.2_28" localSheetId="3">#REF!</definedName>
    <definedName name="VL.M14.2_28">#REF!</definedName>
    <definedName name="VL.MDT" localSheetId="11">#REF!</definedName>
    <definedName name="VL.MDT" localSheetId="3">#REF!</definedName>
    <definedName name="VL.MDT">#REF!</definedName>
    <definedName name="VL.MDT_28" localSheetId="11">#REF!</definedName>
    <definedName name="VL.MDT_28" localSheetId="3">#REF!</definedName>
    <definedName name="VL.MDT_28">#REF!</definedName>
    <definedName name="VL.MTCat" localSheetId="11">#REF!</definedName>
    <definedName name="VL.MTCat" localSheetId="3">#REF!</definedName>
    <definedName name="VL.MTCat">#REF!</definedName>
    <definedName name="VL.MTCat_28" localSheetId="11">#REF!</definedName>
    <definedName name="VL.MTCat_28" localSheetId="3">#REF!</definedName>
    <definedName name="VL.MTCat_28">#REF!</definedName>
    <definedName name="VL.T1C.CDFD" localSheetId="11">#REF!</definedName>
    <definedName name="VL.T1C.CDFD" localSheetId="3">#REF!</definedName>
    <definedName name="VL.T1C.CDFD">#REF!</definedName>
    <definedName name="VL.T1C.CDFD_28" localSheetId="11">#REF!</definedName>
    <definedName name="VL.T1C.CDFD_28" localSheetId="3">#REF!</definedName>
    <definedName name="VL.T1C.CDFD_28">#REF!</definedName>
    <definedName name="VL.T1C.M14" localSheetId="11">#REF!</definedName>
    <definedName name="VL.T1C.M14" localSheetId="3">#REF!</definedName>
    <definedName name="VL.T1C.M14">#REF!</definedName>
    <definedName name="VL.T1C.M14_28" localSheetId="11">#REF!</definedName>
    <definedName name="VL.T1C.M14_28" localSheetId="3">#REF!</definedName>
    <definedName name="VL.T1C.M14_28">#REF!</definedName>
    <definedName name="VL.TTC" localSheetId="11">#REF!</definedName>
    <definedName name="VL.TTC" localSheetId="3">#REF!</definedName>
    <definedName name="VL.TTC">#REF!</definedName>
    <definedName name="VL.TTC_28" localSheetId="11">#REF!</definedName>
    <definedName name="VL.TTC_28" localSheetId="3">#REF!</definedName>
    <definedName name="VL.TTC_28">#REF!</definedName>
    <definedName name="VL.X.CSV" localSheetId="11">#REF!</definedName>
    <definedName name="VL.X.CSV" localSheetId="3">#REF!</definedName>
    <definedName name="VL.X.CSV">#REF!</definedName>
    <definedName name="VL.X.CSV_28" localSheetId="11">#REF!</definedName>
    <definedName name="VL.X.CSV_28" localSheetId="3">#REF!</definedName>
    <definedName name="VL.X.CSV_28">#REF!</definedName>
    <definedName name="VL.XL" localSheetId="11">#REF!</definedName>
    <definedName name="VL.XL" localSheetId="3">#REF!</definedName>
    <definedName name="VL.XL">#REF!</definedName>
    <definedName name="VL.XL_28" localSheetId="11">#REF!</definedName>
    <definedName name="VL.XL_28" localSheetId="3">#REF!</definedName>
    <definedName name="VL.XL_28">#REF!</definedName>
    <definedName name="vl_20" localSheetId="11">#REF!</definedName>
    <definedName name="vl_20" localSheetId="3">#REF!</definedName>
    <definedName name="vl_20">#REF!</definedName>
    <definedName name="VL_cau" localSheetId="11">#REF!</definedName>
    <definedName name="VL_cau" localSheetId="3">#REF!</definedName>
    <definedName name="VL_cau">#REF!</definedName>
    <definedName name="VL_CSC" localSheetId="11">#REF!</definedName>
    <definedName name="VL_CSC" localSheetId="3">#REF!</definedName>
    <definedName name="VL_CSC">#REF!</definedName>
    <definedName name="VL_CSC_20" localSheetId="11">#REF!</definedName>
    <definedName name="VL_CSC_20" localSheetId="3">#REF!</definedName>
    <definedName name="VL_CSC_20">#REF!</definedName>
    <definedName name="VL_CSC_28" localSheetId="11">#REF!</definedName>
    <definedName name="VL_CSC_28" localSheetId="3">#REF!</definedName>
    <definedName name="VL_CSC_28">#REF!</definedName>
    <definedName name="VL_CSCT" localSheetId="11">#REF!</definedName>
    <definedName name="VL_CSCT" localSheetId="3">#REF!</definedName>
    <definedName name="VL_CSCT">#REF!</definedName>
    <definedName name="VL_CSCT_20" localSheetId="11">#REF!</definedName>
    <definedName name="VL_CSCT_20" localSheetId="3">#REF!</definedName>
    <definedName name="VL_CSCT_20">#REF!</definedName>
    <definedName name="VL_CSCT_28" localSheetId="11">#REF!</definedName>
    <definedName name="VL_CSCT_28" localSheetId="3">#REF!</definedName>
    <definedName name="VL_CSCT_28">#REF!</definedName>
    <definedName name="VL_CTXD" localSheetId="11">#REF!</definedName>
    <definedName name="VL_CTXD" localSheetId="3">#REF!</definedName>
    <definedName name="VL_CTXD">#REF!</definedName>
    <definedName name="VL_CTXD_20" localSheetId="11">#REF!</definedName>
    <definedName name="VL_CTXD_20" localSheetId="3">#REF!</definedName>
    <definedName name="VL_CTXD_20">#REF!</definedName>
    <definedName name="VL_CTXD_28" localSheetId="11">#REF!</definedName>
    <definedName name="VL_CTXD_28" localSheetId="3">#REF!</definedName>
    <definedName name="VL_CTXD_28">#REF!</definedName>
    <definedName name="VL_RD" localSheetId="11">#REF!</definedName>
    <definedName name="VL_RD" localSheetId="3">#REF!</definedName>
    <definedName name="VL_RD">#REF!</definedName>
    <definedName name="VL_RD_20" localSheetId="11">#REF!</definedName>
    <definedName name="VL_RD_20" localSheetId="3">#REF!</definedName>
    <definedName name="VL_RD_20">#REF!</definedName>
    <definedName name="VL_RD_28" localSheetId="11">#REF!</definedName>
    <definedName name="VL_RD_28" localSheetId="3">#REF!</definedName>
    <definedName name="VL_RD_28">#REF!</definedName>
    <definedName name="VL_TD" localSheetId="11">#REF!</definedName>
    <definedName name="VL_TD" localSheetId="3">#REF!</definedName>
    <definedName name="VL_TD">#REF!</definedName>
    <definedName name="VL_TD_20" localSheetId="11">#REF!</definedName>
    <definedName name="VL_TD_20" localSheetId="3">#REF!</definedName>
    <definedName name="VL_TD_20">#REF!</definedName>
    <definedName name="VL_TD_28" localSheetId="11">#REF!</definedName>
    <definedName name="VL_TD_28" localSheetId="3">#REF!</definedName>
    <definedName name="VL_TD_28">#REF!</definedName>
    <definedName name="VL100_26" localSheetId="11">#REF!</definedName>
    <definedName name="VL100_26" localSheetId="3">#REF!</definedName>
    <definedName name="VL100_26">#REF!</definedName>
    <definedName name="VL100_28" localSheetId="11">#REF!</definedName>
    <definedName name="VL100_28" localSheetId="3">#REF!</definedName>
    <definedName name="VL100_28">#REF!</definedName>
    <definedName name="VL100_3">"$#REF!.$#REF!$#REF!"</definedName>
    <definedName name="vl150_28" localSheetId="11">#REF!</definedName>
    <definedName name="vl150_28" localSheetId="3">#REF!</definedName>
    <definedName name="vl150_28">#REF!</definedName>
    <definedName name="vl1p">"$#REF!.$H$25"</definedName>
    <definedName name="vl1p_26" localSheetId="11">#REF!</definedName>
    <definedName name="vl1p_26" localSheetId="3">#REF!</definedName>
    <definedName name="vl1p_26">#REF!</definedName>
    <definedName name="vl1p_28" localSheetId="11">#REF!</definedName>
    <definedName name="vl1p_28" localSheetId="3">#REF!</definedName>
    <definedName name="vl1p_28">#REF!</definedName>
    <definedName name="vl1p_3">"$#REF!.$H$25"</definedName>
    <definedName name="VL200_26" localSheetId="11">#REF!</definedName>
    <definedName name="VL200_26" localSheetId="3">#REF!</definedName>
    <definedName name="VL200_26">#REF!</definedName>
    <definedName name="VL200_28" localSheetId="11">#REF!</definedName>
    <definedName name="VL200_28" localSheetId="3">#REF!</definedName>
    <definedName name="VL200_28">#REF!</definedName>
    <definedName name="VL200_3">"$#REF!.$#REF!$#REF!"</definedName>
    <definedName name="VL250_26" localSheetId="11">#REF!</definedName>
    <definedName name="VL250_26" localSheetId="3">#REF!</definedName>
    <definedName name="VL250_26">#REF!</definedName>
    <definedName name="VL250_28" localSheetId="11">#REF!</definedName>
    <definedName name="VL250_28" localSheetId="3">#REF!</definedName>
    <definedName name="VL250_28">#REF!</definedName>
    <definedName name="VL250_3">"$#REF!.$#REF!$#REF!"</definedName>
    <definedName name="vl3p">"$#REF!.$#REF!$#REF!"</definedName>
    <definedName name="vl3p_26" localSheetId="11">#REF!</definedName>
    <definedName name="vl3p_26" localSheetId="3">#REF!</definedName>
    <definedName name="vl3p_26">#REF!</definedName>
    <definedName name="vl3p_28" localSheetId="11">#REF!</definedName>
    <definedName name="vl3p_28" localSheetId="3">#REF!</definedName>
    <definedName name="vl3p_28">#REF!</definedName>
    <definedName name="vl3p_3">"$#REF!.$#REF!$#REF!"</definedName>
    <definedName name="vl50_28" localSheetId="11">#REF!</definedName>
    <definedName name="vl50_28" localSheetId="3">#REF!</definedName>
    <definedName name="vl50_28">#REF!</definedName>
    <definedName name="VLBS">NA()</definedName>
    <definedName name="vlc" localSheetId="11">#REF!</definedName>
    <definedName name="vlc" localSheetId="3">#REF!</definedName>
    <definedName name="vlc">#REF!</definedName>
    <definedName name="Vlcap0.7" localSheetId="11">#REF!</definedName>
    <definedName name="Vlcap0.7" localSheetId="3">#REF!</definedName>
    <definedName name="Vlcap0.7">#REF!</definedName>
    <definedName name="VLcap1" localSheetId="11">#REF!</definedName>
    <definedName name="VLcap1" localSheetId="3">#REF!</definedName>
    <definedName name="VLcap1">#REF!</definedName>
    <definedName name="vlcau" localSheetId="11">#REF!</definedName>
    <definedName name="vlcau" localSheetId="3">#REF!</definedName>
    <definedName name="vlcau">#REF!</definedName>
    <definedName name="vlct" localSheetId="0" hidden="1">{"'Sheet1'!$L$16"}</definedName>
    <definedName name="vlct" localSheetId="1" hidden="1">{"'Sheet1'!$L$16"}</definedName>
    <definedName name="vlct" localSheetId="2" hidden="1">{"'Sheet1'!$L$16"}</definedName>
    <definedName name="vlct" localSheetId="3" hidden="1">{"'Sheet1'!$L$16"}</definedName>
    <definedName name="vlct" hidden="1">{"'Sheet1'!$L$16"}</definedName>
    <definedName name="VLCT3p" localSheetId="11">#REF!</definedName>
    <definedName name="VLCT3p" localSheetId="3">#REF!</definedName>
    <definedName name="VLCT3p">#REF!</definedName>
    <definedName name="VLCT3p_20" localSheetId="11">#REF!</definedName>
    <definedName name="VLCT3p_20" localSheetId="3">#REF!</definedName>
    <definedName name="VLCT3p_20">#REF!</definedName>
    <definedName name="VLCT3p_28" localSheetId="11">#REF!</definedName>
    <definedName name="VLCT3p_28" localSheetId="3">#REF!</definedName>
    <definedName name="VLCT3p_28">#REF!</definedName>
    <definedName name="vlctbb" localSheetId="11">#REF!</definedName>
    <definedName name="vlctbb" localSheetId="3">#REF!</definedName>
    <definedName name="vlctbb">#REF!</definedName>
    <definedName name="vld" localSheetId="11">#REF!</definedName>
    <definedName name="vld" localSheetId="3">#REF!</definedName>
    <definedName name="vld">#REF!</definedName>
    <definedName name="vldd">NA()</definedName>
    <definedName name="vldd_26" localSheetId="11">#REF!</definedName>
    <definedName name="vldd_26" localSheetId="3">#REF!</definedName>
    <definedName name="vldd_26">#REF!</definedName>
    <definedName name="vldd_28" localSheetId="11">#REF!</definedName>
    <definedName name="vldd_28" localSheetId="3">#REF!</definedName>
    <definedName name="vldd_28">#REF!</definedName>
    <definedName name="vldd_3">NA()</definedName>
    <definedName name="vldn400">"$#REF!.$F$41"</definedName>
    <definedName name="vldn400_26" localSheetId="11">#REF!</definedName>
    <definedName name="vldn400_26" localSheetId="3">#REF!</definedName>
    <definedName name="vldn400_26">#REF!</definedName>
    <definedName name="vldn400_28" localSheetId="11">#REF!</definedName>
    <definedName name="vldn400_28" localSheetId="3">#REF!</definedName>
    <definedName name="vldn400_28">#REF!</definedName>
    <definedName name="vldn400_3">"$#REF!.$F$41"</definedName>
    <definedName name="vldn600">"$#REF!.$F$27"</definedName>
    <definedName name="vldn600_26" localSheetId="11">#REF!</definedName>
    <definedName name="vldn600_26" localSheetId="3">#REF!</definedName>
    <definedName name="vldn600_26">#REF!</definedName>
    <definedName name="vldn600_28" localSheetId="11">#REF!</definedName>
    <definedName name="vldn600_28" localSheetId="3">#REF!</definedName>
    <definedName name="vldn600_28">#REF!</definedName>
    <definedName name="vldn600_3">"$#REF!.$F$27"</definedName>
    <definedName name="VLHC" localSheetId="11">#REF!</definedName>
    <definedName name="VLHC" localSheetId="3">#REF!</definedName>
    <definedName name="VLHC">#REF!</definedName>
    <definedName name="VLHC_28" localSheetId="11">#REF!</definedName>
    <definedName name="VLHC_28" localSheetId="3">#REF!</definedName>
    <definedName name="VLHC_28">#REF!</definedName>
    <definedName name="VLI150_28" localSheetId="11">#REF!</definedName>
    <definedName name="VLI150_28" localSheetId="3">#REF!</definedName>
    <definedName name="VLI150_28">#REF!</definedName>
    <definedName name="VLI200_28" localSheetId="11">#REF!</definedName>
    <definedName name="VLI200_28" localSheetId="3">#REF!</definedName>
    <definedName name="VLI200_28">#REF!</definedName>
    <definedName name="VLI50_28" localSheetId="11">#REF!</definedName>
    <definedName name="VLI50_28" localSheetId="3">#REF!</definedName>
    <definedName name="VLI50_28">#REF!</definedName>
    <definedName name="VLIEU" localSheetId="11">#REF!</definedName>
    <definedName name="VLIEU" localSheetId="3">#REF!</definedName>
    <definedName name="VLIEU">#REF!</definedName>
    <definedName name="VLKday" localSheetId="11">#REF!</definedName>
    <definedName name="VLKday" localSheetId="3">#REF!</definedName>
    <definedName name="VLKday">#REF!</definedName>
    <definedName name="VLKday_20" localSheetId="11">#REF!</definedName>
    <definedName name="VLKday_20" localSheetId="3">#REF!</definedName>
    <definedName name="VLKday_20">#REF!</definedName>
    <definedName name="VLKday_28" localSheetId="11">#REF!</definedName>
    <definedName name="VLKday_28" localSheetId="3">#REF!</definedName>
    <definedName name="VLKday_28">#REF!</definedName>
    <definedName name="VLM" localSheetId="11">#REF!</definedName>
    <definedName name="VLM" localSheetId="3">#REF!</definedName>
    <definedName name="VLM">#REF!</definedName>
    <definedName name="vlp" localSheetId="11">#REF!</definedName>
    <definedName name="vlp" localSheetId="3">#REF!</definedName>
    <definedName name="vlp">#REF!</definedName>
    <definedName name="VLT" localSheetId="11">#REF!</definedName>
    <definedName name="VLT" localSheetId="3">#REF!</definedName>
    <definedName name="VLT">#REF!</definedName>
    <definedName name="VLT_20" localSheetId="11">#REF!</definedName>
    <definedName name="VLT_20" localSheetId="3">#REF!</definedName>
    <definedName name="VLT_20">#REF!</definedName>
    <definedName name="VLT_28" localSheetId="11">#REF!</definedName>
    <definedName name="VLT_28" localSheetId="3">#REF!</definedName>
    <definedName name="VLT_28">#REF!</definedName>
    <definedName name="vltco" localSheetId="11">#REF!</definedName>
    <definedName name="vltco" localSheetId="3">#REF!</definedName>
    <definedName name="vltco">#REF!</definedName>
    <definedName name="vltco_28" localSheetId="11">#REF!</definedName>
    <definedName name="vltco_28" localSheetId="3">#REF!</definedName>
    <definedName name="vltco_28">#REF!</definedName>
    <definedName name="vltr">NA()</definedName>
    <definedName name="vltr_26" localSheetId="11">#REF!</definedName>
    <definedName name="vltr_26" localSheetId="3">#REF!</definedName>
    <definedName name="vltr_26">#REF!</definedName>
    <definedName name="vltr_28" localSheetId="11">#REF!</definedName>
    <definedName name="vltr_28" localSheetId="3">#REF!</definedName>
    <definedName name="vltr_28">#REF!</definedName>
    <definedName name="vltr_3">NA()</definedName>
    <definedName name="vltram">"$#REF!.$F$11"</definedName>
    <definedName name="vltram_26" localSheetId="11">#REF!</definedName>
    <definedName name="vltram_26" localSheetId="3">#REF!</definedName>
    <definedName name="vltram_26">#REF!</definedName>
    <definedName name="vltram_28" localSheetId="11">#REF!</definedName>
    <definedName name="vltram_28" localSheetId="3">#REF!</definedName>
    <definedName name="vltram_28">#REF!</definedName>
    <definedName name="vltram_3">"$#REF!.$F$11"</definedName>
    <definedName name="VLxaydung">"$#REF!.$B$4:$D$43"</definedName>
    <definedName name="VLxaydung_26" localSheetId="11">#REF!</definedName>
    <definedName name="VLxaydung_26" localSheetId="3">#REF!</definedName>
    <definedName name="VLxaydung_26">#REF!</definedName>
    <definedName name="VLxaydung_28" localSheetId="11">#REF!</definedName>
    <definedName name="VLxaydung_28" localSheetId="3">#REF!</definedName>
    <definedName name="VLxaydung_28">#REF!</definedName>
    <definedName name="VLxaydung_3">"$#REF!.$B$4:$D$43"</definedName>
    <definedName name="vlxuathien" localSheetId="11">#REF!</definedName>
    <definedName name="vlxuathien" localSheetId="3">#REF!</definedName>
    <definedName name="vlxuathien">#REF!</definedName>
    <definedName name="vlxuathien_20" localSheetId="11">#REF!</definedName>
    <definedName name="vlxuathien_20" localSheetId="3">#REF!</definedName>
    <definedName name="vlxuathien_20">#REF!</definedName>
    <definedName name="vlxuathien_28" localSheetId="11">#REF!</definedName>
    <definedName name="vlxuathien_28" localSheetId="3">#REF!</definedName>
    <definedName name="vlxuathien_28">#REF!</definedName>
    <definedName name="vm" localSheetId="11">#REF!</definedName>
    <definedName name="vm" localSheetId="3">#REF!</definedName>
    <definedName name="vm">#REF!</definedName>
    <definedName name="vm1." localSheetId="11">#REF!</definedName>
    <definedName name="vm1." localSheetId="3">#REF!</definedName>
    <definedName name="vm1.">#REF!</definedName>
    <definedName name="vm2." localSheetId="11">#REF!</definedName>
    <definedName name="vm2." localSheetId="3">#REF!</definedName>
    <definedName name="vm2.">#REF!</definedName>
    <definedName name="vn1." localSheetId="11">#REF!</definedName>
    <definedName name="vn1." localSheetId="3">#REF!</definedName>
    <definedName name="vn1.">#REF!</definedName>
    <definedName name="vn2." localSheetId="11">#REF!</definedName>
    <definedName name="vn2." localSheetId="3">#REF!</definedName>
    <definedName name="vn2.">#REF!</definedName>
    <definedName name="VND" localSheetId="11">#REF!</definedName>
    <definedName name="VND" localSheetId="3">#REF!</definedName>
    <definedName name="VND">#REF!</definedName>
    <definedName name="VND_20" localSheetId="11">#REF!</definedName>
    <definedName name="VND_20" localSheetId="3">#REF!</definedName>
    <definedName name="VND_20">#REF!</definedName>
    <definedName name="VND_28" localSheetId="11">#REF!</definedName>
    <definedName name="VND_28" localSheetId="3">#REF!</definedName>
    <definedName name="VND_28">#REF!</definedName>
    <definedName name="voi" localSheetId="11">#REF!</definedName>
    <definedName name="voi" localSheetId="3">#REF!</definedName>
    <definedName name="voi">#REF!</definedName>
    <definedName name="voi_28" localSheetId="11">#REF!</definedName>
    <definedName name="voi_28" localSheetId="3">#REF!</definedName>
    <definedName name="voi_28">#REF!</definedName>
    <definedName name="VOn" localSheetId="11">IF(LEFT(#REF!,2)="NG",#REF!&amp;[0]!_MongCotNeo&amp;IF(#REF!&gt;12,"a",""),IF(LEFT(#REF!,3)="NCD","2MT-4",VLOOKUP(#REF!,[0]!_Mong,MATCH(#REF!,[0]!__A67000,0)+1,0)))</definedName>
    <definedName name="VOn" localSheetId="0">IF(LEFT(#REF!,2)="NG",#REF!&amp;_MongCotNeo&amp;IF(#REF!&gt;12,"a",""),IF(LEFT(#REF!,3)="NCD","2MT-4",VLOOKUP(#REF!,_Mong,MATCH(#REF!,__A67000,0)+1,0)))</definedName>
    <definedName name="VOn" localSheetId="1">IF(LEFT(#REF!,2)="NG",#REF!&amp;_MongCotNeo&amp;IF(#REF!&gt;12,"a",""),IF(LEFT(#REF!,3)="NCD","2MT-4",VLOOKUP(#REF!,_Mong,MATCH(#REF!,__A67000,0)+1,0)))</definedName>
    <definedName name="VOn" localSheetId="2">IF(LEFT(#REF!,2)="NG",#REF!&amp;_MongCotNeo&amp;IF(#REF!&gt;12,"a",""),IF(LEFT(#REF!,3)="NCD","2MT-4",VLOOKUP(#REF!,_Mong,MATCH(#REF!,__A67000,0)+1,0)))</definedName>
    <definedName name="VOn" localSheetId="3">IF(LEFT(#REF!,2)="NG",#REF!&amp;[0]!_MongCotNeo&amp;IF(#REF!&gt;12,"a",""),IF(LEFT(#REF!,3)="NCD","2MT-4",VLOOKUP(#REF!,[0]!_Mong,MATCH(#REF!,[0]!__A67000,0)+1,0)))</definedName>
    <definedName name="VOn">IF(LEFT(#REF!,2)="NG",#REF!&amp;_MongCotNeo&amp;IF(#REF!&gt;12,"a",""),IF(LEFT(#REF!,3)="NCD","2MT-4",VLOOKUP(#REF!,_Mong,MATCH(#REF!,__A67000,0)+1,0)))</definedName>
    <definedName name="Von.KL">"$#REF!.$A$1:$O$398"</definedName>
    <definedName name="Von.KL_26" localSheetId="11">#REF!</definedName>
    <definedName name="Von.KL_26" localSheetId="3">#REF!</definedName>
    <definedName name="Von.KL_26">#REF!</definedName>
    <definedName name="Von.KL_28" localSheetId="11">#REF!</definedName>
    <definedName name="Von.KL_28" localSheetId="3">#REF!</definedName>
    <definedName name="Von.KL_28">#REF!</definedName>
    <definedName name="Von.KL_3">"$#REF!.$A$1:$O$398"</definedName>
    <definedName name="VOn_1" localSheetId="11">IF(LEFT(#REF!,2)="NG",#REF!&amp;[0]!_MongCotNeo&amp;IF(#REF!&gt;12,"a",""),IF(LEFT(#REF!,3)="NCD","2MT-4",VLOOKUP(#REF!,[0]!_Mong,MATCH(#REF!,[0]!__A67000,0)+1,0)))</definedName>
    <definedName name="VOn_1" localSheetId="0">IF(LEFT(#REF!,2)="NG",#REF!&amp;_MongCotNeo&amp;IF(#REF!&gt;12,"a",""),IF(LEFT(#REF!,3)="NCD","2MT-4",VLOOKUP(#REF!,_Mong,MATCH(#REF!,__A67000,0)+1,0)))</definedName>
    <definedName name="VOn_1" localSheetId="1">IF(LEFT(#REF!,2)="NG",#REF!&amp;_MongCotNeo&amp;IF(#REF!&gt;12,"a",""),IF(LEFT(#REF!,3)="NCD","2MT-4",VLOOKUP(#REF!,_Mong,MATCH(#REF!,__A67000,0)+1,0)))</definedName>
    <definedName name="VOn_1" localSheetId="2">IF(LEFT(#REF!,2)="NG",#REF!&amp;_MongCotNeo&amp;IF(#REF!&gt;12,"a",""),IF(LEFT(#REF!,3)="NCD","2MT-4",VLOOKUP(#REF!,_Mong,MATCH(#REF!,__A67000,0)+1,0)))</definedName>
    <definedName name="VOn_1" localSheetId="3">IF(LEFT(#REF!,2)="NG",#REF!&amp;[0]!_MongCotNeo&amp;IF(#REF!&gt;12,"a",""),IF(LEFT(#REF!,3)="NCD","2MT-4",VLOOKUP(#REF!,[0]!_Mong,MATCH(#REF!,[0]!__A67000,0)+1,0)))</definedName>
    <definedName name="VOn_1">IF(LEFT(#REF!,2)="NG",#REF!&amp;_MongCotNeo&amp;IF(#REF!&gt;12,"a",""),IF(LEFT(#REF!,3)="NCD","2MT-4",VLOOKUP(#REF!,_Mong,MATCH(#REF!,__A67000,0)+1,0)))</definedName>
    <definedName name="VOn_2" localSheetId="11">IF(LEFT(#REF!,2)="NG",#REF!&amp;[0]!_MongCotNeo&amp;IF(#REF!&gt;12,"a",""),IF(LEFT(#REF!,3)="NCD","2MT-4",VLOOKUP(#REF!,[0]!_Mong,MATCH(#REF!,[0]!__A67000,0)+1,0)))</definedName>
    <definedName name="VOn_2" localSheetId="0">IF(LEFT(#REF!,2)="NG",#REF!&amp;_MongCotNeo&amp;IF(#REF!&gt;12,"a",""),IF(LEFT(#REF!,3)="NCD","2MT-4",VLOOKUP(#REF!,_Mong,MATCH(#REF!,__A67000,0)+1,0)))</definedName>
    <definedName name="VOn_2" localSheetId="1">IF(LEFT(#REF!,2)="NG",#REF!&amp;_MongCotNeo&amp;IF(#REF!&gt;12,"a",""),IF(LEFT(#REF!,3)="NCD","2MT-4",VLOOKUP(#REF!,_Mong,MATCH(#REF!,__A67000,0)+1,0)))</definedName>
    <definedName name="VOn_2" localSheetId="2">IF(LEFT(#REF!,2)="NG",#REF!&amp;_MongCotNeo&amp;IF(#REF!&gt;12,"a",""),IF(LEFT(#REF!,3)="NCD","2MT-4",VLOOKUP(#REF!,_Mong,MATCH(#REF!,__A67000,0)+1,0)))</definedName>
    <definedName name="VOn_2" localSheetId="3">IF(LEFT(#REF!,2)="NG",#REF!&amp;[0]!_MongCotNeo&amp;IF(#REF!&gt;12,"a",""),IF(LEFT(#REF!,3)="NCD","2MT-4",VLOOKUP(#REF!,[0]!_Mong,MATCH(#REF!,[0]!__A67000,0)+1,0)))</definedName>
    <definedName name="VOn_2">IF(LEFT(#REF!,2)="NG",#REF!&amp;_MongCotNeo&amp;IF(#REF!&gt;12,"a",""),IF(LEFT(#REF!,3)="NCD","2MT-4",VLOOKUP(#REF!,_Mong,MATCH(#REF!,__A67000,0)+1,0)))</definedName>
    <definedName name="VOn_20" localSheetId="11">IF(LEFT(#REF!,2)="NG",#REF!&amp;[0]!_MongCotNeo&amp;IF(#REF!&gt;12,"a",""),IF(LEFT(#REF!,3)="NCD","2MT-4",VLOOKUP(#REF!,[0]!_Mong,MATCH(#REF!,[0]!__A67000,0)+1,0)))</definedName>
    <definedName name="VOn_20" localSheetId="0">IF(LEFT(#REF!,2)="NG",#REF!&amp;_MongCotNeo&amp;IF(#REF!&gt;12,"a",""),IF(LEFT(#REF!,3)="NCD","2MT-4",VLOOKUP(#REF!,_Mong,MATCH(#REF!,__A67000,0)+1,0)))</definedName>
    <definedName name="VOn_20" localSheetId="1">IF(LEFT(#REF!,2)="NG",#REF!&amp;_MongCotNeo&amp;IF(#REF!&gt;12,"a",""),IF(LEFT(#REF!,3)="NCD","2MT-4",VLOOKUP(#REF!,_Mong,MATCH(#REF!,__A67000,0)+1,0)))</definedName>
    <definedName name="VOn_20" localSheetId="2">IF(LEFT(#REF!,2)="NG",#REF!&amp;_MongCotNeo&amp;IF(#REF!&gt;12,"a",""),IF(LEFT(#REF!,3)="NCD","2MT-4",VLOOKUP(#REF!,_Mong,MATCH(#REF!,__A67000,0)+1,0)))</definedName>
    <definedName name="VOn_20" localSheetId="3">IF(LEFT(#REF!,2)="NG",#REF!&amp;[0]!_MongCotNeo&amp;IF(#REF!&gt;12,"a",""),IF(LEFT(#REF!,3)="NCD","2MT-4",VLOOKUP(#REF!,[0]!_Mong,MATCH(#REF!,[0]!__A67000,0)+1,0)))</definedName>
    <definedName name="VOn_20">IF(LEFT(#REF!,2)="NG",#REF!&amp;_MongCotNeo&amp;IF(#REF!&gt;12,"a",""),IF(LEFT(#REF!,3)="NCD","2MT-4",VLOOKUP(#REF!,_Mong,MATCH(#REF!,__A67000,0)+1,0)))</definedName>
    <definedName name="VOn_22" localSheetId="11">IF(LEFT(#REF!,2)="NG",#REF!&amp;[0]!_MongCotNeo&amp;IF(#REF!&gt;12,"a",""),IF(LEFT(#REF!,3)="NCD","2MT-4",VLOOKUP(#REF!,[0]!_Mong,MATCH(#REF!,[0]!__A67000,0)+1,0)))</definedName>
    <definedName name="VOn_22" localSheetId="0">IF(LEFT(#REF!,2)="NG",#REF!&amp;_MongCotNeo&amp;IF(#REF!&gt;12,"a",""),IF(LEFT(#REF!,3)="NCD","2MT-4",VLOOKUP(#REF!,_Mong,MATCH(#REF!,__A67000,0)+1,0)))</definedName>
    <definedName name="VOn_22" localSheetId="1">IF(LEFT(#REF!,2)="NG",#REF!&amp;_MongCotNeo&amp;IF(#REF!&gt;12,"a",""),IF(LEFT(#REF!,3)="NCD","2MT-4",VLOOKUP(#REF!,_Mong,MATCH(#REF!,__A67000,0)+1,0)))</definedName>
    <definedName name="VOn_22" localSheetId="2">IF(LEFT(#REF!,2)="NG",#REF!&amp;_MongCotNeo&amp;IF(#REF!&gt;12,"a",""),IF(LEFT(#REF!,3)="NCD","2MT-4",VLOOKUP(#REF!,_Mong,MATCH(#REF!,__A67000,0)+1,0)))</definedName>
    <definedName name="VOn_22" localSheetId="3">IF(LEFT(#REF!,2)="NG",#REF!&amp;[0]!_MongCotNeo&amp;IF(#REF!&gt;12,"a",""),IF(LEFT(#REF!,3)="NCD","2MT-4",VLOOKUP(#REF!,[0]!_Mong,MATCH(#REF!,[0]!__A67000,0)+1,0)))</definedName>
    <definedName name="VOn_22">IF(LEFT(#REF!,2)="NG",#REF!&amp;_MongCotNeo&amp;IF(#REF!&gt;12,"a",""),IF(LEFT(#REF!,3)="NCD","2MT-4",VLOOKUP(#REF!,_Mong,MATCH(#REF!,__A67000,0)+1,0)))</definedName>
    <definedName name="VOn_25" localSheetId="11">IF(LEFT(#REF!,2)="NG",#REF!&amp;[0]!_MongCotNeo&amp;IF(#REF!&gt;12,"a",""),IF(LEFT(#REF!,3)="NCD","2MT-4",VLOOKUP(#REF!,[0]!_Mong,MATCH(#REF!,[0]!__A67000,0)+1,0)))</definedName>
    <definedName name="VOn_25" localSheetId="0">IF(LEFT(#REF!,2)="NG",#REF!&amp;_MongCotNeo&amp;IF(#REF!&gt;12,"a",""),IF(LEFT(#REF!,3)="NCD","2MT-4",VLOOKUP(#REF!,_Mong,MATCH(#REF!,__A67000,0)+1,0)))</definedName>
    <definedName name="VOn_25" localSheetId="1">IF(LEFT(#REF!,2)="NG",#REF!&amp;_MongCotNeo&amp;IF(#REF!&gt;12,"a",""),IF(LEFT(#REF!,3)="NCD","2MT-4",VLOOKUP(#REF!,_Mong,MATCH(#REF!,__A67000,0)+1,0)))</definedName>
    <definedName name="VOn_25" localSheetId="2">IF(LEFT(#REF!,2)="NG",#REF!&amp;_MongCotNeo&amp;IF(#REF!&gt;12,"a",""),IF(LEFT(#REF!,3)="NCD","2MT-4",VLOOKUP(#REF!,_Mong,MATCH(#REF!,__A67000,0)+1,0)))</definedName>
    <definedName name="VOn_25" localSheetId="3">IF(LEFT(#REF!,2)="NG",#REF!&amp;[0]!_MongCotNeo&amp;IF(#REF!&gt;12,"a",""),IF(LEFT(#REF!,3)="NCD","2MT-4",VLOOKUP(#REF!,[0]!_Mong,MATCH(#REF!,[0]!__A67000,0)+1,0)))</definedName>
    <definedName name="VOn_25">IF(LEFT(#REF!,2)="NG",#REF!&amp;_MongCotNeo&amp;IF(#REF!&gt;12,"a",""),IF(LEFT(#REF!,3)="NCD","2MT-4",VLOOKUP(#REF!,_Mong,MATCH(#REF!,__A67000,0)+1,0)))</definedName>
    <definedName name="Von_dau_tu_thuan" localSheetId="11">#REF!</definedName>
    <definedName name="Von_dau_tu_thuan" localSheetId="3">#REF!</definedName>
    <definedName name="Von_dau_tu_thuan">#REF!</definedName>
    <definedName name="vonvay" localSheetId="11">#REF!</definedName>
    <definedName name="vonvay" localSheetId="3">#REF!</definedName>
    <definedName name="vonvay">#REF!</definedName>
    <definedName name="Vp" localSheetId="11">#REF!</definedName>
    <definedName name="Vp" localSheetId="3">#REF!</definedName>
    <definedName name="Vp">#REF!</definedName>
    <definedName name="Vp_28" localSheetId="11">#REF!</definedName>
    <definedName name="Vp_28" localSheetId="3">#REF!</definedName>
    <definedName name="Vp_28">#REF!</definedName>
    <definedName name="Vr" localSheetId="11">#REF!</definedName>
    <definedName name="Vr" localSheetId="3">#REF!</definedName>
    <definedName name="Vr">#REF!</definedName>
    <definedName name="Vr_20" localSheetId="11">#REF!</definedName>
    <definedName name="Vr_20" localSheetId="3">#REF!</definedName>
    <definedName name="Vr_20">#REF!</definedName>
    <definedName name="Vr_28" localSheetId="11">#REF!</definedName>
    <definedName name="Vr_28" localSheetId="3">#REF!</definedName>
    <definedName name="Vr_28">#REF!</definedName>
    <definedName name="vr3p">"$#REF!.$Y$10"</definedName>
    <definedName name="vr3p_26" localSheetId="11">#REF!</definedName>
    <definedName name="vr3p_26" localSheetId="3">#REF!</definedName>
    <definedName name="vr3p_26">#REF!</definedName>
    <definedName name="vr3p_28" localSheetId="11">#REF!</definedName>
    <definedName name="vr3p_28" localSheetId="3">#REF!</definedName>
    <definedName name="vr3p_28">#REF!</definedName>
    <definedName name="vr3p_3">"$#REF!.$Y$10"</definedName>
    <definedName name="Vs" localSheetId="11">#REF!</definedName>
    <definedName name="Vs" localSheetId="3">#REF!</definedName>
    <definedName name="Vs">#REF!</definedName>
    <definedName name="Vs_28" localSheetId="11">#REF!</definedName>
    <definedName name="Vs_28" localSheetId="3">#REF!</definedName>
    <definedName name="Vs_28">#REF!</definedName>
    <definedName name="VT" localSheetId="11">#REF!</definedName>
    <definedName name="VT" localSheetId="3">#REF!</definedName>
    <definedName name="VT">#REF!</definedName>
    <definedName name="VT_20" localSheetId="11">#REF!</definedName>
    <definedName name="VT_20" localSheetId="3">#REF!</definedName>
    <definedName name="VT_20">#REF!</definedName>
    <definedName name="VT_28" localSheetId="11">#REF!</definedName>
    <definedName name="VT_28" localSheetId="3">#REF!</definedName>
    <definedName name="VT_28">#REF!</definedName>
    <definedName name="vt0.8" localSheetId="11">#REF!</definedName>
    <definedName name="vt0.8" localSheetId="3">#REF!</definedName>
    <definedName name="vt0.8">#REF!</definedName>
    <definedName name="vt1pbs">NA()</definedName>
    <definedName name="vt1pbs_26" localSheetId="11">#REF!</definedName>
    <definedName name="vt1pbs_26" localSheetId="3">#REF!</definedName>
    <definedName name="vt1pbs_26">#REF!</definedName>
    <definedName name="vt1pbs_28" localSheetId="11">#REF!</definedName>
    <definedName name="vt1pbs_28" localSheetId="3">#REF!</definedName>
    <definedName name="vt1pbs_28">#REF!</definedName>
    <definedName name="vt1pbs_3">NA()</definedName>
    <definedName name="vtbs">NA()</definedName>
    <definedName name="vtbs_26" localSheetId="11">#REF!</definedName>
    <definedName name="vtbs_26" localSheetId="3">#REF!</definedName>
    <definedName name="vtbs_26">#REF!</definedName>
    <definedName name="vtbs_28" localSheetId="11">#REF!</definedName>
    <definedName name="vtbs_28" localSheetId="3">#REF!</definedName>
    <definedName name="vtbs_28">#REF!</definedName>
    <definedName name="vtbs_3">NA()</definedName>
    <definedName name="vtu" localSheetId="11">#REF!</definedName>
    <definedName name="vtu" localSheetId="3">#REF!</definedName>
    <definedName name="vtu">#REF!</definedName>
    <definedName name="vtu_20" localSheetId="11">#REF!</definedName>
    <definedName name="vtu_20" localSheetId="3">#REF!</definedName>
    <definedName name="vtu_20">#REF!</definedName>
    <definedName name="vtu_28" localSheetId="11">#REF!</definedName>
    <definedName name="vtu_28" localSheetId="3">#REF!</definedName>
    <definedName name="vtu_28">#REF!</definedName>
    <definedName name="Vu" localSheetId="11">#REF!</definedName>
    <definedName name="Vu" localSheetId="3">#REF!</definedName>
    <definedName name="Vu">#REF!</definedName>
    <definedName name="VÙ" localSheetId="11">#REF!</definedName>
    <definedName name="VÙ" localSheetId="3">#REF!</definedName>
    <definedName name="VÙ">#REF!</definedName>
    <definedName name="Vu_" localSheetId="11">#REF!</definedName>
    <definedName name="Vu_" localSheetId="3">#REF!</definedName>
    <definedName name="Vu_">#REF!</definedName>
    <definedName name="Vu__20" localSheetId="11">#REF!</definedName>
    <definedName name="Vu__20" localSheetId="3">#REF!</definedName>
    <definedName name="Vu__20">#REF!</definedName>
    <definedName name="Vu__28" localSheetId="11">#REF!</definedName>
    <definedName name="Vu__28" localSheetId="3">#REF!</definedName>
    <definedName name="Vu__28">#REF!</definedName>
    <definedName name="Vu_20" localSheetId="11">#REF!</definedName>
    <definedName name="Vu_20" localSheetId="3">#REF!</definedName>
    <definedName name="Vu_20">#REF!</definedName>
    <definedName name="VÙ_20" localSheetId="11">#REF!</definedName>
    <definedName name="VÙ_20" localSheetId="3">#REF!</definedName>
    <definedName name="VÙ_20">#REF!</definedName>
    <definedName name="VÙ_28" localSheetId="11">#REF!</definedName>
    <definedName name="VÙ_28" localSheetId="3">#REF!</definedName>
    <definedName name="VÙ_28">#REF!</definedName>
    <definedName name="vu1_28" localSheetId="11">#REF!</definedName>
    <definedName name="vu1_28" localSheetId="3">#REF!</definedName>
    <definedName name="vu1_28">#REF!</definedName>
    <definedName name="vu12124_28" localSheetId="11">#REF!</definedName>
    <definedName name="vu12124_28" localSheetId="3">#REF!</definedName>
    <definedName name="vu12124_28">#REF!</definedName>
    <definedName name="vu2_28" localSheetId="11">#REF!</definedName>
    <definedName name="vu2_28" localSheetId="3">#REF!</definedName>
    <definedName name="vu2_28">#REF!</definedName>
    <definedName name="vu3_28" localSheetId="11">#REF!</definedName>
    <definedName name="vu3_28" localSheetId="3">#REF!</definedName>
    <definedName name="vu3_28">#REF!</definedName>
    <definedName name="vua_75" localSheetId="11">#REF!</definedName>
    <definedName name="vua_75" localSheetId="3">#REF!</definedName>
    <definedName name="vua_75">#REF!</definedName>
    <definedName name="vua_75_28" localSheetId="11">#REF!</definedName>
    <definedName name="vua_75_28" localSheetId="3">#REF!</definedName>
    <definedName name="vua_75_28">#REF!</definedName>
    <definedName name="VuaBT">"$#REF!.$B$95:$D$113"</definedName>
    <definedName name="VuaBT_26" localSheetId="11">#REF!</definedName>
    <definedName name="VuaBT_26" localSheetId="3">#REF!</definedName>
    <definedName name="VuaBT_26">#REF!</definedName>
    <definedName name="VuaBT_28" localSheetId="11">#REF!</definedName>
    <definedName name="VuaBT_28" localSheetId="3">#REF!</definedName>
    <definedName name="VuaBT_28">#REF!</definedName>
    <definedName name="VuaBT_3">"$#REF!.$B$95:$D$113"</definedName>
    <definedName name="vuabtD" localSheetId="11">#REF!</definedName>
    <definedName name="vuabtD" localSheetId="3">#REF!</definedName>
    <definedName name="vuabtD">#REF!</definedName>
    <definedName name="vuabtD_20" localSheetId="11">#REF!</definedName>
    <definedName name="vuabtD_20" localSheetId="3">#REF!</definedName>
    <definedName name="vuabtD_20">#REF!</definedName>
    <definedName name="vuabtD_28" localSheetId="11">#REF!</definedName>
    <definedName name="vuabtD_28" localSheetId="3">#REF!</definedName>
    <definedName name="vuabtD_28">#REF!</definedName>
    <definedName name="vuabtG" localSheetId="11">#REF!</definedName>
    <definedName name="vuabtG" localSheetId="3">#REF!</definedName>
    <definedName name="vuabtG">#REF!</definedName>
    <definedName name="vuabtG_20" localSheetId="11">#REF!</definedName>
    <definedName name="vuabtG_20" localSheetId="3">#REF!</definedName>
    <definedName name="vuabtG_20">#REF!</definedName>
    <definedName name="vuabtG_28" localSheetId="11">#REF!</definedName>
    <definedName name="vuabtG_28" localSheetId="3">#REF!</definedName>
    <definedName name="vuabtG_28">#REF!</definedName>
    <definedName name="vub1215_28" localSheetId="11">#REF!</definedName>
    <definedName name="vub1215_28" localSheetId="3">#REF!</definedName>
    <definedName name="vub1215_28">#REF!</definedName>
    <definedName name="vub1234_28" localSheetId="11">#REF!</definedName>
    <definedName name="vub1234_28" localSheetId="3">#REF!</definedName>
    <definedName name="vub1234_28">#REF!</definedName>
    <definedName name="vuc2124_28" localSheetId="11">#REF!</definedName>
    <definedName name="vuc2124_28" localSheetId="3">#REF!</definedName>
    <definedName name="vuc2124_28">#REF!</definedName>
    <definedName name="vuc2134_28" localSheetId="11">#REF!</definedName>
    <definedName name="vuc2134_28" localSheetId="3">#REF!</definedName>
    <definedName name="vuc2134_28">#REF!</definedName>
    <definedName name="vung" localSheetId="11">#REF!</definedName>
    <definedName name="vung" localSheetId="3">#REF!</definedName>
    <definedName name="vung">#REF!</definedName>
    <definedName name="vung_20" localSheetId="11">#REF!</definedName>
    <definedName name="vung_20" localSheetId="3">#REF!</definedName>
    <definedName name="vung_20">#REF!</definedName>
    <definedName name="vung_28" localSheetId="11">#REF!</definedName>
    <definedName name="vung_28" localSheetId="3">#REF!</definedName>
    <definedName name="vung_28">#REF!</definedName>
    <definedName name="VX" localSheetId="11">#REF!</definedName>
    <definedName name="VX" localSheetId="3">#REF!</definedName>
    <definedName name="VX">#REF!</definedName>
    <definedName name="VX_28" localSheetId="11">#REF!</definedName>
    <definedName name="VX_28" localSheetId="3">#REF!</definedName>
    <definedName name="VX_28">#REF!</definedName>
    <definedName name="Vxk" localSheetId="11">#REF!</definedName>
    <definedName name="Vxk" localSheetId="3">#REF!</definedName>
    <definedName name="Vxk">#REF!</definedName>
    <definedName name="Vxk_20" localSheetId="11">#REF!</definedName>
    <definedName name="Vxk_20" localSheetId="3">#REF!</definedName>
    <definedName name="Vxk_20">#REF!</definedName>
    <definedName name="Vxk_28" localSheetId="11">#REF!</definedName>
    <definedName name="Vxk_28" localSheetId="3">#REF!</definedName>
    <definedName name="Vxk_28">#REF!</definedName>
    <definedName name="vxuan" localSheetId="11">#REF!</definedName>
    <definedName name="vxuan" localSheetId="3">#REF!</definedName>
    <definedName name="vxuan">#REF!</definedName>
    <definedName name="vxuan_20" localSheetId="11">#REF!</definedName>
    <definedName name="vxuan_20" localSheetId="3">#REF!</definedName>
    <definedName name="vxuan_20">#REF!</definedName>
    <definedName name="vxuan_28" localSheetId="11">#REF!</definedName>
    <definedName name="vxuan_28" localSheetId="3">#REF!</definedName>
    <definedName name="vxuan_28">#REF!</definedName>
    <definedName name="W">"$#REF!.$A$2:$D$20"</definedName>
    <definedName name="W_26" localSheetId="11">#REF!</definedName>
    <definedName name="W_26" localSheetId="3">#REF!</definedName>
    <definedName name="W_26">#REF!</definedName>
    <definedName name="W_28" localSheetId="11">#REF!</definedName>
    <definedName name="W_28" localSheetId="3">#REF!</definedName>
    <definedName name="W_28">#REF!</definedName>
    <definedName name="W_3">"$#REF!.$J$8"</definedName>
    <definedName name="W_Class1" localSheetId="11">#REF!</definedName>
    <definedName name="W_Class1" localSheetId="3">#REF!</definedName>
    <definedName name="W_Class1">#REF!</definedName>
    <definedName name="W_Class1_20" localSheetId="11">#REF!</definedName>
    <definedName name="W_Class1_20" localSheetId="3">#REF!</definedName>
    <definedName name="W_Class1_20">#REF!</definedName>
    <definedName name="W_Class1_28" localSheetId="11">#REF!</definedName>
    <definedName name="W_Class1_28" localSheetId="3">#REF!</definedName>
    <definedName name="W_Class1_28">#REF!</definedName>
    <definedName name="W_Class2" localSheetId="11">#REF!</definedName>
    <definedName name="W_Class2" localSheetId="3">#REF!</definedName>
    <definedName name="W_Class2">#REF!</definedName>
    <definedName name="W_Class2_20" localSheetId="11">#REF!</definedName>
    <definedName name="W_Class2_20" localSheetId="3">#REF!</definedName>
    <definedName name="W_Class2_20">#REF!</definedName>
    <definedName name="W_Class2_28" localSheetId="11">#REF!</definedName>
    <definedName name="W_Class2_28" localSheetId="3">#REF!</definedName>
    <definedName name="W_Class2_28">#REF!</definedName>
    <definedName name="W_Class3" localSheetId="11">#REF!</definedName>
    <definedName name="W_Class3" localSheetId="3">#REF!</definedName>
    <definedName name="W_Class3">#REF!</definedName>
    <definedName name="W_Class3_20" localSheetId="11">#REF!</definedName>
    <definedName name="W_Class3_20" localSheetId="3">#REF!</definedName>
    <definedName name="W_Class3_20">#REF!</definedName>
    <definedName name="W_Class3_28" localSheetId="11">#REF!</definedName>
    <definedName name="W_Class3_28" localSheetId="3">#REF!</definedName>
    <definedName name="W_Class3_28">#REF!</definedName>
    <definedName name="W_Class4" localSheetId="11">#REF!</definedName>
    <definedName name="W_Class4" localSheetId="3">#REF!</definedName>
    <definedName name="W_Class4">#REF!</definedName>
    <definedName name="W_Class4_20" localSheetId="11">#REF!</definedName>
    <definedName name="W_Class4_20" localSheetId="3">#REF!</definedName>
    <definedName name="W_Class4_20">#REF!</definedName>
    <definedName name="W_Class4_28" localSheetId="11">#REF!</definedName>
    <definedName name="W_Class4_28" localSheetId="3">#REF!</definedName>
    <definedName name="W_Class4_28">#REF!</definedName>
    <definedName name="W_Class5" localSheetId="11">#REF!</definedName>
    <definedName name="W_Class5" localSheetId="3">#REF!</definedName>
    <definedName name="W_Class5">#REF!</definedName>
    <definedName name="W_Class5_20" localSheetId="11">#REF!</definedName>
    <definedName name="W_Class5_20" localSheetId="3">#REF!</definedName>
    <definedName name="W_Class5_20">#REF!</definedName>
    <definedName name="W_Class5_28" localSheetId="11">#REF!</definedName>
    <definedName name="W_Class5_28" localSheetId="3">#REF!</definedName>
    <definedName name="W_Class5_28">#REF!</definedName>
    <definedName name="wat" localSheetId="11">#REF!</definedName>
    <definedName name="wat" localSheetId="3">#REF!</definedName>
    <definedName name="wat">#REF!</definedName>
    <definedName name="wat_20" localSheetId="11">#REF!</definedName>
    <definedName name="wat_20" localSheetId="3">#REF!</definedName>
    <definedName name="wat_20">#REF!</definedName>
    <definedName name="wat_28" localSheetId="11">#REF!</definedName>
    <definedName name="wat_28" localSheetId="3">#REF!</definedName>
    <definedName name="wat_28">#REF!</definedName>
    <definedName name="Wat_tec" localSheetId="11">#REF!</definedName>
    <definedName name="Wat_tec" localSheetId="3">#REF!</definedName>
    <definedName name="Wat_tec">#REF!</definedName>
    <definedName name="Wat_tec_20" localSheetId="11">#REF!</definedName>
    <definedName name="Wat_tec_20" localSheetId="3">#REF!</definedName>
    <definedName name="Wat_tec_20">#REF!</definedName>
    <definedName name="Wat_tec_28" localSheetId="11">#REF!</definedName>
    <definedName name="Wat_tec_28" localSheetId="3">#REF!</definedName>
    <definedName name="Wat_tec_28">#REF!</definedName>
    <definedName name="waterproofing" localSheetId="11">#REF!</definedName>
    <definedName name="waterproofing" localSheetId="3">#REF!</definedName>
    <definedName name="waterproofing">#REF!</definedName>
    <definedName name="waterproofing_28" localSheetId="11">#REF!</definedName>
    <definedName name="waterproofing_28" localSheetId="3">#REF!</definedName>
    <definedName name="waterproofing_28">#REF!</definedName>
    <definedName name="watertruck" localSheetId="11">#REF!</definedName>
    <definedName name="watertruck" localSheetId="3">#REF!</definedName>
    <definedName name="watertruck">#REF!</definedName>
    <definedName name="watertruck_20" localSheetId="11">#REF!</definedName>
    <definedName name="watertruck_20" localSheetId="3">#REF!</definedName>
    <definedName name="watertruck_20">#REF!</definedName>
    <definedName name="watertruck_28" localSheetId="11">#REF!</definedName>
    <definedName name="watertruck_28" localSheetId="3">#REF!</definedName>
    <definedName name="watertruck_28">#REF!</definedName>
    <definedName name="watin" localSheetId="11">#REF!</definedName>
    <definedName name="watin" localSheetId="3">#REF!</definedName>
    <definedName name="watin">#REF!</definedName>
    <definedName name="watin_28" localSheetId="11">#REF!</definedName>
    <definedName name="watin_28" localSheetId="3">#REF!</definedName>
    <definedName name="watin_28">#REF!</definedName>
    <definedName name="wb" localSheetId="11">#REF!</definedName>
    <definedName name="wb" localSheetId="3">#REF!</definedName>
    <definedName name="wb">#REF!</definedName>
    <definedName name="wb_20" localSheetId="11">#REF!</definedName>
    <definedName name="wb_20" localSheetId="3">#REF!</definedName>
    <definedName name="wb_20">#REF!</definedName>
    <definedName name="wb_28" localSheetId="11">#REF!</definedName>
    <definedName name="wb_28" localSheetId="3">#REF!</definedName>
    <definedName name="wb_28">#REF!</definedName>
    <definedName name="wbe" localSheetId="11">#REF!</definedName>
    <definedName name="wbe" localSheetId="3">#REF!</definedName>
    <definedName name="wbe">#REF!</definedName>
    <definedName name="wbe_20" localSheetId="11">#REF!</definedName>
    <definedName name="wbe_20" localSheetId="3">#REF!</definedName>
    <definedName name="wbe_20">#REF!</definedName>
    <definedName name="wbe_28" localSheetId="11">#REF!</definedName>
    <definedName name="wbe_28" localSheetId="3">#REF!</definedName>
    <definedName name="wbe_28">#REF!</definedName>
    <definedName name="Wc" localSheetId="11">#REF!</definedName>
    <definedName name="Wc" localSheetId="3">#REF!</definedName>
    <definedName name="Wc">#REF!</definedName>
    <definedName name="Wc_28" localSheetId="11">#REF!</definedName>
    <definedName name="Wc_28" localSheetId="3">#REF!</definedName>
    <definedName name="Wc_28">#REF!</definedName>
    <definedName name="wcip" localSheetId="11">#REF!</definedName>
    <definedName name="wcip" localSheetId="3">#REF!</definedName>
    <definedName name="wcip">#REF!</definedName>
    <definedName name="wcip_20" localSheetId="11">#REF!</definedName>
    <definedName name="wcip_20" localSheetId="3">#REF!</definedName>
    <definedName name="wcip_20">#REF!</definedName>
    <definedName name="wcip_28" localSheetId="11">#REF!</definedName>
    <definedName name="wcip_28" localSheetId="3">#REF!</definedName>
    <definedName name="wcip_28">#REF!</definedName>
    <definedName name="wcipin" localSheetId="11">#REF!</definedName>
    <definedName name="wcipin" localSheetId="3">#REF!</definedName>
    <definedName name="wcipin">#REF!</definedName>
    <definedName name="wcipin_28" localSheetId="11">#REF!</definedName>
    <definedName name="wcipin_28" localSheetId="3">#REF!</definedName>
    <definedName name="wcipin_28">#REF!</definedName>
    <definedName name="wcurb" localSheetId="11">#REF!</definedName>
    <definedName name="wcurb" localSheetId="3">#REF!</definedName>
    <definedName name="wcurb">#REF!</definedName>
    <definedName name="wcurb_20" localSheetId="11">#REF!</definedName>
    <definedName name="wcurb_20" localSheetId="3">#REF!</definedName>
    <definedName name="wcurb_20">#REF!</definedName>
    <definedName name="wcurb_28" localSheetId="11">#REF!</definedName>
    <definedName name="wcurb_28" localSheetId="3">#REF!</definedName>
    <definedName name="wcurb_28">#REF!</definedName>
    <definedName name="Wdaymong" localSheetId="11">#REF!</definedName>
    <definedName name="Wdaymong" localSheetId="3">#REF!</definedName>
    <definedName name="Wdaymong">#REF!</definedName>
    <definedName name="Wdaymong_20" localSheetId="11">#REF!</definedName>
    <definedName name="Wdaymong_20" localSheetId="3">#REF!</definedName>
    <definedName name="Wdaymong_20">#REF!</definedName>
    <definedName name="Wdaymong_28" localSheetId="11">#REF!</definedName>
    <definedName name="Wdaymong_28" localSheetId="3">#REF!</definedName>
    <definedName name="Wdaymong_28">#REF!</definedName>
    <definedName name="Wgct" localSheetId="11">#REF!</definedName>
    <definedName name="Wgct" localSheetId="3">#REF!</definedName>
    <definedName name="Wgct">#REF!</definedName>
    <definedName name="Wgkt" localSheetId="11">#REF!</definedName>
    <definedName name="Wgkt" localSheetId="3">#REF!</definedName>
    <definedName name="Wgkt">#REF!</definedName>
    <definedName name="wl" localSheetId="11">#REF!</definedName>
    <definedName name="wl" localSheetId="3">#REF!</definedName>
    <definedName name="wl">#REF!</definedName>
    <definedName name="wl_20" localSheetId="11">#REF!</definedName>
    <definedName name="wl_20" localSheetId="3">#REF!</definedName>
    <definedName name="wl_20">#REF!</definedName>
    <definedName name="wl_28" localSheetId="11">#REF!</definedName>
    <definedName name="wl_28" localSheetId="3">#REF!</definedName>
    <definedName name="wl_28">#REF!</definedName>
    <definedName name="WLd" localSheetId="11">#REF!</definedName>
    <definedName name="WLd" localSheetId="3">#REF!</definedName>
    <definedName name="WLd">#REF!</definedName>
    <definedName name="WLL" localSheetId="11">#REF!</definedName>
    <definedName name="WLL" localSheetId="3">#REF!</definedName>
    <definedName name="WLL">#REF!</definedName>
    <definedName name="WLL_28" localSheetId="11">#REF!</definedName>
    <definedName name="WLL_28" localSheetId="3">#REF!</definedName>
    <definedName name="WLL_28">#REF!</definedName>
    <definedName name="WLX" localSheetId="11">#REF!</definedName>
    <definedName name="WLX" localSheetId="3">#REF!</definedName>
    <definedName name="WLX">#REF!</definedName>
    <definedName name="WLX_20" localSheetId="11">#REF!</definedName>
    <definedName name="WLX_20" localSheetId="3">#REF!</definedName>
    <definedName name="WLX_20">#REF!</definedName>
    <definedName name="WLX_28" localSheetId="11">#REF!</definedName>
    <definedName name="WLX_28" localSheetId="3">#REF!</definedName>
    <definedName name="WLX_28">#REF!</definedName>
    <definedName name="WLY" localSheetId="11">#REF!</definedName>
    <definedName name="WLY" localSheetId="3">#REF!</definedName>
    <definedName name="WLY">#REF!</definedName>
    <definedName name="WLY_28" localSheetId="11">#REF!</definedName>
    <definedName name="WLY_28" localSheetId="3">#REF!</definedName>
    <definedName name="WLY_28">#REF!</definedName>
    <definedName name="WOT" localSheetId="11">#REF!</definedName>
    <definedName name="WOT" localSheetId="3">#REF!</definedName>
    <definedName name="WOT">#REF!</definedName>
    <definedName name="WOT_20" localSheetId="11">#REF!</definedName>
    <definedName name="WOT_20" localSheetId="3">#REF!</definedName>
    <definedName name="WOT_20">#REF!</definedName>
    <definedName name="WOT_28" localSheetId="11">#REF!</definedName>
    <definedName name="WOT_28" localSheetId="3">#REF!</definedName>
    <definedName name="WOT_28">#REF!</definedName>
    <definedName name="Wp" localSheetId="11">#REF!</definedName>
    <definedName name="Wp" localSheetId="3">#REF!</definedName>
    <definedName name="Wp">#REF!</definedName>
    <definedName name="Wp_20" localSheetId="11">#REF!</definedName>
    <definedName name="Wp_20" localSheetId="3">#REF!</definedName>
    <definedName name="Wp_20">#REF!</definedName>
    <definedName name="Wp_28" localSheetId="11">#REF!</definedName>
    <definedName name="Wp_28" localSheetId="3">#REF!</definedName>
    <definedName name="Wp_28">#REF!</definedName>
    <definedName name="wpav" localSheetId="11">#REF!</definedName>
    <definedName name="wpav" localSheetId="3">#REF!</definedName>
    <definedName name="wpav">#REF!</definedName>
    <definedName name="wpav_20" localSheetId="11">#REF!</definedName>
    <definedName name="wpav_20" localSheetId="3">#REF!</definedName>
    <definedName name="wpav_20">#REF!</definedName>
    <definedName name="wpav_28" localSheetId="11">#REF!</definedName>
    <definedName name="wpav_28" localSheetId="3">#REF!</definedName>
    <definedName name="wpav_28">#REF!</definedName>
    <definedName name="Wpavin" localSheetId="11">#REF!</definedName>
    <definedName name="Wpavin" localSheetId="3">#REF!</definedName>
    <definedName name="Wpavin">#REF!</definedName>
    <definedName name="Wpavin_28" localSheetId="11">#REF!</definedName>
    <definedName name="Wpavin_28" localSheetId="3">#REF!</definedName>
    <definedName name="Wpavin_28">#REF!</definedName>
    <definedName name="WPX" localSheetId="11">#REF!</definedName>
    <definedName name="WPX" localSheetId="3">#REF!</definedName>
    <definedName name="WPX">#REF!</definedName>
    <definedName name="WPX_28" localSheetId="11">#REF!</definedName>
    <definedName name="WPX_28" localSheetId="3">#REF!</definedName>
    <definedName name="WPX_28">#REF!</definedName>
    <definedName name="WPY" localSheetId="11">#REF!</definedName>
    <definedName name="WPY" localSheetId="3">#REF!</definedName>
    <definedName name="WPY">#REF!</definedName>
    <definedName name="WPY_28" localSheetId="11">#REF!</definedName>
    <definedName name="WPY_28" localSheetId="3">#REF!</definedName>
    <definedName name="WPY_28">#REF!</definedName>
    <definedName name="wrail" localSheetId="11">#REF!</definedName>
    <definedName name="wrail" localSheetId="3">#REF!</definedName>
    <definedName name="wrail">#REF!</definedName>
    <definedName name="wrail_20" localSheetId="11">#REF!</definedName>
    <definedName name="wrail_20" localSheetId="3">#REF!</definedName>
    <definedName name="wrail_20">#REF!</definedName>
    <definedName name="wrail_28" localSheetId="11">#REF!</definedName>
    <definedName name="wrail_28" localSheetId="3">#REF!</definedName>
    <definedName name="wrail_28">#REF!</definedName>
    <definedName name="wrn.chi._.tiÆt." localSheetId="0" hidden="1">{#N/A,#N/A,FALSE,"Chi tiÆt"}</definedName>
    <definedName name="wrn.chi._.tiÆt." localSheetId="1" hidden="1">{#N/A,#N/A,FALSE,"Chi tiÆt"}</definedName>
    <definedName name="wrn.chi._.tiÆt." localSheetId="2" hidden="1">{#N/A,#N/A,FALSE,"Chi tiÆt"}</definedName>
    <definedName name="wrn.chi._.tiÆt." localSheetId="3" hidden="1">{#N/A,#N/A,FALSE,"Chi tiÆt"}</definedName>
    <definedName name="wrn.chi._.tiÆt." hidden="1">{#N/A,#N/A,FALSE,"Chi tiÆt"}</definedName>
    <definedName name="Ws" localSheetId="11">#REF!</definedName>
    <definedName name="Ws" localSheetId="3">#REF!</definedName>
    <definedName name="Ws">#REF!</definedName>
    <definedName name="Ws_20" localSheetId="11">#REF!</definedName>
    <definedName name="Ws_20" localSheetId="3">#REF!</definedName>
    <definedName name="Ws_20">#REF!</definedName>
    <definedName name="Ws_28" localSheetId="11">#REF!</definedName>
    <definedName name="Ws_28" localSheetId="3">#REF!</definedName>
    <definedName name="Ws_28">#REF!</definedName>
    <definedName name="WSD" localSheetId="11">#REF!</definedName>
    <definedName name="WSD" localSheetId="3">#REF!</definedName>
    <definedName name="WSD">#REF!</definedName>
    <definedName name="WSDS" localSheetId="11">#REF!</definedName>
    <definedName name="WSDS" localSheetId="3">#REF!</definedName>
    <definedName name="WSDS">#REF!</definedName>
    <definedName name="wsel" localSheetId="11">#REF!</definedName>
    <definedName name="wsel" localSheetId="3">#REF!</definedName>
    <definedName name="wsel">#REF!</definedName>
    <definedName name="wsel_20" localSheetId="11">#REF!</definedName>
    <definedName name="wsel_20" localSheetId="3">#REF!</definedName>
    <definedName name="wsel_20">#REF!</definedName>
    <definedName name="wsel_28" localSheetId="11">#REF!</definedName>
    <definedName name="wsel_28" localSheetId="3">#REF!</definedName>
    <definedName name="wsel_28">#REF!</definedName>
    <definedName name="Wss" localSheetId="11">#REF!</definedName>
    <definedName name="Wss" localSheetId="3">#REF!</definedName>
    <definedName name="Wss">#REF!</definedName>
    <definedName name="Wss_20" localSheetId="11">#REF!</definedName>
    <definedName name="Wss_20" localSheetId="3">#REF!</definedName>
    <definedName name="Wss_20">#REF!</definedName>
    <definedName name="Wss_28" localSheetId="11">#REF!</definedName>
    <definedName name="Wss_28" localSheetId="3">#REF!</definedName>
    <definedName name="Wss_28">#REF!</definedName>
    <definedName name="Wst" localSheetId="11">#REF!</definedName>
    <definedName name="Wst" localSheetId="3">#REF!</definedName>
    <definedName name="Wst">#REF!</definedName>
    <definedName name="Wst_20" localSheetId="11">#REF!</definedName>
    <definedName name="Wst_20" localSheetId="3">#REF!</definedName>
    <definedName name="Wst_20">#REF!</definedName>
    <definedName name="Wst_28" localSheetId="11">#REF!</definedName>
    <definedName name="Wst_28" localSheetId="3">#REF!</definedName>
    <definedName name="Wst_28">#REF!</definedName>
    <definedName name="wt" localSheetId="11">#REF!</definedName>
    <definedName name="wt" localSheetId="3">#REF!</definedName>
    <definedName name="wt">#REF!</definedName>
    <definedName name="wt_20" localSheetId="11">#REF!</definedName>
    <definedName name="wt_20" localSheetId="3">#REF!</definedName>
    <definedName name="wt_20">#REF!</definedName>
    <definedName name="wt_28" localSheetId="11">#REF!</definedName>
    <definedName name="wt_28" localSheetId="3">#REF!</definedName>
    <definedName name="wt_28">#REF!</definedName>
    <definedName name="wup" localSheetId="11">#REF!</definedName>
    <definedName name="wup" localSheetId="3">#REF!</definedName>
    <definedName name="wup">#REF!</definedName>
    <definedName name="wup_20" localSheetId="11">#REF!</definedName>
    <definedName name="wup_20" localSheetId="3">#REF!</definedName>
    <definedName name="wup_20">#REF!</definedName>
    <definedName name="wup_28" localSheetId="11">#REF!</definedName>
    <definedName name="wup_28" localSheetId="3">#REF!</definedName>
    <definedName name="wup_28">#REF!</definedName>
    <definedName name="WX" localSheetId="11">#REF!</definedName>
    <definedName name="WX" localSheetId="3">#REF!</definedName>
    <definedName name="WX">#REF!</definedName>
    <definedName name="WX_20" localSheetId="11">#REF!</definedName>
    <definedName name="WX_20" localSheetId="3">#REF!</definedName>
    <definedName name="WX_20">#REF!</definedName>
    <definedName name="WX_28" localSheetId="11">#REF!</definedName>
    <definedName name="WX_28" localSheetId="3">#REF!</definedName>
    <definedName name="WX_28">#REF!</definedName>
    <definedName name="WY" localSheetId="11">#REF!</definedName>
    <definedName name="WY" localSheetId="3">#REF!</definedName>
    <definedName name="WY">#REF!</definedName>
    <definedName name="WY_28" localSheetId="11">#REF!</definedName>
    <definedName name="WY_28" localSheetId="3">#REF!</definedName>
    <definedName name="WY_28">#REF!</definedName>
    <definedName name="x">"$#REF!.$#REF!$#REF!:$#REF!$#REF!"</definedName>
    <definedName name="X.CSV" localSheetId="11">#REF!</definedName>
    <definedName name="X.CSV" localSheetId="3">#REF!</definedName>
    <definedName name="X.CSV">#REF!</definedName>
    <definedName name="X.CSV_28" localSheetId="11">#REF!</definedName>
    <definedName name="X.CSV_28" localSheetId="3">#REF!</definedName>
    <definedName name="X.CSV_28">#REF!</definedName>
    <definedName name="X.CSVa" localSheetId="11">#REF!</definedName>
    <definedName name="X.CSVa" localSheetId="3">#REF!</definedName>
    <definedName name="X.CSVa">#REF!</definedName>
    <definedName name="X.CSVa_28" localSheetId="11">#REF!</definedName>
    <definedName name="X.CSVa_28" localSheetId="3">#REF!</definedName>
    <definedName name="X.CSVa_28">#REF!</definedName>
    <definedName name="x_1" localSheetId="11">#REF!</definedName>
    <definedName name="x_1" localSheetId="3">#REF!</definedName>
    <definedName name="x_1">#REF!</definedName>
    <definedName name="x_1_20" localSheetId="11">#REF!</definedName>
    <definedName name="x_1_20" localSheetId="3">#REF!</definedName>
    <definedName name="x_1_20">#REF!</definedName>
    <definedName name="x_1_28" localSheetId="11">#REF!</definedName>
    <definedName name="x_1_28" localSheetId="3">#REF!</definedName>
    <definedName name="x_1_28">#REF!</definedName>
    <definedName name="x_2" localSheetId="11">#REF!</definedName>
    <definedName name="x_2" localSheetId="3">#REF!</definedName>
    <definedName name="x_2">#REF!</definedName>
    <definedName name="x_2_20" localSheetId="11">#REF!</definedName>
    <definedName name="x_2_20" localSheetId="3">#REF!</definedName>
    <definedName name="x_2_20">#REF!</definedName>
    <definedName name="x_2_28" localSheetId="11">#REF!</definedName>
    <definedName name="x_2_28" localSheetId="3">#REF!</definedName>
    <definedName name="x_2_28">#REF!</definedName>
    <definedName name="x_26" localSheetId="11">#REF!</definedName>
    <definedName name="x_26" localSheetId="3">#REF!</definedName>
    <definedName name="x_26">#REF!</definedName>
    <definedName name="X_28" localSheetId="11">#REF!</definedName>
    <definedName name="X_28" localSheetId="3">#REF!</definedName>
    <definedName name="X_28">#REF!</definedName>
    <definedName name="X_3">"$#REF!.$J$7"</definedName>
    <definedName name="x_3_28" localSheetId="11">#REF!</definedName>
    <definedName name="x_3_28" localSheetId="3">#REF!</definedName>
    <definedName name="x_3_28">#REF!</definedName>
    <definedName name="x_4" localSheetId="11">#REF!</definedName>
    <definedName name="x_4" localSheetId="3">#REF!</definedName>
    <definedName name="x_4">#REF!</definedName>
    <definedName name="x_4_20" localSheetId="11">#REF!</definedName>
    <definedName name="x_4_20" localSheetId="3">#REF!</definedName>
    <definedName name="x_4_20">#REF!</definedName>
    <definedName name="x_4_28" localSheetId="11">#REF!</definedName>
    <definedName name="x_4_28" localSheetId="3">#REF!</definedName>
    <definedName name="x_4_28">#REF!</definedName>
    <definedName name="x_8I" localSheetId="11">#REF!</definedName>
    <definedName name="x_8I" localSheetId="3">#REF!</definedName>
    <definedName name="x_8I">#REF!</definedName>
    <definedName name="x_8I_20" localSheetId="11">#REF!</definedName>
    <definedName name="x_8I_20" localSheetId="3">#REF!</definedName>
    <definedName name="x_8I_20">#REF!</definedName>
    <definedName name="x_8I_28" localSheetId="11">#REF!</definedName>
    <definedName name="x_8I_28" localSheetId="3">#REF!</definedName>
    <definedName name="x_8I_28">#REF!</definedName>
    <definedName name="x_8IV" localSheetId="11">#REF!</definedName>
    <definedName name="x_8IV" localSheetId="3">#REF!</definedName>
    <definedName name="x_8IV">#REF!</definedName>
    <definedName name="x_8IV_20" localSheetId="11">#REF!</definedName>
    <definedName name="x_8IV_20" localSheetId="3">#REF!</definedName>
    <definedName name="x_8IV_20">#REF!</definedName>
    <definedName name="x_8IV_28" localSheetId="11">#REF!</definedName>
    <definedName name="x_8IV_28" localSheetId="3">#REF!</definedName>
    <definedName name="x_8IV_28">#REF!</definedName>
    <definedName name="x_9I" localSheetId="11">#REF!</definedName>
    <definedName name="x_9I" localSheetId="3">#REF!</definedName>
    <definedName name="x_9I">#REF!</definedName>
    <definedName name="x_9I_20" localSheetId="11">#REF!</definedName>
    <definedName name="x_9I_20" localSheetId="3">#REF!</definedName>
    <definedName name="x_9I_20">#REF!</definedName>
    <definedName name="x_9I_28" localSheetId="11">#REF!</definedName>
    <definedName name="x_9I_28" localSheetId="3">#REF!</definedName>
    <definedName name="x_9I_28">#REF!</definedName>
    <definedName name="x_9IV" localSheetId="11">#REF!</definedName>
    <definedName name="x_9IV" localSheetId="3">#REF!</definedName>
    <definedName name="x_9IV">#REF!</definedName>
    <definedName name="x_9IV_20" localSheetId="11">#REF!</definedName>
    <definedName name="x_9IV_20" localSheetId="3">#REF!</definedName>
    <definedName name="x_9IV_20">#REF!</definedName>
    <definedName name="x_9IV_28" localSheetId="11">#REF!</definedName>
    <definedName name="x_9IV_28" localSheetId="3">#REF!</definedName>
    <definedName name="x_9IV_28">#REF!</definedName>
    <definedName name="x_list" localSheetId="11">#REF!</definedName>
    <definedName name="x_list" localSheetId="3">#REF!</definedName>
    <definedName name="x_list">#REF!</definedName>
    <definedName name="x_list2" localSheetId="11">#REF!</definedName>
    <definedName name="x_list2" localSheetId="3">#REF!</definedName>
    <definedName name="x_list2">#REF!</definedName>
    <definedName name="x_list2_20" localSheetId="11">#REF!</definedName>
    <definedName name="x_list2_20" localSheetId="3">#REF!</definedName>
    <definedName name="x_list2_20">#REF!</definedName>
    <definedName name="x_list2_28" localSheetId="11">#REF!</definedName>
    <definedName name="x_list2_28" localSheetId="3">#REF!</definedName>
    <definedName name="x_list2_28">#REF!</definedName>
    <definedName name="X_ng" localSheetId="11">#REF!</definedName>
    <definedName name="X_ng" localSheetId="3">#REF!</definedName>
    <definedName name="X_ng">#REF!</definedName>
    <definedName name="X0.4" localSheetId="11">#REF!</definedName>
    <definedName name="X0.4" localSheetId="3">#REF!</definedName>
    <definedName name="X0.4">#REF!</definedName>
    <definedName name="X0.4_20" localSheetId="11">#REF!</definedName>
    <definedName name="X0.4_20" localSheetId="3">#REF!</definedName>
    <definedName name="X0.4_20">#REF!</definedName>
    <definedName name="X0.4_28" localSheetId="11">#REF!</definedName>
    <definedName name="X0.4_28" localSheetId="3">#REF!</definedName>
    <definedName name="X0.4_28">#REF!</definedName>
    <definedName name="x1_" localSheetId="11">#REF!</definedName>
    <definedName name="x1_" localSheetId="3">#REF!</definedName>
    <definedName name="x1_">#REF!</definedName>
    <definedName name="x1__20" localSheetId="11">#REF!</definedName>
    <definedName name="x1__20" localSheetId="3">#REF!</definedName>
    <definedName name="x1__20">#REF!</definedName>
    <definedName name="x1__28" localSheetId="11">#REF!</definedName>
    <definedName name="x1__28" localSheetId="3">#REF!</definedName>
    <definedName name="x1__28">#REF!</definedName>
    <definedName name="x17dnc">NA()</definedName>
    <definedName name="x17dnc_26" localSheetId="11">#REF!</definedName>
    <definedName name="x17dnc_26" localSheetId="3">#REF!</definedName>
    <definedName name="x17dnc_26">#REF!</definedName>
    <definedName name="x17dnc_28" localSheetId="11">#REF!</definedName>
    <definedName name="x17dnc_28" localSheetId="3">#REF!</definedName>
    <definedName name="x17dnc_28">#REF!</definedName>
    <definedName name="x17dnc_3">NA()</definedName>
    <definedName name="x17dvl">NA()</definedName>
    <definedName name="x17dvl_26" localSheetId="11">#REF!</definedName>
    <definedName name="x17dvl_26" localSheetId="3">#REF!</definedName>
    <definedName name="x17dvl_26">#REF!</definedName>
    <definedName name="x17dvl_28" localSheetId="11">#REF!</definedName>
    <definedName name="x17dvl_28" localSheetId="3">#REF!</definedName>
    <definedName name="x17dvl_28">#REF!</definedName>
    <definedName name="x17dvl_3">NA()</definedName>
    <definedName name="x17knc">NA()</definedName>
    <definedName name="x17knc_26" localSheetId="11">#REF!</definedName>
    <definedName name="x17knc_26" localSheetId="3">#REF!</definedName>
    <definedName name="x17knc_26">#REF!</definedName>
    <definedName name="x17knc_28" localSheetId="11">#REF!</definedName>
    <definedName name="x17knc_28" localSheetId="3">#REF!</definedName>
    <definedName name="x17knc_28">#REF!</definedName>
    <definedName name="x17knc_3">NA()</definedName>
    <definedName name="x17kvl">NA()</definedName>
    <definedName name="x17kvl_26" localSheetId="11">#REF!</definedName>
    <definedName name="x17kvl_26" localSheetId="3">#REF!</definedName>
    <definedName name="x17kvl_26">#REF!</definedName>
    <definedName name="x17kvl_28" localSheetId="11">#REF!</definedName>
    <definedName name="x17kvl_28" localSheetId="3">#REF!</definedName>
    <definedName name="x17kvl_28">#REF!</definedName>
    <definedName name="x17kvl_3">NA()</definedName>
    <definedName name="X1pFCOnc">NA()</definedName>
    <definedName name="X1pFCOnc_26" localSheetId="11">#REF!</definedName>
    <definedName name="X1pFCOnc_26" localSheetId="3">#REF!</definedName>
    <definedName name="X1pFCOnc_26">#REF!</definedName>
    <definedName name="X1pFCOnc_28" localSheetId="11">#REF!</definedName>
    <definedName name="X1pFCOnc_28" localSheetId="3">#REF!</definedName>
    <definedName name="X1pFCOnc_28">#REF!</definedName>
    <definedName name="X1pFCOvc">NA()</definedName>
    <definedName name="X1pFCOvc_26" localSheetId="11">#REF!</definedName>
    <definedName name="X1pFCOvc_26" localSheetId="3">#REF!</definedName>
    <definedName name="X1pFCOvc_26">#REF!</definedName>
    <definedName name="X1pFCOvc_28" localSheetId="11">#REF!</definedName>
    <definedName name="X1pFCOvc_28" localSheetId="3">#REF!</definedName>
    <definedName name="X1pFCOvc_28">#REF!</definedName>
    <definedName name="X1pFCOvl">NA()</definedName>
    <definedName name="X1pFCOvl_26" localSheetId="11">#REF!</definedName>
    <definedName name="X1pFCOvl_26" localSheetId="3">#REF!</definedName>
    <definedName name="X1pFCOvl_26">#REF!</definedName>
    <definedName name="X1pFCOvl_28" localSheetId="11">#REF!</definedName>
    <definedName name="X1pFCOvl_28" localSheetId="3">#REF!</definedName>
    <definedName name="X1pFCOvl_28">#REF!</definedName>
    <definedName name="x1pignc">NA()</definedName>
    <definedName name="x1pignc_26" localSheetId="11">#REF!</definedName>
    <definedName name="x1pignc_26" localSheetId="3">#REF!</definedName>
    <definedName name="x1pignc_26">#REF!</definedName>
    <definedName name="x1pignc_28" localSheetId="11">#REF!</definedName>
    <definedName name="x1pignc_28" localSheetId="3">#REF!</definedName>
    <definedName name="x1pignc_28">#REF!</definedName>
    <definedName name="x1pignc_3">NA()</definedName>
    <definedName name="X1pIGvc">NA()</definedName>
    <definedName name="X1pIGvc_26" localSheetId="11">#REF!</definedName>
    <definedName name="X1pIGvc_26" localSheetId="3">#REF!</definedName>
    <definedName name="X1pIGvc_26">#REF!</definedName>
    <definedName name="X1pIGvc_28" localSheetId="11">#REF!</definedName>
    <definedName name="X1pIGvc_28" localSheetId="3">#REF!</definedName>
    <definedName name="X1pIGvc_28">#REF!</definedName>
    <definedName name="x1pigvl">NA()</definedName>
    <definedName name="x1pigvl_26" localSheetId="11">#REF!</definedName>
    <definedName name="x1pigvl_26" localSheetId="3">#REF!</definedName>
    <definedName name="x1pigvl_26">#REF!</definedName>
    <definedName name="x1pigvl_28" localSheetId="11">#REF!</definedName>
    <definedName name="x1pigvl_28" localSheetId="3">#REF!</definedName>
    <definedName name="x1pigvl_28">#REF!</definedName>
    <definedName name="x1pigvl_3">NA()</definedName>
    <definedName name="x1pind">"$#REF!.$#REF!$#REF!"</definedName>
    <definedName name="x1pind_26" localSheetId="11">#REF!</definedName>
    <definedName name="x1pind_26" localSheetId="3">#REF!</definedName>
    <definedName name="x1pind_26">#REF!</definedName>
    <definedName name="x1pind_28" localSheetId="11">#REF!</definedName>
    <definedName name="x1pind_28" localSheetId="3">#REF!</definedName>
    <definedName name="x1pind_28">#REF!</definedName>
    <definedName name="x1pind_3">"$#REF!.$#REF!$#REF!"</definedName>
    <definedName name="x1pindnc">NA()</definedName>
    <definedName name="x1pindnc_26" localSheetId="11">#REF!</definedName>
    <definedName name="x1pindnc_26" localSheetId="3">#REF!</definedName>
    <definedName name="x1pindnc_26">#REF!</definedName>
    <definedName name="x1pindnc_28" localSheetId="11">#REF!</definedName>
    <definedName name="x1pindnc_28" localSheetId="3">#REF!</definedName>
    <definedName name="x1pindnc_28">#REF!</definedName>
    <definedName name="x1pindnc_3">NA()</definedName>
    <definedName name="X1pINDvc" localSheetId="11">#REF!</definedName>
    <definedName name="X1pINDvc" localSheetId="3">#REF!</definedName>
    <definedName name="X1pINDvc">#REF!</definedName>
    <definedName name="X1pINDvc_20" localSheetId="11">#REF!</definedName>
    <definedName name="X1pINDvc_20" localSheetId="3">#REF!</definedName>
    <definedName name="X1pINDvc_20">#REF!</definedName>
    <definedName name="X1pINDvc_28" localSheetId="11">#REF!</definedName>
    <definedName name="X1pINDvc_28" localSheetId="3">#REF!</definedName>
    <definedName name="X1pINDvc_28">#REF!</definedName>
    <definedName name="x1pindvl">NA()</definedName>
    <definedName name="x1pindvl_26" localSheetId="11">#REF!</definedName>
    <definedName name="x1pindvl_26" localSheetId="3">#REF!</definedName>
    <definedName name="x1pindvl_26">#REF!</definedName>
    <definedName name="x1pindvl_28" localSheetId="11">#REF!</definedName>
    <definedName name="x1pindvl_28" localSheetId="3">#REF!</definedName>
    <definedName name="x1pindvl_28">#REF!</definedName>
    <definedName name="x1pindvl_3">NA()</definedName>
    <definedName name="x1ping">"$#REF!.$#REF!$#REF!"</definedName>
    <definedName name="x1ping_26" localSheetId="11">#REF!</definedName>
    <definedName name="x1ping_26" localSheetId="3">#REF!</definedName>
    <definedName name="x1ping_26">#REF!</definedName>
    <definedName name="x1ping_28" localSheetId="11">#REF!</definedName>
    <definedName name="x1ping_28" localSheetId="3">#REF!</definedName>
    <definedName name="x1ping_28">#REF!</definedName>
    <definedName name="x1ping_3">"$#REF!.$#REF!$#REF!"</definedName>
    <definedName name="x1pingnc">NA()</definedName>
    <definedName name="x1pingnc_26" localSheetId="11">#REF!</definedName>
    <definedName name="x1pingnc_26" localSheetId="3">#REF!</definedName>
    <definedName name="x1pingnc_26">#REF!</definedName>
    <definedName name="x1pingnc_28" localSheetId="11">#REF!</definedName>
    <definedName name="x1pingnc_28" localSheetId="3">#REF!</definedName>
    <definedName name="x1pingnc_28">#REF!</definedName>
    <definedName name="x1pingnc_3">NA()</definedName>
    <definedName name="X1pINGvc" localSheetId="11">#REF!</definedName>
    <definedName name="X1pINGvc" localSheetId="3">#REF!</definedName>
    <definedName name="X1pINGvc">#REF!</definedName>
    <definedName name="X1pINGvc_20" localSheetId="11">#REF!</definedName>
    <definedName name="X1pINGvc_20" localSheetId="3">#REF!</definedName>
    <definedName name="X1pINGvc_20">#REF!</definedName>
    <definedName name="X1pINGvc_28" localSheetId="11">#REF!</definedName>
    <definedName name="X1pINGvc_28" localSheetId="3">#REF!</definedName>
    <definedName name="X1pINGvc_28">#REF!</definedName>
    <definedName name="x1pingvl">NA()</definedName>
    <definedName name="x1pingvl_26" localSheetId="11">#REF!</definedName>
    <definedName name="x1pingvl_26" localSheetId="3">#REF!</definedName>
    <definedName name="x1pingvl_26">#REF!</definedName>
    <definedName name="x1pingvl_28" localSheetId="11">#REF!</definedName>
    <definedName name="x1pingvl_28" localSheetId="3">#REF!</definedName>
    <definedName name="x1pingvl_28">#REF!</definedName>
    <definedName name="x1pingvl_3">NA()</definedName>
    <definedName name="x1pint">"$#REF!.$#REF!$#REF!"</definedName>
    <definedName name="x1pint_26" localSheetId="11">#REF!</definedName>
    <definedName name="x1pint_26" localSheetId="3">#REF!</definedName>
    <definedName name="x1pint_26">#REF!</definedName>
    <definedName name="x1pint_28" localSheetId="11">#REF!</definedName>
    <definedName name="x1pint_28" localSheetId="3">#REF!</definedName>
    <definedName name="x1pint_28">#REF!</definedName>
    <definedName name="x1pint_3">"$#REF!.$#REF!$#REF!"</definedName>
    <definedName name="x1pintnc">NA()</definedName>
    <definedName name="x1pintnc_26" localSheetId="11">#REF!</definedName>
    <definedName name="x1pintnc_26" localSheetId="3">#REF!</definedName>
    <definedName name="x1pintnc_26">#REF!</definedName>
    <definedName name="x1pintnc_28" localSheetId="11">#REF!</definedName>
    <definedName name="x1pintnc_28" localSheetId="3">#REF!</definedName>
    <definedName name="x1pintnc_28">#REF!</definedName>
    <definedName name="x1pintnc_3">NA()</definedName>
    <definedName name="X1pINTvc">NA()</definedName>
    <definedName name="X1pINTvc_26" localSheetId="11">#REF!</definedName>
    <definedName name="X1pINTvc_26" localSheetId="3">#REF!</definedName>
    <definedName name="X1pINTvc_26">#REF!</definedName>
    <definedName name="X1pINTvc_28" localSheetId="11">#REF!</definedName>
    <definedName name="X1pINTvc_28" localSheetId="3">#REF!</definedName>
    <definedName name="X1pINTvc_28">#REF!</definedName>
    <definedName name="x1pintvl">NA()</definedName>
    <definedName name="x1pintvl_26" localSheetId="11">#REF!</definedName>
    <definedName name="x1pintvl_26" localSheetId="3">#REF!</definedName>
    <definedName name="x1pintvl_26">#REF!</definedName>
    <definedName name="x1pintvl_28" localSheetId="11">#REF!</definedName>
    <definedName name="x1pintvl_28" localSheetId="3">#REF!</definedName>
    <definedName name="x1pintvl_28">#REF!</definedName>
    <definedName name="x1pintvl_3">NA()</definedName>
    <definedName name="x1pitnc">NA()</definedName>
    <definedName name="x1pitnc_26" localSheetId="11">#REF!</definedName>
    <definedName name="x1pitnc_26" localSheetId="3">#REF!</definedName>
    <definedName name="x1pitnc_26">#REF!</definedName>
    <definedName name="x1pitnc_28" localSheetId="11">#REF!</definedName>
    <definedName name="x1pitnc_28" localSheetId="3">#REF!</definedName>
    <definedName name="x1pitnc_28">#REF!</definedName>
    <definedName name="x1pitnc_3">NA()</definedName>
    <definedName name="X1pITvc">NA()</definedName>
    <definedName name="X1pITvc_26" localSheetId="11">#REF!</definedName>
    <definedName name="X1pITvc_26" localSheetId="3">#REF!</definedName>
    <definedName name="X1pITvc_26">#REF!</definedName>
    <definedName name="X1pITvc_28" localSheetId="11">#REF!</definedName>
    <definedName name="X1pITvc_28" localSheetId="3">#REF!</definedName>
    <definedName name="X1pITvc_28">#REF!</definedName>
    <definedName name="x1pitvl">NA()</definedName>
    <definedName name="x1pitvl_26" localSheetId="11">#REF!</definedName>
    <definedName name="x1pitvl_26" localSheetId="3">#REF!</definedName>
    <definedName name="x1pitvl_26">#REF!</definedName>
    <definedName name="x1pitvl_28" localSheetId="11">#REF!</definedName>
    <definedName name="x1pitvl_28" localSheetId="3">#REF!</definedName>
    <definedName name="x1pitvl_28">#REF!</definedName>
    <definedName name="x1pitvl_3">NA()</definedName>
    <definedName name="x2_" localSheetId="11">#REF!</definedName>
    <definedName name="x2_" localSheetId="3">#REF!</definedName>
    <definedName name="x2_">#REF!</definedName>
    <definedName name="x2__20" localSheetId="11">#REF!</definedName>
    <definedName name="x2__20" localSheetId="3">#REF!</definedName>
    <definedName name="x2__20">#REF!</definedName>
    <definedName name="x2__28" localSheetId="11">#REF!</definedName>
    <definedName name="x2__28" localSheetId="3">#REF!</definedName>
    <definedName name="x2__28">#REF!</definedName>
    <definedName name="x20knc">NA()</definedName>
    <definedName name="x20knc_26" localSheetId="11">#REF!</definedName>
    <definedName name="x20knc_26" localSheetId="3">#REF!</definedName>
    <definedName name="x20knc_26">#REF!</definedName>
    <definedName name="x20knc_28" localSheetId="11">#REF!</definedName>
    <definedName name="x20knc_28" localSheetId="3">#REF!</definedName>
    <definedName name="x20knc_28">#REF!</definedName>
    <definedName name="x20knc_3">NA()</definedName>
    <definedName name="x20kvl">NA()</definedName>
    <definedName name="x20kvl_26" localSheetId="11">#REF!</definedName>
    <definedName name="x20kvl_26" localSheetId="3">#REF!</definedName>
    <definedName name="x20kvl_26">#REF!</definedName>
    <definedName name="x20kvl_28" localSheetId="11">#REF!</definedName>
    <definedName name="x20kvl_28" localSheetId="3">#REF!</definedName>
    <definedName name="x20kvl_28">#REF!</definedName>
    <definedName name="x20kvl_3">NA()</definedName>
    <definedName name="x22knc">NA()</definedName>
    <definedName name="x22knc_26" localSheetId="11">#REF!</definedName>
    <definedName name="x22knc_26" localSheetId="3">#REF!</definedName>
    <definedName name="x22knc_26">#REF!</definedName>
    <definedName name="x22knc_28" localSheetId="11">#REF!</definedName>
    <definedName name="x22knc_28" localSheetId="3">#REF!</definedName>
    <definedName name="x22knc_28">#REF!</definedName>
    <definedName name="x22knc_3">NA()</definedName>
    <definedName name="x22kvl">NA()</definedName>
    <definedName name="x22kvl_26" localSheetId="11">#REF!</definedName>
    <definedName name="x22kvl_26" localSheetId="3">#REF!</definedName>
    <definedName name="x22kvl_26">#REF!</definedName>
    <definedName name="x22kvl_28" localSheetId="11">#REF!</definedName>
    <definedName name="x22kvl_28" localSheetId="3">#REF!</definedName>
    <definedName name="x22kvl_28">#REF!</definedName>
    <definedName name="x22kvl_3">NA()</definedName>
    <definedName name="x2mig1nc">NA()</definedName>
    <definedName name="x2mig1nc_26" localSheetId="11">#REF!</definedName>
    <definedName name="x2mig1nc_26" localSheetId="3">#REF!</definedName>
    <definedName name="x2mig1nc_26">#REF!</definedName>
    <definedName name="x2mig1nc_28" localSheetId="11">#REF!</definedName>
    <definedName name="x2mig1nc_28" localSheetId="3">#REF!</definedName>
    <definedName name="x2mig1nc_28">#REF!</definedName>
    <definedName name="x2mig1nc_3">NA()</definedName>
    <definedName name="x2mig1vl">NA()</definedName>
    <definedName name="x2mig1vl_26" localSheetId="11">#REF!</definedName>
    <definedName name="x2mig1vl_26" localSheetId="3">#REF!</definedName>
    <definedName name="x2mig1vl_26">#REF!</definedName>
    <definedName name="x2mig1vl_28" localSheetId="11">#REF!</definedName>
    <definedName name="x2mig1vl_28" localSheetId="3">#REF!</definedName>
    <definedName name="x2mig1vl_28">#REF!</definedName>
    <definedName name="x2mig1vl_3">NA()</definedName>
    <definedName name="x2min1nc">NA()</definedName>
    <definedName name="x2min1nc_26" localSheetId="11">#REF!</definedName>
    <definedName name="x2min1nc_26" localSheetId="3">#REF!</definedName>
    <definedName name="x2min1nc_26">#REF!</definedName>
    <definedName name="x2min1nc_28" localSheetId="11">#REF!</definedName>
    <definedName name="x2min1nc_28" localSheetId="3">#REF!</definedName>
    <definedName name="x2min1nc_28">#REF!</definedName>
    <definedName name="x2min1nc_3">NA()</definedName>
    <definedName name="x2min1vl">NA()</definedName>
    <definedName name="x2min1vl_26" localSheetId="11">#REF!</definedName>
    <definedName name="x2min1vl_26" localSheetId="3">#REF!</definedName>
    <definedName name="x2min1vl_26">#REF!</definedName>
    <definedName name="x2min1vl_28" localSheetId="11">#REF!</definedName>
    <definedName name="x2min1vl_28" localSheetId="3">#REF!</definedName>
    <definedName name="x2min1vl_28">#REF!</definedName>
    <definedName name="x2min1vl_3">NA()</definedName>
    <definedName name="x2mit1vl">NA()</definedName>
    <definedName name="x2mit1vl_26" localSheetId="11">#REF!</definedName>
    <definedName name="x2mit1vl_26" localSheetId="3">#REF!</definedName>
    <definedName name="x2mit1vl_26">#REF!</definedName>
    <definedName name="x2mit1vl_28" localSheetId="11">#REF!</definedName>
    <definedName name="x2mit1vl_28" localSheetId="3">#REF!</definedName>
    <definedName name="x2mit1vl_28">#REF!</definedName>
    <definedName name="x2mit1vl_3">NA()</definedName>
    <definedName name="x2mitnc">NA()</definedName>
    <definedName name="x2mitnc_26" localSheetId="11">#REF!</definedName>
    <definedName name="x2mitnc_26" localSheetId="3">#REF!</definedName>
    <definedName name="x2mitnc_26">#REF!</definedName>
    <definedName name="x2mitnc_28" localSheetId="11">#REF!</definedName>
    <definedName name="x2mitnc_28" localSheetId="3">#REF!</definedName>
    <definedName name="x2mitnc_28">#REF!</definedName>
    <definedName name="x2mitnc_3">NA()</definedName>
    <definedName name="x4.1.1" localSheetId="11">#REF!</definedName>
    <definedName name="x4.1.1" localSheetId="3">#REF!</definedName>
    <definedName name="x4.1.1">#REF!</definedName>
    <definedName name="x4.3.21" localSheetId="11">#REF!</definedName>
    <definedName name="x4.3.21" localSheetId="3">#REF!</definedName>
    <definedName name="x4.3.21">#REF!</definedName>
    <definedName name="x4.3.22" localSheetId="11">#REF!</definedName>
    <definedName name="x4.3.22" localSheetId="3">#REF!</definedName>
    <definedName name="x4.3.22">#REF!</definedName>
    <definedName name="Xa">NA()</definedName>
    <definedName name="Xa_26" localSheetId="11">#REF!</definedName>
    <definedName name="Xa_26" localSheetId="3">#REF!</definedName>
    <definedName name="Xa_26">#REF!</definedName>
    <definedName name="xa_28" localSheetId="11">#REF!</definedName>
    <definedName name="xa_28" localSheetId="3">#REF!</definedName>
    <definedName name="xa_28">#REF!</definedName>
    <definedName name="xa_son" localSheetId="11">#REF!</definedName>
    <definedName name="xa_son" localSheetId="3">#REF!</definedName>
    <definedName name="xa_son">#REF!</definedName>
    <definedName name="xa_son_20" localSheetId="11">#REF!</definedName>
    <definedName name="xa_son_20" localSheetId="3">#REF!</definedName>
    <definedName name="xa_son_20">#REF!</definedName>
    <definedName name="xa_son_28" localSheetId="11">#REF!</definedName>
    <definedName name="xa_son_28" localSheetId="3">#REF!</definedName>
    <definedName name="xa_son_28">#REF!</definedName>
    <definedName name="Xa04_28" localSheetId="11">#REF!</definedName>
    <definedName name="Xa04_28" localSheetId="3">#REF!</definedName>
    <definedName name="Xa04_28">#REF!</definedName>
    <definedName name="xama" localSheetId="11">#REF!</definedName>
    <definedName name="xama" localSheetId="3">#REF!</definedName>
    <definedName name="xama">#REF!</definedName>
    <definedName name="xama_20" localSheetId="11">#REF!</definedName>
    <definedName name="xama_20" localSheetId="3">#REF!</definedName>
    <definedName name="xama_20">#REF!</definedName>
    <definedName name="xama_28" localSheetId="11">#REF!</definedName>
    <definedName name="xama_28" localSheetId="3">#REF!</definedName>
    <definedName name="xama_28">#REF!</definedName>
    <definedName name="Xang" localSheetId="11">#REF!</definedName>
    <definedName name="Xang" localSheetId="3">#REF!</definedName>
    <definedName name="Xang">#REF!</definedName>
    <definedName name="Xang_20" localSheetId="11">#REF!</definedName>
    <definedName name="Xang_20" localSheetId="3">#REF!</definedName>
    <definedName name="Xang_20">#REF!</definedName>
    <definedName name="Xang_28" localSheetId="11">#REF!</definedName>
    <definedName name="Xang_28" localSheetId="3">#REF!</definedName>
    <definedName name="Xang_28">#REF!</definedName>
    <definedName name="xason" localSheetId="11">#REF!</definedName>
    <definedName name="xason" localSheetId="3">#REF!</definedName>
    <definedName name="xason">#REF!</definedName>
    <definedName name="xason_20" localSheetId="11">#REF!</definedName>
    <definedName name="xason_20" localSheetId="3">#REF!</definedName>
    <definedName name="xason_20">#REF!</definedName>
    <definedName name="xason_28" localSheetId="11">#REF!</definedName>
    <definedName name="xason_28" localSheetId="3">#REF!</definedName>
    <definedName name="xason_28">#REF!</definedName>
    <definedName name="xat" localSheetId="11">#REF!</definedName>
    <definedName name="xat" localSheetId="3">#REF!</definedName>
    <definedName name="xat">#REF!</definedName>
    <definedName name="xat_28" localSheetId="11">#REF!</definedName>
    <definedName name="xat_28" localSheetId="3">#REF!</definedName>
    <definedName name="xat_28">#REF!</definedName>
    <definedName name="Xay" localSheetId="11">#REF!</definedName>
    <definedName name="Xay" localSheetId="3">#REF!</definedName>
    <definedName name="Xay">#REF!</definedName>
    <definedName name="Xay_28" localSheetId="11">#REF!</definedName>
    <definedName name="Xay_28" localSheetId="3">#REF!</definedName>
    <definedName name="Xay_28">#REF!</definedName>
    <definedName name="xaydung" localSheetId="11">#REF!</definedName>
    <definedName name="xaydung" localSheetId="3">#REF!</definedName>
    <definedName name="xaydung">#REF!</definedName>
    <definedName name="xaydung_1" localSheetId="11">#REF!</definedName>
    <definedName name="xaydung_1" localSheetId="3">#REF!</definedName>
    <definedName name="xaydung_1">#REF!</definedName>
    <definedName name="xaydung_2" localSheetId="11">#REF!</definedName>
    <definedName name="xaydung_2" localSheetId="3">#REF!</definedName>
    <definedName name="xaydung_2">#REF!</definedName>
    <definedName name="xaydung_20" localSheetId="11">#REF!</definedName>
    <definedName name="xaydung_20" localSheetId="3">#REF!</definedName>
    <definedName name="xaydung_20">#REF!</definedName>
    <definedName name="xaydung_25" localSheetId="11">#REF!</definedName>
    <definedName name="xaydung_25" localSheetId="3">#REF!</definedName>
    <definedName name="xaydung_25">#REF!</definedName>
    <definedName name="xaydung_26" localSheetId="11">#REF!</definedName>
    <definedName name="xaydung_26" localSheetId="3">#REF!</definedName>
    <definedName name="xaydung_26">#REF!</definedName>
    <definedName name="xaydung_28" localSheetId="11">#REF!</definedName>
    <definedName name="xaydung_28" localSheetId="3">#REF!</definedName>
    <definedName name="xaydung_28">#REF!</definedName>
    <definedName name="XAYGACH" localSheetId="11">#REF!</definedName>
    <definedName name="XAYGACH" localSheetId="3">#REF!</definedName>
    <definedName name="XAYGACH">#REF!</definedName>
    <definedName name="XAYGACH_20" localSheetId="11">#REF!</definedName>
    <definedName name="XAYGACH_20" localSheetId="3">#REF!</definedName>
    <definedName name="XAYGACH_20">#REF!</definedName>
    <definedName name="XAYGACH_28" localSheetId="11">#REF!</definedName>
    <definedName name="XAYGACH_28" localSheetId="3">#REF!</definedName>
    <definedName name="XAYGACH_28">#REF!</definedName>
    <definedName name="XB_80" localSheetId="11">#REF!</definedName>
    <definedName name="XB_80" localSheetId="3">#REF!</definedName>
    <definedName name="XB_80">#REF!</definedName>
    <definedName name="XB_80_20" localSheetId="11">#REF!</definedName>
    <definedName name="XB_80_20" localSheetId="3">#REF!</definedName>
    <definedName name="XB_80_20">#REF!</definedName>
    <definedName name="XB_80_28" localSheetId="11">#REF!</definedName>
    <definedName name="XB_80_28" localSheetId="3">#REF!</definedName>
    <definedName name="XB_80_28">#REF!</definedName>
    <definedName name="xb80_28" localSheetId="11">#REF!</definedName>
    <definedName name="xb80_28" localSheetId="3">#REF!</definedName>
    <definedName name="xb80_28">#REF!</definedName>
    <definedName name="xbt" localSheetId="11">#REF!</definedName>
    <definedName name="xbt" localSheetId="3">#REF!</definedName>
    <definedName name="xbt">#REF!</definedName>
    <definedName name="xbt_28" localSheetId="11">#REF!</definedName>
    <definedName name="xbt_28" localSheetId="3">#REF!</definedName>
    <definedName name="xbt_28">#REF!</definedName>
    <definedName name="xc" localSheetId="11">#REF!</definedName>
    <definedName name="xc" localSheetId="3">#REF!</definedName>
    <definedName name="xc">#REF!</definedName>
    <definedName name="xc_20" localSheetId="11">#REF!</definedName>
    <definedName name="xc_20" localSheetId="3">#REF!</definedName>
    <definedName name="xc_20">#REF!</definedName>
    <definedName name="XCCT">0.5</definedName>
    <definedName name="xcp" localSheetId="11">#REF!</definedName>
    <definedName name="xcp" localSheetId="3">#REF!</definedName>
    <definedName name="xcp">#REF!</definedName>
    <definedName name="xct" localSheetId="11">#REF!</definedName>
    <definedName name="xct" localSheetId="3">#REF!</definedName>
    <definedName name="xct">#REF!</definedName>
    <definedName name="xct_28" localSheetId="11">#REF!</definedName>
    <definedName name="xct_28" localSheetId="3">#REF!</definedName>
    <definedName name="xct_28">#REF!</definedName>
    <definedName name="xd0.6" localSheetId="11">#REF!</definedName>
    <definedName name="xd0.6" localSheetId="3">#REF!</definedName>
    <definedName name="xd0.6">#REF!</definedName>
    <definedName name="xd0.6_28" localSheetId="11">#REF!</definedName>
    <definedName name="xd0.6_28" localSheetId="3">#REF!</definedName>
    <definedName name="xd0.6_28">#REF!</definedName>
    <definedName name="xd1.3" localSheetId="11">#REF!</definedName>
    <definedName name="xd1.3" localSheetId="3">#REF!</definedName>
    <definedName name="xd1.3">#REF!</definedName>
    <definedName name="xd1.3_28" localSheetId="11">#REF!</definedName>
    <definedName name="xd1.3_28" localSheetId="3">#REF!</definedName>
    <definedName name="xd1.3_28">#REF!</definedName>
    <definedName name="xd1.5" localSheetId="11">#REF!</definedName>
    <definedName name="xd1.5" localSheetId="3">#REF!</definedName>
    <definedName name="xd1.5">#REF!</definedName>
    <definedName name="xd1.5_28" localSheetId="11">#REF!</definedName>
    <definedName name="xd1.5_28" localSheetId="3">#REF!</definedName>
    <definedName name="xd1.5_28">#REF!</definedName>
    <definedName name="XDCBT10" localSheetId="0">{"Book1","Bang chia luong.xls"}</definedName>
    <definedName name="XDCBT10" localSheetId="1">{"Book1","Bang chia luong.xls"}</definedName>
    <definedName name="XDCBT10" localSheetId="2">{"Book1","Bang chia luong.xls"}</definedName>
    <definedName name="XDCBT10" localSheetId="3">{"Book1","Bang chia luong.xls"}</definedName>
    <definedName name="XDCBT10">{"Book1","Bang chia luong.xls"}</definedName>
    <definedName name="XDCBT10_20" localSheetId="0">{"Book1","Bang chia luong.xls"}</definedName>
    <definedName name="XDCBT10_20" localSheetId="1">{"Book1","Bang chia luong.xls"}</definedName>
    <definedName name="XDCBT10_20" localSheetId="2">{"Book1","Bang chia luong.xls"}</definedName>
    <definedName name="XDCBT10_20" localSheetId="3">{"Book1","Bang chia luong.xls"}</definedName>
    <definedName name="XDCBT10_20">{"Book1","Bang chia luong.xls"}</definedName>
    <definedName name="XDCBT10_22" localSheetId="0">{"Book1","Bang chia luong.xls"}</definedName>
    <definedName name="XDCBT10_22" localSheetId="1">{"Book1","Bang chia luong.xls"}</definedName>
    <definedName name="XDCBT10_22" localSheetId="2">{"Book1","Bang chia luong.xls"}</definedName>
    <definedName name="XDCBT10_22" localSheetId="3">{"Book1","Bang chia luong.xls"}</definedName>
    <definedName name="XDCBT10_22">{"Book1","Bang chia luong.xls"}</definedName>
    <definedName name="XDCBT10_28" localSheetId="0">{"Book1","Bang chia luong.xls"}</definedName>
    <definedName name="XDCBT10_28" localSheetId="1">{"Book1","Bang chia luong.xls"}</definedName>
    <definedName name="XDCBT10_28" localSheetId="2">{"Book1","Bang chia luong.xls"}</definedName>
    <definedName name="XDCBT10_28" localSheetId="3">{"Book1","Bang chia luong.xls"}</definedName>
    <definedName name="XDCBT10_28">{"Book1","Bang chia luong.xls"}</definedName>
    <definedName name="xdd" localSheetId="11">#REF!</definedName>
    <definedName name="xdd" localSheetId="3">#REF!</definedName>
    <definedName name="xdd">#REF!</definedName>
    <definedName name="xdd_20" localSheetId="11">#REF!</definedName>
    <definedName name="xdd_20" localSheetId="3">#REF!</definedName>
    <definedName name="xdd_20">#REF!</definedName>
    <definedName name="XDDHT" localSheetId="11">#REF!</definedName>
    <definedName name="XDDHT" localSheetId="3">#REF!</definedName>
    <definedName name="XDDHT">#REF!</definedName>
    <definedName name="XDDHT_20" localSheetId="11">#REF!</definedName>
    <definedName name="XDDHT_20" localSheetId="3">#REF!</definedName>
    <definedName name="XDDHT_20">#REF!</definedName>
    <definedName name="xdra" localSheetId="11">#REF!</definedName>
    <definedName name="xdra" localSheetId="3">#REF!</definedName>
    <definedName name="xdra">#REF!</definedName>
    <definedName name="xdra_28" localSheetId="11">#REF!</definedName>
    <definedName name="xdra_28" localSheetId="3">#REF!</definedName>
    <definedName name="xdra_28">#REF!</definedName>
    <definedName name="xdsnc">NA()</definedName>
    <definedName name="xdsnc_26" localSheetId="11">#REF!</definedName>
    <definedName name="xdsnc_26" localSheetId="3">#REF!</definedName>
    <definedName name="xdsnc_26">#REF!</definedName>
    <definedName name="xdsnc_28" localSheetId="11">#REF!</definedName>
    <definedName name="xdsnc_28" localSheetId="3">#REF!</definedName>
    <definedName name="xdsnc_28">#REF!</definedName>
    <definedName name="xdsnc_3">NA()</definedName>
    <definedName name="xdsvl">NA()</definedName>
    <definedName name="xdsvl_26" localSheetId="11">#REF!</definedName>
    <definedName name="xdsvl_26" localSheetId="3">#REF!</definedName>
    <definedName name="xdsvl_26">#REF!</definedName>
    <definedName name="xdsvl_28" localSheetId="11">#REF!</definedName>
    <definedName name="xdsvl_28" localSheetId="3">#REF!</definedName>
    <definedName name="xdsvl_28">#REF!</definedName>
    <definedName name="xdsvl_3">NA()</definedName>
    <definedName name="xe" localSheetId="11">#REF!</definedName>
    <definedName name="xe" localSheetId="3">#REF!</definedName>
    <definedName name="xe">#REF!</definedName>
    <definedName name="xe_28" localSheetId="11">#REF!</definedName>
    <definedName name="xe_28" localSheetId="3">#REF!</definedName>
    <definedName name="xe_28">#REF!</definedName>
    <definedName name="Xe_lao_dÇm" localSheetId="11">#REF!</definedName>
    <definedName name="Xe_lao_dÇm" localSheetId="3">#REF!</definedName>
    <definedName name="Xe_lao_dÇm">#REF!</definedName>
    <definedName name="Xe_lao_dÇm_20" localSheetId="11">#REF!</definedName>
    <definedName name="Xe_lao_dÇm_20" localSheetId="3">#REF!</definedName>
    <definedName name="Xe_lao_dÇm_20">#REF!</definedName>
    <definedName name="Xe_lao_dÇm_28" localSheetId="11">#REF!</definedName>
    <definedName name="Xe_lao_dÇm_28" localSheetId="3">#REF!</definedName>
    <definedName name="Xe_lao_dÇm_28">#REF!</definedName>
    <definedName name="xebt6" localSheetId="11">#REF!</definedName>
    <definedName name="xebt6" localSheetId="3">#REF!</definedName>
    <definedName name="xebt6">#REF!</definedName>
    <definedName name="xebt6_20" localSheetId="11">#REF!</definedName>
    <definedName name="xebt6_20" localSheetId="3">#REF!</definedName>
    <definedName name="xebt6_20">#REF!</definedName>
    <definedName name="xebt6_28" localSheetId="11">#REF!</definedName>
    <definedName name="xebt6_28" localSheetId="3">#REF!</definedName>
    <definedName name="xebt6_28">#REF!</definedName>
    <definedName name="xelaodam" localSheetId="11">#REF!</definedName>
    <definedName name="xelaodam" localSheetId="3">#REF!</definedName>
    <definedName name="xelaodam">#REF!</definedName>
    <definedName name="xelaodam_20" localSheetId="11">#REF!</definedName>
    <definedName name="xelaodam_20" localSheetId="3">#REF!</definedName>
    <definedName name="xelaodam_20">#REF!</definedName>
    <definedName name="xelaodam_28" localSheetId="11">#REF!</definedName>
    <definedName name="xelaodam_28" localSheetId="3">#REF!</definedName>
    <definedName name="xelaodam_28">#REF!</definedName>
    <definedName name="xenhua" localSheetId="11">#REF!</definedName>
    <definedName name="xenhua" localSheetId="3">#REF!</definedName>
    <definedName name="xenhua">#REF!</definedName>
    <definedName name="xenhua_20" localSheetId="11">#REF!</definedName>
    <definedName name="xenhua_20" localSheetId="3">#REF!</definedName>
    <definedName name="xenhua_20">#REF!</definedName>
    <definedName name="xenhua_28" localSheetId="11">#REF!</definedName>
    <definedName name="xenhua_28" localSheetId="3">#REF!</definedName>
    <definedName name="xenhua_28">#REF!</definedName>
    <definedName name="xerox" localSheetId="11">#REF!</definedName>
    <definedName name="xerox" localSheetId="3">#REF!</definedName>
    <definedName name="xerox">#REF!</definedName>
    <definedName name="xerox_20" localSheetId="11">#REF!</definedName>
    <definedName name="xerox_20" localSheetId="3">#REF!</definedName>
    <definedName name="xerox_20">#REF!</definedName>
    <definedName name="xerox_28" localSheetId="11">#REF!</definedName>
    <definedName name="xerox_28" localSheetId="3">#REF!</definedName>
    <definedName name="xerox_28">#REF!</definedName>
    <definedName name="xethung10t" localSheetId="11">#REF!</definedName>
    <definedName name="xethung10t" localSheetId="3">#REF!</definedName>
    <definedName name="xethung10t">#REF!</definedName>
    <definedName name="xethung10t_20" localSheetId="11">#REF!</definedName>
    <definedName name="xethung10t_20" localSheetId="3">#REF!</definedName>
    <definedName name="xethung10t_20">#REF!</definedName>
    <definedName name="xethung10t_28" localSheetId="11">#REF!</definedName>
    <definedName name="xethung10t_28" localSheetId="3">#REF!</definedName>
    <definedName name="xethung10t_28">#REF!</definedName>
    <definedName name="xethung12" localSheetId="11">#REF!</definedName>
    <definedName name="xethung12" localSheetId="3">#REF!</definedName>
    <definedName name="xethung12">#REF!</definedName>
    <definedName name="xethung5" localSheetId="11">#REF!</definedName>
    <definedName name="xethung5" localSheetId="3">#REF!</definedName>
    <definedName name="xethung5">#REF!</definedName>
    <definedName name="xetreo" localSheetId="11">#REF!</definedName>
    <definedName name="xetreo" localSheetId="3">#REF!</definedName>
    <definedName name="xetreo">#REF!</definedName>
    <definedName name="xetreo_20" localSheetId="11">#REF!</definedName>
    <definedName name="xetreo_20" localSheetId="3">#REF!</definedName>
    <definedName name="xetreo_20">#REF!</definedName>
    <definedName name="xetreo_28" localSheetId="11">#REF!</definedName>
    <definedName name="xetreo_28" localSheetId="3">#REF!</definedName>
    <definedName name="xetreo_28">#REF!</definedName>
    <definedName name="xetuoinhua" localSheetId="11">#REF!</definedName>
    <definedName name="xetuoinhua" localSheetId="3">#REF!</definedName>
    <definedName name="xetuoinhua">#REF!</definedName>
    <definedName name="xetuoinhua_20" localSheetId="11">#REF!</definedName>
    <definedName name="xetuoinhua_20" localSheetId="3">#REF!</definedName>
    <definedName name="xetuoinhua_20">#REF!</definedName>
    <definedName name="xetuoinhua_28" localSheetId="11">#REF!</definedName>
    <definedName name="xetuoinhua_28" localSheetId="3">#REF!</definedName>
    <definedName name="xetuoinhua_28">#REF!</definedName>
    <definedName name="xfco">"$#REF!.$#REF!$#REF!"</definedName>
    <definedName name="xfco_26" localSheetId="11">#REF!</definedName>
    <definedName name="xfco_26" localSheetId="3">#REF!</definedName>
    <definedName name="xfco_26">#REF!</definedName>
    <definedName name="xfco_28" localSheetId="11">#REF!</definedName>
    <definedName name="xfco_28" localSheetId="3">#REF!</definedName>
    <definedName name="xfco_28">#REF!</definedName>
    <definedName name="xfco_3">"$#REF!.$#REF!$#REF!"</definedName>
    <definedName name="xfco3p">"$#REF!.$W$10"</definedName>
    <definedName name="xfco3p_26" localSheetId="11">#REF!</definedName>
    <definedName name="xfco3p_26" localSheetId="3">#REF!</definedName>
    <definedName name="xfco3p_26">#REF!</definedName>
    <definedName name="xfco3p_28" localSheetId="11">#REF!</definedName>
    <definedName name="xfco3p_28" localSheetId="3">#REF!</definedName>
    <definedName name="xfco3p_28">#REF!</definedName>
    <definedName name="xfco3p_3">"$#REF!.$W$10"</definedName>
    <definedName name="xfconc">NA()</definedName>
    <definedName name="xfconc_26" localSheetId="11">#REF!</definedName>
    <definedName name="xfconc_26" localSheetId="3">#REF!</definedName>
    <definedName name="xfconc_26">#REF!</definedName>
    <definedName name="xfconc_28" localSheetId="11">#REF!</definedName>
    <definedName name="xfconc_28" localSheetId="3">#REF!</definedName>
    <definedName name="xfconc_28">#REF!</definedName>
    <definedName name="xfconc_3">NA()</definedName>
    <definedName name="xfconc3p" localSheetId="11">#REF!</definedName>
    <definedName name="xfconc3p" localSheetId="3">#REF!</definedName>
    <definedName name="xfconc3p">#REF!</definedName>
    <definedName name="xfconc3p_1" localSheetId="11">#REF!</definedName>
    <definedName name="xfconc3p_1" localSheetId="3">#REF!</definedName>
    <definedName name="xfconc3p_1">#REF!</definedName>
    <definedName name="xfconc3p_2" localSheetId="11">#REF!</definedName>
    <definedName name="xfconc3p_2" localSheetId="3">#REF!</definedName>
    <definedName name="xfconc3p_2">#REF!</definedName>
    <definedName name="xfconc3p_20" localSheetId="11">#REF!</definedName>
    <definedName name="xfconc3p_20" localSheetId="3">#REF!</definedName>
    <definedName name="xfconc3p_20">#REF!</definedName>
    <definedName name="xfconc3p_25" localSheetId="11">#REF!</definedName>
    <definedName name="xfconc3p_25" localSheetId="3">#REF!</definedName>
    <definedName name="xfconc3p_25">#REF!</definedName>
    <definedName name="xfconc3p_26" localSheetId="11">#REF!</definedName>
    <definedName name="xfconc3p_26" localSheetId="3">#REF!</definedName>
    <definedName name="xfconc3p_26">#REF!</definedName>
    <definedName name="xfconc3p_28" localSheetId="11">#REF!</definedName>
    <definedName name="xfconc3p_28" localSheetId="3">#REF!</definedName>
    <definedName name="xfconc3p_28">#REF!</definedName>
    <definedName name="xfconc3p_3" localSheetId="11">#REF!</definedName>
    <definedName name="xfconc3p_3" localSheetId="3">#REF!</definedName>
    <definedName name="xfconc3p_3">#REF!</definedName>
    <definedName name="xfconc3p_3_1" localSheetId="11">#REF!</definedName>
    <definedName name="xfconc3p_3_1" localSheetId="3">#REF!</definedName>
    <definedName name="xfconc3p_3_1">#REF!</definedName>
    <definedName name="xfconc3p_3_2" localSheetId="11">#REF!</definedName>
    <definedName name="xfconc3p_3_2" localSheetId="3">#REF!</definedName>
    <definedName name="xfconc3p_3_2">#REF!</definedName>
    <definedName name="xfconc3p_3_20" localSheetId="11">#REF!</definedName>
    <definedName name="xfconc3p_3_20" localSheetId="3">#REF!</definedName>
    <definedName name="xfconc3p_3_20">#REF!</definedName>
    <definedName name="xfconc3p_3_25" localSheetId="11">#REF!</definedName>
    <definedName name="xfconc3p_3_25" localSheetId="3">#REF!</definedName>
    <definedName name="xfconc3p_3_25">#REF!</definedName>
    <definedName name="xfcotnc">"$#REF!.$H$31"</definedName>
    <definedName name="xfcotnc_26" localSheetId="11">#REF!</definedName>
    <definedName name="xfcotnc_26" localSheetId="3">#REF!</definedName>
    <definedName name="xfcotnc_26">#REF!</definedName>
    <definedName name="xfcotnc_28" localSheetId="11">#REF!</definedName>
    <definedName name="xfcotnc_28" localSheetId="3">#REF!</definedName>
    <definedName name="xfcotnc_28">#REF!</definedName>
    <definedName name="xfcotnc_3">"$#REF!.$H$31"</definedName>
    <definedName name="xfcotvl">"$#REF!.$H$26"</definedName>
    <definedName name="xfcotvl_26" localSheetId="11">#REF!</definedName>
    <definedName name="xfcotvl_26" localSheetId="3">#REF!</definedName>
    <definedName name="xfcotvl_26">#REF!</definedName>
    <definedName name="xfcotvl_28" localSheetId="11">#REF!</definedName>
    <definedName name="xfcotvl_28" localSheetId="3">#REF!</definedName>
    <definedName name="xfcotvl_28">#REF!</definedName>
    <definedName name="xfcotvl_3">"$#REF!.$H$26"</definedName>
    <definedName name="XFCOvc" localSheetId="11">#REF!</definedName>
    <definedName name="XFCOvc" localSheetId="3">#REF!</definedName>
    <definedName name="XFCOvc">#REF!</definedName>
    <definedName name="xfcovl">NA()</definedName>
    <definedName name="xfcovl_26" localSheetId="11">#REF!</definedName>
    <definedName name="xfcovl_26" localSheetId="3">#REF!</definedName>
    <definedName name="xfcovl_26">#REF!</definedName>
    <definedName name="xfcovl_28" localSheetId="11">#REF!</definedName>
    <definedName name="xfcovl_28" localSheetId="3">#REF!</definedName>
    <definedName name="xfcovl_28">#REF!</definedName>
    <definedName name="xfcovl_3">NA()</definedName>
    <definedName name="xfcovl3p" localSheetId="11">#REF!</definedName>
    <definedName name="xfcovl3p" localSheetId="3">#REF!</definedName>
    <definedName name="xfcovl3p">#REF!</definedName>
    <definedName name="xfcovl3p_1" localSheetId="11">#REF!</definedName>
    <definedName name="xfcovl3p_1" localSheetId="3">#REF!</definedName>
    <definedName name="xfcovl3p_1">#REF!</definedName>
    <definedName name="xfcovl3p_2" localSheetId="11">#REF!</definedName>
    <definedName name="xfcovl3p_2" localSheetId="3">#REF!</definedName>
    <definedName name="xfcovl3p_2">#REF!</definedName>
    <definedName name="xfcovl3p_20" localSheetId="11">#REF!</definedName>
    <definedName name="xfcovl3p_20" localSheetId="3">#REF!</definedName>
    <definedName name="xfcovl3p_20">#REF!</definedName>
    <definedName name="xfcovl3p_25" localSheetId="11">#REF!</definedName>
    <definedName name="xfcovl3p_25" localSheetId="3">#REF!</definedName>
    <definedName name="xfcovl3p_25">#REF!</definedName>
    <definedName name="xfcovl3p_26" localSheetId="11">#REF!</definedName>
    <definedName name="xfcovl3p_26" localSheetId="3">#REF!</definedName>
    <definedName name="xfcovl3p_26">#REF!</definedName>
    <definedName name="xfcovl3p_28" localSheetId="11">#REF!</definedName>
    <definedName name="xfcovl3p_28" localSheetId="3">#REF!</definedName>
    <definedName name="xfcovl3p_28">#REF!</definedName>
    <definedName name="xfcovl3p_3" localSheetId="11">#REF!</definedName>
    <definedName name="xfcovl3p_3" localSheetId="3">#REF!</definedName>
    <definedName name="xfcovl3p_3">#REF!</definedName>
    <definedName name="xfcovl3p_3_1" localSheetId="11">#REF!</definedName>
    <definedName name="xfcovl3p_3_1" localSheetId="3">#REF!</definedName>
    <definedName name="xfcovl3p_3_1">#REF!</definedName>
    <definedName name="xfcovl3p_3_2" localSheetId="11">#REF!</definedName>
    <definedName name="xfcovl3p_3_2" localSheetId="3">#REF!</definedName>
    <definedName name="xfcovl3p_3_2">#REF!</definedName>
    <definedName name="xfcovl3p_3_20" localSheetId="11">#REF!</definedName>
    <definedName name="xfcovl3p_3_20" localSheetId="3">#REF!</definedName>
    <definedName name="xfcovl3p_3_20">#REF!</definedName>
    <definedName name="xfcovl3p_3_25" localSheetId="11">#REF!</definedName>
    <definedName name="xfcovl3p_3_25" localSheetId="3">#REF!</definedName>
    <definedName name="xfcovl3p_3_25">#REF!</definedName>
    <definedName name="xfnc">NA()</definedName>
    <definedName name="xfnc_26" localSheetId="11">#REF!</definedName>
    <definedName name="xfnc_26" localSheetId="3">#REF!</definedName>
    <definedName name="xfnc_26">#REF!</definedName>
    <definedName name="xfnc_28" localSheetId="11">#REF!</definedName>
    <definedName name="xfnc_28" localSheetId="3">#REF!</definedName>
    <definedName name="xfnc_28">#REF!</definedName>
    <definedName name="xfnc_3">NA()</definedName>
    <definedName name="xfvl">NA()</definedName>
    <definedName name="xfvl_26" localSheetId="11">#REF!</definedName>
    <definedName name="xfvl_26" localSheetId="3">#REF!</definedName>
    <definedName name="xfvl_26">#REF!</definedName>
    <definedName name="xfvl_28" localSheetId="11">#REF!</definedName>
    <definedName name="xfvl_28" localSheetId="3">#REF!</definedName>
    <definedName name="xfvl_28">#REF!</definedName>
    <definedName name="xfvl_3">NA()</definedName>
    <definedName name="xgc100" localSheetId="11">#REF!</definedName>
    <definedName name="xgc100" localSheetId="3">#REF!</definedName>
    <definedName name="xgc100">#REF!</definedName>
    <definedName name="xgc100_20" localSheetId="11">#REF!</definedName>
    <definedName name="xgc100_20" localSheetId="3">#REF!</definedName>
    <definedName name="xgc100_20">#REF!</definedName>
    <definedName name="xgc100_28" localSheetId="11">#REF!</definedName>
    <definedName name="xgc100_28" localSheetId="3">#REF!</definedName>
    <definedName name="xgc100_28">#REF!</definedName>
    <definedName name="xgc150" localSheetId="11">#REF!</definedName>
    <definedName name="xgc150" localSheetId="3">#REF!</definedName>
    <definedName name="xgc150">#REF!</definedName>
    <definedName name="xgc150_20" localSheetId="11">#REF!</definedName>
    <definedName name="xgc150_20" localSheetId="3">#REF!</definedName>
    <definedName name="xgc150_20">#REF!</definedName>
    <definedName name="xgc150_28" localSheetId="11">#REF!</definedName>
    <definedName name="xgc150_28" localSheetId="3">#REF!</definedName>
    <definedName name="xgc150_28">#REF!</definedName>
    <definedName name="xgc200" localSheetId="11">#REF!</definedName>
    <definedName name="xgc200" localSheetId="3">#REF!</definedName>
    <definedName name="xgc200">#REF!</definedName>
    <definedName name="xgc200_20" localSheetId="11">#REF!</definedName>
    <definedName name="xgc200_20" localSheetId="3">#REF!</definedName>
    <definedName name="xgc200_20">#REF!</definedName>
    <definedName name="xgc200_28" localSheetId="11">#REF!</definedName>
    <definedName name="xgc200_28" localSheetId="3">#REF!</definedName>
    <definedName name="xgc200_28">#REF!</definedName>
    <definedName name="xh" localSheetId="11">#REF!</definedName>
    <definedName name="xh" localSheetId="3">#REF!</definedName>
    <definedName name="xh">#REF!</definedName>
    <definedName name="xh_20" localSheetId="11">#REF!</definedName>
    <definedName name="xh_20" localSheetId="3">#REF!</definedName>
    <definedName name="xh_20">#REF!</definedName>
    <definedName name="xh_bq" localSheetId="11">#REF!</definedName>
    <definedName name="xh_bq" localSheetId="3">#REF!</definedName>
    <definedName name="xh_bq">#REF!</definedName>
    <definedName name="xh_bv" localSheetId="11">#REF!</definedName>
    <definedName name="xh_bv" localSheetId="3">#REF!</definedName>
    <definedName name="xh_bv">#REF!</definedName>
    <definedName name="xh_ck" localSheetId="11">#REF!</definedName>
    <definedName name="xh_ck" localSheetId="3">#REF!</definedName>
    <definedName name="xh_ck">#REF!</definedName>
    <definedName name="xh_d1" localSheetId="11">#REF!</definedName>
    <definedName name="xh_d1" localSheetId="3">#REF!</definedName>
    <definedName name="xh_d1">#REF!</definedName>
    <definedName name="xh_d2" localSheetId="11">#REF!</definedName>
    <definedName name="xh_d2" localSheetId="3">#REF!</definedName>
    <definedName name="xh_d2">#REF!</definedName>
    <definedName name="xh_d3" localSheetId="11">#REF!</definedName>
    <definedName name="xh_d3" localSheetId="3">#REF!</definedName>
    <definedName name="xh_d3">#REF!</definedName>
    <definedName name="xh_dl" localSheetId="11">#REF!</definedName>
    <definedName name="xh_dl" localSheetId="3">#REF!</definedName>
    <definedName name="xh_dl">#REF!</definedName>
    <definedName name="xh_kcs" localSheetId="11">#REF!</definedName>
    <definedName name="xh_kcs" localSheetId="3">#REF!</definedName>
    <definedName name="xh_kcs">#REF!</definedName>
    <definedName name="xh_nb" localSheetId="11">#REF!</definedName>
    <definedName name="xh_nb" localSheetId="3">#REF!</definedName>
    <definedName name="xh_nb">#REF!</definedName>
    <definedName name="xh_ngio" localSheetId="11">#REF!</definedName>
    <definedName name="xh_ngio" localSheetId="3">#REF!</definedName>
    <definedName name="xh_ngio">#REF!</definedName>
    <definedName name="xh_nv" localSheetId="11">#REF!</definedName>
    <definedName name="xh_nv" localSheetId="3">#REF!</definedName>
    <definedName name="xh_nv">#REF!</definedName>
    <definedName name="xh_t3" localSheetId="11">#REF!</definedName>
    <definedName name="xh_t3" localSheetId="3">#REF!</definedName>
    <definedName name="xh_t3">#REF!</definedName>
    <definedName name="xh_t4" localSheetId="11">#REF!</definedName>
    <definedName name="xh_t4" localSheetId="3">#REF!</definedName>
    <definedName name="xh_t4">#REF!</definedName>
    <definedName name="xh_t5" localSheetId="11">#REF!</definedName>
    <definedName name="xh_t5" localSheetId="3">#REF!</definedName>
    <definedName name="xh_t5">#REF!</definedName>
    <definedName name="xh_t6" localSheetId="11">#REF!</definedName>
    <definedName name="xh_t6" localSheetId="3">#REF!</definedName>
    <definedName name="xh_t6">#REF!</definedName>
    <definedName name="xh_tc" localSheetId="11">#REF!</definedName>
    <definedName name="xh_tc" localSheetId="3">#REF!</definedName>
    <definedName name="xh_tc">#REF!</definedName>
    <definedName name="xh_tm" localSheetId="11">#REF!</definedName>
    <definedName name="xh_tm" localSheetId="3">#REF!</definedName>
    <definedName name="xh_tm">#REF!</definedName>
    <definedName name="xh_vs" localSheetId="11">#REF!</definedName>
    <definedName name="xh_vs" localSheetId="3">#REF!</definedName>
    <definedName name="xh_vs">#REF!</definedName>
    <definedName name="xh_xh" localSheetId="11">#REF!</definedName>
    <definedName name="xh_xh" localSheetId="3">#REF!</definedName>
    <definedName name="xh_xh">#REF!</definedName>
    <definedName name="xhn">"$#REF!.$#REF!$#REF!"</definedName>
    <definedName name="xhn_26" localSheetId="11">#REF!</definedName>
    <definedName name="xhn_26" localSheetId="3">#REF!</definedName>
    <definedName name="xhn_26">#REF!</definedName>
    <definedName name="xhn_28" localSheetId="11">#REF!</definedName>
    <definedName name="xhn_28" localSheetId="3">#REF!</definedName>
    <definedName name="xhn_28">#REF!</definedName>
    <definedName name="xhn_3">"$#REF!.$#REF!$#REF!"</definedName>
    <definedName name="xhnnc">NA()</definedName>
    <definedName name="xhnnc_26" localSheetId="11">#REF!</definedName>
    <definedName name="xhnnc_26" localSheetId="3">#REF!</definedName>
    <definedName name="xhnnc_26">#REF!</definedName>
    <definedName name="xhnnc_28" localSheetId="11">#REF!</definedName>
    <definedName name="xhnnc_28" localSheetId="3">#REF!</definedName>
    <definedName name="xhnnc_28">#REF!</definedName>
    <definedName name="xhnnc_3">NA()</definedName>
    <definedName name="xhnvl">NA()</definedName>
    <definedName name="xhnvl_26" localSheetId="11">#REF!</definedName>
    <definedName name="xhnvl_26" localSheetId="3">#REF!</definedName>
    <definedName name="xhnvl_26">#REF!</definedName>
    <definedName name="xhnvl_28" localSheetId="11">#REF!</definedName>
    <definedName name="xhnvl_28" localSheetId="3">#REF!</definedName>
    <definedName name="xhnvl_28">#REF!</definedName>
    <definedName name="xhnvl_3">NA()</definedName>
    <definedName name="xi" localSheetId="11">#REF!</definedName>
    <definedName name="xi" localSheetId="3">#REF!</definedName>
    <definedName name="xi">#REF!</definedName>
    <definedName name="xi_20" localSheetId="11">#REF!</definedName>
    <definedName name="xi_20" localSheetId="3">#REF!</definedName>
    <definedName name="xi_20">#REF!</definedName>
    <definedName name="xi_28" localSheetId="11">#REF!</definedName>
    <definedName name="xi_28" localSheetId="3">#REF!</definedName>
    <definedName name="xi_28">#REF!</definedName>
    <definedName name="xig">"$#REF!.$#REF!$#REF!"</definedName>
    <definedName name="xig_26" localSheetId="11">#REF!</definedName>
    <definedName name="xig_26" localSheetId="3">#REF!</definedName>
    <definedName name="xig_26">#REF!</definedName>
    <definedName name="xig_28" localSheetId="11">#REF!</definedName>
    <definedName name="xig_28" localSheetId="3">#REF!</definedName>
    <definedName name="xig_28">#REF!</definedName>
    <definedName name="xig_3">"$#REF!.$#REF!$#REF!"</definedName>
    <definedName name="xig1">"$#REF!.$#REF!$#REF!"</definedName>
    <definedName name="xig1_26" localSheetId="11">#REF!</definedName>
    <definedName name="xig1_26" localSheetId="3">#REF!</definedName>
    <definedName name="xig1_26">#REF!</definedName>
    <definedName name="xig1_28" localSheetId="11">#REF!</definedName>
    <definedName name="xig1_28" localSheetId="3">#REF!</definedName>
    <definedName name="xig1_28">#REF!</definedName>
    <definedName name="xig1_3">"$#REF!.$#REF!$#REF!"</definedName>
    <definedName name="xig1nc">NA()</definedName>
    <definedName name="xig1nc_26" localSheetId="11">#REF!</definedName>
    <definedName name="xig1nc_26" localSheetId="3">#REF!</definedName>
    <definedName name="xig1nc_26">#REF!</definedName>
    <definedName name="xig1nc_28" localSheetId="11">#REF!</definedName>
    <definedName name="xig1nc_28" localSheetId="3">#REF!</definedName>
    <definedName name="xig1nc_28">#REF!</definedName>
    <definedName name="xig1nc_3">NA()</definedName>
    <definedName name="xig1p">"$#REF!.$N$290"</definedName>
    <definedName name="xig1p_26" localSheetId="11">#REF!</definedName>
    <definedName name="xig1p_26" localSheetId="3">#REF!</definedName>
    <definedName name="xig1p_26">#REF!</definedName>
    <definedName name="xig1p_28" localSheetId="11">#REF!</definedName>
    <definedName name="xig1p_28" localSheetId="3">#REF!</definedName>
    <definedName name="xig1p_28">#REF!</definedName>
    <definedName name="xig1p_3">"$#REF!.$N$290"</definedName>
    <definedName name="xig1pnc">NA()</definedName>
    <definedName name="xig1pnc_26" localSheetId="11">#REF!</definedName>
    <definedName name="xig1pnc_26" localSheetId="3">#REF!</definedName>
    <definedName name="xig1pnc_26">#REF!</definedName>
    <definedName name="xig1pnc_28" localSheetId="11">#REF!</definedName>
    <definedName name="xig1pnc_28" localSheetId="3">#REF!</definedName>
    <definedName name="xig1pnc_28">#REF!</definedName>
    <definedName name="xig1pnc_3">NA()</definedName>
    <definedName name="xig1pvl">NA()</definedName>
    <definedName name="xig1pvl_26" localSheetId="11">#REF!</definedName>
    <definedName name="xig1pvl_26" localSheetId="3">#REF!</definedName>
    <definedName name="xig1pvl_26">#REF!</definedName>
    <definedName name="xig1pvl_28" localSheetId="11">#REF!</definedName>
    <definedName name="xig1pvl_28" localSheetId="3">#REF!</definedName>
    <definedName name="xig1pvl_28">#REF!</definedName>
    <definedName name="xig1pvl_3">NA()</definedName>
    <definedName name="xig1vl">NA()</definedName>
    <definedName name="xig1vl_26" localSheetId="11">#REF!</definedName>
    <definedName name="xig1vl_26" localSheetId="3">#REF!</definedName>
    <definedName name="xig1vl_26">#REF!</definedName>
    <definedName name="xig1vl_28" localSheetId="11">#REF!</definedName>
    <definedName name="xig1vl_28" localSheetId="3">#REF!</definedName>
    <definedName name="xig1vl_28">#REF!</definedName>
    <definedName name="xig1vl_3">NA()</definedName>
    <definedName name="xig2nc">NA()</definedName>
    <definedName name="xig2nc_26" localSheetId="11">#REF!</definedName>
    <definedName name="xig2nc_26" localSheetId="3">#REF!</definedName>
    <definedName name="xig2nc_26">#REF!</definedName>
    <definedName name="xig2nc_28" localSheetId="11">#REF!</definedName>
    <definedName name="xig2nc_28" localSheetId="3">#REF!</definedName>
    <definedName name="xig2nc_28">#REF!</definedName>
    <definedName name="xig2nc_3">NA()</definedName>
    <definedName name="xig2vl">NA()</definedName>
    <definedName name="xig2vl_26" localSheetId="11">#REF!</definedName>
    <definedName name="xig2vl_26" localSheetId="3">#REF!</definedName>
    <definedName name="xig2vl_26">#REF!</definedName>
    <definedName name="xig2vl_28" localSheetId="11">#REF!</definedName>
    <definedName name="xig2vl_28" localSheetId="3">#REF!</definedName>
    <definedName name="xig2vl_28">#REF!</definedName>
    <definedName name="xig2vl_3">NA()</definedName>
    <definedName name="xig3p">"$#REF!.$O$110"</definedName>
    <definedName name="xig3p_26" localSheetId="11">#REF!</definedName>
    <definedName name="xig3p_26" localSheetId="3">#REF!</definedName>
    <definedName name="xig3p_26">#REF!</definedName>
    <definedName name="xig3p_28" localSheetId="11">#REF!</definedName>
    <definedName name="xig3p_28" localSheetId="3">#REF!</definedName>
    <definedName name="xig3p_28">#REF!</definedName>
    <definedName name="xig3p_3">"$#REF!.$O$110"</definedName>
    <definedName name="xiggnc" localSheetId="11">#REF!</definedName>
    <definedName name="xiggnc" localSheetId="3">#REF!</definedName>
    <definedName name="xiggnc">#REF!</definedName>
    <definedName name="xiggnc_1" localSheetId="11">#REF!</definedName>
    <definedName name="xiggnc_1" localSheetId="3">#REF!</definedName>
    <definedName name="xiggnc_1">#REF!</definedName>
    <definedName name="xiggnc_2" localSheetId="11">#REF!</definedName>
    <definedName name="xiggnc_2" localSheetId="3">#REF!</definedName>
    <definedName name="xiggnc_2">#REF!</definedName>
    <definedName name="xiggnc_20" localSheetId="11">#REF!</definedName>
    <definedName name="xiggnc_20" localSheetId="3">#REF!</definedName>
    <definedName name="xiggnc_20">#REF!</definedName>
    <definedName name="xiggnc_25" localSheetId="11">#REF!</definedName>
    <definedName name="xiggnc_25" localSheetId="3">#REF!</definedName>
    <definedName name="xiggnc_25">#REF!</definedName>
    <definedName name="xiggnc_26" localSheetId="11">#REF!</definedName>
    <definedName name="xiggnc_26" localSheetId="3">#REF!</definedName>
    <definedName name="xiggnc_26">#REF!</definedName>
    <definedName name="xiggnc_28" localSheetId="11">#REF!</definedName>
    <definedName name="xiggnc_28" localSheetId="3">#REF!</definedName>
    <definedName name="xiggnc_28">#REF!</definedName>
    <definedName name="xiggnc_3" localSheetId="11">#REF!</definedName>
    <definedName name="xiggnc_3" localSheetId="3">#REF!</definedName>
    <definedName name="xiggnc_3">#REF!</definedName>
    <definedName name="xiggnc_3_1" localSheetId="11">#REF!</definedName>
    <definedName name="xiggnc_3_1" localSheetId="3">#REF!</definedName>
    <definedName name="xiggnc_3_1">#REF!</definedName>
    <definedName name="xiggnc_3_2" localSheetId="11">#REF!</definedName>
    <definedName name="xiggnc_3_2" localSheetId="3">#REF!</definedName>
    <definedName name="xiggnc_3_2">#REF!</definedName>
    <definedName name="xiggnc_3_20" localSheetId="11">#REF!</definedName>
    <definedName name="xiggnc_3_20" localSheetId="3">#REF!</definedName>
    <definedName name="xiggnc_3_20">#REF!</definedName>
    <definedName name="xiggnc_3_25" localSheetId="11">#REF!</definedName>
    <definedName name="xiggnc_3_25" localSheetId="3">#REF!</definedName>
    <definedName name="xiggnc_3_25">#REF!</definedName>
    <definedName name="xiggvl" localSheetId="11">#REF!</definedName>
    <definedName name="xiggvl" localSheetId="3">#REF!</definedName>
    <definedName name="xiggvl">#REF!</definedName>
    <definedName name="xiggvl_1" localSheetId="11">#REF!</definedName>
    <definedName name="xiggvl_1" localSheetId="3">#REF!</definedName>
    <definedName name="xiggvl_1">#REF!</definedName>
    <definedName name="xiggvl_2" localSheetId="11">#REF!</definedName>
    <definedName name="xiggvl_2" localSheetId="3">#REF!</definedName>
    <definedName name="xiggvl_2">#REF!</definedName>
    <definedName name="xiggvl_20" localSheetId="11">#REF!</definedName>
    <definedName name="xiggvl_20" localSheetId="3">#REF!</definedName>
    <definedName name="xiggvl_20">#REF!</definedName>
    <definedName name="xiggvl_25" localSheetId="11">#REF!</definedName>
    <definedName name="xiggvl_25" localSheetId="3">#REF!</definedName>
    <definedName name="xiggvl_25">#REF!</definedName>
    <definedName name="xiggvl_26" localSheetId="11">#REF!</definedName>
    <definedName name="xiggvl_26" localSheetId="3">#REF!</definedName>
    <definedName name="xiggvl_26">#REF!</definedName>
    <definedName name="xiggvl_28" localSheetId="11">#REF!</definedName>
    <definedName name="xiggvl_28" localSheetId="3">#REF!</definedName>
    <definedName name="xiggvl_28">#REF!</definedName>
    <definedName name="xiggvl_3" localSheetId="11">#REF!</definedName>
    <definedName name="xiggvl_3" localSheetId="3">#REF!</definedName>
    <definedName name="xiggvl_3">#REF!</definedName>
    <definedName name="xiggvl_3_1" localSheetId="11">#REF!</definedName>
    <definedName name="xiggvl_3_1" localSheetId="3">#REF!</definedName>
    <definedName name="xiggvl_3_1">#REF!</definedName>
    <definedName name="xiggvl_3_2" localSheetId="11">#REF!</definedName>
    <definedName name="xiggvl_3_2" localSheetId="3">#REF!</definedName>
    <definedName name="xiggvl_3_2">#REF!</definedName>
    <definedName name="xiggvl_3_20" localSheetId="11">#REF!</definedName>
    <definedName name="xiggvl_3_20" localSheetId="3">#REF!</definedName>
    <definedName name="xiggvl_3_20">#REF!</definedName>
    <definedName name="xiggvl_3_25" localSheetId="11">#REF!</definedName>
    <definedName name="xiggvl_3_25" localSheetId="3">#REF!</definedName>
    <definedName name="xiggvl_3_25">#REF!</definedName>
    <definedName name="xignc">NA()</definedName>
    <definedName name="xignc_26" localSheetId="11">#REF!</definedName>
    <definedName name="xignc_26" localSheetId="3">#REF!</definedName>
    <definedName name="xignc_26">#REF!</definedName>
    <definedName name="xignc_28" localSheetId="11">#REF!</definedName>
    <definedName name="xignc_28" localSheetId="3">#REF!</definedName>
    <definedName name="xignc_28">#REF!</definedName>
    <definedName name="xignc_3">NA()</definedName>
    <definedName name="xignc3p">"$#REF!.$#REF!#REF!"</definedName>
    <definedName name="xignc3p_26" localSheetId="11">#REF!</definedName>
    <definedName name="xignc3p_26" localSheetId="3">#REF!</definedName>
    <definedName name="xignc3p_26">#REF!</definedName>
    <definedName name="xignc3p_28" localSheetId="11">#REF!</definedName>
    <definedName name="xignc3p_28" localSheetId="3">#REF!</definedName>
    <definedName name="xignc3p_28">#REF!</definedName>
    <definedName name="xignc3p_3">"$#REF!.$#REF!#REF!"</definedName>
    <definedName name="XIGvc" localSheetId="11">#REF!</definedName>
    <definedName name="XIGvc" localSheetId="3">#REF!</definedName>
    <definedName name="XIGvc">#REF!</definedName>
    <definedName name="XIGvc_20" localSheetId="11">#REF!</definedName>
    <definedName name="XIGvc_20" localSheetId="3">#REF!</definedName>
    <definedName name="XIGvc_20">#REF!</definedName>
    <definedName name="XIGvc_28" localSheetId="11">#REF!</definedName>
    <definedName name="XIGvc_28" localSheetId="3">#REF!</definedName>
    <definedName name="XIGvc_28">#REF!</definedName>
    <definedName name="xigvl">NA()</definedName>
    <definedName name="xigvl_26" localSheetId="11">#REF!</definedName>
    <definedName name="xigvl_26" localSheetId="3">#REF!</definedName>
    <definedName name="xigvl_26">#REF!</definedName>
    <definedName name="xigvl_28" localSheetId="11">#REF!</definedName>
    <definedName name="xigvl_28" localSheetId="3">#REF!</definedName>
    <definedName name="xigvl_28">#REF!</definedName>
    <definedName name="xigvl_3">NA()</definedName>
    <definedName name="xigvl3p">"$#REF!.$#REF!#REF!"</definedName>
    <definedName name="xigvl3p_26" localSheetId="11">#REF!</definedName>
    <definedName name="xigvl3p_26" localSheetId="3">#REF!</definedName>
    <definedName name="xigvl3p_26">#REF!</definedName>
    <definedName name="xigvl3p_28" localSheetId="11">#REF!</definedName>
    <definedName name="xigvl3p_28" localSheetId="3">#REF!</definedName>
    <definedName name="xigvl3p_28">#REF!</definedName>
    <definedName name="xigvl3p_3">"$#REF!.$#REF!#REF!"</definedName>
    <definedName name="XII200" localSheetId="11">#REF!</definedName>
    <definedName name="XII200" localSheetId="3">#REF!</definedName>
    <definedName name="XII200">#REF!</definedName>
    <definedName name="XII200_20" localSheetId="11">#REF!</definedName>
    <definedName name="XII200_20" localSheetId="3">#REF!</definedName>
    <definedName name="XII200_20">#REF!</definedName>
    <definedName name="XII200_28" localSheetId="11">#REF!</definedName>
    <definedName name="XII200_28" localSheetId="3">#REF!</definedName>
    <definedName name="XII200_28">#REF!</definedName>
    <definedName name="Xim_ng_PC40" localSheetId="11">#REF!</definedName>
    <definedName name="Xim_ng_PC40" localSheetId="3">#REF!</definedName>
    <definedName name="Xim_ng_PC40">#REF!</definedName>
    <definedName name="ximang">"$#REF!.$K$5"</definedName>
    <definedName name="ximang_26" localSheetId="11">#REF!</definedName>
    <definedName name="ximang_26" localSheetId="3">#REF!</definedName>
    <definedName name="ximang_26">#REF!</definedName>
    <definedName name="ximang_28" localSheetId="11">#REF!</definedName>
    <definedName name="ximang_28" localSheetId="3">#REF!</definedName>
    <definedName name="ximang_28">#REF!</definedName>
    <definedName name="ximang_3">"$#REF!.$K$5"</definedName>
    <definedName name="XiMangPCB30">NA()</definedName>
    <definedName name="XiMangPCB30_26" localSheetId="11">#REF!</definedName>
    <definedName name="XiMangPCB30_26" localSheetId="3">#REF!</definedName>
    <definedName name="XiMangPCB30_26">#REF!</definedName>
    <definedName name="XiMangPCB30_28" localSheetId="11">#REF!</definedName>
    <definedName name="XiMangPCB30_28" localSheetId="3">#REF!</definedName>
    <definedName name="XiMangPCB30_28">#REF!</definedName>
    <definedName name="XiMangPCB30_3">NA()</definedName>
    <definedName name="xin">"$#REF!.$#REF!$#REF!"</definedName>
    <definedName name="xin_26" localSheetId="11">#REF!</definedName>
    <definedName name="xin_26" localSheetId="3">#REF!</definedName>
    <definedName name="xin_26">#REF!</definedName>
    <definedName name="xin_28" localSheetId="11">#REF!</definedName>
    <definedName name="xin_28" localSheetId="3">#REF!</definedName>
    <definedName name="xin_28">#REF!</definedName>
    <definedName name="xin_3">"$#REF!.$#REF!$#REF!"</definedName>
    <definedName name="xin190">"$#REF!.$#REF!$#REF!"</definedName>
    <definedName name="xin190_26" localSheetId="11">#REF!</definedName>
    <definedName name="xin190_26" localSheetId="3">#REF!</definedName>
    <definedName name="xin190_26">#REF!</definedName>
    <definedName name="xin190_28" localSheetId="11">#REF!</definedName>
    <definedName name="xin190_28" localSheetId="3">#REF!</definedName>
    <definedName name="xin190_28">#REF!</definedName>
    <definedName name="xin190_3">"$#REF!.$#REF!$#REF!"</definedName>
    <definedName name="xin1903p">"$#REF!.$Q$110"</definedName>
    <definedName name="xin1903p_26" localSheetId="11">#REF!</definedName>
    <definedName name="xin1903p_26" localSheetId="3">#REF!</definedName>
    <definedName name="xin1903p_26">#REF!</definedName>
    <definedName name="xin1903p_28" localSheetId="11">#REF!</definedName>
    <definedName name="xin1903p_28" localSheetId="3">#REF!</definedName>
    <definedName name="xin1903p_28">#REF!</definedName>
    <definedName name="xin1903p_3">"$#REF!.$Q$110"</definedName>
    <definedName name="xin190nc">NA()</definedName>
    <definedName name="xin190nc_26" localSheetId="11">#REF!</definedName>
    <definedName name="xin190nc_26" localSheetId="3">#REF!</definedName>
    <definedName name="xin190nc_26">#REF!</definedName>
    <definedName name="xin190nc_28" localSheetId="11">#REF!</definedName>
    <definedName name="xin190nc_28" localSheetId="3">#REF!</definedName>
    <definedName name="xin190nc_28">#REF!</definedName>
    <definedName name="xin190nc_3">NA()</definedName>
    <definedName name="xin190nc3p" localSheetId="11">#REF!</definedName>
    <definedName name="xin190nc3p" localSheetId="3">#REF!</definedName>
    <definedName name="xin190nc3p">#REF!</definedName>
    <definedName name="xin190nc3p_1" localSheetId="11">#REF!</definedName>
    <definedName name="xin190nc3p_1" localSheetId="3">#REF!</definedName>
    <definedName name="xin190nc3p_1">#REF!</definedName>
    <definedName name="xin190nc3p_2" localSheetId="11">#REF!</definedName>
    <definedName name="xin190nc3p_2" localSheetId="3">#REF!</definedName>
    <definedName name="xin190nc3p_2">#REF!</definedName>
    <definedName name="xin190nc3p_20" localSheetId="11">#REF!</definedName>
    <definedName name="xin190nc3p_20" localSheetId="3">#REF!</definedName>
    <definedName name="xin190nc3p_20">#REF!</definedName>
    <definedName name="xin190nc3p_25" localSheetId="11">#REF!</definedName>
    <definedName name="xin190nc3p_25" localSheetId="3">#REF!</definedName>
    <definedName name="xin190nc3p_25">#REF!</definedName>
    <definedName name="xin190nc3p_26" localSheetId="11">#REF!</definedName>
    <definedName name="xin190nc3p_26" localSheetId="3">#REF!</definedName>
    <definedName name="xin190nc3p_26">#REF!</definedName>
    <definedName name="xin190nc3p_28" localSheetId="11">#REF!</definedName>
    <definedName name="xin190nc3p_28" localSheetId="3">#REF!</definedName>
    <definedName name="xin190nc3p_28">#REF!</definedName>
    <definedName name="xin190nc3p_3" localSheetId="11">#REF!</definedName>
    <definedName name="xin190nc3p_3" localSheetId="3">#REF!</definedName>
    <definedName name="xin190nc3p_3">#REF!</definedName>
    <definedName name="xin190nc3p_3_1" localSheetId="11">#REF!</definedName>
    <definedName name="xin190nc3p_3_1" localSheetId="3">#REF!</definedName>
    <definedName name="xin190nc3p_3_1">#REF!</definedName>
    <definedName name="xin190nc3p_3_2" localSheetId="11">#REF!</definedName>
    <definedName name="xin190nc3p_3_2" localSheetId="3">#REF!</definedName>
    <definedName name="xin190nc3p_3_2">#REF!</definedName>
    <definedName name="xin190nc3p_3_20" localSheetId="11">#REF!</definedName>
    <definedName name="xin190nc3p_3_20" localSheetId="3">#REF!</definedName>
    <definedName name="xin190nc3p_3_20">#REF!</definedName>
    <definedName name="xin190nc3p_3_25" localSheetId="11">#REF!</definedName>
    <definedName name="xin190nc3p_3_25" localSheetId="3">#REF!</definedName>
    <definedName name="xin190nc3p_3_25">#REF!</definedName>
    <definedName name="XIN190vc" localSheetId="11">#REF!</definedName>
    <definedName name="XIN190vc" localSheetId="3">#REF!</definedName>
    <definedName name="XIN190vc">#REF!</definedName>
    <definedName name="xin190vl">NA()</definedName>
    <definedName name="xin190vl_26" localSheetId="11">#REF!</definedName>
    <definedName name="xin190vl_26" localSheetId="3">#REF!</definedName>
    <definedName name="xin190vl_26">#REF!</definedName>
    <definedName name="xin190vl_28" localSheetId="11">#REF!</definedName>
    <definedName name="xin190vl_28" localSheetId="3">#REF!</definedName>
    <definedName name="xin190vl_28">#REF!</definedName>
    <definedName name="xin190vl_3">NA()</definedName>
    <definedName name="xin190vl3p" localSheetId="11">#REF!</definedName>
    <definedName name="xin190vl3p" localSheetId="3">#REF!</definedName>
    <definedName name="xin190vl3p">#REF!</definedName>
    <definedName name="xin190vl3p_1" localSheetId="11">#REF!</definedName>
    <definedName name="xin190vl3p_1" localSheetId="3">#REF!</definedName>
    <definedName name="xin190vl3p_1">#REF!</definedName>
    <definedName name="xin190vl3p_2" localSheetId="11">#REF!</definedName>
    <definedName name="xin190vl3p_2" localSheetId="3">#REF!</definedName>
    <definedName name="xin190vl3p_2">#REF!</definedName>
    <definedName name="xin190vl3p_20" localSheetId="11">#REF!</definedName>
    <definedName name="xin190vl3p_20" localSheetId="3">#REF!</definedName>
    <definedName name="xin190vl3p_20">#REF!</definedName>
    <definedName name="xin190vl3p_25" localSheetId="11">#REF!</definedName>
    <definedName name="xin190vl3p_25" localSheetId="3">#REF!</definedName>
    <definedName name="xin190vl3p_25">#REF!</definedName>
    <definedName name="xin190vl3p_26" localSheetId="11">#REF!</definedName>
    <definedName name="xin190vl3p_26" localSheetId="3">#REF!</definedName>
    <definedName name="xin190vl3p_26">#REF!</definedName>
    <definedName name="xin190vl3p_28" localSheetId="11">#REF!</definedName>
    <definedName name="xin190vl3p_28" localSheetId="3">#REF!</definedName>
    <definedName name="xin190vl3p_28">#REF!</definedName>
    <definedName name="xin190vl3p_3" localSheetId="11">#REF!</definedName>
    <definedName name="xin190vl3p_3" localSheetId="3">#REF!</definedName>
    <definedName name="xin190vl3p_3">#REF!</definedName>
    <definedName name="xin190vl3p_3_1" localSheetId="11">#REF!</definedName>
    <definedName name="xin190vl3p_3_1" localSheetId="3">#REF!</definedName>
    <definedName name="xin190vl3p_3_1">#REF!</definedName>
    <definedName name="xin190vl3p_3_2" localSheetId="11">#REF!</definedName>
    <definedName name="xin190vl3p_3_2" localSheetId="3">#REF!</definedName>
    <definedName name="xin190vl3p_3_2">#REF!</definedName>
    <definedName name="xin190vl3p_3_20" localSheetId="11">#REF!</definedName>
    <definedName name="xin190vl3p_3_20" localSheetId="3">#REF!</definedName>
    <definedName name="xin190vl3p_3_20">#REF!</definedName>
    <definedName name="xin190vl3p_3_25" localSheetId="11">#REF!</definedName>
    <definedName name="xin190vl3p_3_25" localSheetId="3">#REF!</definedName>
    <definedName name="xin190vl3p_3_25">#REF!</definedName>
    <definedName name="xin2903p">"$#REF!.$R$110"</definedName>
    <definedName name="xin2903p_26" localSheetId="11">#REF!</definedName>
    <definedName name="xin2903p_26" localSheetId="3">#REF!</definedName>
    <definedName name="xin2903p_26">#REF!</definedName>
    <definedName name="xin2903p_28" localSheetId="11">#REF!</definedName>
    <definedName name="xin2903p_28" localSheetId="3">#REF!</definedName>
    <definedName name="xin2903p_28">#REF!</definedName>
    <definedName name="xin2903p_3">"$#REF!.$R$110"</definedName>
    <definedName name="xin290nc3p">"$#REF!.#REF!#REF!"</definedName>
    <definedName name="xin290nc3p_26" localSheetId="11">#REF!</definedName>
    <definedName name="xin290nc3p_26" localSheetId="3">#REF!</definedName>
    <definedName name="xin290nc3p_26">#REF!</definedName>
    <definedName name="xin290nc3p_28" localSheetId="11">#REF!</definedName>
    <definedName name="xin290nc3p_28" localSheetId="3">#REF!</definedName>
    <definedName name="xin290nc3p_28">#REF!</definedName>
    <definedName name="xin290nc3p_3">"$#REF!.#REF!#REF!"</definedName>
    <definedName name="xin290vl3p">"$#REF!.#REF!#REF!"</definedName>
    <definedName name="xin290vl3p_26" localSheetId="11">#REF!</definedName>
    <definedName name="xin290vl3p_26" localSheetId="3">#REF!</definedName>
    <definedName name="xin290vl3p_26">#REF!</definedName>
    <definedName name="xin290vl3p_28" localSheetId="11">#REF!</definedName>
    <definedName name="xin290vl3p_28" localSheetId="3">#REF!</definedName>
    <definedName name="xin290vl3p_28">#REF!</definedName>
    <definedName name="xin290vl3p_3">"$#REF!.#REF!#REF!"</definedName>
    <definedName name="xin3p">"$#REF!.$P$110"</definedName>
    <definedName name="xin3p_26" localSheetId="11">#REF!</definedName>
    <definedName name="xin3p_26" localSheetId="3">#REF!</definedName>
    <definedName name="xin3p_26">#REF!</definedName>
    <definedName name="xin3p_28" localSheetId="11">#REF!</definedName>
    <definedName name="xin3p_28" localSheetId="3">#REF!</definedName>
    <definedName name="xin3p_28">#REF!</definedName>
    <definedName name="xin3p_3">"$#REF!.$P$110"</definedName>
    <definedName name="xin901nc">NA()</definedName>
    <definedName name="xin901nc_26" localSheetId="11">#REF!</definedName>
    <definedName name="xin901nc_26" localSheetId="3">#REF!</definedName>
    <definedName name="xin901nc_26">#REF!</definedName>
    <definedName name="xin901nc_28" localSheetId="11">#REF!</definedName>
    <definedName name="xin901nc_28" localSheetId="3">#REF!</definedName>
    <definedName name="xin901nc_28">#REF!</definedName>
    <definedName name="xin901nc_3">NA()</definedName>
    <definedName name="xin901vl">NA()</definedName>
    <definedName name="xin901vl_26" localSheetId="11">#REF!</definedName>
    <definedName name="xin901vl_26" localSheetId="3">#REF!</definedName>
    <definedName name="xin901vl_26">#REF!</definedName>
    <definedName name="xin901vl_28" localSheetId="11">#REF!</definedName>
    <definedName name="xin901vl_28" localSheetId="3">#REF!</definedName>
    <definedName name="xin901vl_28">#REF!</definedName>
    <definedName name="xin901vl_3">NA()</definedName>
    <definedName name="xind">"$#REF!.$#REF!$#REF!"</definedName>
    <definedName name="xind_26" localSheetId="11">#REF!</definedName>
    <definedName name="xind_26" localSheetId="3">#REF!</definedName>
    <definedName name="xind_26">#REF!</definedName>
    <definedName name="xind_28" localSheetId="11">#REF!</definedName>
    <definedName name="xind_28" localSheetId="3">#REF!</definedName>
    <definedName name="xind_28">#REF!</definedName>
    <definedName name="xind_3">"$#REF!.$#REF!$#REF!"</definedName>
    <definedName name="xind1p">"$#REF!.$R$290"</definedName>
    <definedName name="xind1p_26" localSheetId="11">#REF!</definedName>
    <definedName name="xind1p_26" localSheetId="3">#REF!</definedName>
    <definedName name="xind1p_26">#REF!</definedName>
    <definedName name="xind1p_28" localSheetId="11">#REF!</definedName>
    <definedName name="xind1p_28" localSheetId="3">#REF!</definedName>
    <definedName name="xind1p_28">#REF!</definedName>
    <definedName name="xind1p_3">"$#REF!.$R$290"</definedName>
    <definedName name="xind1pnc">NA()</definedName>
    <definedName name="xind1pnc_26" localSheetId="11">#REF!</definedName>
    <definedName name="xind1pnc_26" localSheetId="3">#REF!</definedName>
    <definedName name="xind1pnc_26">#REF!</definedName>
    <definedName name="xind1pnc_28" localSheetId="11">#REF!</definedName>
    <definedName name="xind1pnc_28" localSheetId="3">#REF!</definedName>
    <definedName name="xind1pnc_28">#REF!</definedName>
    <definedName name="xind1pnc_3">NA()</definedName>
    <definedName name="xind1pvl">NA()</definedName>
    <definedName name="xind1pvl_26" localSheetId="11">#REF!</definedName>
    <definedName name="xind1pvl_26" localSheetId="3">#REF!</definedName>
    <definedName name="xind1pvl_26">#REF!</definedName>
    <definedName name="xind1pvl_28" localSheetId="11">#REF!</definedName>
    <definedName name="xind1pvl_28" localSheetId="3">#REF!</definedName>
    <definedName name="xind1pvl_28">#REF!</definedName>
    <definedName name="xind1pvl_3">NA()</definedName>
    <definedName name="xind3p">"$#REF!.$S$110"</definedName>
    <definedName name="xind3p_26" localSheetId="11">#REF!</definedName>
    <definedName name="xind3p_26" localSheetId="3">#REF!</definedName>
    <definedName name="xind3p_26">#REF!</definedName>
    <definedName name="xind3p_28" localSheetId="11">#REF!</definedName>
    <definedName name="xind3p_28" localSheetId="3">#REF!</definedName>
    <definedName name="xind3p_28">#REF!</definedName>
    <definedName name="xind3p_3">"$#REF!.$S$110"</definedName>
    <definedName name="xindnc">NA()</definedName>
    <definedName name="xindnc_26" localSheetId="11">#REF!</definedName>
    <definedName name="xindnc_26" localSheetId="3">#REF!</definedName>
    <definedName name="xindnc_26">#REF!</definedName>
    <definedName name="xindnc_28" localSheetId="11">#REF!</definedName>
    <definedName name="xindnc_28" localSheetId="3">#REF!</definedName>
    <definedName name="xindnc_28">#REF!</definedName>
    <definedName name="xindnc_3">NA()</definedName>
    <definedName name="xindnc1p">"$#REF!.$G$153"</definedName>
    <definedName name="xindnc1p_26" localSheetId="11">#REF!</definedName>
    <definedName name="xindnc1p_26" localSheetId="3">#REF!</definedName>
    <definedName name="xindnc1p_26">#REF!</definedName>
    <definedName name="xindnc1p_28" localSheetId="11">#REF!</definedName>
    <definedName name="xindnc1p_28" localSheetId="3">#REF!</definedName>
    <definedName name="xindnc1p_28">#REF!</definedName>
    <definedName name="xindnc1p_3">"$#REF!.$G$153"</definedName>
    <definedName name="xindnc3p" localSheetId="11">#REF!</definedName>
    <definedName name="xindnc3p" localSheetId="3">#REF!</definedName>
    <definedName name="xindnc3p">#REF!</definedName>
    <definedName name="xindnc3p_1" localSheetId="11">#REF!</definedName>
    <definedName name="xindnc3p_1" localSheetId="3">#REF!</definedName>
    <definedName name="xindnc3p_1">#REF!</definedName>
    <definedName name="xindnc3p_2" localSheetId="11">#REF!</definedName>
    <definedName name="xindnc3p_2" localSheetId="3">#REF!</definedName>
    <definedName name="xindnc3p_2">#REF!</definedName>
    <definedName name="xindnc3p_20" localSheetId="11">#REF!</definedName>
    <definedName name="xindnc3p_20" localSheetId="3">#REF!</definedName>
    <definedName name="xindnc3p_20">#REF!</definedName>
    <definedName name="xindnc3p_25" localSheetId="11">#REF!</definedName>
    <definedName name="xindnc3p_25" localSheetId="3">#REF!</definedName>
    <definedName name="xindnc3p_25">#REF!</definedName>
    <definedName name="xindnc3p_26" localSheetId="11">#REF!</definedName>
    <definedName name="xindnc3p_26" localSheetId="3">#REF!</definedName>
    <definedName name="xindnc3p_26">#REF!</definedName>
    <definedName name="xindnc3p_28" localSheetId="11">#REF!</definedName>
    <definedName name="xindnc3p_28" localSheetId="3">#REF!</definedName>
    <definedName name="xindnc3p_28">#REF!</definedName>
    <definedName name="xindnc3p_3" localSheetId="11">#REF!</definedName>
    <definedName name="xindnc3p_3" localSheetId="3">#REF!</definedName>
    <definedName name="xindnc3p_3">#REF!</definedName>
    <definedName name="xindnc3p_3_1" localSheetId="11">#REF!</definedName>
    <definedName name="xindnc3p_3_1" localSheetId="3">#REF!</definedName>
    <definedName name="xindnc3p_3_1">#REF!</definedName>
    <definedName name="xindnc3p_3_2" localSheetId="11">#REF!</definedName>
    <definedName name="xindnc3p_3_2" localSheetId="3">#REF!</definedName>
    <definedName name="xindnc3p_3_2">#REF!</definedName>
    <definedName name="xindnc3p_3_20" localSheetId="11">#REF!</definedName>
    <definedName name="xindnc3p_3_20" localSheetId="3">#REF!</definedName>
    <definedName name="xindnc3p_3_20">#REF!</definedName>
    <definedName name="xindnc3p_3_25" localSheetId="11">#REF!</definedName>
    <definedName name="xindnc3p_3_25" localSheetId="3">#REF!</definedName>
    <definedName name="xindnc3p_3_25">#REF!</definedName>
    <definedName name="XINDvc" localSheetId="11">#REF!</definedName>
    <definedName name="XINDvc" localSheetId="3">#REF!</definedName>
    <definedName name="XINDvc">#REF!</definedName>
    <definedName name="xindvl">NA()</definedName>
    <definedName name="xindvl_26" localSheetId="11">#REF!</definedName>
    <definedName name="xindvl_26" localSheetId="3">#REF!</definedName>
    <definedName name="xindvl_26">#REF!</definedName>
    <definedName name="xindvl_28" localSheetId="11">#REF!</definedName>
    <definedName name="xindvl_28" localSheetId="3">#REF!</definedName>
    <definedName name="xindvl_28">#REF!</definedName>
    <definedName name="xindvl_3">NA()</definedName>
    <definedName name="xindvl1p">"$#REF!.$G$147"</definedName>
    <definedName name="xindvl1p_26" localSheetId="11">#REF!</definedName>
    <definedName name="xindvl1p_26" localSheetId="3">#REF!</definedName>
    <definedName name="xindvl1p_26">#REF!</definedName>
    <definedName name="xindvl1p_28" localSheetId="11">#REF!</definedName>
    <definedName name="xindvl1p_28" localSheetId="3">#REF!</definedName>
    <definedName name="xindvl1p_28">#REF!</definedName>
    <definedName name="xindvl1p_3">"$#REF!.$G$147"</definedName>
    <definedName name="xindvl3p" localSheetId="11">#REF!</definedName>
    <definedName name="xindvl3p" localSheetId="3">#REF!</definedName>
    <definedName name="xindvl3p">#REF!</definedName>
    <definedName name="xindvl3p_1" localSheetId="11">#REF!</definedName>
    <definedName name="xindvl3p_1" localSheetId="3">#REF!</definedName>
    <definedName name="xindvl3p_1">#REF!</definedName>
    <definedName name="xindvl3p_2" localSheetId="11">#REF!</definedName>
    <definedName name="xindvl3p_2" localSheetId="3">#REF!</definedName>
    <definedName name="xindvl3p_2">#REF!</definedName>
    <definedName name="xindvl3p_20" localSheetId="11">#REF!</definedName>
    <definedName name="xindvl3p_20" localSheetId="3">#REF!</definedName>
    <definedName name="xindvl3p_20">#REF!</definedName>
    <definedName name="xindvl3p_25" localSheetId="11">#REF!</definedName>
    <definedName name="xindvl3p_25" localSheetId="3">#REF!</definedName>
    <definedName name="xindvl3p_25">#REF!</definedName>
    <definedName name="xindvl3p_26" localSheetId="11">#REF!</definedName>
    <definedName name="xindvl3p_26" localSheetId="3">#REF!</definedName>
    <definedName name="xindvl3p_26">#REF!</definedName>
    <definedName name="xindvl3p_28" localSheetId="11">#REF!</definedName>
    <definedName name="xindvl3p_28" localSheetId="3">#REF!</definedName>
    <definedName name="xindvl3p_28">#REF!</definedName>
    <definedName name="xindvl3p_3" localSheetId="11">#REF!</definedName>
    <definedName name="xindvl3p_3" localSheetId="3">#REF!</definedName>
    <definedName name="xindvl3p_3">#REF!</definedName>
    <definedName name="xindvl3p_3_1" localSheetId="11">#REF!</definedName>
    <definedName name="xindvl3p_3_1" localSheetId="3">#REF!</definedName>
    <definedName name="xindvl3p_3_1">#REF!</definedName>
    <definedName name="xindvl3p_3_2" localSheetId="11">#REF!</definedName>
    <definedName name="xindvl3p_3_2" localSheetId="3">#REF!</definedName>
    <definedName name="xindvl3p_3_2">#REF!</definedName>
    <definedName name="xindvl3p_3_20" localSheetId="11">#REF!</definedName>
    <definedName name="xindvl3p_3_20" localSheetId="3">#REF!</definedName>
    <definedName name="xindvl3p_3_20">#REF!</definedName>
    <definedName name="xindvl3p_3_25" localSheetId="11">#REF!</definedName>
    <definedName name="xindvl3p_3_25" localSheetId="3">#REF!</definedName>
    <definedName name="xindvl3p_3_25">#REF!</definedName>
    <definedName name="xing1p">"$#REF!.$P$290"</definedName>
    <definedName name="xing1p_26" localSheetId="11">#REF!</definedName>
    <definedName name="xing1p_26" localSheetId="3">#REF!</definedName>
    <definedName name="xing1p_26">#REF!</definedName>
    <definedName name="xing1p_28" localSheetId="11">#REF!</definedName>
    <definedName name="xing1p_28" localSheetId="3">#REF!</definedName>
    <definedName name="xing1p_28">#REF!</definedName>
    <definedName name="xing1p_3">"$#REF!.$P$290"</definedName>
    <definedName name="xing1pnc">NA()</definedName>
    <definedName name="xing1pnc_26" localSheetId="11">#REF!</definedName>
    <definedName name="xing1pnc_26" localSheetId="3">#REF!</definedName>
    <definedName name="xing1pnc_26">#REF!</definedName>
    <definedName name="xing1pnc_28" localSheetId="11">#REF!</definedName>
    <definedName name="xing1pnc_28" localSheetId="3">#REF!</definedName>
    <definedName name="xing1pnc_28">#REF!</definedName>
    <definedName name="xing1pnc_3">NA()</definedName>
    <definedName name="xing1pvl">NA()</definedName>
    <definedName name="xing1pvl_26" localSheetId="11">#REF!</definedName>
    <definedName name="xing1pvl_26" localSheetId="3">#REF!</definedName>
    <definedName name="xing1pvl_26">#REF!</definedName>
    <definedName name="xing1pvl_28" localSheetId="11">#REF!</definedName>
    <definedName name="xing1pvl_28" localSheetId="3">#REF!</definedName>
    <definedName name="xing1pvl_28">#REF!</definedName>
    <definedName name="xing1pvl_3">NA()</definedName>
    <definedName name="xingnc1p">"$#REF!.$G$141"</definedName>
    <definedName name="xingnc1p_26" localSheetId="11">#REF!</definedName>
    <definedName name="xingnc1p_26" localSheetId="3">#REF!</definedName>
    <definedName name="xingnc1p_26">#REF!</definedName>
    <definedName name="xingnc1p_28" localSheetId="11">#REF!</definedName>
    <definedName name="xingnc1p_28" localSheetId="3">#REF!</definedName>
    <definedName name="xingnc1p_28">#REF!</definedName>
    <definedName name="xingnc1p_3">"$#REF!.$G$141"</definedName>
    <definedName name="xingvl1p">"$#REF!.$G$135"</definedName>
    <definedName name="xingvl1p_26" localSheetId="11">#REF!</definedName>
    <definedName name="xingvl1p_26" localSheetId="3">#REF!</definedName>
    <definedName name="xingvl1p_26">#REF!</definedName>
    <definedName name="xingvl1p_28" localSheetId="11">#REF!</definedName>
    <definedName name="xingvl1p_28" localSheetId="3">#REF!</definedName>
    <definedName name="xingvl1p_28">#REF!</definedName>
    <definedName name="xingvl1p_3">"$#REF!.$G$135"</definedName>
    <definedName name="xinnc">NA()</definedName>
    <definedName name="xinnc_26" localSheetId="11">#REF!</definedName>
    <definedName name="xinnc_26" localSheetId="3">#REF!</definedName>
    <definedName name="xinnc_26">#REF!</definedName>
    <definedName name="xinnc_28" localSheetId="11">#REF!</definedName>
    <definedName name="xinnc_28" localSheetId="3">#REF!</definedName>
    <definedName name="xinnc_28">#REF!</definedName>
    <definedName name="xinnc_3">NA()</definedName>
    <definedName name="xinnc3p">"$#REF!.#REF!#REF!"</definedName>
    <definedName name="xinnc3p_26" localSheetId="11">#REF!</definedName>
    <definedName name="xinnc3p_26" localSheetId="3">#REF!</definedName>
    <definedName name="xinnc3p_26">#REF!</definedName>
    <definedName name="xinnc3p_28" localSheetId="11">#REF!</definedName>
    <definedName name="xinnc3p_28" localSheetId="3">#REF!</definedName>
    <definedName name="xinnc3p_28">#REF!</definedName>
    <definedName name="xinnc3p_3">"$#REF!.#REF!#REF!"</definedName>
    <definedName name="xint1p">"$#REF!.$Q$290"</definedName>
    <definedName name="xint1p_26" localSheetId="11">#REF!</definedName>
    <definedName name="xint1p_26" localSheetId="3">#REF!</definedName>
    <definedName name="xint1p_26">#REF!</definedName>
    <definedName name="xint1p_28" localSheetId="11">#REF!</definedName>
    <definedName name="xint1p_28" localSheetId="3">#REF!</definedName>
    <definedName name="xint1p_28">#REF!</definedName>
    <definedName name="xint1p_3">"$#REF!.$Q$290"</definedName>
    <definedName name="XINvc" localSheetId="11">#REF!</definedName>
    <definedName name="XINvc" localSheetId="3">#REF!</definedName>
    <definedName name="XINvc">#REF!</definedName>
    <definedName name="XINvc_20" localSheetId="11">#REF!</definedName>
    <definedName name="XINvc_20" localSheetId="3">#REF!</definedName>
    <definedName name="XINvc_20">#REF!</definedName>
    <definedName name="XINvc_28" localSheetId="11">#REF!</definedName>
    <definedName name="XINvc_28" localSheetId="3">#REF!</definedName>
    <definedName name="XINvc_28">#REF!</definedName>
    <definedName name="xinvl">NA()</definedName>
    <definedName name="xinvl_26" localSheetId="11">#REF!</definedName>
    <definedName name="xinvl_26" localSheetId="3">#REF!</definedName>
    <definedName name="xinvl_26">#REF!</definedName>
    <definedName name="xinvl_28" localSheetId="11">#REF!</definedName>
    <definedName name="xinvl_28" localSheetId="3">#REF!</definedName>
    <definedName name="xinvl_28">#REF!</definedName>
    <definedName name="xinvl_3">NA()</definedName>
    <definedName name="xinvl3p">"$#REF!.#REF!#REF!"</definedName>
    <definedName name="xinvl3p_26" localSheetId="11">#REF!</definedName>
    <definedName name="xinvl3p_26" localSheetId="3">#REF!</definedName>
    <definedName name="xinvl3p_26">#REF!</definedName>
    <definedName name="xinvl3p_28" localSheetId="11">#REF!</definedName>
    <definedName name="xinvl3p_28" localSheetId="3">#REF!</definedName>
    <definedName name="xinvl3p_28">#REF!</definedName>
    <definedName name="xinvl3p_3">"$#REF!.#REF!#REF!"</definedName>
    <definedName name="xit">"$#REF!.$#REF!$#REF!"</definedName>
    <definedName name="xit_26" localSheetId="11">#REF!</definedName>
    <definedName name="xit_26" localSheetId="3">#REF!</definedName>
    <definedName name="xit_26">#REF!</definedName>
    <definedName name="xit_28" localSheetId="11">#REF!</definedName>
    <definedName name="xit_28" localSheetId="3">#REF!</definedName>
    <definedName name="xit_28">#REF!</definedName>
    <definedName name="xit_3">"$#REF!.$#REF!$#REF!"</definedName>
    <definedName name="xit1">"$#REF!.$#REF!$#REF!"</definedName>
    <definedName name="xit1_26" localSheetId="11">#REF!</definedName>
    <definedName name="xit1_26" localSheetId="3">#REF!</definedName>
    <definedName name="xit1_26">#REF!</definedName>
    <definedName name="xit1_28" localSheetId="11">#REF!</definedName>
    <definedName name="xit1_28" localSheetId="3">#REF!</definedName>
    <definedName name="xit1_28">#REF!</definedName>
    <definedName name="xit1_3">"$#REF!.$#REF!$#REF!"</definedName>
    <definedName name="xit1nc">NA()</definedName>
    <definedName name="xit1nc_26" localSheetId="11">#REF!</definedName>
    <definedName name="xit1nc_26" localSheetId="3">#REF!</definedName>
    <definedName name="xit1nc_26">#REF!</definedName>
    <definedName name="xit1nc_28" localSheetId="11">#REF!</definedName>
    <definedName name="xit1nc_28" localSheetId="3">#REF!</definedName>
    <definedName name="xit1nc_28">#REF!</definedName>
    <definedName name="xit1nc_3">NA()</definedName>
    <definedName name="xit1p">"$#REF!.$M$290"</definedName>
    <definedName name="xit1p_26" localSheetId="11">#REF!</definedName>
    <definedName name="xit1p_26" localSheetId="3">#REF!</definedName>
    <definedName name="xit1p_26">#REF!</definedName>
    <definedName name="xit1p_28" localSheetId="11">#REF!</definedName>
    <definedName name="xit1p_28" localSheetId="3">#REF!</definedName>
    <definedName name="xit1p_28">#REF!</definedName>
    <definedName name="xit1p_3">"$#REF!.$M$290"</definedName>
    <definedName name="xit1pnc">NA()</definedName>
    <definedName name="xit1pnc_26" localSheetId="11">#REF!</definedName>
    <definedName name="xit1pnc_26" localSheetId="3">#REF!</definedName>
    <definedName name="xit1pnc_26">#REF!</definedName>
    <definedName name="xit1pnc_28" localSheetId="11">#REF!</definedName>
    <definedName name="xit1pnc_28" localSheetId="3">#REF!</definedName>
    <definedName name="xit1pnc_28">#REF!</definedName>
    <definedName name="xit1pnc_3">NA()</definedName>
    <definedName name="xit1pvl">NA()</definedName>
    <definedName name="xit1pvl_26" localSheetId="11">#REF!</definedName>
    <definedName name="xit1pvl_26" localSheetId="3">#REF!</definedName>
    <definedName name="xit1pvl_26">#REF!</definedName>
    <definedName name="xit1pvl_28" localSheetId="11">#REF!</definedName>
    <definedName name="xit1pvl_28" localSheetId="3">#REF!</definedName>
    <definedName name="xit1pvl_28">#REF!</definedName>
    <definedName name="xit1pvl_3">NA()</definedName>
    <definedName name="xit1vl">NA()</definedName>
    <definedName name="xit1vl_26" localSheetId="11">#REF!</definedName>
    <definedName name="xit1vl_26" localSheetId="3">#REF!</definedName>
    <definedName name="xit1vl_26">#REF!</definedName>
    <definedName name="xit1vl_28" localSheetId="11">#REF!</definedName>
    <definedName name="xit1vl_28" localSheetId="3">#REF!</definedName>
    <definedName name="xit1vl_28">#REF!</definedName>
    <definedName name="xit1vl_3">NA()</definedName>
    <definedName name="xit23p">"$#REF!.$N$110"</definedName>
    <definedName name="xit23p_26" localSheetId="11">#REF!</definedName>
    <definedName name="xit23p_26" localSheetId="3">#REF!</definedName>
    <definedName name="xit23p_26">#REF!</definedName>
    <definedName name="xit23p_28" localSheetId="11">#REF!</definedName>
    <definedName name="xit23p_28" localSheetId="3">#REF!</definedName>
    <definedName name="xit23p_28">#REF!</definedName>
    <definedName name="xit23p_3">"$#REF!.$N$110"</definedName>
    <definedName name="xit2nc">NA()</definedName>
    <definedName name="xit2nc_26" localSheetId="11">#REF!</definedName>
    <definedName name="xit2nc_26" localSheetId="3">#REF!</definedName>
    <definedName name="xit2nc_26">#REF!</definedName>
    <definedName name="xit2nc_28" localSheetId="11">#REF!</definedName>
    <definedName name="xit2nc_28" localSheetId="3">#REF!</definedName>
    <definedName name="xit2nc_28">#REF!</definedName>
    <definedName name="xit2nc_3">NA()</definedName>
    <definedName name="xit2nc3p">"$#REF!.$#REF!#REF!"</definedName>
    <definedName name="xit2nc3p_26" localSheetId="11">#REF!</definedName>
    <definedName name="xit2nc3p_26" localSheetId="3">#REF!</definedName>
    <definedName name="xit2nc3p_26">#REF!</definedName>
    <definedName name="xit2nc3p_28" localSheetId="11">#REF!</definedName>
    <definedName name="xit2nc3p_28" localSheetId="3">#REF!</definedName>
    <definedName name="xit2nc3p_28">#REF!</definedName>
    <definedName name="xit2nc3p_3">"$#REF!.$#REF!#REF!"</definedName>
    <definedName name="xit2vl">NA()</definedName>
    <definedName name="xit2vl_26" localSheetId="11">#REF!</definedName>
    <definedName name="xit2vl_26" localSheetId="3">#REF!</definedName>
    <definedName name="xit2vl_26">#REF!</definedName>
    <definedName name="xit2vl_28" localSheetId="11">#REF!</definedName>
    <definedName name="xit2vl_28" localSheetId="3">#REF!</definedName>
    <definedName name="xit2vl_28">#REF!</definedName>
    <definedName name="xit2vl_3">NA()</definedName>
    <definedName name="xit2vl3p">"$#REF!.$#REF!#REF!"</definedName>
    <definedName name="xit2vl3p_26" localSheetId="11">#REF!</definedName>
    <definedName name="xit2vl3p_26" localSheetId="3">#REF!</definedName>
    <definedName name="xit2vl3p_26">#REF!</definedName>
    <definedName name="xit2vl3p_28" localSheetId="11">#REF!</definedName>
    <definedName name="xit2vl3p_28" localSheetId="3">#REF!</definedName>
    <definedName name="xit2vl3p_28">#REF!</definedName>
    <definedName name="xit2vl3p_3">"$#REF!.$#REF!#REF!"</definedName>
    <definedName name="xit3p">"$#REF!.$M$110"</definedName>
    <definedName name="xit3p_26" localSheetId="11">#REF!</definedName>
    <definedName name="xit3p_26" localSheetId="3">#REF!</definedName>
    <definedName name="xit3p_26">#REF!</definedName>
    <definedName name="xit3p_28" localSheetId="11">#REF!</definedName>
    <definedName name="xit3p_28" localSheetId="3">#REF!</definedName>
    <definedName name="xit3p_28">#REF!</definedName>
    <definedName name="xit3p_3">"$#REF!.$M$110"</definedName>
    <definedName name="xitnc">NA()</definedName>
    <definedName name="xitnc_26" localSheetId="11">#REF!</definedName>
    <definedName name="xitnc_26" localSheetId="3">#REF!</definedName>
    <definedName name="xitnc_26">#REF!</definedName>
    <definedName name="xitnc_28" localSheetId="11">#REF!</definedName>
    <definedName name="xitnc_28" localSheetId="3">#REF!</definedName>
    <definedName name="xitnc_28">#REF!</definedName>
    <definedName name="xitnc_3">NA()</definedName>
    <definedName name="xitnc3p">"$#REF!.$#REF!#REF!"</definedName>
    <definedName name="xitnc3p_26" localSheetId="11">#REF!</definedName>
    <definedName name="xitnc3p_26" localSheetId="3">#REF!</definedName>
    <definedName name="xitnc3p_26">#REF!</definedName>
    <definedName name="xitnc3p_28" localSheetId="11">#REF!</definedName>
    <definedName name="xitnc3p_28" localSheetId="3">#REF!</definedName>
    <definedName name="xitnc3p_28">#REF!</definedName>
    <definedName name="xitnc3p_3">"$#REF!.$#REF!#REF!"</definedName>
    <definedName name="xittnc" localSheetId="11">#REF!</definedName>
    <definedName name="xittnc" localSheetId="3">#REF!</definedName>
    <definedName name="xittnc">#REF!</definedName>
    <definedName name="xittnc_1" localSheetId="11">#REF!</definedName>
    <definedName name="xittnc_1" localSheetId="3">#REF!</definedName>
    <definedName name="xittnc_1">#REF!</definedName>
    <definedName name="xittnc_2" localSheetId="11">#REF!</definedName>
    <definedName name="xittnc_2" localSheetId="3">#REF!</definedName>
    <definedName name="xittnc_2">#REF!</definedName>
    <definedName name="xittnc_20" localSheetId="11">#REF!</definedName>
    <definedName name="xittnc_20" localSheetId="3">#REF!</definedName>
    <definedName name="xittnc_20">#REF!</definedName>
    <definedName name="xittnc_25" localSheetId="11">#REF!</definedName>
    <definedName name="xittnc_25" localSheetId="3">#REF!</definedName>
    <definedName name="xittnc_25">#REF!</definedName>
    <definedName name="xittnc_26" localSheetId="11">#REF!</definedName>
    <definedName name="xittnc_26" localSheetId="3">#REF!</definedName>
    <definedName name="xittnc_26">#REF!</definedName>
    <definedName name="xittnc_28" localSheetId="11">#REF!</definedName>
    <definedName name="xittnc_28" localSheetId="3">#REF!</definedName>
    <definedName name="xittnc_28">#REF!</definedName>
    <definedName name="xittnc_3" localSheetId="11">#REF!</definedName>
    <definedName name="xittnc_3" localSheetId="3">#REF!</definedName>
    <definedName name="xittnc_3">#REF!</definedName>
    <definedName name="xittnc_3_1" localSheetId="11">#REF!</definedName>
    <definedName name="xittnc_3_1" localSheetId="3">#REF!</definedName>
    <definedName name="xittnc_3_1">#REF!</definedName>
    <definedName name="xittnc_3_2" localSheetId="11">#REF!</definedName>
    <definedName name="xittnc_3_2" localSheetId="3">#REF!</definedName>
    <definedName name="xittnc_3_2">#REF!</definedName>
    <definedName name="xittnc_3_20" localSheetId="11">#REF!</definedName>
    <definedName name="xittnc_3_20" localSheetId="3">#REF!</definedName>
    <definedName name="xittnc_3_20">#REF!</definedName>
    <definedName name="xittnc_3_25" localSheetId="11">#REF!</definedName>
    <definedName name="xittnc_3_25" localSheetId="3">#REF!</definedName>
    <definedName name="xittnc_3_25">#REF!</definedName>
    <definedName name="xittvl" localSheetId="11">#REF!</definedName>
    <definedName name="xittvl" localSheetId="3">#REF!</definedName>
    <definedName name="xittvl">#REF!</definedName>
    <definedName name="xittvl_1" localSheetId="11">#REF!</definedName>
    <definedName name="xittvl_1" localSheetId="3">#REF!</definedName>
    <definedName name="xittvl_1">#REF!</definedName>
    <definedName name="xittvl_2" localSheetId="11">#REF!</definedName>
    <definedName name="xittvl_2" localSheetId="3">#REF!</definedName>
    <definedName name="xittvl_2">#REF!</definedName>
    <definedName name="xittvl_20" localSheetId="11">#REF!</definedName>
    <definedName name="xittvl_20" localSheetId="3">#REF!</definedName>
    <definedName name="xittvl_20">#REF!</definedName>
    <definedName name="xittvl_25" localSheetId="11">#REF!</definedName>
    <definedName name="xittvl_25" localSheetId="3">#REF!</definedName>
    <definedName name="xittvl_25">#REF!</definedName>
    <definedName name="xittvl_26" localSheetId="11">#REF!</definedName>
    <definedName name="xittvl_26" localSheetId="3">#REF!</definedName>
    <definedName name="xittvl_26">#REF!</definedName>
    <definedName name="xittvl_28" localSheetId="11">#REF!</definedName>
    <definedName name="xittvl_28" localSheetId="3">#REF!</definedName>
    <definedName name="xittvl_28">#REF!</definedName>
    <definedName name="xittvl_3" localSheetId="11">#REF!</definedName>
    <definedName name="xittvl_3" localSheetId="3">#REF!</definedName>
    <definedName name="xittvl_3">#REF!</definedName>
    <definedName name="xittvl_3_1" localSheetId="11">#REF!</definedName>
    <definedName name="xittvl_3_1" localSheetId="3">#REF!</definedName>
    <definedName name="xittvl_3_1">#REF!</definedName>
    <definedName name="xittvl_3_2" localSheetId="11">#REF!</definedName>
    <definedName name="xittvl_3_2" localSheetId="3">#REF!</definedName>
    <definedName name="xittvl_3_2">#REF!</definedName>
    <definedName name="xittvl_3_20" localSheetId="11">#REF!</definedName>
    <definedName name="xittvl_3_20" localSheetId="3">#REF!</definedName>
    <definedName name="xittvl_3_20">#REF!</definedName>
    <definedName name="xittvl_3_25" localSheetId="11">#REF!</definedName>
    <definedName name="xittvl_3_25" localSheetId="3">#REF!</definedName>
    <definedName name="xittvl_3_25">#REF!</definedName>
    <definedName name="XITvc" localSheetId="11">#REF!</definedName>
    <definedName name="XITvc" localSheetId="3">#REF!</definedName>
    <definedName name="XITvc">#REF!</definedName>
    <definedName name="XITvc_20" localSheetId="11">#REF!</definedName>
    <definedName name="XITvc_20" localSheetId="3">#REF!</definedName>
    <definedName name="XITvc_20">#REF!</definedName>
    <definedName name="XITvc_28" localSheetId="11">#REF!</definedName>
    <definedName name="XITvc_28" localSheetId="3">#REF!</definedName>
    <definedName name="XITvc_28">#REF!</definedName>
    <definedName name="xitvl">NA()</definedName>
    <definedName name="xitvl_26" localSheetId="11">#REF!</definedName>
    <definedName name="xitvl_26" localSheetId="3">#REF!</definedName>
    <definedName name="xitvl_26">#REF!</definedName>
    <definedName name="xitvl_28" localSheetId="11">#REF!</definedName>
    <definedName name="xitvl_28" localSheetId="3">#REF!</definedName>
    <definedName name="xitvl_28">#REF!</definedName>
    <definedName name="xitvl_3">NA()</definedName>
    <definedName name="xitvl3p">"$#REF!.$#REF!#REF!"</definedName>
    <definedName name="xitvl3p_26" localSheetId="11">#REF!</definedName>
    <definedName name="xitvl3p_26" localSheetId="3">#REF!</definedName>
    <definedName name="xitvl3p_26">#REF!</definedName>
    <definedName name="xitvl3p_28" localSheetId="11">#REF!</definedName>
    <definedName name="xitvl3p_28" localSheetId="3">#REF!</definedName>
    <definedName name="xitvl3p_28">#REF!</definedName>
    <definedName name="xitvl3p_3">"$#REF!.$#REF!#REF!"</definedName>
    <definedName name="xk" localSheetId="11">#REF!</definedName>
    <definedName name="xk" localSheetId="3">#REF!</definedName>
    <definedName name="xk">#REF!</definedName>
    <definedName name="xk0.6" localSheetId="11">#REF!</definedName>
    <definedName name="xk0.6" localSheetId="3">#REF!</definedName>
    <definedName name="xk0.6">#REF!</definedName>
    <definedName name="xk0.6_28" localSheetId="11">#REF!</definedName>
    <definedName name="xk0.6_28" localSheetId="3">#REF!</definedName>
    <definedName name="xk0.6_28">#REF!</definedName>
    <definedName name="xk1.3" localSheetId="11">#REF!</definedName>
    <definedName name="xk1.3" localSheetId="3">#REF!</definedName>
    <definedName name="xk1.3">#REF!</definedName>
    <definedName name="xk1.3_28" localSheetId="11">#REF!</definedName>
    <definedName name="xk1.3_28" localSheetId="3">#REF!</definedName>
    <definedName name="xk1.3_28">#REF!</definedName>
    <definedName name="xk1.5" localSheetId="11">#REF!</definedName>
    <definedName name="xk1.5" localSheetId="3">#REF!</definedName>
    <definedName name="xk1.5">#REF!</definedName>
    <definedName name="xk1.5_28" localSheetId="11">#REF!</definedName>
    <definedName name="xk1.5_28" localSheetId="3">#REF!</definedName>
    <definedName name="xk1.5_28">#REF!</definedName>
    <definedName name="xkich" localSheetId="11">#REF!</definedName>
    <definedName name="xkich" localSheetId="3">#REF!</definedName>
    <definedName name="xkich">#REF!</definedName>
    <definedName name="xkich_28" localSheetId="11">#REF!</definedName>
    <definedName name="xkich_28" localSheetId="3">#REF!</definedName>
    <definedName name="xkich_28">#REF!</definedName>
    <definedName name="Xkoto" localSheetId="11">#REF!</definedName>
    <definedName name="Xkoto" localSheetId="3">#REF!</definedName>
    <definedName name="Xkoto">#REF!</definedName>
    <definedName name="Xkoto_20" localSheetId="11">#REF!</definedName>
    <definedName name="Xkoto_20" localSheetId="3">#REF!</definedName>
    <definedName name="Xkoto_20">#REF!</definedName>
    <definedName name="Xkoto_28" localSheetId="11">#REF!</definedName>
    <definedName name="Xkoto_28" localSheetId="3">#REF!</definedName>
    <definedName name="Xkoto_28">#REF!</definedName>
    <definedName name="Xkxn" localSheetId="11">#REF!</definedName>
    <definedName name="Xkxn" localSheetId="3">#REF!</definedName>
    <definedName name="Xkxn">#REF!</definedName>
    <definedName name="Xkxn_20" localSheetId="11">#REF!</definedName>
    <definedName name="Xkxn_20" localSheetId="3">#REF!</definedName>
    <definedName name="Xkxn_20">#REF!</definedName>
    <definedName name="Xkxn_28" localSheetId="11">#REF!</definedName>
    <definedName name="Xkxn_28" localSheetId="3">#REF!</definedName>
    <definedName name="Xkxn_28">#REF!</definedName>
    <definedName name="XL">"$#REF!.$G$1"</definedName>
    <definedName name="XL_26" localSheetId="11">#REF!</definedName>
    <definedName name="XL_26" localSheetId="3">#REF!</definedName>
    <definedName name="XL_26">#REF!</definedName>
    <definedName name="xl_28" localSheetId="11">#REF!</definedName>
    <definedName name="xl_28" localSheetId="3">#REF!</definedName>
    <definedName name="xl_28">#REF!</definedName>
    <definedName name="XL_3">"$#REF!.$G$1"</definedName>
    <definedName name="Xl_CTO" localSheetId="11">#REF!</definedName>
    <definedName name="Xl_CTO" localSheetId="3">#REF!</definedName>
    <definedName name="Xl_CTO">#REF!</definedName>
    <definedName name="XL_TBA" localSheetId="11">#REF!</definedName>
    <definedName name="XL_TBA" localSheetId="3">#REF!</definedName>
    <definedName name="XL_TBA">#REF!</definedName>
    <definedName name="XL_TBA_20" localSheetId="11">#REF!</definedName>
    <definedName name="XL_TBA_20" localSheetId="3">#REF!</definedName>
    <definedName name="XL_TBA_20">#REF!</definedName>
    <definedName name="XL_TBA_28" localSheetId="11">#REF!</definedName>
    <definedName name="XL_TBA_28" localSheetId="3">#REF!</definedName>
    <definedName name="XL_TBA_28">#REF!</definedName>
    <definedName name="XLa" localSheetId="11">#REF!</definedName>
    <definedName name="XLa" localSheetId="3">#REF!</definedName>
    <definedName name="XLa">#REF!</definedName>
    <definedName name="XLa_28" localSheetId="11">#REF!</definedName>
    <definedName name="XLa_28" localSheetId="3">#REF!</definedName>
    <definedName name="XLa_28">#REF!</definedName>
    <definedName name="xlc" localSheetId="11">#REF!</definedName>
    <definedName name="xlc" localSheetId="3">#REF!</definedName>
    <definedName name="xlc">#REF!</definedName>
    <definedName name="xlc_20" localSheetId="11">#REF!</definedName>
    <definedName name="xlc_20" localSheetId="3">#REF!</definedName>
    <definedName name="xlc_20">#REF!</definedName>
    <definedName name="xlc_28" localSheetId="11">#REF!</definedName>
    <definedName name="xlc_28" localSheetId="3">#REF!</definedName>
    <definedName name="xlc_28">#REF!</definedName>
    <definedName name="xld" localSheetId="11">#REF!</definedName>
    <definedName name="xld" localSheetId="3">#REF!</definedName>
    <definedName name="xld">#REF!</definedName>
    <definedName name="xld1.4" localSheetId="11">#REF!</definedName>
    <definedName name="xld1.4" localSheetId="3">#REF!</definedName>
    <definedName name="xld1.4">#REF!</definedName>
    <definedName name="xld1.4_28" localSheetId="11">#REF!</definedName>
    <definedName name="xld1.4_28" localSheetId="3">#REF!</definedName>
    <definedName name="xld1.4_28">#REF!</definedName>
    <definedName name="xlk" localSheetId="11">#REF!</definedName>
    <definedName name="xlk" localSheetId="3">#REF!</definedName>
    <definedName name="xlk">#REF!</definedName>
    <definedName name="xlk_20" localSheetId="11">#REF!</definedName>
    <definedName name="xlk_20" localSheetId="3">#REF!</definedName>
    <definedName name="xlk_20">#REF!</definedName>
    <definedName name="xlk_28" localSheetId="11">#REF!</definedName>
    <definedName name="xlk_28" localSheetId="3">#REF!</definedName>
    <definedName name="xlk_28">#REF!</definedName>
    <definedName name="xlk1.4" localSheetId="11">#REF!</definedName>
    <definedName name="xlk1.4" localSheetId="3">#REF!</definedName>
    <definedName name="xlk1.4">#REF!</definedName>
    <definedName name="xlk1.4_28" localSheetId="11">#REF!</definedName>
    <definedName name="xlk1.4_28" localSheetId="3">#REF!</definedName>
    <definedName name="xlk1.4_28">#REF!</definedName>
    <definedName name="XLP" localSheetId="11">#REF!</definedName>
    <definedName name="XLP" localSheetId="3">#REF!</definedName>
    <definedName name="XLP">#REF!</definedName>
    <definedName name="XLP_20" localSheetId="11">#REF!</definedName>
    <definedName name="XLP_20" localSheetId="3">#REF!</definedName>
    <definedName name="XLP_20">#REF!</definedName>
    <definedName name="XLP_28" localSheetId="11">#REF!</definedName>
    <definedName name="XLP_28" localSheetId="3">#REF!</definedName>
    <definedName name="XLP_28">#REF!</definedName>
    <definedName name="xlt" localSheetId="11">#REF!</definedName>
    <definedName name="xlt" localSheetId="3">#REF!</definedName>
    <definedName name="xlt">#REF!</definedName>
    <definedName name="XLxa">"$#REF!.$A$3:$AD$386"</definedName>
    <definedName name="XLxa_26" localSheetId="11">#REF!</definedName>
    <definedName name="XLxa_26" localSheetId="3">#REF!</definedName>
    <definedName name="XLxa_26">#REF!</definedName>
    <definedName name="XLxa_28" localSheetId="11">#REF!</definedName>
    <definedName name="XLxa_28" localSheetId="3">#REF!</definedName>
    <definedName name="XLxa_28">#REF!</definedName>
    <definedName name="XLxa_3">"$#REF!.$A$3:$AD$386"</definedName>
    <definedName name="xm" localSheetId="11">#REF!</definedName>
    <definedName name="xm" localSheetId="3">#REF!</definedName>
    <definedName name="xm">#REF!</definedName>
    <definedName name="XM.M10.1" localSheetId="11">#REF!</definedName>
    <definedName name="XM.M10.1" localSheetId="3">#REF!</definedName>
    <definedName name="XM.M10.1">#REF!</definedName>
    <definedName name="XM.M10.1_28" localSheetId="11">#REF!</definedName>
    <definedName name="XM.M10.1_28" localSheetId="3">#REF!</definedName>
    <definedName name="XM.M10.1_28">#REF!</definedName>
    <definedName name="XM.M10.2" localSheetId="11">#REF!</definedName>
    <definedName name="XM.M10.2" localSheetId="3">#REF!</definedName>
    <definedName name="XM.M10.2">#REF!</definedName>
    <definedName name="XM.M10.2_28" localSheetId="11">#REF!</definedName>
    <definedName name="XM.M10.2_28" localSheetId="3">#REF!</definedName>
    <definedName name="XM.M10.2_28">#REF!</definedName>
    <definedName name="XM.M14.1" localSheetId="11">#REF!</definedName>
    <definedName name="XM.M14.1" localSheetId="3">#REF!</definedName>
    <definedName name="XM.M14.1">#REF!</definedName>
    <definedName name="XM.M14.1_28" localSheetId="11">#REF!</definedName>
    <definedName name="XM.M14.1_28" localSheetId="3">#REF!</definedName>
    <definedName name="XM.M14.1_28">#REF!</definedName>
    <definedName name="XM.M14.2" localSheetId="11">#REF!</definedName>
    <definedName name="XM.M14.2" localSheetId="3">#REF!</definedName>
    <definedName name="XM.M14.2">#REF!</definedName>
    <definedName name="XM.M14.2_28" localSheetId="11">#REF!</definedName>
    <definedName name="XM.M14.2_28" localSheetId="3">#REF!</definedName>
    <definedName name="XM.M14.2_28">#REF!</definedName>
    <definedName name="XM.MDT" localSheetId="11">#REF!</definedName>
    <definedName name="XM.MDT" localSheetId="3">#REF!</definedName>
    <definedName name="XM.MDT">#REF!</definedName>
    <definedName name="XM.MDT_28" localSheetId="11">#REF!</definedName>
    <definedName name="XM.MDT_28" localSheetId="3">#REF!</definedName>
    <definedName name="XM.MDT_28">#REF!</definedName>
    <definedName name="XM.MTCat" localSheetId="11">#REF!</definedName>
    <definedName name="XM.MTCat" localSheetId="3">#REF!</definedName>
    <definedName name="XM.MTCat">#REF!</definedName>
    <definedName name="XM.MTCat_28" localSheetId="11">#REF!</definedName>
    <definedName name="XM.MTCat_28" localSheetId="3">#REF!</definedName>
    <definedName name="XM.MTCat_28">#REF!</definedName>
    <definedName name="xm_1" localSheetId="11">#REF!</definedName>
    <definedName name="xm_1" localSheetId="3">#REF!</definedName>
    <definedName name="xm_1">#REF!</definedName>
    <definedName name="xm_2" localSheetId="11">#REF!</definedName>
    <definedName name="xm_2" localSheetId="3">#REF!</definedName>
    <definedName name="xm_2">#REF!</definedName>
    <definedName name="xm_20" localSheetId="11">#REF!</definedName>
    <definedName name="xm_20" localSheetId="3">#REF!</definedName>
    <definedName name="xm_20">#REF!</definedName>
    <definedName name="xm_25" localSheetId="11">#REF!</definedName>
    <definedName name="xm_25" localSheetId="3">#REF!</definedName>
    <definedName name="xm_25">#REF!</definedName>
    <definedName name="xm_26" localSheetId="11">#REF!</definedName>
    <definedName name="xm_26" localSheetId="3">#REF!</definedName>
    <definedName name="xm_26">#REF!</definedName>
    <definedName name="xm_28" localSheetId="11">#REF!</definedName>
    <definedName name="xm_28" localSheetId="3">#REF!</definedName>
    <definedName name="xm_28">#REF!</definedName>
    <definedName name="XMAX" localSheetId="11">#REF!</definedName>
    <definedName name="XMAX" localSheetId="3">#REF!</definedName>
    <definedName name="XMAX">#REF!</definedName>
    <definedName name="XMAX_20" localSheetId="11">#REF!</definedName>
    <definedName name="XMAX_20" localSheetId="3">#REF!</definedName>
    <definedName name="XMAX_20">#REF!</definedName>
    <definedName name="XMAX_28" localSheetId="11">#REF!</definedName>
    <definedName name="XMAX_28" localSheetId="3">#REF!</definedName>
    <definedName name="XMAX_28">#REF!</definedName>
    <definedName name="xmbimson" localSheetId="11">#REF!</definedName>
    <definedName name="xmbimson" localSheetId="3">#REF!</definedName>
    <definedName name="xmbimson">#REF!</definedName>
    <definedName name="XMBT" localSheetId="11">#REF!</definedName>
    <definedName name="XMBT" localSheetId="3">#REF!</definedName>
    <definedName name="XMBT">#REF!</definedName>
    <definedName name="XMBT_20" localSheetId="11">#REF!</definedName>
    <definedName name="XMBT_20" localSheetId="3">#REF!</definedName>
    <definedName name="XMBT_20">#REF!</definedName>
    <definedName name="xmcax" localSheetId="11">#REF!</definedName>
    <definedName name="xmcax" localSheetId="3">#REF!</definedName>
    <definedName name="xmcax">#REF!</definedName>
    <definedName name="xmcax_20" localSheetId="11">#REF!</definedName>
    <definedName name="xmcax_20" localSheetId="3">#REF!</definedName>
    <definedName name="xmcax_20">#REF!</definedName>
    <definedName name="xmcax_28" localSheetId="11">#REF!</definedName>
    <definedName name="xmcax_28" localSheetId="3">#REF!</definedName>
    <definedName name="xmcax_28">#REF!</definedName>
    <definedName name="XMIN" localSheetId="11">#REF!</definedName>
    <definedName name="XMIN" localSheetId="3">#REF!</definedName>
    <definedName name="XMIN">#REF!</definedName>
    <definedName name="XMIN_20" localSheetId="11">#REF!</definedName>
    <definedName name="XMIN_20" localSheetId="3">#REF!</definedName>
    <definedName name="XMIN_20">#REF!</definedName>
    <definedName name="XMIN_28" localSheetId="11">#REF!</definedName>
    <definedName name="XMIN_28" localSheetId="3">#REF!</definedName>
    <definedName name="XMIN_28">#REF!</definedName>
    <definedName name="xmp40" localSheetId="11">#REF!</definedName>
    <definedName name="xmp40" localSheetId="3">#REF!</definedName>
    <definedName name="xmp40">#REF!</definedName>
    <definedName name="xmpc30" localSheetId="11">#REF!</definedName>
    <definedName name="xmpc30" localSheetId="3">#REF!</definedName>
    <definedName name="xmpc30">#REF!</definedName>
    <definedName name="xmpc30_20" localSheetId="11">#REF!</definedName>
    <definedName name="xmpc30_20" localSheetId="3">#REF!</definedName>
    <definedName name="xmpc30_20">#REF!</definedName>
    <definedName name="xmsonla" localSheetId="11">#REF!</definedName>
    <definedName name="xmsonla" localSheetId="3">#REF!</definedName>
    <definedName name="xmsonla">#REF!</definedName>
    <definedName name="xn" localSheetId="11">#REF!</definedName>
    <definedName name="xn" localSheetId="3">#REF!</definedName>
    <definedName name="xn">#REF!</definedName>
    <definedName name="xn_20" localSheetId="11">#REF!</definedName>
    <definedName name="xn_20" localSheetId="3">#REF!</definedName>
    <definedName name="xn_20">#REF!</definedName>
    <definedName name="xo" localSheetId="11">#REF!</definedName>
    <definedName name="xo" localSheetId="3">#REF!</definedName>
    <definedName name="xo">#REF!</definedName>
    <definedName name="xo_20" localSheetId="11">#REF!</definedName>
    <definedName name="xo_20" localSheetId="3">#REF!</definedName>
    <definedName name="xo_20">#REF!</definedName>
    <definedName name="xo_28" localSheetId="11">#REF!</definedName>
    <definedName name="xo_28" localSheetId="3">#REF!</definedName>
    <definedName name="xo_28">#REF!</definedName>
    <definedName name="xoaydap" localSheetId="11">#REF!</definedName>
    <definedName name="xoaydap" localSheetId="3">#REF!</definedName>
    <definedName name="xoaydap">#REF!</definedName>
    <definedName name="xoaydap_20" localSheetId="11">#REF!</definedName>
    <definedName name="xoaydap_20" localSheetId="3">#REF!</definedName>
    <definedName name="xoaydap_20">#REF!</definedName>
    <definedName name="xoaydap_28" localSheetId="11">#REF!</definedName>
    <definedName name="xoaydap_28" localSheetId="3">#REF!</definedName>
    <definedName name="xoaydap_28">#REF!</definedName>
    <definedName name="xp" localSheetId="11">#REF!</definedName>
    <definedName name="xp" localSheetId="3">#REF!</definedName>
    <definedName name="xp">#REF!</definedName>
    <definedName name="xp_20" localSheetId="11">#REF!</definedName>
    <definedName name="xp_20" localSheetId="3">#REF!</definedName>
    <definedName name="xp_20">#REF!</definedName>
    <definedName name="xr1nc">NA()</definedName>
    <definedName name="xr1nc_26" localSheetId="11">#REF!</definedName>
    <definedName name="xr1nc_26" localSheetId="3">#REF!</definedName>
    <definedName name="xr1nc_26">#REF!</definedName>
    <definedName name="xr1nc_28" localSheetId="11">#REF!</definedName>
    <definedName name="xr1nc_28" localSheetId="3">#REF!</definedName>
    <definedName name="xr1nc_28">#REF!</definedName>
    <definedName name="xr1nc_3">NA()</definedName>
    <definedName name="xr1vl">NA()</definedName>
    <definedName name="xr1vl_26" localSheetId="11">#REF!</definedName>
    <definedName name="xr1vl_26" localSheetId="3">#REF!</definedName>
    <definedName name="xr1vl_26">#REF!</definedName>
    <definedName name="xr1vl_28" localSheetId="11">#REF!</definedName>
    <definedName name="xr1vl_28" localSheetId="3">#REF!</definedName>
    <definedName name="xr1vl_28">#REF!</definedName>
    <definedName name="xr1vl_3">NA()</definedName>
    <definedName name="Xsi" localSheetId="11">#REF!</definedName>
    <definedName name="Xsi" localSheetId="3">#REF!</definedName>
    <definedName name="Xsi">#REF!</definedName>
    <definedName name="Xsi_20" localSheetId="11">#REF!</definedName>
    <definedName name="Xsi_20" localSheetId="3">#REF!</definedName>
    <definedName name="Xsi_20">#REF!</definedName>
    <definedName name="xtr3pnc">NA()</definedName>
    <definedName name="xtr3pnc_26" localSheetId="11">#REF!</definedName>
    <definedName name="xtr3pnc_26" localSheetId="3">#REF!</definedName>
    <definedName name="xtr3pnc_26">#REF!</definedName>
    <definedName name="xtr3pnc_28" localSheetId="11">#REF!</definedName>
    <definedName name="xtr3pnc_28" localSheetId="3">#REF!</definedName>
    <definedName name="xtr3pnc_28">#REF!</definedName>
    <definedName name="xtr3pnc_3">NA()</definedName>
    <definedName name="xtr3pvl">NA()</definedName>
    <definedName name="xtr3pvl_26" localSheetId="11">#REF!</definedName>
    <definedName name="xtr3pvl_26" localSheetId="3">#REF!</definedName>
    <definedName name="xtr3pvl_26">#REF!</definedName>
    <definedName name="xtr3pvl_28" localSheetId="11">#REF!</definedName>
    <definedName name="xtr3pvl_28" localSheetId="3">#REF!</definedName>
    <definedName name="xtr3pvl_28">#REF!</definedName>
    <definedName name="xtr3pvl_3">NA()</definedName>
    <definedName name="XUAÁT" localSheetId="11">#REF!</definedName>
    <definedName name="XUAÁT" localSheetId="3">#REF!</definedName>
    <definedName name="XUAÁT">#REF!</definedName>
    <definedName name="XUAÁT_20" localSheetId="11">#REF!</definedName>
    <definedName name="XUAÁT_20" localSheetId="3">#REF!</definedName>
    <definedName name="XUAÁT_20">#REF!</definedName>
    <definedName name="XUAÁT_28" localSheetId="11">#REF!</definedName>
    <definedName name="XUAÁT_28" localSheetId="3">#REF!</definedName>
    <definedName name="XUAÁT_28">#REF!</definedName>
    <definedName name="xuat_hien" localSheetId="11">#REF!</definedName>
    <definedName name="xuat_hien" localSheetId="3">#REF!</definedName>
    <definedName name="xuat_hien">#REF!</definedName>
    <definedName name="Xuat_hien1" localSheetId="11">#REF!</definedName>
    <definedName name="Xuat_hien1" localSheetId="3">#REF!</definedName>
    <definedName name="Xuat_hien1">#REF!</definedName>
    <definedName name="XUATHANGKMAI" localSheetId="11">#REF!</definedName>
    <definedName name="XUATHANGKMAI" localSheetId="3">#REF!</definedName>
    <definedName name="XUATHANGKMAI">#REF!</definedName>
    <definedName name="xuc" localSheetId="11">#REF!</definedName>
    <definedName name="xuc" localSheetId="3">#REF!</definedName>
    <definedName name="xuc">#REF!</definedName>
    <definedName name="xuc0.6" localSheetId="11">#REF!</definedName>
    <definedName name="xuc0.6" localSheetId="3">#REF!</definedName>
    <definedName name="xuc0.6">#REF!</definedName>
    <definedName name="xuclat" localSheetId="11">#REF!</definedName>
    <definedName name="xuclat" localSheetId="3">#REF!</definedName>
    <definedName name="xuclat">#REF!</definedName>
    <definedName name="xuclat1" localSheetId="11">#REF!</definedName>
    <definedName name="xuclat1" localSheetId="3">#REF!</definedName>
    <definedName name="xuclat1">#REF!</definedName>
    <definedName name="xuclat1.65" localSheetId="11">#REF!</definedName>
    <definedName name="xuclat1.65" localSheetId="3">#REF!</definedName>
    <definedName name="xuclat1.65">#REF!</definedName>
    <definedName name="xuclat1_20" localSheetId="11">#REF!</definedName>
    <definedName name="xuclat1_20" localSheetId="3">#REF!</definedName>
    <definedName name="xuclat1_20">#REF!</definedName>
    <definedName name="xuclat1_28" localSheetId="11">#REF!</definedName>
    <definedName name="xuclat1_28" localSheetId="3">#REF!</definedName>
    <definedName name="xuclat1_28">#REF!</definedName>
    <definedName name="xuclat2" localSheetId="11">#REF!</definedName>
    <definedName name="xuclat2" localSheetId="3">#REF!</definedName>
    <definedName name="xuclat2">#REF!</definedName>
    <definedName name="xuclat2_20" localSheetId="11">#REF!</definedName>
    <definedName name="xuclat2_20" localSheetId="3">#REF!</definedName>
    <definedName name="xuclat2_20">#REF!</definedName>
    <definedName name="xuclat2_28" localSheetId="11">#REF!</definedName>
    <definedName name="xuclat2_28" localSheetId="3">#REF!</definedName>
    <definedName name="xuclat2_28">#REF!</definedName>
    <definedName name="xvxcvxc" localSheetId="0" hidden="1">{"'Sheet1'!$L$16"}</definedName>
    <definedName name="xvxcvxc" localSheetId="1" hidden="1">{"'Sheet1'!$L$16"}</definedName>
    <definedName name="xvxcvxc" localSheetId="2" hidden="1">{"'Sheet1'!$L$16"}</definedName>
    <definedName name="xvxcvxc" localSheetId="3" hidden="1">{"'Sheet1'!$L$16"}</definedName>
    <definedName name="xvxcvxc" hidden="1">{"'Sheet1'!$L$16"}</definedName>
    <definedName name="XXT" localSheetId="11">#REF!</definedName>
    <definedName name="XXT" localSheetId="3">#REF!</definedName>
    <definedName name="XXT">#REF!</definedName>
    <definedName name="XXT_20" localSheetId="11">#REF!</definedName>
    <definedName name="XXT_20" localSheetId="3">#REF!</definedName>
    <definedName name="XXT_20">#REF!</definedName>
    <definedName name="XXX1" localSheetId="11">#REF!</definedName>
    <definedName name="XXX1" localSheetId="3">#REF!</definedName>
    <definedName name="XXX1">#REF!</definedName>
    <definedName name="xy2.5.1" localSheetId="11">#REF!</definedName>
    <definedName name="xy2.5.1" localSheetId="3">#REF!</definedName>
    <definedName name="xy2.5.1">#REF!</definedName>
    <definedName name="xy5.3.1" localSheetId="11">#REF!</definedName>
    <definedName name="xy5.3.1" localSheetId="3">#REF!</definedName>
    <definedName name="xy5.3.1">#REF!</definedName>
    <definedName name="XÝnghiÖp25_3" localSheetId="11">#REF!</definedName>
    <definedName name="XÝnghiÖp25_3" localSheetId="3">#REF!</definedName>
    <definedName name="XÝnghiÖp25_3">#REF!</definedName>
    <definedName name="XÝnghiÖp25_3_20" localSheetId="11">#REF!</definedName>
    <definedName name="XÝnghiÖp25_3_20" localSheetId="3">#REF!</definedName>
    <definedName name="XÝnghiÖp25_3_20">#REF!</definedName>
    <definedName name="XÝnghiÖp25_3_28" localSheetId="11">#REF!</definedName>
    <definedName name="XÝnghiÖp25_3_28" localSheetId="3">#REF!</definedName>
    <definedName name="XÝnghiÖp25_3_28">#REF!</definedName>
    <definedName name="xz2.5.1" localSheetId="11">#REF!</definedName>
    <definedName name="xz2.5.1" localSheetId="3">#REF!</definedName>
    <definedName name="xz2.5.1">#REF!</definedName>
    <definedName name="xz5.3.1" localSheetId="11">#REF!</definedName>
    <definedName name="xz5.3.1" localSheetId="3">#REF!</definedName>
    <definedName name="xz5.3.1">#REF!</definedName>
    <definedName name="Y" localSheetId="11">#REF!</definedName>
    <definedName name="Y" localSheetId="3">#REF!</definedName>
    <definedName name="Y">#REF!</definedName>
    <definedName name="y_1I" localSheetId="11">#REF!</definedName>
    <definedName name="y_1I" localSheetId="3">#REF!</definedName>
    <definedName name="y_1I">#REF!</definedName>
    <definedName name="y_1I_20" localSheetId="11">#REF!</definedName>
    <definedName name="y_1I_20" localSheetId="3">#REF!</definedName>
    <definedName name="y_1I_20">#REF!</definedName>
    <definedName name="y_1I_28" localSheetId="11">#REF!</definedName>
    <definedName name="y_1I_28" localSheetId="3">#REF!</definedName>
    <definedName name="y_1I_28">#REF!</definedName>
    <definedName name="y_1II" localSheetId="11">#REF!</definedName>
    <definedName name="y_1II" localSheetId="3">#REF!</definedName>
    <definedName name="y_1II">#REF!</definedName>
    <definedName name="y_1II_20" localSheetId="11">#REF!</definedName>
    <definedName name="y_1II_20" localSheetId="3">#REF!</definedName>
    <definedName name="y_1II_20">#REF!</definedName>
    <definedName name="y_1II_28" localSheetId="11">#REF!</definedName>
    <definedName name="y_1II_28" localSheetId="3">#REF!</definedName>
    <definedName name="y_1II_28">#REF!</definedName>
    <definedName name="y_1III" localSheetId="11">#REF!</definedName>
    <definedName name="y_1III" localSheetId="3">#REF!</definedName>
    <definedName name="y_1III">#REF!</definedName>
    <definedName name="y_1III_20" localSheetId="11">#REF!</definedName>
    <definedName name="y_1III_20" localSheetId="3">#REF!</definedName>
    <definedName name="y_1III_20">#REF!</definedName>
    <definedName name="y_1III_28" localSheetId="11">#REF!</definedName>
    <definedName name="y_1III_28" localSheetId="3">#REF!</definedName>
    <definedName name="y_1III_28">#REF!</definedName>
    <definedName name="y_1IV" localSheetId="11">#REF!</definedName>
    <definedName name="y_1IV" localSheetId="3">#REF!</definedName>
    <definedName name="y_1IV">#REF!</definedName>
    <definedName name="y_1IV_20" localSheetId="11">#REF!</definedName>
    <definedName name="y_1IV_20" localSheetId="3">#REF!</definedName>
    <definedName name="y_1IV_20">#REF!</definedName>
    <definedName name="y_1IV_28" localSheetId="11">#REF!</definedName>
    <definedName name="y_1IV_28" localSheetId="3">#REF!</definedName>
    <definedName name="y_1IV_28">#REF!</definedName>
    <definedName name="Y_28" localSheetId="11">#REF!</definedName>
    <definedName name="Y_28" localSheetId="3">#REF!</definedName>
    <definedName name="Y_28">#REF!</definedName>
    <definedName name="y_2I" localSheetId="11">#REF!</definedName>
    <definedName name="y_2I" localSheetId="3">#REF!</definedName>
    <definedName name="y_2I">#REF!</definedName>
    <definedName name="y_2I_20" localSheetId="11">#REF!</definedName>
    <definedName name="y_2I_20" localSheetId="3">#REF!</definedName>
    <definedName name="y_2I_20">#REF!</definedName>
    <definedName name="y_2I_28" localSheetId="11">#REF!</definedName>
    <definedName name="y_2I_28" localSheetId="3">#REF!</definedName>
    <definedName name="y_2I_28">#REF!</definedName>
    <definedName name="y_2II" localSheetId="11">#REF!</definedName>
    <definedName name="y_2II" localSheetId="3">#REF!</definedName>
    <definedName name="y_2II">#REF!</definedName>
    <definedName name="y_2II_20" localSheetId="11">#REF!</definedName>
    <definedName name="y_2II_20" localSheetId="3">#REF!</definedName>
    <definedName name="y_2II_20">#REF!</definedName>
    <definedName name="y_2II_28" localSheetId="11">#REF!</definedName>
    <definedName name="y_2II_28" localSheetId="3">#REF!</definedName>
    <definedName name="y_2II_28">#REF!</definedName>
    <definedName name="y_2III" localSheetId="11">#REF!</definedName>
    <definedName name="y_2III" localSheetId="3">#REF!</definedName>
    <definedName name="y_2III">#REF!</definedName>
    <definedName name="y_2III_20" localSheetId="11">#REF!</definedName>
    <definedName name="y_2III_20" localSheetId="3">#REF!</definedName>
    <definedName name="y_2III_20">#REF!</definedName>
    <definedName name="y_2III_28" localSheetId="11">#REF!</definedName>
    <definedName name="y_2III_28" localSheetId="3">#REF!</definedName>
    <definedName name="y_2III_28">#REF!</definedName>
    <definedName name="y_2IV" localSheetId="11">#REF!</definedName>
    <definedName name="y_2IV" localSheetId="3">#REF!</definedName>
    <definedName name="y_2IV">#REF!</definedName>
    <definedName name="y_2IV_20" localSheetId="11">#REF!</definedName>
    <definedName name="y_2IV_20" localSheetId="3">#REF!</definedName>
    <definedName name="y_2IV_20">#REF!</definedName>
    <definedName name="y_2IV_28" localSheetId="11">#REF!</definedName>
    <definedName name="y_2IV_28" localSheetId="3">#REF!</definedName>
    <definedName name="y_2IV_28">#REF!</definedName>
    <definedName name="y_3I" localSheetId="11">#REF!</definedName>
    <definedName name="y_3I" localSheetId="3">#REF!</definedName>
    <definedName name="y_3I">#REF!</definedName>
    <definedName name="y_3I_20" localSheetId="11">#REF!</definedName>
    <definedName name="y_3I_20" localSheetId="3">#REF!</definedName>
    <definedName name="y_3I_20">#REF!</definedName>
    <definedName name="y_3I_28" localSheetId="11">#REF!</definedName>
    <definedName name="y_3I_28" localSheetId="3">#REF!</definedName>
    <definedName name="y_3I_28">#REF!</definedName>
    <definedName name="y_3II" localSheetId="11">#REF!</definedName>
    <definedName name="y_3II" localSheetId="3">#REF!</definedName>
    <definedName name="y_3II">#REF!</definedName>
    <definedName name="y_3II_20" localSheetId="11">#REF!</definedName>
    <definedName name="y_3II_20" localSheetId="3">#REF!</definedName>
    <definedName name="y_3II_20">#REF!</definedName>
    <definedName name="y_3II_28" localSheetId="11">#REF!</definedName>
    <definedName name="y_3II_28" localSheetId="3">#REF!</definedName>
    <definedName name="y_3II_28">#REF!</definedName>
    <definedName name="y_3III" localSheetId="11">#REF!</definedName>
    <definedName name="y_3III" localSheetId="3">#REF!</definedName>
    <definedName name="y_3III">#REF!</definedName>
    <definedName name="y_3III_20" localSheetId="11">#REF!</definedName>
    <definedName name="y_3III_20" localSheetId="3">#REF!</definedName>
    <definedName name="y_3III_20">#REF!</definedName>
    <definedName name="y_3III_28" localSheetId="11">#REF!</definedName>
    <definedName name="y_3III_28" localSheetId="3">#REF!</definedName>
    <definedName name="y_3III_28">#REF!</definedName>
    <definedName name="y_3IV" localSheetId="11">#REF!</definedName>
    <definedName name="y_3IV" localSheetId="3">#REF!</definedName>
    <definedName name="y_3IV">#REF!</definedName>
    <definedName name="y_3IV_20" localSheetId="11">#REF!</definedName>
    <definedName name="y_3IV_20" localSheetId="3">#REF!</definedName>
    <definedName name="y_3IV_20">#REF!</definedName>
    <definedName name="y_3IV_28" localSheetId="11">#REF!</definedName>
    <definedName name="y_3IV_28" localSheetId="3">#REF!</definedName>
    <definedName name="y_3IV_28">#REF!</definedName>
    <definedName name="y_4I" localSheetId="11">#REF!</definedName>
    <definedName name="y_4I" localSheetId="3">#REF!</definedName>
    <definedName name="y_4I">#REF!</definedName>
    <definedName name="y_4I_20" localSheetId="11">#REF!</definedName>
    <definedName name="y_4I_20" localSheetId="3">#REF!</definedName>
    <definedName name="y_4I_20">#REF!</definedName>
    <definedName name="y_4I_28" localSheetId="11">#REF!</definedName>
    <definedName name="y_4I_28" localSheetId="3">#REF!</definedName>
    <definedName name="y_4I_28">#REF!</definedName>
    <definedName name="y_4II" localSheetId="11">#REF!</definedName>
    <definedName name="y_4II" localSheetId="3">#REF!</definedName>
    <definedName name="y_4II">#REF!</definedName>
    <definedName name="y_4II_20" localSheetId="11">#REF!</definedName>
    <definedName name="y_4II_20" localSheetId="3">#REF!</definedName>
    <definedName name="y_4II_20">#REF!</definedName>
    <definedName name="y_4II_28" localSheetId="11">#REF!</definedName>
    <definedName name="y_4II_28" localSheetId="3">#REF!</definedName>
    <definedName name="y_4II_28">#REF!</definedName>
    <definedName name="y_4III" localSheetId="11">#REF!</definedName>
    <definedName name="y_4III" localSheetId="3">#REF!</definedName>
    <definedName name="y_4III">#REF!</definedName>
    <definedName name="y_4III_20" localSheetId="11">#REF!</definedName>
    <definedName name="y_4III_20" localSheetId="3">#REF!</definedName>
    <definedName name="y_4III_20">#REF!</definedName>
    <definedName name="y_4III_28" localSheetId="11">#REF!</definedName>
    <definedName name="y_4III_28" localSheetId="3">#REF!</definedName>
    <definedName name="y_4III_28">#REF!</definedName>
    <definedName name="y_4IV" localSheetId="11">#REF!</definedName>
    <definedName name="y_4IV" localSheetId="3">#REF!</definedName>
    <definedName name="y_4IV">#REF!</definedName>
    <definedName name="y_4IV_20" localSheetId="11">#REF!</definedName>
    <definedName name="y_4IV_20" localSheetId="3">#REF!</definedName>
    <definedName name="y_4IV_20">#REF!</definedName>
    <definedName name="y_4IV_28" localSheetId="11">#REF!</definedName>
    <definedName name="y_4IV_28" localSheetId="3">#REF!</definedName>
    <definedName name="y_4IV_28">#REF!</definedName>
    <definedName name="y_9bI" localSheetId="11">#REF!</definedName>
    <definedName name="y_9bI" localSheetId="3">#REF!</definedName>
    <definedName name="y_9bI">#REF!</definedName>
    <definedName name="y_9bI_20" localSheetId="11">#REF!</definedName>
    <definedName name="y_9bI_20" localSheetId="3">#REF!</definedName>
    <definedName name="y_9bI_20">#REF!</definedName>
    <definedName name="y_9bI_28" localSheetId="11">#REF!</definedName>
    <definedName name="y_9bI_28" localSheetId="3">#REF!</definedName>
    <definedName name="y_9bI_28">#REF!</definedName>
    <definedName name="y_9bII" localSheetId="11">#REF!</definedName>
    <definedName name="y_9bII" localSheetId="3">#REF!</definedName>
    <definedName name="y_9bII">#REF!</definedName>
    <definedName name="y_9bII_20" localSheetId="11">#REF!</definedName>
    <definedName name="y_9bII_20" localSheetId="3">#REF!</definedName>
    <definedName name="y_9bII_20">#REF!</definedName>
    <definedName name="y_9bII_28" localSheetId="11">#REF!</definedName>
    <definedName name="y_9bII_28" localSheetId="3">#REF!</definedName>
    <definedName name="y_9bII_28">#REF!</definedName>
    <definedName name="y_9bIII" localSheetId="11">#REF!</definedName>
    <definedName name="y_9bIII" localSheetId="3">#REF!</definedName>
    <definedName name="y_9bIII">#REF!</definedName>
    <definedName name="y_9bIII_20" localSheetId="11">#REF!</definedName>
    <definedName name="y_9bIII_20" localSheetId="3">#REF!</definedName>
    <definedName name="y_9bIII_20">#REF!</definedName>
    <definedName name="y_9bIII_28" localSheetId="11">#REF!</definedName>
    <definedName name="y_9bIII_28" localSheetId="3">#REF!</definedName>
    <definedName name="y_9bIII_28">#REF!</definedName>
    <definedName name="y_9bIV" localSheetId="11">#REF!</definedName>
    <definedName name="y_9bIV" localSheetId="3">#REF!</definedName>
    <definedName name="y_9bIV">#REF!</definedName>
    <definedName name="y_9bIV_20" localSheetId="11">#REF!</definedName>
    <definedName name="y_9bIV_20" localSheetId="3">#REF!</definedName>
    <definedName name="y_9bIV_20">#REF!</definedName>
    <definedName name="y_9bIV_28" localSheetId="11">#REF!</definedName>
    <definedName name="y_9bIV_28" localSheetId="3">#REF!</definedName>
    <definedName name="y_9bIV_28">#REF!</definedName>
    <definedName name="y_9I" localSheetId="11">#REF!</definedName>
    <definedName name="y_9I" localSheetId="3">#REF!</definedName>
    <definedName name="y_9I">#REF!</definedName>
    <definedName name="y_9I_20" localSheetId="11">#REF!</definedName>
    <definedName name="y_9I_20" localSheetId="3">#REF!</definedName>
    <definedName name="y_9I_20">#REF!</definedName>
    <definedName name="y_9I_28" localSheetId="11">#REF!</definedName>
    <definedName name="y_9I_28" localSheetId="3">#REF!</definedName>
    <definedName name="y_9I_28">#REF!</definedName>
    <definedName name="y_9II" localSheetId="11">#REF!</definedName>
    <definedName name="y_9II" localSheetId="3">#REF!</definedName>
    <definedName name="y_9II">#REF!</definedName>
    <definedName name="y_9II_20" localSheetId="11">#REF!</definedName>
    <definedName name="y_9II_20" localSheetId="3">#REF!</definedName>
    <definedName name="y_9II_20">#REF!</definedName>
    <definedName name="y_9II_28" localSheetId="11">#REF!</definedName>
    <definedName name="y_9II_28" localSheetId="3">#REF!</definedName>
    <definedName name="y_9II_28">#REF!</definedName>
    <definedName name="y_9III" localSheetId="11">#REF!</definedName>
    <definedName name="y_9III" localSheetId="3">#REF!</definedName>
    <definedName name="y_9III">#REF!</definedName>
    <definedName name="y_9III_20" localSheetId="11">#REF!</definedName>
    <definedName name="y_9III_20" localSheetId="3">#REF!</definedName>
    <definedName name="y_9III_20">#REF!</definedName>
    <definedName name="y_9III_28" localSheetId="11">#REF!</definedName>
    <definedName name="y_9III_28" localSheetId="3">#REF!</definedName>
    <definedName name="y_9III_28">#REF!</definedName>
    <definedName name="y_9IV" localSheetId="11">#REF!</definedName>
    <definedName name="y_9IV" localSheetId="3">#REF!</definedName>
    <definedName name="y_9IV">#REF!</definedName>
    <definedName name="y_9IV_20" localSheetId="11">#REF!</definedName>
    <definedName name="y_9IV_20" localSheetId="3">#REF!</definedName>
    <definedName name="y_9IV_20">#REF!</definedName>
    <definedName name="y_9IV_28" localSheetId="11">#REF!</definedName>
    <definedName name="y_9IV_28" localSheetId="3">#REF!</definedName>
    <definedName name="y_9IV_28">#REF!</definedName>
    <definedName name="y_list" localSheetId="11">#REF!</definedName>
    <definedName name="y_list" localSheetId="3">#REF!</definedName>
    <definedName name="y_list">#REF!</definedName>
    <definedName name="y_list2" localSheetId="11">#REF!</definedName>
    <definedName name="y_list2" localSheetId="3">#REF!</definedName>
    <definedName name="y_list2">#REF!</definedName>
    <definedName name="y_list2_20" localSheetId="11">#REF!</definedName>
    <definedName name="y_list2_20" localSheetId="3">#REF!</definedName>
    <definedName name="y_list2_20">#REF!</definedName>
    <definedName name="y_list2_28" localSheetId="11">#REF!</definedName>
    <definedName name="y_list2_28" localSheetId="3">#REF!</definedName>
    <definedName name="y_list2_28">#REF!</definedName>
    <definedName name="yb" localSheetId="11">#REF!</definedName>
    <definedName name="yb" localSheetId="3">#REF!</definedName>
    <definedName name="yb">#REF!</definedName>
    <definedName name="yb_20" localSheetId="11">#REF!</definedName>
    <definedName name="yb_20" localSheetId="3">#REF!</definedName>
    <definedName name="yb_20">#REF!</definedName>
    <definedName name="yb_28" localSheetId="11">#REF!</definedName>
    <definedName name="yb_28" localSheetId="3">#REF!</definedName>
    <definedName name="yb_28">#REF!</definedName>
    <definedName name="ybc" localSheetId="11">#REF!</definedName>
    <definedName name="ybc" localSheetId="3">#REF!</definedName>
    <definedName name="ybc">#REF!</definedName>
    <definedName name="ybc_28" localSheetId="11">#REF!</definedName>
    <definedName name="ybc_28" localSheetId="3">#REF!</definedName>
    <definedName name="ybc_28">#REF!</definedName>
    <definedName name="ycp" localSheetId="11">#REF!</definedName>
    <definedName name="ycp" localSheetId="3">#REF!</definedName>
    <definedName name="ycp">#REF!</definedName>
    <definedName name="Year" localSheetId="11">#REF!</definedName>
    <definedName name="Year" localSheetId="3">#REF!</definedName>
    <definedName name="Year">#REF!</definedName>
    <definedName name="Year_20" localSheetId="11">#REF!</definedName>
    <definedName name="Year_20" localSheetId="3">#REF!</definedName>
    <definedName name="Year_20">#REF!</definedName>
    <definedName name="Year_28" localSheetId="11">#REF!</definedName>
    <definedName name="Year_28" localSheetId="3">#REF!</definedName>
    <definedName name="Year_28">#REF!</definedName>
    <definedName name="Yen_A" localSheetId="11">#REF!</definedName>
    <definedName name="Yen_A" localSheetId="3">#REF!</definedName>
    <definedName name="Yen_A">#REF!</definedName>
    <definedName name="Yen_A_20" localSheetId="11">#REF!</definedName>
    <definedName name="Yen_A_20" localSheetId="3">#REF!</definedName>
    <definedName name="Yen_A_20">#REF!</definedName>
    <definedName name="Yen_A_28" localSheetId="11">#REF!</definedName>
    <definedName name="Yen_A_28" localSheetId="3">#REF!</definedName>
    <definedName name="Yen_A_28">#REF!</definedName>
    <definedName name="Yen_B" localSheetId="11">#REF!</definedName>
    <definedName name="Yen_B" localSheetId="3">#REF!</definedName>
    <definedName name="Yen_B">#REF!</definedName>
    <definedName name="Yen_B_20" localSheetId="11">#REF!</definedName>
    <definedName name="Yen_B_20" localSheetId="3">#REF!</definedName>
    <definedName name="Yen_B_20">#REF!</definedName>
    <definedName name="Yen_B_28" localSheetId="11">#REF!</definedName>
    <definedName name="Yen_B_28" localSheetId="3">#REF!</definedName>
    <definedName name="Yen_B_28">#REF!</definedName>
    <definedName name="YENLACKK" localSheetId="11">#REF!</definedName>
    <definedName name="YENLACKK" localSheetId="3">#REF!</definedName>
    <definedName name="YENLACKK">#REF!</definedName>
    <definedName name="YENLACKK_28" localSheetId="11">#REF!</definedName>
    <definedName name="YENLACKK_28" localSheetId="3">#REF!</definedName>
    <definedName name="YENLACKK_28">#REF!</definedName>
    <definedName name="YeNuong">NA()</definedName>
    <definedName name="YeNuong_26" localSheetId="11">#REF!</definedName>
    <definedName name="YeNuong_26" localSheetId="3">#REF!</definedName>
    <definedName name="YeNuong_26">#REF!</definedName>
    <definedName name="YeNuong_28" localSheetId="11">#REF!</definedName>
    <definedName name="YeNuong_28" localSheetId="3">#REF!</definedName>
    <definedName name="YeNuong_28">#REF!</definedName>
    <definedName name="yhk10a" localSheetId="11">#REF!</definedName>
    <definedName name="yhk10a" localSheetId="3">#REF!</definedName>
    <definedName name="yhk10a">#REF!</definedName>
    <definedName name="yhk3a" localSheetId="11">#REF!</definedName>
    <definedName name="yhk3a" localSheetId="3">#REF!</definedName>
    <definedName name="yhk3a">#REF!</definedName>
    <definedName name="yi" localSheetId="11">#REF!</definedName>
    <definedName name="yi" localSheetId="3">#REF!</definedName>
    <definedName name="yi">#REF!</definedName>
    <definedName name="yi_28" localSheetId="11">#REF!</definedName>
    <definedName name="yi_28" localSheetId="3">#REF!</definedName>
    <definedName name="yi_28">#REF!</definedName>
    <definedName name="yieldsfield" localSheetId="11">#REF!</definedName>
    <definedName name="yieldsfield" localSheetId="3">#REF!</definedName>
    <definedName name="yieldsfield">#REF!</definedName>
    <definedName name="yieldsfield_20" localSheetId="11">#REF!</definedName>
    <definedName name="yieldsfield_20" localSheetId="3">#REF!</definedName>
    <definedName name="yieldsfield_20">#REF!</definedName>
    <definedName name="yieldsfield_28" localSheetId="11">#REF!</definedName>
    <definedName name="yieldsfield_28" localSheetId="3">#REF!</definedName>
    <definedName name="yieldsfield_28">#REF!</definedName>
    <definedName name="yieldstoevaluate" localSheetId="11">#REF!</definedName>
    <definedName name="yieldstoevaluate" localSheetId="3">#REF!</definedName>
    <definedName name="yieldstoevaluate">#REF!</definedName>
    <definedName name="yieldstoevaluate_20" localSheetId="11">#REF!</definedName>
    <definedName name="yieldstoevaluate_20" localSheetId="3">#REF!</definedName>
    <definedName name="yieldstoevaluate_20">#REF!</definedName>
    <definedName name="yieldstoevaluate_28" localSheetId="11">#REF!</definedName>
    <definedName name="yieldstoevaluate_28" localSheetId="3">#REF!</definedName>
    <definedName name="yieldstoevaluate_28">#REF!</definedName>
    <definedName name="ym" localSheetId="11">#REF!</definedName>
    <definedName name="ym" localSheetId="3">#REF!</definedName>
    <definedName name="ym">#REF!</definedName>
    <definedName name="YMAX" localSheetId="11">#REF!</definedName>
    <definedName name="YMAX" localSheetId="3">#REF!</definedName>
    <definedName name="YMAX">#REF!</definedName>
    <definedName name="YMAX_20" localSheetId="11">#REF!</definedName>
    <definedName name="YMAX_20" localSheetId="3">#REF!</definedName>
    <definedName name="YMAX_20">#REF!</definedName>
    <definedName name="YMAX_28" localSheetId="11">#REF!</definedName>
    <definedName name="YMAX_28" localSheetId="3">#REF!</definedName>
    <definedName name="YMAX_28">#REF!</definedName>
    <definedName name="YMIN" localSheetId="11">#REF!</definedName>
    <definedName name="YMIN" localSheetId="3">#REF!</definedName>
    <definedName name="YMIN">#REF!</definedName>
    <definedName name="YMIN_20" localSheetId="11">#REF!</definedName>
    <definedName name="YMIN_20" localSheetId="3">#REF!</definedName>
    <definedName name="YMIN_20">#REF!</definedName>
    <definedName name="YMIN_28" localSheetId="11">#REF!</definedName>
    <definedName name="YMIN_28" localSheetId="3">#REF!</definedName>
    <definedName name="YMIN_28">#REF!</definedName>
    <definedName name="YR0" localSheetId="11">#REF!</definedName>
    <definedName name="YR0" localSheetId="3">#REF!</definedName>
    <definedName name="YR0">#REF!</definedName>
    <definedName name="YR0_20" localSheetId="11">#REF!</definedName>
    <definedName name="YR0_20" localSheetId="3">#REF!</definedName>
    <definedName name="YR0_20">#REF!</definedName>
    <definedName name="YR0_28" localSheetId="11">#REF!</definedName>
    <definedName name="YR0_28" localSheetId="3">#REF!</definedName>
    <definedName name="YR0_28">#REF!</definedName>
    <definedName name="YRP" localSheetId="11">#REF!</definedName>
    <definedName name="YRP" localSheetId="3">#REF!</definedName>
    <definedName name="YRP">#REF!</definedName>
    <definedName name="YRP_20" localSheetId="11">#REF!</definedName>
    <definedName name="YRP_20" localSheetId="3">#REF!</definedName>
    <definedName name="YRP_20">#REF!</definedName>
    <definedName name="YRP_28" localSheetId="11">#REF!</definedName>
    <definedName name="YRP_28" localSheetId="3">#REF!</definedName>
    <definedName name="YRP_28">#REF!</definedName>
    <definedName name="yt" localSheetId="11">#REF!</definedName>
    <definedName name="yt" localSheetId="3">#REF!</definedName>
    <definedName name="yt">#REF!</definedName>
    <definedName name="yt_28" localSheetId="11">#REF!</definedName>
    <definedName name="yt_28" localSheetId="3">#REF!</definedName>
    <definedName name="yt_28">#REF!</definedName>
    <definedName name="yt_bq" localSheetId="11">#REF!</definedName>
    <definedName name="yt_bq" localSheetId="3">#REF!</definedName>
    <definedName name="yt_bq">#REF!</definedName>
    <definedName name="yt_bv" localSheetId="11">#REF!</definedName>
    <definedName name="yt_bv" localSheetId="3">#REF!</definedName>
    <definedName name="yt_bv">#REF!</definedName>
    <definedName name="yt_ck" localSheetId="11">#REF!</definedName>
    <definedName name="yt_ck" localSheetId="3">#REF!</definedName>
    <definedName name="yt_ck">#REF!</definedName>
    <definedName name="yt_d1" localSheetId="11">#REF!</definedName>
    <definedName name="yt_d1" localSheetId="3">#REF!</definedName>
    <definedName name="yt_d1">#REF!</definedName>
    <definedName name="yt_d2" localSheetId="11">#REF!</definedName>
    <definedName name="yt_d2" localSheetId="3">#REF!</definedName>
    <definedName name="yt_d2">#REF!</definedName>
    <definedName name="yt_d3" localSheetId="11">#REF!</definedName>
    <definedName name="yt_d3" localSheetId="3">#REF!</definedName>
    <definedName name="yt_d3">#REF!</definedName>
    <definedName name="yt_dl" localSheetId="11">#REF!</definedName>
    <definedName name="yt_dl" localSheetId="3">#REF!</definedName>
    <definedName name="yt_dl">#REF!</definedName>
    <definedName name="yt_kcs" localSheetId="11">#REF!</definedName>
    <definedName name="yt_kcs" localSheetId="3">#REF!</definedName>
    <definedName name="yt_kcs">#REF!</definedName>
    <definedName name="yt_nb" localSheetId="11">#REF!</definedName>
    <definedName name="yt_nb" localSheetId="3">#REF!</definedName>
    <definedName name="yt_nb">#REF!</definedName>
    <definedName name="yt_ngio" localSheetId="11">#REF!</definedName>
    <definedName name="yt_ngio" localSheetId="3">#REF!</definedName>
    <definedName name="yt_ngio">#REF!</definedName>
    <definedName name="yt_nv" localSheetId="11">#REF!</definedName>
    <definedName name="yt_nv" localSheetId="3">#REF!</definedName>
    <definedName name="yt_nv">#REF!</definedName>
    <definedName name="yt_t3" localSheetId="11">#REF!</definedName>
    <definedName name="yt_t3" localSheetId="3">#REF!</definedName>
    <definedName name="yt_t3">#REF!</definedName>
    <definedName name="yt_t4" localSheetId="11">#REF!</definedName>
    <definedName name="yt_t4" localSheetId="3">#REF!</definedName>
    <definedName name="yt_t4">#REF!</definedName>
    <definedName name="yt_t5" localSheetId="11">#REF!</definedName>
    <definedName name="yt_t5" localSheetId="3">#REF!</definedName>
    <definedName name="yt_t5">#REF!</definedName>
    <definedName name="yt_t6" localSheetId="11">#REF!</definedName>
    <definedName name="yt_t6" localSheetId="3">#REF!</definedName>
    <definedName name="yt_t6">#REF!</definedName>
    <definedName name="yt_tc" localSheetId="11">#REF!</definedName>
    <definedName name="yt_tc" localSheetId="3">#REF!</definedName>
    <definedName name="yt_tc">#REF!</definedName>
    <definedName name="yt_tm" localSheetId="11">#REF!</definedName>
    <definedName name="yt_tm" localSheetId="3">#REF!</definedName>
    <definedName name="yt_tm">#REF!</definedName>
    <definedName name="yt_vs" localSheetId="11">#REF!</definedName>
    <definedName name="yt_vs" localSheetId="3">#REF!</definedName>
    <definedName name="yt_vs">#REF!</definedName>
    <definedName name="yt_xh" localSheetId="11">#REF!</definedName>
    <definedName name="yt_xh" localSheetId="3">#REF!</definedName>
    <definedName name="yt_xh">#REF!</definedName>
    <definedName name="ytc" localSheetId="11">#REF!</definedName>
    <definedName name="ytc" localSheetId="3">#REF!</definedName>
    <definedName name="ytc">#REF!</definedName>
    <definedName name="ytc_28" localSheetId="11">#REF!</definedName>
    <definedName name="ytc_28" localSheetId="3">#REF!</definedName>
    <definedName name="ytc_28">#REF!</definedName>
    <definedName name="ytd" localSheetId="11">#REF!</definedName>
    <definedName name="ytd" localSheetId="3">#REF!</definedName>
    <definedName name="ytd">#REF!</definedName>
    <definedName name="ytd_28" localSheetId="11">#REF!</definedName>
    <definedName name="ytd_28" localSheetId="3">#REF!</definedName>
    <definedName name="ytd_28">#REF!</definedName>
    <definedName name="ytddg" localSheetId="11">#REF!</definedName>
    <definedName name="ytddg" localSheetId="3">#REF!</definedName>
    <definedName name="ytddg">#REF!</definedName>
    <definedName name="ytddg_20" localSheetId="11">#REF!</definedName>
    <definedName name="ytddg_20" localSheetId="3">#REF!</definedName>
    <definedName name="ytddg_20">#REF!</definedName>
    <definedName name="Ythd1.5" localSheetId="11">#REF!</definedName>
    <definedName name="Ythd1.5" localSheetId="3">#REF!</definedName>
    <definedName name="Ythd1.5">#REF!</definedName>
    <definedName name="Ythd1.5_20" localSheetId="11">#REF!</definedName>
    <definedName name="Ythd1.5_20" localSheetId="3">#REF!</definedName>
    <definedName name="Ythd1.5_20">#REF!</definedName>
    <definedName name="ythdg" localSheetId="11">#REF!</definedName>
    <definedName name="ythdg" localSheetId="3">#REF!</definedName>
    <definedName name="ythdg">#REF!</definedName>
    <definedName name="ythdg_20" localSheetId="11">#REF!</definedName>
    <definedName name="ythdg_20" localSheetId="3">#REF!</definedName>
    <definedName name="ythdg_20">#REF!</definedName>
    <definedName name="Ythdgoi" localSheetId="11">#REF!</definedName>
    <definedName name="Ythdgoi" localSheetId="3">#REF!</definedName>
    <definedName name="Ythdgoi">#REF!</definedName>
    <definedName name="Ythdgoi_20" localSheetId="11">#REF!</definedName>
    <definedName name="Ythdgoi_20" localSheetId="3">#REF!</definedName>
    <definedName name="Ythdgoi_20">#REF!</definedName>
    <definedName name="yy" localSheetId="11">#REF!</definedName>
    <definedName name="yy" localSheetId="3">#REF!</definedName>
    <definedName name="yy">#REF!</definedName>
    <definedName name="Z" localSheetId="11">#REF!</definedName>
    <definedName name="Z" localSheetId="3">#REF!</definedName>
    <definedName name="Z">#REF!</definedName>
    <definedName name="Z_" localSheetId="11">#REF!</definedName>
    <definedName name="Z_" localSheetId="3">#REF!</definedName>
    <definedName name="Z_">#REF!</definedName>
    <definedName name="Z__28" localSheetId="11">#REF!</definedName>
    <definedName name="Z__28" localSheetId="3">#REF!</definedName>
    <definedName name="Z__28">#REF!</definedName>
    <definedName name="Z_20" localSheetId="11">#REF!</definedName>
    <definedName name="Z_20" localSheetId="3">#REF!</definedName>
    <definedName name="Z_20">#REF!</definedName>
    <definedName name="Z_28" localSheetId="11">#REF!</definedName>
    <definedName name="Z_28" localSheetId="3">#REF!</definedName>
    <definedName name="Z_28">#REF!</definedName>
    <definedName name="Z_dh" localSheetId="11">#REF!</definedName>
    <definedName name="Z_dh" localSheetId="3">#REF!</definedName>
    <definedName name="Z_dh">#REF!</definedName>
    <definedName name="Z_dh_20" localSheetId="11">#REF!</definedName>
    <definedName name="Z_dh_20" localSheetId="3">#REF!</definedName>
    <definedName name="Z_dh_20">#REF!</definedName>
    <definedName name="Z_dh_28" localSheetId="11">#REF!</definedName>
    <definedName name="Z_dh_28" localSheetId="3">#REF!</definedName>
    <definedName name="Z_dh_28">#REF!</definedName>
    <definedName name="Z0" localSheetId="11">#REF!</definedName>
    <definedName name="Z0" localSheetId="3">#REF!</definedName>
    <definedName name="Z0">#REF!</definedName>
    <definedName name="Z0_28" localSheetId="11">#REF!</definedName>
    <definedName name="Z0_28" localSheetId="3">#REF!</definedName>
    <definedName name="Z0_28">#REF!</definedName>
    <definedName name="z112.4.3" localSheetId="11">#REF!</definedName>
    <definedName name="z112.4.3" localSheetId="3">#REF!</definedName>
    <definedName name="z112.4.3">#REF!</definedName>
    <definedName name="ZD" localSheetId="11">#REF!</definedName>
    <definedName name="ZD" localSheetId="3">#REF!</definedName>
    <definedName name="ZD">#REF!</definedName>
    <definedName name="Zip" localSheetId="11">#REF!</definedName>
    <definedName name="Zip" localSheetId="3">#REF!</definedName>
    <definedName name="Zip">#REF!</definedName>
    <definedName name="Zip_20" localSheetId="11">#REF!</definedName>
    <definedName name="Zip_20" localSheetId="3">#REF!</definedName>
    <definedName name="Zip_20">#REF!</definedName>
    <definedName name="Zip_28" localSheetId="11">#REF!</definedName>
    <definedName name="Zip_28" localSheetId="3">#REF!</definedName>
    <definedName name="Zip_28">#REF!</definedName>
    <definedName name="zl" localSheetId="11">#REF!</definedName>
    <definedName name="zl" localSheetId="3">#REF!</definedName>
    <definedName name="zl">#REF!</definedName>
    <definedName name="zl_20" localSheetId="11">#REF!</definedName>
    <definedName name="zl_20" localSheetId="3">#REF!</definedName>
    <definedName name="zl_20">#REF!</definedName>
    <definedName name="zl_28" localSheetId="11">#REF!</definedName>
    <definedName name="zl_28" localSheetId="3">#REF!</definedName>
    <definedName name="zl_28">#REF!</definedName>
    <definedName name="ZP" localSheetId="11">#REF!</definedName>
    <definedName name="ZP" localSheetId="3">#REF!</definedName>
    <definedName name="ZP">#REF!</definedName>
    <definedName name="ZP_20" localSheetId="11">#REF!</definedName>
    <definedName name="ZP_20" localSheetId="3">#REF!</definedName>
    <definedName name="ZP_20">#REF!</definedName>
    <definedName name="Ztl" localSheetId="11">#REF!</definedName>
    <definedName name="Ztl" localSheetId="3">#REF!</definedName>
    <definedName name="Ztl">#REF!</definedName>
    <definedName name="Zw" localSheetId="11">#REF!</definedName>
    <definedName name="Zw" localSheetId="3">#REF!</definedName>
    <definedName name="Zw">#REF!</definedName>
    <definedName name="Zw_20" localSheetId="11">#REF!</definedName>
    <definedName name="Zw_20" localSheetId="3">#REF!</definedName>
    <definedName name="Zw_20">#REF!</definedName>
    <definedName name="Zw_28" localSheetId="11">#REF!</definedName>
    <definedName name="Zw_28" localSheetId="3">#REF!</definedName>
    <definedName name="Zw_28">#REF!</definedName>
    <definedName name="ZXD" localSheetId="11">#REF!</definedName>
    <definedName name="ZXD" localSheetId="3">#REF!</definedName>
    <definedName name="ZXD">#REF!</definedName>
    <definedName name="ZXD_20" localSheetId="11">#REF!</definedName>
    <definedName name="ZXD_20" localSheetId="3">#REF!</definedName>
    <definedName name="ZXD_20">#REF!</definedName>
    <definedName name="ZXD_28" localSheetId="11">#REF!</definedName>
    <definedName name="ZXD_28" localSheetId="3">#REF!</definedName>
    <definedName name="ZXD_28">#REF!</definedName>
    <definedName name="ZYX">"$#REF!.$A$1:$AMJ$6100"</definedName>
    <definedName name="ZYX_26" localSheetId="11">#REF!</definedName>
    <definedName name="ZYX_26" localSheetId="3">#REF!</definedName>
    <definedName name="ZYX_26">#REF!</definedName>
    <definedName name="ZYX_28" localSheetId="11">#REF!</definedName>
    <definedName name="ZYX_28" localSheetId="3">#REF!</definedName>
    <definedName name="ZYX_28">#REF!</definedName>
    <definedName name="ZYX_3">"$#REF!.$A$1:$AMJ$6100"</definedName>
    <definedName name="zz" localSheetId="11">#REF!</definedName>
    <definedName name="zz" localSheetId="3">#REF!</definedName>
    <definedName name="zz">#REF!</definedName>
    <definedName name="ZZZ">"$#REF!.$A$1:$U$52"</definedName>
    <definedName name="ZZZ_26" localSheetId="11">#REF!</definedName>
    <definedName name="ZZZ_26" localSheetId="3">#REF!</definedName>
    <definedName name="ZZZ_26">#REF!</definedName>
    <definedName name="ZZZ_28" localSheetId="11">#REF!</definedName>
    <definedName name="ZZZ_28" localSheetId="3">#REF!</definedName>
    <definedName name="ZZZ_28">#REF!</definedName>
    <definedName name="ZZZ_3">"$#REF!.$A$1:$U$52"</definedName>
  </definedNames>
  <calcPr calcId="181029"/>
</workbook>
</file>

<file path=xl/calcChain.xml><?xml version="1.0" encoding="utf-8"?>
<calcChain xmlns="http://schemas.openxmlformats.org/spreadsheetml/2006/main">
  <c r="D53" i="21" l="1"/>
  <c r="D54" i="21"/>
  <c r="F10" i="21" l="1"/>
  <c r="F11" i="21"/>
  <c r="F15" i="21"/>
  <c r="F16" i="21"/>
  <c r="F17" i="21"/>
  <c r="F18" i="21"/>
  <c r="F19" i="21"/>
  <c r="F20" i="21"/>
  <c r="F21" i="21"/>
  <c r="F22" i="21"/>
  <c r="F23" i="21"/>
  <c r="F24" i="21"/>
  <c r="F25" i="21"/>
  <c r="F26" i="21"/>
  <c r="F27" i="21"/>
  <c r="F28" i="21"/>
  <c r="F29" i="21"/>
  <c r="F30" i="21"/>
  <c r="F32" i="21"/>
  <c r="F33" i="21"/>
  <c r="F34" i="21"/>
  <c r="F35" i="21"/>
  <c r="F36" i="21"/>
  <c r="F37" i="21"/>
  <c r="F38" i="21"/>
  <c r="F39" i="21"/>
  <c r="F40" i="21"/>
  <c r="F41" i="21"/>
  <c r="F42" i="21"/>
  <c r="F43" i="21"/>
  <c r="F44" i="21"/>
  <c r="F45" i="21"/>
  <c r="F46" i="21"/>
  <c r="F47" i="21"/>
  <c r="F48" i="21"/>
  <c r="F49" i="21"/>
  <c r="F50" i="21"/>
  <c r="F51" i="21"/>
  <c r="F52" i="21"/>
  <c r="F53" i="21"/>
  <c r="F54" i="21"/>
  <c r="A3" i="21" l="1"/>
  <c r="E29" i="21" l="1"/>
  <c r="D31" i="21" l="1"/>
  <c r="BK44" i="20" l="1"/>
  <c r="L38" i="20" l="1"/>
  <c r="D47" i="20" l="1"/>
  <c r="D38" i="20"/>
  <c r="H35" i="20"/>
  <c r="L39" i="20"/>
  <c r="S35" i="20"/>
  <c r="AM35" i="20" l="1"/>
  <c r="AO4" i="20" l="1"/>
  <c r="AP4" i="20"/>
  <c r="AB35" i="20"/>
  <c r="AK35" i="20"/>
  <c r="AL35" i="20"/>
  <c r="AA62" i="20" l="1"/>
  <c r="AA64" i="20"/>
  <c r="AJ96" i="20"/>
  <c r="AJ35" i="20" s="1"/>
  <c r="AC35" i="20"/>
  <c r="L97" i="20"/>
  <c r="AA35" i="20" l="1"/>
  <c r="Q35" i="20"/>
  <c r="R35" i="20"/>
  <c r="T35" i="20"/>
  <c r="Y35" i="20"/>
  <c r="Z35" i="20"/>
  <c r="AD35" i="20"/>
  <c r="AE35" i="20"/>
  <c r="AF35" i="20"/>
  <c r="AG35" i="20"/>
  <c r="AH35" i="20"/>
  <c r="AI35" i="20"/>
  <c r="AN35" i="20"/>
  <c r="L36" i="20" l="1"/>
  <c r="D36" i="20"/>
  <c r="G63" i="20"/>
  <c r="G61" i="20"/>
  <c r="P69" i="20" l="1"/>
  <c r="P35" i="20" s="1"/>
  <c r="K35" i="20"/>
  <c r="D37" i="20"/>
  <c r="D39" i="20"/>
  <c r="D40" i="20"/>
  <c r="D41" i="20"/>
  <c r="D42" i="20"/>
  <c r="D43" i="20"/>
  <c r="D44" i="20"/>
  <c r="D45" i="20"/>
  <c r="D46"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E35" i="20"/>
  <c r="F35" i="20"/>
  <c r="G35" i="20"/>
  <c r="I35" i="20"/>
  <c r="J35" i="20"/>
  <c r="O35" i="20"/>
  <c r="U35" i="20"/>
  <c r="V35" i="20"/>
  <c r="W35" i="20"/>
  <c r="X35" i="20"/>
  <c r="L37"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8" i="20"/>
  <c r="L99" i="20"/>
  <c r="L100" i="20"/>
  <c r="C71" i="20" l="1"/>
  <c r="C46" i="20"/>
  <c r="L69" i="20"/>
  <c r="D35" i="20"/>
  <c r="N35" i="20" l="1"/>
  <c r="L33" i="20" l="1"/>
  <c r="C16" i="20" l="1"/>
  <c r="C19" i="20"/>
  <c r="C24" i="20"/>
  <c r="C31" i="20"/>
  <c r="C33" i="20"/>
  <c r="C34" i="20"/>
  <c r="BG15" i="20"/>
  <c r="BG16" i="20"/>
  <c r="BG17" i="20"/>
  <c r="BG18" i="20"/>
  <c r="BG19" i="20"/>
  <c r="BG20" i="20"/>
  <c r="BG21" i="20"/>
  <c r="BG22" i="20"/>
  <c r="BG23" i="20"/>
  <c r="BG24" i="20"/>
  <c r="BG25" i="20"/>
  <c r="BG26" i="20"/>
  <c r="BG27" i="20"/>
  <c r="BG28" i="20"/>
  <c r="BG29" i="20"/>
  <c r="BG30" i="20"/>
  <c r="BG31" i="20"/>
  <c r="BG32" i="20"/>
  <c r="BG33" i="20"/>
  <c r="BG34" i="20"/>
  <c r="BG14" i="20"/>
  <c r="BJ15" i="20"/>
  <c r="BJ16" i="20"/>
  <c r="BJ17" i="20"/>
  <c r="BJ18" i="20"/>
  <c r="BJ19" i="20"/>
  <c r="BJ20" i="20"/>
  <c r="BJ21" i="20"/>
  <c r="BJ22" i="20"/>
  <c r="BJ23" i="20"/>
  <c r="BJ24" i="20"/>
  <c r="BJ25" i="20"/>
  <c r="BJ26" i="20"/>
  <c r="BJ27" i="20"/>
  <c r="BJ28" i="20"/>
  <c r="BJ29" i="20"/>
  <c r="BJ30" i="20"/>
  <c r="BJ31" i="20"/>
  <c r="BJ32" i="20"/>
  <c r="BJ33" i="20"/>
  <c r="BJ34" i="20"/>
  <c r="BJ14" i="20"/>
  <c r="BC15" i="20"/>
  <c r="BC16" i="20"/>
  <c r="BC17" i="20"/>
  <c r="BC18" i="20"/>
  <c r="BC19" i="20"/>
  <c r="BC20" i="20"/>
  <c r="BC21" i="20"/>
  <c r="BC22" i="20"/>
  <c r="BC23" i="20"/>
  <c r="BC24" i="20"/>
  <c r="BC25" i="20"/>
  <c r="BC26" i="20"/>
  <c r="BC27" i="20"/>
  <c r="BC28" i="20"/>
  <c r="BC29" i="20"/>
  <c r="BC30" i="20"/>
  <c r="BC31" i="20"/>
  <c r="BC32" i="20"/>
  <c r="BC33" i="20"/>
  <c r="BC34" i="20"/>
  <c r="BC14" i="20"/>
  <c r="AZ15" i="20"/>
  <c r="AZ16" i="20"/>
  <c r="AZ17" i="20"/>
  <c r="AZ18" i="20"/>
  <c r="AZ19" i="20"/>
  <c r="AZ20" i="20"/>
  <c r="AZ21" i="20"/>
  <c r="AZ22" i="20"/>
  <c r="AZ23" i="20"/>
  <c r="AZ24" i="20"/>
  <c r="AZ25" i="20"/>
  <c r="AZ26" i="20"/>
  <c r="AZ27" i="20"/>
  <c r="AZ28" i="20"/>
  <c r="AZ29" i="20"/>
  <c r="AZ30" i="20"/>
  <c r="AZ31" i="20"/>
  <c r="AZ32" i="20"/>
  <c r="AZ33" i="20"/>
  <c r="AZ34" i="20"/>
  <c r="AZ14" i="20"/>
  <c r="AV15" i="20"/>
  <c r="AV16" i="20"/>
  <c r="AV17" i="20"/>
  <c r="AV18" i="20"/>
  <c r="AV19" i="20"/>
  <c r="AV20" i="20"/>
  <c r="AV21" i="20"/>
  <c r="AV22" i="20"/>
  <c r="AV23" i="20"/>
  <c r="AV24" i="20"/>
  <c r="AV25" i="20"/>
  <c r="AV26" i="20"/>
  <c r="AV27" i="20"/>
  <c r="AV28" i="20"/>
  <c r="AV29" i="20"/>
  <c r="AV30" i="20"/>
  <c r="AV31" i="20"/>
  <c r="AV32" i="20"/>
  <c r="AV33" i="20"/>
  <c r="AV34" i="20"/>
  <c r="AV14" i="20"/>
  <c r="AS15" i="20"/>
  <c r="AS16" i="20"/>
  <c r="AS17" i="20"/>
  <c r="AS18" i="20"/>
  <c r="AS19" i="20"/>
  <c r="AS20" i="20"/>
  <c r="AS21" i="20"/>
  <c r="AS22" i="20"/>
  <c r="AS23" i="20"/>
  <c r="AS24" i="20"/>
  <c r="AS25" i="20"/>
  <c r="AS26" i="20"/>
  <c r="AS27" i="20"/>
  <c r="AS28" i="20"/>
  <c r="AS29" i="20"/>
  <c r="AS30" i="20"/>
  <c r="AS31" i="20"/>
  <c r="AS32" i="20"/>
  <c r="AS33" i="20"/>
  <c r="AS34" i="20"/>
  <c r="AS14" i="20"/>
  <c r="M35" i="20"/>
  <c r="L35" i="20"/>
  <c r="M13" i="20"/>
  <c r="U13" i="20"/>
  <c r="AD13" i="20"/>
  <c r="L25" i="20"/>
  <c r="C25" i="20" s="1"/>
  <c r="L27" i="20"/>
  <c r="C27" i="20" s="1"/>
  <c r="L23" i="20"/>
  <c r="C23" i="20" s="1"/>
  <c r="L30" i="20"/>
  <c r="C30" i="20" s="1"/>
  <c r="L32" i="20"/>
  <c r="L22" i="20"/>
  <c r="C22" i="20" s="1"/>
  <c r="L28" i="20"/>
  <c r="C28" i="20" s="1"/>
  <c r="L17" i="20"/>
  <c r="C17" i="20" s="1"/>
  <c r="AQ28" i="20" l="1"/>
  <c r="BF32" i="20"/>
  <c r="AP18" i="20"/>
  <c r="BN18" i="20" s="1"/>
  <c r="AQ27" i="20"/>
  <c r="BO27" i="20" s="1"/>
  <c r="AY18" i="20"/>
  <c r="BF20" i="20"/>
  <c r="BF14" i="20"/>
  <c r="AP34" i="20"/>
  <c r="BN34" i="20" s="1"/>
  <c r="AR24" i="20"/>
  <c r="AQ29" i="20"/>
  <c r="AQ17" i="20"/>
  <c r="BO17" i="20" s="1"/>
  <c r="AY26" i="20"/>
  <c r="AQ14" i="20"/>
  <c r="AQ34" i="20"/>
  <c r="BO34" i="20" s="1"/>
  <c r="AP32" i="20"/>
  <c r="BN32" i="20" s="1"/>
  <c r="AP20" i="20"/>
  <c r="BN20" i="20" s="1"/>
  <c r="AP28" i="20"/>
  <c r="AQ25" i="20"/>
  <c r="BO25" i="20" s="1"/>
  <c r="AY14" i="20"/>
  <c r="AP26" i="20"/>
  <c r="BN26" i="20" s="1"/>
  <c r="BF28" i="20"/>
  <c r="AP24" i="20"/>
  <c r="BN24" i="20" s="1"/>
  <c r="AQ33" i="20"/>
  <c r="BO33" i="20" s="1"/>
  <c r="AQ21" i="20"/>
  <c r="AQ23" i="20"/>
  <c r="BO23" i="20" s="1"/>
  <c r="AR14" i="20"/>
  <c r="AQ32" i="20"/>
  <c r="AQ20" i="20"/>
  <c r="AQ26" i="20"/>
  <c r="AP16" i="20"/>
  <c r="BN16" i="20" s="1"/>
  <c r="AQ24" i="20"/>
  <c r="BO24" i="20" s="1"/>
  <c r="BF16" i="20"/>
  <c r="AQ31" i="20"/>
  <c r="BO31" i="20" s="1"/>
  <c r="AQ19" i="20"/>
  <c r="BO19" i="20" s="1"/>
  <c r="AQ15" i="20"/>
  <c r="BF24" i="20"/>
  <c r="AY34" i="20"/>
  <c r="AY30" i="20"/>
  <c r="AY22" i="20"/>
  <c r="AQ18" i="20"/>
  <c r="AP30" i="20"/>
  <c r="BN30" i="20" s="1"/>
  <c r="AP22" i="20"/>
  <c r="AY32" i="20"/>
  <c r="AY28" i="20"/>
  <c r="AY24" i="20"/>
  <c r="AY20" i="20"/>
  <c r="AY16" i="20"/>
  <c r="AR16" i="20"/>
  <c r="AQ30" i="20"/>
  <c r="BO30" i="20" s="1"/>
  <c r="AQ22" i="20"/>
  <c r="BO22" i="20" s="1"/>
  <c r="BF34" i="20"/>
  <c r="BF30" i="20"/>
  <c r="BF26" i="20"/>
  <c r="BF22" i="20"/>
  <c r="BF18" i="20"/>
  <c r="AR32" i="20"/>
  <c r="AR34" i="20"/>
  <c r="AR30" i="20"/>
  <c r="AR26" i="20"/>
  <c r="AR22" i="20"/>
  <c r="AR18" i="20"/>
  <c r="AQ16" i="20"/>
  <c r="BO16" i="20" s="1"/>
  <c r="AR28" i="20"/>
  <c r="AR20" i="20"/>
  <c r="BO28" i="20"/>
  <c r="C32" i="20"/>
  <c r="M12" i="20"/>
  <c r="AD12" i="20"/>
  <c r="BF33" i="20"/>
  <c r="BF29" i="20"/>
  <c r="BF25" i="20"/>
  <c r="BF21" i="20"/>
  <c r="BF17" i="20"/>
  <c r="BF31" i="20"/>
  <c r="BF27" i="20"/>
  <c r="BF23" i="20"/>
  <c r="BF19" i="20"/>
  <c r="BF15" i="20"/>
  <c r="AY33" i="20"/>
  <c r="AY29" i="20"/>
  <c r="AY25" i="20"/>
  <c r="AY21" i="20"/>
  <c r="AY17" i="20"/>
  <c r="AY31" i="20"/>
  <c r="AY27" i="20"/>
  <c r="AY23" i="20"/>
  <c r="AY19" i="20"/>
  <c r="AY15" i="20"/>
  <c r="AP14" i="20"/>
  <c r="BN14" i="20" s="1"/>
  <c r="AR33" i="20"/>
  <c r="AR29" i="20"/>
  <c r="AR25" i="20"/>
  <c r="AR21" i="20"/>
  <c r="AR17" i="20"/>
  <c r="AR31" i="20"/>
  <c r="AR27" i="20"/>
  <c r="AR23" i="20"/>
  <c r="AR19" i="20"/>
  <c r="AR15" i="20"/>
  <c r="AP33" i="20"/>
  <c r="BN33" i="20" s="1"/>
  <c r="AP29" i="20"/>
  <c r="BN29" i="20" s="1"/>
  <c r="AP25" i="20"/>
  <c r="AP21" i="20"/>
  <c r="BN21" i="20" s="1"/>
  <c r="AP17" i="20"/>
  <c r="BN17" i="20" s="1"/>
  <c r="AP15" i="20"/>
  <c r="AP31" i="20"/>
  <c r="AP27" i="20"/>
  <c r="BN27" i="20" s="1"/>
  <c r="AP23" i="20"/>
  <c r="AP19" i="20"/>
  <c r="BN19" i="20" s="1"/>
  <c r="U12" i="20"/>
  <c r="AO18" i="20" l="1"/>
  <c r="AO26" i="20"/>
  <c r="AO34" i="20"/>
  <c r="BM34" i="20" s="1"/>
  <c r="AO20" i="20"/>
  <c r="AO22" i="20"/>
  <c r="BM22" i="20" s="1"/>
  <c r="BN28" i="20"/>
  <c r="AO28" i="20"/>
  <c r="BM28" i="20" s="1"/>
  <c r="AO32" i="20"/>
  <c r="BM32" i="20" s="1"/>
  <c r="BO32" i="20"/>
  <c r="AO24" i="20"/>
  <c r="BM24" i="20" s="1"/>
  <c r="AO25" i="20"/>
  <c r="BM25" i="20" s="1"/>
  <c r="BN22" i="20"/>
  <c r="AO30" i="20"/>
  <c r="BM30" i="20" s="1"/>
  <c r="AO16" i="20"/>
  <c r="BM16" i="20" s="1"/>
  <c r="AO21" i="20"/>
  <c r="AO14" i="20"/>
  <c r="AO29" i="20"/>
  <c r="AO33" i="20"/>
  <c r="BM33" i="20" s="1"/>
  <c r="AO19" i="20"/>
  <c r="BM19" i="20" s="1"/>
  <c r="AO17" i="20"/>
  <c r="BM17" i="20" s="1"/>
  <c r="BN25" i="20"/>
  <c r="BN31" i="20"/>
  <c r="AO31" i="20"/>
  <c r="BM31" i="20" s="1"/>
  <c r="AO27" i="20"/>
  <c r="BM27" i="20" s="1"/>
  <c r="BN15" i="20"/>
  <c r="AO15" i="20"/>
  <c r="AO23" i="20"/>
  <c r="BM23" i="20" s="1"/>
  <c r="BN23" i="20"/>
  <c r="L29" i="20"/>
  <c r="L21" i="20"/>
  <c r="L18" i="20"/>
  <c r="L26" i="20"/>
  <c r="L20" i="20"/>
  <c r="L15" i="20"/>
  <c r="L14" i="20"/>
  <c r="BO20" i="20" l="1"/>
  <c r="C20" i="20"/>
  <c r="BM20" i="20" s="1"/>
  <c r="C29" i="20"/>
  <c r="BM29" i="20" s="1"/>
  <c r="BO29" i="20"/>
  <c r="C26" i="20"/>
  <c r="BM26" i="20" s="1"/>
  <c r="BO26" i="20"/>
  <c r="C14" i="20"/>
  <c r="BM14" i="20" s="1"/>
  <c r="BO14" i="20"/>
  <c r="C18" i="20"/>
  <c r="BM18" i="20" s="1"/>
  <c r="BO18" i="20"/>
  <c r="C15" i="20"/>
  <c r="BM15" i="20" s="1"/>
  <c r="BO15" i="20"/>
  <c r="C21" i="20"/>
  <c r="BM21" i="20" s="1"/>
  <c r="BO21" i="20"/>
  <c r="AT35" i="20" l="1"/>
  <c r="AU35" i="20"/>
  <c r="AW35" i="20"/>
  <c r="AX35" i="20"/>
  <c r="BA35" i="20"/>
  <c r="BB35" i="20"/>
  <c r="BD35" i="20"/>
  <c r="BE35" i="20"/>
  <c r="BH35" i="20"/>
  <c r="BI35" i="20"/>
  <c r="BK35" i="20"/>
  <c r="BL35" i="20"/>
  <c r="BJ36" i="20"/>
  <c r="BG36" i="20"/>
  <c r="BC36" i="20"/>
  <c r="AZ36" i="20"/>
  <c r="AV36" i="20"/>
  <c r="AS36" i="20"/>
  <c r="C36" i="20"/>
  <c r="AV71" i="20"/>
  <c r="AZ71" i="20"/>
  <c r="BC71" i="20"/>
  <c r="BG71" i="20"/>
  <c r="BJ71" i="20"/>
  <c r="BF71" i="20" l="1"/>
  <c r="AQ36" i="20"/>
  <c r="BO36" i="20" s="1"/>
  <c r="BF36" i="20"/>
  <c r="AY71" i="20"/>
  <c r="AY36" i="20"/>
  <c r="AR36" i="20"/>
  <c r="AP36" i="20"/>
  <c r="BN36" i="20" s="1"/>
  <c r="AO36" i="20" l="1"/>
  <c r="BM36" i="20" s="1"/>
  <c r="E48" i="21" l="1"/>
  <c r="D14" i="21" l="1"/>
  <c r="D13" i="21" s="1"/>
  <c r="D12" i="21" s="1"/>
  <c r="C37" i="20" l="1"/>
  <c r="AS37" i="20"/>
  <c r="AV37" i="20"/>
  <c r="AZ37" i="20"/>
  <c r="BC37" i="20"/>
  <c r="BG37" i="20"/>
  <c r="BJ37" i="20"/>
  <c r="C38" i="20"/>
  <c r="AS38" i="20"/>
  <c r="AV38" i="20"/>
  <c r="AZ38" i="20"/>
  <c r="BC38" i="20"/>
  <c r="BG38" i="20"/>
  <c r="BJ38" i="20"/>
  <c r="C39" i="20"/>
  <c r="AS39" i="20"/>
  <c r="AV39" i="20"/>
  <c r="AZ39" i="20"/>
  <c r="BC39" i="20"/>
  <c r="BG39" i="20"/>
  <c r="BJ39" i="20"/>
  <c r="C40" i="20"/>
  <c r="AS40" i="20"/>
  <c r="AV40" i="20"/>
  <c r="AZ40" i="20"/>
  <c r="BC40" i="20"/>
  <c r="BG40" i="20"/>
  <c r="BJ40" i="20"/>
  <c r="C41" i="20"/>
  <c r="AS41" i="20"/>
  <c r="AV41" i="20"/>
  <c r="AZ41" i="20"/>
  <c r="BC41" i="20"/>
  <c r="BG41" i="20"/>
  <c r="BJ41" i="20"/>
  <c r="C42" i="20"/>
  <c r="AS42" i="20"/>
  <c r="AV42" i="20"/>
  <c r="AZ42" i="20"/>
  <c r="BC42" i="20"/>
  <c r="BG42" i="20"/>
  <c r="BJ42" i="20"/>
  <c r="C43" i="20"/>
  <c r="AS43" i="20"/>
  <c r="AV43" i="20"/>
  <c r="AZ43" i="20"/>
  <c r="BC43" i="20"/>
  <c r="BG43" i="20"/>
  <c r="BJ43" i="20"/>
  <c r="C44" i="20"/>
  <c r="AS44" i="20"/>
  <c r="AV44" i="20"/>
  <c r="AZ44" i="20"/>
  <c r="BC44" i="20"/>
  <c r="BG44" i="20"/>
  <c r="BJ44" i="20"/>
  <c r="C45" i="20"/>
  <c r="AS45" i="20"/>
  <c r="AV45" i="20"/>
  <c r="AZ45" i="20"/>
  <c r="BC45" i="20"/>
  <c r="BG45" i="20"/>
  <c r="BJ45" i="20"/>
  <c r="AS46" i="20"/>
  <c r="AV46" i="20"/>
  <c r="AZ46" i="20"/>
  <c r="BC46" i="20"/>
  <c r="BG46" i="20"/>
  <c r="BJ46" i="20"/>
  <c r="C47" i="20"/>
  <c r="AS47" i="20"/>
  <c r="AV47" i="20"/>
  <c r="AZ47" i="20"/>
  <c r="BC47" i="20"/>
  <c r="BG47" i="20"/>
  <c r="BJ47" i="20"/>
  <c r="C48" i="20"/>
  <c r="AS48" i="20"/>
  <c r="AV48" i="20"/>
  <c r="AZ48" i="20"/>
  <c r="BC48" i="20"/>
  <c r="BG48" i="20"/>
  <c r="BJ48" i="20"/>
  <c r="C49" i="20"/>
  <c r="AS49" i="20"/>
  <c r="AV49" i="20"/>
  <c r="AZ49" i="20"/>
  <c r="BC49" i="20"/>
  <c r="BG49" i="20"/>
  <c r="BJ49" i="20"/>
  <c r="C50" i="20"/>
  <c r="AS50" i="20"/>
  <c r="AV50" i="20"/>
  <c r="AZ50" i="20"/>
  <c r="BC50" i="20"/>
  <c r="BG50" i="20"/>
  <c r="BJ50" i="20"/>
  <c r="C51" i="20"/>
  <c r="AS51" i="20"/>
  <c r="AV51" i="20"/>
  <c r="AZ51" i="20"/>
  <c r="BC51" i="20"/>
  <c r="BG51" i="20"/>
  <c r="BJ51" i="20"/>
  <c r="BF51" i="20" s="1"/>
  <c r="C52" i="20"/>
  <c r="AS52" i="20"/>
  <c r="AV52" i="20"/>
  <c r="AZ52" i="20"/>
  <c r="BC52" i="20"/>
  <c r="BG52" i="20"/>
  <c r="BJ52" i="20"/>
  <c r="C53" i="20"/>
  <c r="AS53" i="20"/>
  <c r="AV53" i="20"/>
  <c r="AZ53" i="20"/>
  <c r="BC53" i="20"/>
  <c r="BG53" i="20"/>
  <c r="BJ53" i="20"/>
  <c r="C54" i="20"/>
  <c r="AS54" i="20"/>
  <c r="AV54" i="20"/>
  <c r="AZ54" i="20"/>
  <c r="BC54" i="20"/>
  <c r="BG54" i="20"/>
  <c r="BJ54" i="20"/>
  <c r="C55" i="20"/>
  <c r="AS55" i="20"/>
  <c r="AV55" i="20"/>
  <c r="AZ55" i="20"/>
  <c r="BC55" i="20"/>
  <c r="BG55" i="20"/>
  <c r="BJ55" i="20"/>
  <c r="C56" i="20"/>
  <c r="AS56" i="20"/>
  <c r="AV56" i="20"/>
  <c r="AZ56" i="20"/>
  <c r="BC56" i="20"/>
  <c r="BG56" i="20"/>
  <c r="BJ56" i="20"/>
  <c r="C57" i="20"/>
  <c r="AS57" i="20"/>
  <c r="AV57" i="20"/>
  <c r="AZ57" i="20"/>
  <c r="BC57" i="20"/>
  <c r="BG57" i="20"/>
  <c r="BJ57" i="20"/>
  <c r="C58" i="20"/>
  <c r="AS58" i="20"/>
  <c r="AV58" i="20"/>
  <c r="AZ58" i="20"/>
  <c r="BC58" i="20"/>
  <c r="BG58" i="20"/>
  <c r="BJ58" i="20"/>
  <c r="C59" i="20"/>
  <c r="AS59" i="20"/>
  <c r="AV59" i="20"/>
  <c r="AZ59" i="20"/>
  <c r="BC59" i="20"/>
  <c r="BG59" i="20"/>
  <c r="BJ59" i="20"/>
  <c r="BF59" i="20" s="1"/>
  <c r="C60" i="20"/>
  <c r="AS60" i="20"/>
  <c r="AV60" i="20"/>
  <c r="AZ60" i="20"/>
  <c r="BC60" i="20"/>
  <c r="BG60" i="20"/>
  <c r="BJ60" i="20"/>
  <c r="C61" i="20"/>
  <c r="AS61" i="20"/>
  <c r="AV61" i="20"/>
  <c r="AZ61" i="20"/>
  <c r="BC61" i="20"/>
  <c r="BG61" i="20"/>
  <c r="BJ61" i="20"/>
  <c r="C62" i="20"/>
  <c r="AS62" i="20"/>
  <c r="AV62" i="20"/>
  <c r="AZ62" i="20"/>
  <c r="BC62" i="20"/>
  <c r="BG62" i="20"/>
  <c r="BJ62" i="20"/>
  <c r="C63" i="20"/>
  <c r="AS63" i="20"/>
  <c r="AV63" i="20"/>
  <c r="AZ63" i="20"/>
  <c r="BC63" i="20"/>
  <c r="BG63" i="20"/>
  <c r="BJ63" i="20"/>
  <c r="BF63" i="20" s="1"/>
  <c r="C64" i="20"/>
  <c r="AS64" i="20"/>
  <c r="AV64" i="20"/>
  <c r="AZ64" i="20"/>
  <c r="BC64" i="20"/>
  <c r="BG64" i="20"/>
  <c r="BJ64" i="20"/>
  <c r="C65" i="20"/>
  <c r="AS65" i="20"/>
  <c r="AV65" i="20"/>
  <c r="AZ65" i="20"/>
  <c r="BC65" i="20"/>
  <c r="BG65" i="20"/>
  <c r="BJ65" i="20"/>
  <c r="C66" i="20"/>
  <c r="AS66" i="20"/>
  <c r="AV66" i="20"/>
  <c r="AZ66" i="20"/>
  <c r="BC66" i="20"/>
  <c r="BG66" i="20"/>
  <c r="BJ66" i="20"/>
  <c r="C67" i="20"/>
  <c r="AS67" i="20"/>
  <c r="AV67" i="20"/>
  <c r="AZ67" i="20"/>
  <c r="BC67" i="20"/>
  <c r="BG67" i="20"/>
  <c r="BJ67" i="20"/>
  <c r="C68" i="20"/>
  <c r="AS68" i="20"/>
  <c r="AV68" i="20"/>
  <c r="AZ68" i="20"/>
  <c r="BC68" i="20"/>
  <c r="BG68" i="20"/>
  <c r="BJ68" i="20"/>
  <c r="C69" i="20"/>
  <c r="AS69" i="20"/>
  <c r="AV69" i="20"/>
  <c r="AZ69" i="20"/>
  <c r="BC69" i="20"/>
  <c r="BG69" i="20"/>
  <c r="BJ69" i="20"/>
  <c r="C70" i="20"/>
  <c r="AS70" i="20"/>
  <c r="AV70" i="20"/>
  <c r="AZ70" i="20"/>
  <c r="BC70" i="20"/>
  <c r="BG70" i="20"/>
  <c r="BJ70" i="20"/>
  <c r="AS71" i="20"/>
  <c r="C72" i="20"/>
  <c r="AS72" i="20"/>
  <c r="AV72" i="20"/>
  <c r="AZ72" i="20"/>
  <c r="BC72" i="20"/>
  <c r="BG72" i="20"/>
  <c r="BJ72" i="20"/>
  <c r="C73" i="20"/>
  <c r="AS73" i="20"/>
  <c r="AV73" i="20"/>
  <c r="AZ73" i="20"/>
  <c r="BC73" i="20"/>
  <c r="BG73" i="20"/>
  <c r="BJ73" i="20"/>
  <c r="C74" i="20"/>
  <c r="AS74" i="20"/>
  <c r="AV74" i="20"/>
  <c r="AZ74" i="20"/>
  <c r="BC74" i="20"/>
  <c r="BG74" i="20"/>
  <c r="BJ74" i="20"/>
  <c r="C75" i="20"/>
  <c r="AS75" i="20"/>
  <c r="AV75" i="20"/>
  <c r="AZ75" i="20"/>
  <c r="BC75" i="20"/>
  <c r="BG75" i="20"/>
  <c r="BJ75" i="20"/>
  <c r="C76" i="20"/>
  <c r="AS76" i="20"/>
  <c r="AV76" i="20"/>
  <c r="AZ76" i="20"/>
  <c r="BC76" i="20"/>
  <c r="BG76" i="20"/>
  <c r="BJ76" i="20"/>
  <c r="C77" i="20"/>
  <c r="AS77" i="20"/>
  <c r="AV77" i="20"/>
  <c r="AZ77" i="20"/>
  <c r="BC77" i="20"/>
  <c r="BG77" i="20"/>
  <c r="BJ77" i="20"/>
  <c r="C78" i="20"/>
  <c r="AS78" i="20"/>
  <c r="AV78" i="20"/>
  <c r="AZ78" i="20"/>
  <c r="BC78" i="20"/>
  <c r="BG78" i="20"/>
  <c r="BJ78" i="20"/>
  <c r="C79" i="20"/>
  <c r="AS79" i="20"/>
  <c r="AV79" i="20"/>
  <c r="AZ79" i="20"/>
  <c r="BC79" i="20"/>
  <c r="BG79" i="20"/>
  <c r="BJ79" i="20"/>
  <c r="C80" i="20"/>
  <c r="AS80" i="20"/>
  <c r="AV80" i="20"/>
  <c r="AZ80" i="20"/>
  <c r="BC80" i="20"/>
  <c r="BG80" i="20"/>
  <c r="BJ80" i="20"/>
  <c r="C81" i="20"/>
  <c r="AS81" i="20"/>
  <c r="AV81" i="20"/>
  <c r="AZ81" i="20"/>
  <c r="BC81" i="20"/>
  <c r="BG81" i="20"/>
  <c r="BJ81" i="20"/>
  <c r="C82" i="20"/>
  <c r="AS82" i="20"/>
  <c r="AV82" i="20"/>
  <c r="AZ82" i="20"/>
  <c r="BC82" i="20"/>
  <c r="BG82" i="20"/>
  <c r="BJ82" i="20"/>
  <c r="C83" i="20"/>
  <c r="AS83" i="20"/>
  <c r="AV83" i="20"/>
  <c r="AZ83" i="20"/>
  <c r="BC83" i="20"/>
  <c r="BG83" i="20"/>
  <c r="BJ83" i="20"/>
  <c r="C84" i="20"/>
  <c r="AS84" i="20"/>
  <c r="AV84" i="20"/>
  <c r="AZ84" i="20"/>
  <c r="BC84" i="20"/>
  <c r="BG84" i="20"/>
  <c r="BJ84" i="20"/>
  <c r="C85" i="20"/>
  <c r="AS85" i="20"/>
  <c r="AV85" i="20"/>
  <c r="AZ85" i="20"/>
  <c r="BC85" i="20"/>
  <c r="BG85" i="20"/>
  <c r="BJ85" i="20"/>
  <c r="C86" i="20"/>
  <c r="AS86" i="20"/>
  <c r="AV86" i="20"/>
  <c r="AZ86" i="20"/>
  <c r="BC86" i="20"/>
  <c r="BG86" i="20"/>
  <c r="BJ86" i="20"/>
  <c r="C87" i="20"/>
  <c r="AS87" i="20"/>
  <c r="AV87" i="20"/>
  <c r="AZ87" i="20"/>
  <c r="BC87" i="20"/>
  <c r="BG87" i="20"/>
  <c r="BJ87" i="20"/>
  <c r="C88" i="20"/>
  <c r="AS88" i="20"/>
  <c r="AV88" i="20"/>
  <c r="AZ88" i="20"/>
  <c r="BC88" i="20"/>
  <c r="BG88" i="20"/>
  <c r="BJ88" i="20"/>
  <c r="C89" i="20"/>
  <c r="AS89" i="20"/>
  <c r="AV89" i="20"/>
  <c r="AZ89" i="20"/>
  <c r="BC89" i="20"/>
  <c r="BG89" i="20"/>
  <c r="BJ89" i="20"/>
  <c r="C90" i="20"/>
  <c r="AS90" i="20"/>
  <c r="AV90" i="20"/>
  <c r="AZ90" i="20"/>
  <c r="BC90" i="20"/>
  <c r="BG90" i="20"/>
  <c r="BJ90" i="20"/>
  <c r="C91" i="20"/>
  <c r="AS91" i="20"/>
  <c r="AV91" i="20"/>
  <c r="AZ91" i="20"/>
  <c r="BC91" i="20"/>
  <c r="BG91" i="20"/>
  <c r="BJ91" i="20"/>
  <c r="C92" i="20"/>
  <c r="AS92" i="20"/>
  <c r="AV92" i="20"/>
  <c r="AZ92" i="20"/>
  <c r="BC92" i="20"/>
  <c r="BG92" i="20"/>
  <c r="BJ92" i="20"/>
  <c r="C93" i="20"/>
  <c r="AS93" i="20"/>
  <c r="AV93" i="20"/>
  <c r="AZ93" i="20"/>
  <c r="BC93" i="20"/>
  <c r="BG93" i="20"/>
  <c r="BJ93" i="20"/>
  <c r="C94" i="20"/>
  <c r="AS94" i="20"/>
  <c r="AV94" i="20"/>
  <c r="AZ94" i="20"/>
  <c r="BC94" i="20"/>
  <c r="BG94" i="20"/>
  <c r="BJ94" i="20"/>
  <c r="C95" i="20"/>
  <c r="AS95" i="20"/>
  <c r="AV95" i="20"/>
  <c r="AZ95" i="20"/>
  <c r="BC95" i="20"/>
  <c r="BG95" i="20"/>
  <c r="BJ95" i="20"/>
  <c r="C96" i="20"/>
  <c r="AS96" i="20"/>
  <c r="AV96" i="20"/>
  <c r="AZ96" i="20"/>
  <c r="BC96" i="20"/>
  <c r="BG96" i="20"/>
  <c r="BJ96" i="20"/>
  <c r="C97" i="20"/>
  <c r="AS97" i="20"/>
  <c r="AV97" i="20"/>
  <c r="AZ97" i="20"/>
  <c r="BC97" i="20"/>
  <c r="BG97" i="20"/>
  <c r="BJ97" i="20"/>
  <c r="C98" i="20"/>
  <c r="AS98" i="20"/>
  <c r="AV98" i="20"/>
  <c r="AZ98" i="20"/>
  <c r="BC98" i="20"/>
  <c r="BG98" i="20"/>
  <c r="BJ98" i="20"/>
  <c r="C99" i="20"/>
  <c r="AS99" i="20"/>
  <c r="AV99" i="20"/>
  <c r="AZ99" i="20"/>
  <c r="BC99" i="20"/>
  <c r="BG99" i="20"/>
  <c r="BJ99" i="20"/>
  <c r="C100" i="20"/>
  <c r="AS100" i="20"/>
  <c r="AV100" i="20"/>
  <c r="AZ100" i="20"/>
  <c r="BC100" i="20"/>
  <c r="BG100" i="20"/>
  <c r="BJ100" i="20"/>
  <c r="BF47" i="20" l="1"/>
  <c r="BF39" i="20"/>
  <c r="BF43" i="20"/>
  <c r="AY62" i="20"/>
  <c r="AR75" i="20"/>
  <c r="AR79" i="20"/>
  <c r="BF55" i="20"/>
  <c r="BF95" i="20"/>
  <c r="BF100" i="20"/>
  <c r="BF89" i="20"/>
  <c r="BF81" i="20"/>
  <c r="BF77" i="20"/>
  <c r="C35" i="20"/>
  <c r="AY70" i="20"/>
  <c r="AZ35" i="20"/>
  <c r="AR38" i="20"/>
  <c r="BC35" i="20"/>
  <c r="BJ35" i="20"/>
  <c r="AV35" i="20"/>
  <c r="BG35" i="20"/>
  <c r="AS35" i="20"/>
  <c r="AY96" i="20"/>
  <c r="BF91" i="20"/>
  <c r="BF83" i="20"/>
  <c r="AR83" i="20"/>
  <c r="BF79" i="20"/>
  <c r="BF74" i="20"/>
  <c r="AR67" i="20"/>
  <c r="AY65" i="20"/>
  <c r="AP45" i="20"/>
  <c r="BN45" i="20" s="1"/>
  <c r="AP41" i="20"/>
  <c r="BN41" i="20" s="1"/>
  <c r="AQ38" i="20"/>
  <c r="BO38" i="20" s="1"/>
  <c r="AP37" i="20"/>
  <c r="BN37" i="20" s="1"/>
  <c r="AP96" i="20"/>
  <c r="BN96" i="20" s="1"/>
  <c r="AR42" i="20"/>
  <c r="AY86" i="20"/>
  <c r="AY78" i="20"/>
  <c r="AY73" i="20"/>
  <c r="BF45" i="20"/>
  <c r="AP44" i="20"/>
  <c r="BN44" i="20" s="1"/>
  <c r="BF41" i="20"/>
  <c r="BF37" i="20"/>
  <c r="BF84" i="20"/>
  <c r="AQ84" i="20"/>
  <c r="BO84" i="20" s="1"/>
  <c r="AQ41" i="20"/>
  <c r="AP99" i="20"/>
  <c r="BN99" i="20" s="1"/>
  <c r="AY99" i="20"/>
  <c r="AQ99" i="20"/>
  <c r="BO99" i="20" s="1"/>
  <c r="AR97" i="20"/>
  <c r="AR81" i="20"/>
  <c r="AY39" i="20"/>
  <c r="AQ39" i="20"/>
  <c r="BO39" i="20" s="1"/>
  <c r="AQ70" i="20"/>
  <c r="BO70" i="20" s="1"/>
  <c r="BF70" i="20"/>
  <c r="AY83" i="20"/>
  <c r="AR77" i="20"/>
  <c r="BF72" i="20"/>
  <c r="AQ62" i="20"/>
  <c r="BO62" i="20" s="1"/>
  <c r="BF62" i="20"/>
  <c r="BF93" i="20"/>
  <c r="AP40" i="20"/>
  <c r="BN40" i="20" s="1"/>
  <c r="BF40" i="20"/>
  <c r="AQ40" i="20"/>
  <c r="BO40" i="20" s="1"/>
  <c r="AY94" i="20"/>
  <c r="AQ94" i="20"/>
  <c r="BO94" i="20" s="1"/>
  <c r="BF94" i="20"/>
  <c r="BF92" i="20"/>
  <c r="AQ92" i="20"/>
  <c r="BO92" i="20" s="1"/>
  <c r="AQ74" i="20"/>
  <c r="BO74" i="20" s="1"/>
  <c r="AQ68" i="20"/>
  <c r="BO68" i="20" s="1"/>
  <c r="AQ37" i="20"/>
  <c r="BO37" i="20" s="1"/>
  <c r="AY100" i="20"/>
  <c r="AQ100" i="20"/>
  <c r="BO100" i="20" s="1"/>
  <c r="BF38" i="20"/>
  <c r="BF76" i="20"/>
  <c r="AQ76" i="20"/>
  <c r="BO76" i="20" s="1"/>
  <c r="AR91" i="20"/>
  <c r="AY91" i="20"/>
  <c r="AQ78" i="20"/>
  <c r="BO78" i="20" s="1"/>
  <c r="AP47" i="20"/>
  <c r="BN47" i="20" s="1"/>
  <c r="AR98" i="20"/>
  <c r="AY98" i="20"/>
  <c r="BF98" i="20"/>
  <c r="AQ45" i="20"/>
  <c r="BO45" i="20" s="1"/>
  <c r="BF60" i="20"/>
  <c r="AQ60" i="20"/>
  <c r="BO60" i="20" s="1"/>
  <c r="AY59" i="20"/>
  <c r="AQ86" i="20"/>
  <c r="BO86" i="20" s="1"/>
  <c r="BF86" i="20"/>
  <c r="BF52" i="20"/>
  <c r="AQ52" i="20"/>
  <c r="BO52" i="20" s="1"/>
  <c r="AY67" i="20"/>
  <c r="AQ42" i="20"/>
  <c r="BO42" i="20" s="1"/>
  <c r="BF42" i="20"/>
  <c r="BF96" i="20"/>
  <c r="AQ96" i="20"/>
  <c r="BO96" i="20" s="1"/>
  <c r="AR89" i="20"/>
  <c r="AY89" i="20"/>
  <c r="AR73" i="20"/>
  <c r="AQ90" i="20"/>
  <c r="BO90" i="20" s="1"/>
  <c r="AY75" i="20"/>
  <c r="AR65" i="20"/>
  <c r="AQ82" i="20"/>
  <c r="BO82" i="20" s="1"/>
  <c r="AR46" i="20"/>
  <c r="AQ46" i="20"/>
  <c r="BO46" i="20" s="1"/>
  <c r="BF46" i="20"/>
  <c r="BF44" i="20"/>
  <c r="AQ44" i="20"/>
  <c r="AQ66" i="20"/>
  <c r="BO66" i="20" s="1"/>
  <c r="AR56" i="20"/>
  <c r="BF56" i="20"/>
  <c r="AQ56" i="20"/>
  <c r="BO56" i="20" s="1"/>
  <c r="AP55" i="20"/>
  <c r="BN55" i="20" s="1"/>
  <c r="AY43" i="20"/>
  <c r="AQ43" i="20"/>
  <c r="BO43" i="20" s="1"/>
  <c r="AY87" i="20"/>
  <c r="AR48" i="20"/>
  <c r="AQ48" i="20"/>
  <c r="BO48" i="20" s="1"/>
  <c r="AY46" i="20"/>
  <c r="AR45" i="20"/>
  <c r="AP43" i="20"/>
  <c r="BN43" i="20" s="1"/>
  <c r="AY42" i="20"/>
  <c r="AR41" i="20"/>
  <c r="AP39" i="20"/>
  <c r="BN39" i="20" s="1"/>
  <c r="AY38" i="20"/>
  <c r="AR37" i="20"/>
  <c r="AP46" i="20"/>
  <c r="BN46" i="20" s="1"/>
  <c r="AY45" i="20"/>
  <c r="AR44" i="20"/>
  <c r="AP42" i="20"/>
  <c r="BN42" i="20" s="1"/>
  <c r="AY41" i="20"/>
  <c r="AR40" i="20"/>
  <c r="AP38" i="20"/>
  <c r="BN38" i="20" s="1"/>
  <c r="AY37" i="20"/>
  <c r="AY44" i="20"/>
  <c r="AR43" i="20"/>
  <c r="AY40" i="20"/>
  <c r="AR39" i="20"/>
  <c r="BF99" i="20"/>
  <c r="BF97" i="20"/>
  <c r="AQ97" i="20"/>
  <c r="BO97" i="20" s="1"/>
  <c r="AP95" i="20"/>
  <c r="BN95" i="20" s="1"/>
  <c r="AY93" i="20"/>
  <c r="BF90" i="20"/>
  <c r="BF88" i="20"/>
  <c r="AY85" i="20"/>
  <c r="BF82" i="20"/>
  <c r="AY80" i="20"/>
  <c r="AY79" i="20"/>
  <c r="AY77" i="20"/>
  <c r="AQ75" i="20"/>
  <c r="BO75" i="20" s="1"/>
  <c r="AQ67" i="20"/>
  <c r="BO67" i="20" s="1"/>
  <c r="AR95" i="20"/>
  <c r="AY90" i="20"/>
  <c r="AY88" i="20"/>
  <c r="BF85" i="20"/>
  <c r="AY82" i="20"/>
  <c r="AQ79" i="20"/>
  <c r="BO79" i="20" s="1"/>
  <c r="AY69" i="20"/>
  <c r="BF66" i="20"/>
  <c r="BF64" i="20"/>
  <c r="AQ59" i="20"/>
  <c r="BO59" i="20" s="1"/>
  <c r="BF58" i="20"/>
  <c r="AQ55" i="20"/>
  <c r="BO55" i="20" s="1"/>
  <c r="BF54" i="20"/>
  <c r="AQ51" i="20"/>
  <c r="BO51" i="20" s="1"/>
  <c r="BF50" i="20"/>
  <c r="AQ47" i="20"/>
  <c r="BO47" i="20" s="1"/>
  <c r="AQ87" i="20"/>
  <c r="BO87" i="20" s="1"/>
  <c r="AY81" i="20"/>
  <c r="BF78" i="20"/>
  <c r="AY74" i="20"/>
  <c r="AY72" i="20"/>
  <c r="BF68" i="20"/>
  <c r="AY66" i="20"/>
  <c r="AY64" i="20"/>
  <c r="AY63" i="20"/>
  <c r="AY61" i="20"/>
  <c r="AQ54" i="20"/>
  <c r="BO54" i="20" s="1"/>
  <c r="AQ50" i="20"/>
  <c r="BO50" i="20" s="1"/>
  <c r="AY97" i="20"/>
  <c r="AQ91" i="20"/>
  <c r="BO91" i="20" s="1"/>
  <c r="AQ83" i="20"/>
  <c r="BO83" i="20" s="1"/>
  <c r="BF80" i="20"/>
  <c r="AQ71" i="20"/>
  <c r="BO71" i="20" s="1"/>
  <c r="AQ63" i="20"/>
  <c r="BO63" i="20" s="1"/>
  <c r="BF61" i="20"/>
  <c r="BF57" i="20"/>
  <c r="AR57" i="20"/>
  <c r="BF53" i="20"/>
  <c r="AR53" i="20"/>
  <c r="AR52" i="20"/>
  <c r="BF49" i="20"/>
  <c r="AR49" i="20"/>
  <c r="BF48" i="20"/>
  <c r="AP100" i="20"/>
  <c r="BN100" i="20" s="1"/>
  <c r="BF75" i="20"/>
  <c r="BF73" i="20"/>
  <c r="BF67" i="20"/>
  <c r="BF65" i="20"/>
  <c r="AP51" i="20"/>
  <c r="BN51" i="20" s="1"/>
  <c r="AP58" i="20"/>
  <c r="BN58" i="20" s="1"/>
  <c r="AP54" i="20"/>
  <c r="AP50" i="20"/>
  <c r="BF87" i="20"/>
  <c r="BF69" i="20"/>
  <c r="AP57" i="20"/>
  <c r="BN57" i="20" s="1"/>
  <c r="AP53" i="20"/>
  <c r="BN53" i="20" s="1"/>
  <c r="AP49" i="20"/>
  <c r="BN49" i="20" s="1"/>
  <c r="AR99" i="20"/>
  <c r="AQ98" i="20"/>
  <c r="BO98" i="20" s="1"/>
  <c r="AP97" i="20"/>
  <c r="BN97" i="20" s="1"/>
  <c r="AP93" i="20"/>
  <c r="BN93" i="20" s="1"/>
  <c r="AY92" i="20"/>
  <c r="AR88" i="20"/>
  <c r="AP88" i="20"/>
  <c r="BN88" i="20" s="1"/>
  <c r="AR87" i="20"/>
  <c r="AP85" i="20"/>
  <c r="BN85" i="20" s="1"/>
  <c r="AY84" i="20"/>
  <c r="AR80" i="20"/>
  <c r="AP80" i="20"/>
  <c r="BN80" i="20" s="1"/>
  <c r="AP77" i="20"/>
  <c r="BN77" i="20" s="1"/>
  <c r="AY76" i="20"/>
  <c r="AR72" i="20"/>
  <c r="AP72" i="20"/>
  <c r="BN72" i="20" s="1"/>
  <c r="AR71" i="20"/>
  <c r="AP69" i="20"/>
  <c r="BN69" i="20" s="1"/>
  <c r="AY68" i="20"/>
  <c r="AR64" i="20"/>
  <c r="AP64" i="20"/>
  <c r="BN64" i="20" s="1"/>
  <c r="AR63" i="20"/>
  <c r="AP61" i="20"/>
  <c r="BN61" i="20" s="1"/>
  <c r="AY60" i="20"/>
  <c r="AR100" i="20"/>
  <c r="AP98" i="20"/>
  <c r="AR96" i="20"/>
  <c r="AY95" i="20"/>
  <c r="AQ93" i="20"/>
  <c r="BO93" i="20" s="1"/>
  <c r="AP90" i="20"/>
  <c r="BN90" i="20" s="1"/>
  <c r="AR90" i="20"/>
  <c r="AQ88" i="20"/>
  <c r="BO88" i="20" s="1"/>
  <c r="AP87" i="20"/>
  <c r="BN87" i="20" s="1"/>
  <c r="AQ85" i="20"/>
  <c r="BO85" i="20" s="1"/>
  <c r="AP82" i="20"/>
  <c r="AR82" i="20"/>
  <c r="AQ80" i="20"/>
  <c r="BO80" i="20" s="1"/>
  <c r="AP79" i="20"/>
  <c r="BN79" i="20" s="1"/>
  <c r="AQ77" i="20"/>
  <c r="BO77" i="20" s="1"/>
  <c r="AP74" i="20"/>
  <c r="BN74" i="20" s="1"/>
  <c r="AR74" i="20"/>
  <c r="AQ72" i="20"/>
  <c r="BO72" i="20" s="1"/>
  <c r="AP71" i="20"/>
  <c r="BN71" i="20" s="1"/>
  <c r="AQ69" i="20"/>
  <c r="BO69" i="20" s="1"/>
  <c r="AP66" i="20"/>
  <c r="BN66" i="20" s="1"/>
  <c r="AR66" i="20"/>
  <c r="AQ64" i="20"/>
  <c r="BO64" i="20" s="1"/>
  <c r="AP63" i="20"/>
  <c r="BN63" i="20" s="1"/>
  <c r="AQ61" i="20"/>
  <c r="BO61" i="20" s="1"/>
  <c r="AQ58" i="20"/>
  <c r="BO58" i="20" s="1"/>
  <c r="AY58" i="20"/>
  <c r="AQ95" i="20"/>
  <c r="BO95" i="20" s="1"/>
  <c r="AR92" i="20"/>
  <c r="AP92" i="20"/>
  <c r="BN92" i="20" s="1"/>
  <c r="AP89" i="20"/>
  <c r="BN89" i="20" s="1"/>
  <c r="AR84" i="20"/>
  <c r="AP84" i="20"/>
  <c r="BN84" i="20" s="1"/>
  <c r="AP81" i="20"/>
  <c r="BN81" i="20" s="1"/>
  <c r="AR76" i="20"/>
  <c r="AP76" i="20"/>
  <c r="BN76" i="20" s="1"/>
  <c r="AP73" i="20"/>
  <c r="BN73" i="20" s="1"/>
  <c r="AR68" i="20"/>
  <c r="AP68" i="20"/>
  <c r="AP65" i="20"/>
  <c r="BN65" i="20" s="1"/>
  <c r="AR60" i="20"/>
  <c r="AP60" i="20"/>
  <c r="BN60" i="20" s="1"/>
  <c r="AR59" i="20"/>
  <c r="AP94" i="20"/>
  <c r="BN94" i="20" s="1"/>
  <c r="AR94" i="20"/>
  <c r="AR93" i="20"/>
  <c r="AP91" i="20"/>
  <c r="AQ89" i="20"/>
  <c r="BO89" i="20" s="1"/>
  <c r="AP86" i="20"/>
  <c r="BN86" i="20" s="1"/>
  <c r="AR86" i="20"/>
  <c r="AR85" i="20"/>
  <c r="AP83" i="20"/>
  <c r="BN83" i="20" s="1"/>
  <c r="AQ81" i="20"/>
  <c r="BO81" i="20" s="1"/>
  <c r="AP78" i="20"/>
  <c r="AR78" i="20"/>
  <c r="AP75" i="20"/>
  <c r="BN75" i="20" s="1"/>
  <c r="AQ73" i="20"/>
  <c r="BO73" i="20" s="1"/>
  <c r="AP70" i="20"/>
  <c r="BN70" i="20" s="1"/>
  <c r="AR70" i="20"/>
  <c r="AR69" i="20"/>
  <c r="AP67" i="20"/>
  <c r="BN67" i="20" s="1"/>
  <c r="AQ65" i="20"/>
  <c r="BO65" i="20" s="1"/>
  <c r="AP62" i="20"/>
  <c r="BN62" i="20" s="1"/>
  <c r="AR62" i="20"/>
  <c r="AR61" i="20"/>
  <c r="AP59" i="20"/>
  <c r="BN59" i="20" s="1"/>
  <c r="AR58" i="20"/>
  <c r="AY57" i="20"/>
  <c r="AQ57" i="20"/>
  <c r="BO57" i="20" s="1"/>
  <c r="AP56" i="20"/>
  <c r="BN56" i="20" s="1"/>
  <c r="AR54" i="20"/>
  <c r="AY53" i="20"/>
  <c r="AQ53" i="20"/>
  <c r="BO53" i="20" s="1"/>
  <c r="AP52" i="20"/>
  <c r="AR50" i="20"/>
  <c r="AY49" i="20"/>
  <c r="AQ49" i="20"/>
  <c r="BO49" i="20" s="1"/>
  <c r="AP48" i="20"/>
  <c r="BN48" i="20" s="1"/>
  <c r="AR55" i="20"/>
  <c r="AY54" i="20"/>
  <c r="AR51" i="20"/>
  <c r="AY50" i="20"/>
  <c r="AR47" i="20"/>
  <c r="AY55" i="20"/>
  <c r="AY51" i="20"/>
  <c r="AY47" i="20"/>
  <c r="AY56" i="20"/>
  <c r="AY52" i="20"/>
  <c r="AY48" i="20"/>
  <c r="AO91" i="20" l="1"/>
  <c r="BM91" i="20" s="1"/>
  <c r="BN91" i="20"/>
  <c r="AO68" i="20"/>
  <c r="BM68" i="20" s="1"/>
  <c r="BN68" i="20"/>
  <c r="AO52" i="20"/>
  <c r="BM52" i="20" s="1"/>
  <c r="BN52" i="20"/>
  <c r="AO78" i="20"/>
  <c r="BM78" i="20" s="1"/>
  <c r="BN78" i="20"/>
  <c r="AO98" i="20"/>
  <c r="BM98" i="20" s="1"/>
  <c r="BN98" i="20"/>
  <c r="AO54" i="20"/>
  <c r="BM54" i="20" s="1"/>
  <c r="BN54" i="20"/>
  <c r="AO41" i="20"/>
  <c r="BM41" i="20" s="1"/>
  <c r="BO41" i="20"/>
  <c r="AO82" i="20"/>
  <c r="BM82" i="20" s="1"/>
  <c r="BN82" i="20"/>
  <c r="AO50" i="20"/>
  <c r="BM50" i="20" s="1"/>
  <c r="BN50" i="20"/>
  <c r="AO44" i="20"/>
  <c r="BM44" i="20" s="1"/>
  <c r="BO44" i="20"/>
  <c r="AO97" i="20"/>
  <c r="BM97" i="20" s="1"/>
  <c r="AO55" i="20"/>
  <c r="BM55" i="20" s="1"/>
  <c r="AO70" i="20"/>
  <c r="BM70" i="20" s="1"/>
  <c r="AO71" i="20"/>
  <c r="BM71" i="20" s="1"/>
  <c r="AO100" i="20"/>
  <c r="BM100" i="20" s="1"/>
  <c r="AO86" i="20"/>
  <c r="BM86" i="20" s="1"/>
  <c r="AO84" i="20"/>
  <c r="BM84" i="20" s="1"/>
  <c r="AO87" i="20"/>
  <c r="BM87" i="20" s="1"/>
  <c r="AO96" i="20"/>
  <c r="BM96" i="20" s="1"/>
  <c r="AO45" i="20"/>
  <c r="BM45" i="20" s="1"/>
  <c r="AO38" i="20"/>
  <c r="BM38" i="20" s="1"/>
  <c r="AO37" i="20"/>
  <c r="BM37" i="20" s="1"/>
  <c r="AO67" i="20"/>
  <c r="BM67" i="20" s="1"/>
  <c r="AO66" i="20"/>
  <c r="BM66" i="20" s="1"/>
  <c r="AY35" i="20"/>
  <c r="AO42" i="20"/>
  <c r="BM42" i="20" s="1"/>
  <c r="AR35" i="20"/>
  <c r="AO99" i="20"/>
  <c r="BM99" i="20" s="1"/>
  <c r="AP35" i="20"/>
  <c r="BN35" i="20" s="1"/>
  <c r="AO94" i="20"/>
  <c r="BM94" i="20" s="1"/>
  <c r="AO74" i="20"/>
  <c r="BM74" i="20" s="1"/>
  <c r="AQ35" i="20"/>
  <c r="BO35" i="20" s="1"/>
  <c r="AO40" i="20"/>
  <c r="BM40" i="20" s="1"/>
  <c r="BF35" i="20"/>
  <c r="AO76" i="20"/>
  <c r="BM76" i="20" s="1"/>
  <c r="AO48" i="20"/>
  <c r="BM48" i="20" s="1"/>
  <c r="AO56" i="20"/>
  <c r="BM56" i="20" s="1"/>
  <c r="AO60" i="20"/>
  <c r="BM60" i="20" s="1"/>
  <c r="AO92" i="20"/>
  <c r="BM92" i="20" s="1"/>
  <c r="AO90" i="20"/>
  <c r="BM90" i="20" s="1"/>
  <c r="AO47" i="20"/>
  <c r="BM47" i="20" s="1"/>
  <c r="AO39" i="20"/>
  <c r="BM39" i="20" s="1"/>
  <c r="AO64" i="20"/>
  <c r="BM64" i="20" s="1"/>
  <c r="AO63" i="20"/>
  <c r="BM63" i="20" s="1"/>
  <c r="AO49" i="20"/>
  <c r="BM49" i="20" s="1"/>
  <c r="AO83" i="20"/>
  <c r="BM83" i="20" s="1"/>
  <c r="AO77" i="20"/>
  <c r="BM77" i="20" s="1"/>
  <c r="AO62" i="20"/>
  <c r="BM62" i="20" s="1"/>
  <c r="AO59" i="20"/>
  <c r="BM59" i="20" s="1"/>
  <c r="AO51" i="20"/>
  <c r="BM51" i="20" s="1"/>
  <c r="AO79" i="20"/>
  <c r="BM79" i="20" s="1"/>
  <c r="AO75" i="20"/>
  <c r="BM75" i="20" s="1"/>
  <c r="AO53" i="20"/>
  <c r="BM53" i="20" s="1"/>
  <c r="AO46" i="20"/>
  <c r="BM46" i="20" s="1"/>
  <c r="AO43" i="20"/>
  <c r="BM43" i="20" s="1"/>
  <c r="AO95" i="20"/>
  <c r="BM95" i="20" s="1"/>
  <c r="AO57" i="20"/>
  <c r="BM57" i="20" s="1"/>
  <c r="AO65" i="20"/>
  <c r="BM65" i="20" s="1"/>
  <c r="AO61" i="20"/>
  <c r="BM61" i="20" s="1"/>
  <c r="AO58" i="20"/>
  <c r="BM58" i="20" s="1"/>
  <c r="AO85" i="20"/>
  <c r="BM85" i="20" s="1"/>
  <c r="AO89" i="20"/>
  <c r="BM89" i="20" s="1"/>
  <c r="AO72" i="20"/>
  <c r="BM72" i="20" s="1"/>
  <c r="AO80" i="20"/>
  <c r="BM80" i="20" s="1"/>
  <c r="AO93" i="20"/>
  <c r="BM93" i="20" s="1"/>
  <c r="AO81" i="20"/>
  <c r="BM81" i="20" s="1"/>
  <c r="AO88" i="20"/>
  <c r="BM88" i="20" s="1"/>
  <c r="AO73" i="20"/>
  <c r="BM73" i="20" s="1"/>
  <c r="AO69" i="20"/>
  <c r="BM69" i="20" s="1"/>
  <c r="AO35" i="20" l="1"/>
  <c r="BM35" i="20" s="1"/>
  <c r="E42" i="33" l="1"/>
  <c r="M38" i="33"/>
  <c r="M37" i="33"/>
  <c r="M36" i="33"/>
  <c r="N35" i="33"/>
  <c r="M35" i="33"/>
  <c r="H35" i="33"/>
  <c r="E35" i="33"/>
  <c r="N34" i="33"/>
  <c r="M34" i="33"/>
  <c r="H34" i="33"/>
  <c r="E34" i="33"/>
  <c r="N33" i="33"/>
  <c r="M33" i="33"/>
  <c r="H33" i="33"/>
  <c r="E33" i="33"/>
  <c r="K32" i="33"/>
  <c r="J32" i="33"/>
  <c r="I32" i="33"/>
  <c r="D32" i="33"/>
  <c r="E32" i="33" s="1"/>
  <c r="L31" i="33"/>
  <c r="K31" i="33"/>
  <c r="E31" i="33"/>
  <c r="D30" i="33"/>
  <c r="D29" i="33" s="1"/>
  <c r="C30" i="33"/>
  <c r="C29" i="33" s="1"/>
  <c r="E26" i="33"/>
  <c r="E25" i="33"/>
  <c r="E24" i="33"/>
  <c r="E23" i="33"/>
  <c r="J22" i="33"/>
  <c r="E22" i="33"/>
  <c r="E21" i="33"/>
  <c r="F18" i="33"/>
  <c r="E18" i="33"/>
  <c r="E17" i="33"/>
  <c r="E16" i="33"/>
  <c r="E13" i="33"/>
  <c r="C10" i="33"/>
  <c r="C9" i="33" s="1"/>
  <c r="A3" i="33"/>
  <c r="C8" i="33" l="1"/>
  <c r="J31" i="33"/>
  <c r="J29" i="33" s="1"/>
  <c r="E29" i="33"/>
  <c r="E30" i="33"/>
  <c r="C16" i="11"/>
  <c r="C11" i="8" l="1"/>
  <c r="C41" i="8"/>
  <c r="N41" i="8"/>
  <c r="N87" i="7"/>
  <c r="D87" i="7"/>
  <c r="S36" i="6" l="1"/>
  <c r="G31" i="6"/>
  <c r="F33" i="6"/>
  <c r="C102" i="19" l="1"/>
  <c r="C101" i="19"/>
  <c r="C100" i="19"/>
  <c r="K99" i="19"/>
  <c r="J99" i="19"/>
  <c r="I99" i="19"/>
  <c r="H99" i="19"/>
  <c r="G99" i="19"/>
  <c r="F99" i="19"/>
  <c r="E99" i="19"/>
  <c r="D99" i="19"/>
  <c r="C98" i="19"/>
  <c r="I98" i="19" s="1"/>
  <c r="C97" i="19"/>
  <c r="I97" i="19" s="1"/>
  <c r="C96" i="19"/>
  <c r="I96" i="19" s="1"/>
  <c r="C95" i="19"/>
  <c r="I95" i="19" s="1"/>
  <c r="C94" i="19"/>
  <c r="I94" i="19" s="1"/>
  <c r="H93" i="19"/>
  <c r="H90" i="19" s="1"/>
  <c r="C93" i="19"/>
  <c r="C92" i="19"/>
  <c r="C91" i="19"/>
  <c r="J90" i="19"/>
  <c r="G90" i="19"/>
  <c r="F90" i="19"/>
  <c r="E90" i="19"/>
  <c r="D90" i="19"/>
  <c r="C89" i="19"/>
  <c r="C88" i="19"/>
  <c r="C87" i="19"/>
  <c r="K86" i="19"/>
  <c r="J86" i="19"/>
  <c r="I86" i="19"/>
  <c r="H86" i="19"/>
  <c r="G86" i="19"/>
  <c r="F86" i="19"/>
  <c r="E86" i="19"/>
  <c r="D86" i="19"/>
  <c r="C85" i="19"/>
  <c r="C84" i="19"/>
  <c r="C83" i="19"/>
  <c r="C82" i="19"/>
  <c r="K81" i="19"/>
  <c r="J81" i="19"/>
  <c r="I81" i="19"/>
  <c r="H81" i="19"/>
  <c r="G81" i="19"/>
  <c r="F81" i="19"/>
  <c r="E81" i="19"/>
  <c r="D81" i="19"/>
  <c r="C80" i="19"/>
  <c r="C79" i="19"/>
  <c r="C78" i="19"/>
  <c r="C77" i="19"/>
  <c r="C76" i="19"/>
  <c r="C75" i="19"/>
  <c r="H74" i="19"/>
  <c r="H70" i="19" s="1"/>
  <c r="C74" i="19"/>
  <c r="C73" i="19"/>
  <c r="C72" i="19"/>
  <c r="C71" i="19"/>
  <c r="K70" i="19"/>
  <c r="J70" i="19"/>
  <c r="I70" i="19"/>
  <c r="G70" i="19"/>
  <c r="F70" i="19"/>
  <c r="E70" i="19"/>
  <c r="D70" i="19"/>
  <c r="C69" i="19"/>
  <c r="C68" i="19"/>
  <c r="C67" i="19"/>
  <c r="C66" i="19"/>
  <c r="C65" i="19"/>
  <c r="I65" i="19" s="1"/>
  <c r="K65" i="19" s="1"/>
  <c r="C64" i="19"/>
  <c r="C63" i="19"/>
  <c r="C62" i="19"/>
  <c r="C61" i="19"/>
  <c r="C60" i="19"/>
  <c r="C59" i="19"/>
  <c r="C58" i="19"/>
  <c r="C57" i="19"/>
  <c r="C56" i="19"/>
  <c r="C55" i="19"/>
  <c r="C54" i="19"/>
  <c r="C53" i="19"/>
  <c r="C52" i="19"/>
  <c r="C51" i="19"/>
  <c r="C50" i="19"/>
  <c r="C49" i="19"/>
  <c r="G48" i="19"/>
  <c r="C48" i="19" s="1"/>
  <c r="I48" i="19" s="1"/>
  <c r="C47" i="19"/>
  <c r="J46" i="19"/>
  <c r="H46" i="19"/>
  <c r="F46" i="19"/>
  <c r="E46" i="19"/>
  <c r="D46" i="19"/>
  <c r="C45" i="19"/>
  <c r="I45" i="19" s="1"/>
  <c r="C44" i="19"/>
  <c r="I44" i="19" s="1"/>
  <c r="C43" i="19"/>
  <c r="I43" i="19" s="1"/>
  <c r="C42" i="19"/>
  <c r="I42" i="19" s="1"/>
  <c r="I41" i="19"/>
  <c r="C40" i="19"/>
  <c r="I40" i="19" s="1"/>
  <c r="C39" i="19"/>
  <c r="I39" i="19" s="1"/>
  <c r="C38" i="19"/>
  <c r="I38" i="19" s="1"/>
  <c r="C37" i="19"/>
  <c r="I37" i="19" s="1"/>
  <c r="C36" i="19"/>
  <c r="I36" i="19" s="1"/>
  <c r="C35" i="19"/>
  <c r="I35" i="19" s="1"/>
  <c r="C34" i="19"/>
  <c r="I34" i="19" s="1"/>
  <c r="C33" i="19"/>
  <c r="I33" i="19" s="1"/>
  <c r="C32" i="19"/>
  <c r="I32" i="19" s="1"/>
  <c r="C31" i="19"/>
  <c r="I31" i="19" s="1"/>
  <c r="C30" i="19"/>
  <c r="I30" i="19" s="1"/>
  <c r="C29" i="19"/>
  <c r="I29" i="19" s="1"/>
  <c r="C28" i="19"/>
  <c r="I28" i="19" s="1"/>
  <c r="C27" i="19"/>
  <c r="I27" i="19" s="1"/>
  <c r="C26" i="19"/>
  <c r="I26" i="19" s="1"/>
  <c r="C25" i="19"/>
  <c r="I25" i="19" s="1"/>
  <c r="C24" i="19"/>
  <c r="I24" i="19" s="1"/>
  <c r="C23" i="19"/>
  <c r="I23" i="19" s="1"/>
  <c r="C22" i="19"/>
  <c r="I22" i="19" s="1"/>
  <c r="C21" i="19"/>
  <c r="I21" i="19" s="1"/>
  <c r="F20" i="19"/>
  <c r="F10" i="19" s="1"/>
  <c r="D20" i="19"/>
  <c r="D10" i="19" s="1"/>
  <c r="C19" i="19"/>
  <c r="I19" i="19" s="1"/>
  <c r="C18" i="19"/>
  <c r="I18" i="19" s="1"/>
  <c r="C17" i="19"/>
  <c r="I17" i="19" s="1"/>
  <c r="C16" i="19"/>
  <c r="I16" i="19" s="1"/>
  <c r="C15" i="19"/>
  <c r="I15" i="19" s="1"/>
  <c r="C14" i="19"/>
  <c r="I14" i="19" s="1"/>
  <c r="C13" i="19"/>
  <c r="I13" i="19" s="1"/>
  <c r="C12" i="19"/>
  <c r="I12" i="19" s="1"/>
  <c r="C11" i="19"/>
  <c r="I11" i="19" s="1"/>
  <c r="K10" i="19"/>
  <c r="J10" i="19"/>
  <c r="H10" i="19"/>
  <c r="G10" i="19"/>
  <c r="E10" i="19"/>
  <c r="D94" i="22"/>
  <c r="T94" i="22" s="1"/>
  <c r="D93" i="22"/>
  <c r="S92" i="22"/>
  <c r="R92" i="22"/>
  <c r="Q92" i="22"/>
  <c r="P92" i="22"/>
  <c r="O92" i="22"/>
  <c r="N92" i="22"/>
  <c r="M92" i="22"/>
  <c r="L92" i="22"/>
  <c r="K92" i="22"/>
  <c r="J92" i="22"/>
  <c r="I92" i="22"/>
  <c r="H92" i="22"/>
  <c r="G92" i="22"/>
  <c r="F92" i="22"/>
  <c r="E92" i="22"/>
  <c r="C92" i="22"/>
  <c r="N91" i="22"/>
  <c r="D91" i="22" s="1"/>
  <c r="D90" i="22"/>
  <c r="T90" i="22" s="1"/>
  <c r="D89" i="22"/>
  <c r="T89" i="22" s="1"/>
  <c r="S88" i="22"/>
  <c r="R88" i="22"/>
  <c r="Q88" i="22"/>
  <c r="P88" i="22"/>
  <c r="O88" i="22"/>
  <c r="M88" i="22"/>
  <c r="L88" i="22"/>
  <c r="K88" i="22"/>
  <c r="J88" i="22"/>
  <c r="I88" i="22"/>
  <c r="H88" i="22"/>
  <c r="G88" i="22"/>
  <c r="F88" i="22"/>
  <c r="E88" i="22"/>
  <c r="C88" i="22"/>
  <c r="D87" i="22"/>
  <c r="T87" i="22" s="1"/>
  <c r="D86" i="22"/>
  <c r="T86" i="22" s="1"/>
  <c r="D85" i="22"/>
  <c r="T85" i="22" s="1"/>
  <c r="S84" i="22"/>
  <c r="R84" i="22"/>
  <c r="Q84" i="22"/>
  <c r="P84" i="22"/>
  <c r="O84" i="22"/>
  <c r="N84" i="22"/>
  <c r="M84" i="22"/>
  <c r="L84" i="22"/>
  <c r="K84" i="22"/>
  <c r="J84" i="22"/>
  <c r="I84" i="22"/>
  <c r="H84" i="22"/>
  <c r="G84" i="22"/>
  <c r="F84" i="22"/>
  <c r="E84" i="22"/>
  <c r="C84" i="22"/>
  <c r="D83" i="22"/>
  <c r="T83" i="22" s="1"/>
  <c r="D82" i="22"/>
  <c r="T82" i="22" s="1"/>
  <c r="D81" i="22"/>
  <c r="T81" i="22" s="1"/>
  <c r="D80" i="22"/>
  <c r="T80" i="22" s="1"/>
  <c r="S79" i="22"/>
  <c r="R79" i="22"/>
  <c r="Q79" i="22"/>
  <c r="P79" i="22"/>
  <c r="O79" i="22"/>
  <c r="N79" i="22"/>
  <c r="M79" i="22"/>
  <c r="L79" i="22"/>
  <c r="K79" i="22"/>
  <c r="J79" i="22"/>
  <c r="I79" i="22"/>
  <c r="H79" i="22"/>
  <c r="G79" i="22"/>
  <c r="F79" i="22"/>
  <c r="E79" i="22"/>
  <c r="C79" i="22"/>
  <c r="D78" i="22"/>
  <c r="T78" i="22" s="1"/>
  <c r="D77" i="22"/>
  <c r="T77" i="22" s="1"/>
  <c r="D76" i="22"/>
  <c r="T76" i="22" s="1"/>
  <c r="D75" i="22"/>
  <c r="T75" i="22" s="1"/>
  <c r="D74" i="22"/>
  <c r="T74" i="22" s="1"/>
  <c r="D73" i="22"/>
  <c r="T73" i="22" s="1"/>
  <c r="D72" i="22"/>
  <c r="T72" i="22" s="1"/>
  <c r="D71" i="22"/>
  <c r="T71" i="22" s="1"/>
  <c r="D70" i="22"/>
  <c r="D69" i="22"/>
  <c r="T69" i="22" s="1"/>
  <c r="S68" i="22"/>
  <c r="R68" i="22"/>
  <c r="Q68" i="22"/>
  <c r="P68" i="22"/>
  <c r="O68" i="22"/>
  <c r="N68" i="22"/>
  <c r="M68" i="22"/>
  <c r="L68" i="22"/>
  <c r="K68" i="22"/>
  <c r="J68" i="22"/>
  <c r="I68" i="22"/>
  <c r="H68" i="22"/>
  <c r="G68" i="22"/>
  <c r="F68" i="22"/>
  <c r="E68" i="22"/>
  <c r="C68" i="22"/>
  <c r="D67" i="22"/>
  <c r="T67" i="22" s="1"/>
  <c r="D66" i="22"/>
  <c r="T66" i="22" s="1"/>
  <c r="D65" i="22"/>
  <c r="T65" i="22" s="1"/>
  <c r="D64" i="22"/>
  <c r="T64" i="22" s="1"/>
  <c r="D63" i="22"/>
  <c r="C63" i="22"/>
  <c r="C44" i="22" s="1"/>
  <c r="D62" i="22"/>
  <c r="T62" i="22" s="1"/>
  <c r="D61" i="22"/>
  <c r="T61" i="22" s="1"/>
  <c r="D60" i="22"/>
  <c r="T60" i="22" s="1"/>
  <c r="D59" i="22"/>
  <c r="T59" i="22" s="1"/>
  <c r="D58" i="22"/>
  <c r="T58" i="22" s="1"/>
  <c r="D57" i="22"/>
  <c r="T57" i="22" s="1"/>
  <c r="D56" i="22"/>
  <c r="T56" i="22" s="1"/>
  <c r="D55" i="22"/>
  <c r="T55" i="22" s="1"/>
  <c r="D54" i="22"/>
  <c r="D53" i="22"/>
  <c r="T53" i="22" s="1"/>
  <c r="D52" i="22"/>
  <c r="T52" i="22" s="1"/>
  <c r="D51" i="22"/>
  <c r="T51" i="22" s="1"/>
  <c r="D50" i="22"/>
  <c r="T50" i="22" s="1"/>
  <c r="D49" i="22"/>
  <c r="T49" i="22" s="1"/>
  <c r="D48" i="22"/>
  <c r="T48" i="22" s="1"/>
  <c r="D47" i="22"/>
  <c r="T47" i="22" s="1"/>
  <c r="D46" i="22"/>
  <c r="T46" i="22" s="1"/>
  <c r="D45" i="22"/>
  <c r="T45" i="22" s="1"/>
  <c r="S44" i="22"/>
  <c r="R44" i="22"/>
  <c r="Q44" i="22"/>
  <c r="P44" i="22"/>
  <c r="O44" i="22"/>
  <c r="N44" i="22"/>
  <c r="M44" i="22"/>
  <c r="L44" i="22"/>
  <c r="K44" i="22"/>
  <c r="J44" i="22"/>
  <c r="I44" i="22"/>
  <c r="H44" i="22"/>
  <c r="G44" i="22"/>
  <c r="F44" i="22"/>
  <c r="E44" i="22"/>
  <c r="D43" i="22"/>
  <c r="T43" i="22" s="1"/>
  <c r="D42" i="22"/>
  <c r="T42" i="22" s="1"/>
  <c r="D41" i="22"/>
  <c r="T41" i="22" s="1"/>
  <c r="D40" i="22"/>
  <c r="T40" i="22" s="1"/>
  <c r="D39" i="22"/>
  <c r="T39" i="22" s="1"/>
  <c r="D38" i="22"/>
  <c r="T38" i="22" s="1"/>
  <c r="D37" i="22"/>
  <c r="T37" i="22" s="1"/>
  <c r="D36" i="22"/>
  <c r="T36" i="22" s="1"/>
  <c r="D35" i="22"/>
  <c r="T35" i="22" s="1"/>
  <c r="D34" i="22"/>
  <c r="T34" i="22" s="1"/>
  <c r="D33" i="22"/>
  <c r="T33" i="22" s="1"/>
  <c r="D32" i="22"/>
  <c r="T32" i="22" s="1"/>
  <c r="D31" i="22"/>
  <c r="T31" i="22" s="1"/>
  <c r="D30" i="22"/>
  <c r="T30" i="22" s="1"/>
  <c r="D29" i="22"/>
  <c r="T29" i="22" s="1"/>
  <c r="D28" i="22"/>
  <c r="T28" i="22" s="1"/>
  <c r="D27" i="22"/>
  <c r="T27" i="22" s="1"/>
  <c r="D26" i="22"/>
  <c r="T26" i="22" s="1"/>
  <c r="D25" i="22"/>
  <c r="T25" i="22" s="1"/>
  <c r="D24" i="22"/>
  <c r="T24" i="22" s="1"/>
  <c r="D23" i="22"/>
  <c r="T23" i="22" s="1"/>
  <c r="D22" i="22"/>
  <c r="T22" i="22" s="1"/>
  <c r="D21" i="22"/>
  <c r="T21" i="22" s="1"/>
  <c r="D20" i="22"/>
  <c r="T20" i="22" s="1"/>
  <c r="D19" i="22"/>
  <c r="T19" i="22" s="1"/>
  <c r="D18" i="22"/>
  <c r="T18" i="22" s="1"/>
  <c r="D17" i="22"/>
  <c r="T17" i="22" s="1"/>
  <c r="D16" i="22"/>
  <c r="T16" i="22" s="1"/>
  <c r="D15" i="22"/>
  <c r="T15" i="22" s="1"/>
  <c r="D14" i="22"/>
  <c r="T14" i="22" s="1"/>
  <c r="D13" i="22"/>
  <c r="T13" i="22" s="1"/>
  <c r="D12" i="22"/>
  <c r="T12" i="22" s="1"/>
  <c r="D11" i="22"/>
  <c r="T11" i="22" s="1"/>
  <c r="D10" i="22"/>
  <c r="T10" i="22" s="1"/>
  <c r="S9" i="22"/>
  <c r="R9" i="22"/>
  <c r="Q9" i="22"/>
  <c r="P9" i="22"/>
  <c r="O9" i="22"/>
  <c r="N9" i="22"/>
  <c r="M9" i="22"/>
  <c r="L9" i="22"/>
  <c r="K9" i="22"/>
  <c r="J9" i="22"/>
  <c r="I9" i="22"/>
  <c r="H9" i="22"/>
  <c r="G9" i="22"/>
  <c r="F9" i="22"/>
  <c r="E9" i="22"/>
  <c r="C9" i="22"/>
  <c r="D79" i="22" l="1"/>
  <c r="T79" i="22" s="1"/>
  <c r="T63" i="22"/>
  <c r="F8" i="22"/>
  <c r="R8" i="22"/>
  <c r="G8" i="22"/>
  <c r="O8" i="22"/>
  <c r="S8" i="22"/>
  <c r="D9" i="22"/>
  <c r="T9" i="22" s="1"/>
  <c r="E9" i="19"/>
  <c r="C86" i="19"/>
  <c r="K8" i="22"/>
  <c r="F9" i="19"/>
  <c r="J9" i="19"/>
  <c r="C8" i="22"/>
  <c r="J8" i="22"/>
  <c r="D68" i="22"/>
  <c r="T68" i="22" s="1"/>
  <c r="C99" i="19"/>
  <c r="D84" i="22"/>
  <c r="T84" i="22" s="1"/>
  <c r="C90" i="19"/>
  <c r="H8" i="22"/>
  <c r="P8" i="22"/>
  <c r="L8" i="22"/>
  <c r="E8" i="22"/>
  <c r="I8" i="22"/>
  <c r="M8" i="22"/>
  <c r="Q8" i="22"/>
  <c r="T70" i="22"/>
  <c r="D92" i="22"/>
  <c r="T92" i="22" s="1"/>
  <c r="D9" i="19"/>
  <c r="C81" i="19"/>
  <c r="I93" i="19"/>
  <c r="K93" i="19" s="1"/>
  <c r="K90" i="19" s="1"/>
  <c r="C70" i="19"/>
  <c r="H9" i="19"/>
  <c r="N88" i="22"/>
  <c r="N8" i="22" s="1"/>
  <c r="G46" i="19"/>
  <c r="G9" i="19" s="1"/>
  <c r="I46" i="19"/>
  <c r="K48" i="19"/>
  <c r="K46" i="19" s="1"/>
  <c r="C20" i="19"/>
  <c r="C46" i="19"/>
  <c r="D88" i="22"/>
  <c r="T88" i="22" s="1"/>
  <c r="T91" i="22"/>
  <c r="T93" i="22"/>
  <c r="D44" i="22"/>
  <c r="T44" i="22" s="1"/>
  <c r="I90" i="19" l="1"/>
  <c r="K9" i="19"/>
  <c r="D8" i="22"/>
  <c r="T8" i="22" s="1"/>
  <c r="I20" i="19"/>
  <c r="I10" i="19" s="1"/>
  <c r="I9" i="19" s="1"/>
  <c r="C10" i="19"/>
  <c r="C9" i="19" s="1"/>
  <c r="E18" i="17"/>
  <c r="E17" i="17"/>
  <c r="E16" i="17"/>
  <c r="E15" i="17"/>
  <c r="E14" i="17"/>
  <c r="E13" i="17"/>
  <c r="E12" i="17"/>
  <c r="E11" i="17"/>
  <c r="E10" i="17"/>
  <c r="D9" i="17"/>
  <c r="C9" i="17"/>
  <c r="A4" i="17"/>
  <c r="L16" i="16"/>
  <c r="K16" i="16"/>
  <c r="G16" i="16"/>
  <c r="L15" i="16"/>
  <c r="K15" i="16"/>
  <c r="G15" i="16"/>
  <c r="L14" i="16"/>
  <c r="K14" i="16"/>
  <c r="G14" i="16"/>
  <c r="L13" i="16"/>
  <c r="K13" i="16"/>
  <c r="G13" i="16"/>
  <c r="L12" i="16"/>
  <c r="K12" i="16"/>
  <c r="G12" i="16"/>
  <c r="L11" i="16"/>
  <c r="K11" i="16"/>
  <c r="G11" i="16"/>
  <c r="L10" i="16"/>
  <c r="K10" i="16"/>
  <c r="G10" i="16"/>
  <c r="J9" i="16"/>
  <c r="I9" i="16"/>
  <c r="H9" i="16"/>
  <c r="F9" i="16"/>
  <c r="E9" i="16"/>
  <c r="D9" i="16"/>
  <c r="C9" i="16"/>
  <c r="A3" i="16"/>
  <c r="T224" i="24"/>
  <c r="N224" i="24" s="1"/>
  <c r="E224" i="24"/>
  <c r="D224" i="24"/>
  <c r="T223" i="24"/>
  <c r="AA223" i="24" s="1"/>
  <c r="E223" i="24"/>
  <c r="D223" i="24"/>
  <c r="X222" i="24"/>
  <c r="W222" i="24"/>
  <c r="V222" i="24"/>
  <c r="T222" i="24"/>
  <c r="S222" i="24"/>
  <c r="Z222" i="24" s="1"/>
  <c r="E222" i="24"/>
  <c r="E221" i="24" s="1"/>
  <c r="E11" i="24" s="1"/>
  <c r="D222" i="24"/>
  <c r="R221" i="24"/>
  <c r="R11" i="24" s="1"/>
  <c r="Q221" i="24"/>
  <c r="X221" i="24" s="1"/>
  <c r="P221" i="24"/>
  <c r="O221" i="24"/>
  <c r="V221" i="24" s="1"/>
  <c r="M221" i="24"/>
  <c r="M11" i="24" s="1"/>
  <c r="L221" i="24"/>
  <c r="Z220" i="24"/>
  <c r="X220" i="24"/>
  <c r="W220" i="24"/>
  <c r="V220" i="24"/>
  <c r="N220" i="24"/>
  <c r="D220" i="24"/>
  <c r="AA219" i="24"/>
  <c r="Z219" i="24"/>
  <c r="X219" i="24"/>
  <c r="V219" i="24"/>
  <c r="N219" i="24"/>
  <c r="I219" i="24"/>
  <c r="W219" i="24" s="1"/>
  <c r="D219" i="24"/>
  <c r="Z218" i="24"/>
  <c r="X218" i="24"/>
  <c r="V218" i="24"/>
  <c r="N218" i="24"/>
  <c r="I218" i="24"/>
  <c r="W218" i="24" s="1"/>
  <c r="D218" i="24"/>
  <c r="T217" i="24"/>
  <c r="S217" i="24"/>
  <c r="R217" i="24"/>
  <c r="Q217" i="24"/>
  <c r="P217" i="24"/>
  <c r="O217" i="24"/>
  <c r="M217" i="24"/>
  <c r="L217" i="24"/>
  <c r="K217" i="24"/>
  <c r="J217" i="24"/>
  <c r="H217" i="24"/>
  <c r="G217" i="24"/>
  <c r="F217" i="24"/>
  <c r="E217" i="24"/>
  <c r="Z216" i="24"/>
  <c r="Y216" i="24"/>
  <c r="X216" i="24"/>
  <c r="W216" i="24"/>
  <c r="V216" i="24"/>
  <c r="N216" i="24"/>
  <c r="D216" i="24"/>
  <c r="D215" i="24" s="1"/>
  <c r="T215" i="24"/>
  <c r="S215" i="24"/>
  <c r="R215" i="24"/>
  <c r="Q215" i="24"/>
  <c r="P215" i="24"/>
  <c r="O215" i="24"/>
  <c r="M215" i="24"/>
  <c r="L215" i="24"/>
  <c r="K215" i="24"/>
  <c r="J215" i="24"/>
  <c r="I215" i="24"/>
  <c r="H215" i="24"/>
  <c r="G215" i="24"/>
  <c r="F215" i="24"/>
  <c r="E215" i="24"/>
  <c r="Z214" i="24"/>
  <c r="W214" i="24"/>
  <c r="V214" i="24"/>
  <c r="N214" i="24"/>
  <c r="J214" i="24"/>
  <c r="J213" i="24" s="1"/>
  <c r="D214" i="24"/>
  <c r="D213" i="24" s="1"/>
  <c r="T213" i="24"/>
  <c r="S213" i="24"/>
  <c r="R213" i="24"/>
  <c r="Q213" i="24"/>
  <c r="P213" i="24"/>
  <c r="O213" i="24"/>
  <c r="M213" i="24"/>
  <c r="L213" i="24"/>
  <c r="K213" i="24"/>
  <c r="I213" i="24"/>
  <c r="H213" i="24"/>
  <c r="G213" i="24"/>
  <c r="F213" i="24"/>
  <c r="E213" i="24"/>
  <c r="Z212" i="24"/>
  <c r="Y212" i="24"/>
  <c r="X212" i="24"/>
  <c r="W212" i="24"/>
  <c r="V212" i="24"/>
  <c r="N212" i="24"/>
  <c r="D212" i="24"/>
  <c r="Z211" i="24"/>
  <c r="W211" i="24"/>
  <c r="V211" i="24"/>
  <c r="Q211" i="24"/>
  <c r="J211" i="24"/>
  <c r="D211" i="24"/>
  <c r="Z210" i="24"/>
  <c r="W210" i="24"/>
  <c r="V210" i="24"/>
  <c r="Q210" i="24"/>
  <c r="N210" i="24" s="1"/>
  <c r="J210" i="24"/>
  <c r="D210" i="24"/>
  <c r="T209" i="24"/>
  <c r="S209" i="24"/>
  <c r="R209" i="24"/>
  <c r="P209" i="24"/>
  <c r="O209" i="24"/>
  <c r="M209" i="24"/>
  <c r="L209" i="24"/>
  <c r="K209" i="24"/>
  <c r="I209" i="24"/>
  <c r="H209" i="24"/>
  <c r="G209" i="24"/>
  <c r="F209" i="24"/>
  <c r="E209" i="24"/>
  <c r="Z208" i="24"/>
  <c r="X208" i="24"/>
  <c r="V208" i="24"/>
  <c r="N208" i="24"/>
  <c r="I208" i="24"/>
  <c r="D208" i="24"/>
  <c r="AA207" i="24"/>
  <c r="Z207" i="24"/>
  <c r="X207" i="24"/>
  <c r="W207" i="24"/>
  <c r="V207" i="24"/>
  <c r="N207" i="24"/>
  <c r="D207" i="24"/>
  <c r="T206" i="24"/>
  <c r="S206" i="24"/>
  <c r="R206" i="24"/>
  <c r="Q206" i="24"/>
  <c r="P206" i="24"/>
  <c r="O206" i="24"/>
  <c r="M206" i="24"/>
  <c r="L206" i="24"/>
  <c r="K206" i="24"/>
  <c r="J206" i="24"/>
  <c r="H206" i="24"/>
  <c r="G206" i="24"/>
  <c r="F206" i="24"/>
  <c r="E206" i="24"/>
  <c r="Z205" i="24"/>
  <c r="Y205" i="24"/>
  <c r="X205" i="24"/>
  <c r="W205" i="24"/>
  <c r="V205" i="24"/>
  <c r="N205" i="24"/>
  <c r="D205" i="24"/>
  <c r="Z204" i="24"/>
  <c r="X204" i="24"/>
  <c r="V204" i="24"/>
  <c r="N204" i="24"/>
  <c r="I204" i="24"/>
  <c r="W204" i="24" s="1"/>
  <c r="D204" i="24"/>
  <c r="Z203" i="24"/>
  <c r="X203" i="24"/>
  <c r="W203" i="24"/>
  <c r="V203" i="24"/>
  <c r="N203" i="24"/>
  <c r="D203" i="24"/>
  <c r="Z202" i="24"/>
  <c r="X202" i="24"/>
  <c r="W202" i="24"/>
  <c r="V202" i="24"/>
  <c r="N202" i="24"/>
  <c r="D202" i="24"/>
  <c r="Z201" i="24"/>
  <c r="W201" i="24"/>
  <c r="V201" i="24"/>
  <c r="N201" i="24"/>
  <c r="J201" i="24"/>
  <c r="X201" i="24" s="1"/>
  <c r="D201" i="24"/>
  <c r="Z200" i="24"/>
  <c r="W200" i="24"/>
  <c r="V200" i="24"/>
  <c r="T200" i="24"/>
  <c r="N200" i="24" s="1"/>
  <c r="J200" i="24"/>
  <c r="X200" i="24" s="1"/>
  <c r="E200" i="24"/>
  <c r="D200" i="24" s="1"/>
  <c r="Z199" i="24"/>
  <c r="X199" i="24"/>
  <c r="W199" i="24"/>
  <c r="V199" i="24"/>
  <c r="T199" i="24"/>
  <c r="N199" i="24" s="1"/>
  <c r="D199" i="24"/>
  <c r="AA198" i="24"/>
  <c r="Z198" i="24"/>
  <c r="X198" i="24"/>
  <c r="W198" i="24"/>
  <c r="V198" i="24"/>
  <c r="N198" i="24"/>
  <c r="D198" i="24"/>
  <c r="Z197" i="24"/>
  <c r="Y197" i="24"/>
  <c r="W197" i="24"/>
  <c r="V197" i="24"/>
  <c r="N197" i="24"/>
  <c r="J197" i="24"/>
  <c r="X197" i="24" s="1"/>
  <c r="E197" i="24"/>
  <c r="AA196" i="24"/>
  <c r="Z196" i="24"/>
  <c r="W196" i="24"/>
  <c r="V196" i="24"/>
  <c r="N196" i="24"/>
  <c r="J196" i="24"/>
  <c r="G196" i="24"/>
  <c r="S195" i="24"/>
  <c r="R195" i="24"/>
  <c r="Q195" i="24"/>
  <c r="P195" i="24"/>
  <c r="O195" i="24"/>
  <c r="M195" i="24"/>
  <c r="L195" i="24"/>
  <c r="K195" i="24"/>
  <c r="H195" i="24"/>
  <c r="F195" i="24"/>
  <c r="Z194" i="24"/>
  <c r="Y194" i="24"/>
  <c r="X194" i="24"/>
  <c r="W194" i="24"/>
  <c r="V194" i="24"/>
  <c r="N194" i="24"/>
  <c r="D194" i="24"/>
  <c r="AA193" i="24"/>
  <c r="Y193" i="24"/>
  <c r="X193" i="24"/>
  <c r="W193" i="24"/>
  <c r="V193" i="24"/>
  <c r="N193" i="24"/>
  <c r="L193" i="24"/>
  <c r="D193" i="24"/>
  <c r="T192" i="24"/>
  <c r="S192" i="24"/>
  <c r="R192" i="24"/>
  <c r="Q192" i="24"/>
  <c r="P192" i="24"/>
  <c r="O192" i="24"/>
  <c r="M192" i="24"/>
  <c r="K192" i="24"/>
  <c r="J192" i="24"/>
  <c r="I192" i="24"/>
  <c r="H192" i="24"/>
  <c r="G192" i="24"/>
  <c r="F192" i="24"/>
  <c r="E192" i="24"/>
  <c r="Z191" i="24"/>
  <c r="Y191" i="24"/>
  <c r="X191" i="24"/>
  <c r="W191" i="24"/>
  <c r="V191" i="24"/>
  <c r="N191" i="24"/>
  <c r="D191" i="24"/>
  <c r="Z190" i="24"/>
  <c r="Y190" i="24"/>
  <c r="X190" i="24"/>
  <c r="W190" i="24"/>
  <c r="V190" i="24"/>
  <c r="N190" i="24"/>
  <c r="D190" i="24"/>
  <c r="Z189" i="24"/>
  <c r="W189" i="24"/>
  <c r="V189" i="24"/>
  <c r="N189" i="24"/>
  <c r="J189" i="24"/>
  <c r="J187" i="24" s="1"/>
  <c r="D189" i="24"/>
  <c r="Z188" i="24"/>
  <c r="X188" i="24"/>
  <c r="W188" i="24"/>
  <c r="V188" i="24"/>
  <c r="N188" i="24"/>
  <c r="D188" i="24"/>
  <c r="T187" i="24"/>
  <c r="S187" i="24"/>
  <c r="R187" i="24"/>
  <c r="Q187" i="24"/>
  <c r="P187" i="24"/>
  <c r="O187" i="24"/>
  <c r="M187" i="24"/>
  <c r="L187" i="24"/>
  <c r="K187" i="24"/>
  <c r="I187" i="24"/>
  <c r="H187" i="24"/>
  <c r="G187" i="24"/>
  <c r="F187" i="24"/>
  <c r="E187" i="24"/>
  <c r="Z186" i="24"/>
  <c r="Y186" i="24"/>
  <c r="X186" i="24"/>
  <c r="W186" i="24"/>
  <c r="V186" i="24"/>
  <c r="N186" i="24"/>
  <c r="D186" i="24"/>
  <c r="Z185" i="24"/>
  <c r="V185" i="24"/>
  <c r="N185" i="24"/>
  <c r="J185" i="24"/>
  <c r="X185" i="24" s="1"/>
  <c r="I185" i="24"/>
  <c r="W185" i="24" s="1"/>
  <c r="D185" i="24"/>
  <c r="X184" i="24"/>
  <c r="W184" i="24"/>
  <c r="V184" i="24"/>
  <c r="N184" i="24"/>
  <c r="L184" i="24"/>
  <c r="Z184" i="24" s="1"/>
  <c r="D184" i="24"/>
  <c r="Z183" i="24"/>
  <c r="W183" i="24"/>
  <c r="V183" i="24"/>
  <c r="N183" i="24"/>
  <c r="J183" i="24"/>
  <c r="X183" i="24" s="1"/>
  <c r="D183" i="24"/>
  <c r="AA182" i="24"/>
  <c r="Z182" i="24"/>
  <c r="W182" i="24"/>
  <c r="V182" i="24"/>
  <c r="Q182" i="24"/>
  <c r="N182" i="24" s="1"/>
  <c r="G182" i="24"/>
  <c r="G181" i="24" s="1"/>
  <c r="E182" i="24"/>
  <c r="J182" i="24" s="1"/>
  <c r="T181" i="24"/>
  <c r="S181" i="24"/>
  <c r="R181" i="24"/>
  <c r="P181" i="24"/>
  <c r="O181" i="24"/>
  <c r="M181" i="24"/>
  <c r="K181" i="24"/>
  <c r="H181" i="24"/>
  <c r="F181" i="24"/>
  <c r="Z180" i="24"/>
  <c r="Y180" i="24"/>
  <c r="X180" i="24"/>
  <c r="W180" i="24"/>
  <c r="V180" i="24"/>
  <c r="N180" i="24"/>
  <c r="D180" i="24"/>
  <c r="AA179" i="24"/>
  <c r="Z179" i="24"/>
  <c r="X179" i="24"/>
  <c r="W179" i="24"/>
  <c r="V179" i="24"/>
  <c r="N179" i="24"/>
  <c r="D179" i="24"/>
  <c r="Z178" i="24"/>
  <c r="Y178" i="24"/>
  <c r="X178" i="24"/>
  <c r="W178" i="24"/>
  <c r="V178" i="24"/>
  <c r="T178" i="24"/>
  <c r="M178" i="24"/>
  <c r="M176" i="24" s="1"/>
  <c r="F178" i="24"/>
  <c r="Z177" i="24"/>
  <c r="W177" i="24"/>
  <c r="V177" i="24"/>
  <c r="N177" i="24"/>
  <c r="J177" i="24"/>
  <c r="D177" i="24"/>
  <c r="S176" i="24"/>
  <c r="R176" i="24"/>
  <c r="Q176" i="24"/>
  <c r="P176" i="24"/>
  <c r="O176" i="24"/>
  <c r="L176" i="24"/>
  <c r="K176" i="24"/>
  <c r="I176" i="24"/>
  <c r="H176" i="24"/>
  <c r="G176" i="24"/>
  <c r="E176" i="24"/>
  <c r="AA175" i="24"/>
  <c r="Z175" i="24"/>
  <c r="X175" i="24"/>
  <c r="W175" i="24"/>
  <c r="V175" i="24"/>
  <c r="N175" i="24"/>
  <c r="N174" i="24" s="1"/>
  <c r="D175" i="24"/>
  <c r="T174" i="24"/>
  <c r="S174" i="24"/>
  <c r="R174" i="24"/>
  <c r="Q174" i="24"/>
  <c r="P174" i="24"/>
  <c r="O174" i="24"/>
  <c r="M174" i="24"/>
  <c r="L174" i="24"/>
  <c r="K174" i="24"/>
  <c r="J174" i="24"/>
  <c r="I174" i="24"/>
  <c r="H174" i="24"/>
  <c r="G174" i="24"/>
  <c r="F174" i="24"/>
  <c r="E174" i="24"/>
  <c r="Z173" i="24"/>
  <c r="X173" i="24"/>
  <c r="V173" i="24"/>
  <c r="P173" i="24"/>
  <c r="P171" i="24" s="1"/>
  <c r="I173" i="24"/>
  <c r="D173" i="24"/>
  <c r="Z172" i="24"/>
  <c r="W172" i="24"/>
  <c r="V172" i="24"/>
  <c r="N172" i="24"/>
  <c r="J172" i="24"/>
  <c r="J171" i="24" s="1"/>
  <c r="D172" i="24"/>
  <c r="T171" i="24"/>
  <c r="S171" i="24"/>
  <c r="R171" i="24"/>
  <c r="Q171" i="24"/>
  <c r="O171" i="24"/>
  <c r="M171" i="24"/>
  <c r="L171" i="24"/>
  <c r="K171" i="24"/>
  <c r="H171" i="24"/>
  <c r="G171" i="24"/>
  <c r="F171" i="24"/>
  <c r="E171" i="24"/>
  <c r="AA170" i="24"/>
  <c r="Z170" i="24"/>
  <c r="X170" i="24"/>
  <c r="W170" i="24"/>
  <c r="V170" i="24"/>
  <c r="N170" i="24"/>
  <c r="D170" i="24"/>
  <c r="AA169" i="24"/>
  <c r="Z169" i="24"/>
  <c r="X169" i="24"/>
  <c r="W169" i="24"/>
  <c r="V169" i="24"/>
  <c r="N169" i="24"/>
  <c r="D169" i="24"/>
  <c r="AA168" i="24"/>
  <c r="Z168" i="24"/>
  <c r="X168" i="24"/>
  <c r="W168" i="24"/>
  <c r="V168" i="24"/>
  <c r="N168" i="24"/>
  <c r="D168" i="24"/>
  <c r="AA167" i="24"/>
  <c r="Z167" i="24"/>
  <c r="X167" i="24"/>
  <c r="W167" i="24"/>
  <c r="V167" i="24"/>
  <c r="N167" i="24"/>
  <c r="D167" i="24"/>
  <c r="T166" i="24"/>
  <c r="S166" i="24"/>
  <c r="R166" i="24"/>
  <c r="Q166" i="24"/>
  <c r="P166" i="24"/>
  <c r="O166" i="24"/>
  <c r="M166" i="24"/>
  <c r="L166" i="24"/>
  <c r="K166" i="24"/>
  <c r="J166" i="24"/>
  <c r="I166" i="24"/>
  <c r="H166" i="24"/>
  <c r="G166" i="24"/>
  <c r="F166" i="24"/>
  <c r="E166" i="24"/>
  <c r="Z165" i="24"/>
  <c r="X165" i="24"/>
  <c r="W165" i="24"/>
  <c r="V165" i="24"/>
  <c r="N165" i="24"/>
  <c r="D165" i="24"/>
  <c r="D164" i="24" s="1"/>
  <c r="T164" i="24"/>
  <c r="S164" i="24"/>
  <c r="R164" i="24"/>
  <c r="Q164" i="24"/>
  <c r="P164" i="24"/>
  <c r="O164" i="24"/>
  <c r="M164" i="24"/>
  <c r="L164" i="24"/>
  <c r="K164" i="24"/>
  <c r="J164" i="24"/>
  <c r="I164" i="24"/>
  <c r="H164" i="24"/>
  <c r="G164" i="24"/>
  <c r="F164" i="24"/>
  <c r="E164" i="24"/>
  <c r="Z163" i="24"/>
  <c r="X163" i="24"/>
  <c r="W163" i="24"/>
  <c r="V163" i="24"/>
  <c r="N163" i="24"/>
  <c r="D163" i="24"/>
  <c r="Z162" i="24"/>
  <c r="X162" i="24"/>
  <c r="W162" i="24"/>
  <c r="V162" i="24"/>
  <c r="T162" i="24"/>
  <c r="D162" i="24"/>
  <c r="W161" i="24"/>
  <c r="V161" i="24"/>
  <c r="S161" i="24"/>
  <c r="R161" i="24"/>
  <c r="Q161" i="24"/>
  <c r="X161" i="24" s="1"/>
  <c r="M161" i="24"/>
  <c r="L161" i="24"/>
  <c r="K161" i="24"/>
  <c r="E161" i="24"/>
  <c r="X160" i="24"/>
  <c r="W160" i="24"/>
  <c r="V160" i="24"/>
  <c r="S160" i="24"/>
  <c r="Z160" i="24" s="1"/>
  <c r="D160" i="24"/>
  <c r="X159" i="24"/>
  <c r="W159" i="24"/>
  <c r="V159" i="24"/>
  <c r="S159" i="24"/>
  <c r="D159" i="24"/>
  <c r="T158" i="24"/>
  <c r="R158" i="24"/>
  <c r="Q158" i="24"/>
  <c r="X158" i="24" s="1"/>
  <c r="P158" i="24"/>
  <c r="O158" i="24"/>
  <c r="M158" i="24"/>
  <c r="L158" i="24"/>
  <c r="K158" i="24"/>
  <c r="I158" i="24"/>
  <c r="I156" i="24" s="1"/>
  <c r="H158" i="24"/>
  <c r="H156" i="24" s="1"/>
  <c r="G158" i="24"/>
  <c r="G156" i="24" s="1"/>
  <c r="F158" i="24"/>
  <c r="F156" i="24" s="1"/>
  <c r="E158" i="24"/>
  <c r="Z157" i="24"/>
  <c r="X157" i="24"/>
  <c r="W157" i="24"/>
  <c r="V157" i="24"/>
  <c r="N157" i="24"/>
  <c r="M157" i="24"/>
  <c r="D157" i="24"/>
  <c r="J156" i="24"/>
  <c r="AA155" i="24"/>
  <c r="Z155" i="24"/>
  <c r="X155" i="24"/>
  <c r="W155" i="24"/>
  <c r="V155" i="24"/>
  <c r="N155" i="24"/>
  <c r="D155" i="24"/>
  <c r="D154" i="24" s="1"/>
  <c r="T154" i="24"/>
  <c r="S154" i="24"/>
  <c r="R154" i="24"/>
  <c r="Q154" i="24"/>
  <c r="P154" i="24"/>
  <c r="O154" i="24"/>
  <c r="M154" i="24"/>
  <c r="L154" i="24"/>
  <c r="K154" i="24"/>
  <c r="J154" i="24"/>
  <c r="I154" i="24"/>
  <c r="H154" i="24"/>
  <c r="G154" i="24"/>
  <c r="F154" i="24"/>
  <c r="E154" i="24"/>
  <c r="AA153" i="24"/>
  <c r="Z153" i="24"/>
  <c r="X153" i="24"/>
  <c r="W153" i="24"/>
  <c r="V153" i="24"/>
  <c r="N153" i="24"/>
  <c r="D153" i="24"/>
  <c r="Z152" i="24"/>
  <c r="X152" i="24"/>
  <c r="W152" i="24"/>
  <c r="V152" i="24"/>
  <c r="N152" i="24"/>
  <c r="D152" i="24"/>
  <c r="T151" i="24"/>
  <c r="S151" i="24"/>
  <c r="R151" i="24"/>
  <c r="Q151" i="24"/>
  <c r="P151" i="24"/>
  <c r="O151" i="24"/>
  <c r="M151" i="24"/>
  <c r="L151" i="24"/>
  <c r="K151" i="24"/>
  <c r="J151" i="24"/>
  <c r="I151" i="24"/>
  <c r="H151" i="24"/>
  <c r="G151" i="24"/>
  <c r="F151" i="24"/>
  <c r="E151" i="24"/>
  <c r="AA150" i="24"/>
  <c r="Z150" i="24"/>
  <c r="X150" i="24"/>
  <c r="W150" i="24"/>
  <c r="V150" i="24"/>
  <c r="N150" i="24"/>
  <c r="N149" i="24" s="1"/>
  <c r="D150" i="24"/>
  <c r="D149" i="24" s="1"/>
  <c r="T149" i="24"/>
  <c r="S149" i="24"/>
  <c r="R149" i="24"/>
  <c r="Q149" i="24"/>
  <c r="P149" i="24"/>
  <c r="O149" i="24"/>
  <c r="M149" i="24"/>
  <c r="L149" i="24"/>
  <c r="K149" i="24"/>
  <c r="J149" i="24"/>
  <c r="I149" i="24"/>
  <c r="H149" i="24"/>
  <c r="G149" i="24"/>
  <c r="F149" i="24"/>
  <c r="E149" i="24"/>
  <c r="Z148" i="24"/>
  <c r="X148" i="24"/>
  <c r="W148" i="24"/>
  <c r="V148" i="24"/>
  <c r="N148" i="24"/>
  <c r="N147" i="24" s="1"/>
  <c r="D148" i="24"/>
  <c r="D147" i="24" s="1"/>
  <c r="T147" i="24"/>
  <c r="S147" i="24"/>
  <c r="R147" i="24"/>
  <c r="Q147" i="24"/>
  <c r="P147" i="24"/>
  <c r="O147" i="24"/>
  <c r="M147" i="24"/>
  <c r="L147" i="24"/>
  <c r="K147" i="24"/>
  <c r="J147" i="24"/>
  <c r="I147" i="24"/>
  <c r="H147" i="24"/>
  <c r="G147" i="24"/>
  <c r="F147" i="24"/>
  <c r="E147" i="24"/>
  <c r="AA146" i="24"/>
  <c r="Z146" i="24"/>
  <c r="X146" i="24"/>
  <c r="W146" i="24"/>
  <c r="V146" i="24"/>
  <c r="N146" i="24"/>
  <c r="D146" i="24"/>
  <c r="Z145" i="24"/>
  <c r="Y145" i="24"/>
  <c r="X145" i="24"/>
  <c r="W145" i="24"/>
  <c r="V145" i="24"/>
  <c r="N145" i="24"/>
  <c r="E145" i="24"/>
  <c r="D145" i="24" s="1"/>
  <c r="Z144" i="24"/>
  <c r="V144" i="24"/>
  <c r="Q144" i="24"/>
  <c r="P144" i="24"/>
  <c r="J144" i="24"/>
  <c r="J141" i="24" s="1"/>
  <c r="I144" i="24"/>
  <c r="E144" i="24"/>
  <c r="Z143" i="24"/>
  <c r="X143" i="24"/>
  <c r="V143" i="24"/>
  <c r="N143" i="24"/>
  <c r="I143" i="24"/>
  <c r="Y143" i="24" s="1"/>
  <c r="D143" i="24"/>
  <c r="Z142" i="24"/>
  <c r="X142" i="24"/>
  <c r="W142" i="24"/>
  <c r="V142" i="24"/>
  <c r="N142" i="24"/>
  <c r="D142" i="24"/>
  <c r="T141" i="24"/>
  <c r="S141" i="24"/>
  <c r="R141" i="24"/>
  <c r="O141" i="24"/>
  <c r="M141" i="24"/>
  <c r="L141" i="24"/>
  <c r="K141" i="24"/>
  <c r="H141" i="24"/>
  <c r="G141" i="24"/>
  <c r="F141" i="24"/>
  <c r="Z140" i="24"/>
  <c r="X140" i="24"/>
  <c r="W140" i="24"/>
  <c r="V140" i="24"/>
  <c r="N140" i="24"/>
  <c r="D140" i="24"/>
  <c r="Z139" i="24"/>
  <c r="X139" i="24"/>
  <c r="V139" i="24"/>
  <c r="N139" i="24"/>
  <c r="I139" i="24"/>
  <c r="I137" i="24" s="1"/>
  <c r="E139" i="24"/>
  <c r="E137" i="24" s="1"/>
  <c r="Z138" i="24"/>
  <c r="X138" i="24"/>
  <c r="W138" i="24"/>
  <c r="V138" i="24"/>
  <c r="N138" i="24"/>
  <c r="D138" i="24"/>
  <c r="T137" i="24"/>
  <c r="S137" i="24"/>
  <c r="R137" i="24"/>
  <c r="Q137" i="24"/>
  <c r="P137" i="24"/>
  <c r="O137" i="24"/>
  <c r="M137" i="24"/>
  <c r="L137" i="24"/>
  <c r="K137" i="24"/>
  <c r="J137" i="24"/>
  <c r="H137" i="24"/>
  <c r="G137" i="24"/>
  <c r="F137" i="24"/>
  <c r="Z136" i="24"/>
  <c r="X136" i="24"/>
  <c r="W136" i="24"/>
  <c r="N136" i="24"/>
  <c r="H136" i="24"/>
  <c r="V136" i="24" s="1"/>
  <c r="D136" i="24"/>
  <c r="Z135" i="24"/>
  <c r="X135" i="24"/>
  <c r="W135" i="24"/>
  <c r="N135" i="24"/>
  <c r="H135" i="24"/>
  <c r="D135" i="24"/>
  <c r="Z134" i="24"/>
  <c r="W134" i="24"/>
  <c r="Q134" i="24"/>
  <c r="J134" i="24"/>
  <c r="J125" i="24" s="1"/>
  <c r="D134" i="24"/>
  <c r="AA133" i="24"/>
  <c r="Z133" i="24"/>
  <c r="X133" i="24"/>
  <c r="W133" i="24"/>
  <c r="N133" i="24"/>
  <c r="D133" i="24"/>
  <c r="AA132" i="24"/>
  <c r="Z132" i="24"/>
  <c r="W132" i="24"/>
  <c r="Q132" i="24"/>
  <c r="N132" i="24" s="1"/>
  <c r="D132" i="24"/>
  <c r="AA131" i="24"/>
  <c r="Z131" i="24"/>
  <c r="X131" i="24"/>
  <c r="W131" i="24"/>
  <c r="N131" i="24"/>
  <c r="D131" i="24"/>
  <c r="AA130" i="24"/>
  <c r="Z130" i="24"/>
  <c r="X130" i="24"/>
  <c r="W130" i="24"/>
  <c r="N130" i="24"/>
  <c r="D130" i="24"/>
  <c r="AA129" i="24"/>
  <c r="Z129" i="24"/>
  <c r="W129" i="24"/>
  <c r="Q129" i="24"/>
  <c r="N129" i="24" s="1"/>
  <c r="D129" i="24"/>
  <c r="AA128" i="24"/>
  <c r="Z128" i="24"/>
  <c r="X128" i="24"/>
  <c r="W128" i="24"/>
  <c r="N128" i="24"/>
  <c r="G128" i="24"/>
  <c r="Z127" i="24"/>
  <c r="X127" i="24"/>
  <c r="W127" i="24"/>
  <c r="N127" i="24"/>
  <c r="D127" i="24"/>
  <c r="Z126" i="24"/>
  <c r="Y126" i="24"/>
  <c r="X126" i="24"/>
  <c r="W126" i="24"/>
  <c r="N126" i="24"/>
  <c r="D126" i="24"/>
  <c r="T125" i="24"/>
  <c r="S125" i="24"/>
  <c r="R125" i="24"/>
  <c r="P125" i="24"/>
  <c r="O125" i="24"/>
  <c r="M125" i="24"/>
  <c r="L125" i="24"/>
  <c r="K125" i="24"/>
  <c r="I125" i="24"/>
  <c r="F125" i="24"/>
  <c r="E125" i="24"/>
  <c r="AA124" i="24"/>
  <c r="Z124" i="24"/>
  <c r="X124" i="24"/>
  <c r="W124" i="24"/>
  <c r="V124" i="24"/>
  <c r="N124" i="24"/>
  <c r="D124" i="24"/>
  <c r="Z123" i="24"/>
  <c r="X123" i="24"/>
  <c r="W123" i="24"/>
  <c r="V123" i="24"/>
  <c r="N123" i="24"/>
  <c r="D123" i="24"/>
  <c r="T122" i="24"/>
  <c r="S122" i="24"/>
  <c r="R122" i="24"/>
  <c r="Q122" i="24"/>
  <c r="P122" i="24"/>
  <c r="O122" i="24"/>
  <c r="M122" i="24"/>
  <c r="L122" i="24"/>
  <c r="K122" i="24"/>
  <c r="J122" i="24"/>
  <c r="I122" i="24"/>
  <c r="H122" i="24"/>
  <c r="G122" i="24"/>
  <c r="F122" i="24"/>
  <c r="E122" i="24"/>
  <c r="Z121" i="24"/>
  <c r="V121" i="24"/>
  <c r="N121" i="24"/>
  <c r="J121" i="24"/>
  <c r="X121" i="24" s="1"/>
  <c r="I121" i="24"/>
  <c r="W121" i="24" s="1"/>
  <c r="F121" i="24"/>
  <c r="E121" i="24"/>
  <c r="Z120" i="24"/>
  <c r="W120" i="24"/>
  <c r="V120" i="24"/>
  <c r="Q120" i="24"/>
  <c r="J120" i="24"/>
  <c r="D120" i="24"/>
  <c r="Z119" i="24"/>
  <c r="X119" i="24"/>
  <c r="W119" i="24"/>
  <c r="V119" i="24"/>
  <c r="N119" i="24"/>
  <c r="D119" i="24"/>
  <c r="Z118" i="24"/>
  <c r="V118" i="24"/>
  <c r="N118" i="24"/>
  <c r="J118" i="24"/>
  <c r="X118" i="24" s="1"/>
  <c r="I118" i="24"/>
  <c r="W118" i="24" s="1"/>
  <c r="F118" i="24"/>
  <c r="E118" i="24"/>
  <c r="Z117" i="24"/>
  <c r="X117" i="24"/>
  <c r="V117" i="24"/>
  <c r="N117" i="24"/>
  <c r="I117" i="24"/>
  <c r="W117" i="24" s="1"/>
  <c r="D117" i="24"/>
  <c r="Z116" i="24"/>
  <c r="W116" i="24"/>
  <c r="V116" i="24"/>
  <c r="Q116" i="24"/>
  <c r="J116" i="24"/>
  <c r="F116" i="24"/>
  <c r="AA115" i="24"/>
  <c r="Z115" i="24"/>
  <c r="X115" i="24"/>
  <c r="W115" i="24"/>
  <c r="V115" i="24"/>
  <c r="N115" i="24"/>
  <c r="D115" i="24"/>
  <c r="T114" i="24"/>
  <c r="S114" i="24"/>
  <c r="R114" i="24"/>
  <c r="P114" i="24"/>
  <c r="O114" i="24"/>
  <c r="M114" i="24"/>
  <c r="L114" i="24"/>
  <c r="K114" i="24"/>
  <c r="H114" i="24"/>
  <c r="G114" i="24"/>
  <c r="Z113" i="24"/>
  <c r="X113" i="24"/>
  <c r="V113" i="24"/>
  <c r="N113" i="24"/>
  <c r="N112" i="24" s="1"/>
  <c r="I113" i="24"/>
  <c r="E113" i="24"/>
  <c r="T112" i="24"/>
  <c r="S112" i="24"/>
  <c r="R112" i="24"/>
  <c r="Q112" i="24"/>
  <c r="P112" i="24"/>
  <c r="O112" i="24"/>
  <c r="M112" i="24"/>
  <c r="L112" i="24"/>
  <c r="K112" i="24"/>
  <c r="J112" i="24"/>
  <c r="H112" i="24"/>
  <c r="G112" i="24"/>
  <c r="F112" i="24"/>
  <c r="Z111" i="24"/>
  <c r="X111" i="24"/>
  <c r="V111" i="24"/>
  <c r="N111" i="24"/>
  <c r="I111" i="24"/>
  <c r="W111" i="24" s="1"/>
  <c r="E111" i="24"/>
  <c r="D111" i="24" s="1"/>
  <c r="Z110" i="24"/>
  <c r="X110" i="24"/>
  <c r="V110" i="24"/>
  <c r="N110" i="24"/>
  <c r="I110" i="24"/>
  <c r="Y110" i="24" s="1"/>
  <c r="D110" i="24"/>
  <c r="Z109" i="24"/>
  <c r="Y109" i="24"/>
  <c r="X109" i="24"/>
  <c r="W109" i="24"/>
  <c r="V109" i="24"/>
  <c r="N109" i="24"/>
  <c r="E109" i="24"/>
  <c r="D109" i="24" s="1"/>
  <c r="Z108" i="24"/>
  <c r="Y108" i="24"/>
  <c r="X108" i="24"/>
  <c r="W108" i="24"/>
  <c r="V108" i="24"/>
  <c r="N108" i="24"/>
  <c r="E108" i="24"/>
  <c r="Z107" i="24"/>
  <c r="W107" i="24"/>
  <c r="V107" i="24"/>
  <c r="N107" i="24"/>
  <c r="J107" i="24"/>
  <c r="X107" i="24" s="1"/>
  <c r="D107" i="24"/>
  <c r="Z106" i="24"/>
  <c r="Y106" i="24"/>
  <c r="X106" i="24"/>
  <c r="W106" i="24"/>
  <c r="V106" i="24"/>
  <c r="N106" i="24"/>
  <c r="E106" i="24"/>
  <c r="D106" i="24" s="1"/>
  <c r="Z105" i="24"/>
  <c r="Y105" i="24"/>
  <c r="X105" i="24"/>
  <c r="W105" i="24"/>
  <c r="V105" i="24"/>
  <c r="N105" i="24"/>
  <c r="E105" i="24"/>
  <c r="D105" i="24" s="1"/>
  <c r="Z104" i="24"/>
  <c r="Y104" i="24"/>
  <c r="X104" i="24"/>
  <c r="W104" i="24"/>
  <c r="V104" i="24"/>
  <c r="N104" i="24"/>
  <c r="D104" i="24"/>
  <c r="AA103" i="24"/>
  <c r="Z103" i="24"/>
  <c r="X103" i="24"/>
  <c r="W103" i="24"/>
  <c r="V103" i="24"/>
  <c r="N103" i="24"/>
  <c r="D103" i="24"/>
  <c r="T102" i="24"/>
  <c r="S102" i="24"/>
  <c r="R102" i="24"/>
  <c r="Q102" i="24"/>
  <c r="P102" i="24"/>
  <c r="O102" i="24"/>
  <c r="M102" i="24"/>
  <c r="L102" i="24"/>
  <c r="K102" i="24"/>
  <c r="H102" i="24"/>
  <c r="G102" i="24"/>
  <c r="F102" i="24"/>
  <c r="Z101" i="24"/>
  <c r="X101" i="24"/>
  <c r="W101" i="24"/>
  <c r="V101" i="24"/>
  <c r="N101" i="24"/>
  <c r="D101" i="24"/>
  <c r="AA100" i="24"/>
  <c r="Z100" i="24"/>
  <c r="X100" i="24"/>
  <c r="W100" i="24"/>
  <c r="V100" i="24"/>
  <c r="N100" i="24"/>
  <c r="D100" i="24"/>
  <c r="AA99" i="24"/>
  <c r="Z99" i="24"/>
  <c r="X99" i="24"/>
  <c r="W99" i="24"/>
  <c r="V99" i="24"/>
  <c r="N99" i="24"/>
  <c r="D99" i="24"/>
  <c r="AA98" i="24"/>
  <c r="Z98" i="24"/>
  <c r="X98" i="24"/>
  <c r="W98" i="24"/>
  <c r="V98" i="24"/>
  <c r="N98" i="24"/>
  <c r="E98" i="24"/>
  <c r="AA97" i="24"/>
  <c r="Z97" i="24"/>
  <c r="X97" i="24"/>
  <c r="W97" i="24"/>
  <c r="V97" i="24"/>
  <c r="N97" i="24"/>
  <c r="D97" i="24"/>
  <c r="AA96" i="24"/>
  <c r="Z96" i="24"/>
  <c r="X96" i="24"/>
  <c r="W96" i="24"/>
  <c r="V96" i="24"/>
  <c r="N96" i="24"/>
  <c r="D96" i="24"/>
  <c r="AA95" i="24"/>
  <c r="Z95" i="24"/>
  <c r="X95" i="24"/>
  <c r="W95" i="24"/>
  <c r="V95" i="24"/>
  <c r="N95" i="24"/>
  <c r="D95" i="24"/>
  <c r="AA94" i="24"/>
  <c r="Z94" i="24"/>
  <c r="X94" i="24"/>
  <c r="W94" i="24"/>
  <c r="V94" i="24"/>
  <c r="N94" i="24"/>
  <c r="D94" i="24"/>
  <c r="AA93" i="24"/>
  <c r="Z93" i="24"/>
  <c r="X93" i="24"/>
  <c r="W93" i="24"/>
  <c r="V93" i="24"/>
  <c r="N93" i="24"/>
  <c r="D93" i="24"/>
  <c r="T92" i="24"/>
  <c r="S92" i="24"/>
  <c r="R92" i="24"/>
  <c r="Q92" i="24"/>
  <c r="P92" i="24"/>
  <c r="O92" i="24"/>
  <c r="M92" i="24"/>
  <c r="L92" i="24"/>
  <c r="K92" i="24"/>
  <c r="J92" i="24"/>
  <c r="I92" i="24"/>
  <c r="H92" i="24"/>
  <c r="G92" i="24"/>
  <c r="F92" i="24"/>
  <c r="Z91" i="24"/>
  <c r="X91" i="24"/>
  <c r="W91" i="24"/>
  <c r="V91" i="24"/>
  <c r="N91" i="24"/>
  <c r="D91" i="24"/>
  <c r="AA90" i="24"/>
  <c r="Z90" i="24"/>
  <c r="W90" i="24"/>
  <c r="V90" i="24"/>
  <c r="N90" i="24"/>
  <c r="J90" i="24"/>
  <c r="X90" i="24" s="1"/>
  <c r="E90" i="24"/>
  <c r="X89" i="24"/>
  <c r="W89" i="24"/>
  <c r="V89" i="24"/>
  <c r="N89" i="24"/>
  <c r="L89" i="24"/>
  <c r="D89" i="24"/>
  <c r="AA88" i="24"/>
  <c r="Z88" i="24"/>
  <c r="X88" i="24"/>
  <c r="W88" i="24"/>
  <c r="V88" i="24"/>
  <c r="N88" i="24"/>
  <c r="D88" i="24"/>
  <c r="Z87" i="24"/>
  <c r="X87" i="24"/>
  <c r="W87" i="24"/>
  <c r="V87" i="24"/>
  <c r="N87" i="24"/>
  <c r="M87" i="24"/>
  <c r="G87" i="24"/>
  <c r="D87" i="24" s="1"/>
  <c r="T86" i="24"/>
  <c r="S86" i="24"/>
  <c r="R86" i="24"/>
  <c r="Q86" i="24"/>
  <c r="P86" i="24"/>
  <c r="O86" i="24"/>
  <c r="K86" i="24"/>
  <c r="I86" i="24"/>
  <c r="H86" i="24"/>
  <c r="F86" i="24"/>
  <c r="AA85" i="24"/>
  <c r="Z85" i="24"/>
  <c r="X85" i="24"/>
  <c r="W85" i="24"/>
  <c r="V85" i="24"/>
  <c r="N85" i="24"/>
  <c r="D85" i="24"/>
  <c r="D84" i="24" s="1"/>
  <c r="T84" i="24"/>
  <c r="S84" i="24"/>
  <c r="R84" i="24"/>
  <c r="Q84" i="24"/>
  <c r="P84" i="24"/>
  <c r="O84" i="24"/>
  <c r="M84" i="24"/>
  <c r="L84" i="24"/>
  <c r="K84" i="24"/>
  <c r="J84" i="24"/>
  <c r="I84" i="24"/>
  <c r="H84" i="24"/>
  <c r="G84" i="24"/>
  <c r="F84" i="24"/>
  <c r="E84" i="24"/>
  <c r="AA83" i="24"/>
  <c r="Z83" i="24"/>
  <c r="X83" i="24"/>
  <c r="W83" i="24"/>
  <c r="V83" i="24"/>
  <c r="N83" i="24"/>
  <c r="D83" i="24"/>
  <c r="Z82" i="24"/>
  <c r="X82" i="24"/>
  <c r="W82" i="24"/>
  <c r="V82" i="24"/>
  <c r="N82" i="24"/>
  <c r="D82" i="24"/>
  <c r="AA81" i="24"/>
  <c r="Z81" i="24"/>
  <c r="X81" i="24"/>
  <c r="W81" i="24"/>
  <c r="V81" i="24"/>
  <c r="N81" i="24"/>
  <c r="D81" i="24"/>
  <c r="AA80" i="24"/>
  <c r="Z80" i="24"/>
  <c r="X80" i="24"/>
  <c r="W80" i="24"/>
  <c r="V80" i="24"/>
  <c r="N80" i="24"/>
  <c r="D80" i="24"/>
  <c r="Z79" i="24"/>
  <c r="X79" i="24"/>
  <c r="W79" i="24"/>
  <c r="V79" i="24"/>
  <c r="N79" i="24"/>
  <c r="D79" i="24"/>
  <c r="T78" i="24"/>
  <c r="S78" i="24"/>
  <c r="R78" i="24"/>
  <c r="Q78" i="24"/>
  <c r="P78" i="24"/>
  <c r="O78" i="24"/>
  <c r="M78" i="24"/>
  <c r="L78" i="24"/>
  <c r="K78" i="24"/>
  <c r="J78" i="24"/>
  <c r="I78" i="24"/>
  <c r="H78" i="24"/>
  <c r="G78" i="24"/>
  <c r="F78" i="24"/>
  <c r="E78" i="24"/>
  <c r="AA77" i="24"/>
  <c r="Z77" i="24"/>
  <c r="X77" i="24"/>
  <c r="W77" i="24"/>
  <c r="V77" i="24"/>
  <c r="N77" i="24"/>
  <c r="D77" i="24"/>
  <c r="AA76" i="24"/>
  <c r="Z76" i="24"/>
  <c r="X76" i="24"/>
  <c r="W76" i="24"/>
  <c r="V76" i="24"/>
  <c r="N76" i="24"/>
  <c r="D76" i="24"/>
  <c r="Z75" i="24"/>
  <c r="X75" i="24"/>
  <c r="W75" i="24"/>
  <c r="V75" i="24"/>
  <c r="N75" i="24"/>
  <c r="M75" i="24"/>
  <c r="AA75" i="24" s="1"/>
  <c r="D75" i="24"/>
  <c r="AA74" i="24"/>
  <c r="Z74" i="24"/>
  <c r="X74" i="24"/>
  <c r="W74" i="24"/>
  <c r="V74" i="24"/>
  <c r="N74" i="24"/>
  <c r="D74" i="24"/>
  <c r="Z73" i="24"/>
  <c r="X73" i="24"/>
  <c r="W73" i="24"/>
  <c r="V73" i="24"/>
  <c r="N73" i="24"/>
  <c r="D73" i="24"/>
  <c r="AA72" i="24"/>
  <c r="Z72" i="24"/>
  <c r="X72" i="24"/>
  <c r="W72" i="24"/>
  <c r="V72" i="24"/>
  <c r="N72" i="24"/>
  <c r="D72" i="24"/>
  <c r="Z71" i="24"/>
  <c r="X71" i="24"/>
  <c r="W71" i="24"/>
  <c r="V71" i="24"/>
  <c r="T71" i="24"/>
  <c r="M71" i="24"/>
  <c r="D71" i="24"/>
  <c r="Z70" i="24"/>
  <c r="X70" i="24"/>
  <c r="W70" i="24"/>
  <c r="V70" i="24"/>
  <c r="N70" i="24"/>
  <c r="D70" i="24"/>
  <c r="Z69" i="24"/>
  <c r="X69" i="24"/>
  <c r="W69" i="24"/>
  <c r="V69" i="24"/>
  <c r="N69" i="24"/>
  <c r="D69" i="24"/>
  <c r="S68" i="24"/>
  <c r="R68" i="24"/>
  <c r="Q68" i="24"/>
  <c r="P68" i="24"/>
  <c r="O68" i="24"/>
  <c r="L68" i="24"/>
  <c r="K68" i="24"/>
  <c r="J68" i="24"/>
  <c r="I68" i="24"/>
  <c r="H68" i="24"/>
  <c r="G68" i="24"/>
  <c r="F68" i="24"/>
  <c r="E68" i="24"/>
  <c r="AA67" i="24"/>
  <c r="Z67" i="24"/>
  <c r="X67" i="24"/>
  <c r="V67" i="24"/>
  <c r="N67" i="24"/>
  <c r="D67" i="24"/>
  <c r="Z66" i="24"/>
  <c r="X66" i="24"/>
  <c r="V66" i="24"/>
  <c r="N66" i="24"/>
  <c r="D66" i="24"/>
  <c r="AA65" i="24"/>
  <c r="Z65" i="24"/>
  <c r="X65" i="24"/>
  <c r="V65" i="24"/>
  <c r="N65" i="24"/>
  <c r="D65" i="24"/>
  <c r="Z64" i="24"/>
  <c r="V64" i="24"/>
  <c r="Q64" i="24"/>
  <c r="N64" i="24" s="1"/>
  <c r="J64" i="24"/>
  <c r="D64" i="24"/>
  <c r="AA63" i="24"/>
  <c r="Z63" i="24"/>
  <c r="Y63" i="24"/>
  <c r="X63" i="24"/>
  <c r="W63" i="24"/>
  <c r="V63" i="24"/>
  <c r="N63" i="24"/>
  <c r="D63" i="24"/>
  <c r="Z62" i="24"/>
  <c r="Y62" i="24"/>
  <c r="X62" i="24"/>
  <c r="W62" i="24"/>
  <c r="V62" i="24"/>
  <c r="N62" i="24"/>
  <c r="D62" i="24"/>
  <c r="Z61" i="24"/>
  <c r="X61" i="24"/>
  <c r="V61" i="24"/>
  <c r="N61" i="24"/>
  <c r="I61" i="24"/>
  <c r="D61" i="24"/>
  <c r="Z60" i="24"/>
  <c r="X60" i="24"/>
  <c r="V60" i="24"/>
  <c r="N60" i="24"/>
  <c r="I60" i="24"/>
  <c r="D60" i="24"/>
  <c r="Z59" i="24"/>
  <c r="X59" i="24"/>
  <c r="V59" i="24"/>
  <c r="N59" i="24"/>
  <c r="I59" i="24"/>
  <c r="W59" i="24" s="1"/>
  <c r="D59" i="24"/>
  <c r="Z58" i="24"/>
  <c r="X58" i="24"/>
  <c r="V58" i="24"/>
  <c r="N58" i="24"/>
  <c r="D58" i="24"/>
  <c r="AA57" i="24"/>
  <c r="Z57" i="24"/>
  <c r="X57" i="24"/>
  <c r="V57" i="24"/>
  <c r="N57" i="24"/>
  <c r="I57" i="24"/>
  <c r="E57" i="24"/>
  <c r="D57" i="24" s="1"/>
  <c r="AA56" i="24"/>
  <c r="Z56" i="24"/>
  <c r="X56" i="24"/>
  <c r="V56" i="24"/>
  <c r="N56" i="24"/>
  <c r="D56" i="24"/>
  <c r="AA55" i="24"/>
  <c r="Z55" i="24"/>
  <c r="X55" i="24"/>
  <c r="V55" i="24"/>
  <c r="N55" i="24"/>
  <c r="D55" i="24"/>
  <c r="Z54" i="24"/>
  <c r="X54" i="24"/>
  <c r="V54" i="24"/>
  <c r="T54" i="24"/>
  <c r="M54" i="24"/>
  <c r="G54" i="24"/>
  <c r="F54" i="24"/>
  <c r="F12" i="24" s="1"/>
  <c r="Z53" i="24"/>
  <c r="V53" i="24"/>
  <c r="Q53" i="24"/>
  <c r="J53" i="24"/>
  <c r="D53" i="24"/>
  <c r="Z52" i="24"/>
  <c r="V52" i="24"/>
  <c r="N52" i="24"/>
  <c r="J52" i="24"/>
  <c r="X52" i="24" s="1"/>
  <c r="D52" i="24"/>
  <c r="Z51" i="24"/>
  <c r="V51" i="24"/>
  <c r="N51" i="24"/>
  <c r="J51" i="24"/>
  <c r="X51" i="24" s="1"/>
  <c r="D51" i="24"/>
  <c r="Z50" i="24"/>
  <c r="X50" i="24"/>
  <c r="V50" i="24"/>
  <c r="N50" i="24"/>
  <c r="D50" i="24"/>
  <c r="Z49" i="24"/>
  <c r="X49" i="24"/>
  <c r="V49" i="24"/>
  <c r="N49" i="24"/>
  <c r="D49" i="24"/>
  <c r="Z48" i="24"/>
  <c r="X48" i="24"/>
  <c r="V48" i="24"/>
  <c r="N48" i="24"/>
  <c r="D48" i="24"/>
  <c r="Z47" i="24"/>
  <c r="X47" i="24"/>
  <c r="V47" i="24"/>
  <c r="N47" i="24"/>
  <c r="I47" i="24"/>
  <c r="Y47" i="24" s="1"/>
  <c r="D47" i="24"/>
  <c r="Z46" i="24"/>
  <c r="X46" i="24"/>
  <c r="V46" i="24"/>
  <c r="N46" i="24"/>
  <c r="I46" i="24"/>
  <c r="D46" i="24"/>
  <c r="Z45" i="24"/>
  <c r="Y45" i="24"/>
  <c r="X45" i="24"/>
  <c r="W45" i="24"/>
  <c r="V45" i="24"/>
  <c r="N45" i="24"/>
  <c r="E45" i="24"/>
  <c r="D45" i="24" s="1"/>
  <c r="Z44" i="24"/>
  <c r="Y44" i="24"/>
  <c r="X44" i="24"/>
  <c r="W44" i="24"/>
  <c r="V44" i="24"/>
  <c r="N44" i="24"/>
  <c r="D44" i="24"/>
  <c r="AA43" i="24"/>
  <c r="Z43" i="24"/>
  <c r="X43" i="24"/>
  <c r="V43" i="24"/>
  <c r="N43" i="24"/>
  <c r="D43" i="24"/>
  <c r="Z42" i="24"/>
  <c r="Y42" i="24"/>
  <c r="X42" i="24"/>
  <c r="W42" i="24"/>
  <c r="V42" i="24"/>
  <c r="N42" i="24"/>
  <c r="D42" i="24"/>
  <c r="Z41" i="24"/>
  <c r="Y41" i="24"/>
  <c r="X41" i="24"/>
  <c r="W41" i="24"/>
  <c r="V41" i="24"/>
  <c r="N41" i="24"/>
  <c r="G41" i="24"/>
  <c r="D41" i="24" s="1"/>
  <c r="Z40" i="24"/>
  <c r="Y40" i="24"/>
  <c r="X40" i="24"/>
  <c r="W40" i="24"/>
  <c r="V40" i="24"/>
  <c r="N40" i="24"/>
  <c r="D40" i="24"/>
  <c r="Z39" i="24"/>
  <c r="Y39" i="24"/>
  <c r="X39" i="24"/>
  <c r="W39" i="24"/>
  <c r="V39" i="24"/>
  <c r="N39" i="24"/>
  <c r="G39" i="24"/>
  <c r="D39" i="24" s="1"/>
  <c r="Z38" i="24"/>
  <c r="X38" i="24"/>
  <c r="V38" i="24"/>
  <c r="N38" i="24"/>
  <c r="I38" i="24"/>
  <c r="W38" i="24" s="1"/>
  <c r="D38" i="24"/>
  <c r="Z37" i="24"/>
  <c r="X37" i="24"/>
  <c r="V37" i="24"/>
  <c r="N37" i="24"/>
  <c r="I37" i="24"/>
  <c r="D37" i="24"/>
  <c r="Z36" i="24"/>
  <c r="X36" i="24"/>
  <c r="V36" i="24"/>
  <c r="N36" i="24"/>
  <c r="I36" i="24"/>
  <c r="D36" i="24"/>
  <c r="AA35" i="24"/>
  <c r="Z35" i="24"/>
  <c r="X35" i="24"/>
  <c r="V35" i="24"/>
  <c r="N35" i="24"/>
  <c r="D35" i="24"/>
  <c r="Y34" i="24"/>
  <c r="X34" i="24"/>
  <c r="W34" i="24"/>
  <c r="V34" i="24"/>
  <c r="N34" i="24"/>
  <c r="M34" i="24"/>
  <c r="Z34" i="24" s="1"/>
  <c r="G34" i="24"/>
  <c r="D34" i="24" s="1"/>
  <c r="Z33" i="24"/>
  <c r="X33" i="24"/>
  <c r="V33" i="24"/>
  <c r="N33" i="24"/>
  <c r="D33" i="24"/>
  <c r="Z32" i="24"/>
  <c r="X32" i="24"/>
  <c r="V32" i="24"/>
  <c r="N32" i="24"/>
  <c r="G32" i="24"/>
  <c r="D32" i="24" s="1"/>
  <c r="AA31" i="24"/>
  <c r="Z31" i="24"/>
  <c r="X31" i="24"/>
  <c r="V31" i="24"/>
  <c r="N31" i="24"/>
  <c r="G31" i="24"/>
  <c r="D31" i="24" s="1"/>
  <c r="Z30" i="24"/>
  <c r="X30" i="24"/>
  <c r="V30" i="24"/>
  <c r="N30" i="24"/>
  <c r="D30" i="24"/>
  <c r="Z29" i="24"/>
  <c r="X29" i="24"/>
  <c r="V29" i="24"/>
  <c r="N29" i="24"/>
  <c r="D29" i="24"/>
  <c r="Z28" i="24"/>
  <c r="X28" i="24"/>
  <c r="V28" i="24"/>
  <c r="N28" i="24"/>
  <c r="G28" i="24"/>
  <c r="D28" i="24" s="1"/>
  <c r="Z27" i="24"/>
  <c r="X27" i="24"/>
  <c r="V27" i="24"/>
  <c r="N27" i="24"/>
  <c r="G27" i="24"/>
  <c r="D27" i="24" s="1"/>
  <c r="Z26" i="24"/>
  <c r="V26" i="24"/>
  <c r="N26" i="24"/>
  <c r="J26" i="24"/>
  <c r="X26" i="24" s="1"/>
  <c r="D26" i="24"/>
  <c r="Z25" i="24"/>
  <c r="X25" i="24"/>
  <c r="V25" i="24"/>
  <c r="N25" i="24"/>
  <c r="D25" i="24"/>
  <c r="Z24" i="24"/>
  <c r="V24" i="24"/>
  <c r="N24" i="24"/>
  <c r="J24" i="24"/>
  <c r="X24" i="24" s="1"/>
  <c r="D24" i="24"/>
  <c r="Z23" i="24"/>
  <c r="V23" i="24"/>
  <c r="N23" i="24"/>
  <c r="J23" i="24"/>
  <c r="X23" i="24" s="1"/>
  <c r="D23" i="24"/>
  <c r="Z22" i="24"/>
  <c r="V22" i="24"/>
  <c r="N22" i="24"/>
  <c r="J22" i="24"/>
  <c r="X22" i="24" s="1"/>
  <c r="D22" i="24"/>
  <c r="Z21" i="24"/>
  <c r="X21" i="24"/>
  <c r="V21" i="24"/>
  <c r="N21" i="24"/>
  <c r="K21" i="24"/>
  <c r="Y21" i="24" s="1"/>
  <c r="E21" i="24"/>
  <c r="Z20" i="24"/>
  <c r="V20" i="24"/>
  <c r="N20" i="24"/>
  <c r="J20" i="24"/>
  <c r="X20" i="24" s="1"/>
  <c r="D20" i="24"/>
  <c r="AA19" i="24"/>
  <c r="Z19" i="24"/>
  <c r="X19" i="24"/>
  <c r="V19" i="24"/>
  <c r="N19" i="24"/>
  <c r="D19" i="24"/>
  <c r="Z18" i="24"/>
  <c r="X18" i="24"/>
  <c r="W18" i="24"/>
  <c r="V18" i="24"/>
  <c r="N18" i="24"/>
  <c r="D18" i="24"/>
  <c r="Z17" i="24"/>
  <c r="X17" i="24"/>
  <c r="V17" i="24"/>
  <c r="N17" i="24"/>
  <c r="I17" i="24"/>
  <c r="W17" i="24" s="1"/>
  <c r="D17" i="24"/>
  <c r="Z16" i="24"/>
  <c r="V16" i="24"/>
  <c r="N16" i="24"/>
  <c r="J16" i="24"/>
  <c r="D16" i="24"/>
  <c r="Z15" i="24"/>
  <c r="V15" i="24"/>
  <c r="N15" i="24"/>
  <c r="J15" i="24"/>
  <c r="X15" i="24" s="1"/>
  <c r="D15" i="24"/>
  <c r="Z14" i="24"/>
  <c r="V14" i="24"/>
  <c r="N14" i="24"/>
  <c r="J14" i="24"/>
  <c r="X14" i="24" s="1"/>
  <c r="E14" i="24"/>
  <c r="D14" i="24" s="1"/>
  <c r="Z13" i="24"/>
  <c r="X13" i="24"/>
  <c r="V13" i="24"/>
  <c r="N13" i="24"/>
  <c r="K13" i="24"/>
  <c r="D13" i="24"/>
  <c r="S12" i="24"/>
  <c r="R12" i="24"/>
  <c r="P12" i="24"/>
  <c r="O12" i="24"/>
  <c r="L12" i="24"/>
  <c r="H12" i="24"/>
  <c r="K11" i="24"/>
  <c r="J11" i="24"/>
  <c r="I11" i="24"/>
  <c r="H11" i="24"/>
  <c r="G11" i="24"/>
  <c r="F11" i="24"/>
  <c r="A3" i="24"/>
  <c r="BD13" i="20"/>
  <c r="BL13" i="20"/>
  <c r="BL12" i="20" s="1"/>
  <c r="BK13" i="20"/>
  <c r="BI13" i="20"/>
  <c r="BH13" i="20"/>
  <c r="BH12" i="20" s="1"/>
  <c r="BE13" i="20"/>
  <c r="BE12" i="20" s="1"/>
  <c r="BB13" i="20"/>
  <c r="BA13" i="20"/>
  <c r="AZ13" i="20"/>
  <c r="AX13" i="20"/>
  <c r="AX12" i="20" s="1"/>
  <c r="AW13" i="20"/>
  <c r="AU13" i="20"/>
  <c r="AT13" i="20"/>
  <c r="L13" i="20"/>
  <c r="H19" i="13"/>
  <c r="G19" i="13"/>
  <c r="H18" i="13"/>
  <c r="G18" i="13"/>
  <c r="H17" i="13"/>
  <c r="G17" i="13"/>
  <c r="G16" i="13"/>
  <c r="C16" i="13" s="1"/>
  <c r="H15" i="13"/>
  <c r="G15" i="13"/>
  <c r="H14" i="13"/>
  <c r="G14" i="13"/>
  <c r="G13" i="13"/>
  <c r="C13" i="13" s="1"/>
  <c r="H12" i="13"/>
  <c r="G12" i="13"/>
  <c r="G11" i="13"/>
  <c r="C11" i="13" s="1"/>
  <c r="H10" i="13"/>
  <c r="G10" i="13"/>
  <c r="G9" i="13"/>
  <c r="C9" i="13" s="1"/>
  <c r="F8" i="13"/>
  <c r="J9" i="13" s="1"/>
  <c r="E8" i="13"/>
  <c r="D8" i="13"/>
  <c r="I7" i="13"/>
  <c r="D4" i="13"/>
  <c r="A3" i="13"/>
  <c r="Z25" i="12"/>
  <c r="T25" i="12"/>
  <c r="O25" i="12"/>
  <c r="G25" i="12"/>
  <c r="E25" i="12" s="1"/>
  <c r="C25" i="12" s="1"/>
  <c r="Z24" i="12"/>
  <c r="T24" i="12"/>
  <c r="O24" i="12"/>
  <c r="M24" i="12" s="1"/>
  <c r="K24" i="12" s="1"/>
  <c r="G24" i="12"/>
  <c r="E24" i="12" s="1"/>
  <c r="C24" i="12" s="1"/>
  <c r="Z23" i="12"/>
  <c r="T23" i="12"/>
  <c r="O23" i="12"/>
  <c r="M23" i="12" s="1"/>
  <c r="G23" i="12"/>
  <c r="E23" i="12" s="1"/>
  <c r="C23" i="12" s="1"/>
  <c r="Z22" i="12"/>
  <c r="T22" i="12"/>
  <c r="O22" i="12"/>
  <c r="M22" i="12" s="1"/>
  <c r="G22" i="12"/>
  <c r="E22" i="12" s="1"/>
  <c r="C22" i="12" s="1"/>
  <c r="Z21" i="12"/>
  <c r="T21" i="12"/>
  <c r="O21" i="12"/>
  <c r="G21" i="12"/>
  <c r="E21" i="12" s="1"/>
  <c r="C21" i="12" s="1"/>
  <c r="Z20" i="12"/>
  <c r="T20" i="12"/>
  <c r="O20" i="12"/>
  <c r="M20" i="12" s="1"/>
  <c r="Q20" i="12" s="1"/>
  <c r="G20" i="12"/>
  <c r="E20" i="12" s="1"/>
  <c r="C20" i="12" s="1"/>
  <c r="Z19" i="12"/>
  <c r="T19" i="12"/>
  <c r="O19" i="12"/>
  <c r="G19" i="12"/>
  <c r="E19" i="12" s="1"/>
  <c r="C19" i="12" s="1"/>
  <c r="Z18" i="12"/>
  <c r="T18" i="12"/>
  <c r="O18" i="12"/>
  <c r="M18" i="12" s="1"/>
  <c r="K18" i="12" s="1"/>
  <c r="G18" i="12"/>
  <c r="E18" i="12" s="1"/>
  <c r="C18" i="12" s="1"/>
  <c r="Z17" i="12"/>
  <c r="T17" i="12"/>
  <c r="O17" i="12"/>
  <c r="G17" i="12"/>
  <c r="E17" i="12" s="1"/>
  <c r="C17" i="12" s="1"/>
  <c r="Z16" i="12"/>
  <c r="T16" i="12"/>
  <c r="O16" i="12"/>
  <c r="G16" i="12"/>
  <c r="E16" i="12" s="1"/>
  <c r="C16" i="12" s="1"/>
  <c r="Z15" i="12"/>
  <c r="T15" i="12"/>
  <c r="O15" i="12"/>
  <c r="M15" i="12" s="1"/>
  <c r="K15" i="12" s="1"/>
  <c r="G15" i="12"/>
  <c r="R14" i="12"/>
  <c r="P14" i="12"/>
  <c r="L14" i="12"/>
  <c r="J14" i="12"/>
  <c r="I14" i="12"/>
  <c r="H14" i="12"/>
  <c r="F14" i="12"/>
  <c r="D14" i="12"/>
  <c r="A3" i="12"/>
  <c r="N22" i="11"/>
  <c r="K22" i="11"/>
  <c r="H22" i="11"/>
  <c r="T22" i="11" s="1"/>
  <c r="C22" i="11"/>
  <c r="N21" i="11"/>
  <c r="K21" i="11"/>
  <c r="U21" i="11" s="1"/>
  <c r="H21" i="11"/>
  <c r="V21" i="11" s="1"/>
  <c r="C21" i="11"/>
  <c r="W20" i="11"/>
  <c r="V20" i="11"/>
  <c r="U20" i="11"/>
  <c r="T20" i="11"/>
  <c r="N20" i="11"/>
  <c r="G20" i="11" s="1"/>
  <c r="C20" i="11"/>
  <c r="N19" i="11"/>
  <c r="K19" i="11"/>
  <c r="U19" i="11" s="1"/>
  <c r="H19" i="11"/>
  <c r="T19" i="11" s="1"/>
  <c r="C19" i="11"/>
  <c r="N18" i="11"/>
  <c r="K18" i="11"/>
  <c r="U18" i="11" s="1"/>
  <c r="H18" i="11"/>
  <c r="V18" i="11" s="1"/>
  <c r="C18" i="11"/>
  <c r="V17" i="11"/>
  <c r="T17" i="11"/>
  <c r="N17" i="11"/>
  <c r="K17" i="11"/>
  <c r="C17" i="11"/>
  <c r="W16" i="11"/>
  <c r="V16" i="11"/>
  <c r="U16" i="11"/>
  <c r="T16" i="11"/>
  <c r="N16" i="11"/>
  <c r="G16" i="11" s="1"/>
  <c r="N15" i="11"/>
  <c r="K15" i="11"/>
  <c r="W15" i="11" s="1"/>
  <c r="H15" i="11"/>
  <c r="T15" i="11" s="1"/>
  <c r="C15" i="11"/>
  <c r="N14" i="11"/>
  <c r="K14" i="11"/>
  <c r="U14" i="11" s="1"/>
  <c r="H14" i="11"/>
  <c r="C14" i="11"/>
  <c r="N13" i="11"/>
  <c r="K13" i="11"/>
  <c r="W13" i="11" s="1"/>
  <c r="H13" i="11"/>
  <c r="V13" i="11" s="1"/>
  <c r="C13" i="11"/>
  <c r="N12" i="11"/>
  <c r="K12" i="11"/>
  <c r="W12" i="11" s="1"/>
  <c r="H12" i="11"/>
  <c r="V12" i="11" s="1"/>
  <c r="C12" i="11"/>
  <c r="R11" i="11"/>
  <c r="Q11" i="11"/>
  <c r="P11" i="11"/>
  <c r="Z12" i="11" s="1"/>
  <c r="O11" i="11"/>
  <c r="Z11" i="11" s="1"/>
  <c r="M11" i="11"/>
  <c r="L11" i="11"/>
  <c r="J11" i="11"/>
  <c r="I11" i="11"/>
  <c r="F11" i="11"/>
  <c r="E11" i="11"/>
  <c r="D11" i="11"/>
  <c r="A3" i="11"/>
  <c r="A4" i="19"/>
  <c r="A3" i="22"/>
  <c r="D43" i="8"/>
  <c r="D42" i="8"/>
  <c r="D41" i="8"/>
  <c r="D40" i="8"/>
  <c r="D39" i="8"/>
  <c r="T39" i="8" s="1"/>
  <c r="D38" i="8"/>
  <c r="T38" i="8" s="1"/>
  <c r="D37" i="8"/>
  <c r="T37" i="8" s="1"/>
  <c r="D36" i="8"/>
  <c r="D35" i="8"/>
  <c r="T35" i="8" s="1"/>
  <c r="D34" i="8"/>
  <c r="T34" i="8" s="1"/>
  <c r="D33" i="8"/>
  <c r="T33" i="8" s="1"/>
  <c r="D32" i="8"/>
  <c r="T32" i="8" s="1"/>
  <c r="D31" i="8"/>
  <c r="T31" i="8" s="1"/>
  <c r="D30" i="8"/>
  <c r="D29" i="8"/>
  <c r="T29" i="8" s="1"/>
  <c r="D28" i="8"/>
  <c r="T28" i="8" s="1"/>
  <c r="D27" i="8"/>
  <c r="T27" i="8" s="1"/>
  <c r="D26" i="8"/>
  <c r="T26" i="8" s="1"/>
  <c r="D25" i="8"/>
  <c r="T25" i="8" s="1"/>
  <c r="D24" i="8"/>
  <c r="T24" i="8" s="1"/>
  <c r="Q23" i="8"/>
  <c r="D22" i="8"/>
  <c r="T22" i="8" s="1"/>
  <c r="D21" i="8"/>
  <c r="T21" i="8" s="1"/>
  <c r="D20" i="8"/>
  <c r="T20" i="8" s="1"/>
  <c r="D19" i="8"/>
  <c r="T19" i="8" s="1"/>
  <c r="D18" i="8"/>
  <c r="T18" i="8" s="1"/>
  <c r="D17" i="8"/>
  <c r="D16" i="8"/>
  <c r="T16" i="8" s="1"/>
  <c r="D15" i="8"/>
  <c r="T15" i="8" s="1"/>
  <c r="D14" i="8"/>
  <c r="T14" i="8" s="1"/>
  <c r="D13" i="8"/>
  <c r="T13" i="8" s="1"/>
  <c r="O12" i="8"/>
  <c r="O8" i="8" s="1"/>
  <c r="D12" i="8"/>
  <c r="T12" i="8" s="1"/>
  <c r="D11" i="8"/>
  <c r="T11" i="8" s="1"/>
  <c r="D10" i="8"/>
  <c r="T10" i="8" s="1"/>
  <c r="D9" i="8"/>
  <c r="P8" i="8"/>
  <c r="N8" i="8"/>
  <c r="M8" i="8"/>
  <c r="L8" i="8"/>
  <c r="K8" i="8"/>
  <c r="J8" i="8"/>
  <c r="I8" i="8"/>
  <c r="H8" i="8"/>
  <c r="G8" i="8"/>
  <c r="F8" i="8"/>
  <c r="E8" i="8"/>
  <c r="C8" i="8"/>
  <c r="A3" i="8"/>
  <c r="C117" i="7"/>
  <c r="AE116" i="7"/>
  <c r="M116" i="7"/>
  <c r="C116" i="7"/>
  <c r="M115" i="7"/>
  <c r="C115" i="7"/>
  <c r="M114" i="7"/>
  <c r="C114" i="7"/>
  <c r="AA113" i="7"/>
  <c r="M113" i="7"/>
  <c r="C113" i="7"/>
  <c r="Z112" i="7"/>
  <c r="M112" i="7"/>
  <c r="C112" i="7"/>
  <c r="M111" i="7"/>
  <c r="C111" i="7"/>
  <c r="M110" i="7"/>
  <c r="C110" i="7"/>
  <c r="M109" i="7"/>
  <c r="C109" i="7"/>
  <c r="R108" i="7"/>
  <c r="M108" i="7" s="1"/>
  <c r="C108" i="7"/>
  <c r="X107" i="7"/>
  <c r="R107" i="7"/>
  <c r="M107" i="7" s="1"/>
  <c r="C107" i="7"/>
  <c r="R106" i="7"/>
  <c r="M106" i="7" s="1"/>
  <c r="C106" i="7"/>
  <c r="R105" i="7"/>
  <c r="M105" i="7" s="1"/>
  <c r="C105" i="7"/>
  <c r="R104" i="7"/>
  <c r="M104" i="7" s="1"/>
  <c r="C104" i="7"/>
  <c r="R103" i="7"/>
  <c r="M103" i="7" s="1"/>
  <c r="C103" i="7"/>
  <c r="R102" i="7"/>
  <c r="M102" i="7" s="1"/>
  <c r="C102" i="7"/>
  <c r="R101" i="7"/>
  <c r="M101" i="7" s="1"/>
  <c r="C101" i="7"/>
  <c r="X100" i="7"/>
  <c r="R100" i="7"/>
  <c r="M100" i="7" s="1"/>
  <c r="C100" i="7"/>
  <c r="X99" i="7"/>
  <c r="R99" i="7"/>
  <c r="M99" i="7" s="1"/>
  <c r="C99" i="7"/>
  <c r="X98" i="7"/>
  <c r="R98" i="7"/>
  <c r="M98" i="7" s="1"/>
  <c r="C98" i="7"/>
  <c r="R97" i="7"/>
  <c r="M97" i="7" s="1"/>
  <c r="C97" i="7"/>
  <c r="X96" i="7"/>
  <c r="R96" i="7"/>
  <c r="M96" i="7" s="1"/>
  <c r="C96" i="7"/>
  <c r="R95" i="7"/>
  <c r="M95" i="7" s="1"/>
  <c r="C95" i="7"/>
  <c r="X94" i="7"/>
  <c r="R94" i="7"/>
  <c r="M94" i="7" s="1"/>
  <c r="C94" i="7"/>
  <c r="X93" i="7"/>
  <c r="R93" i="7"/>
  <c r="M93" i="7" s="1"/>
  <c r="C93" i="7"/>
  <c r="X92" i="7"/>
  <c r="R92" i="7"/>
  <c r="M92" i="7" s="1"/>
  <c r="C92" i="7"/>
  <c r="X91" i="7"/>
  <c r="R91" i="7"/>
  <c r="M91" i="7" s="1"/>
  <c r="C91" i="7"/>
  <c r="R90" i="7"/>
  <c r="M90" i="7" s="1"/>
  <c r="C90" i="7"/>
  <c r="X89" i="7"/>
  <c r="R89" i="7"/>
  <c r="M89" i="7" s="1"/>
  <c r="C89" i="7"/>
  <c r="Y88" i="7"/>
  <c r="R88" i="7"/>
  <c r="M88" i="7" s="1"/>
  <c r="C88" i="7"/>
  <c r="AD87" i="7"/>
  <c r="Y87" i="7"/>
  <c r="R87" i="7"/>
  <c r="AB87" i="7" s="1"/>
  <c r="C87" i="7"/>
  <c r="Y86" i="7"/>
  <c r="X86" i="7"/>
  <c r="R86" i="7"/>
  <c r="M86" i="7" s="1"/>
  <c r="C86" i="7"/>
  <c r="Y85" i="7"/>
  <c r="R85" i="7"/>
  <c r="M85" i="7" s="1"/>
  <c r="C85" i="7"/>
  <c r="R84" i="7"/>
  <c r="M84" i="7" s="1"/>
  <c r="C84" i="7"/>
  <c r="R83" i="7"/>
  <c r="M83" i="7" s="1"/>
  <c r="C83" i="7"/>
  <c r="R82" i="7"/>
  <c r="M82" i="7" s="1"/>
  <c r="C82" i="7"/>
  <c r="Y81" i="7"/>
  <c r="R81" i="7"/>
  <c r="M81" i="7" s="1"/>
  <c r="C81" i="7"/>
  <c r="R80" i="7"/>
  <c r="M80" i="7" s="1"/>
  <c r="C80" i="7"/>
  <c r="R79" i="7"/>
  <c r="M79" i="7" s="1"/>
  <c r="C79" i="7"/>
  <c r="AD78" i="7"/>
  <c r="AC78" i="7"/>
  <c r="Y78" i="7"/>
  <c r="R78" i="7"/>
  <c r="M78" i="7" s="1"/>
  <c r="C78" i="7"/>
  <c r="Y77" i="7"/>
  <c r="R77" i="7"/>
  <c r="M77" i="7" s="1"/>
  <c r="C77" i="7"/>
  <c r="R76" i="7"/>
  <c r="M76" i="7" s="1"/>
  <c r="C76" i="7"/>
  <c r="Y75" i="7"/>
  <c r="R75" i="7"/>
  <c r="M75" i="7" s="1"/>
  <c r="C75" i="7"/>
  <c r="Y74" i="7"/>
  <c r="R74" i="7"/>
  <c r="M74" i="7" s="1"/>
  <c r="C74" i="7"/>
  <c r="Y73" i="7"/>
  <c r="R73" i="7"/>
  <c r="M73" i="7" s="1"/>
  <c r="C73" i="7"/>
  <c r="Y72" i="7"/>
  <c r="R72" i="7"/>
  <c r="M72" i="7" s="1"/>
  <c r="C72" i="7"/>
  <c r="Y71" i="7"/>
  <c r="T71" i="7"/>
  <c r="R71" i="7" s="1"/>
  <c r="C71" i="7"/>
  <c r="Y70" i="7"/>
  <c r="R70" i="7"/>
  <c r="M70" i="7" s="1"/>
  <c r="C70" i="7"/>
  <c r="Y69" i="7"/>
  <c r="R69" i="7"/>
  <c r="M69" i="7" s="1"/>
  <c r="C69" i="7"/>
  <c r="R68" i="7"/>
  <c r="M68" i="7" s="1"/>
  <c r="C68" i="7"/>
  <c r="R67" i="7"/>
  <c r="M67" i="7" s="1"/>
  <c r="C67" i="7"/>
  <c r="X66" i="7"/>
  <c r="R66" i="7"/>
  <c r="M66" i="7" s="1"/>
  <c r="C66" i="7"/>
  <c r="AD65" i="7"/>
  <c r="Y65" i="7"/>
  <c r="R65" i="7"/>
  <c r="M65" i="7" s="1"/>
  <c r="C65" i="7"/>
  <c r="AD64" i="7"/>
  <c r="Y64" i="7"/>
  <c r="R64" i="7"/>
  <c r="C64" i="7"/>
  <c r="AD63" i="7"/>
  <c r="AC63" i="7"/>
  <c r="Y63" i="7"/>
  <c r="X63" i="7"/>
  <c r="R63" i="7"/>
  <c r="C63" i="7"/>
  <c r="AD62" i="7"/>
  <c r="Y62" i="7"/>
  <c r="R62" i="7"/>
  <c r="M62" i="7" s="1"/>
  <c r="C62" i="7"/>
  <c r="AD61" i="7"/>
  <c r="Y61" i="7"/>
  <c r="R61" i="7"/>
  <c r="C61" i="7"/>
  <c r="AD60" i="7"/>
  <c r="Y60" i="7"/>
  <c r="R60" i="7"/>
  <c r="M60" i="7" s="1"/>
  <c r="C60" i="7"/>
  <c r="AD59" i="7"/>
  <c r="Y59" i="7"/>
  <c r="R59" i="7"/>
  <c r="AB59" i="7" s="1"/>
  <c r="C59" i="7"/>
  <c r="Y58" i="7"/>
  <c r="R58" i="7"/>
  <c r="M58" i="7" s="1"/>
  <c r="C58" i="7"/>
  <c r="AD57" i="7"/>
  <c r="Y57" i="7"/>
  <c r="R57" i="7"/>
  <c r="M57" i="7" s="1"/>
  <c r="C57" i="7"/>
  <c r="AD56" i="7"/>
  <c r="Y56" i="7"/>
  <c r="R56" i="7"/>
  <c r="C56" i="7"/>
  <c r="Y55" i="7"/>
  <c r="R55" i="7"/>
  <c r="M55" i="7" s="1"/>
  <c r="C55" i="7"/>
  <c r="AD54" i="7"/>
  <c r="Y54" i="7"/>
  <c r="R54" i="7"/>
  <c r="C54" i="7"/>
  <c r="AD53" i="7"/>
  <c r="Y53" i="7"/>
  <c r="R53" i="7"/>
  <c r="AB53" i="7" s="1"/>
  <c r="C53" i="7"/>
  <c r="AD52" i="7"/>
  <c r="Y52" i="7"/>
  <c r="R52" i="7"/>
  <c r="AB52" i="7" s="1"/>
  <c r="C52" i="7"/>
  <c r="Y51" i="7"/>
  <c r="R51" i="7"/>
  <c r="M51" i="7" s="1"/>
  <c r="C51" i="7"/>
  <c r="AD50" i="7"/>
  <c r="Y50" i="7"/>
  <c r="R50" i="7"/>
  <c r="AB50" i="7" s="1"/>
  <c r="C50" i="7"/>
  <c r="AD49" i="7"/>
  <c r="Y49" i="7"/>
  <c r="X49" i="7"/>
  <c r="R49" i="7"/>
  <c r="C49" i="7"/>
  <c r="Y48" i="7"/>
  <c r="R48" i="7"/>
  <c r="M48" i="7" s="1"/>
  <c r="C48" i="7"/>
  <c r="Y47" i="7"/>
  <c r="R47" i="7"/>
  <c r="M47" i="7" s="1"/>
  <c r="C47" i="7"/>
  <c r="AD46" i="7"/>
  <c r="AC46" i="7"/>
  <c r="Y46" i="7"/>
  <c r="X46" i="7"/>
  <c r="R46" i="7"/>
  <c r="C46" i="7"/>
  <c r="AD45" i="7"/>
  <c r="AC45" i="7"/>
  <c r="Y45" i="7"/>
  <c r="X45" i="7"/>
  <c r="R45" i="7"/>
  <c r="C45" i="7"/>
  <c r="R44" i="7"/>
  <c r="M44" i="7" s="1"/>
  <c r="C44" i="7"/>
  <c r="R43" i="7"/>
  <c r="M43" i="7" s="1"/>
  <c r="C43" i="7"/>
  <c r="Y42" i="7"/>
  <c r="R42" i="7"/>
  <c r="M42" i="7" s="1"/>
  <c r="C42" i="7"/>
  <c r="Y41" i="7"/>
  <c r="R41" i="7"/>
  <c r="M41" i="7" s="1"/>
  <c r="C41" i="7"/>
  <c r="Y40" i="7"/>
  <c r="R40" i="7"/>
  <c r="M40" i="7" s="1"/>
  <c r="C40" i="7"/>
  <c r="Y39" i="7"/>
  <c r="R39" i="7"/>
  <c r="M39" i="7" s="1"/>
  <c r="C39" i="7"/>
  <c r="Y38" i="7"/>
  <c r="R38" i="7"/>
  <c r="M38" i="7" s="1"/>
  <c r="C38" i="7"/>
  <c r="Y37" i="7"/>
  <c r="R37" i="7"/>
  <c r="M37" i="7" s="1"/>
  <c r="C37" i="7"/>
  <c r="Y36" i="7"/>
  <c r="R36" i="7"/>
  <c r="M36" i="7" s="1"/>
  <c r="C36" i="7"/>
  <c r="Y35" i="7"/>
  <c r="R35" i="7"/>
  <c r="M35" i="7" s="1"/>
  <c r="C35" i="7"/>
  <c r="Y34" i="7"/>
  <c r="R34" i="7"/>
  <c r="M34" i="7" s="1"/>
  <c r="C34" i="7"/>
  <c r="Y33" i="7"/>
  <c r="R33" i="7"/>
  <c r="M33" i="7" s="1"/>
  <c r="C33" i="7"/>
  <c r="Y32" i="7"/>
  <c r="R32" i="7"/>
  <c r="M32" i="7" s="1"/>
  <c r="C32" i="7"/>
  <c r="Y31" i="7"/>
  <c r="R31" i="7"/>
  <c r="M31" i="7" s="1"/>
  <c r="C31" i="7"/>
  <c r="Y30" i="7"/>
  <c r="R30" i="7"/>
  <c r="M30" i="7" s="1"/>
  <c r="C30" i="7"/>
  <c r="Y29" i="7"/>
  <c r="R29" i="7"/>
  <c r="M29" i="7" s="1"/>
  <c r="C29" i="7"/>
  <c r="Y28" i="7"/>
  <c r="R28" i="7"/>
  <c r="M28" i="7" s="1"/>
  <c r="C28" i="7"/>
  <c r="Y27" i="7"/>
  <c r="R27" i="7"/>
  <c r="M27" i="7" s="1"/>
  <c r="C27" i="7"/>
  <c r="Y26" i="7"/>
  <c r="R26" i="7"/>
  <c r="M26" i="7" s="1"/>
  <c r="C26" i="7"/>
  <c r="Y25" i="7"/>
  <c r="R25" i="7"/>
  <c r="M25" i="7" s="1"/>
  <c r="C25" i="7"/>
  <c r="Y24" i="7"/>
  <c r="R24" i="7"/>
  <c r="M24" i="7" s="1"/>
  <c r="C24" i="7"/>
  <c r="Y23" i="7"/>
  <c r="R23" i="7"/>
  <c r="M23" i="7" s="1"/>
  <c r="C23" i="7"/>
  <c r="Y22" i="7"/>
  <c r="R22" i="7"/>
  <c r="M22" i="7" s="1"/>
  <c r="C22" i="7"/>
  <c r="Y21" i="7"/>
  <c r="R21" i="7"/>
  <c r="M21" i="7" s="1"/>
  <c r="C21" i="7"/>
  <c r="Y20" i="7"/>
  <c r="R20" i="7"/>
  <c r="M20" i="7" s="1"/>
  <c r="C20" i="7"/>
  <c r="Y19" i="7"/>
  <c r="R19" i="7"/>
  <c r="M19" i="7" s="1"/>
  <c r="C19" i="7"/>
  <c r="Y18" i="7"/>
  <c r="R18" i="7"/>
  <c r="M18" i="7" s="1"/>
  <c r="C18" i="7"/>
  <c r="Y17" i="7"/>
  <c r="R17" i="7"/>
  <c r="M17" i="7" s="1"/>
  <c r="C17" i="7"/>
  <c r="Y16" i="7"/>
  <c r="R16" i="7"/>
  <c r="M16" i="7" s="1"/>
  <c r="C16" i="7"/>
  <c r="AD15" i="7"/>
  <c r="Y15" i="7"/>
  <c r="R15" i="7"/>
  <c r="AB15" i="7" s="1"/>
  <c r="C15" i="7"/>
  <c r="AD14" i="7"/>
  <c r="Y14" i="7"/>
  <c r="R14" i="7"/>
  <c r="M14" i="7" s="1"/>
  <c r="C14" i="7"/>
  <c r="AD13" i="7"/>
  <c r="Y13" i="7"/>
  <c r="R13" i="7"/>
  <c r="AB13" i="7" s="1"/>
  <c r="C13" i="7"/>
  <c r="AD12" i="7"/>
  <c r="Y12" i="7"/>
  <c r="R12" i="7"/>
  <c r="M12" i="7" s="1"/>
  <c r="C12" i="7"/>
  <c r="AD11" i="7"/>
  <c r="Y11" i="7"/>
  <c r="R11" i="7"/>
  <c r="M11" i="7" s="1"/>
  <c r="C11" i="7"/>
  <c r="V10" i="7"/>
  <c r="V9" i="7" s="1"/>
  <c r="U10" i="7"/>
  <c r="U117" i="7" s="1"/>
  <c r="U9" i="7" s="1"/>
  <c r="S10" i="7"/>
  <c r="S9" i="7" s="1"/>
  <c r="Q10" i="7"/>
  <c r="Q9" i="7" s="1"/>
  <c r="P10" i="7"/>
  <c r="P9" i="7" s="1"/>
  <c r="O10" i="7"/>
  <c r="N10" i="7"/>
  <c r="N9" i="7" s="1"/>
  <c r="L10" i="7"/>
  <c r="L9" i="7" s="1"/>
  <c r="K10" i="7"/>
  <c r="K9" i="7" s="1"/>
  <c r="J10" i="7"/>
  <c r="J9" i="7" s="1"/>
  <c r="I10" i="7"/>
  <c r="I9" i="7" s="1"/>
  <c r="H10" i="7"/>
  <c r="H9" i="7" s="1"/>
  <c r="G10" i="7"/>
  <c r="G9" i="7" s="1"/>
  <c r="F10" i="7"/>
  <c r="F9" i="7" s="1"/>
  <c r="E10" i="7"/>
  <c r="E9" i="7" s="1"/>
  <c r="D10" i="7"/>
  <c r="D9" i="7" s="1"/>
  <c r="A3" i="7"/>
  <c r="G43" i="6"/>
  <c r="C43" i="6"/>
  <c r="H42" i="6"/>
  <c r="H41" i="6"/>
  <c r="H40" i="6"/>
  <c r="H37" i="6" s="1"/>
  <c r="S39" i="6"/>
  <c r="H39" i="6"/>
  <c r="C39" i="6"/>
  <c r="S38" i="6"/>
  <c r="H38" i="6"/>
  <c r="C38" i="6"/>
  <c r="S37" i="6"/>
  <c r="G37" i="6"/>
  <c r="F37" i="6"/>
  <c r="E37" i="6"/>
  <c r="D37" i="6"/>
  <c r="T36" i="6"/>
  <c r="J36" i="6"/>
  <c r="I36" i="6"/>
  <c r="E36" i="6"/>
  <c r="T35" i="6"/>
  <c r="S35" i="6"/>
  <c r="F35" i="6"/>
  <c r="D35" i="6"/>
  <c r="E35" i="6" s="1"/>
  <c r="T34" i="6"/>
  <c r="S34" i="6"/>
  <c r="F34" i="6"/>
  <c r="D34" i="6"/>
  <c r="E34" i="6" s="1"/>
  <c r="Q33" i="6"/>
  <c r="P33" i="6"/>
  <c r="O33" i="6"/>
  <c r="I33" i="6"/>
  <c r="E33" i="6"/>
  <c r="R32" i="6"/>
  <c r="Q32" i="6"/>
  <c r="G32" i="6"/>
  <c r="G12" i="6" s="1"/>
  <c r="F32" i="6"/>
  <c r="F12" i="6" s="1"/>
  <c r="D11" i="33" s="1"/>
  <c r="E32" i="6"/>
  <c r="F28" i="6"/>
  <c r="J27" i="6"/>
  <c r="I27" i="6"/>
  <c r="E27" i="6"/>
  <c r="K27" i="6" s="1"/>
  <c r="D26" i="6"/>
  <c r="J25" i="6"/>
  <c r="F25" i="6"/>
  <c r="I25" i="6" s="1"/>
  <c r="F24" i="6"/>
  <c r="I24" i="6" s="1"/>
  <c r="D24" i="6"/>
  <c r="J24" i="6" s="1"/>
  <c r="P23" i="6"/>
  <c r="G23" i="6"/>
  <c r="J23" i="6" s="1"/>
  <c r="F23" i="6"/>
  <c r="I23" i="6" s="1"/>
  <c r="G22" i="6"/>
  <c r="F22" i="6"/>
  <c r="D22" i="6"/>
  <c r="C22" i="6"/>
  <c r="D21" i="6"/>
  <c r="C21" i="6"/>
  <c r="H20" i="6"/>
  <c r="C20" i="6"/>
  <c r="L19" i="6"/>
  <c r="H19" i="6"/>
  <c r="D19" i="6"/>
  <c r="J19" i="6" s="1"/>
  <c r="C19" i="6"/>
  <c r="I19" i="6" s="1"/>
  <c r="I18" i="6"/>
  <c r="J17" i="6"/>
  <c r="I17" i="6"/>
  <c r="H17" i="6"/>
  <c r="E17" i="6"/>
  <c r="H16" i="6"/>
  <c r="H15" i="6"/>
  <c r="G14" i="6"/>
  <c r="J14" i="6" s="1"/>
  <c r="F14" i="6"/>
  <c r="C14" i="6"/>
  <c r="E14" i="6" s="1"/>
  <c r="O11" i="6"/>
  <c r="N11" i="6"/>
  <c r="M11" i="6"/>
  <c r="A4" i="6"/>
  <c r="E54" i="21"/>
  <c r="E52" i="21"/>
  <c r="E47" i="21"/>
  <c r="E46" i="21"/>
  <c r="E45" i="21"/>
  <c r="E44" i="21"/>
  <c r="E43" i="21"/>
  <c r="E41" i="21"/>
  <c r="E40" i="21"/>
  <c r="E39" i="21"/>
  <c r="E38" i="21"/>
  <c r="E37" i="21"/>
  <c r="E36" i="21"/>
  <c r="E35" i="21"/>
  <c r="E34" i="21"/>
  <c r="E33" i="21"/>
  <c r="E32" i="21"/>
  <c r="C31" i="21"/>
  <c r="F31" i="21" s="1"/>
  <c r="E30" i="21"/>
  <c r="E28" i="21"/>
  <c r="E27" i="21"/>
  <c r="E26" i="21"/>
  <c r="E25" i="21"/>
  <c r="E24" i="21"/>
  <c r="E23" i="21"/>
  <c r="E22" i="21"/>
  <c r="E20" i="21"/>
  <c r="E19" i="21"/>
  <c r="E18" i="21"/>
  <c r="E17" i="21"/>
  <c r="E16" i="21"/>
  <c r="E15" i="21"/>
  <c r="N14" i="21"/>
  <c r="N16" i="21" s="1"/>
  <c r="N19" i="21" s="1"/>
  <c r="N22" i="21" s="1"/>
  <c r="C14" i="21"/>
  <c r="F14" i="21" s="1"/>
  <c r="C9" i="21"/>
  <c r="F71" i="3"/>
  <c r="F70" i="3"/>
  <c r="F68" i="3"/>
  <c r="F67" i="3"/>
  <c r="E65" i="3"/>
  <c r="E59" i="3" s="1"/>
  <c r="G64" i="3"/>
  <c r="G63" i="3"/>
  <c r="G62" i="3"/>
  <c r="G61" i="3"/>
  <c r="A61" i="3"/>
  <c r="A62" i="3" s="1"/>
  <c r="A63" i="3" s="1"/>
  <c r="A64" i="3" s="1"/>
  <c r="A65" i="3" s="1"/>
  <c r="G60" i="3"/>
  <c r="F59" i="3"/>
  <c r="D59" i="3"/>
  <c r="C59" i="3"/>
  <c r="G55" i="3"/>
  <c r="F55" i="3"/>
  <c r="H55" i="3" s="1"/>
  <c r="H53" i="3"/>
  <c r="G53" i="3"/>
  <c r="H52" i="3"/>
  <c r="G52" i="3"/>
  <c r="F51" i="3"/>
  <c r="F50" i="3"/>
  <c r="F49" i="3"/>
  <c r="G48" i="3"/>
  <c r="F48" i="3"/>
  <c r="D48" i="3"/>
  <c r="F47" i="3"/>
  <c r="G46" i="3"/>
  <c r="F46" i="3"/>
  <c r="D46" i="3"/>
  <c r="G45" i="3"/>
  <c r="F45" i="3"/>
  <c r="D45" i="3"/>
  <c r="G44" i="3"/>
  <c r="F44" i="3"/>
  <c r="D44" i="3"/>
  <c r="E40" i="3"/>
  <c r="C40" i="3"/>
  <c r="D40" i="3" s="1"/>
  <c r="G39" i="3"/>
  <c r="G38" i="3"/>
  <c r="G37" i="3"/>
  <c r="F37" i="3"/>
  <c r="D37" i="3"/>
  <c r="C36" i="3"/>
  <c r="G35" i="3"/>
  <c r="F35" i="3"/>
  <c r="D35" i="3"/>
  <c r="D34" i="3" s="1"/>
  <c r="H34" i="3" s="1"/>
  <c r="G34" i="3"/>
  <c r="G33" i="3"/>
  <c r="F33" i="3"/>
  <c r="D33" i="3"/>
  <c r="G32" i="3"/>
  <c r="F32" i="3"/>
  <c r="D32" i="3"/>
  <c r="G31" i="3"/>
  <c r="D31" i="3"/>
  <c r="H31" i="3" s="1"/>
  <c r="G30" i="3"/>
  <c r="F30" i="3"/>
  <c r="D30" i="3"/>
  <c r="G29" i="3"/>
  <c r="F29" i="3"/>
  <c r="D29" i="3"/>
  <c r="E28" i="3"/>
  <c r="C28" i="3"/>
  <c r="G25" i="3"/>
  <c r="F25" i="3"/>
  <c r="D25" i="3"/>
  <c r="G24" i="3"/>
  <c r="F24" i="3"/>
  <c r="D24" i="3"/>
  <c r="E23" i="3"/>
  <c r="C23" i="3"/>
  <c r="G22" i="3"/>
  <c r="F22" i="3"/>
  <c r="D22" i="3"/>
  <c r="G20" i="3"/>
  <c r="F20" i="3"/>
  <c r="D20" i="3"/>
  <c r="G19" i="3"/>
  <c r="F19" i="3"/>
  <c r="D19" i="3"/>
  <c r="E18" i="3"/>
  <c r="C18" i="3"/>
  <c r="A18" i="3"/>
  <c r="A23" i="3" s="1"/>
  <c r="A28" i="3" s="1"/>
  <c r="A33" i="3" s="1"/>
  <c r="A34" i="3" s="1"/>
  <c r="A37" i="3" s="1"/>
  <c r="A38" i="3" s="1"/>
  <c r="A43" i="3" s="1"/>
  <c r="A44" i="3" s="1"/>
  <c r="A45" i="3" s="1"/>
  <c r="A46" i="3" s="1"/>
  <c r="A47" i="3" s="1"/>
  <c r="A48" i="3" s="1"/>
  <c r="A52" i="3" s="1"/>
  <c r="A53" i="3" s="1"/>
  <c r="A54" i="3" s="1"/>
  <c r="A55" i="3" s="1"/>
  <c r="A56" i="3" s="1"/>
  <c r="A57" i="3" s="1"/>
  <c r="G17" i="3"/>
  <c r="F17" i="3"/>
  <c r="D17" i="3"/>
  <c r="G15" i="3"/>
  <c r="F15" i="3"/>
  <c r="D15" i="3"/>
  <c r="G14" i="3"/>
  <c r="F14" i="3"/>
  <c r="D14" i="3"/>
  <c r="E13" i="3"/>
  <c r="C13" i="3"/>
  <c r="D9" i="3"/>
  <c r="E9" i="3" s="1"/>
  <c r="F9" i="3" s="1"/>
  <c r="A3" i="3"/>
  <c r="D48" i="2"/>
  <c r="D46" i="2"/>
  <c r="A45" i="2"/>
  <c r="E44" i="2"/>
  <c r="C43" i="2"/>
  <c r="D39" i="2"/>
  <c r="E39" i="2" s="1"/>
  <c r="D38" i="2"/>
  <c r="C37" i="2"/>
  <c r="A37" i="2"/>
  <c r="A40" i="2" s="1"/>
  <c r="A41" i="2" s="1"/>
  <c r="F36" i="2"/>
  <c r="E35" i="2"/>
  <c r="D34" i="2"/>
  <c r="C34" i="2"/>
  <c r="D28" i="2"/>
  <c r="C25" i="2"/>
  <c r="C23" i="2" s="1"/>
  <c r="A25" i="2"/>
  <c r="A28" i="2" s="1"/>
  <c r="F22" i="2"/>
  <c r="F21" i="2"/>
  <c r="F20" i="2"/>
  <c r="F19" i="2"/>
  <c r="F17" i="2"/>
  <c r="E17" i="2"/>
  <c r="F16" i="2"/>
  <c r="E16" i="2"/>
  <c r="D15" i="2"/>
  <c r="C15" i="2"/>
  <c r="A15" i="2"/>
  <c r="A18" i="2" s="1"/>
  <c r="A19" i="2" s="1"/>
  <c r="A20" i="2" s="1"/>
  <c r="F14" i="2"/>
  <c r="E13" i="2"/>
  <c r="D12" i="2"/>
  <c r="C12" i="2"/>
  <c r="D9" i="2"/>
  <c r="A4" i="2"/>
  <c r="F44" i="1"/>
  <c r="E44" i="1"/>
  <c r="E43" i="1"/>
  <c r="D42" i="1"/>
  <c r="C42" i="1"/>
  <c r="E41" i="1"/>
  <c r="F40" i="1"/>
  <c r="E40" i="1"/>
  <c r="D39" i="1"/>
  <c r="C39" i="1"/>
  <c r="D34" i="1"/>
  <c r="F34" i="1" s="1"/>
  <c r="A34" i="1"/>
  <c r="C32" i="1"/>
  <c r="E30" i="1"/>
  <c r="E29" i="1"/>
  <c r="E28" i="1"/>
  <c r="F27" i="1"/>
  <c r="E27" i="1"/>
  <c r="F26" i="1"/>
  <c r="E26" i="1"/>
  <c r="E25" i="1"/>
  <c r="A24" i="1"/>
  <c r="A25" i="1" s="1"/>
  <c r="A26" i="1" s="1"/>
  <c r="A27" i="1" s="1"/>
  <c r="A28" i="1" s="1"/>
  <c r="C22" i="1"/>
  <c r="E20" i="1"/>
  <c r="E19" i="1"/>
  <c r="E18" i="1"/>
  <c r="E17" i="1"/>
  <c r="E16" i="1"/>
  <c r="F15" i="1"/>
  <c r="E15" i="1"/>
  <c r="A15" i="1"/>
  <c r="F14" i="1"/>
  <c r="E14" i="1"/>
  <c r="D13" i="1"/>
  <c r="C13" i="1"/>
  <c r="C9" i="1" s="1"/>
  <c r="F12" i="1"/>
  <c r="E12" i="1"/>
  <c r="D11" i="1"/>
  <c r="C11" i="1"/>
  <c r="D8" i="1"/>
  <c r="A66" i="28"/>
  <c r="C66" i="28" s="1"/>
  <c r="E54" i="28"/>
  <c r="E52" i="28"/>
  <c r="D52" i="28"/>
  <c r="G51" i="28"/>
  <c r="G49" i="28" s="1"/>
  <c r="F51" i="28"/>
  <c r="E50" i="28"/>
  <c r="J50" i="28" s="1"/>
  <c r="D49" i="28"/>
  <c r="E48" i="28"/>
  <c r="J48" i="28" s="1"/>
  <c r="E47" i="28"/>
  <c r="J47" i="28" s="1"/>
  <c r="E46" i="28"/>
  <c r="E44" i="28"/>
  <c r="E43" i="28"/>
  <c r="I43" i="28" s="1"/>
  <c r="H42" i="28"/>
  <c r="H29" i="28" s="1"/>
  <c r="G42" i="28"/>
  <c r="G41" i="28"/>
  <c r="E41" i="28" s="1"/>
  <c r="D41" i="28"/>
  <c r="F40" i="28"/>
  <c r="E39" i="28"/>
  <c r="D39" i="28"/>
  <c r="E38" i="28"/>
  <c r="J38" i="28" s="1"/>
  <c r="E37" i="28"/>
  <c r="J37" i="28" s="1"/>
  <c r="E36" i="28"/>
  <c r="J36" i="28" s="1"/>
  <c r="E35" i="28"/>
  <c r="D35" i="28"/>
  <c r="E34" i="28"/>
  <c r="D34" i="28"/>
  <c r="E33" i="28"/>
  <c r="J33" i="28" s="1"/>
  <c r="E32" i="28"/>
  <c r="D32" i="28"/>
  <c r="C32" i="28"/>
  <c r="E31" i="28"/>
  <c r="J31" i="28" s="1"/>
  <c r="E30" i="28"/>
  <c r="D30" i="28"/>
  <c r="C29" i="28"/>
  <c r="E28" i="28"/>
  <c r="J28" i="28" s="1"/>
  <c r="E27" i="28"/>
  <c r="E26" i="28"/>
  <c r="D26" i="28"/>
  <c r="G25" i="28"/>
  <c r="E25" i="28" s="1"/>
  <c r="E24" i="28"/>
  <c r="J24" i="28" s="1"/>
  <c r="E23" i="28"/>
  <c r="J23" i="28" s="1"/>
  <c r="E22" i="28"/>
  <c r="D22" i="28"/>
  <c r="D12" i="28" s="1"/>
  <c r="E21" i="28"/>
  <c r="E20" i="28"/>
  <c r="J20" i="28" s="1"/>
  <c r="E19" i="28"/>
  <c r="E18" i="28"/>
  <c r="J18" i="28" s="1"/>
  <c r="E17" i="28"/>
  <c r="J17" i="28" s="1"/>
  <c r="E15" i="28"/>
  <c r="J15" i="28" s="1"/>
  <c r="E14" i="28"/>
  <c r="J14" i="28" s="1"/>
  <c r="E13" i="28"/>
  <c r="J13" i="28" s="1"/>
  <c r="H12" i="28"/>
  <c r="H11" i="28" s="1"/>
  <c r="F12" i="28"/>
  <c r="F11" i="28" s="1"/>
  <c r="C11" i="28"/>
  <c r="A3" i="28"/>
  <c r="A66" i="27"/>
  <c r="C66" i="27" s="1"/>
  <c r="E54" i="27"/>
  <c r="E52" i="27"/>
  <c r="D52" i="27"/>
  <c r="G51" i="27"/>
  <c r="D47" i="2" s="1"/>
  <c r="F51" i="27"/>
  <c r="E50" i="27"/>
  <c r="J50" i="27" s="1"/>
  <c r="D49" i="27"/>
  <c r="E48" i="27"/>
  <c r="J48" i="27" s="1"/>
  <c r="E47" i="27"/>
  <c r="I47" i="27" s="1"/>
  <c r="E46" i="27"/>
  <c r="E44" i="27"/>
  <c r="E43" i="27"/>
  <c r="J43" i="27" s="1"/>
  <c r="H42" i="27"/>
  <c r="G42" i="27"/>
  <c r="G41" i="27"/>
  <c r="E41" i="27" s="1"/>
  <c r="D41" i="27"/>
  <c r="F40" i="27"/>
  <c r="J42" i="21" s="1"/>
  <c r="E39" i="27"/>
  <c r="D39" i="27"/>
  <c r="E38" i="27"/>
  <c r="J38" i="27" s="1"/>
  <c r="E37" i="27"/>
  <c r="J37" i="27" s="1"/>
  <c r="E36" i="27"/>
  <c r="J36" i="27" s="1"/>
  <c r="E35" i="27"/>
  <c r="D35" i="27"/>
  <c r="E34" i="27"/>
  <c r="D34" i="27"/>
  <c r="E33" i="27"/>
  <c r="E32" i="27"/>
  <c r="D32" i="27"/>
  <c r="C32" i="27"/>
  <c r="E31" i="27"/>
  <c r="J31" i="27" s="1"/>
  <c r="E30" i="27"/>
  <c r="D30" i="27"/>
  <c r="C29" i="27"/>
  <c r="E28" i="27"/>
  <c r="J28" i="27" s="1"/>
  <c r="E27" i="27"/>
  <c r="E26" i="27"/>
  <c r="G18" i="33" s="1"/>
  <c r="D26" i="27"/>
  <c r="G25" i="27"/>
  <c r="E25" i="27" s="1"/>
  <c r="E24" i="27"/>
  <c r="J24" i="27" s="1"/>
  <c r="E23" i="27"/>
  <c r="J23" i="27" s="1"/>
  <c r="E22" i="27"/>
  <c r="D22" i="27"/>
  <c r="E21" i="27"/>
  <c r="E20" i="27"/>
  <c r="J20" i="27" s="1"/>
  <c r="E19" i="27"/>
  <c r="E18" i="27"/>
  <c r="J18" i="27" s="1"/>
  <c r="E17" i="27"/>
  <c r="J17" i="27" s="1"/>
  <c r="E15" i="27"/>
  <c r="J15" i="27" s="1"/>
  <c r="E14" i="27"/>
  <c r="J14" i="27" s="1"/>
  <c r="E13" i="27"/>
  <c r="J13" i="27" s="1"/>
  <c r="H12" i="27"/>
  <c r="H11" i="27" s="1"/>
  <c r="L10" i="25" s="1"/>
  <c r="F12" i="27"/>
  <c r="C11" i="27"/>
  <c r="C10" i="27" s="1"/>
  <c r="C9" i="27" s="1"/>
  <c r="A3" i="27"/>
  <c r="E114" i="26"/>
  <c r="E113" i="26"/>
  <c r="E112" i="26"/>
  <c r="E111" i="26"/>
  <c r="I110" i="26"/>
  <c r="I109" i="26" s="1"/>
  <c r="H110" i="26"/>
  <c r="H109" i="26" s="1"/>
  <c r="G110" i="26"/>
  <c r="D110" i="26"/>
  <c r="C110" i="26"/>
  <c r="I108" i="26"/>
  <c r="H108" i="26"/>
  <c r="D107" i="26"/>
  <c r="D106" i="26" s="1"/>
  <c r="C107" i="26"/>
  <c r="C106" i="26" s="1"/>
  <c r="F106" i="26"/>
  <c r="E105" i="26"/>
  <c r="G103" i="26"/>
  <c r="E103" i="26" s="1"/>
  <c r="D103" i="26"/>
  <c r="C103" i="26"/>
  <c r="D100" i="26"/>
  <c r="K100" i="26" s="1"/>
  <c r="C100" i="26"/>
  <c r="J100" i="26" s="1"/>
  <c r="E98" i="26"/>
  <c r="G93" i="26"/>
  <c r="E93" i="26" s="1"/>
  <c r="E92" i="26"/>
  <c r="E91" i="26"/>
  <c r="I90" i="26"/>
  <c r="H90" i="26"/>
  <c r="G90" i="26"/>
  <c r="E89" i="26"/>
  <c r="E88" i="26"/>
  <c r="E86" i="26"/>
  <c r="E84" i="26"/>
  <c r="E83" i="26"/>
  <c r="J83" i="26" s="1"/>
  <c r="E82" i="26"/>
  <c r="K82" i="26" s="1"/>
  <c r="E81" i="26"/>
  <c r="J81" i="26" s="1"/>
  <c r="E80" i="26"/>
  <c r="I79" i="26"/>
  <c r="H79" i="26"/>
  <c r="G79" i="26"/>
  <c r="F79" i="26"/>
  <c r="D79" i="26"/>
  <c r="C79" i="26"/>
  <c r="E77" i="26"/>
  <c r="J77" i="26" s="1"/>
  <c r="E76" i="26"/>
  <c r="E75" i="26"/>
  <c r="G74" i="26"/>
  <c r="E74" i="26" s="1"/>
  <c r="D74" i="26"/>
  <c r="C74" i="26"/>
  <c r="G73" i="26"/>
  <c r="F73" i="26"/>
  <c r="E72" i="26"/>
  <c r="K72" i="26" s="1"/>
  <c r="E71" i="26"/>
  <c r="E70" i="26"/>
  <c r="K70" i="26" s="1"/>
  <c r="E69" i="26"/>
  <c r="E68" i="26"/>
  <c r="E58" i="26"/>
  <c r="J58" i="26" s="1"/>
  <c r="H57" i="26"/>
  <c r="G57" i="26"/>
  <c r="D57" i="26"/>
  <c r="C57" i="26"/>
  <c r="E55" i="26"/>
  <c r="E54" i="26"/>
  <c r="K54" i="26" s="1"/>
  <c r="E53" i="26"/>
  <c r="K53" i="26" s="1"/>
  <c r="I52" i="26"/>
  <c r="H52" i="26"/>
  <c r="D52" i="26"/>
  <c r="C52" i="26"/>
  <c r="E51" i="26"/>
  <c r="K51" i="26" s="1"/>
  <c r="E50" i="26"/>
  <c r="K50" i="26" s="1"/>
  <c r="E49" i="26"/>
  <c r="D49" i="26"/>
  <c r="C49" i="26"/>
  <c r="K48" i="26"/>
  <c r="J48" i="26"/>
  <c r="E47" i="26"/>
  <c r="K47" i="26" s="1"/>
  <c r="E46" i="26"/>
  <c r="J46" i="26" s="1"/>
  <c r="E45" i="26"/>
  <c r="J45" i="26" s="1"/>
  <c r="E43" i="26"/>
  <c r="J43" i="26" s="1"/>
  <c r="E42" i="26"/>
  <c r="K42" i="26" s="1"/>
  <c r="E41" i="26"/>
  <c r="E40" i="26"/>
  <c r="K40" i="26" s="1"/>
  <c r="E39" i="26"/>
  <c r="E38" i="26"/>
  <c r="I37" i="26"/>
  <c r="H37" i="26"/>
  <c r="G37" i="26"/>
  <c r="F37" i="26"/>
  <c r="F12" i="26" s="1"/>
  <c r="D37" i="26"/>
  <c r="C37" i="26"/>
  <c r="E35" i="26"/>
  <c r="E30" i="26"/>
  <c r="K30" i="26" s="1"/>
  <c r="E28" i="26"/>
  <c r="I27" i="26"/>
  <c r="H27" i="26"/>
  <c r="G27" i="26"/>
  <c r="D27" i="26"/>
  <c r="C27" i="26"/>
  <c r="E26" i="26"/>
  <c r="K26" i="26" s="1"/>
  <c r="E23" i="26"/>
  <c r="K23" i="26" s="1"/>
  <c r="E22" i="26"/>
  <c r="I21" i="26"/>
  <c r="H21" i="26"/>
  <c r="G21" i="26"/>
  <c r="D21" i="26"/>
  <c r="C21" i="26"/>
  <c r="E19" i="26"/>
  <c r="J19" i="26" s="1"/>
  <c r="E16" i="26"/>
  <c r="K16" i="26" s="1"/>
  <c r="E14" i="26"/>
  <c r="I13" i="26"/>
  <c r="H13" i="26"/>
  <c r="G13" i="26"/>
  <c r="D13" i="26"/>
  <c r="C13" i="26"/>
  <c r="N11" i="26"/>
  <c r="A3" i="26"/>
  <c r="J23" i="25"/>
  <c r="C23" i="25"/>
  <c r="D22" i="25"/>
  <c r="C22" i="25" s="1"/>
  <c r="C19" i="25"/>
  <c r="C18" i="25"/>
  <c r="K17" i="25"/>
  <c r="J17" i="25"/>
  <c r="C17" i="25"/>
  <c r="L16" i="25"/>
  <c r="K16" i="25"/>
  <c r="J16" i="25"/>
  <c r="F16" i="25"/>
  <c r="F9" i="25" s="1"/>
  <c r="F8" i="25" s="1"/>
  <c r="E16" i="25"/>
  <c r="E9" i="25" s="1"/>
  <c r="E8" i="25" s="1"/>
  <c r="D16" i="25"/>
  <c r="L15" i="25"/>
  <c r="K15" i="25"/>
  <c r="J15" i="25"/>
  <c r="F28" i="2" s="1"/>
  <c r="C15" i="25"/>
  <c r="C14" i="25"/>
  <c r="I13" i="25"/>
  <c r="C13" i="25"/>
  <c r="J11" i="25"/>
  <c r="I11" i="25" s="1"/>
  <c r="C11" i="25"/>
  <c r="R10" i="25"/>
  <c r="F35" i="2" s="1"/>
  <c r="P10" i="25"/>
  <c r="O10" i="25"/>
  <c r="N10" i="25"/>
  <c r="D10" i="25"/>
  <c r="C10" i="25" s="1"/>
  <c r="M9" i="25"/>
  <c r="M8" i="25"/>
  <c r="I17" i="25" l="1"/>
  <c r="H10" i="28"/>
  <c r="H9" i="28" s="1"/>
  <c r="N223" i="24"/>
  <c r="V149" i="24"/>
  <c r="U24" i="24"/>
  <c r="W174" i="24"/>
  <c r="W92" i="24"/>
  <c r="I181" i="24"/>
  <c r="W181" i="24" s="1"/>
  <c r="D151" i="24"/>
  <c r="U80" i="24"/>
  <c r="Z147" i="24"/>
  <c r="T221" i="24"/>
  <c r="T11" i="24" s="1"/>
  <c r="AA11" i="24" s="1"/>
  <c r="X213" i="24"/>
  <c r="W213" i="24"/>
  <c r="U163" i="24"/>
  <c r="U69" i="24"/>
  <c r="W86" i="7"/>
  <c r="W41" i="7"/>
  <c r="J30" i="28"/>
  <c r="D18" i="3"/>
  <c r="W221" i="24"/>
  <c r="P11" i="24"/>
  <c r="W11" i="24" s="1"/>
  <c r="I171" i="24"/>
  <c r="Y171" i="24" s="1"/>
  <c r="Y173" i="24"/>
  <c r="W17" i="11"/>
  <c r="U17" i="11"/>
  <c r="E51" i="28"/>
  <c r="J51" i="28" s="1"/>
  <c r="U190" i="24"/>
  <c r="Y192" i="24"/>
  <c r="Z209" i="24"/>
  <c r="C16" i="25"/>
  <c r="C9" i="25" s="1"/>
  <c r="C8" i="25" s="1"/>
  <c r="D11" i="28"/>
  <c r="H14" i="6"/>
  <c r="K14" i="6" s="1"/>
  <c r="T13" i="11"/>
  <c r="E73" i="26"/>
  <c r="K73" i="26" s="1"/>
  <c r="C18" i="13"/>
  <c r="W79" i="7"/>
  <c r="W85" i="7"/>
  <c r="W72" i="7"/>
  <c r="U25" i="24"/>
  <c r="U38" i="24"/>
  <c r="U95" i="24"/>
  <c r="W18" i="11"/>
  <c r="U20" i="24"/>
  <c r="G99" i="26"/>
  <c r="E99" i="26" s="1"/>
  <c r="K77" i="26"/>
  <c r="E42" i="28"/>
  <c r="J42" i="28" s="1"/>
  <c r="F39" i="1"/>
  <c r="H14" i="3"/>
  <c r="W35" i="7"/>
  <c r="W98" i="7"/>
  <c r="Q125" i="24"/>
  <c r="X125" i="24" s="1"/>
  <c r="X129" i="24"/>
  <c r="N173" i="24"/>
  <c r="N171" i="24" s="1"/>
  <c r="V181" i="24"/>
  <c r="U183" i="24"/>
  <c r="H48" i="3"/>
  <c r="U74" i="24"/>
  <c r="J32" i="28"/>
  <c r="W12" i="7"/>
  <c r="V147" i="24"/>
  <c r="AA151" i="24"/>
  <c r="Q209" i="24"/>
  <c r="W80" i="7"/>
  <c r="T10" i="7"/>
  <c r="J39" i="28"/>
  <c r="W70" i="7"/>
  <c r="J22" i="6"/>
  <c r="E31" i="6"/>
  <c r="E30" i="6" s="1"/>
  <c r="W105" i="7"/>
  <c r="X84" i="24"/>
  <c r="U96" i="24"/>
  <c r="W92" i="7"/>
  <c r="H20" i="3"/>
  <c r="C10" i="28"/>
  <c r="C9" i="28" s="1"/>
  <c r="H17" i="3"/>
  <c r="D31" i="6"/>
  <c r="J70" i="26"/>
  <c r="W73" i="7"/>
  <c r="M87" i="7"/>
  <c r="W87" i="7" s="1"/>
  <c r="X64" i="24"/>
  <c r="V86" i="24"/>
  <c r="U165" i="24"/>
  <c r="D35" i="1"/>
  <c r="E35" i="1" s="1"/>
  <c r="D40" i="33"/>
  <c r="H30" i="3"/>
  <c r="H46" i="3"/>
  <c r="U35" i="24"/>
  <c r="W125" i="24"/>
  <c r="I47" i="28"/>
  <c r="T21" i="11"/>
  <c r="AA84" i="24"/>
  <c r="AA192" i="24"/>
  <c r="G29" i="27"/>
  <c r="K12" i="25" s="1"/>
  <c r="J52" i="27"/>
  <c r="G28" i="3"/>
  <c r="W31" i="7"/>
  <c r="W74" i="7"/>
  <c r="U204" i="24"/>
  <c r="Y209" i="24"/>
  <c r="G12" i="27"/>
  <c r="AC9" i="7"/>
  <c r="AA9" i="7"/>
  <c r="W94" i="7"/>
  <c r="U63" i="24"/>
  <c r="U153" i="24"/>
  <c r="N164" i="24"/>
  <c r="U164" i="24" s="1"/>
  <c r="V192" i="24"/>
  <c r="W192" i="24"/>
  <c r="K19" i="26"/>
  <c r="G49" i="27"/>
  <c r="K14" i="25" s="1"/>
  <c r="D36" i="1"/>
  <c r="E36" i="1" s="1"/>
  <c r="D41" i="33"/>
  <c r="H37" i="3"/>
  <c r="E11" i="33"/>
  <c r="D10" i="33"/>
  <c r="U67" i="24"/>
  <c r="U81" i="24"/>
  <c r="G86" i="24"/>
  <c r="V114" i="24"/>
  <c r="C13" i="21"/>
  <c r="F13" i="21" s="1"/>
  <c r="BK12" i="20"/>
  <c r="AT12" i="20"/>
  <c r="BD12" i="20"/>
  <c r="J41" i="27"/>
  <c r="J41" i="28"/>
  <c r="D33" i="1"/>
  <c r="E33" i="1" s="1"/>
  <c r="E39" i="1"/>
  <c r="D23" i="3"/>
  <c r="H25" i="3"/>
  <c r="H33" i="3"/>
  <c r="E10" i="21"/>
  <c r="E22" i="6"/>
  <c r="W16" i="7"/>
  <c r="W20" i="7"/>
  <c r="W24" i="7"/>
  <c r="W40" i="7"/>
  <c r="W58" i="7"/>
  <c r="W75" i="7"/>
  <c r="S16" i="11"/>
  <c r="V19" i="11"/>
  <c r="BA12" i="20"/>
  <c r="U42" i="24"/>
  <c r="U46" i="24"/>
  <c r="Z68" i="24"/>
  <c r="U77" i="24"/>
  <c r="U83" i="24"/>
  <c r="U101" i="24"/>
  <c r="J102" i="24"/>
  <c r="X102" i="24" s="1"/>
  <c r="U105" i="24"/>
  <c r="U110" i="24"/>
  <c r="E114" i="24"/>
  <c r="U119" i="24"/>
  <c r="U124" i="24"/>
  <c r="U129" i="24"/>
  <c r="U148" i="24"/>
  <c r="U155" i="24"/>
  <c r="Y176" i="24"/>
  <c r="W176" i="24"/>
  <c r="E181" i="24"/>
  <c r="V195" i="24"/>
  <c r="U198" i="24"/>
  <c r="D206" i="24"/>
  <c r="U212" i="24"/>
  <c r="I32" i="28"/>
  <c r="AB12" i="7"/>
  <c r="U36" i="24"/>
  <c r="U60" i="24"/>
  <c r="W86" i="24"/>
  <c r="Y111" i="24"/>
  <c r="D122" i="24"/>
  <c r="X132" i="24"/>
  <c r="W147" i="24"/>
  <c r="X154" i="24"/>
  <c r="D171" i="24"/>
  <c r="L181" i="24"/>
  <c r="Z181" i="24" s="1"/>
  <c r="Q181" i="24"/>
  <c r="I35" i="6"/>
  <c r="D9" i="21"/>
  <c r="F9" i="21" s="1"/>
  <c r="K49" i="26"/>
  <c r="J53" i="26"/>
  <c r="J26" i="28"/>
  <c r="J34" i="28"/>
  <c r="E42" i="1"/>
  <c r="C33" i="2"/>
  <c r="G23" i="3"/>
  <c r="H45" i="3"/>
  <c r="I22" i="6"/>
  <c r="G33" i="6"/>
  <c r="F31" i="6"/>
  <c r="F30" i="6" s="1"/>
  <c r="H34" i="6"/>
  <c r="H31" i="6" s="1"/>
  <c r="W22" i="7"/>
  <c r="W32" i="7"/>
  <c r="W38" i="7"/>
  <c r="W43" i="7"/>
  <c r="W51" i="7"/>
  <c r="W81" i="7"/>
  <c r="W91" i="7"/>
  <c r="W112" i="7"/>
  <c r="U15" i="11"/>
  <c r="G21" i="11"/>
  <c r="S21" i="11" s="1"/>
  <c r="C10" i="13"/>
  <c r="C19" i="13"/>
  <c r="U19" i="24"/>
  <c r="U27" i="24"/>
  <c r="U34" i="24"/>
  <c r="U39" i="24"/>
  <c r="U43" i="24"/>
  <c r="U47" i="24"/>
  <c r="J86" i="24"/>
  <c r="X86" i="24" s="1"/>
  <c r="V112" i="24"/>
  <c r="U115" i="24"/>
  <c r="U127" i="24"/>
  <c r="D139" i="24"/>
  <c r="U139" i="24" s="1"/>
  <c r="U140" i="24"/>
  <c r="U143" i="24"/>
  <c r="S158" i="24"/>
  <c r="Z158" i="24" s="1"/>
  <c r="X174" i="24"/>
  <c r="U175" i="24"/>
  <c r="J195" i="24"/>
  <c r="X195" i="24" s="1"/>
  <c r="V206" i="24"/>
  <c r="U218" i="24"/>
  <c r="G30" i="6"/>
  <c r="P32" i="6"/>
  <c r="P30" i="6" s="1"/>
  <c r="V92" i="24"/>
  <c r="H40" i="3"/>
  <c r="D38" i="3"/>
  <c r="H38" i="3" s="1"/>
  <c r="N84" i="24"/>
  <c r="U84" i="24" s="1"/>
  <c r="U85" i="24"/>
  <c r="E92" i="24"/>
  <c r="D98" i="24"/>
  <c r="U98" i="24" s="1"/>
  <c r="D128" i="24"/>
  <c r="G125" i="24"/>
  <c r="I23" i="25"/>
  <c r="J22" i="25"/>
  <c r="I22" i="25" s="1"/>
  <c r="F13" i="1"/>
  <c r="M49" i="7"/>
  <c r="W49" i="7" s="1"/>
  <c r="AB49" i="7"/>
  <c r="Y60" i="24"/>
  <c r="W60" i="24"/>
  <c r="Z78" i="24"/>
  <c r="U132" i="24"/>
  <c r="AB61" i="7"/>
  <c r="M61" i="7"/>
  <c r="W61" i="7" s="1"/>
  <c r="K69" i="26"/>
  <c r="J69" i="26"/>
  <c r="J33" i="27"/>
  <c r="I33" i="27"/>
  <c r="K28" i="26"/>
  <c r="J28" i="26"/>
  <c r="W21" i="12"/>
  <c r="M21" i="12"/>
  <c r="K21" i="12" s="1"/>
  <c r="S21" i="12" s="1"/>
  <c r="N54" i="24"/>
  <c r="T12" i="24"/>
  <c r="U59" i="24"/>
  <c r="N71" i="24"/>
  <c r="N68" i="24" s="1"/>
  <c r="T68" i="24"/>
  <c r="AA71" i="24"/>
  <c r="E86" i="24"/>
  <c r="D90" i="24"/>
  <c r="U90" i="24" s="1"/>
  <c r="J14" i="26"/>
  <c r="K14" i="26"/>
  <c r="J80" i="26"/>
  <c r="K80" i="26"/>
  <c r="F28" i="3"/>
  <c r="C12" i="6"/>
  <c r="C11" i="6" s="1"/>
  <c r="C10" i="6" s="1"/>
  <c r="C10" i="7"/>
  <c r="C9" i="7" s="1"/>
  <c r="Z89" i="24"/>
  <c r="L86" i="24"/>
  <c r="Z86" i="24" s="1"/>
  <c r="N120" i="24"/>
  <c r="U120" i="24" s="1"/>
  <c r="X120" i="24"/>
  <c r="I34" i="6"/>
  <c r="F21" i="6"/>
  <c r="F11" i="26"/>
  <c r="F10" i="26" s="1"/>
  <c r="N10" i="26" s="1"/>
  <c r="N12" i="26" s="1"/>
  <c r="I16" i="25"/>
  <c r="G12" i="26"/>
  <c r="G11" i="26" s="1"/>
  <c r="W39" i="7"/>
  <c r="C12" i="13"/>
  <c r="O11" i="24"/>
  <c r="V11" i="24" s="1"/>
  <c r="I27" i="24"/>
  <c r="W27" i="24" s="1"/>
  <c r="U28" i="24"/>
  <c r="W84" i="24"/>
  <c r="AA114" i="24"/>
  <c r="X134" i="24"/>
  <c r="X164" i="24"/>
  <c r="AA166" i="24"/>
  <c r="X171" i="24"/>
  <c r="U180" i="24"/>
  <c r="X217" i="24"/>
  <c r="U220" i="24"/>
  <c r="X137" i="24"/>
  <c r="W149" i="24"/>
  <c r="U189" i="24"/>
  <c r="Z195" i="24"/>
  <c r="Z206" i="24"/>
  <c r="F49" i="27"/>
  <c r="E13" i="1"/>
  <c r="E12" i="3"/>
  <c r="E11" i="3" s="1"/>
  <c r="G40" i="3"/>
  <c r="K17" i="6"/>
  <c r="W11" i="7"/>
  <c r="W62" i="7"/>
  <c r="W100" i="7"/>
  <c r="W14" i="11"/>
  <c r="W19" i="11"/>
  <c r="W23" i="12"/>
  <c r="Q11" i="24"/>
  <c r="X11" i="24" s="1"/>
  <c r="U16" i="24"/>
  <c r="U22" i="24"/>
  <c r="U31" i="24"/>
  <c r="U33" i="24"/>
  <c r="U55" i="24"/>
  <c r="U56" i="24"/>
  <c r="U66" i="24"/>
  <c r="U72" i="24"/>
  <c r="U73" i="24"/>
  <c r="AA78" i="24"/>
  <c r="U88" i="24"/>
  <c r="U97" i="24"/>
  <c r="V102" i="24"/>
  <c r="U103" i="24"/>
  <c r="Y117" i="24"/>
  <c r="X122" i="24"/>
  <c r="U146" i="24"/>
  <c r="X149" i="24"/>
  <c r="U150" i="24"/>
  <c r="Z154" i="24"/>
  <c r="R156" i="24"/>
  <c r="R10" i="24" s="1"/>
  <c r="Z174" i="24"/>
  <c r="V176" i="24"/>
  <c r="V187" i="24"/>
  <c r="W187" i="24"/>
  <c r="Z213" i="24"/>
  <c r="Z217" i="24"/>
  <c r="D29" i="28"/>
  <c r="J52" i="28"/>
  <c r="C12" i="3"/>
  <c r="C11" i="3" s="1"/>
  <c r="C10" i="3" s="1"/>
  <c r="H19" i="3"/>
  <c r="F23" i="3"/>
  <c r="H44" i="3"/>
  <c r="W19" i="7"/>
  <c r="W21" i="7"/>
  <c r="W23" i="7"/>
  <c r="W25" i="7"/>
  <c r="W42" i="7"/>
  <c r="W55" i="7"/>
  <c r="W60" i="7"/>
  <c r="W65" i="7"/>
  <c r="S20" i="11"/>
  <c r="AU12" i="20"/>
  <c r="U49" i="24"/>
  <c r="U76" i="24"/>
  <c r="Z84" i="24"/>
  <c r="U89" i="24"/>
  <c r="U91" i="24"/>
  <c r="U130" i="24"/>
  <c r="V154" i="24"/>
  <c r="N160" i="24"/>
  <c r="U160" i="24" s="1"/>
  <c r="W164" i="24"/>
  <c r="U170" i="24"/>
  <c r="U185" i="24"/>
  <c r="V213" i="24"/>
  <c r="V217" i="24"/>
  <c r="D217" i="24"/>
  <c r="AA154" i="24"/>
  <c r="AA217" i="24"/>
  <c r="J26" i="27"/>
  <c r="I15" i="25"/>
  <c r="D12" i="26"/>
  <c r="D11" i="26" s="1"/>
  <c r="D10" i="26" s="1"/>
  <c r="H12" i="26"/>
  <c r="H11" i="26" s="1"/>
  <c r="E108" i="26"/>
  <c r="I107" i="26"/>
  <c r="I106" i="26" s="1"/>
  <c r="Y10" i="7"/>
  <c r="W18" i="7"/>
  <c r="U15" i="24"/>
  <c r="U61" i="24"/>
  <c r="U75" i="24"/>
  <c r="X78" i="24"/>
  <c r="U107" i="24"/>
  <c r="Z114" i="24"/>
  <c r="U135" i="24"/>
  <c r="V137" i="24"/>
  <c r="AA149" i="24"/>
  <c r="V151" i="24"/>
  <c r="W154" i="24"/>
  <c r="Z166" i="24"/>
  <c r="Z187" i="24"/>
  <c r="S221" i="24"/>
  <c r="S11" i="24" s="1"/>
  <c r="G9" i="16"/>
  <c r="J34" i="6"/>
  <c r="AB56" i="7"/>
  <c r="M56" i="7"/>
  <c r="W56" i="7" s="1"/>
  <c r="E15" i="12"/>
  <c r="C15" i="12" s="1"/>
  <c r="C14" i="12" s="1"/>
  <c r="G14" i="12"/>
  <c r="W15" i="12"/>
  <c r="E13" i="26"/>
  <c r="J13" i="26" s="1"/>
  <c r="J16" i="26"/>
  <c r="J26" i="26"/>
  <c r="J42" i="26"/>
  <c r="K45" i="26"/>
  <c r="J47" i="26"/>
  <c r="J49" i="26"/>
  <c r="J51" i="26"/>
  <c r="K58" i="26"/>
  <c r="E90" i="26"/>
  <c r="J30" i="27"/>
  <c r="J47" i="27"/>
  <c r="E51" i="27"/>
  <c r="J51" i="27" s="1"/>
  <c r="I33" i="28"/>
  <c r="F49" i="28"/>
  <c r="E49" i="28" s="1"/>
  <c r="J49" i="28" s="1"/>
  <c r="E12" i="2"/>
  <c r="C11" i="2"/>
  <c r="C30" i="2" s="1"/>
  <c r="G13" i="3"/>
  <c r="G18" i="3"/>
  <c r="H22" i="3"/>
  <c r="D12" i="6"/>
  <c r="D11" i="6" s="1"/>
  <c r="D10" i="6" s="1"/>
  <c r="E19" i="6"/>
  <c r="K19" i="6" s="1"/>
  <c r="W14" i="7"/>
  <c r="AB45" i="7"/>
  <c r="M45" i="7"/>
  <c r="W45" i="7" s="1"/>
  <c r="AB54" i="7"/>
  <c r="M54" i="7"/>
  <c r="W54" i="7" s="1"/>
  <c r="M63" i="7"/>
  <c r="W63" i="7" s="1"/>
  <c r="AB63" i="7"/>
  <c r="W88" i="7"/>
  <c r="W113" i="7"/>
  <c r="W22" i="11"/>
  <c r="U22" i="11"/>
  <c r="U23" i="12"/>
  <c r="C15" i="13"/>
  <c r="X196" i="24"/>
  <c r="W208" i="24"/>
  <c r="I206" i="24"/>
  <c r="Y208" i="24"/>
  <c r="X214" i="24"/>
  <c r="M10" i="25"/>
  <c r="E27" i="26"/>
  <c r="K27" i="26" s="1"/>
  <c r="J40" i="26"/>
  <c r="J50" i="26"/>
  <c r="E52" i="26"/>
  <c r="K52" i="26" s="1"/>
  <c r="J54" i="26"/>
  <c r="K81" i="26"/>
  <c r="H107" i="26"/>
  <c r="H106" i="26" s="1"/>
  <c r="J34" i="27"/>
  <c r="J39" i="27"/>
  <c r="J22" i="28"/>
  <c r="J35" i="28"/>
  <c r="D11" i="2"/>
  <c r="D37" i="2"/>
  <c r="D33" i="2" s="1"/>
  <c r="F18" i="3"/>
  <c r="I14" i="6"/>
  <c r="H32" i="6"/>
  <c r="K32" i="6" s="1"/>
  <c r="J35" i="6"/>
  <c r="W18" i="12"/>
  <c r="D178" i="24"/>
  <c r="D176" i="24" s="1"/>
  <c r="F176" i="24"/>
  <c r="AB71" i="7"/>
  <c r="M71" i="7"/>
  <c r="W71" i="7" s="1"/>
  <c r="Y118" i="24"/>
  <c r="I114" i="24"/>
  <c r="K46" i="26"/>
  <c r="J22" i="27"/>
  <c r="D29" i="27"/>
  <c r="E11" i="1"/>
  <c r="E34" i="1"/>
  <c r="D45" i="2"/>
  <c r="E21" i="6"/>
  <c r="AB46" i="7"/>
  <c r="M46" i="7"/>
  <c r="W46" i="7" s="1"/>
  <c r="AB64" i="7"/>
  <c r="M64" i="7"/>
  <c r="W64" i="7" s="1"/>
  <c r="M117" i="7"/>
  <c r="G13" i="11"/>
  <c r="S13" i="11" s="1"/>
  <c r="N11" i="11"/>
  <c r="W17" i="12"/>
  <c r="M17" i="12"/>
  <c r="W25" i="12"/>
  <c r="M25" i="12"/>
  <c r="Z9" i="7"/>
  <c r="AB11" i="7"/>
  <c r="W29" i="7"/>
  <c r="W30" i="7"/>
  <c r="W33" i="7"/>
  <c r="W37" i="7"/>
  <c r="W48" i="7"/>
  <c r="M59" i="7"/>
  <c r="W59" i="7" s="1"/>
  <c r="AB60" i="7"/>
  <c r="AB62" i="7"/>
  <c r="W68" i="7"/>
  <c r="AD71" i="7"/>
  <c r="AB78" i="7"/>
  <c r="W89" i="7"/>
  <c r="W116" i="7"/>
  <c r="G18" i="11"/>
  <c r="S18" i="11" s="1"/>
  <c r="S18" i="12"/>
  <c r="H8" i="13"/>
  <c r="J8" i="13" s="1"/>
  <c r="C14" i="13"/>
  <c r="AA87" i="24"/>
  <c r="M86" i="24"/>
  <c r="AA86" i="24" s="1"/>
  <c r="N162" i="24"/>
  <c r="U162" i="24" s="1"/>
  <c r="T161" i="24"/>
  <c r="T156" i="24" s="1"/>
  <c r="I195" i="24"/>
  <c r="W195" i="24" s="1"/>
  <c r="Y204" i="24"/>
  <c r="X9" i="7"/>
  <c r="AE9" i="7"/>
  <c r="M13" i="7"/>
  <c r="W13" i="7" s="1"/>
  <c r="W17" i="7"/>
  <c r="W26" i="7"/>
  <c r="W28" i="7"/>
  <c r="W36" i="7"/>
  <c r="W47" i="7"/>
  <c r="M52" i="7"/>
  <c r="W52" i="7" s="1"/>
  <c r="U13" i="11"/>
  <c r="V15" i="11"/>
  <c r="G17" i="11"/>
  <c r="S17" i="11" s="1"/>
  <c r="T18" i="11"/>
  <c r="Z14" i="12"/>
  <c r="W22" i="12"/>
  <c r="W36" i="24"/>
  <c r="Y36" i="24"/>
  <c r="W57" i="24"/>
  <c r="Y57" i="24"/>
  <c r="W68" i="24"/>
  <c r="N78" i="24"/>
  <c r="Y125" i="24"/>
  <c r="N151" i="24"/>
  <c r="U152" i="24"/>
  <c r="X166" i="24"/>
  <c r="J181" i="24"/>
  <c r="U200" i="24"/>
  <c r="AC10" i="7"/>
  <c r="W78" i="7"/>
  <c r="W107" i="7"/>
  <c r="K11" i="11"/>
  <c r="U11" i="11" s="1"/>
  <c r="T14" i="12"/>
  <c r="U20" i="12"/>
  <c r="BI12" i="20"/>
  <c r="BB12" i="20"/>
  <c r="Y46" i="24"/>
  <c r="W46" i="24"/>
  <c r="N102" i="24"/>
  <c r="Q114" i="24"/>
  <c r="X116" i="24"/>
  <c r="N116" i="24"/>
  <c r="U123" i="24"/>
  <c r="N122" i="24"/>
  <c r="Y215" i="24"/>
  <c r="Z215" i="24"/>
  <c r="Y218" i="24"/>
  <c r="I217" i="24"/>
  <c r="W217" i="24" s="1"/>
  <c r="U29" i="24"/>
  <c r="U30" i="24"/>
  <c r="U32" i="24"/>
  <c r="U50" i="24"/>
  <c r="D54" i="24"/>
  <c r="U58" i="24"/>
  <c r="D68" i="24"/>
  <c r="M68" i="24"/>
  <c r="U94" i="24"/>
  <c r="U111" i="24"/>
  <c r="U117" i="24"/>
  <c r="D118" i="24"/>
  <c r="U118" i="24" s="1"/>
  <c r="W122" i="24"/>
  <c r="U131" i="24"/>
  <c r="X147" i="24"/>
  <c r="W151" i="24"/>
  <c r="Q156" i="24"/>
  <c r="X156" i="24" s="1"/>
  <c r="L156" i="24"/>
  <c r="AA181" i="24"/>
  <c r="U186" i="24"/>
  <c r="U193" i="24"/>
  <c r="D192" i="24"/>
  <c r="U205" i="24"/>
  <c r="AA206" i="24"/>
  <c r="D209" i="24"/>
  <c r="W215" i="24"/>
  <c r="N222" i="24"/>
  <c r="U222" i="24" s="1"/>
  <c r="K9" i="16"/>
  <c r="U65" i="24"/>
  <c r="W78" i="24"/>
  <c r="U82" i="24"/>
  <c r="V84" i="24"/>
  <c r="U99" i="24"/>
  <c r="AA102" i="24"/>
  <c r="U106" i="24"/>
  <c r="X112" i="24"/>
  <c r="J114" i="24"/>
  <c r="N134" i="24"/>
  <c r="U134" i="24" s="1"/>
  <c r="W137" i="24"/>
  <c r="W143" i="24"/>
  <c r="Z151" i="24"/>
  <c r="X151" i="24"/>
  <c r="U157" i="24"/>
  <c r="N159" i="24"/>
  <c r="U159" i="24" s="1"/>
  <c r="Z164" i="24"/>
  <c r="U169" i="24"/>
  <c r="V171" i="24"/>
  <c r="D187" i="24"/>
  <c r="N192" i="24"/>
  <c r="U201" i="24"/>
  <c r="V209" i="24"/>
  <c r="X210" i="24"/>
  <c r="V215" i="24"/>
  <c r="X215" i="24"/>
  <c r="U223" i="24"/>
  <c r="L9" i="16"/>
  <c r="U17" i="24"/>
  <c r="E12" i="24"/>
  <c r="U23" i="24"/>
  <c r="U26" i="24"/>
  <c r="I28" i="24"/>
  <c r="W28" i="24" s="1"/>
  <c r="U37" i="24"/>
  <c r="Y38" i="24"/>
  <c r="W47" i="24"/>
  <c r="U48" i="24"/>
  <c r="U51" i="24"/>
  <c r="AA54" i="24"/>
  <c r="Y59" i="24"/>
  <c r="V68" i="24"/>
  <c r="X68" i="24"/>
  <c r="U70" i="24"/>
  <c r="Z92" i="24"/>
  <c r="X92" i="24"/>
  <c r="V122" i="24"/>
  <c r="Z122" i="24"/>
  <c r="N137" i="24"/>
  <c r="V141" i="24"/>
  <c r="AA141" i="24"/>
  <c r="U149" i="24"/>
  <c r="Z159" i="24"/>
  <c r="E156" i="24"/>
  <c r="W166" i="24"/>
  <c r="U168" i="24"/>
  <c r="W173" i="24"/>
  <c r="D174" i="24"/>
  <c r="U174" i="24" s="1"/>
  <c r="AA174" i="24"/>
  <c r="Y187" i="24"/>
  <c r="U191" i="24"/>
  <c r="X192" i="24"/>
  <c r="U194" i="24"/>
  <c r="D221" i="24"/>
  <c r="D11" i="24" s="1"/>
  <c r="AA224" i="24"/>
  <c r="C12" i="26"/>
  <c r="C11" i="26" s="1"/>
  <c r="C10" i="26" s="1"/>
  <c r="I12" i="26"/>
  <c r="I11" i="26" s="1"/>
  <c r="K74" i="26"/>
  <c r="J74" i="26"/>
  <c r="E79" i="26"/>
  <c r="J35" i="27"/>
  <c r="F29" i="28"/>
  <c r="E40" i="28"/>
  <c r="J40" i="28" s="1"/>
  <c r="F11" i="1"/>
  <c r="E38" i="2"/>
  <c r="Q22" i="12"/>
  <c r="K22" i="12"/>
  <c r="S22" i="12" s="1"/>
  <c r="U22" i="12"/>
  <c r="F13" i="2"/>
  <c r="D9" i="25"/>
  <c r="D8" i="25" s="1"/>
  <c r="E57" i="26"/>
  <c r="D12" i="27"/>
  <c r="D11" i="27" s="1"/>
  <c r="E15" i="2"/>
  <c r="O9" i="7"/>
  <c r="F11" i="27"/>
  <c r="J23" i="26"/>
  <c r="D23" i="1"/>
  <c r="K43" i="26"/>
  <c r="K103" i="26"/>
  <c r="J103" i="26"/>
  <c r="J32" i="27"/>
  <c r="I32" i="27"/>
  <c r="I43" i="27"/>
  <c r="H32" i="3"/>
  <c r="G11" i="6"/>
  <c r="AB65" i="7"/>
  <c r="W69" i="7"/>
  <c r="N144" i="24"/>
  <c r="W144" i="24"/>
  <c r="P141" i="24"/>
  <c r="Z149" i="24"/>
  <c r="K22" i="26"/>
  <c r="J22" i="26"/>
  <c r="J72" i="26"/>
  <c r="K36" i="6"/>
  <c r="AZ12" i="20"/>
  <c r="D26" i="2"/>
  <c r="D28" i="3"/>
  <c r="E42" i="21"/>
  <c r="H23" i="6"/>
  <c r="K23" i="6" s="1"/>
  <c r="X10" i="7"/>
  <c r="U138" i="24"/>
  <c r="E11" i="21"/>
  <c r="D10" i="1"/>
  <c r="C21" i="1"/>
  <c r="C37" i="1" s="1"/>
  <c r="H29" i="3"/>
  <c r="F11" i="6"/>
  <c r="H12" i="6"/>
  <c r="W34" i="7"/>
  <c r="AS13" i="20"/>
  <c r="U13" i="24"/>
  <c r="E42" i="27"/>
  <c r="J42" i="27" s="1"/>
  <c r="H29" i="27"/>
  <c r="L12" i="25" s="1"/>
  <c r="L9" i="25" s="1"/>
  <c r="L8" i="25" s="1"/>
  <c r="F20" i="25" s="1"/>
  <c r="C4" i="25"/>
  <c r="G109" i="26"/>
  <c r="G107" i="26" s="1"/>
  <c r="G106" i="26" s="1"/>
  <c r="E110" i="26"/>
  <c r="G59" i="3"/>
  <c r="E37" i="26"/>
  <c r="K38" i="26"/>
  <c r="J82" i="26"/>
  <c r="E21" i="26"/>
  <c r="J30" i="26"/>
  <c r="J38" i="26"/>
  <c r="F29" i="27"/>
  <c r="E40" i="27"/>
  <c r="J40" i="27" s="1"/>
  <c r="J43" i="28"/>
  <c r="D45" i="1"/>
  <c r="F42" i="1"/>
  <c r="Y7" i="11"/>
  <c r="Z7" i="11" s="1"/>
  <c r="D43" i="2"/>
  <c r="J32" i="6"/>
  <c r="AB14" i="7"/>
  <c r="R10" i="7"/>
  <c r="M50" i="7"/>
  <c r="W50" i="7" s="1"/>
  <c r="W66" i="7"/>
  <c r="W93" i="7"/>
  <c r="V14" i="11"/>
  <c r="T14" i="11"/>
  <c r="G14" i="11"/>
  <c r="S14" i="11" s="1"/>
  <c r="D108" i="24"/>
  <c r="U108" i="24" s="1"/>
  <c r="E102" i="24"/>
  <c r="F13" i="3"/>
  <c r="H15" i="3"/>
  <c r="D27" i="2"/>
  <c r="H24" i="3"/>
  <c r="H35" i="3"/>
  <c r="E34" i="2"/>
  <c r="K39" i="26"/>
  <c r="J39" i="26"/>
  <c r="K55" i="26"/>
  <c r="J55" i="26"/>
  <c r="K83" i="26"/>
  <c r="D13" i="3"/>
  <c r="I32" i="6"/>
  <c r="C37" i="6"/>
  <c r="G8" i="13"/>
  <c r="J7" i="13" s="1"/>
  <c r="N53" i="24"/>
  <c r="U53" i="24" s="1"/>
  <c r="Q12" i="24"/>
  <c r="X53" i="24"/>
  <c r="W96" i="7"/>
  <c r="W19" i="12"/>
  <c r="M19" i="12"/>
  <c r="G195" i="24"/>
  <c r="D196" i="24"/>
  <c r="G13" i="21"/>
  <c r="H13" i="21" s="1"/>
  <c r="E14" i="21"/>
  <c r="W57" i="7"/>
  <c r="M16" i="12"/>
  <c r="W16" i="12"/>
  <c r="X16" i="24"/>
  <c r="J12" i="24"/>
  <c r="U199" i="24"/>
  <c r="W27" i="7"/>
  <c r="W77" i="7"/>
  <c r="S24" i="12"/>
  <c r="D13" i="20"/>
  <c r="D12" i="20" s="1"/>
  <c r="C13" i="20"/>
  <c r="N92" i="24"/>
  <c r="U93" i="24"/>
  <c r="H22" i="6"/>
  <c r="K35" i="6"/>
  <c r="M53" i="7"/>
  <c r="W53" i="7" s="1"/>
  <c r="D23" i="8"/>
  <c r="T23" i="8" s="1"/>
  <c r="Q8" i="8"/>
  <c r="L12" i="20"/>
  <c r="V158" i="24"/>
  <c r="O156" i="24"/>
  <c r="V156" i="24" s="1"/>
  <c r="U208" i="24"/>
  <c r="N206" i="24"/>
  <c r="G12" i="28"/>
  <c r="G29" i="28"/>
  <c r="M15" i="7"/>
  <c r="C11" i="11"/>
  <c r="Q18" i="12"/>
  <c r="U18" i="12"/>
  <c r="Z161" i="24"/>
  <c r="G12" i="11"/>
  <c r="H11" i="11"/>
  <c r="T11" i="11" s="1"/>
  <c r="T12" i="11"/>
  <c r="G22" i="11"/>
  <c r="S22" i="11" s="1"/>
  <c r="V22" i="11"/>
  <c r="Q15" i="12"/>
  <c r="BJ13" i="20"/>
  <c r="AV13" i="20"/>
  <c r="Z102" i="24"/>
  <c r="H125" i="24"/>
  <c r="V125" i="24" s="1"/>
  <c r="V135" i="24"/>
  <c r="Z137" i="24"/>
  <c r="Y137" i="24"/>
  <c r="G15" i="11"/>
  <c r="S15" i="11" s="1"/>
  <c r="C17" i="13"/>
  <c r="BG13" i="20"/>
  <c r="K12" i="24"/>
  <c r="Y121" i="24"/>
  <c r="AA125" i="24"/>
  <c r="N178" i="24"/>
  <c r="N176" i="24" s="1"/>
  <c r="T176" i="24"/>
  <c r="AA176" i="24" s="1"/>
  <c r="N187" i="24"/>
  <c r="U188" i="24"/>
  <c r="U41" i="24"/>
  <c r="U57" i="24"/>
  <c r="U62" i="24"/>
  <c r="X144" i="24"/>
  <c r="Q141" i="24"/>
  <c r="X141" i="24" s="1"/>
  <c r="W158" i="24"/>
  <c r="P156" i="24"/>
  <c r="W156" i="24" s="1"/>
  <c r="U210" i="24"/>
  <c r="W21" i="11"/>
  <c r="W20" i="12"/>
  <c r="D21" i="24"/>
  <c r="U21" i="24" s="1"/>
  <c r="U172" i="24"/>
  <c r="X187" i="24"/>
  <c r="T195" i="24"/>
  <c r="AA195" i="24" s="1"/>
  <c r="Q24" i="12"/>
  <c r="U24" i="12"/>
  <c r="Y13" i="24"/>
  <c r="D113" i="24"/>
  <c r="E112" i="24"/>
  <c r="U126" i="24"/>
  <c r="W139" i="24"/>
  <c r="Y139" i="24"/>
  <c r="Z141" i="24"/>
  <c r="D197" i="24"/>
  <c r="U197" i="24" s="1"/>
  <c r="E195" i="24"/>
  <c r="U214" i="24"/>
  <c r="U216" i="24"/>
  <c r="N215" i="24"/>
  <c r="U215" i="24" s="1"/>
  <c r="N217" i="24"/>
  <c r="U219" i="24"/>
  <c r="U224" i="24"/>
  <c r="Q23" i="12"/>
  <c r="K23" i="12"/>
  <c r="S23" i="12" s="1"/>
  <c r="W113" i="24"/>
  <c r="I112" i="24"/>
  <c r="U177" i="24"/>
  <c r="N213" i="24"/>
  <c r="U213" i="24" s="1"/>
  <c r="G19" i="11"/>
  <c r="S19" i="11" s="1"/>
  <c r="BJ103" i="20"/>
  <c r="U40" i="24"/>
  <c r="W61" i="24"/>
  <c r="Y61" i="24"/>
  <c r="U64" i="24"/>
  <c r="U145" i="24"/>
  <c r="AA178" i="24"/>
  <c r="N195" i="24"/>
  <c r="W24" i="12"/>
  <c r="V12" i="24"/>
  <c r="AA34" i="24"/>
  <c r="M12" i="24"/>
  <c r="Y37" i="24"/>
  <c r="W37" i="24"/>
  <c r="U87" i="24"/>
  <c r="U100" i="24"/>
  <c r="Y102" i="24"/>
  <c r="U104" i="24"/>
  <c r="W110" i="24"/>
  <c r="I102" i="24"/>
  <c r="W102" i="24" s="1"/>
  <c r="N154" i="24"/>
  <c r="U154" i="24" s="1"/>
  <c r="D158" i="24"/>
  <c r="U167" i="24"/>
  <c r="D166" i="24"/>
  <c r="G12" i="24"/>
  <c r="U14" i="24"/>
  <c r="Y113" i="24"/>
  <c r="E141" i="24"/>
  <c r="D144" i="24"/>
  <c r="D141" i="24" s="1"/>
  <c r="Z171" i="24"/>
  <c r="X189" i="24"/>
  <c r="W209" i="24"/>
  <c r="K20" i="12"/>
  <c r="S20" i="12" s="1"/>
  <c r="AA92" i="24"/>
  <c r="U136" i="24"/>
  <c r="Y144" i="24"/>
  <c r="I141" i="24"/>
  <c r="M156" i="24"/>
  <c r="N166" i="24"/>
  <c r="W171" i="24"/>
  <c r="X182" i="24"/>
  <c r="U184" i="24"/>
  <c r="U203" i="24"/>
  <c r="U18" i="24"/>
  <c r="U45" i="24"/>
  <c r="D121" i="24"/>
  <c r="U121" i="24" s="1"/>
  <c r="V174" i="24"/>
  <c r="Z193" i="24"/>
  <c r="L192" i="24"/>
  <c r="Z192" i="24" s="1"/>
  <c r="U202" i="24"/>
  <c r="U207" i="24"/>
  <c r="AA122" i="24"/>
  <c r="U147" i="24"/>
  <c r="X177" i="24"/>
  <c r="J176" i="24"/>
  <c r="X176" i="24" s="1"/>
  <c r="D182" i="24"/>
  <c r="D181" i="24" s="1"/>
  <c r="U12" i="11"/>
  <c r="U79" i="24"/>
  <c r="D78" i="24"/>
  <c r="U109" i="24"/>
  <c r="Z112" i="24"/>
  <c r="U142" i="24"/>
  <c r="D161" i="24"/>
  <c r="V164" i="24"/>
  <c r="V166" i="24"/>
  <c r="Y174" i="24"/>
  <c r="X206" i="24"/>
  <c r="Z12" i="24"/>
  <c r="U52" i="24"/>
  <c r="V78" i="24"/>
  <c r="N86" i="24"/>
  <c r="F114" i="24"/>
  <c r="D116" i="24"/>
  <c r="U133" i="24"/>
  <c r="N211" i="24"/>
  <c r="U211" i="24" s="1"/>
  <c r="X211" i="24"/>
  <c r="U44" i="24"/>
  <c r="Z125" i="24"/>
  <c r="K156" i="24"/>
  <c r="Z176" i="24"/>
  <c r="U179" i="24"/>
  <c r="N181" i="24"/>
  <c r="AW12" i="20"/>
  <c r="L11" i="24"/>
  <c r="X172" i="24"/>
  <c r="E9" i="17"/>
  <c r="J209" i="24"/>
  <c r="C12" i="21" l="1"/>
  <c r="E12" i="21" s="1"/>
  <c r="N23" i="21"/>
  <c r="G11" i="27"/>
  <c r="K10" i="25" s="1"/>
  <c r="E12" i="27"/>
  <c r="U151" i="24"/>
  <c r="J73" i="26"/>
  <c r="I12" i="6"/>
  <c r="D10" i="28"/>
  <c r="D9" i="28" s="1"/>
  <c r="AA68" i="24"/>
  <c r="H18" i="3"/>
  <c r="T9" i="7"/>
  <c r="AD9" i="7" s="1"/>
  <c r="AD10" i="7"/>
  <c r="U173" i="24"/>
  <c r="Y195" i="24"/>
  <c r="Y217" i="24"/>
  <c r="E11" i="2"/>
  <c r="X209" i="24"/>
  <c r="D137" i="24"/>
  <c r="U137" i="24" s="1"/>
  <c r="Z11" i="24"/>
  <c r="K34" i="6"/>
  <c r="AA221" i="24"/>
  <c r="Y27" i="24"/>
  <c r="X181" i="24"/>
  <c r="U122" i="24"/>
  <c r="U54" i="24"/>
  <c r="N158" i="24"/>
  <c r="U158" i="24" s="1"/>
  <c r="K22" i="6"/>
  <c r="U206" i="24"/>
  <c r="U171" i="24"/>
  <c r="U217" i="24"/>
  <c r="F10" i="24"/>
  <c r="F9" i="24" s="1"/>
  <c r="Y11" i="24"/>
  <c r="K99" i="26"/>
  <c r="J99" i="26"/>
  <c r="D30" i="6"/>
  <c r="J31" i="6"/>
  <c r="E13" i="21"/>
  <c r="N17" i="21"/>
  <c r="D125" i="24"/>
  <c r="U128" i="24"/>
  <c r="J14" i="25"/>
  <c r="E49" i="27"/>
  <c r="J108" i="26"/>
  <c r="K108" i="26"/>
  <c r="W206" i="24"/>
  <c r="Y206" i="24"/>
  <c r="Y114" i="24"/>
  <c r="W114" i="24"/>
  <c r="K17" i="12"/>
  <c r="S17" i="12" s="1"/>
  <c r="U17" i="12"/>
  <c r="N114" i="24"/>
  <c r="I10" i="26"/>
  <c r="H23" i="3"/>
  <c r="K9" i="25"/>
  <c r="K8" i="25" s="1"/>
  <c r="E20" i="25" s="1"/>
  <c r="C31" i="6"/>
  <c r="U166" i="24"/>
  <c r="X114" i="24"/>
  <c r="Z221" i="24"/>
  <c r="S156" i="24"/>
  <c r="Z156" i="24" s="1"/>
  <c r="H28" i="3"/>
  <c r="Y28" i="24"/>
  <c r="N221" i="24"/>
  <c r="U221" i="24" s="1"/>
  <c r="N125" i="24"/>
  <c r="D12" i="3"/>
  <c r="D11" i="3" s="1"/>
  <c r="D10" i="3" s="1"/>
  <c r="D8" i="21"/>
  <c r="E10" i="33"/>
  <c r="D24" i="1"/>
  <c r="D22" i="1" s="1"/>
  <c r="D20" i="33"/>
  <c r="E20" i="33" s="1"/>
  <c r="BC13" i="20"/>
  <c r="BC12" i="20" s="1"/>
  <c r="AY13" i="20"/>
  <c r="D32" i="1"/>
  <c r="U68" i="24"/>
  <c r="G12" i="3"/>
  <c r="D156" i="24"/>
  <c r="U71" i="24"/>
  <c r="U78" i="24"/>
  <c r="AS12" i="20"/>
  <c r="J12" i="6"/>
  <c r="J27" i="26"/>
  <c r="E37" i="2"/>
  <c r="D114" i="24"/>
  <c r="U187" i="24"/>
  <c r="C8" i="13"/>
  <c r="E9" i="21"/>
  <c r="C12" i="20"/>
  <c r="AV12" i="20"/>
  <c r="U21" i="12"/>
  <c r="U192" i="24"/>
  <c r="D92" i="24"/>
  <c r="U92" i="24" s="1"/>
  <c r="Q21" i="12"/>
  <c r="D8" i="8"/>
  <c r="E4" i="8" s="1"/>
  <c r="Q17" i="12"/>
  <c r="E12" i="6"/>
  <c r="M12" i="6" s="1"/>
  <c r="G10" i="26"/>
  <c r="N13" i="26" s="1"/>
  <c r="D86" i="24"/>
  <c r="U86" i="24" s="1"/>
  <c r="S15" i="12"/>
  <c r="D102" i="24"/>
  <c r="U102" i="24" s="1"/>
  <c r="AR13" i="20"/>
  <c r="I21" i="6"/>
  <c r="K10" i="24"/>
  <c r="T10" i="24"/>
  <c r="T9" i="24" s="1"/>
  <c r="BJ12" i="20"/>
  <c r="J52" i="26"/>
  <c r="I12" i="24"/>
  <c r="W12" i="24" s="1"/>
  <c r="Q25" i="12"/>
  <c r="U25" i="12"/>
  <c r="K25" i="12"/>
  <c r="S25" i="12" s="1"/>
  <c r="U182" i="24"/>
  <c r="U181" i="24"/>
  <c r="U178" i="24"/>
  <c r="BF13" i="20"/>
  <c r="U15" i="12"/>
  <c r="N161" i="24"/>
  <c r="N12" i="24"/>
  <c r="D10" i="27"/>
  <c r="D9" i="27" s="1"/>
  <c r="E29" i="28"/>
  <c r="I29" i="28" s="1"/>
  <c r="E14" i="12"/>
  <c r="U176" i="24"/>
  <c r="K13" i="26"/>
  <c r="E10" i="24"/>
  <c r="E9" i="24" s="1"/>
  <c r="H10" i="26"/>
  <c r="E43" i="2"/>
  <c r="N9" i="6"/>
  <c r="L10" i="6"/>
  <c r="J79" i="26"/>
  <c r="K79" i="26"/>
  <c r="G11" i="11"/>
  <c r="S11" i="11" s="1"/>
  <c r="S12" i="11"/>
  <c r="E27" i="2"/>
  <c r="Q10" i="24"/>
  <c r="X12" i="24"/>
  <c r="Y112" i="24"/>
  <c r="W112" i="24"/>
  <c r="H13" i="3"/>
  <c r="F12" i="3"/>
  <c r="U116" i="24"/>
  <c r="M10" i="24"/>
  <c r="M9" i="24" s="1"/>
  <c r="AA12" i="24"/>
  <c r="AP13" i="20"/>
  <c r="BN13" i="20" s="1"/>
  <c r="R9" i="24"/>
  <c r="U113" i="24"/>
  <c r="D112" i="24"/>
  <c r="U112" i="24" s="1"/>
  <c r="N209" i="24"/>
  <c r="U209" i="24" s="1"/>
  <c r="P10" i="24"/>
  <c r="H10" i="24"/>
  <c r="H9" i="24" s="1"/>
  <c r="AB10" i="7"/>
  <c r="R9" i="7"/>
  <c r="AB9" i="7" s="1"/>
  <c r="O4" i="7"/>
  <c r="E29" i="27"/>
  <c r="F20" i="33" s="1"/>
  <c r="G20" i="33" s="1"/>
  <c r="J12" i="25"/>
  <c r="I12" i="25" s="1"/>
  <c r="J31" i="21"/>
  <c r="W15" i="7"/>
  <c r="M10" i="7"/>
  <c r="K110" i="26"/>
  <c r="J110" i="26"/>
  <c r="E109" i="26"/>
  <c r="E11" i="27"/>
  <c r="J10" i="25"/>
  <c r="F10" i="27"/>
  <c r="F9" i="27" s="1"/>
  <c r="J13" i="21"/>
  <c r="G10" i="24"/>
  <c r="G9" i="24" s="1"/>
  <c r="Y141" i="24"/>
  <c r="Y12" i="24"/>
  <c r="E12" i="28"/>
  <c r="J12" i="28" s="1"/>
  <c r="G11" i="28"/>
  <c r="Q16" i="12"/>
  <c r="U16" i="12"/>
  <c r="K16" i="12"/>
  <c r="S16" i="12" s="1"/>
  <c r="D9" i="1"/>
  <c r="F10" i="1"/>
  <c r="E10" i="1"/>
  <c r="W141" i="24"/>
  <c r="F10" i="28"/>
  <c r="F9" i="28" s="1"/>
  <c r="D12" i="24"/>
  <c r="BG12" i="20"/>
  <c r="H33" i="6"/>
  <c r="K33" i="6" s="1"/>
  <c r="J33" i="6"/>
  <c r="G21" i="6"/>
  <c r="Q19" i="12"/>
  <c r="K19" i="12"/>
  <c r="S19" i="12" s="1"/>
  <c r="U19" i="12"/>
  <c r="D25" i="2"/>
  <c r="E26" i="2"/>
  <c r="J11" i="6"/>
  <c r="L10" i="24"/>
  <c r="L9" i="24" s="1"/>
  <c r="D49" i="2"/>
  <c r="E33" i="2"/>
  <c r="J10" i="24"/>
  <c r="J9" i="24" s="1"/>
  <c r="N141" i="24"/>
  <c r="U141" i="24" s="1"/>
  <c r="U144" i="24"/>
  <c r="K21" i="26"/>
  <c r="J21" i="26"/>
  <c r="H11" i="6"/>
  <c r="Y9" i="7"/>
  <c r="J57" i="26"/>
  <c r="K57" i="26"/>
  <c r="E12" i="26"/>
  <c r="E31" i="21"/>
  <c r="G11" i="3"/>
  <c r="E10" i="3"/>
  <c r="G10" i="3" s="1"/>
  <c r="F23" i="1"/>
  <c r="E23" i="1"/>
  <c r="H10" i="27"/>
  <c r="H9" i="27" s="1"/>
  <c r="F10" i="6"/>
  <c r="I11" i="6"/>
  <c r="O10" i="24"/>
  <c r="U196" i="24"/>
  <c r="D195" i="24"/>
  <c r="U195" i="24" s="1"/>
  <c r="F45" i="1"/>
  <c r="E45" i="1"/>
  <c r="K37" i="26"/>
  <c r="J37" i="26"/>
  <c r="G10" i="27" l="1"/>
  <c r="G9" i="27" s="1"/>
  <c r="J12" i="27"/>
  <c r="K9" i="21"/>
  <c r="C8" i="21"/>
  <c r="F8" i="21" s="1"/>
  <c r="F12" i="21"/>
  <c r="T8" i="8"/>
  <c r="U125" i="24"/>
  <c r="H8" i="33"/>
  <c r="S10" i="24"/>
  <c r="S9" i="24" s="1"/>
  <c r="Z9" i="24" s="1"/>
  <c r="N156" i="24"/>
  <c r="N10" i="24" s="1"/>
  <c r="J49" i="27"/>
  <c r="I14" i="25"/>
  <c r="F26" i="2"/>
  <c r="U114" i="24"/>
  <c r="J30" i="6"/>
  <c r="D9" i="6"/>
  <c r="C30" i="6"/>
  <c r="C9" i="6" s="1"/>
  <c r="I31" i="6"/>
  <c r="E24" i="1"/>
  <c r="F24" i="1"/>
  <c r="K9" i="24"/>
  <c r="Y9" i="24" s="1"/>
  <c r="Y10" i="24"/>
  <c r="N11" i="24"/>
  <c r="D9" i="33"/>
  <c r="H25" i="1"/>
  <c r="E32" i="1"/>
  <c r="F32" i="1"/>
  <c r="BF12" i="20"/>
  <c r="L35" i="6" s="1"/>
  <c r="AY12" i="20"/>
  <c r="L36" i="6" s="1"/>
  <c r="AR12" i="20"/>
  <c r="L34" i="6" s="1"/>
  <c r="M34" i="6" s="1"/>
  <c r="N34" i="6" s="1"/>
  <c r="N4" i="24"/>
  <c r="K12" i="6"/>
  <c r="E11" i="6"/>
  <c r="I10" i="24"/>
  <c r="Q14" i="12"/>
  <c r="O14" i="12" s="1"/>
  <c r="M14" i="12" s="1"/>
  <c r="U161" i="24"/>
  <c r="U12" i="24"/>
  <c r="J29" i="28"/>
  <c r="AO13" i="20"/>
  <c r="BM13" i="20" s="1"/>
  <c r="P4" i="7"/>
  <c r="E4" i="13"/>
  <c r="E25" i="2"/>
  <c r="I10" i="6"/>
  <c r="F9" i="6"/>
  <c r="AQ13" i="20"/>
  <c r="BO13" i="20" s="1"/>
  <c r="H5" i="19"/>
  <c r="M5" i="19" s="1"/>
  <c r="F9" i="1"/>
  <c r="E9" i="1"/>
  <c r="F11" i="3"/>
  <c r="H12" i="3"/>
  <c r="J21" i="6"/>
  <c r="H21" i="6"/>
  <c r="K21" i="6" s="1"/>
  <c r="K12" i="26"/>
  <c r="E11" i="26"/>
  <c r="J12" i="26"/>
  <c r="P9" i="24"/>
  <c r="W10" i="7"/>
  <c r="M9" i="7"/>
  <c r="W9" i="7" s="1"/>
  <c r="O9" i="24"/>
  <c r="V9" i="24" s="1"/>
  <c r="V10" i="24"/>
  <c r="AA9" i="24"/>
  <c r="J9" i="25"/>
  <c r="J8" i="25" s="1"/>
  <c r="D20" i="25" s="1"/>
  <c r="F31" i="2" s="1"/>
  <c r="I10" i="25"/>
  <c r="E22" i="1"/>
  <c r="D21" i="1"/>
  <c r="F22" i="1"/>
  <c r="G10" i="6"/>
  <c r="D10" i="24"/>
  <c r="D9" i="24" s="1"/>
  <c r="H30" i="6"/>
  <c r="K30" i="6" s="1"/>
  <c r="K31" i="6"/>
  <c r="G10" i="28"/>
  <c r="G9" i="28" s="1"/>
  <c r="E11" i="28"/>
  <c r="E10" i="27"/>
  <c r="J11" i="27"/>
  <c r="I11" i="27"/>
  <c r="J29" i="27"/>
  <c r="I29" i="27"/>
  <c r="AP12" i="20"/>
  <c r="BN12" i="20" s="1"/>
  <c r="X10" i="24"/>
  <c r="Q9" i="24"/>
  <c r="X9" i="24" s="1"/>
  <c r="F23" i="2"/>
  <c r="D24" i="2" s="1"/>
  <c r="K109" i="26"/>
  <c r="J109" i="26"/>
  <c r="E107" i="26"/>
  <c r="AA10" i="24"/>
  <c r="E8" i="21" l="1"/>
  <c r="U156" i="24"/>
  <c r="Z10" i="24"/>
  <c r="W14" i="12"/>
  <c r="I30" i="6"/>
  <c r="E10" i="6"/>
  <c r="E9" i="6" s="1"/>
  <c r="K11" i="6"/>
  <c r="I9" i="24"/>
  <c r="W9" i="24" s="1"/>
  <c r="W10" i="24"/>
  <c r="E9" i="33"/>
  <c r="D8" i="33"/>
  <c r="M35" i="6"/>
  <c r="N35" i="6" s="1"/>
  <c r="AO12" i="20"/>
  <c r="BM12" i="20" s="1"/>
  <c r="M36" i="6"/>
  <c r="U10" i="24"/>
  <c r="N9" i="24"/>
  <c r="I9" i="6"/>
  <c r="N12" i="6"/>
  <c r="AQ12" i="20"/>
  <c r="BO12" i="20" s="1"/>
  <c r="T4" i="7"/>
  <c r="E106" i="26"/>
  <c r="K107" i="26"/>
  <c r="J107" i="26"/>
  <c r="J10" i="6"/>
  <c r="G9" i="6"/>
  <c r="H10" i="6"/>
  <c r="J10" i="27"/>
  <c r="I10" i="27"/>
  <c r="E9" i="27"/>
  <c r="I9" i="25"/>
  <c r="I8" i="25" s="1"/>
  <c r="C20" i="25" s="1"/>
  <c r="I4" i="25"/>
  <c r="D4" i="25" s="1"/>
  <c r="H11" i="3"/>
  <c r="F10" i="3"/>
  <c r="H10" i="3" s="1"/>
  <c r="E24" i="2"/>
  <c r="D23" i="2"/>
  <c r="F21" i="1"/>
  <c r="E21" i="1"/>
  <c r="J11" i="28"/>
  <c r="I11" i="28"/>
  <c r="E10" i="28"/>
  <c r="J11" i="26"/>
  <c r="K11" i="26"/>
  <c r="D38" i="1"/>
  <c r="E38" i="1" s="1"/>
  <c r="U14" i="12"/>
  <c r="K14" i="12"/>
  <c r="S14" i="12" s="1"/>
  <c r="U9" i="24" l="1"/>
  <c r="O4" i="24"/>
  <c r="F8" i="33"/>
  <c r="G8" i="33" s="1"/>
  <c r="I8" i="33" s="1"/>
  <c r="G9" i="33"/>
  <c r="E8" i="33"/>
  <c r="M37" i="6"/>
  <c r="N36" i="6"/>
  <c r="J9" i="6"/>
  <c r="K10" i="6"/>
  <c r="H9" i="6"/>
  <c r="K9" i="6" s="1"/>
  <c r="G23" i="2"/>
  <c r="L9" i="6"/>
  <c r="E23" i="2"/>
  <c r="D31" i="2"/>
  <c r="G31" i="2" s="1"/>
  <c r="K106" i="26"/>
  <c r="J106" i="26"/>
  <c r="E10" i="26"/>
  <c r="J10" i="28"/>
  <c r="I10" i="28"/>
  <c r="E9" i="28"/>
  <c r="J9" i="27"/>
  <c r="I9" i="27"/>
  <c r="K10" i="26" l="1"/>
  <c r="J10" i="26"/>
  <c r="J9" i="28"/>
  <c r="I9" i="28"/>
  <c r="M9" i="6"/>
  <c r="M7"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88" authorId="0" shapeId="0" xr:uid="{00000000-0006-0000-0F00-000001000000}">
      <text>
        <r>
          <rPr>
            <b/>
            <sz val="9"/>
            <color indexed="81"/>
            <rFont val="Tahoma"/>
            <family val="2"/>
          </rPr>
          <t>Administrator:</t>
        </r>
        <r>
          <rPr>
            <sz val="9"/>
            <color indexed="81"/>
            <rFont val="Tahoma"/>
            <family val="2"/>
          </rPr>
          <t xml:space="preserve">
Phòng QLGCS&amp;DN + PQLNS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80" authorId="0" shapeId="0" xr:uid="{00000000-0006-0000-1000-000001000000}">
      <text>
        <r>
          <rPr>
            <b/>
            <sz val="9"/>
            <color indexed="81"/>
            <rFont val="Tahoma"/>
            <family val="2"/>
          </rPr>
          <t>Administrator:</t>
        </r>
        <r>
          <rPr>
            <sz val="9"/>
            <color indexed="81"/>
            <rFont val="Tahoma"/>
            <family val="2"/>
          </rPr>
          <t xml:space="preserve">
điều chỉnh giảm đi 398 tr theo dõi ở kết dư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J44" authorId="0" shapeId="0" xr:uid="{00000000-0006-0000-1400-000001000000}">
      <text>
        <r>
          <rPr>
            <b/>
            <sz val="9"/>
            <color indexed="81"/>
            <rFont val="Tahoma"/>
            <family val="2"/>
          </rPr>
          <t>Administrator:</t>
        </r>
        <r>
          <rPr>
            <sz val="9"/>
            <color indexed="81"/>
            <rFont val="Tahoma"/>
            <family val="2"/>
          </rPr>
          <t xml:space="preserve">
cn</t>
        </r>
      </text>
    </comment>
    <comment ref="AA59" authorId="0" shapeId="0" xr:uid="{00000000-0006-0000-1400-000002000000}">
      <text>
        <r>
          <rPr>
            <b/>
            <sz val="9"/>
            <color indexed="81"/>
            <rFont val="Tahoma"/>
            <family val="2"/>
          </rPr>
          <t>Administrator:</t>
        </r>
        <r>
          <rPr>
            <sz val="9"/>
            <color indexed="81"/>
            <rFont val="Tahoma"/>
            <family val="2"/>
          </rPr>
          <t xml:space="preserve">
2025: 60tr
</t>
        </r>
      </text>
    </comment>
    <comment ref="AA61" authorId="0" shapeId="0" xr:uid="{00000000-0006-0000-1400-000003000000}">
      <text>
        <r>
          <rPr>
            <b/>
            <sz val="9"/>
            <color indexed="81"/>
            <rFont val="Tahoma"/>
            <family val="2"/>
          </rPr>
          <t>Administrator:</t>
        </r>
        <r>
          <rPr>
            <sz val="9"/>
            <color indexed="81"/>
            <rFont val="Tahoma"/>
            <family val="2"/>
          </rPr>
          <t xml:space="preserve">
2025: 25tr</t>
        </r>
      </text>
    </comment>
    <comment ref="AA64" authorId="0" shapeId="0" xr:uid="{00000000-0006-0000-1400-000004000000}">
      <text>
        <r>
          <rPr>
            <b/>
            <sz val="9"/>
            <color indexed="81"/>
            <rFont val="Tahoma"/>
            <family val="2"/>
          </rPr>
          <t>Administrator:</t>
        </r>
        <r>
          <rPr>
            <sz val="9"/>
            <color indexed="81"/>
            <rFont val="Tahoma"/>
            <family val="2"/>
          </rPr>
          <t xml:space="preserve">
2025: 150tr</t>
        </r>
      </text>
    </comment>
    <comment ref="S66" authorId="0" shapeId="0" xr:uid="{00000000-0006-0000-1400-000005000000}">
      <text>
        <r>
          <rPr>
            <b/>
            <sz val="9"/>
            <color indexed="81"/>
            <rFont val="Tahoma"/>
            <family val="2"/>
          </rPr>
          <t>Administrator:</t>
        </r>
        <r>
          <rPr>
            <sz val="9"/>
            <color indexed="81"/>
            <rFont val="Tahoma"/>
            <family val="2"/>
          </rPr>
          <t xml:space="preserve">
Tỉnh 35 tr, TW 25 tr</t>
        </r>
      </text>
    </comment>
    <comment ref="S67" authorId="0" shapeId="0" xr:uid="{00000000-0006-0000-1400-000006000000}">
      <text>
        <r>
          <rPr>
            <b/>
            <sz val="9"/>
            <color indexed="81"/>
            <rFont val="Tahoma"/>
            <family val="2"/>
          </rPr>
          <t>Tỉnh 35 tr; TW 25tr</t>
        </r>
      </text>
    </comment>
    <comment ref="S68" authorId="0" shapeId="0" xr:uid="{00000000-0006-0000-1400-000007000000}">
      <text>
        <r>
          <rPr>
            <b/>
            <sz val="9"/>
            <color indexed="81"/>
            <rFont val="Tahoma"/>
            <family val="2"/>
          </rPr>
          <t>Administrator:</t>
        </r>
        <r>
          <rPr>
            <sz val="9"/>
            <color indexed="81"/>
            <rFont val="Tahoma"/>
            <family val="2"/>
          </rPr>
          <t xml:space="preserve">
Tỉnh 35 tr, TW 25tr</t>
        </r>
      </text>
    </comment>
    <comment ref="AJ69" authorId="0" shapeId="0" xr:uid="{00000000-0006-0000-1400-000008000000}">
      <text>
        <r>
          <rPr>
            <b/>
            <sz val="9"/>
            <color indexed="81"/>
            <rFont val="Tahoma"/>
            <family val="2"/>
          </rPr>
          <t>Administrator:</t>
        </r>
        <r>
          <rPr>
            <sz val="9"/>
            <color indexed="81"/>
            <rFont val="Tahoma"/>
            <family val="2"/>
          </rPr>
          <t xml:space="preserve">
cn</t>
        </r>
      </text>
    </comment>
    <comment ref="AA72" authorId="0" shapeId="0" xr:uid="{00000000-0006-0000-1400-000009000000}">
      <text>
        <r>
          <rPr>
            <b/>
            <sz val="9"/>
            <color indexed="81"/>
            <rFont val="Tahoma"/>
            <family val="2"/>
          </rPr>
          <t>Administrator:</t>
        </r>
        <r>
          <rPr>
            <sz val="9"/>
            <color indexed="81"/>
            <rFont val="Tahoma"/>
            <family val="2"/>
          </rPr>
          <t xml:space="preserve">
2025: 50tr</t>
        </r>
      </text>
    </comment>
    <comment ref="AJ91" authorId="0" shapeId="0" xr:uid="{00000000-0006-0000-1400-00000A000000}">
      <text>
        <r>
          <rPr>
            <b/>
            <sz val="9"/>
            <color indexed="81"/>
            <rFont val="Tahoma"/>
            <family val="2"/>
          </rPr>
          <t>Administrator:</t>
        </r>
        <r>
          <rPr>
            <sz val="9"/>
            <color indexed="81"/>
            <rFont val="Tahoma"/>
            <family val="2"/>
          </rPr>
          <t xml:space="preserve">
2025</t>
        </r>
      </text>
    </comment>
    <comment ref="AJ96" authorId="0" shapeId="0" xr:uid="{00000000-0006-0000-1400-00000B000000}">
      <text>
        <r>
          <rPr>
            <b/>
            <sz val="9"/>
            <color indexed="81"/>
            <rFont val="Tahoma"/>
            <family val="2"/>
          </rPr>
          <t>Administrator:</t>
        </r>
        <r>
          <rPr>
            <sz val="9"/>
            <color indexed="81"/>
            <rFont val="Tahoma"/>
            <family val="2"/>
          </rPr>
          <t xml:space="preserve">
2025 750tr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37" authorId="0" shapeId="0" xr:uid="{00000000-0006-0000-1500-000001000000}">
      <text>
        <r>
          <rPr>
            <b/>
            <sz val="9"/>
            <color indexed="81"/>
            <rFont val="Tahoma"/>
            <family val="2"/>
          </rPr>
          <t>Admin:</t>
        </r>
        <r>
          <rPr>
            <sz val="9"/>
            <color indexed="81"/>
            <rFont val="Tahoma"/>
            <family val="2"/>
          </rPr>
          <t xml:space="preserve">
khớp số liệu chưa tách nguồn
</t>
        </r>
      </text>
    </comment>
    <comment ref="C39" authorId="0" shapeId="0" xr:uid="{00000000-0006-0000-1500-000002000000}">
      <text>
        <r>
          <rPr>
            <b/>
            <sz val="9"/>
            <color indexed="81"/>
            <rFont val="Tahoma"/>
            <family val="2"/>
          </rPr>
          <t>Admin:</t>
        </r>
        <r>
          <rPr>
            <sz val="9"/>
            <color indexed="81"/>
            <rFont val="Tahoma"/>
            <family val="2"/>
          </rPr>
          <t xml:space="preserve">
số liệu chưa khớp, lệch số liệu chuyển nguồn
</t>
        </r>
      </text>
    </comment>
  </commentList>
</comments>
</file>

<file path=xl/sharedStrings.xml><?xml version="1.0" encoding="utf-8"?>
<sst xmlns="http://schemas.openxmlformats.org/spreadsheetml/2006/main" count="2262" uniqueCount="1179">
  <si>
    <t>UBND TỈNH LẠNG SƠN</t>
  </si>
  <si>
    <t>Biểu số 48 - Nghị định 31/2017/NĐ-CP</t>
  </si>
  <si>
    <t>Đơn vị: triệu đồng</t>
  </si>
  <si>
    <t>S</t>
  </si>
  <si>
    <t>Nội dung</t>
  </si>
  <si>
    <t xml:space="preserve">Dự toán </t>
  </si>
  <si>
    <t xml:space="preserve">Quyết toán </t>
  </si>
  <si>
    <t>So sánh</t>
  </si>
  <si>
    <t>T</t>
  </si>
  <si>
    <t>Tuyệt đối</t>
  </si>
  <si>
    <t>Tương đối</t>
  </si>
  <si>
    <t>(%)</t>
  </si>
  <si>
    <t>A</t>
  </si>
  <si>
    <t>B</t>
  </si>
  <si>
    <t>3=2-1</t>
  </si>
  <si>
    <t>4=2/1</t>
  </si>
  <si>
    <t>TỔNG NGUỒN THU NSĐP</t>
  </si>
  <si>
    <t>I</t>
  </si>
  <si>
    <t>Thu NSĐP được hưởng theo phân cấp</t>
  </si>
  <si>
    <t>-</t>
  </si>
  <si>
    <t>Thu NSĐP hưởng 100%</t>
  </si>
  <si>
    <t>Thu NSĐP hưởng từ các khoản thu phân chia</t>
  </si>
  <si>
    <t>II</t>
  </si>
  <si>
    <t>Thu bổ sung từ ngân sách cấp trên</t>
  </si>
  <si>
    <t>Thu bổ sung cân đối ngân sách</t>
  </si>
  <si>
    <t>Thu bổ sung có mục tiêu</t>
  </si>
  <si>
    <t>III</t>
  </si>
  <si>
    <t>Thu từ quỹ dự trữ tài chính</t>
  </si>
  <si>
    <t>IV</t>
  </si>
  <si>
    <t>Thu kết dư</t>
  </si>
  <si>
    <t>V</t>
  </si>
  <si>
    <t>Thu chuyển nguồn từ năm trước chuyển sang</t>
  </si>
  <si>
    <t>VI</t>
  </si>
  <si>
    <t>Thu viện trợ</t>
  </si>
  <si>
    <t>VII</t>
  </si>
  <si>
    <t>Thu từ ngân sách cấp dưới nộp lên</t>
  </si>
  <si>
    <t>TỔNG CHI NSĐP</t>
  </si>
  <si>
    <t>Tổng chi cân đối NSĐP</t>
  </si>
  <si>
    <t xml:space="preserve">Chi đầu tư phát triển </t>
  </si>
  <si>
    <t>Chi thường xuyên</t>
  </si>
  <si>
    <t xml:space="preserve">Chi trả nợ lãi các khoản do chính quyền địa phương vay </t>
  </si>
  <si>
    <t xml:space="preserve">Chi bổ sung quỹ dự trữ tài chính </t>
  </si>
  <si>
    <t>Dự phòng ngân sách</t>
  </si>
  <si>
    <t>Chi tạo nguồn, điều chỉnh tiền lương</t>
  </si>
  <si>
    <t>Chi viện trợ</t>
  </si>
  <si>
    <t>Chi trả nợ gốc vay</t>
  </si>
  <si>
    <t>Chi từ nguồn tăng thu</t>
  </si>
  <si>
    <t>Chi các chương trình mục tiêu</t>
  </si>
  <si>
    <t>Chi các chương trình mục tiêu quốc gia</t>
  </si>
  <si>
    <t>Chi các chương trình mục tiêu, nhiệm vụ</t>
  </si>
  <si>
    <t>Chi chuyển nguồn sang năm sau</t>
  </si>
  <si>
    <t>Chi nộp trả ngân sách cấp trên</t>
  </si>
  <si>
    <t>C</t>
  </si>
  <si>
    <t>BỘI CHI NGÂN SÁCH ĐỊA PHƯƠNG</t>
  </si>
  <si>
    <t>D</t>
  </si>
  <si>
    <t>KẾT DƯ NGÂN SÁCH ĐỊA PHƯƠNG</t>
  </si>
  <si>
    <t>E</t>
  </si>
  <si>
    <t xml:space="preserve">CHI TRẢ NỢ GỐC CỦA NSĐP </t>
  </si>
  <si>
    <t>Từ nguồn vay để trả nợ gốc</t>
  </si>
  <si>
    <t>Từ nguồn bội thu, tăng thu, tiết kiệm chi, kết dư ngân sách cấp tỉnh</t>
  </si>
  <si>
    <t>G</t>
  </si>
  <si>
    <t xml:space="preserve">TỔNG MỨC VAY CỦA NSĐP </t>
  </si>
  <si>
    <t>Vay để bù đắp bội chi</t>
  </si>
  <si>
    <t>Vay để trả nợ gốc</t>
  </si>
  <si>
    <t>H</t>
  </si>
  <si>
    <t>TỔNG MỨC DƯ NỢ VAY CUỐI NĂM CỦA NSĐP</t>
  </si>
  <si>
    <t>Biểu số 49 - Nghị định 31/2017/NĐ-CP</t>
  </si>
  <si>
    <t>QUYẾT TOÁN CÂN ĐỐI NGUỒN THU, CHI NGÂN SÁCH</t>
  </si>
  <si>
    <t>Dự toán</t>
  </si>
  <si>
    <t>Quyết toán</t>
  </si>
  <si>
    <t>So sánh (%)</t>
  </si>
  <si>
    <t>3=2/1</t>
  </si>
  <si>
    <t>NGÂN SÁCH CẤP TỈNH</t>
  </si>
  <si>
    <t>Nguồn thu ngân sách</t>
  </si>
  <si>
    <t>Thu ngân sách được hưởng theo phân cấp</t>
  </si>
  <si>
    <t>Thu thuế, lệ phí, phí và các khoản thu khác</t>
  </si>
  <si>
    <t xml:space="preserve"> Bổ sung cân đối ngân sách</t>
  </si>
  <si>
    <t xml:space="preserve"> Bổ sung có mục tiêu</t>
  </si>
  <si>
    <t>Thu từ Quỹ dự trữ tài chính (1)</t>
  </si>
  <si>
    <t>Thu chuyển nguồn năm trước chuyển sang</t>
  </si>
  <si>
    <t>Thu nộp ngân sách cấp trên</t>
  </si>
  <si>
    <t>Vay của ngân sách cấp tỉnh</t>
  </si>
  <si>
    <t>Chi ngân sách</t>
  </si>
  <si>
    <t>Chi thuộc nhiệm vụ của ngân sách cấp tỉnh</t>
  </si>
  <si>
    <t>Chi bổ sung cho ngân sách cấp dưới</t>
  </si>
  <si>
    <t>Chi bổ sung cân đối ngân sách</t>
  </si>
  <si>
    <t>Chi bổ sung có mục tiêu</t>
  </si>
  <si>
    <t>Chi trả nợ gốc từ nguồn bội thu, tăng thu, tiết kiệm, kết dư ngân sách cấp tỉnh</t>
  </si>
  <si>
    <t>Bội chi ngân sách địa phương</t>
  </si>
  <si>
    <t>Kết dư ngân sách địa phương</t>
  </si>
  <si>
    <t>NGÂN SÁCH HUYỆN</t>
  </si>
  <si>
    <t>Chi thuộc nhiệm vụ của ngân sách huyện</t>
  </si>
  <si>
    <t>Kết dư</t>
  </si>
  <si>
    <t>Biểu số 50 - Nghị định 31/2017/NĐ-CP</t>
  </si>
  <si>
    <t>STT</t>
  </si>
  <si>
    <t>Tổng thu</t>
  </si>
  <si>
    <t xml:space="preserve">Thu </t>
  </si>
  <si>
    <t>NSNN</t>
  </si>
  <si>
    <t>NSĐP</t>
  </si>
  <si>
    <t>5=3/1</t>
  </si>
  <si>
    <t>6=4/2</t>
  </si>
  <si>
    <t>TỔNG NGUỒN THU NSNN (A+B+C+D)</t>
  </si>
  <si>
    <t>TỔNG THU CÂN ĐỐI NSNN</t>
  </si>
  <si>
    <t>Thu nội địa</t>
  </si>
  <si>
    <t>Thu từ khu vực DNNN do trung ương quản lý</t>
  </si>
  <si>
    <t xml:space="preserve"> - Thuế giá trị gia tăng</t>
  </si>
  <si>
    <t xml:space="preserve"> - Thuế thu nhập doanh nghiệp</t>
  </si>
  <si>
    <t xml:space="preserve"> - Thuế tiêu thụ đặc biệt</t>
  </si>
  <si>
    <t xml:space="preserve"> - Thuế tài nguyên</t>
  </si>
  <si>
    <t>Thu từ khu vực DNNN do địa phương quản lý</t>
  </si>
  <si>
    <t>Thu từ khu vực doanh nghiệp có vốn đầu tư nước ngoài</t>
  </si>
  <si>
    <t>Thu từ khu vực kinh tế ngoài quốc doanh</t>
  </si>
  <si>
    <t>Thuế thu nhập cá nhân</t>
  </si>
  <si>
    <t>Thuế bảo vệ môi trường</t>
  </si>
  <si>
    <t xml:space="preserve"> - Thuế BVMT thu từ hàng hóa sản xuất, kinh doanh trong nước</t>
  </si>
  <si>
    <t xml:space="preserve"> - Thuế BVMT thu từ hàng hóa nhập khẩu</t>
  </si>
  <si>
    <t>Lệ phí trước bạ</t>
  </si>
  <si>
    <t xml:space="preserve">Thu phí, lệ phí </t>
  </si>
  <si>
    <t xml:space="preserve"> - Phí và lệ phí trung ương</t>
  </si>
  <si>
    <t xml:space="preserve"> - Phí và lệ phí tỉnh</t>
  </si>
  <si>
    <t xml:space="preserve"> - Phí và lệ phí huyện</t>
  </si>
  <si>
    <t xml:space="preserve"> - Phí và lệ phí xã, phường</t>
  </si>
  <si>
    <t>Thuế sử dụng đất nông nghiệp</t>
  </si>
  <si>
    <t>Thuế sử dụng đất phi nông nghiệp</t>
  </si>
  <si>
    <t>Tiền cho thuê đất, thuê mặt nước</t>
  </si>
  <si>
    <t>Thu tiền sử dụng đất</t>
  </si>
  <si>
    <t>Tiền cho thuê và tiền bán nhà ở thuộc sở hữu nhà nước</t>
  </si>
  <si>
    <t>Thu từ hoạt động xổ số kiến thiết</t>
  </si>
  <si>
    <t>Thu tiền cấp quyền khai thác khoáng sản</t>
  </si>
  <si>
    <t>Thu khác ngân sách</t>
  </si>
  <si>
    <t>Thu từ quỹ đất công ích, hoa lợi công sản khác</t>
  </si>
  <si>
    <t>Thu hồi vốn, thu cổ tức</t>
  </si>
  <si>
    <t>Lợi nhuận được chia của Nhà nước và lợi nhuận sau thuế còn lại sau khi trích lập các quỹ của doanh nghiệp nhà nước</t>
  </si>
  <si>
    <t>Chênh lệch thu chi Ngân hàng Nhà nước</t>
  </si>
  <si>
    <t>Thu từ dầu thô</t>
  </si>
  <si>
    <t>Thu từ hoạt động xuất nhập khẩu</t>
  </si>
  <si>
    <t>Thuế xuất khẩu</t>
  </si>
  <si>
    <t>Thuế nhập khẩu</t>
  </si>
  <si>
    <t>Thuế tiêu thụ đặc biệt thu từ hàng hóa nhập khẩu</t>
  </si>
  <si>
    <t>Thuế bảo vệ môi trường thu từ hàng hóa nhập khẩu</t>
  </si>
  <si>
    <t>Thuế giá trị gia tăng thu từ hàng hóa nhập khẩu</t>
  </si>
  <si>
    <t>Thu khác</t>
  </si>
  <si>
    <t>Lệ phí</t>
  </si>
  <si>
    <t>Các khoản huy động, đóng góp</t>
  </si>
  <si>
    <t>THU TỪ QUỸ DỰ TRỮ TÀI CHÍNH</t>
  </si>
  <si>
    <t>THU KẾT DƯ NĂM TRƯỚC</t>
  </si>
  <si>
    <t>THU CHUYỂN NGUỒN TỪ NĂM TRƯỚC CHUYỂN SANG</t>
  </si>
  <si>
    <t>Biểu số 51 - Nghị định 31/2017/NĐ-CP</t>
  </si>
  <si>
    <t>Đơn vị: Triệu đồng</t>
  </si>
  <si>
    <t>TỔNG CHI NSĐP (A+B+C+D+E)</t>
  </si>
  <si>
    <t>CHI CÂN ĐỐI NSĐP</t>
  </si>
  <si>
    <t>Chi đầu tư phát triển</t>
  </si>
  <si>
    <t>Chi đầu tư phát triển cho chương trình dự án theo lĩnh vực</t>
  </si>
  <si>
    <t>Trong đó: Chia theo lĩnh vực</t>
  </si>
  <si>
    <t>Chi Giáo dục - đào tạo và dạy nghề</t>
  </si>
  <si>
    <t>Chi Khoa học và công nghệ</t>
  </si>
  <si>
    <t>Trong đó: Chia theo nguồn vốn</t>
  </si>
  <si>
    <t>Chi đầu tư từ nguồn thu tiền sử dụng đất</t>
  </si>
  <si>
    <t>Chi đầu tư từ nguồn thu xổ số kiến thiết</t>
  </si>
  <si>
    <t>2</t>
  </si>
  <si>
    <t>Chi đầu tư và hỗ trợ vốn cho các doanh nghiệp cung cấp sản phẩm, dịch vụ công ích do Nhà nước đặt hàng, các tổ chức kinh tế, các tổ chức tài chính của địa phương theo quy định của pháp luật.</t>
  </si>
  <si>
    <t>3</t>
  </si>
  <si>
    <t>Chi đầu tư phát triển khác</t>
  </si>
  <si>
    <t>Trong đó: - Chi Giáo dục - đào tạo và dạy nghề</t>
  </si>
  <si>
    <t>- Chi Khoa học và công nghệ</t>
  </si>
  <si>
    <t>Chi trả nợ lãi các khoản do chính quyền địa phương vay</t>
  </si>
  <si>
    <t>Chi bổ sung quỹ dự trữ tài chính</t>
  </si>
  <si>
    <t>VIII</t>
  </si>
  <si>
    <t>CHI CÁC CHƯƠNG TRÌNH MỤC TIÊU</t>
  </si>
  <si>
    <t>Chương trình mục tiêu quốc gia phát triển kinh tế - xã hội vùng đồng bào dân tộc thiểu số và miền núi giai đoạn 2021-2030, giai đoạn I: từ từ năm 2021 đến năm 2025</t>
  </si>
  <si>
    <t>Chương trình mục tiêu quốc gia Giảm nghèo bền vững</t>
  </si>
  <si>
    <t>Chương trình mục tiêu quốc gia Xây dựng nông thôn mới</t>
  </si>
  <si>
    <t>Chương trình mục tiêu phát triển lâm nghiệp bền vững</t>
  </si>
  <si>
    <t>CHI CHUYỂN NGUỒN SANG NĂM SAU</t>
  </si>
  <si>
    <t>CHI NỘP NS CẤP TRÊN</t>
  </si>
  <si>
    <t>CHI TRẢ NỢ GỐC</t>
  </si>
  <si>
    <t>Biểu số 52 - Nghị định 31/2017/NĐ-CP</t>
  </si>
  <si>
    <t>Dự toán giao đầu năm</t>
  </si>
  <si>
    <t>Tương đối (%)</t>
  </si>
  <si>
    <t>CHI BỔ SUNG CÂN ĐỐI CHO NGÂN SÁCH CẤP DƯỚI</t>
  </si>
  <si>
    <t>Chi bổ sung cân đối cho ngân sách cấp dưới</t>
  </si>
  <si>
    <t>Chi bổ sung có mục tiêu cho NS cấp dưới</t>
  </si>
  <si>
    <t>CHI NGÂN SÁCH CẤP TỈNH THEO LĨNH VỰC</t>
  </si>
  <si>
    <t>Chi đầu tư cho các dự án</t>
  </si>
  <si>
    <t>Chi quốc phòng</t>
  </si>
  <si>
    <t>Chi an ninh và trật tự an toàn xã hội</t>
  </si>
  <si>
    <t>Chi giáo dục - đào tạo và dạy nghề</t>
  </si>
  <si>
    <t>Chi Y tế, dân số và gia đình</t>
  </si>
  <si>
    <t>Chi Văn hóa thông tin</t>
  </si>
  <si>
    <t>Chi Phát thanh, truyền hình, thông tấn</t>
  </si>
  <si>
    <t>Chi Thể dục thể thao</t>
  </si>
  <si>
    <t>Chi Bảo vệ môi trường</t>
  </si>
  <si>
    <t>Chi các hoạt động kinh tế</t>
  </si>
  <si>
    <t>Chi hoạt động của các cơ quan quản lý nhà nước, đảng, đoàn thể</t>
  </si>
  <si>
    <t>Chi Bảo đảm xã hội</t>
  </si>
  <si>
    <t>Chi ngành, lĩnh vực khác</t>
  </si>
  <si>
    <t>Chi khoa học và công nghệ</t>
  </si>
  <si>
    <t>Chi y tế, dân số và gia đình</t>
  </si>
  <si>
    <t>Chi văn hóa thông tin</t>
  </si>
  <si>
    <t>Chi phát thanh, truyền hình, thông tấn</t>
  </si>
  <si>
    <t>Chi thể dục thể thao</t>
  </si>
  <si>
    <t>Chi bảo vệ môi trường</t>
  </si>
  <si>
    <t>Chi hoạt động của cơ quan quản lý nhà nước, đảng, đoàn thể</t>
  </si>
  <si>
    <t>Chi bảo đảm xã hội</t>
  </si>
  <si>
    <t>Chi thường xuyên khác</t>
  </si>
  <si>
    <t>CHI TRẢ NỢ GỐC CỦA NSĐP</t>
  </si>
  <si>
    <t>CHI NỘP NGÂN SÁCH CẤP TRÊN</t>
  </si>
  <si>
    <t>Biểu số 53 - Nghị định 31/2017/NĐ-CP</t>
  </si>
  <si>
    <t>Bao gồm</t>
  </si>
  <si>
    <t>Ngân sách cấp tỉnh</t>
  </si>
  <si>
    <t>Ngân sách cấp huyện</t>
  </si>
  <si>
    <t>Ngân sách địa phương</t>
  </si>
  <si>
    <t>Ngân sách huyện</t>
  </si>
  <si>
    <t>1=2+3</t>
  </si>
  <si>
    <t>4=5+6</t>
  </si>
  <si>
    <t>7=4/1</t>
  </si>
  <si>
    <t>8=5/2</t>
  </si>
  <si>
    <t>9=6/3</t>
  </si>
  <si>
    <t>cấp tỉnh</t>
  </si>
  <si>
    <t>sn cấp huyện</t>
  </si>
  <si>
    <t>đt tổng</t>
  </si>
  <si>
    <t>sn tổng</t>
  </si>
  <si>
    <t>sn</t>
  </si>
  <si>
    <t>đt</t>
  </si>
  <si>
    <t>Chi các chương trình mục tiêu quốc gia - ĐT</t>
  </si>
  <si>
    <t>Chi các chương trình mục tiêu quốc gia - TX</t>
  </si>
  <si>
    <t>Chi các chương trình mục tiêu - ĐT</t>
  </si>
  <si>
    <t>Chi các chương trình mục tiêu - TX</t>
  </si>
  <si>
    <t>Biểu mẫu số 54 - Nghị định 31/2017/NĐ-CP</t>
  </si>
  <si>
    <t>Tên đơn vị</t>
  </si>
  <si>
    <t>Tổng số</t>
  </si>
  <si>
    <r>
      <t xml:space="preserve">Chi đầu tư phát triển </t>
    </r>
    <r>
      <rPr>
        <b/>
        <sz val="8"/>
        <rFont val="Times New Roman"/>
        <family val="1"/>
      </rPr>
      <t>(Không kể chương trình MTQG)</t>
    </r>
  </si>
  <si>
    <r>
      <t xml:space="preserve">Chi thường xuyên </t>
    </r>
    <r>
      <rPr>
        <b/>
        <sz val="8"/>
        <rFont val="Times New Roman"/>
        <family val="1"/>
      </rPr>
      <t>(Không kể chương trình MTQG)</t>
    </r>
  </si>
  <si>
    <t>Chi trả nợ lãi do chính quyền địa phương vay</t>
  </si>
  <si>
    <t>Chi dự phòng ngân sách</t>
  </si>
  <si>
    <t>Tổng số Chi chương trình MTQG</t>
  </si>
  <si>
    <t>Chi đầu tư phát triển (MTQG)</t>
  </si>
  <si>
    <t>Chi thường xuyên (MTQG)</t>
  </si>
  <si>
    <t>Chi bổ sung có mục tiêu cho ngân sách cấp dưới</t>
  </si>
  <si>
    <t>Chi chuyển nguồn sang ngân sách năm sau</t>
  </si>
  <si>
    <t>22=12/1</t>
  </si>
  <si>
    <t>23=13/2</t>
  </si>
  <si>
    <t>24=14/3</t>
  </si>
  <si>
    <t>25=15/4</t>
  </si>
  <si>
    <t>26=16/5</t>
  </si>
  <si>
    <t>27=17/7</t>
  </si>
  <si>
    <t>28=18/8</t>
  </si>
  <si>
    <t>29=19/9</t>
  </si>
  <si>
    <t>30=21/10</t>
  </si>
  <si>
    <t>TỔNG SỐ</t>
  </si>
  <si>
    <t>Các cơ quan, tổ chức</t>
  </si>
  <si>
    <t>Hội Liên hiệp Phụ nữ tỉnh</t>
  </si>
  <si>
    <t>Tỉnh đoàn Thanh niên</t>
  </si>
  <si>
    <t>Uỷ ban mặt trận Tổ quốc tỉnh</t>
  </si>
  <si>
    <t>Hội Nông dân tỉnh</t>
  </si>
  <si>
    <t>Hội Cựu chiến binh tỉnh</t>
  </si>
  <si>
    <t>Hội Văn học nghệ thuật tỉnh</t>
  </si>
  <si>
    <t>Hội Chữ thập đỏ</t>
  </si>
  <si>
    <t>Hội Đông y</t>
  </si>
  <si>
    <t>Hội liên hiệp Thanh niên</t>
  </si>
  <si>
    <t>Liên minh các hợp tác xã</t>
  </si>
  <si>
    <t>Hội Làm vườn</t>
  </si>
  <si>
    <t>Hội Nhà báo</t>
  </si>
  <si>
    <t>Hội Luật gia</t>
  </si>
  <si>
    <t>Ban đại diện Hội Người cao tuổi</t>
  </si>
  <si>
    <t>Hội Cựu giáo chức</t>
  </si>
  <si>
    <t>Hội Nạn nhân chất độc Da cam/ Điôxin tỉnh</t>
  </si>
  <si>
    <t>Liên hiệp các hội khoa học và kỹ thuật</t>
  </si>
  <si>
    <t>Hội Cựu thanh niên xung phong</t>
  </si>
  <si>
    <t>Hội Khuyến học</t>
  </si>
  <si>
    <t>Đoàn Luật sư</t>
  </si>
  <si>
    <t>Hiệp Hội doanh nghiệp tỉnh</t>
  </si>
  <si>
    <t>Hội Bảo vệ người tiêu dùng</t>
  </si>
  <si>
    <t>Hội Bảo trợ người khuyết tật và Bảo vệ quyền trẻ em tỉnh Lạng Sơn</t>
  </si>
  <si>
    <t>Hội Di sản văn hóa</t>
  </si>
  <si>
    <t xml:space="preserve">Hội Bảo tồn dân ca các dân tộc tỉnh </t>
  </si>
  <si>
    <t>Hiệp Hội doanh nghiệp vừa và nhỏ</t>
  </si>
  <si>
    <t>Liên đoàn Bóng đá tỉnh</t>
  </si>
  <si>
    <t>Liên đoàn Bóng bàn tỉnh</t>
  </si>
  <si>
    <t>Liên đoàn Cầu lông tỉnh</t>
  </si>
  <si>
    <t>Liên đoàn Quần vợt tỉnh</t>
  </si>
  <si>
    <t>Hội Hữu nghị Việt Trung</t>
  </si>
  <si>
    <t>Hội Kiến trúc sư</t>
  </si>
  <si>
    <t>Hội Người mù tỉnh</t>
  </si>
  <si>
    <t>Sở Giáo dục và Đào tạo</t>
  </si>
  <si>
    <t>Sở Giáo dục &amp; Đào tạo</t>
  </si>
  <si>
    <t>Sở Y tế</t>
  </si>
  <si>
    <t>Văn phòng Ủy ban nhân dân tỉnh</t>
  </si>
  <si>
    <t>Văn phòng Đoàn Đại biểu Quốc hội và Hội đồng nhân dân tỉnh</t>
  </si>
  <si>
    <t>Sở Khoa học và Công nghệ</t>
  </si>
  <si>
    <t>Sở Kế hoạch và Đầu tư</t>
  </si>
  <si>
    <t>Sở Kế hoạch &amp; Đầu tư</t>
  </si>
  <si>
    <t>Thanh tra tỉnh</t>
  </si>
  <si>
    <t>Sở Lao động, Thương binh và Xã hội</t>
  </si>
  <si>
    <t>Sở Lao động T.binh &amp; XH</t>
  </si>
  <si>
    <t>Sở Công Thương</t>
  </si>
  <si>
    <t>Sở Xây dựng</t>
  </si>
  <si>
    <t>Sở Tài chính</t>
  </si>
  <si>
    <t>Sở Giao thông vận tải</t>
  </si>
  <si>
    <t>Sở Giao thông - Vận tải</t>
  </si>
  <si>
    <t>Sở Nội vụ</t>
  </si>
  <si>
    <t>Sở Ngoại vụ</t>
  </si>
  <si>
    <t>Sở Tư pháp</t>
  </si>
  <si>
    <t>Sở Nông nghiệp và Phát triển nông thôn</t>
  </si>
  <si>
    <t>Sở Nông nghiệp và PTNT</t>
  </si>
  <si>
    <t>Văn phòng Điều phối xây dựng nông thôn mới</t>
  </si>
  <si>
    <t>Sở Tài nguyên và Môi trường</t>
  </si>
  <si>
    <t>Sở Tài nguyên - môi trường</t>
  </si>
  <si>
    <t>Sở Văn hoá - Thể thao và Du lịch</t>
  </si>
  <si>
    <t>Sở Văn hoá - Thể thao &amp; du lịch</t>
  </si>
  <si>
    <t>Sở Thông tin và Truyền thông</t>
  </si>
  <si>
    <t>Sở Thông tin và truyền thông</t>
  </si>
  <si>
    <t>Ban Dân tộc</t>
  </si>
  <si>
    <t>Ban dân tộc</t>
  </si>
  <si>
    <t>Ban Quản lý Khu kinh tế cửa khẩu Đồng Đăng - Lạng Sơn</t>
  </si>
  <si>
    <t>Ban quản lý Khu KTCK Đồng Đăng - Lạng Sơn</t>
  </si>
  <si>
    <t>Kho bạc Nhà nước Lạng Sơn</t>
  </si>
  <si>
    <t>Liên đoàn Lao động tỉnh</t>
  </si>
  <si>
    <t>Tòa án nhân dân tỉnh</t>
  </si>
  <si>
    <t>Tòa án nhân dân  tỉnh</t>
  </si>
  <si>
    <t>Cục Thống kê</t>
  </si>
  <si>
    <t>Cục Thống Kê</t>
  </si>
  <si>
    <t>Viện Kiểm sát nhân dân tỉnh</t>
  </si>
  <si>
    <t>Cục Thi hành án Dân sự</t>
  </si>
  <si>
    <t>Cục Thuế tỉnh</t>
  </si>
  <si>
    <t>Cục Thuế tỉnh Lạng Sơn</t>
  </si>
  <si>
    <t>Cục Hải quan tỉnh</t>
  </si>
  <si>
    <t>Công đoàn viên chức tỉnh</t>
  </si>
  <si>
    <t>Cục Quản lý thị trường</t>
  </si>
  <si>
    <t>Trường Cao đẳng nghề Lạng Sơn</t>
  </si>
  <si>
    <t>Đài Phát thanh - Truyền hình</t>
  </si>
  <si>
    <t>Trường Chính trị Hoàng Văn Thụ</t>
  </si>
  <si>
    <t>Ban quản lý Đầu tư xây dựng tỉnh</t>
  </si>
  <si>
    <t>BQL Đầu tư xây dựng tỉnh</t>
  </si>
  <si>
    <t>Ban Quản lý Xây dựng và Bảo trì hạ tầng giao thông</t>
  </si>
  <si>
    <t>Ban quản lý Dự án đầu tư xây dựng công trình Nông nghiệp và Phát triển nông thôn</t>
  </si>
  <si>
    <t>Chi cục Phát triển nông thôn tỉnh Lạng Sơn</t>
  </si>
  <si>
    <t>Bộ Chỉ huy Quân sự tỉnh</t>
  </si>
  <si>
    <t>Bộ Chỉ huy bộ đội Biên phòng</t>
  </si>
  <si>
    <t>Công an tỉnh</t>
  </si>
  <si>
    <t>Văn phòng Tỉnh ủy</t>
  </si>
  <si>
    <t>Ban An toàn giao thông tỉnh</t>
  </si>
  <si>
    <t>Thanh tra giao thông vận tải tỉnh</t>
  </si>
  <si>
    <t>Huyện Hữu Lũng</t>
  </si>
  <si>
    <t>Huyện Chi Lăng</t>
  </si>
  <si>
    <t>Thành phố Lạng Sơn</t>
  </si>
  <si>
    <t>Huyện Cao Lộc</t>
  </si>
  <si>
    <t>Huyện Lộc Bình</t>
  </si>
  <si>
    <t>Huyện Đình Lập</t>
  </si>
  <si>
    <t>Huyện Văn Lãng</t>
  </si>
  <si>
    <t>Huyện Tràng Định</t>
  </si>
  <si>
    <t>Huyện Văn Quan</t>
  </si>
  <si>
    <t>Huyện Bình Gia</t>
  </si>
  <si>
    <t>Huyện Bắc Sơn</t>
  </si>
  <si>
    <t>Trung tâm Kiểm định chất lượng công trình xây dựng</t>
  </si>
  <si>
    <t>Trung tâm Nước sạch và Vệ sinh môi trường nông thôn</t>
  </si>
  <si>
    <t>Công ty TNHH Huy Hoàng</t>
  </si>
  <si>
    <t>Công ty cổ phần Cấp thoát nước Lạng Sơn</t>
  </si>
  <si>
    <t>Công ty TNHH MTV Khai thác công trình thủy lợi</t>
  </si>
  <si>
    <t>Quỹ Phát triển đất</t>
  </si>
  <si>
    <t>Ngân hàng Chính sách xã hội tỉnh</t>
  </si>
  <si>
    <t>Bảo hiểm xã hội</t>
  </si>
  <si>
    <t>CHI TRẢ NỢ LÃI DO CHÍNH QUYỀN ĐỊA PHƯƠNG VAY</t>
  </si>
  <si>
    <t>CHI BỔ SUNG QUỸ DỰ TRỮ TÀI CHÍNH</t>
  </si>
  <si>
    <t>DỰ PHÒNG NGÂN SÁCH</t>
  </si>
  <si>
    <t>CHI TẠO NGUỒN, ĐIỀU CHỈNH TIỀN LƯƠNG</t>
  </si>
  <si>
    <t>CHI BỔ SUNG CÓ MỤC TIÊU CHO NGÂN SÁCH CẤP DƯỚI</t>
  </si>
  <si>
    <t>CHI CHUYỂN NGUỒN SANG NGÂN SÁCH NĂM SAU</t>
  </si>
  <si>
    <t>Chi khoa học công nghệ</t>
  </si>
  <si>
    <t>Chi phát thanh, truyền hình và thông tấn</t>
  </si>
  <si>
    <t>Trong đó</t>
  </si>
  <si>
    <t>Chi đảm bảo xã hội</t>
  </si>
  <si>
    <t>Chi đầu tư khác</t>
  </si>
  <si>
    <t>So sánh(%)</t>
  </si>
  <si>
    <t>Chi giao thông</t>
  </si>
  <si>
    <t>Chi nông nghiệp, lâm nghiệp, thủy lợi, thủy sản</t>
  </si>
  <si>
    <t>1</t>
  </si>
  <si>
    <t>18=2/1</t>
  </si>
  <si>
    <t>Ban quản lý dự án đầu tư xây dựng tỉnh</t>
  </si>
  <si>
    <t>Ban QLKTCK Đồng Đăng - Lạng Sơn</t>
  </si>
  <si>
    <t>Văn phòng UBND tỉnh</t>
  </si>
  <si>
    <t>Sở Văn hoá Thể thao &amp; Du lịch</t>
  </si>
  <si>
    <t>Sở Khoa học &amp; Công nghệ</t>
  </si>
  <si>
    <t>UBND huyện Chi Lăng</t>
  </si>
  <si>
    <t>UBND huyện Hữu Lũng</t>
  </si>
  <si>
    <t>UBND huyện Bình Gia</t>
  </si>
  <si>
    <t>UBND huyện Tràng Định</t>
  </si>
  <si>
    <t>UBND huyện Thành phố</t>
  </si>
  <si>
    <t>UBND huyện Văn Lãng</t>
  </si>
  <si>
    <t>UBND huyện Cao Lộc</t>
  </si>
  <si>
    <t>UBND huyện Văn Quan</t>
  </si>
  <si>
    <t>UBND huyện Đình Lập</t>
  </si>
  <si>
    <t>UBND huyện Lộc Bình</t>
  </si>
  <si>
    <t>Quỹ phát triển đất</t>
  </si>
  <si>
    <t>Biểu số 56- Nghị định 31/2017/NĐ-CP</t>
  </si>
  <si>
    <t>Chi khác</t>
  </si>
  <si>
    <t>18= 2/1</t>
  </si>
  <si>
    <t>TỔNG CỘNG</t>
  </si>
  <si>
    <t>Đoàn thể</t>
  </si>
  <si>
    <t>Tỉnh đoàn thanh niên</t>
  </si>
  <si>
    <t>Hội cựu chiến binh tỉnh</t>
  </si>
  <si>
    <t>Hội Văn học nghệ thuật</t>
  </si>
  <si>
    <t>Hội chữ thập đỏ</t>
  </si>
  <si>
    <t>Hội đông y</t>
  </si>
  <si>
    <t>Hội làm vườn</t>
  </si>
  <si>
    <t>Hội nhà báo</t>
  </si>
  <si>
    <t>Ban đại diện hội người cao tuổi</t>
  </si>
  <si>
    <t>Hội cựu giáo chức</t>
  </si>
  <si>
    <t>Liên hiệp các hội KH và KT</t>
  </si>
  <si>
    <t>Hội khuyến học</t>
  </si>
  <si>
    <t>Đoàn luật sư</t>
  </si>
  <si>
    <t>Hội di sản văn hóa</t>
  </si>
  <si>
    <t xml:space="preserve">Hội bảo tồn dân ca các dân tộc tỉnh </t>
  </si>
  <si>
    <t>Liên đoàn bóng đá tỉnh</t>
  </si>
  <si>
    <t>Liên đoàn bóng bàn tỉnh</t>
  </si>
  <si>
    <t>Liên đoàn cầu lông  tỉnh</t>
  </si>
  <si>
    <t>Liên đoàn quần vợt tỉnh</t>
  </si>
  <si>
    <t>Quản lý Nhà nước</t>
  </si>
  <si>
    <t>Văn phòng Đoàn ĐBQH&amp; HĐND tỉnh</t>
  </si>
  <si>
    <t>Các đơn vị hỗ trợ</t>
  </si>
  <si>
    <t>Các đơn vị sự nghiệp</t>
  </si>
  <si>
    <t>Quốc phòng - An ninh</t>
  </si>
  <si>
    <t>An ninh (Công an tỉnh)</t>
  </si>
  <si>
    <t>Lệnh chi tiền</t>
  </si>
  <si>
    <t>Tỉnh ủy Lạng Sơn</t>
  </si>
  <si>
    <t>Công An tỉnh</t>
  </si>
  <si>
    <t>Quỹ hỗ trợ phát triển nghề cá Khánh Hoà</t>
  </si>
  <si>
    <t>Bảo hiểm xã hội tỉnh</t>
  </si>
  <si>
    <t>Kinh phí An toàn giao thông</t>
  </si>
  <si>
    <t>Biểu số 57 - Nghị định 31/2017/NĐ-CP</t>
  </si>
  <si>
    <t>Dự toán 
được cấp</t>
  </si>
  <si>
    <t>Kinh phí thực hiện trong năm</t>
  </si>
  <si>
    <t>Nguồn còn lại</t>
  </si>
  <si>
    <t>Dự toán 
đầu năm</t>
  </si>
  <si>
    <r>
      <t xml:space="preserve">Dự toán năm trước chuyển sang </t>
    </r>
    <r>
      <rPr>
        <b/>
        <sz val="10"/>
        <rFont val="Times New Roman"/>
        <family val="1"/>
      </rPr>
      <t>(nếu có)</t>
    </r>
  </si>
  <si>
    <r>
      <t xml:space="preserve">Bổ sung trong năm </t>
    </r>
    <r>
      <rPr>
        <b/>
        <sz val="10"/>
        <rFont val="Times New Roman"/>
        <family val="1"/>
      </rPr>
      <t>(nếu có)</t>
    </r>
  </si>
  <si>
    <r>
      <t xml:space="preserve">Giảm trừ trong năm </t>
    </r>
    <r>
      <rPr>
        <b/>
        <sz val="10"/>
        <rFont val="Times New Roman"/>
        <family val="1"/>
      </rPr>
      <t>(nếu có)</t>
    </r>
  </si>
  <si>
    <t>Chuyển nguồn năm sau</t>
  </si>
  <si>
    <t>Hủy bỏ</t>
  </si>
  <si>
    <t>1=2+3+4-5</t>
  </si>
  <si>
    <t>7=1-6</t>
  </si>
  <si>
    <t>Hội nạn nhân chất độc Da cam/ Điôxin tỉnh</t>
  </si>
  <si>
    <t>Quỹ Dự trữ tài chính tỉnh</t>
  </si>
  <si>
    <t>Kinh phí an toàn giao thông</t>
  </si>
  <si>
    <t>Biểu 58-Nghị định 31/2017/NĐ-CP</t>
  </si>
  <si>
    <t xml:space="preserve">Đơn vị: Triệu đồng </t>
  </si>
  <si>
    <t xml:space="preserve">Tên đơn vị
</t>
  </si>
  <si>
    <t>Chi dự phòng</t>
  </si>
  <si>
    <t>Chi CTMTQG</t>
  </si>
  <si>
    <t>Chi nộp ngân sách cấp trên</t>
  </si>
  <si>
    <t>Chi giáo dục đào tạo dạy nghề</t>
  </si>
  <si>
    <t>1=2+3+4</t>
  </si>
  <si>
    <t>4</t>
  </si>
  <si>
    <t>Biểu số 59-Nghị định 31/2017/NĐ-CP</t>
  </si>
  <si>
    <t>Bổ sung cân đối ngân sách</t>
  </si>
  <si>
    <t>Bổ sung có mục tiêu</t>
  </si>
  <si>
    <t>Bổ  sung cân đối ngân sách</t>
  </si>
  <si>
    <t>Vốn đầu tư để thực hiện các CTMT, nhiệm vụ</t>
  </si>
  <si>
    <t>Vốn sự nghiệp thực hiện các chế độ, chính sách</t>
  </si>
  <si>
    <t>Vốn thực hiện các CTMT quốc gia</t>
  </si>
  <si>
    <t>Gồm</t>
  </si>
  <si>
    <t>Vốn ngoài nước</t>
  </si>
  <si>
    <t>Vốn trong nước</t>
  </si>
  <si>
    <t>3=4+5</t>
  </si>
  <si>
    <t>11=12+13</t>
  </si>
  <si>
    <t>17=9/1</t>
  </si>
  <si>
    <t>18=10/2</t>
  </si>
  <si>
    <t>19=11/3</t>
  </si>
  <si>
    <t>20=12/4</t>
  </si>
  <si>
    <t>21=13/5</t>
  </si>
  <si>
    <t>22=14/6</t>
  </si>
  <si>
    <t>23=15/7</t>
  </si>
  <si>
    <t>24=16/8</t>
  </si>
  <si>
    <t>Biểu số 60 - Nghị định 31/2017/NĐ-CP</t>
  </si>
  <si>
    <t>Tổng thu NSĐP</t>
  </si>
  <si>
    <t>Thu NSĐP hưởng theo phân cấp</t>
  </si>
  <si>
    <t>Số bổ sung từ ngân sách cấp trên</t>
  </si>
  <si>
    <t>Thu từ kết dư năm trước</t>
  </si>
  <si>
    <t>Huyện Hữu Lũng</t>
  </si>
  <si>
    <t>Huyện Chi Lăng</t>
  </si>
  <si>
    <t>Thành phố Lạng Sơn</t>
  </si>
  <si>
    <t>Huyện Cao Lộc</t>
  </si>
  <si>
    <t>Huyện Lộc Bình</t>
  </si>
  <si>
    <t>Huyện Đình Lập</t>
  </si>
  <si>
    <t>Huyện Văn Lãng</t>
  </si>
  <si>
    <t>Huyện Tràng Định</t>
  </si>
  <si>
    <t>Huyện Văn Quan</t>
  </si>
  <si>
    <t>Huyện Bình Gia</t>
  </si>
  <si>
    <t>Huyện Bắc Sơn</t>
  </si>
  <si>
    <t>Biểu số 61 - Nghị định 31/2017/NĐ-CP</t>
  </si>
  <si>
    <t>Nội Dung</t>
  </si>
  <si>
    <t>Dự toán giao trong năm</t>
  </si>
  <si>
    <t xml:space="preserve">Tổng Số
</t>
  </si>
  <si>
    <t>Trong đó chi tiết các chương trình</t>
  </si>
  <si>
    <t>Chương trình mục tiêu quốc gia phát triển kinh tế xã hội vùng đồng bào dân tộc thiểu số và miền núi</t>
  </si>
  <si>
    <t>Chương trình mục tiêu quốc gia 
xây dựng nông thôn mới</t>
  </si>
  <si>
    <t>Chương trình mục tiêu quốc gia giảm nghèo bền vững</t>
  </si>
  <si>
    <t>Đầu tư phát triển</t>
  </si>
  <si>
    <t>Kinh phí sự nghiệp</t>
  </si>
  <si>
    <t>Chia ra</t>
  </si>
  <si>
    <t>4 = 5+6</t>
  </si>
  <si>
    <t>5</t>
  </si>
  <si>
    <t>6</t>
  </si>
  <si>
    <t>7=8+11</t>
  </si>
  <si>
    <t>8=9+10</t>
  </si>
  <si>
    <t>9</t>
  </si>
  <si>
    <t>10</t>
  </si>
  <si>
    <t>12</t>
  </si>
  <si>
    <t>13</t>
  </si>
  <si>
    <t>14 = 15+18</t>
  </si>
  <si>
    <t>15=16+17</t>
  </si>
  <si>
    <t>16</t>
  </si>
  <si>
    <t>17</t>
  </si>
  <si>
    <t>18=19+20</t>
  </si>
  <si>
    <t>19</t>
  </si>
  <si>
    <t>20</t>
  </si>
  <si>
    <t>CẤP TỈNH</t>
  </si>
  <si>
    <t>Văn phòng Điều phối XD NTM</t>
  </si>
  <si>
    <t>Mã chủ đầu tư</t>
  </si>
  <si>
    <t>Mã dự án</t>
  </si>
  <si>
    <t>Tên dự án</t>
  </si>
  <si>
    <t>DỰ TOÁN</t>
  </si>
  <si>
    <t>QUYẾT TOÁN</t>
  </si>
  <si>
    <t>Chia theo nguồn vốn</t>
  </si>
  <si>
    <t>Trong đó: Chia theo loại dự toán</t>
  </si>
  <si>
    <t>Ngoài nước</t>
  </si>
  <si>
    <t>Ngân sách trung ương</t>
  </si>
  <si>
    <t>Vốn ĐT trong cân đối NSĐP</t>
  </si>
  <si>
    <t>Vốn xổ số kiến thiết</t>
  </si>
  <si>
    <t>Vốn Sử Dụng Đất</t>
  </si>
  <si>
    <t>Nguồn vốn khác</t>
  </si>
  <si>
    <t>Kế hoạch vốn giao trong năm</t>
  </si>
  <si>
    <t>Chuyển nguồn từ năm trước sang</t>
  </si>
  <si>
    <t>Tr.đó: vốn tạm
 ứng theo chế độ chưa thu hồi</t>
  </si>
  <si>
    <t>Vốn ĐT trong CĐ NSĐP</t>
  </si>
  <si>
    <t>Đầu tư cho các DA theo các lĩnh vực</t>
  </si>
  <si>
    <t>Chi đầu tư và hỗ trợ vốn cho doanh nghiệp cung cấp sản phẩm dịch vụ công ích do NN đặt hàng; các tổ chức kinh tế; các tổ chức tài chính của Trung ương và địa phương; đầu tư vốn NN vào doanh nghiệp theo quy định của Pháp luật</t>
  </si>
  <si>
    <t>7803294</t>
  </si>
  <si>
    <t>Hồ Bản Chành, xã Lợi Bác, huyện Lộc Bình</t>
  </si>
  <si>
    <t>7298765</t>
  </si>
  <si>
    <t xml:space="preserve">Hệ thống trạm bơm điện Bản Chúc, huyện Văn Lãng, Văn Quan </t>
  </si>
  <si>
    <t>7929518</t>
  </si>
  <si>
    <t>7002703</t>
  </si>
  <si>
    <t>Kè bảo vệ bờ sông Kỳ Cùng, GĐ2</t>
  </si>
  <si>
    <t>8078411</t>
  </si>
  <si>
    <t>7281996</t>
  </si>
  <si>
    <t xml:space="preserve">Kè bảo vệ bờ sông Kỳ Cùng, giai đoạn III </t>
  </si>
  <si>
    <t>7034652</t>
  </si>
  <si>
    <t>GPMB dự án Hồ chứa nước Bản Lải</t>
  </si>
  <si>
    <t>Dự án hồ Hua Khao huyện Tràng Định và hồ Khuổi Chủ huyện Cao Lộc thuộc dự án Đảm bảo an toàn và nâng cao năng lực hồ chứa nước tỉnh Lạng Sơn</t>
  </si>
  <si>
    <t>7600471</t>
  </si>
  <si>
    <t>7932093</t>
  </si>
  <si>
    <t xml:space="preserve">Đường giao thông kết nối Quốc lộ 4B đến Quốc lộ 18 </t>
  </si>
  <si>
    <t xml:space="preserve"> '7910556</t>
  </si>
  <si>
    <t>Cải tạo, sửa chữa đường tỉnh ĐT.245 (Hoà Thắng - Phố Vị - Hoà Sơn - Hoà Lạc) đoạn từ Km0 đến Km11+200.</t>
  </si>
  <si>
    <t xml:space="preserve"> '7903102</t>
  </si>
  <si>
    <t>Cải tạo, sửa chữa đường tỉnh ĐT.246 (Bính Xá - Bắc Xa) đoạn từ Km19 đến Km43.</t>
  </si>
  <si>
    <t xml:space="preserve"> '7903096</t>
  </si>
  <si>
    <t>Cải tạo sửa chữa đường tỉnh ĐT. 239 (Pác Ve - Điềm He) đoạn từ Km15+700 đến Km23+500</t>
  </si>
  <si>
    <t>Cải tạo, nâng cấp đường lên khu du lịch Mẫu Sơn, giai đoạn 2 (đoạn Km6-Km12)</t>
  </si>
  <si>
    <t>Cầu Kỳ Cùng, thành phố Lạng Sơn</t>
  </si>
  <si>
    <t>7932095</t>
  </si>
  <si>
    <t>Dự án Đường Tân Tri - Nghinh Tường (ĐH.77), huyện Bắc Sơn</t>
  </si>
  <si>
    <t>7932254</t>
  </si>
  <si>
    <t>Nút giao cao tốc vào Khu công nghiệp Hữu Lũng</t>
  </si>
  <si>
    <t>7932094</t>
  </si>
  <si>
    <t>Xây dựng tuyến đường giao thông kết nối khu công nghiệp Hữu Lũng, ĐT.245 với QL.31 - Cảng Mỹ An (tỉnh Bắc Giang)</t>
  </si>
  <si>
    <t>Ban QLDA đầu tư xây dựng tỉnh</t>
  </si>
  <si>
    <t>7909411</t>
  </si>
  <si>
    <t>Cải tạo sửa chữa cơ sở vật chất các Trung tâm: Kiểm soát bệnh tật, Giám định Y khoa, Giám định Pháp Y</t>
  </si>
  <si>
    <t>Trường PTDTNT THPT tỉnh</t>
  </si>
  <si>
    <t>7942356</t>
  </si>
  <si>
    <t>Trường PTDTNT THCS&amp;THPT huyện Tràng Định.</t>
  </si>
  <si>
    <t>Đường Lương Năng-Tri Lễ-Hữu Lễ</t>
  </si>
  <si>
    <t>7935684</t>
  </si>
  <si>
    <t>Dự án Mở rộng đường vận chuyển hàng hóa chuyên dụng tại khu vực mốc 1119-1120 cửa khẩu quốc tế Hữu Nghị</t>
  </si>
  <si>
    <t>Trường THPT Đình Lập</t>
  </si>
  <si>
    <t>7999499</t>
  </si>
  <si>
    <t>Cải tạo, sửa chữa Trường THPT Hữu Lũng</t>
  </si>
  <si>
    <t>7999498</t>
  </si>
  <si>
    <t>Cải tạo, sửa chữa trường THPT Lộc Bình</t>
  </si>
  <si>
    <t>7911749</t>
  </si>
  <si>
    <t>Dự án đầu tư xây dựng khoa Truyền nhiễm Bệnh viện đa khoa tỉnh</t>
  </si>
  <si>
    <t xml:space="preserve"> '7911757</t>
  </si>
  <si>
    <t>Nâng cấp, cải tạo bệnh viện phục hồi chức năng tỉnh</t>
  </si>
  <si>
    <t>7595870</t>
  </si>
  <si>
    <t>Hợp phần 1: Hệ thống giao thông liên kết vùng; Họp phần  2: Cấp nước sinh hoạt và sản xuất, Hợp phần 4: Nâng cao năng lực quản lý tài sản công</t>
  </si>
  <si>
    <t>8004871</t>
  </si>
  <si>
    <t>Dự án "Phát triển cơ sở hạ tầng thích ứng với biến đổi khí hậu để hỗ trợ sản xuất cho đồng bào dân tộc các tỉnh miền núi, trung du phía Bắc, tỉnh Lạng Sơn" sử dụng vốn vay Nhật Bản</t>
  </si>
  <si>
    <t>Cải tạo nâng cấp QL.4B (đoạn Km3+700 đến Km18)</t>
  </si>
  <si>
    <t>Đường Hữu Nghị - Bảo Lâm, huyện Cao Lộc</t>
  </si>
  <si>
    <t>7932255</t>
  </si>
  <si>
    <t>Đường tránh ĐT.226 (đoạn qua thị trấn Bình Gia, Văn Mịch) và khu TĐC, DC thị trấn Bình Gia</t>
  </si>
  <si>
    <t>Trụ sở Báo Lạng Sơn</t>
  </si>
  <si>
    <t>Trạm bơm Yên Bình - Hòa Bình - Quyết Thắng</t>
  </si>
  <si>
    <t>Kè bờ trái sông Kỳ Cùng, đoạn từ sân bay Mai Pha đến cầu Đông Kinh</t>
  </si>
  <si>
    <t xml:space="preserve">Cầu 17 tháng 10 (cầu Thác Mạ) </t>
  </si>
  <si>
    <t>7346879</t>
  </si>
  <si>
    <t>Đường Bản Nằm - Bình Độ - Đào Viên</t>
  </si>
  <si>
    <t>Đường Trung Thành - Tân Minh, huyện Tràng Định (GĐ1) 7502429</t>
  </si>
  <si>
    <t>7502429</t>
  </si>
  <si>
    <t>Đường Trung Thành - Tân Minh đấu nối đường tuần tra biên giới (thanh toán giá trị quyết toán đến thời điểm dừng: 1816/QĐ-UBND ngày 16/9/2020 )</t>
  </si>
  <si>
    <t>Đường đến trung tâm xã Xuân Long - Tràng Các</t>
  </si>
  <si>
    <t>Dự án cải tạo nâng cấp đường Cao Lộc – Ba Sơn (ĐH.28) huyện Cao Lộc</t>
  </si>
  <si>
    <t>Đường Bản Ngòa - Xả Thướn - Bản Lầy - Pắc Lệ</t>
  </si>
  <si>
    <t xml:space="preserve"> '7942377</t>
  </si>
  <si>
    <t>Cải tạo, nâng cấp Trường cao đẳng nghề Lạng Sơn (phòng  học + KTX)</t>
  </si>
  <si>
    <t>Đường đến trung tâm các xã Xuân Dương - Ái Quốc (huyện Lộc Bình) xã Thái Bình (huyện Đình Lâp) tỉnh Lạng Sơn</t>
  </si>
  <si>
    <t>Cầu thị trấn Lộc Bình, huyện Lộc Bình</t>
  </si>
  <si>
    <t>7974796</t>
  </si>
  <si>
    <t>Dự án đầu tư xây mới, cải tạo, nâng cấp 03 Trung tâm y tế tuyến huyện, tỉnh Lạng Sơn</t>
  </si>
  <si>
    <t>Đường Na Sầm - Na Hình (ĐT.230)</t>
  </si>
  <si>
    <t>Dự án cao tốc Hữu Nghị - Chi Lăng (TP2) theo hình thức BOT</t>
  </si>
  <si>
    <t>7942378</t>
  </si>
  <si>
    <t>Khu liên hợp thể thao thành phố Lạng Sơn ( Hạng mục: Sân vận động trung tâm và nhà thi đấu đa năng)</t>
  </si>
  <si>
    <t>Ban Quản lý khu kinh tế cửa khẩu Đồng Đăng - Lạng Sơn</t>
  </si>
  <si>
    <t>7523968</t>
  </si>
  <si>
    <t xml:space="preserve"> Cổng cửa khẩu Tân Thanh</t>
  </si>
  <si>
    <t>Đường phục vụ XNK, đấu nối từ cửa khẩu Tân Thanh (VN) với khu kiểm soát Khả Phong (Trung Quốc)</t>
  </si>
  <si>
    <t>Đường giao thông Khu công nghiệp Đồng Bành (giai đoạn 1)</t>
  </si>
  <si>
    <t>7502815</t>
  </si>
  <si>
    <t>Đường Bản Giểng (nối từ dường Chi Ma - Tú Mịch sang Co Sa)( thu tạm ứng NST) KHV  8,2 Tỷ)</t>
  </si>
  <si>
    <t>7535244</t>
  </si>
  <si>
    <t>Cải tạo, nâng cấp đường Tú Mịch - Nà Căng, huyện Lộc Bình</t>
  </si>
  <si>
    <t>Điều chỉnh tổng thể quy hoạch chung xây dựng Khu kinh tế cửa khẩu Đồng Đăng - Lạng Sơn, tỉnh Lạng Sơn</t>
  </si>
  <si>
    <t>Nhà kiểm soát liên hợp số 1 cửa khẩu Chi Ma</t>
  </si>
  <si>
    <t>Bộ Chỉ huy quân sự tỉnh</t>
  </si>
  <si>
    <t>7004686</t>
  </si>
  <si>
    <t>Xây dựng trường bắn, thao trường huấn luyện Bộ Chỉ huy QS tỉnh</t>
  </si>
  <si>
    <t>Đường tránh từ cửa hang Lùng Yên mở mới đến đường huyện ĐH 55, Văn Quan</t>
  </si>
  <si>
    <t>Kinh phí GPMB dự án đầu tư xây dựng thao trường huấn luyện kỹ thuật chiến đấu của Tiểu đoàn BB1, e123 thuộc Bộ Chỉ huy Quân sự tỉnh Lạng Sơn</t>
  </si>
  <si>
    <t>Doanh trại dBB1/eBB123/Bộ QHQS tỉnh</t>
  </si>
  <si>
    <t>Rà phá bom mìn vật nổ còn sót lại sau chiến tranh trên địa bàn tỉnh Lạng Sơn giai đoạn 2016-2025</t>
  </si>
  <si>
    <t>7508221</t>
  </si>
  <si>
    <t>Dự án di dân, thành lập bản mới Pò Lục, xã Thụy Hùng</t>
  </si>
  <si>
    <t>7004692</t>
  </si>
  <si>
    <t xml:space="preserve">Trụ sở làm việc Công an tỉnh </t>
  </si>
  <si>
    <t>Trụ sở Đội phòng cháy CC và cứu hộ cứu nạn Đồng Đăng</t>
  </si>
  <si>
    <t>Hỗ trợ đề án đảm bảo cơ sở vật chất cho công an xã (xây dựng trụ sở công an xã)</t>
  </si>
  <si>
    <t>Mở rộng NC Bãi xử lý rác thải Tân Lang (vốn DN 1 tỷ đồng)</t>
  </si>
  <si>
    <t>7002555</t>
  </si>
  <si>
    <t>Cải tạo, nâng cấp đường Mỹ Sơn - Na Làng</t>
  </si>
  <si>
    <t>XD, mở mới tuyến liên xã từ trung tâm thị trấn Chi Lăng vào xã Y Tịch, huyện Chi Lăng</t>
  </si>
  <si>
    <t>Đường dẫn vào khu tái định cư Lý Thái Tổ (kéo dài) thành phố Lạng Sơn.</t>
  </si>
  <si>
    <t>8039361</t>
  </si>
  <si>
    <t>Trường Phổ thông dân tộc nội trú THCS và THPT huyện Văn Quan</t>
  </si>
  <si>
    <t>Trường THPT Văn Quan</t>
  </si>
  <si>
    <t>8010045</t>
  </si>
  <si>
    <t>8030175</t>
  </si>
  <si>
    <t>Trường phổ thông dân tộc nội trú THCS và THPT huyện Bắc Sơn</t>
  </si>
  <si>
    <t>Trường MN Chi Lăng, MN Đại Đồng, huyện Tràng Định</t>
  </si>
  <si>
    <t>Trường PTDTNT THCS&amp;THPT Đình Lập</t>
  </si>
  <si>
    <t>Xây dựng hệ thống hồ sơ địa chính 33 xã thuộc huyện Cao Lộc, Tràng ĐỊnh, Văn Lãng</t>
  </si>
  <si>
    <t>7420003</t>
  </si>
  <si>
    <t>Dự án xây dựng hệ thống hồ sơ địa chính 21 xã huyện Tràng Định, Văn Lãng, tỉnh Lạng Sơn</t>
  </si>
  <si>
    <t>7419988</t>
  </si>
  <si>
    <t>Dự án XD cơ sở dữ liệu đất đai huyện Chi Lăng, tỉnh Lạng Sơn</t>
  </si>
  <si>
    <t>Xác định ranh giới, cắm mốc ranh giới SD đất, đo đạc, chỉnh lý bản đồ địa chính, lập hồ sơ ranh giới SD đất, cấp giấy chứng nhận quyền sử dụng đất cho các đối tượng sử dụng đất có nguồn gốc từ nông, lâm trường trên địa bàn tỉnh Lạng Sơn</t>
  </si>
  <si>
    <t>Sở Văn hóa thể thao và du lịch</t>
  </si>
  <si>
    <t>7933063</t>
  </si>
  <si>
    <t>Tôn tạo  Di tích  Đội cứu quốc quan bắc sơn; hạng mục nhà đón tiếp, nhà ban quản lý, bãi đỗ xe.</t>
  </si>
  <si>
    <t>Tôn tạo khu di tích khởi nghĩa Bắc Sơn, HM: xây nhà bia ghi dấu sự kiện và các HM phụ trợ tại 08 điểm thuộc khu di tích</t>
  </si>
  <si>
    <t>8003793</t>
  </si>
  <si>
    <t>Dự án bảo tồn làng VH truyền thống - Làng đá Thạch Khuyên, xã Xuất Lễ huyện Cao Lộc</t>
  </si>
  <si>
    <t>Tôn tạo và phát huy giá trị Di tích Địa điểm Thủy Môn Đình, thị trấn Đồng Đăng, huyện Cao Lộc, tỉnh Lạng Sơn</t>
  </si>
  <si>
    <t>Khối biểu tượng Chiến thắng 17/10 tại vườn hoa 17/10 thành phố Lạng Sơn</t>
  </si>
  <si>
    <t>8003794</t>
  </si>
  <si>
    <t>Dự án bảo tồn làng VH truyền thống - Thôn Lân Châu, xã Hữu Liên, huyện Hữu Lũng</t>
  </si>
  <si>
    <t>7911628</t>
  </si>
  <si>
    <t>Cải tạo, nâng cấp trung tâm tích hợp dữ liệu tỉnh</t>
  </si>
  <si>
    <t>7931884</t>
  </si>
  <si>
    <t>Đầu tư hạ tầng trang thiết bị công nghệ thông tin, các phần mềm nền tảng, số hóa cơ sở dữ liệu phục vụ chương trình chuyển đổi số trên địa bàn tỉnh giai đoạn 2021-2025</t>
  </si>
  <si>
    <t>7908600</t>
  </si>
  <si>
    <t xml:space="preserve"> Hợp phần 3: Cơ sở hạ tầng chuỗi giá trị nông nghiệp</t>
  </si>
  <si>
    <t>ODA địa phương vay lại (10%): Hợp phần 3: Cơ sở hạ tầng chuỗi giá trị nông nghiệp</t>
  </si>
  <si>
    <t>ODA: Hợp phần 3: Cơ sở hạ tầng chuỗi giá trị nông nghiệp</t>
  </si>
  <si>
    <t>8005236</t>
  </si>
  <si>
    <t>Đầu tư trang thiết bị CNTT để HĐH hóa thống thông tin TT LĐ, hình thành sàn giao dịch việc làm trực tuyến và XD các CSDL</t>
  </si>
  <si>
    <t>Cải tạo, sửa chữa Trung tâm y tế huyện Bình Gia</t>
  </si>
  <si>
    <t>Bệnh viện Lao và bệnh phổi tỉnh (Hạng mục xây dựng BV GĐII).</t>
  </si>
  <si>
    <t>Sở Khoa học và công nghệ</t>
  </si>
  <si>
    <t>Đầu tư trang thiết bị trạm quan trắc và cảnh báo phóng xạ môi trường</t>
  </si>
  <si>
    <t>Đường ô tô vào trung tâm các xã Vân An - Tân Liên thuộc huyện Chi Lăng, Cao Lộc</t>
  </si>
  <si>
    <t>7565752</t>
  </si>
  <si>
    <t>Đường giao thông Khu công nghiệp Đồng Bành (giai đoạn 2)</t>
  </si>
  <si>
    <t>Dự án thành phần 7: Dự án đầu tư xây dựng, cải tạo Trạm Y tế tuyến xã trên địa bàn huyện Chi Lăng</t>
  </si>
  <si>
    <t>7938438</t>
  </si>
  <si>
    <t xml:space="preserve">Khu tái định cư, dân cư xã Hồ Sơn và xã Hòa Thắng, huyện Hữu Lũng, </t>
  </si>
  <si>
    <t>Hỗ trợ giải phóng mặt bằng Cải tạo, nâng cấp tuyến Đường tỉnh ĐT.242, đoạn tiếp giáp dự án Khu đô thị mới Hữu Lũng, huyện Hữu Lũng (NST 15.000; NSH 10.000; NĐT26.782)</t>
  </si>
  <si>
    <t>Cải tạo, nâng cấp tuyến đường ĐH 96 đoạn từ ngã 3 xã Hồ Sơn đến hết cụm công nghiệp Hồ Sơn, huyện Hữu Lũng</t>
  </si>
  <si>
    <t>Trường Mầm non 2 xã Minh Sơn, huyện Hữu Lũng</t>
  </si>
  <si>
    <t>7531571</t>
  </si>
  <si>
    <t>Đường liên xã Hồng Phong - Quang Trung ( Pắc giám - Nà Nát )</t>
  </si>
  <si>
    <t>7482035</t>
  </si>
  <si>
    <t xml:space="preserve"> Đường nội thị thị trấn Bình Gia</t>
  </si>
  <si>
    <t>8024647</t>
  </si>
  <si>
    <t>Dự án thành phần 9: Dự án đầu tư xây dựng, cải tạo Trạm Y tế tuyến xã trên địa bàn huyện Bình Gia</t>
  </si>
  <si>
    <t>Hỗ trợ GPMB dự án Mở rộng khuôn viên tượng đài Lương Văn Tri, thị trấn Văn Quan, huyện Văn Quan, tỉnh Lạng Sơn</t>
  </si>
  <si>
    <t>8028026</t>
  </si>
  <si>
    <t>Dự án thành phần 4: Dự án đầu tư xây dựng, cải tạo Trạm Y tế tuyến xã trên địa bàn huyện Lộc Bình</t>
  </si>
  <si>
    <t>8004870</t>
  </si>
  <si>
    <t>Dự án thành phần 6: Dự án đầu tư xây dựng, cải tạo Trạm Y tế tuyến xã trên địa bàn huyện Đình Lập</t>
  </si>
  <si>
    <t>8064817</t>
  </si>
  <si>
    <t>ĐH.46 Còn Quan - Pò Khoang xã Đình Lập</t>
  </si>
  <si>
    <t xml:space="preserve">Trường cao đẳng nghề Lạng Sơn </t>
  </si>
  <si>
    <t>7972759</t>
  </si>
  <si>
    <t>Dự án trường cao đẳng nghề Lạng Sơn</t>
  </si>
  <si>
    <t>7972760</t>
  </si>
  <si>
    <t>7483551</t>
  </si>
  <si>
    <t>Đường GTNT Hang Dường (xã Bắc Ái cũ) - Pàn Dào - Kéo Vèng, xã Kim Đồng, huyện Tràng Định</t>
  </si>
  <si>
    <t>8031203</t>
  </si>
  <si>
    <t>Dự án thành phần 3: Dự án đầu tư xây dựng, cải tạo Trạm Y tế tuyến xã trên địa bàn huyện Tràng Định</t>
  </si>
  <si>
    <t>UBND thành phố Lạng Sơn</t>
  </si>
  <si>
    <t>Khu Tái định cư Phú Lộc IV - điểm tái định cư tiếp giáp nút giao thông số 4</t>
  </si>
  <si>
    <t>Đường Lý Thái Tổ kéo dài và khu dân cư, tái định cư TPLS</t>
  </si>
  <si>
    <t xml:space="preserve">Trục đường đối ngoại và hạ tầng kỹ thuật khu tái định cư thuộc dự án Trụ sở làm việc Công an tỉnh </t>
  </si>
  <si>
    <t>7943433</t>
  </si>
  <si>
    <t>Hỗ trợ GPMB nút giao thông số 7A Khu TĐC Phú Lộc IV</t>
  </si>
  <si>
    <t>Công viên bờ sông Kỳ Cùng (đoạn từ cầu Đông Kinh đến đối diện khách sạn Đông Kinh)</t>
  </si>
  <si>
    <t>Điều chỉnh Quy hoạch thành phố Lạng Sơn đến năm 2045 tỷ lệ 1/10.000  (bao gồm thành phố Lạng Sơn và huyện cao Lộc)</t>
  </si>
  <si>
    <t>Cải tạo, nâng cấp đường Chu Văn An</t>
  </si>
  <si>
    <t>Cải tạo chỉnh trang khu di tích, danh thắng Nhị - Tam Thanh, phường Tam Thanh</t>
  </si>
  <si>
    <t>7925106</t>
  </si>
  <si>
    <t>Cải tạo, mở rộng đường Bà Triệu (đoạn Lý Thái Tổ - Nguyễn Đình chiểu)</t>
  </si>
  <si>
    <t>8033427</t>
  </si>
  <si>
    <t>Dự án thành phần 11: Dự án đầu tư xây dựng, cải tạo Trạm Y tế tuyến xã trên địa bàn thành phố Lạng Sơn</t>
  </si>
  <si>
    <t>Hỗ trợ hạng mục nút giao giữa trục chính và trục 3 - D5 (nút giao T6) tại Km0+825.41 và gia cố giếng nước thôn Bản Chang thuộc dự án Đường giao thông khu Phi thuế quan (giai đoạn 1) huyện Văn Lãng, tỉnh Lạng Sơn</t>
  </si>
  <si>
    <t>8013393</t>
  </si>
  <si>
    <t>Dự án thành phần 2: Dự án đầu tư xây dựng, cải tạo Trạm Y tế tuyến xã trên địa bàn huyện Văn Lãng</t>
  </si>
  <si>
    <t>7451953</t>
  </si>
  <si>
    <t>Mở rộng khu tái định cư Hoàng văn Thụ, thị trấn Đồng Đăng, huyện Cao Lộc</t>
  </si>
  <si>
    <t>Cải tạo, nâng cấp đường ĐH.26 và hệ thống thoát nước</t>
  </si>
  <si>
    <t>8023271</t>
  </si>
  <si>
    <t>Dự án thành phần 8: Dự án đầu tư xây dựng, cải tạo Trạm Y tế tuyến xã trên địa bàn huyện Cao Lộc</t>
  </si>
  <si>
    <t>7272455</t>
  </si>
  <si>
    <t>Nhà nghỉ nhà khách A1</t>
  </si>
  <si>
    <t>7837639</t>
  </si>
  <si>
    <t>Lập Quy hoạch tỉnh Lạng Sơn thời kỳ 2021 - 2030, tầm nhìn đến năm 2050.</t>
  </si>
  <si>
    <t>Thẩm tra báo cáo nghiên cứu khả thi DA cao tốc Hữu Nghị - Chi Lăng theo hình thức BOT</t>
  </si>
  <si>
    <t>Biểu mẫu số 63-Nghị định 31/2017/NĐ-CP</t>
  </si>
  <si>
    <t>Tên Quỹ</t>
  </si>
  <si>
    <t>Tổng nguồn vốn phát sinh trong năm</t>
  </si>
  <si>
    <t>Tổng sử dụng nguồn vốn trong năm</t>
  </si>
  <si>
    <t>Chênh lệch nguồn trong năm</t>
  </si>
  <si>
    <t>Trong đó: Hỗ trợ từ NSĐP (nếu có)</t>
  </si>
  <si>
    <t>5=2-4</t>
  </si>
  <si>
    <t>9=6-8</t>
  </si>
  <si>
    <t>10=1+6-8</t>
  </si>
  <si>
    <t>TỔNG CỘNG</t>
  </si>
  <si>
    <t>Quỹ Bảo vệ và phát triển rừng</t>
  </si>
  <si>
    <t>Quỹ Hỗ trợ phát triển hợp tác xã</t>
  </si>
  <si>
    <t>Quỹ Phòng chống thiên tai</t>
  </si>
  <si>
    <t>Quỹ Phòng chống tội phạm</t>
  </si>
  <si>
    <t>Quỹ Hỗ trợ nông dân</t>
  </si>
  <si>
    <t>Quỹ Bảo vệ môi trường</t>
  </si>
  <si>
    <t>Biểu số 64 - Nghị định 31/2017/NĐ-CP</t>
  </si>
  <si>
    <t>Sự nghiệp giáo dục - đào tạo và dạy nghề</t>
  </si>
  <si>
    <t>Sự nghiệp khoa học và công nghệ</t>
  </si>
  <si>
    <t>Sự nghiệp y tế</t>
  </si>
  <si>
    <t>Sự nghiệp văn hóa thông tin</t>
  </si>
  <si>
    <t>Sự nghiệp phát thanh truyền hình</t>
  </si>
  <si>
    <t>Sự nghiệp thể dục thể thao</t>
  </si>
  <si>
    <t>Sự nghiệp kinh tế</t>
  </si>
  <si>
    <t>Sự nghiệp bảo vệ môi trường</t>
  </si>
  <si>
    <t>Sự nghiệp khác</t>
  </si>
  <si>
    <t>Liên minh Hợp tác xã</t>
  </si>
  <si>
    <t>Trung tâm Xúc tiến Đầu tư, Thương mại và Du lịch</t>
  </si>
  <si>
    <t>Kế hoạch năm 2024</t>
  </si>
  <si>
    <t>Thực hiện năm 2024</t>
  </si>
  <si>
    <t>TỔNG HỢP CÁC QUỸ TÀI CHÍNH NHÀ NƯỚC NGOÀI NGÂN SÁCH DO ĐỊA PHƯƠNG QUẢN LÝ NĂM 2024</t>
  </si>
  <si>
    <t>Số dư nguồn đến ngày 31/12/2023</t>
  </si>
  <si>
    <t>Dư nguồn đến 31/12/2024</t>
  </si>
  <si>
    <t>QUYẾT TOÁN THU NGÂN SÁCH HUYỆN NĂM 2024</t>
  </si>
  <si>
    <t>QUYẾT TOÁN CHI NGÂN SÁCH ĐỊA PHƯƠNG THEO LĨNH VỰC NĂM 2024</t>
  </si>
  <si>
    <t>DT</t>
  </si>
  <si>
    <t>đầu tư</t>
  </si>
  <si>
    <t>QUYẾT TOÁN CHI NGÂN SÁCH ĐỊA PHƯƠNG, CHI NGÂN SÁCH CẤP TỈNH VÀ CHI NGÂN SÁCH HUYỆN THEO CƠ CẤU CHI NĂM 2024</t>
  </si>
  <si>
    <t>Trung tâm Xúc tiến Đầu tư, Thương mại và du lịch</t>
  </si>
  <si>
    <t>Biểu mẫu số 55 (NĐ số 31/2017/NĐ-CP)</t>
  </si>
  <si>
    <t>QUYẾT TOÁN CHI ĐẦU TƯ PHÁT TRIỂN CỦA NGÂN SÁCH CẤP TỈNH CHO TỪNG CƠ QUAN, TỔ CHỨC THEO LĨNH VỰC NĂM 2024</t>
  </si>
  <si>
    <t>Đơn vị tính: đồng</t>
  </si>
  <si>
    <t>Bộ Chỉ huy Bộ đội Biên phòng tỉnh</t>
  </si>
  <si>
    <t>Sở Nông nghiệp và Môi trường</t>
  </si>
  <si>
    <t>Sở Dân tộc và tôn giáo</t>
  </si>
  <si>
    <t>Ban Nội chính</t>
  </si>
  <si>
    <t>Biểu mẫu số 62 (NĐ số 31/2017/NĐ-CP)</t>
  </si>
  <si>
    <t>QUYẾT TOÁN VỐN ĐẦU TƯ CÁC CHƯƠNG TRÌNH, DỰ ÁN SỬ DỤNG VỐN NGÂN SÁCH NHÀ NƯỚC NĂM 2024</t>
  </si>
  <si>
    <t>1.1</t>
  </si>
  <si>
    <t>1.2</t>
  </si>
  <si>
    <t>1.3</t>
  </si>
  <si>
    <t>8=9+10+11+12+13+14</t>
  </si>
  <si>
    <t>15=8/1</t>
  </si>
  <si>
    <t>16=9/2</t>
  </si>
  <si>
    <t>17=10/3</t>
  </si>
  <si>
    <t>18=11/4</t>
  </si>
  <si>
    <t>19=12/5</t>
  </si>
  <si>
    <t>20=13/6</t>
  </si>
  <si>
    <t>21=14/7</t>
  </si>
  <si>
    <t>DỰ án kè bảo vệ ổn định đường biên giới tại 04 khu vực sạt lở, sụt lún nghiêm trọng, cấp bách (khu vực các mốc: 1242-1244, 1264+1294m, 1286+450m, 1292+1320m)</t>
  </si>
  <si>
    <t>8110291</t>
  </si>
  <si>
    <t>Nâng cấp, mở rộng  Trường THPT Cao Lộc</t>
  </si>
  <si>
    <t>Đường tránh ngập vào trung tâm các xã nghèo miền núi 30A: Cường lợi, Đồng Thắng, Lâm ca</t>
  </si>
  <si>
    <t>Khu A - Tái định cư 1 Mai Pha thành phố Lạng Sơn</t>
  </si>
  <si>
    <t>Kè bờ phải sông Kỳ Cùng TP Lạng Sơn Đoạn từ Trường THPT Chu Văn An đến cầu 17-10 (Đổi tên dự án)</t>
  </si>
  <si>
    <t>Kè chống sạt lở cấp bách khu vực
trung tâm thị trấn Đình Lập và tại xã Bính Xá, huyện Đình Lập, tỉnh Lạng Sơn; Kè chống sạt lở sông Thương đoạn qua địa bàn thị trấn Đồng Mỏ, huyện Chi Lăng</t>
  </si>
  <si>
    <t>Sửa chữa và nâng cao an toàn đập (WB8)</t>
  </si>
  <si>
    <t>7284977</t>
  </si>
  <si>
    <t>Kè bảo vệ những đoạn sạt lở trên Sông Trung và Sông Thương huyện Hữu Lũng</t>
  </si>
  <si>
    <t>7572314</t>
  </si>
  <si>
    <t>Công cửa khẩu Nà Nưa</t>
  </si>
  <si>
    <t>8094437</t>
  </si>
  <si>
    <t>Hỗ trợ xây dựng hạng mục mở rộng bốt gác hiện trạng và xây mới 01 bốt gác tại khu vực bốt kiểm soát B2 đường chuyên dụng vận tải hàng hoá Tân Thanh - Pò Chài</t>
  </si>
  <si>
    <t xml:space="preserve">Kinh phí thực hiện công trình Mua sắm, lắp đặt trang thiết bị, doanh cụ nội thất Nhà khách đối ngoại Bộ Chỉ huy Bộ đội Biên phòng tỉnh </t>
  </si>
  <si>
    <t>Mở rộng trụ sở làm việc phòng CS PCCC&amp;CNCH tỉnh Lạng Sơn</t>
  </si>
  <si>
    <t>8093908</t>
  </si>
  <si>
    <t>- Sửa chữa các điểm nguy cơ mất an toàn giao thông tại Km133+400, Km134+220, Km134+560, Km134+800, Km135+400, QL.31</t>
  </si>
  <si>
    <t>8093909</t>
  </si>
  <si>
    <t>- Xử lý điểm mất an toàngiao thông đoạn Km15+00 -Km16+180, QL. 1B</t>
  </si>
  <si>
    <t>8093906</t>
  </si>
  <si>
    <t>-  Xử lý vị trí mất an toàn giao thông tại Km16+300 -Km16+700 và đoạn Km32+00 -Km32+500, QL. 4A</t>
  </si>
  <si>
    <t>8093907</t>
  </si>
  <si>
    <t>- Xử lý điểm mất an toàn giao thông Km23+600-Km24+00, QL.4A</t>
  </si>
  <si>
    <t>8101391</t>
  </si>
  <si>
    <t>Hỗ trợ kinh phí sửa chữa hư hỏng nền, mặt đường và hệ thống thoát nước đoạn Km4- Km19, ĐT.226 (đoạn thị trấn Bình Gia - Văn Mịch)</t>
  </si>
  <si>
    <t>7894858</t>
  </si>
  <si>
    <t>Hỗ trợ đề án GTNT giai đoạn 2021-2025</t>
  </si>
  <si>
    <t>8119674</t>
  </si>
  <si>
    <t>Chương trình phát triển đô thị tỉnh Lạng sơn đến năm 2030, tầm nhìn đến năm 2050</t>
  </si>
  <si>
    <t>Trường PTDTNT THCS&amp;THPTLộc Bình</t>
  </si>
  <si>
    <t>8131456</t>
  </si>
  <si>
    <t>Trường phổ thông dân tộc nội trú THCS và THPT huyện Hữu Lũng</t>
  </si>
  <si>
    <t>8112515</t>
  </si>
  <si>
    <t>Trường phổ thông dân tộc nội trú THCS và THPT huyện Văn Lãng</t>
  </si>
  <si>
    <t>Sở Dân tộc</t>
  </si>
  <si>
    <t>Dự án chuyển đổi số trong tổ chức triển khai thực hiện chương trình mục tiêu quốc gia phát triển kinh tế - xã hội vùng đồng bào dân tộc thiểu số và miền núi</t>
  </si>
  <si>
    <t>8094643</t>
  </si>
  <si>
    <t xml:space="preserve">Kinh phí sửa chữa trụ sở cơ quan Ban Dân tộc tỉnh </t>
  </si>
  <si>
    <t>Dự án ĐTXD công trình di dân, thành lập bản mới Nà Ngòa, xã Tân Thanh</t>
  </si>
  <si>
    <t>Xây dựng hệ thống hồ sơ đất đai huyện Chi Lăng</t>
  </si>
  <si>
    <t xml:space="preserve">Bệnh viện đa khoa tỉnh Lạng Sơn, giai đoạn I </t>
  </si>
  <si>
    <t>Dự án hỗ trợ thiết lập các điểm hỗ trợ đồng bào dân tộc thiểu số ứng dụng công nghệ thông tin tại Ủy ban nhân dân cấp xã để phục vụ phát triển kinh tế - xã hội và đảm bảo an ninh trật tự.</t>
  </si>
  <si>
    <t>8121610</t>
  </si>
  <si>
    <t>Dự án đầu tư xây dựng mới phòng họp trực tuyến Ban Dân tộc</t>
  </si>
  <si>
    <t>8094535</t>
  </si>
  <si>
    <t>Kinh phí thực hiện công trình Cải tạo, sửa chữa trụ sở làm việc Hội Liên hiệp phụ nữ tỉnh</t>
  </si>
  <si>
    <t>Dự án hỗ trợ xây dựng và duy trì chợ sản phẩm trực tuyến vùng đồng bào dân tộc thiểu số và miền núi</t>
  </si>
  <si>
    <t>8094061</t>
  </si>
  <si>
    <t xml:space="preserve">Kinh phí thực hiện sửa chữa trụ sở Liên Minh Hợp tác xã tỉnh </t>
  </si>
  <si>
    <t>Ban Nội chính tỉnh</t>
  </si>
  <si>
    <t>8094062</t>
  </si>
  <si>
    <t>Kinh phí sửa chữa sân và đường nội bộ khu vực phía trước cổng Trụ sở Ban Nội chính Tỉnh ủy</t>
  </si>
  <si>
    <t>Thu hồi các khoản vốn ứng trước</t>
  </si>
  <si>
    <t>Bồi thường, hỗ trợ cho Công ty Cổ phần xi măng Hồng Phong khi nhà nước thu hồi đất Nhà máy Xi măng cũ tại thôn Phai Duốc, xã Mai Pha, thành phố Lạng Sơn</t>
  </si>
  <si>
    <t>Bồi thường hỗ trợ công ty Cổ phần Cấp thoát nước Lạng Sơn</t>
  </si>
  <si>
    <t>Chi trích lập quỹ Bảo vệ môi trường</t>
  </si>
  <si>
    <t>Cấp vốn điều lệ cho Quỹ Bảo vệ môi trường</t>
  </si>
  <si>
    <t>Trường chính trị Hoàng Văn Thụ</t>
  </si>
  <si>
    <t>7383283</t>
  </si>
  <si>
    <t>Nhà giảng đường trường Chính trị Hoàng Văn Thụ</t>
  </si>
  <si>
    <t>8106505</t>
  </si>
  <si>
    <t>Kinh phí lắp đặt 10 pano tuyên truyền</t>
  </si>
  <si>
    <t>8110763</t>
  </si>
  <si>
    <t>Kinh phí xử lý điểm tiềm ẩn tai nạn giao thông: tại Km2+850 - Km2+970, ĐT.242, huyện Hữu Lũng</t>
  </si>
  <si>
    <t>8114391</t>
  </si>
  <si>
    <t>Kinh phí xử lý điểm tiềm ẩn tai nạn giao thông: tại Km3+550 - Km3+670, ĐH.88, huyện Chi Lăng</t>
  </si>
  <si>
    <t>8114392</t>
  </si>
  <si>
    <t>Kinh phí xử lý điểm tiềm ẩn tai nạn giao thông: tại Km2+200 - Km4+100, ĐT.232, huyện Văn Quan</t>
  </si>
  <si>
    <t>8127118</t>
  </si>
  <si>
    <t>Đầu tư xây dựng điểm trường Cơ Khí, Trường Tiểu học 2 thị trấn Đồng Mỏ, huyện Chi Lăng</t>
  </si>
  <si>
    <t>7294262</t>
  </si>
  <si>
    <t>Trường THCS Tô Hiệu</t>
  </si>
  <si>
    <t>8122420</t>
  </si>
  <si>
    <t>Cải tạo, nâng cấp Trung tâm y tế huyện Định Lập</t>
  </si>
  <si>
    <t>QUYẾT TOÁN CÂN ĐỐI NGÂN SÁCH ĐỊA PHƯƠNG NĂM 2024</t>
  </si>
  <si>
    <t>CẤP TỈNH VÀ NGÂN SÁCH HUYỆN NĂM 2024</t>
  </si>
  <si>
    <t>QUYẾT TOÁN NGUỒN THU NGÂN SÁCH NHÀ NƯỚC TRÊN ĐỊA BÀN THEO LĨNH VỰC NĂM 2024</t>
  </si>
  <si>
    <t>Quỹ hỗ trợ phát triển Hợp tác xã</t>
  </si>
  <si>
    <t>Đoàn Thu Hà</t>
  </si>
  <si>
    <t>Nguyễn Quốc Toàn</t>
  </si>
  <si>
    <t>PHÓ CHỦ TỊCH</t>
  </si>
  <si>
    <t>KT. CHỦ TỊCH</t>
  </si>
  <si>
    <t xml:space="preserve">TM. ỦY BAN NHÂN DÂN </t>
  </si>
  <si>
    <t>GIÁM ĐỐC SỞ TÀI CHÍNH</t>
  </si>
  <si>
    <t>GIÁM ĐỐC KHO BẠC NHÀ NƯỚC</t>
  </si>
  <si>
    <t>Lạng Sơn, ngày     tháng       năm 2023</t>
  </si>
  <si>
    <t>Ngày      tháng      năm 2023</t>
  </si>
  <si>
    <t>Ngày     tháng      năm 2023</t>
  </si>
  <si>
    <t>Vốn cân đối ngân sách địa phương</t>
  </si>
  <si>
    <t>Dự án Hạ tầng cơ bản cho phát triển toàn diện tiểu dự án tỉnh Lạng Sơn</t>
  </si>
  <si>
    <t>Chi trả nợ gốc (chi tiết từng nguồn trả nợ gốc)</t>
  </si>
  <si>
    <t>Vay của ngân sách cấp tỉnh (chi tiết theo mục đích vay và nguồn vay)</t>
  </si>
  <si>
    <t>Bội chi</t>
  </si>
  <si>
    <t xml:space="preserve"> -</t>
  </si>
  <si>
    <t>Kết dư ngân sách năm quyết toán (thu - chi)</t>
  </si>
  <si>
    <t xml:space="preserve">               - Bổ sung có mục tiêu</t>
  </si>
  <si>
    <t>Trong đó: - Bổ sung cân đối ngân sách</t>
  </si>
  <si>
    <t>Thu chuyển nguồn từ năm trước sang</t>
  </si>
  <si>
    <t>Thu kết dư năm trước</t>
  </si>
  <si>
    <t>Chi trả nợ lãi, phí tiền vay</t>
  </si>
  <si>
    <t>Các khoản thu phân chia theo tỷ lệ %</t>
  </si>
  <si>
    <t>Các khoản thu NSĐP hưởng 100%</t>
  </si>
  <si>
    <t>Tổng số chi cân đối ngân sách</t>
  </si>
  <si>
    <t>Tổng thu cân đối ngân sách</t>
  </si>
  <si>
    <t>Tổng số chi</t>
  </si>
  <si>
    <t>Tổng số thu</t>
  </si>
  <si>
    <t xml:space="preserve"> </t>
  </si>
  <si>
    <t>NS xã</t>
  </si>
  <si>
    <t>NS huyện</t>
  </si>
  <si>
    <t>NS tỉnh</t>
  </si>
  <si>
    <t>số</t>
  </si>
  <si>
    <t>Chi</t>
  </si>
  <si>
    <t>Tổng</t>
  </si>
  <si>
    <t>PHẦN CHI</t>
  </si>
  <si>
    <t>PHẦN THU</t>
  </si>
  <si>
    <t>(Kèm theo Tờ trình số:      /TTr-UBND ngày    tháng   năm 2025 của Ủy ban nhân dân tỉnh Lạng Sơn)</t>
  </si>
  <si>
    <t>CÂN ĐỐI QUYẾT TOÁN NGÂN SÁCH ĐỊA PHƯƠNG NĂM 2024</t>
  </si>
  <si>
    <t>Biểu số 60 - Thông tư 342/2016/TT-BTC</t>
  </si>
  <si>
    <t>THU KẾT DƯ NGÂN SÁCH</t>
  </si>
  <si>
    <t>THU CHUYỂN NGUỒN</t>
  </si>
  <si>
    <t>Bổ sung có mục tiêu bằng nguồn vốn ngoài nước</t>
  </si>
  <si>
    <t>2.2</t>
  </si>
  <si>
    <t>Bổ sung có mục tiêu bằng nguồn vốn trong nước</t>
  </si>
  <si>
    <t>2.1</t>
  </si>
  <si>
    <t>Bổ sung cân đối</t>
  </si>
  <si>
    <t>THU CHUYỂN GIAO NGÂN SÁCH</t>
  </si>
  <si>
    <t>Vay lại từ nguồn Chính phủ vay ngoài nước</t>
  </si>
  <si>
    <t>Vay trong nước</t>
  </si>
  <si>
    <t>Vay để trả nợ gốc vay</t>
  </si>
  <si>
    <t>Vay bù đắp bội chi NSĐP</t>
  </si>
  <si>
    <t>VAY CỦA NGÂN SÁCH ĐỊA PHƯƠNG</t>
  </si>
  <si>
    <t>Thu lãi cho vay</t>
  </si>
  <si>
    <t>Thu nợ gốc cho vay</t>
  </si>
  <si>
    <t>Thu từ các khoản cho vay của ngân sách</t>
  </si>
  <si>
    <t>Thu từ bán cổ phần, vốn góp của Nhà nước nộp ngân sách</t>
  </si>
  <si>
    <t>Thu hồi vốn của Nhà nước và thu từ quỹ dự trữ tài chính</t>
  </si>
  <si>
    <t>Các khoản huy động, đóng góp khác</t>
  </si>
  <si>
    <t>Các khoản huy động, đóng góp xây dựng cơ sở hạ tầng</t>
  </si>
  <si>
    <t>Phí, lệ phí hải quan</t>
  </si>
  <si>
    <t>8</t>
  </si>
  <si>
    <t>Thuế bảo vệ môi trường do cơ quan hải quan thực hiện</t>
  </si>
  <si>
    <t>7</t>
  </si>
  <si>
    <t>Thu chênh lệch giá hàng xuất nhập khẩu</t>
  </si>
  <si>
    <t>Thuế bổ sung đối với hàng hóa nhập khẩu vào Việt Nam</t>
  </si>
  <si>
    <t>Thuế giá trị gia tăng hàng nhập khẩu</t>
  </si>
  <si>
    <t>Thuế tiêu thụ đặc biệt hàng nhập khẩu</t>
  </si>
  <si>
    <t>Thu về dầu thô</t>
  </si>
  <si>
    <t>Thu từ hoạt động xổ số kiến thiết (kể cả xổ số điện toán)</t>
  </si>
  <si>
    <t>Thu hồi vốn, lợi nhuận, lợi nhuận sau thuế</t>
  </si>
  <si>
    <t>Thu từ quỹ đất công ích và thu hoa lợi công sản khác</t>
  </si>
  <si>
    <t xml:space="preserve">              - Giấy phép do Ủy ban nhân dân cấp tỉnh cấp</t>
  </si>
  <si>
    <t>Trong đó: - Giấy phép do Trung ương cấp</t>
  </si>
  <si>
    <t>Trong đó: Thu phạt an toàn giao thông</t>
  </si>
  <si>
    <t>Thu khác ngân sách trung ương</t>
  </si>
  <si>
    <t>Thu tiền cho thuê và bán nhà ở thuộc sở hữu nhà nước</t>
  </si>
  <si>
    <t xml:space="preserve">               - Do địa phương xử lý</t>
  </si>
  <si>
    <t>Trong đó: - Do trung ương xử lý</t>
  </si>
  <si>
    <t>Thu từ tài sản được xác lập quyền sở hữu của nhà nước</t>
  </si>
  <si>
    <t>15</t>
  </si>
  <si>
    <t xml:space="preserve">               - Do địa phương</t>
  </si>
  <si>
    <t>Trong đó: - Do trung ương</t>
  </si>
  <si>
    <t>Thu từ bán tài sản nhà nước</t>
  </si>
  <si>
    <t>14</t>
  </si>
  <si>
    <t xml:space="preserve">               - Thuộc thẩm quyền giao của địa phương</t>
  </si>
  <si>
    <t>Trong đó: - Thuộc thẩm quyền giao của trung ương</t>
  </si>
  <si>
    <t>Thu tiền sử dụng khu vực biển</t>
  </si>
  <si>
    <t>Thu tiền cho thuê đất, thuê mặt nước</t>
  </si>
  <si>
    <t xml:space="preserve">               - Thu do cơ quan, tổ chức, đơn vị thuộc Địa phương quản lý</t>
  </si>
  <si>
    <t>Trong đó: - Thu do cơ quan, tổ chức, đơn vị thuộc Trung ương quản lý</t>
  </si>
  <si>
    <t>11</t>
  </si>
  <si>
    <t xml:space="preserve">               Phí sử dụng công trình kết cấu hạ tầng, công trình dịch vụ, tiện ích công cộng trong khu vực cửa khẩu</t>
  </si>
  <si>
    <t>Trong đó: Phí bảo vệ môi trường đối với khai thác khoáng sản</t>
  </si>
  <si>
    <t xml:space="preserve">                - Phí, lệ phí do cơ quan nhà nước địa phương thu</t>
  </si>
  <si>
    <t>Bao gồm: - Phí, lệ phí do cơ quan nhà nước trung ương thu</t>
  </si>
  <si>
    <t>Phí, lệ phí</t>
  </si>
  <si>
    <t xml:space="preserve">                - Thu từ hàng hóa sản xuất trong nước</t>
  </si>
  <si>
    <t>Trong đó: - Từ hàng hóa nhập khẩu bán ra trong nước</t>
  </si>
  <si>
    <t>Thuế tài nguyên</t>
  </si>
  <si>
    <t>Trong đó: Thu từ cơ sở kinh doanh nhập khẩu tiếp tục bán ra trong nước</t>
  </si>
  <si>
    <t>Thuế tiêu thụ đặc biệt</t>
  </si>
  <si>
    <r>
      <t>Thuế thu nhập doanh nghiệp</t>
    </r>
    <r>
      <rPr>
        <vertAlign val="superscript"/>
        <sz val="11"/>
        <rFont val="Times New Roman"/>
        <family val="1"/>
      </rPr>
      <t xml:space="preserve"> </t>
    </r>
  </si>
  <si>
    <t xml:space="preserve">Thuế giá trị gia tăng </t>
  </si>
  <si>
    <t>Trong đó: Thuế tài nguyên dầu, khí</t>
  </si>
  <si>
    <t xml:space="preserve"> - </t>
  </si>
  <si>
    <t>Thu từ khí thiên nhiên</t>
  </si>
  <si>
    <t>Trong đó: Thu từ hoạt động thăm dò và khai thác dầu, khí</t>
  </si>
  <si>
    <t xml:space="preserve">Thu từ khu vực doanh nghiệp có vốn đầu tư nước ngoài </t>
  </si>
  <si>
    <t>Thu từ khu vực doanh nghiệp nhà nước do địa phương quản lý</t>
  </si>
  <si>
    <t>Trong đó: Thuế tài nguyên dầu khí</t>
  </si>
  <si>
    <t>Trong đó: Thu từ hoạt động thăm dò, khai thác dầu khí</t>
  </si>
  <si>
    <t>Thu từ khu vực doanh nghiệp nhà nước do Trung ương quản lý</t>
  </si>
  <si>
    <t>THU NGÂN SÁCH NHÀ NƯỚC</t>
  </si>
  <si>
    <t>TỔNG SỐ: (A+B+C+D+E)</t>
  </si>
  <si>
    <t>9=3/2</t>
  </si>
  <si>
    <t>8=3/1</t>
  </si>
  <si>
    <t>3=4+5+6+7</t>
  </si>
  <si>
    <t>HĐND quyết định</t>
  </si>
  <si>
    <t>Cấp trên giao</t>
  </si>
  <si>
    <t>NS cấp xã</t>
  </si>
  <si>
    <t>NS cấp huyện</t>
  </si>
  <si>
    <t>NS cấp tỉnh</t>
  </si>
  <si>
    <t>NSTW</t>
  </si>
  <si>
    <t>So sánh QT/DT (%)</t>
  </si>
  <si>
    <t>Quyết toán năm</t>
  </si>
  <si>
    <t>Dự toán năm</t>
  </si>
  <si>
    <t>QUYẾT TOÁN THU NGÂN SÁCH NHÀ NƯỚC, VAY NGÂN SÁCH ĐỊA PHƯƠNG NĂM 2024</t>
  </si>
  <si>
    <t>Biểu số 61 - Thông tư 342/2016/TT-BTC</t>
  </si>
  <si>
    <t>Đoàn Thanh Sơn</t>
  </si>
  <si>
    <t>TM. ỦY BAN NHÂN DÂN</t>
  </si>
  <si>
    <t>GIÁM ĐỐC KHO BẠC NHÀ NƯỚC TỈNH</t>
  </si>
  <si>
    <t>Lạng Sơn, ngày 30 tháng 9 năm 2024</t>
  </si>
  <si>
    <t>Hồ Tiến Thiệu</t>
  </si>
  <si>
    <t>Trần Quang Nguyên</t>
  </si>
  <si>
    <t>CHỦ TỊCH</t>
  </si>
  <si>
    <t>TM. ỦY BAN NHÂN DÂN TỈNH</t>
  </si>
  <si>
    <t>Lạng Sơn, ngày       tháng      năm 2023</t>
  </si>
  <si>
    <t>Ngày      tháng       năm 2023</t>
  </si>
  <si>
    <t xml:space="preserve">             - Bằng nguồn vốn ngoài nước</t>
  </si>
  <si>
    <t>Tr. đó:   - Bằng nguồn vốn trong nước</t>
  </si>
  <si>
    <t>CHI BỔ SUNG CHO NGÂN SÁCH CẤP DƯỚI</t>
  </si>
  <si>
    <t>IX</t>
  </si>
  <si>
    <t>Chi chuyển nguồn</t>
  </si>
  <si>
    <t>2.13</t>
  </si>
  <si>
    <t>2.12</t>
  </si>
  <si>
    <t>2.11</t>
  </si>
  <si>
    <t>2.10</t>
  </si>
  <si>
    <t>2.9</t>
  </si>
  <si>
    <t>Chi thể dục, thể thao</t>
  </si>
  <si>
    <t>2.8</t>
  </si>
  <si>
    <t>2.7</t>
  </si>
  <si>
    <t>2.6</t>
  </si>
  <si>
    <t>2.5</t>
  </si>
  <si>
    <t>2.4</t>
  </si>
  <si>
    <t>2.3</t>
  </si>
  <si>
    <t>Chi trả nợ lãi vay theo quy định</t>
  </si>
  <si>
    <t>1.13</t>
  </si>
  <si>
    <t>1.12</t>
  </si>
  <si>
    <t>1.11</t>
  </si>
  <si>
    <t>1.10</t>
  </si>
  <si>
    <t>1.9</t>
  </si>
  <si>
    <t>1.8</t>
  </si>
  <si>
    <t>1.7</t>
  </si>
  <si>
    <t>1.6</t>
  </si>
  <si>
    <t>1.5</t>
  </si>
  <si>
    <t>1.4</t>
  </si>
  <si>
    <t>Chi đầu tư phát triển cho chương trình, dự án theo lĩnh vực</t>
  </si>
  <si>
    <t>CHI CÂN ĐỐI NGÂN SÁCH</t>
  </si>
  <si>
    <t>TỔNG SỐ (A+B+C)</t>
  </si>
  <si>
    <t>Chi NS xã</t>
  </si>
  <si>
    <t>Chi NS cấp huyện</t>
  </si>
  <si>
    <t>Chi NS cấp tỉnh</t>
  </si>
  <si>
    <t>Tổng số Chi NSĐP</t>
  </si>
  <si>
    <t>So sánh QT/DT(%)</t>
  </si>
  <si>
    <t>Nội dung chi</t>
  </si>
  <si>
    <t/>
  </si>
  <si>
    <t>QUYẾT TOÁN CHI NGÂN SÁCH ĐỊA PHƯƠNG NĂM 2024</t>
  </si>
  <si>
    <t>Biểu số 62 - Thông tư 342/2016/TT-BTC</t>
  </si>
  <si>
    <t xml:space="preserve">UBND TỈNH LẠNG SƠN </t>
  </si>
  <si>
    <t>ok</t>
  </si>
  <si>
    <t>Quỹ Hỗ trợ phát triển HTX</t>
  </si>
  <si>
    <t>qt lan 1</t>
  </si>
  <si>
    <t>qt lan 2</t>
  </si>
  <si>
    <t>Vốn ủy thác sang Chi nhánh NHCSXH</t>
  </si>
  <si>
    <t>Cấp vốn điều lệ cho Quỹ phát triển Hợp tác xã</t>
  </si>
  <si>
    <t>QUYẾT TOÁN CHI NGÂN SÁCH ĐỊA PHƯƠNG TỪNG HUYỆN NĂM 2024</t>
  </si>
  <si>
    <t>QUYẾT TOÁN CHI BỔ SUNG TỪ NGÂN SÁCH CẤP TỈNH CHO NGÂN SÁCH TỪNG HUYỆN NĂM 2024</t>
  </si>
  <si>
    <t xml:space="preserve">                - Chi Khoa học và công nghệ</t>
  </si>
  <si>
    <t>QUYẾT TOÁN CHI THƯỜNG XUYÊN CỦA NGÂN SÁCH CẤP TỈNH CHO TỪNG CƠ QUAN, TỔ CHỨC THEO LĨNH VỰC NĂM 2024</t>
  </si>
  <si>
    <t>QUYẾT TOÁN CHI NGÂN SÁCH CẤP TỈNH CHO TỪNG CƠ QUAN, TỔ CHỨC THEO LĨNH VỰC NĂM 2024</t>
  </si>
  <si>
    <t>cộng GTGC tiền gpmb…\</t>
  </si>
  <si>
    <t>trừ GTGC tiền gpmb</t>
  </si>
  <si>
    <t>cộng gtgc gpmb</t>
  </si>
  <si>
    <t>Chi dầu tư và hỗ trợ vốn cho các Doanh nghiệp cung cấp sản phẩm, dịch vụ công ích do Nhà nước đặt hàng, các tổ chức kinh tế, các tổ chức tài chính của địa phương theo quy định của pháp luật</t>
  </si>
  <si>
    <t>Hội liên hiệp Phụ nữ tỉnh</t>
  </si>
  <si>
    <t>Hội Nạn nhân chất độc Điôxin</t>
  </si>
  <si>
    <t>Sở Tài nguyên - Môi trường</t>
  </si>
  <si>
    <t>Sở Văn hoá - Thể thao &amp; Du lịch</t>
  </si>
  <si>
    <t>Kho bạc Nhà nước tỉnh</t>
  </si>
  <si>
    <t>Đài Phát thanh và Truyền hình tỉnh</t>
  </si>
  <si>
    <t>Bộ Chỉ huy Bộ đội Biên phòng</t>
  </si>
  <si>
    <t>TỔNG HỢP QUYẾT TOÁN CHI THƯỜNG XUYÊN NGÂN SÁCH CẤP TỈNH CỦA TỪNG CƠ QUAN, TỔ CHỨC
 THEO NGUỒN VỐN NĂM 2024</t>
  </si>
  <si>
    <t>Tỉnh ủy</t>
  </si>
  <si>
    <t>TỔNG HỢP THU DỊCH VỤ CỦA ĐƠN VỊ SỰ NGHIỆP CÔNG NĂM 2024 
(KHÔNG BAO GỒM NGUỒN NGÂN SÁCH NHÀ NƯỚC)</t>
  </si>
  <si>
    <t>Kế hoạch 
năm 2024</t>
  </si>
  <si>
    <t>Thực hiện
 năm 2024</t>
  </si>
  <si>
    <t>(Kèm theo Nghị quyết số: 34/NQ-HĐND ngày 25 tháng 6 năm 2025 của HĐND tỉnh Lạng Sơn)</t>
  </si>
  <si>
    <t>CẤP XÃ</t>
  </si>
  <si>
    <t>Xã Hữu Lũng</t>
  </si>
  <si>
    <t>Xã Tuấn Sơn</t>
  </si>
  <si>
    <t>Xã Tân Thành</t>
  </si>
  <si>
    <t>Xã Vân Nham</t>
  </si>
  <si>
    <t>Xã Thiện Tân</t>
  </si>
  <si>
    <t>Xã Yên Bình</t>
  </si>
  <si>
    <t>Xã Hữu Liên</t>
  </si>
  <si>
    <t>Xã Cai Kinh</t>
  </si>
  <si>
    <t>Xã Chi Lăng</t>
  </si>
  <si>
    <t>Xã Nhân Lý</t>
  </si>
  <si>
    <t>Xã Chiến Thắng</t>
  </si>
  <si>
    <t>Xã Quan Sơn</t>
  </si>
  <si>
    <t>Xã Bằng Mạc</t>
  </si>
  <si>
    <t>Xã Vạn Linh</t>
  </si>
  <si>
    <t>Phường Tam Thanh</t>
  </si>
  <si>
    <t>Phường Lương Văn Tri</t>
  </si>
  <si>
    <t>Phường Kỳ Lừa</t>
  </si>
  <si>
    <t>Phường Đông Kinh</t>
  </si>
  <si>
    <t>Xã Đồng Đăng</t>
  </si>
  <si>
    <t>Xã Cao Lộc</t>
  </si>
  <si>
    <t>Xã Công Sơn</t>
  </si>
  <si>
    <t>Xã Ba Sơn</t>
  </si>
  <si>
    <t>Xã Lộc Bình</t>
  </si>
  <si>
    <t>Xã Mẫu Sơn</t>
  </si>
  <si>
    <t>Xã Na Dương</t>
  </si>
  <si>
    <t>Xã Lợi Bác</t>
  </si>
  <si>
    <t>Xã Thống Nhất</t>
  </si>
  <si>
    <t>Xã Xuân Dương</t>
  </si>
  <si>
    <t>Xã Khuất Xá</t>
  </si>
  <si>
    <t>Xã Đình Lập</t>
  </si>
  <si>
    <t>Xã Châu Sơn</t>
  </si>
  <si>
    <t>Xã Kiên Mộc</t>
  </si>
  <si>
    <t>Xã Thái Bình</t>
  </si>
  <si>
    <t>Xã Na Sầm</t>
  </si>
  <si>
    <t>Xã Văn Lãng</t>
  </si>
  <si>
    <t>Xã Hội Hoan</t>
  </si>
  <si>
    <t>Xã Thụy Hùng</t>
  </si>
  <si>
    <t>Xã Hoàng Văn Thụ</t>
  </si>
  <si>
    <t>Xã Thất Khê</t>
  </si>
  <si>
    <t>Xã Đoàn Kết</t>
  </si>
  <si>
    <t>Xã Tân Tiến</t>
  </si>
  <si>
    <t>Xã Tràng Định</t>
  </si>
  <si>
    <t>Xã Quốc Khánh</t>
  </si>
  <si>
    <t>Xã Kháng Chiến</t>
  </si>
  <si>
    <t>Xã Quốc Việt</t>
  </si>
  <si>
    <t>Xã Văn Quan</t>
  </si>
  <si>
    <t>Xã Điềm He</t>
  </si>
  <si>
    <t>Xã Tri Lễ</t>
  </si>
  <si>
    <t>Xã Yên Phúc</t>
  </si>
  <si>
    <t>Xã Tân Đoàn</t>
  </si>
  <si>
    <t>Xã Khánh Khê</t>
  </si>
  <si>
    <t>Xã Bình Gia</t>
  </si>
  <si>
    <t>Xã Tân Văn</t>
  </si>
  <si>
    <t>Xã Hồng Phong</t>
  </si>
  <si>
    <t>Xã Hoa Thám</t>
  </si>
  <si>
    <t>Xã Quý Hòa</t>
  </si>
  <si>
    <t>Xã Thiện Hòa</t>
  </si>
  <si>
    <t>Xã Thiện Thuật</t>
  </si>
  <si>
    <t>Xã Thiện Long</t>
  </si>
  <si>
    <t>Xã Bắc Sơn</t>
  </si>
  <si>
    <t>Xã Hưng Vũ</t>
  </si>
  <si>
    <t>Xã Vũ Lăng</t>
  </si>
  <si>
    <t>Xã Nhất Hòa</t>
  </si>
  <si>
    <t>Xã Vũ Lễ</t>
  </si>
  <si>
    <t>Xã Tân Tri</t>
  </si>
  <si>
    <t>Ban Quản lý dự án đầu tư xây dựng tỉnh Lạng Sơn</t>
  </si>
  <si>
    <t>Sở Dân tộc và Tôn giáo</t>
  </si>
  <si>
    <t>Chưa có</t>
  </si>
  <si>
    <t>QUYẾT TOÁN CHI CHƯƠNG TRÌNH MỤC TIÊU QUỐC GIA NĂM 2025</t>
  </si>
  <si>
    <t>QUYẾT TOÁN CHI NGÂN SÁCH CẤP TỈNH THEO LĨNH VỰC NĂM 2025</t>
  </si>
  <si>
    <t>Uỷ ban Mặt trận Tổ quốc Việt Nam tỉnh</t>
  </si>
  <si>
    <t>Bộ CHQS tỉnh</t>
  </si>
  <si>
    <t>Trường Cao đẳng Lạng Sơn</t>
  </si>
  <si>
    <t>GNBV 1635 chuyển nguồn</t>
  </si>
  <si>
    <t>NTM 1635 chuyển nguồn</t>
  </si>
  <si>
    <t>DTTS 1635 chuyển nguồn</t>
  </si>
  <si>
    <t>Đầu tư phát triển 1681</t>
  </si>
  <si>
    <t>Đầu tư phát triển 2097</t>
  </si>
  <si>
    <t>DTTS</t>
  </si>
  <si>
    <t>NTM</t>
  </si>
  <si>
    <t>GNBV</t>
  </si>
  <si>
    <t>2097 2025</t>
  </si>
  <si>
    <t>2097 CN</t>
  </si>
  <si>
    <t>Số dự toán giao trong năm bao gồm cả số chuyển nguồn các năm trước sang</t>
  </si>
  <si>
    <t>2436 Điều chỉnh</t>
  </si>
  <si>
    <t>2436 điều chỉnh</t>
  </si>
  <si>
    <t>2436 Bổ sung</t>
  </si>
  <si>
    <t>Chương trình mục tiêu quốc gia xây dựng nông thôn mới 1635 2025</t>
  </si>
  <si>
    <t>Chương trình mục tiêu quốc gia  giảm nghèo bền vững 1635 2025</t>
  </si>
  <si>
    <t xml:space="preserve"> Chương trình mục tiêu quốc gia phát triển kinh tế - xã hội vùng đồng bào dân tộc thiểu số và miền núi giai đoạn 2021 - 2030, giai đoạn I: từ năm 2021 đến năm 2025 1635 2025</t>
  </si>
  <si>
    <t>Chi hỗ trợ thực hiện một số nhiệm vụ quy định tại các điểm a,b và c khoản 5 Điều 9 Luật NSNN</t>
  </si>
  <si>
    <t>Chi đầu tư và hỗ trợ vốn cho các doanh nghiệp cung cấp sản phẩm, dịch vụ công ích thiết yếu cho xã hội do Nhà nước đặt hàng; các tổ chức kinh tế; các tổ chức tài chính của địa phương; đầu tư vốn nhà nước vào doanh nghiệp của địa phương theo quy định của pháp luật</t>
  </si>
  <si>
    <t>Cấp bù chênh lệch lãi suất, phí quản lý và ủy thác cho vay qua ngân hàng chính sách để thực hiện các chính sách phát triển kinh tế - xã hội tại địa phương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</si>
</sst>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6">
    <numFmt numFmtId="41" formatCode="_(* #,##0_);_(* \(#,##0\);_(* &quot;-&quot;_);_(@_)"/>
    <numFmt numFmtId="43" formatCode="_(* #,##0.00_);_(* \(#,##0.00\);_(* &quot;-&quot;??_);_(@_)"/>
    <numFmt numFmtId="164" formatCode="#,##0.00\ &quot;₫&quot;;\-#,##0.00\ &quot;₫&quot;"/>
    <numFmt numFmtId="165" formatCode="_-* #,##0_-;\-* #,##0_-;_-* &quot;-&quot;_-;_-@_-"/>
    <numFmt numFmtId="166" formatCode="_-* #,##0.00_-;\-* #,##0.00_-;_-* &quot;-&quot;??_-;_-@_-"/>
    <numFmt numFmtId="167" formatCode="_-* #,##0\ _₫_-;\-* #,##0\ _₫_-;_-* &quot;-&quot;\ _₫_-;_-@_-"/>
    <numFmt numFmtId="168" formatCode="_-* #,##0.00\ _₫_-;\-* #,##0.00\ _₫_-;_-* &quot;-&quot;??\ _₫_-;_-@_-"/>
    <numFmt numFmtId="169" formatCode="&quot;$&quot;#,##0;\-&quot;$&quot;#,##0"/>
    <numFmt numFmtId="170" formatCode="_(* #,##0_);_(* \(#,##0\);_(* &quot;-&quot;??_);_(@_)"/>
    <numFmt numFmtId="171" formatCode="_-\$* #,##0_-;&quot;-$&quot;* #,##0_-;_-\$* \-_-;_-@_-"/>
    <numFmt numFmtId="172" formatCode="_(* #,##0_);_(* \(#,##0\);_(* \-??_);_(@_)"/>
    <numFmt numFmtId="173" formatCode="\\#,##0.00;[Red]&quot;\\\\\\-&quot;#,##0.00"/>
    <numFmt numFmtId="174" formatCode="\\#,##0;[Red]&quot;\\-&quot;#,##0"/>
    <numFmt numFmtId="175" formatCode=".\ ###\ ;############################################################################################"/>
    <numFmt numFmtId="176" formatCode="_-* #,##0_-;\-* #,##0_-;_-* \-_-;_-@_-"/>
    <numFmt numFmtId="177" formatCode="_-* #,##0.00_-;\-* #,##0.00_-;_-* \-??_-;_-@_-"/>
    <numFmt numFmtId="178" formatCode="\$#,##0_);[Red]&quot;($&quot;#,##0\)"/>
    <numFmt numFmtId="179" formatCode="\$#,##0\ ;&quot;($&quot;#,##0\)"/>
    <numFmt numFmtId="180" formatCode="\\#,##0.00;[Red]&quot;\-&quot;#,##0.00"/>
    <numFmt numFmtId="181" formatCode="\\#,##0;[Red]&quot;\-&quot;#,##0"/>
    <numFmt numFmtId="182" formatCode="_-\$* #,##0.00_-;&quot;-$&quot;* #,##0.00_-;_-\$* \-??_-;_-@_-"/>
    <numFmt numFmtId="183" formatCode="_-* #,##0\ _F_-;\-* #,##0\ _F_-;_-* &quot;- &quot;_F_-;_-@_-"/>
    <numFmt numFmtId="184" formatCode="_-* #,##0&quot; $&quot;_-;\-* #,##0&quot; $&quot;_-;_-* &quot;- $&quot;_-;_-@_-"/>
    <numFmt numFmtId="185" formatCode="_(\$* #,##0_);_(\$* \(#,##0\);_(\$* \-_);_(@_)"/>
    <numFmt numFmtId="186" formatCode="#,##0&quot; FB&quot;;\-#,##0&quot; FB&quot;"/>
    <numFmt numFmtId="187" formatCode="_-* #,##0.00\ _$_-;\-* #,##0.00\ _$_-;_-* \-??\ _$_-;_-@_-"/>
    <numFmt numFmtId="188" formatCode="_-* #,##0.00\ _V_N_D_-;\-* #,##0.00\ _V_N_D_-;_-* \-??\ _V_N_D_-;_-@_-"/>
    <numFmt numFmtId="189" formatCode="#,##0.00&quot; FB&quot;;\-#,##0.00&quot; FB&quot;"/>
    <numFmt numFmtId="190" formatCode="_-* #,##0.00_ñ_-;\-* #,##0.00_ñ_-;_-* \-??_ñ_-;_-@_-"/>
    <numFmt numFmtId="191" formatCode="_(* #,##0.00_);_(* \(#,##0.00\);_(* \-??_);_(@_)"/>
    <numFmt numFmtId="192" formatCode="_-* #,##0&quot; F&quot;_-;\-* #,##0&quot; F&quot;_-;_-* &quot;- F&quot;_-;_-@_-"/>
    <numFmt numFmtId="193" formatCode="_-* #,##0\ _$_-;\-* #,##0\ _$_-;_-* &quot;- &quot;_$_-;_-@_-"/>
    <numFmt numFmtId="194" formatCode="_-* #,##0\ _V_N_D_-;\-* #,##0\ _V_N_D_-;_-* &quot;- &quot;_V_N_D_-;_-@_-"/>
    <numFmt numFmtId="195" formatCode="#,##0&quot; FB&quot;;[Red]\-#,##0&quot; FB&quot;"/>
    <numFmt numFmtId="196" formatCode="_-* #,##0_ñ_-;\-* #,##0_ñ_-;_-* \-_ñ_-;_-@_-"/>
    <numFmt numFmtId="197" formatCode="_(* #,##0_);_(* \(#,##0\);_(* \-_);_(@_)"/>
    <numFmt numFmtId="198" formatCode="_ \\* #,##0_ ;_ \\* \-#,##0_ ;_ \\* \-_ ;_ @_ "/>
    <numFmt numFmtId="199" formatCode="_-\$* ###\$0\.00_-;&quot;-$&quot;* ###\$0\.00_-;_-\$* \-??_-;_-@_-"/>
    <numFmt numFmtId="200" formatCode="\$#\$##0_);&quot;($&quot;#\$##0\)"/>
    <numFmt numFmtId="201" formatCode="\£###,0\.00;[Red]&quot;-£&quot;###,0\.00"/>
    <numFmt numFmtId="202" formatCode="&quot;SFr. &quot;#,##0.00;[Red]&quot;SFr. -&quot;#,##0.00"/>
    <numFmt numFmtId="203" formatCode="_(* #,##0.0000000_);_(* \(#,##0.0000000\);_(* \-??_);_(@_)"/>
    <numFmt numFmtId="204" formatCode="_ &quot;SFr. &quot;* #,##0_ ;_ &quot;SFr. &quot;* \-#,##0_ ;_ &quot;SFr. &quot;* \-_ ;_ @_ "/>
    <numFmt numFmtId="205" formatCode="_ * #,##0_ ;_ * \-#,##0_ ;_ * \-_ ;_ @_ "/>
    <numFmt numFmtId="206" formatCode="#,##0\ ;&quot; -&quot;#,##0\ ;&quot; - &quot;;@\ "/>
    <numFmt numFmtId="207" formatCode="_ * #,##0.00_ ;_ * \-#,##0.00_ ;_ * \-??_ ;_ @_ "/>
    <numFmt numFmtId="208" formatCode="#,##0.00\ ;&quot; -&quot;#,##0.00\ ;&quot; -&quot;#\ ;@\ "/>
    <numFmt numFmtId="209" formatCode="_ * #,##0.00_)\$_ ;_ * \(#,##0.00&quot;)$&quot;_ ;_ * \-??_)\$_ ;_ @_ "/>
    <numFmt numFmtId="210" formatCode="#,##0.0_);\(#,##0.0\)"/>
    <numFmt numFmtId="211" formatCode="_(* #,##0.0000_);_(* \(#,##0.0000\);_(* \-??_);_(@_)"/>
    <numFmt numFmtId="212" formatCode="###\ ###\ ###\ ###\ .00"/>
    <numFmt numFmtId="213" formatCode="###\ ###\ ###.000"/>
    <numFmt numFmtId="214" formatCode="&quot;USD &quot;#,##0;[Red]&quot;-USD &quot;#,##0"/>
    <numFmt numFmtId="215" formatCode="dd\-mm\-yy"/>
    <numFmt numFmtId="216" formatCode="_-* #,##0.00&quot; F&quot;_-;\-* #,##0.00&quot; F&quot;_-;_-* \-??&quot; F&quot;_-;_-@_-"/>
    <numFmt numFmtId="217" formatCode="0.000_)"/>
    <numFmt numFmtId="218" formatCode="#,##0.00;[Red]#,##0.00"/>
    <numFmt numFmtId="219" formatCode="#,##0;\(#,##0\)"/>
    <numFmt numFmtId="220" formatCode="_ &quot;R &quot;* #,##0_ ;_ &quot;R &quot;* \-#,##0_ ;_ &quot;R &quot;* \-_ ;_ @_ "/>
    <numFmt numFmtId="221" formatCode="_-* ###\$0\.00_-;\-* ###\$0\.00_-;_-* \-??_-;_-@_-"/>
    <numFmt numFmtId="222" formatCode="#,##0.000"/>
    <numFmt numFmtId="223" formatCode="_-* #,##0_-;\-* #,##0_-;_-* \-??_-;_-@_-"/>
    <numFmt numFmtId="224" formatCode="_-* #,##0.0_-;\-* #,##0.0_-;_-* &quot;-&quot;_-;_-@_-"/>
    <numFmt numFmtId="225" formatCode="\t0.00%"/>
    <numFmt numFmtId="226" formatCode="0.000"/>
    <numFmt numFmtId="227" formatCode="&quot;$    &quot;#,##0_);&quot;($   &quot;#,##0\)"/>
    <numFmt numFmtId="228" formatCode="&quot;$     &quot;#,##0_);&quot;($     &quot;#,##0\)"/>
    <numFmt numFmtId="229" formatCode="\$###\$0\.00_);&quot;($&quot;###\$0\.00\)"/>
    <numFmt numFmtId="230" formatCode="_-\£* #,##0_-;&quot;-£&quot;* #,##0_-;_-\£* \-_-;_-@_-"/>
    <numFmt numFmtId="231" formatCode="\t#\ ??/??"/>
    <numFmt numFmtId="232" formatCode="_-* #,##0\ _₫_-;\-* #,##0\ _₫_-;_-* &quot;- &quot;_₫_-;_-@_-"/>
    <numFmt numFmtId="233" formatCode="_-* #,##0.00\ _₫_-;\-* #,##0.00\ _₫_-;_-* \-??\ _₫_-;_-@_-"/>
    <numFmt numFmtId="234" formatCode="_-[$€-2]* #,##0.00_-;\-[$€-2]* #,##0.00_-;_-[$€-2]* \-??_-"/>
    <numFmt numFmtId="235" formatCode="&quot;\&quot;#,##0;[Red]\-&quot;\&quot;#,##0"/>
    <numFmt numFmtId="236" formatCode="&quot;\&quot;#,##0.00;\-&quot;\&quot;#,##0.00"/>
    <numFmt numFmtId="237" formatCode="_(* #,##0.000_);_(* \(#,##0.000\);_(* &quot;-&quot;???_);_(@_)"/>
    <numFmt numFmtId="238" formatCode="&quot;\&quot;#,##0;\-&quot;\&quot;#,##0"/>
    <numFmt numFmtId="239" formatCode="_(* #,##0.0_);_(* \(#,##0.0\);_(* &quot;-&quot;??_);_(@_)"/>
    <numFmt numFmtId="240" formatCode="0.0"/>
    <numFmt numFmtId="241" formatCode="#,###;\-#,###;&quot;&quot;;_(@_)"/>
    <numFmt numFmtId="242" formatCode="#,##0.0"/>
    <numFmt numFmtId="243" formatCode="[$-1010409]#,##0;\-#,##0"/>
    <numFmt numFmtId="244" formatCode="[$-1010409]General"/>
    <numFmt numFmtId="245" formatCode="0.0%"/>
    <numFmt numFmtId="246" formatCode="&quot;.&quot;###&quot;,&quot;0&quot;.&quot;00_);\(&quot;.&quot;###&quot;,&quot;0&quot;.&quot;00\)"/>
    <numFmt numFmtId="247" formatCode="_-* ###&quot;,&quot;0&quot;.&quot;00\ _$_-;\-* ###&quot;,&quot;0&quot;.&quot;00\ _$_-;_-* &quot;-&quot;??\ _$_-;_-@_-"/>
    <numFmt numFmtId="248" formatCode="\$#,##0\ ;\(\$#,##0\)"/>
    <numFmt numFmtId="249" formatCode="_-[$€-2]* #,##0.00_-;\-[$€-2]* #,##0.00_-;_-[$€-2]* &quot;-&quot;??_-"/>
    <numFmt numFmtId="250" formatCode="#."/>
    <numFmt numFmtId="251" formatCode="0.0000"/>
    <numFmt numFmtId="252" formatCode="_-* #,##0.00\ _ã_ð_í_._-;\-* #,##0.00\ _ã_ð_í_._-;_-* &quot;-&quot;??\ _ã_ð_í_._-;_-@_-"/>
    <numFmt numFmtId="253" formatCode="#,##0.00\ &quot;F&quot;;[Red]\-#,##0.00\ &quot;F&quot;"/>
    <numFmt numFmtId="254" formatCode="_-* #,##0\ &quot;F&quot;_-;\-* #,##0\ &quot;F&quot;_-;_-* &quot;-&quot;\ &quot;F&quot;_-;_-@_-"/>
    <numFmt numFmtId="255" formatCode="#,##0\ &quot;F&quot;;[Red]\-#,##0\ &quot;F&quot;"/>
    <numFmt numFmtId="256" formatCode="#,##0.00\ &quot;F&quot;;\-#,##0.00\ &quot;F&quot;"/>
    <numFmt numFmtId="257" formatCode="&quot;RM&quot;#,##0.00_);[Red]\(&quot;RM&quot;#,##0.00\)"/>
    <numFmt numFmtId="258" formatCode="_(* #,##0.000_);_(* \(#,##0.000\);_(* &quot;-&quot;??_);_(@_)"/>
    <numFmt numFmtId="259" formatCode="_-* #,##0_-;\-* #,##0_-;_-* &quot;-&quot;??_-;_-@_-"/>
    <numFmt numFmtId="260" formatCode="_-&quot;€&quot;* #,##0_-;\-&quot;€&quot;* #,##0_-;_-&quot;€&quot;* &quot;-&quot;_-;_-@_-"/>
    <numFmt numFmtId="261" formatCode="&quot;\&quot;#,##0.00;[Red]&quot;\&quot;&quot;\&quot;&quot;\&quot;&quot;\&quot;&quot;\&quot;&quot;\&quot;\-#,##0.00"/>
    <numFmt numFmtId="262" formatCode="&quot;\&quot;#,##0;[Red]&quot;\&quot;&quot;\&quot;\-#,##0"/>
    <numFmt numFmtId="263" formatCode="_-* #,##0\ &quot;€&quot;_-;\-* #,##0\ &quot;€&quot;_-;_-* &quot;-&quot;\ &quot;€&quot;_-;_-@_-"/>
    <numFmt numFmtId="264" formatCode="_-* #,##0\ _F_-;\-* #,##0\ _F_-;_-* &quot;-&quot;\ _F_-;_-@_-"/>
    <numFmt numFmtId="265" formatCode="_ &quot;\&quot;* #,##0.00_ ;_ &quot;\&quot;* &quot;\&quot;&quot;\&quot;&quot;\&quot;&quot;\&quot;&quot;\&quot;&quot;\&quot;&quot;\&quot;&quot;\&quot;&quot;\&quot;\-#,##0.00_ ;_ &quot;\&quot;* &quot;-&quot;??_ ;_ @_ "/>
    <numFmt numFmtId="266" formatCode="#,##0_ ;[Red]\-#,##0\ "/>
    <numFmt numFmtId="267" formatCode="#,##0;[Red]#,##0"/>
  </numFmts>
  <fonts count="200">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2"/>
      <color theme="1"/>
      <name val="Times New Roman"/>
      <family val="2"/>
      <charset val="163"/>
    </font>
    <font>
      <sz val="11"/>
      <color theme="1"/>
      <name val="Calibri"/>
      <family val="2"/>
      <charset val="163"/>
      <scheme val="minor"/>
    </font>
    <font>
      <sz val="11"/>
      <color theme="1"/>
      <name val="Calibri"/>
      <family val="2"/>
      <scheme val="minor"/>
    </font>
    <font>
      <sz val="12"/>
      <name val=".VnTime"/>
      <family val="2"/>
    </font>
    <font>
      <sz val="11"/>
      <color indexed="8"/>
      <name val="Calibri"/>
      <family val="2"/>
    </font>
    <font>
      <sz val="12"/>
      <name val="Times New Roman"/>
      <family val="1"/>
    </font>
    <font>
      <b/>
      <sz val="12"/>
      <name val="Times New Roman"/>
      <family val="1"/>
    </font>
    <font>
      <i/>
      <sz val="12"/>
      <name val="Times New Roman"/>
      <family val="1"/>
    </font>
    <font>
      <b/>
      <i/>
      <sz val="12"/>
      <name val="Times New Roman"/>
      <family val="1"/>
    </font>
    <font>
      <sz val="10"/>
      <name val="Times New Roman"/>
      <family val="1"/>
    </font>
    <font>
      <sz val="11"/>
      <name val="Times New Roman"/>
      <family val="1"/>
    </font>
    <font>
      <sz val="14"/>
      <name val=".VnTime"/>
      <family val="2"/>
    </font>
    <font>
      <sz val="10"/>
      <name val="Arial"/>
      <family val="2"/>
    </font>
    <font>
      <sz val="12"/>
      <name val="돋움체"/>
      <family val="3"/>
      <charset val="129"/>
    </font>
    <font>
      <sz val="10"/>
      <name val=".VnTime"/>
      <family val="2"/>
    </font>
    <font>
      <sz val="10"/>
      <name val="MS Sans Serif"/>
      <family val="2"/>
    </font>
    <font>
      <sz val="12"/>
      <name val="|??¢¥¢¬¨Ï"/>
      <family val="1"/>
      <charset val="129"/>
    </font>
    <font>
      <b/>
      <sz val="12"/>
      <name val="Arial"/>
      <family val="2"/>
    </font>
    <font>
      <sz val="12"/>
      <name val="Arial"/>
      <family val="2"/>
    </font>
    <font>
      <sz val="11"/>
      <name val=".VnTime"/>
      <family val="2"/>
    </font>
    <font>
      <sz val="10"/>
      <name val="???"/>
      <family val="3"/>
      <charset val="129"/>
    </font>
    <font>
      <sz val="12"/>
      <name val="__"/>
      <family val="1"/>
      <charset val="129"/>
    </font>
    <font>
      <sz val="10"/>
      <name val="___"/>
      <family val="3"/>
      <charset val="129"/>
    </font>
    <font>
      <sz val="12"/>
      <name val="____"/>
      <charset val="136"/>
    </font>
    <font>
      <sz val="14"/>
      <name val="Terminal"/>
      <family val="3"/>
      <charset val="128"/>
    </font>
    <font>
      <sz val="14"/>
      <name val="VnTime"/>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1"/>
      <color indexed="9"/>
      <name val="Calibri"/>
      <family val="2"/>
    </font>
    <font>
      <sz val="8"/>
      <name val="Times New Roman"/>
      <family val="1"/>
    </font>
    <font>
      <b/>
      <i/>
      <sz val="14"/>
      <name val="VNTime"/>
      <family val="2"/>
    </font>
    <font>
      <sz val="12"/>
      <name val="¹UAAA¼"/>
      <family val="3"/>
    </font>
    <font>
      <sz val="13"/>
      <name val=".VnTime"/>
      <family val="2"/>
    </font>
    <font>
      <sz val="11"/>
      <name val="µ¸¿ò"/>
      <charset val="129"/>
    </font>
    <font>
      <sz val="12"/>
      <name val="System"/>
      <family val="1"/>
      <charset val="129"/>
    </font>
    <font>
      <sz val="11"/>
      <name val="µ¸¿ò"/>
    </font>
    <font>
      <sz val="10"/>
      <name val="±¼¸²A¼"/>
      <family val="3"/>
      <charset val="129"/>
    </font>
    <font>
      <b/>
      <sz val="10"/>
      <name val="Arial"/>
      <family val="2"/>
    </font>
    <font>
      <sz val="10"/>
      <name val="VNI-Aptima"/>
      <family val="2"/>
    </font>
    <font>
      <sz val="10"/>
      <name val="MS Serif"/>
      <family val="1"/>
    </font>
    <font>
      <sz val="10"/>
      <color indexed="8"/>
      <name val="Arial"/>
      <family val="2"/>
    </font>
    <font>
      <b/>
      <sz val="11"/>
      <name val="VNTimeH"/>
      <family val="2"/>
    </font>
    <font>
      <sz val="11"/>
      <name val="VNtimes new roman"/>
      <family val="2"/>
    </font>
    <font>
      <b/>
      <sz val="11"/>
      <color indexed="8"/>
      <name val="Calibri"/>
      <family val="2"/>
    </font>
    <font>
      <sz val="10"/>
      <name val="VNI-Times"/>
      <family val="2"/>
    </font>
    <font>
      <sz val="10"/>
      <color indexed="16"/>
      <name val="MS Serif"/>
      <family val="1"/>
    </font>
    <font>
      <sz val="14"/>
      <color indexed="8"/>
      <name val="Calibri"/>
      <family val="2"/>
    </font>
    <font>
      <sz val="14"/>
      <color indexed="8"/>
      <name val="Times New Roman"/>
      <family val="2"/>
    </font>
    <font>
      <sz val="14"/>
      <name val="뼻뮝"/>
      <family val="3"/>
    </font>
    <font>
      <sz val="12"/>
      <name val="바탕체"/>
      <family val="3"/>
    </font>
    <font>
      <sz val="12"/>
      <name val="뼻뮝"/>
      <family val="3"/>
    </font>
    <font>
      <sz val="13"/>
      <name val="Times New Roman"/>
      <family val="1"/>
    </font>
    <font>
      <sz val="10"/>
      <name val="Arial"/>
      <family val="2"/>
      <charset val="163"/>
    </font>
    <font>
      <b/>
      <sz val="18"/>
      <name val="Arial"/>
      <family val="2"/>
    </font>
    <font>
      <sz val="7"/>
      <name val="Small Fonts"/>
      <family val="2"/>
    </font>
    <font>
      <b/>
      <sz val="12"/>
      <name val=".VnTime"/>
      <family val="2"/>
    </font>
    <font>
      <sz val="14"/>
      <name val="Times New Roman"/>
      <family val="1"/>
    </font>
    <font>
      <b/>
      <sz val="12"/>
      <name val="Times New Romanh"/>
    </font>
    <font>
      <b/>
      <u/>
      <sz val="12"/>
      <name val="Times New Roman"/>
      <family val="1"/>
    </font>
    <font>
      <b/>
      <sz val="12"/>
      <name val="Times New Roman"/>
      <family val="1"/>
      <charset val="163"/>
    </font>
    <font>
      <sz val="11"/>
      <color indexed="8"/>
      <name val="Calibri"/>
      <family val="2"/>
      <charset val="163"/>
    </font>
    <font>
      <sz val="10"/>
      <color indexed="8"/>
      <name val="Times New Roman"/>
      <family val="2"/>
      <charset val="163"/>
    </font>
    <font>
      <sz val="10"/>
      <name val="Helv"/>
      <family val="2"/>
    </font>
    <font>
      <sz val="10"/>
      <name val="Arial Unicode MS"/>
      <family val="2"/>
    </font>
    <font>
      <sz val="9"/>
      <name val="Arial"/>
      <family val="2"/>
    </font>
    <font>
      <i/>
      <sz val="11"/>
      <color indexed="23"/>
      <name val="Calibri"/>
      <family val="2"/>
      <charset val="163"/>
    </font>
    <font>
      <sz val="12"/>
      <name val=".VnArial Narrow"/>
      <family val="2"/>
    </font>
    <font>
      <sz val="12"/>
      <color indexed="8"/>
      <name val="Times New Roman"/>
      <family val="2"/>
      <charset val="163"/>
    </font>
    <font>
      <b/>
      <sz val="14"/>
      <name val="Times New Roman"/>
      <family val="1"/>
    </font>
    <font>
      <b/>
      <sz val="14"/>
      <name val="Times New Roman"/>
      <family val="1"/>
      <charset val="163"/>
    </font>
    <font>
      <sz val="14"/>
      <name val="Times New Roman"/>
      <family val="1"/>
      <charset val="163"/>
    </font>
    <font>
      <sz val="14"/>
      <name val=".VnTime"/>
      <family val="2"/>
      <charset val="163"/>
    </font>
    <font>
      <i/>
      <sz val="13"/>
      <name val="Times New Roman"/>
      <family val="1"/>
    </font>
    <font>
      <sz val="12"/>
      <name val="Times New Roman"/>
      <family val="1"/>
      <charset val="163"/>
    </font>
    <font>
      <sz val="12"/>
      <name val=".VnTime"/>
      <family val="2"/>
      <charset val="163"/>
    </font>
    <font>
      <sz val="11"/>
      <color theme="1"/>
      <name val="Calibri"/>
      <family val="2"/>
    </font>
    <font>
      <sz val="11"/>
      <color theme="1"/>
      <name val="Calibri"/>
      <family val="2"/>
      <charset val="163"/>
      <scheme val="minor"/>
    </font>
    <font>
      <sz val="12"/>
      <color theme="1"/>
      <name val="Times New Roman"/>
      <family val="2"/>
    </font>
    <font>
      <sz val="10"/>
      <color theme="1"/>
      <name val="Times New Roman"/>
      <family val="2"/>
      <charset val="163"/>
    </font>
    <font>
      <sz val="12"/>
      <color theme="1"/>
      <name val="Times New Roman"/>
      <family val="1"/>
    </font>
    <font>
      <b/>
      <sz val="11"/>
      <color theme="1"/>
      <name val="Times New Roman"/>
      <family val="1"/>
    </font>
    <font>
      <b/>
      <sz val="8"/>
      <name val="Times New Roman"/>
      <family val="1"/>
    </font>
    <font>
      <b/>
      <sz val="11"/>
      <name val="Times New Roman"/>
      <family val="1"/>
    </font>
    <font>
      <i/>
      <sz val="11"/>
      <name val="Times New Roman"/>
      <family val="1"/>
    </font>
    <font>
      <i/>
      <sz val="10"/>
      <name val="Times New Roman"/>
      <family val="1"/>
    </font>
    <font>
      <b/>
      <sz val="10"/>
      <name val="Times New Roman"/>
      <family val="1"/>
    </font>
    <font>
      <sz val="9"/>
      <name val="Times New Roman"/>
      <family val="1"/>
    </font>
    <font>
      <b/>
      <sz val="9"/>
      <color indexed="81"/>
      <name val="Tahoma"/>
      <family val="2"/>
    </font>
    <font>
      <sz val="9"/>
      <color indexed="81"/>
      <name val="Tahoma"/>
      <family val="2"/>
    </font>
    <font>
      <b/>
      <sz val="9"/>
      <name val="Times New Roman"/>
      <family val="1"/>
    </font>
    <font>
      <i/>
      <sz val="11"/>
      <color rgb="FF7F7F7F"/>
      <name val="Calibri"/>
      <family val="2"/>
      <charset val="163"/>
      <scheme val="minor"/>
    </font>
    <font>
      <sz val="8"/>
      <name val="Arial"/>
      <family val="2"/>
    </font>
    <font>
      <sz val="11"/>
      <name val="돋움"/>
      <charset val="129"/>
    </font>
    <font>
      <b/>
      <sz val="10"/>
      <name val="Helv"/>
      <family val="2"/>
    </font>
    <font>
      <b/>
      <sz val="12"/>
      <name val="Helv"/>
      <family val="2"/>
    </font>
    <font>
      <b/>
      <sz val="1"/>
      <color indexed="8"/>
      <name val="Courier"/>
      <family val="3"/>
    </font>
    <font>
      <b/>
      <sz val="11"/>
      <name val="Helv"/>
      <family val="2"/>
    </font>
    <font>
      <sz val="11"/>
      <color indexed="8"/>
      <name val="Helvetica Neue"/>
    </font>
    <font>
      <sz val="14"/>
      <name val=".VnArial"/>
      <family val="2"/>
    </font>
    <font>
      <sz val="10"/>
      <name val="명조"/>
      <family val="3"/>
      <charset val="129"/>
    </font>
    <font>
      <sz val="14"/>
      <color theme="1"/>
      <name val="Times New Roman"/>
      <family val="2"/>
    </font>
    <font>
      <sz val="12"/>
      <color theme="1"/>
      <name val="Times New Roman"/>
      <family val="2"/>
      <charset val="163"/>
    </font>
    <font>
      <sz val="14"/>
      <color theme="1"/>
      <name val=".VnTime"/>
      <family val="2"/>
    </font>
    <font>
      <sz val="11"/>
      <name val="MS Sans Serif"/>
      <family val="2"/>
    </font>
    <font>
      <sz val="12"/>
      <name val="VNI-Times"/>
    </font>
    <font>
      <sz val="10"/>
      <name val="VNI-Times"/>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0"/>
      <name val="Helv"/>
    </font>
    <font>
      <b/>
      <sz val="12"/>
      <color indexed="9"/>
      <name val="Times New Roman"/>
      <family val="2"/>
    </font>
    <font>
      <i/>
      <sz val="12"/>
      <color indexed="23"/>
      <name val="Times New Roman"/>
      <family val="2"/>
    </font>
    <font>
      <sz val="12"/>
      <color indexed="17"/>
      <name val="Times New Roman"/>
      <family val="2"/>
    </font>
    <font>
      <sz val="8"/>
      <name val="Arial"/>
      <family val="2"/>
      <charset val="163"/>
    </font>
    <font>
      <b/>
      <u/>
      <sz val="13"/>
      <name val="VnTime"/>
    </font>
    <font>
      <b/>
      <sz val="12"/>
      <name val="Helv"/>
    </font>
    <font>
      <b/>
      <sz val="15"/>
      <color indexed="56"/>
      <name val="Times New Roman"/>
      <family val="2"/>
    </font>
    <font>
      <b/>
      <sz val="13"/>
      <color indexed="56"/>
      <name val="Times New Roman"/>
      <family val="2"/>
    </font>
    <font>
      <b/>
      <sz val="11"/>
      <color indexed="56"/>
      <name val="Times New Roman"/>
      <family val="2"/>
    </font>
    <font>
      <b/>
      <sz val="14"/>
      <name val=".VnTimeH"/>
      <family val="2"/>
    </font>
    <font>
      <sz val="12"/>
      <color indexed="62"/>
      <name val="Times New Roman"/>
      <family val="2"/>
    </font>
    <font>
      <sz val="12"/>
      <color indexed="52"/>
      <name val="Times New Roman"/>
      <family val="2"/>
    </font>
    <font>
      <b/>
      <sz val="11"/>
      <name val="Helv"/>
    </font>
    <font>
      <sz val="12"/>
      <color indexed="60"/>
      <name val="Times New Roman"/>
      <family val="2"/>
    </font>
    <font>
      <sz val="14"/>
      <color indexed="8"/>
      <name val="Times New Roman"/>
      <family val="2"/>
      <charset val="163"/>
    </font>
    <font>
      <b/>
      <sz val="12"/>
      <color indexed="63"/>
      <name val="Times New Roman"/>
      <family val="2"/>
    </font>
    <font>
      <b/>
      <sz val="13"/>
      <color indexed="8"/>
      <name val=".VnTimeH"/>
      <family val="2"/>
    </font>
    <font>
      <b/>
      <sz val="18"/>
      <color indexed="56"/>
      <name val="Times New Roman"/>
      <family val="2"/>
    </font>
    <font>
      <b/>
      <sz val="12"/>
      <color indexed="8"/>
      <name val="Times New Roman"/>
      <family val="2"/>
    </font>
    <font>
      <sz val="14"/>
      <name val="VnTime"/>
      <family val="2"/>
    </font>
    <font>
      <sz val="12"/>
      <color indexed="10"/>
      <name val="Times New Roman"/>
      <family val="2"/>
    </font>
    <font>
      <sz val="11"/>
      <color theme="1"/>
      <name val="Times New Roman"/>
      <family val="2"/>
      <charset val="163"/>
    </font>
    <font>
      <sz val="11"/>
      <name val="Calibri"/>
      <family val="2"/>
      <scheme val="minor"/>
    </font>
    <font>
      <b/>
      <sz val="11"/>
      <name val="Calibri"/>
      <family val="2"/>
      <scheme val="minor"/>
    </font>
    <font>
      <sz val="9"/>
      <color rgb="FFFF0000"/>
      <name val="Times New Roman"/>
      <family val="1"/>
    </font>
    <font>
      <b/>
      <sz val="12"/>
      <color theme="1"/>
      <name val="Times New Roman"/>
      <family val="1"/>
    </font>
    <font>
      <i/>
      <sz val="9"/>
      <name val="Times New Roman"/>
      <family val="1"/>
    </font>
    <font>
      <b/>
      <sz val="9"/>
      <name val="Arial"/>
      <family val="2"/>
    </font>
    <font>
      <sz val="9"/>
      <name val="Times New Roman"/>
      <family val="1"/>
      <charset val="163"/>
    </font>
    <font>
      <sz val="12"/>
      <color theme="0"/>
      <name val="Times New Roman"/>
      <family val="1"/>
    </font>
    <font>
      <b/>
      <sz val="13"/>
      <name val="Times New Roman"/>
      <family val="1"/>
      <charset val="163"/>
    </font>
    <font>
      <sz val="14"/>
      <name val="Arial"/>
      <family val="2"/>
      <charset val="163"/>
    </font>
    <font>
      <sz val="13"/>
      <name val="Arial"/>
      <family val="2"/>
      <charset val="163"/>
    </font>
    <font>
      <i/>
      <sz val="13"/>
      <name val="Times New Roman"/>
      <family val="1"/>
      <charset val="163"/>
    </font>
    <font>
      <i/>
      <sz val="12"/>
      <name val="Times New Roman"/>
      <family val="1"/>
      <charset val="163"/>
    </font>
    <font>
      <sz val="11"/>
      <name val="Arial"/>
      <family val="2"/>
      <charset val="163"/>
    </font>
    <font>
      <sz val="11"/>
      <name val=".VnTime"/>
      <family val="2"/>
      <charset val="163"/>
    </font>
    <font>
      <sz val="11"/>
      <name val="Times New Roman"/>
      <family val="1"/>
      <charset val="163"/>
    </font>
    <font>
      <sz val="10"/>
      <name val="Times New Roman"/>
      <family val="1"/>
      <charset val="163"/>
    </font>
    <font>
      <b/>
      <sz val="10"/>
      <name val="Times New Roman"/>
      <family val="1"/>
      <charset val="163"/>
    </font>
    <font>
      <b/>
      <sz val="11"/>
      <name val="Times New Roman"/>
      <family val="1"/>
      <charset val="163"/>
    </font>
    <font>
      <i/>
      <sz val="11"/>
      <name val=".VnTime"/>
      <family val="2"/>
      <charset val="163"/>
    </font>
    <font>
      <i/>
      <sz val="11"/>
      <name val="Times New Roman"/>
      <family val="1"/>
      <charset val="163"/>
    </font>
    <font>
      <b/>
      <sz val="11"/>
      <name val=".VnTime"/>
      <family val="2"/>
      <charset val="163"/>
    </font>
    <font>
      <sz val="11"/>
      <name val="Arial"/>
      <family val="2"/>
    </font>
    <font>
      <b/>
      <i/>
      <sz val="11"/>
      <name val="Times New Roman"/>
      <family val="1"/>
    </font>
    <font>
      <vertAlign val="superscript"/>
      <sz val="11"/>
      <name val="Times New Roman"/>
      <family val="1"/>
    </font>
    <font>
      <b/>
      <sz val="13"/>
      <name val="Times New Roman"/>
      <family val="1"/>
    </font>
    <font>
      <sz val="11"/>
      <name val="Calibri"/>
      <family val="2"/>
    </font>
    <font>
      <sz val="12"/>
      <name val="Calibri"/>
      <family val="2"/>
      <charset val="163"/>
    </font>
    <font>
      <sz val="11"/>
      <color theme="0"/>
      <name val="Calibri"/>
      <family val="2"/>
      <scheme val="minor"/>
    </font>
    <font>
      <sz val="14"/>
      <color theme="0"/>
      <name val=".VnTime"/>
      <family val="2"/>
      <charset val="163"/>
    </font>
    <font>
      <sz val="12"/>
      <color theme="0"/>
      <name val=".VnTime"/>
      <family val="2"/>
      <charset val="163"/>
    </font>
    <font>
      <b/>
      <sz val="12"/>
      <color theme="0"/>
      <name val=".VnTime"/>
      <family val="2"/>
    </font>
    <font>
      <b/>
      <sz val="12"/>
      <color theme="0"/>
      <name val="Times New Roman"/>
      <family val="1"/>
    </font>
    <font>
      <i/>
      <sz val="12"/>
      <color theme="0"/>
      <name val="Times New Roman"/>
      <family val="1"/>
    </font>
    <font>
      <sz val="11"/>
      <color theme="0"/>
      <name val="Times New Roman"/>
      <family val="1"/>
    </font>
    <font>
      <b/>
      <sz val="11"/>
      <color theme="0"/>
      <name val="Times New Roman"/>
      <family val="1"/>
    </font>
    <font>
      <sz val="9"/>
      <color theme="0"/>
      <name val="Arial"/>
      <family val="2"/>
    </font>
    <font>
      <sz val="14"/>
      <name val="Calibri"/>
      <family val="2"/>
      <scheme val="minor"/>
    </font>
    <font>
      <sz val="13"/>
      <name val="Calibri"/>
      <family val="2"/>
      <scheme val="minor"/>
    </font>
    <font>
      <b/>
      <sz val="14"/>
      <color theme="1"/>
      <name val="Times New Roman"/>
      <family val="1"/>
    </font>
    <font>
      <sz val="13"/>
      <color theme="1"/>
      <name val="Calibri"/>
      <family val="2"/>
      <scheme val="minor"/>
    </font>
    <font>
      <sz val="12"/>
      <color theme="1"/>
      <name val="Calibri"/>
      <family val="2"/>
      <scheme val="minor"/>
    </font>
    <font>
      <sz val="10"/>
      <name val="Calibri"/>
      <family val="2"/>
      <scheme val="minor"/>
    </font>
    <font>
      <b/>
      <u/>
      <sz val="12"/>
      <name val="Times New Roman"/>
      <family val="1"/>
      <charset val="163"/>
    </font>
    <font>
      <b/>
      <sz val="12"/>
      <name val=".VnTime"/>
      <family val="2"/>
      <charset val="163"/>
    </font>
    <font>
      <sz val="12"/>
      <color rgb="FF000000"/>
      <name val="Times New Roman"/>
      <family val="1"/>
    </font>
    <font>
      <b/>
      <sz val="12"/>
      <color rgb="FFFF0000"/>
      <name val="Times New Roman"/>
      <family val="1"/>
    </font>
    <font>
      <sz val="12"/>
      <color rgb="FFFF0000"/>
      <name val="Times New Roman"/>
      <family val="1"/>
    </font>
    <font>
      <sz val="13"/>
      <name val="VnTime"/>
    </font>
    <font>
      <sz val="12"/>
      <name val=".VnArial"/>
      <family val="2"/>
    </font>
  </fonts>
  <fills count="42">
    <fill>
      <patternFill patternType="none"/>
    </fill>
    <fill>
      <patternFill patternType="gray125"/>
    </fill>
    <fill>
      <patternFill patternType="solid">
        <fgColor indexed="22"/>
        <bgColor indexed="46"/>
      </patternFill>
    </fill>
    <fill>
      <patternFill patternType="solid">
        <fgColor indexed="31"/>
        <bgColor indexed="49"/>
      </patternFill>
    </fill>
    <fill>
      <patternFill patternType="solid">
        <fgColor indexed="44"/>
        <bgColor indexed="24"/>
      </patternFill>
    </fill>
    <fill>
      <patternFill patternType="solid">
        <fgColor indexed="26"/>
        <bgColor indexed="9"/>
      </patternFill>
    </fill>
    <fill>
      <patternFill patternType="solid">
        <fgColor indexed="55"/>
        <bgColor indexed="23"/>
      </patternFill>
    </fill>
    <fill>
      <patternFill patternType="solid">
        <fgColor indexed="42"/>
        <bgColor indexed="27"/>
      </patternFill>
    </fill>
    <fill>
      <patternFill patternType="solid">
        <fgColor indexed="27"/>
        <bgColor indexed="41"/>
      </patternFill>
    </fill>
    <fill>
      <patternFill patternType="solid">
        <fgColor indexed="47"/>
        <bgColor indexed="49"/>
      </patternFill>
    </fill>
    <fill>
      <patternFill patternType="solid">
        <fgColor indexed="46"/>
        <bgColor indexed="22"/>
      </patternFill>
    </fill>
    <fill>
      <patternFill patternType="solid">
        <fgColor indexed="52"/>
        <bgColor indexed="45"/>
      </patternFill>
    </fill>
    <fill>
      <patternFill patternType="solid">
        <fgColor indexed="49"/>
        <bgColor indexed="3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9" tint="-0.249977111117893"/>
        <bgColor indexed="64"/>
      </patternFill>
    </fill>
  </fills>
  <borders count="114">
    <border>
      <left/>
      <right/>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double">
        <color indexed="8"/>
      </top>
      <bottom/>
      <diagonal/>
    </border>
    <border>
      <left style="thin">
        <color indexed="8"/>
      </left>
      <right style="thin">
        <color indexed="8"/>
      </right>
      <top style="hair">
        <color indexed="8"/>
      </top>
      <bottom style="hair">
        <color indexed="8"/>
      </bottom>
      <diagonal/>
    </border>
    <border>
      <left/>
      <right style="double">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bottom style="medium">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right/>
      <top style="thin">
        <color indexed="64"/>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indexed="64"/>
      </left>
      <right/>
      <top style="hair">
        <color indexed="64"/>
      </top>
      <bottom style="hair">
        <color indexed="64"/>
      </bottom>
      <diagonal/>
    </border>
    <border>
      <left style="thin">
        <color indexed="8"/>
      </left>
      <right style="thin">
        <color indexed="8"/>
      </right>
      <top style="hair">
        <color indexed="8"/>
      </top>
      <bottom style="hair">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hair">
        <color indexed="8"/>
      </top>
      <bottom style="hair">
        <color indexed="8"/>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8"/>
      </left>
      <right style="thin">
        <color indexed="8"/>
      </right>
      <top/>
      <bottom style="thin">
        <color indexed="64"/>
      </bottom>
      <diagonal/>
    </border>
    <border>
      <left style="thin">
        <color indexed="8"/>
      </left>
      <right style="thin">
        <color indexed="8"/>
      </right>
      <top style="hair">
        <color indexed="8"/>
      </top>
      <bottom style="thin">
        <color indexed="8"/>
      </bottom>
      <diagonal/>
    </border>
    <border>
      <left style="thin">
        <color indexed="8"/>
      </left>
      <right style="thin">
        <color indexed="8"/>
      </right>
      <top style="thin">
        <color indexed="64"/>
      </top>
      <bottom style="hair">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diagonal/>
    </border>
    <border>
      <left/>
      <right/>
      <top style="thin">
        <color auto="1"/>
      </top>
      <bottom style="thin">
        <color auto="1"/>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indexed="64"/>
      </top>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2209">
    <xf numFmtId="0" fontId="0" fillId="0" borderId="0"/>
    <xf numFmtId="43" fontId="16" fillId="0" borderId="0" applyFont="0" applyFill="0" applyBorder="0" applyAlignment="0" applyProtection="0"/>
    <xf numFmtId="0" fontId="17" fillId="0" borderId="0"/>
    <xf numFmtId="171" fontId="26" fillId="0" borderId="0" applyFill="0" applyBorder="0" applyAlignment="0" applyProtection="0"/>
    <xf numFmtId="0" fontId="17" fillId="0" borderId="0" applyNumberFormat="0" applyFill="0" applyBorder="0" applyAlignment="0" applyProtection="0"/>
    <xf numFmtId="3" fontId="27" fillId="0" borderId="1"/>
    <xf numFmtId="172" fontId="26" fillId="0" borderId="0" applyBorder="0"/>
    <xf numFmtId="0" fontId="28" fillId="0" borderId="0"/>
    <xf numFmtId="0" fontId="28" fillId="0" borderId="0"/>
    <xf numFmtId="0" fontId="29" fillId="0" borderId="0" applyNumberFormat="0" applyFill="0" applyAlignment="0"/>
    <xf numFmtId="173" fontId="26" fillId="0" borderId="0" applyFill="0" applyBorder="0" applyAlignment="0" applyProtection="0"/>
    <xf numFmtId="0" fontId="26" fillId="0" borderId="0" applyFill="0" applyBorder="0" applyAlignment="0" applyProtection="0"/>
    <xf numFmtId="174" fontId="26" fillId="0" borderId="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Fill="0" applyBorder="0" applyAlignment="0" applyProtection="0"/>
    <xf numFmtId="175"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8"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30" fillId="0" borderId="0"/>
    <xf numFmtId="40" fontId="26" fillId="0" borderId="0" applyFill="0" applyBorder="0" applyAlignment="0" applyProtection="0"/>
    <xf numFmtId="40" fontId="29" fillId="0" borderId="0" applyFill="0" applyBorder="0" applyAlignment="0" applyProtection="0"/>
    <xf numFmtId="38" fontId="26" fillId="0" borderId="0" applyFill="0" applyBorder="0" applyAlignment="0" applyProtection="0"/>
    <xf numFmtId="3" fontId="29" fillId="0" borderId="0" applyFill="0" applyBorder="0" applyAlignment="0" applyProtection="0"/>
    <xf numFmtId="179" fontId="29" fillId="0" borderId="0" applyFill="0" applyBorder="0" applyAlignment="0" applyProtection="0"/>
    <xf numFmtId="0" fontId="29" fillId="0" borderId="0" applyFill="0" applyBorder="0" applyAlignment="0" applyProtection="0"/>
    <xf numFmtId="0" fontId="26" fillId="0" borderId="0" applyNumberFormat="0" applyFill="0" applyBorder="0" applyAlignment="0" applyProtection="0"/>
    <xf numFmtId="2" fontId="29" fillId="0" borderId="0" applyFill="0" applyBorder="0" applyAlignment="0" applyProtection="0"/>
    <xf numFmtId="0" fontId="31" fillId="0" borderId="2">
      <alignment horizontal="left" vertical="center"/>
    </xf>
    <xf numFmtId="0" fontId="31" fillId="0" borderId="0" applyNumberFormat="0" applyFill="0" applyBorder="0" applyAlignment="0" applyProtection="0"/>
    <xf numFmtId="0" fontId="32" fillId="0" borderId="0"/>
    <xf numFmtId="0" fontId="32" fillId="0" borderId="0"/>
    <xf numFmtId="0" fontId="33" fillId="0" borderId="0"/>
    <xf numFmtId="0" fontId="29" fillId="0" borderId="3" applyNumberFormat="0" applyFill="0" applyAlignment="0" applyProtection="0"/>
    <xf numFmtId="0" fontId="28" fillId="0" borderId="0"/>
    <xf numFmtId="0" fontId="26" fillId="0" borderId="0"/>
    <xf numFmtId="0" fontId="34" fillId="0" borderId="0"/>
    <xf numFmtId="0" fontId="35" fillId="0" borderId="0"/>
    <xf numFmtId="0" fontId="26" fillId="0" borderId="0" applyFill="0" applyBorder="0" applyAlignment="0" applyProtection="0"/>
    <xf numFmtId="174" fontId="26" fillId="0" borderId="0" applyFill="0" applyBorder="0" applyAlignment="0" applyProtection="0"/>
    <xf numFmtId="180" fontId="26" fillId="0" borderId="0" applyFill="0" applyBorder="0" applyAlignment="0" applyProtection="0"/>
    <xf numFmtId="171" fontId="26" fillId="0" borderId="0" applyFill="0" applyBorder="0" applyAlignment="0" applyProtection="0"/>
    <xf numFmtId="0" fontId="36" fillId="0" borderId="0"/>
    <xf numFmtId="176" fontId="26" fillId="0" borderId="0" applyFill="0" applyBorder="0" applyAlignment="0" applyProtection="0"/>
    <xf numFmtId="40" fontId="26" fillId="0" borderId="0" applyFill="0" applyBorder="0" applyAlignment="0" applyProtection="0"/>
    <xf numFmtId="38" fontId="26" fillId="0" borderId="0" applyFill="0" applyBorder="0" applyAlignment="0" applyProtection="0"/>
    <xf numFmtId="9" fontId="26" fillId="0" borderId="0" applyFill="0" applyBorder="0" applyAlignment="0" applyProtection="0"/>
    <xf numFmtId="177" fontId="26" fillId="0" borderId="0" applyFill="0" applyBorder="0" applyAlignment="0" applyProtection="0"/>
    <xf numFmtId="173" fontId="26" fillId="0" borderId="0" applyFill="0" applyBorder="0" applyAlignment="0" applyProtection="0"/>
    <xf numFmtId="181" fontId="26" fillId="0" borderId="0" applyFill="0" applyBorder="0" applyAlignment="0" applyProtection="0"/>
    <xf numFmtId="181" fontId="26" fillId="0" borderId="0" applyFill="0" applyBorder="0" applyAlignment="0" applyProtection="0"/>
    <xf numFmtId="0" fontId="37" fillId="0" borderId="0"/>
    <xf numFmtId="182" fontId="26" fillId="0" borderId="0" applyFill="0" applyBorder="0" applyAlignment="0" applyProtection="0"/>
    <xf numFmtId="0" fontId="26" fillId="0" borderId="0"/>
    <xf numFmtId="0" fontId="26" fillId="0" borderId="0" applyFill="0" applyBorder="0" applyAlignment="0" applyProtection="0"/>
    <xf numFmtId="183" fontId="26" fillId="0" borderId="0" applyFill="0" applyBorder="0" applyAlignment="0" applyProtection="0"/>
    <xf numFmtId="0" fontId="29" fillId="0" borderId="0"/>
    <xf numFmtId="184"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186"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0" fontId="26" fillId="0" borderId="0" applyFill="0" applyBorder="0" applyAlignment="0" applyProtection="0"/>
    <xf numFmtId="0" fontId="26" fillId="0" borderId="0" applyFill="0" applyBorder="0" applyAlignment="0" applyProtection="0"/>
    <xf numFmtId="184"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79" fillId="0" borderId="0"/>
    <xf numFmtId="184"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84"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71" fontId="26" fillId="0" borderId="0" applyFill="0" applyBorder="0" applyAlignment="0" applyProtection="0"/>
    <xf numFmtId="0" fontId="29" fillId="0" borderId="0"/>
    <xf numFmtId="0" fontId="28" fillId="0" borderId="0" applyNumberFormat="0" applyFill="0" applyBorder="0" applyAlignment="0" applyProtection="0"/>
    <xf numFmtId="171" fontId="26" fillId="0" borderId="0" applyFill="0" applyBorder="0" applyAlignment="0" applyProtection="0"/>
    <xf numFmtId="185" fontId="26" fillId="0" borderId="0" applyFill="0" applyBorder="0" applyAlignment="0" applyProtection="0"/>
    <xf numFmtId="192" fontId="26" fillId="0" borderId="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4" fontId="26" fillId="0" borderId="0" applyFill="0" applyBorder="0" applyAlignment="0" applyProtection="0"/>
    <xf numFmtId="176"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0" fontId="2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98" fontId="26" fillId="0" borderId="0" applyFill="0" applyBorder="0" applyAlignment="0" applyProtection="0"/>
    <xf numFmtId="0" fontId="26" fillId="0" borderId="0"/>
    <xf numFmtId="199"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71"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80" fontId="26" fillId="0" borderId="0" applyFill="0" applyBorder="0" applyAlignment="0" applyProtection="0"/>
    <xf numFmtId="181" fontId="26" fillId="0" borderId="0" applyFill="0" applyBorder="0" applyAlignment="0" applyProtection="0"/>
    <xf numFmtId="200" fontId="26" fillId="0" borderId="0" applyFill="0" applyBorder="0" applyAlignment="0" applyProtection="0"/>
    <xf numFmtId="201" fontId="29" fillId="0" borderId="0" applyFill="0" applyBorder="0" applyAlignment="0" applyProtection="0"/>
    <xf numFmtId="181" fontId="26" fillId="0" borderId="0" applyFill="0" applyBorder="0" applyAlignment="0" applyProtection="0"/>
    <xf numFmtId="0" fontId="38" fillId="0" borderId="0"/>
    <xf numFmtId="0" fontId="38" fillId="0" borderId="0"/>
    <xf numFmtId="0" fontId="26" fillId="0" borderId="0"/>
    <xf numFmtId="1" fontId="39" fillId="0" borderId="0" applyBorder="0" applyAlignment="0"/>
    <xf numFmtId="3" fontId="27" fillId="0" borderId="1"/>
    <xf numFmtId="3" fontId="27" fillId="0" borderId="1"/>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198" fontId="26" fillId="0" borderId="0" applyFill="0" applyBorder="0" applyAlignment="0" applyProtection="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40" fillId="2" borderId="0"/>
    <xf numFmtId="0" fontId="40" fillId="2" borderId="0"/>
    <xf numFmtId="0" fontId="40" fillId="2" borderId="0"/>
    <xf numFmtId="0" fontId="26" fillId="0" borderId="0" applyNumberFormat="0" applyBorder="0">
      <alignment horizontal="left" indent="2"/>
    </xf>
    <xf numFmtId="0" fontId="26" fillId="0" borderId="0" applyNumberFormat="0" applyBorder="0">
      <alignment horizontal="left" indent="2"/>
    </xf>
    <xf numFmtId="9" fontId="29" fillId="0" borderId="0" applyFill="0" applyBorder="0" applyAlignment="0" applyProtection="0"/>
    <xf numFmtId="9" fontId="29" fillId="0" borderId="0" applyFill="0" applyBorder="0" applyAlignment="0" applyProtection="0"/>
    <xf numFmtId="0" fontId="29" fillId="0" borderId="4" applyFill="0" applyAlignment="0"/>
    <xf numFmtId="9" fontId="41" fillId="0" borderId="0" applyBorder="0" applyAlignment="0" applyProtection="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42" fillId="2" borderId="0"/>
    <xf numFmtId="0" fontId="42" fillId="2" borderId="0"/>
    <xf numFmtId="0" fontId="42" fillId="2" borderId="0"/>
    <xf numFmtId="0" fontId="26" fillId="0" borderId="0" applyNumberFormat="0" applyBorder="0" applyAlignment="0"/>
    <xf numFmtId="0" fontId="26" fillId="0" borderId="0" applyNumberFormat="0" applyBorder="0" applyAlignment="0"/>
    <xf numFmtId="0" fontId="17" fillId="0" borderId="0"/>
    <xf numFmtId="0" fontId="26" fillId="0" borderId="0"/>
    <xf numFmtId="0" fontId="26" fillId="0"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6" fillId="0" borderId="0" applyFill="0" applyBorder="0" applyAlignment="0" applyProtection="0"/>
    <xf numFmtId="0" fontId="29" fillId="0" borderId="0" applyFill="0" applyBorder="0" applyAlignment="0" applyProtection="0"/>
    <xf numFmtId="0" fontId="26" fillId="0" borderId="0" applyFill="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45"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45" fillId="9" borderId="0" applyNumberFormat="0" applyBorder="0" applyAlignment="0" applyProtection="0"/>
    <xf numFmtId="202" fontId="26" fillId="0" borderId="0" applyFill="0" applyBorder="0" applyAlignment="0" applyProtection="0"/>
    <xf numFmtId="0" fontId="26" fillId="0" borderId="0" applyFill="0" applyBorder="0" applyAlignment="0" applyProtection="0"/>
    <xf numFmtId="203" fontId="26" fillId="0" borderId="0" applyFill="0" applyBorder="0" applyAlignment="0" applyProtection="0"/>
    <xf numFmtId="204" fontId="26" fillId="0" borderId="0" applyFill="0" applyBorder="0" applyAlignment="0" applyProtection="0"/>
    <xf numFmtId="0" fontId="26" fillId="0" borderId="0" applyFill="0" applyBorder="0" applyAlignment="0" applyProtection="0"/>
    <xf numFmtId="204" fontId="26" fillId="0" borderId="0" applyFill="0" applyBorder="0" applyAlignment="0" applyProtection="0"/>
    <xf numFmtId="0" fontId="46" fillId="0" borderId="0">
      <alignment horizontal="center" wrapText="1"/>
      <protection locked="0"/>
    </xf>
    <xf numFmtId="205" fontId="26" fillId="0" borderId="0" applyFill="0" applyBorder="0" applyAlignment="0" applyProtection="0"/>
    <xf numFmtId="0" fontId="26" fillId="0" borderId="0" applyFill="0" applyBorder="0" applyAlignment="0" applyProtection="0"/>
    <xf numFmtId="206" fontId="26" fillId="0" borderId="0" applyFill="0" applyBorder="0" applyAlignment="0" applyProtection="0"/>
    <xf numFmtId="207" fontId="26" fillId="0" borderId="0" applyFill="0" applyBorder="0" applyAlignment="0" applyProtection="0"/>
    <xf numFmtId="0" fontId="26" fillId="0" borderId="0" applyFill="0" applyBorder="0" applyAlignment="0" applyProtection="0"/>
    <xf numFmtId="208" fontId="26" fillId="0" borderId="0" applyFill="0" applyBorder="0" applyAlignment="0" applyProtection="0"/>
    <xf numFmtId="171" fontId="26" fillId="0" borderId="0" applyFill="0" applyBorder="0" applyAlignment="0" applyProtection="0"/>
    <xf numFmtId="0" fontId="47" fillId="0" borderId="0"/>
    <xf numFmtId="0" fontId="25" fillId="0" borderId="0"/>
    <xf numFmtId="0" fontId="19" fillId="0" borderId="0" applyNumberFormat="0" applyFill="0" applyBorder="0" applyAlignment="0" applyProtection="0"/>
    <xf numFmtId="0" fontId="48" fillId="0" borderId="0"/>
    <xf numFmtId="0" fontId="49" fillId="0" borderId="0"/>
    <xf numFmtId="0" fontId="49" fillId="0" borderId="0"/>
    <xf numFmtId="0" fontId="23" fillId="0" borderId="0"/>
    <xf numFmtId="0" fontId="48" fillId="0" borderId="0"/>
    <xf numFmtId="0" fontId="50" fillId="0" borderId="0"/>
    <xf numFmtId="0" fontId="51" fillId="0" borderId="0"/>
    <xf numFmtId="0" fontId="52" fillId="0" borderId="0"/>
    <xf numFmtId="0" fontId="53" fillId="0" borderId="0"/>
    <xf numFmtId="209" fontId="17" fillId="0" borderId="0" applyFill="0" applyBorder="0" applyAlignment="0"/>
    <xf numFmtId="210" fontId="26" fillId="0" borderId="0" applyFill="0" applyBorder="0" applyAlignment="0"/>
    <xf numFmtId="211" fontId="26" fillId="0" borderId="0" applyFill="0" applyBorder="0" applyAlignment="0"/>
    <xf numFmtId="212" fontId="17" fillId="0" borderId="0" applyFill="0" applyBorder="0" applyAlignment="0"/>
    <xf numFmtId="213" fontId="17"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54" fillId="0" borderId="0"/>
    <xf numFmtId="216" fontId="26" fillId="0" borderId="0" applyFill="0" applyBorder="0" applyAlignment="0" applyProtection="0"/>
    <xf numFmtId="43" fontId="18" fillId="0" borderId="0" applyFont="0" applyFill="0" applyBorder="0" applyAlignment="0" applyProtection="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41" fontId="17"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214" fontId="26"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191"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177" fontId="78" fillId="0" borderId="0" applyFont="0" applyFill="0" applyBorder="0" applyAlignment="0" applyProtection="0"/>
    <xf numFmtId="43" fontId="1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applyFont="0" applyFill="0" applyBorder="0" applyAlignment="0" applyProtection="0"/>
    <xf numFmtId="191" fontId="26" fillId="0" borderId="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189" fontId="26" fillId="0" borderId="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81" fillId="0" borderId="0" applyProtection="0"/>
    <xf numFmtId="191" fontId="26" fillId="0" borderId="0" applyFill="0" applyBorder="0" applyAlignment="0" applyProtection="0"/>
    <xf numFmtId="43" fontId="19" fillId="0" borderId="0" applyFont="0" applyFill="0" applyBorder="0" applyAlignment="0" applyProtection="0"/>
    <xf numFmtId="240" fontId="80" fillId="0" borderId="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18" fontId="26" fillId="0" borderId="0" applyFill="0" applyBorder="0" applyAlignment="0" applyProtection="0"/>
    <xf numFmtId="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7" fillId="0" borderId="0" applyFont="0" applyFill="0" applyBorder="0" applyAlignment="0" applyProtection="0"/>
    <xf numFmtId="170" fontId="26" fillId="0" borderId="0" applyFont="0" applyFill="0" applyBorder="0" applyAlignment="0" applyProtection="0"/>
    <xf numFmtId="240" fontId="80" fillId="0" borderId="0" applyFill="0" applyBorder="0" applyAlignment="0" applyProtection="0"/>
    <xf numFmtId="178" fontId="17"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ill="0" applyBorder="0" applyAlignment="0" applyProtection="0"/>
    <xf numFmtId="219" fontId="23" fillId="0" borderId="0"/>
    <xf numFmtId="219" fontId="23" fillId="0" borderId="0"/>
    <xf numFmtId="3" fontId="26" fillId="0" borderId="0" applyFont="0" applyFill="0" applyBorder="0" applyAlignment="0" applyProtection="0"/>
    <xf numFmtId="0" fontId="56" fillId="0" borderId="0" applyNumberFormat="0" applyAlignment="0"/>
    <xf numFmtId="220" fontId="26" fillId="0" borderId="0" applyFill="0" applyBorder="0" applyAlignment="0" applyProtection="0"/>
    <xf numFmtId="221" fontId="26" fillId="0" borderId="0" applyFill="0" applyBorder="0" applyAlignment="0" applyProtection="0"/>
    <xf numFmtId="176" fontId="29" fillId="0" borderId="0" applyFill="0" applyBorder="0" applyAlignment="0" applyProtection="0"/>
    <xf numFmtId="177" fontId="26" fillId="0" borderId="0" applyFill="0" applyBorder="0" applyAlignment="0" applyProtection="0"/>
    <xf numFmtId="218" fontId="26" fillId="0" borderId="0" applyFill="0" applyBorder="0" applyAlignment="0" applyProtection="0"/>
    <xf numFmtId="222" fontId="26" fillId="0" borderId="0" applyFill="0" applyBorder="0" applyAlignment="0" applyProtection="0"/>
    <xf numFmtId="210" fontId="26" fillId="0" borderId="0" applyFill="0" applyBorder="0" applyAlignment="0" applyProtection="0"/>
    <xf numFmtId="223" fontId="26" fillId="0" borderId="0" applyFill="0" applyBorder="0" applyAlignment="0" applyProtection="0"/>
    <xf numFmtId="224" fontId="28" fillId="0" borderId="0" applyFont="0" applyFill="0" applyBorder="0" applyAlignment="0" applyProtection="0"/>
    <xf numFmtId="225" fontId="26" fillId="0" borderId="0"/>
    <xf numFmtId="225" fontId="69" fillId="0" borderId="0"/>
    <xf numFmtId="225" fontId="26" fillId="0" borderId="0"/>
    <xf numFmtId="172" fontId="26" fillId="0" borderId="0" applyFill="0" applyBorder="0" applyAlignment="0" applyProtection="0"/>
    <xf numFmtId="0" fontId="68" fillId="0" borderId="0"/>
    <xf numFmtId="0" fontId="26" fillId="0" borderId="0"/>
    <xf numFmtId="1" fontId="55" fillId="0" borderId="0" applyBorder="0"/>
    <xf numFmtId="226" fontId="17" fillId="0" borderId="5"/>
    <xf numFmtId="0" fontId="26" fillId="0" borderId="0" applyFont="0" applyFill="0" applyBorder="0" applyAlignment="0" applyProtection="0"/>
    <xf numFmtId="0" fontId="32" fillId="0" borderId="0" applyProtection="0"/>
    <xf numFmtId="14" fontId="57" fillId="0" borderId="0" applyFill="0" applyBorder="0" applyAlignment="0"/>
    <xf numFmtId="0" fontId="26" fillId="0" borderId="0" applyFill="0" applyBorder="0" applyAlignment="0" applyProtection="0"/>
    <xf numFmtId="0" fontId="58" fillId="0" borderId="0"/>
    <xf numFmtId="177" fontId="26" fillId="0" borderId="0" applyFill="0" applyBorder="0" applyAlignment="0" applyProtection="0"/>
    <xf numFmtId="227" fontId="26" fillId="0" borderId="0" applyFill="0" applyBorder="0" applyAlignment="0" applyProtection="0"/>
    <xf numFmtId="228" fontId="26" fillId="0" borderId="0" applyFill="0" applyBorder="0" applyAlignment="0" applyProtection="0"/>
    <xf numFmtId="229" fontId="26" fillId="0" borderId="0" applyFill="0" applyBorder="0" applyAlignment="0" applyProtection="0"/>
    <xf numFmtId="174" fontId="29" fillId="0" borderId="0" applyFill="0" applyBorder="0" applyAlignment="0" applyProtection="0"/>
    <xf numFmtId="230" fontId="26" fillId="0" borderId="0" applyFill="0" applyBorder="0" applyAlignment="0" applyProtection="0"/>
    <xf numFmtId="231" fontId="26" fillId="0" borderId="0"/>
    <xf numFmtId="231" fontId="69" fillId="0" borderId="0"/>
    <xf numFmtId="231" fontId="26" fillId="0" borderId="0"/>
    <xf numFmtId="0" fontId="59" fillId="0" borderId="0">
      <alignment vertical="top" wrapText="1"/>
    </xf>
    <xf numFmtId="176" fontId="26" fillId="0" borderId="0" applyFill="0" applyBorder="0" applyAlignment="0" applyProtection="0"/>
    <xf numFmtId="177"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232" fontId="26" fillId="0" borderId="0" applyFill="0" applyBorder="0" applyAlignment="0" applyProtection="0"/>
    <xf numFmtId="232" fontId="26" fillId="0" borderId="0" applyFill="0" applyBorder="0" applyAlignment="0" applyProtection="0"/>
    <xf numFmtId="19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233" fontId="26" fillId="0" borderId="0" applyFill="0" applyBorder="0" applyAlignment="0" applyProtection="0"/>
    <xf numFmtId="233" fontId="26" fillId="0" borderId="0" applyFill="0" applyBorder="0" applyAlignment="0" applyProtection="0"/>
    <xf numFmtId="191" fontId="26" fillId="0" borderId="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0" fontId="60" fillId="10"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0" borderId="0"/>
    <xf numFmtId="214" fontId="17" fillId="0" borderId="0" applyFill="0" applyBorder="0" applyAlignment="0"/>
    <xf numFmtId="210" fontId="26"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62" fillId="0" borderId="0" applyNumberFormat="0" applyAlignment="0"/>
    <xf numFmtId="234" fontId="26" fillId="0" borderId="0" applyFill="0" applyBorder="0" applyAlignment="0" applyProtection="0"/>
    <xf numFmtId="0" fontId="82" fillId="0" borderId="0" applyNumberFormat="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 fontId="26" fillId="0" borderId="0" applyFont="0" applyFill="0" applyBorder="0" applyAlignment="0" applyProtection="0"/>
    <xf numFmtId="2" fontId="32"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41" fontId="49" fillId="0" borderId="0" applyFont="0" applyFill="0" applyBorder="0" applyAlignment="0" applyProtection="0"/>
    <xf numFmtId="0" fontId="26" fillId="0" borderId="0"/>
    <xf numFmtId="0" fontId="26" fillId="0" borderId="0"/>
    <xf numFmtId="0" fontId="31" fillId="0" borderId="6" applyNumberFormat="0" applyAlignment="0" applyProtection="0">
      <alignment horizontal="left" vertical="center"/>
    </xf>
    <xf numFmtId="0" fontId="31" fillId="0" borderId="7">
      <alignment horizontal="left" vertical="center"/>
    </xf>
    <xf numFmtId="0" fontId="26" fillId="0" borderId="0"/>
    <xf numFmtId="0" fontId="26" fillId="0" borderId="0"/>
    <xf numFmtId="0" fontId="70" fillId="0" borderId="0" applyProtection="0"/>
    <xf numFmtId="0" fontId="26" fillId="0" borderId="0"/>
    <xf numFmtId="0" fontId="26" fillId="0" borderId="0"/>
    <xf numFmtId="0" fontId="31"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6" fillId="0" borderId="0"/>
    <xf numFmtId="37" fontId="71" fillId="0" borderId="0"/>
    <xf numFmtId="0" fontId="26" fillId="0" borderId="0"/>
    <xf numFmtId="0" fontId="26" fillId="0" borderId="0"/>
    <xf numFmtId="0" fontId="26" fillId="0" borderId="0"/>
    <xf numFmtId="0" fontId="63" fillId="0" borderId="0"/>
    <xf numFmtId="0" fontId="19" fillId="0" borderId="0"/>
    <xf numFmtId="0" fontId="26" fillId="0" borderId="0"/>
    <xf numFmtId="0" fontId="17" fillId="0" borderId="0"/>
    <xf numFmtId="0" fontId="19" fillId="0" borderId="0"/>
    <xf numFmtId="0" fontId="19" fillId="0" borderId="0"/>
    <xf numFmtId="0" fontId="26" fillId="0" borderId="0"/>
    <xf numFmtId="0" fontId="26" fillId="0" borderId="0"/>
    <xf numFmtId="0" fontId="92"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3" fillId="0" borderId="0"/>
    <xf numFmtId="0" fontId="17" fillId="0" borderId="0"/>
    <xf numFmtId="0" fontId="23" fillId="0" borderId="0"/>
    <xf numFmtId="0" fontId="19" fillId="0" borderId="0"/>
    <xf numFmtId="0" fontId="32"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26" fillId="0" borderId="0"/>
    <xf numFmtId="0" fontId="19" fillId="0" borderId="0"/>
    <xf numFmtId="0" fontId="16" fillId="0" borderId="0"/>
    <xf numFmtId="0" fontId="19"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26" fillId="0" borderId="0"/>
    <xf numFmtId="0" fontId="19"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18" fillId="0" borderId="0"/>
    <xf numFmtId="0" fontId="26" fillId="0" borderId="0"/>
    <xf numFmtId="0" fontId="26" fillId="0" borderId="0"/>
    <xf numFmtId="0" fontId="26" fillId="0" borderId="0"/>
    <xf numFmtId="0" fontId="26" fillId="0" borderId="0"/>
    <xf numFmtId="0" fontId="26" fillId="0" borderId="0"/>
    <xf numFmtId="0" fontId="64" fillId="0" borderId="0"/>
    <xf numFmtId="0" fontId="26" fillId="0" borderId="0"/>
    <xf numFmtId="0" fontId="26" fillId="0" borderId="0"/>
    <xf numFmtId="0" fontId="19" fillId="0" borderId="0"/>
    <xf numFmtId="0" fontId="93" fillId="0" borderId="0"/>
    <xf numFmtId="0" fontId="93" fillId="0" borderId="0"/>
    <xf numFmtId="0" fontId="94" fillId="0" borderId="0"/>
    <xf numFmtId="0" fontId="94" fillId="0" borderId="0"/>
    <xf numFmtId="0" fontId="83" fillId="0" borderId="0"/>
    <xf numFmtId="0" fontId="26" fillId="0" borderId="0"/>
    <xf numFmtId="0" fontId="26" fillId="0" borderId="0"/>
    <xf numFmtId="0" fontId="18" fillId="0" borderId="0"/>
    <xf numFmtId="0" fontId="95" fillId="0" borderId="0"/>
    <xf numFmtId="0" fontId="26" fillId="0" borderId="0">
      <alignment wrapText="1"/>
    </xf>
    <xf numFmtId="0" fontId="26" fillId="0" borderId="0"/>
    <xf numFmtId="0" fontId="26" fillId="0" borderId="0"/>
    <xf numFmtId="0" fontId="81" fillId="0" borderId="0"/>
    <xf numFmtId="0" fontId="81" fillId="0" borderId="0" applyProtection="0"/>
    <xf numFmtId="0" fontId="81" fillId="0" borderId="0" applyProtection="0"/>
    <xf numFmtId="0" fontId="81" fillId="0" borderId="0" applyProtection="0"/>
    <xf numFmtId="0" fontId="81" fillId="0" borderId="0" applyProtection="0"/>
    <xf numFmtId="0" fontId="81" fillId="0" borderId="0" applyProtection="0"/>
    <xf numFmtId="0" fontId="84"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69" fillId="0" borderId="0"/>
    <xf numFmtId="0" fontId="25" fillId="0" borderId="0"/>
    <xf numFmtId="0" fontId="25" fillId="0" borderId="0" applyProtection="0"/>
    <xf numFmtId="0" fontId="19" fillId="0" borderId="0"/>
    <xf numFmtId="0" fontId="19" fillId="0" borderId="0"/>
    <xf numFmtId="0" fontId="19" fillId="0" borderId="0"/>
    <xf numFmtId="0" fontId="19" fillId="0" borderId="0"/>
    <xf numFmtId="0" fontId="19" fillId="0" borderId="0"/>
    <xf numFmtId="0" fontId="26" fillId="0" borderId="0"/>
    <xf numFmtId="0" fontId="18" fillId="0" borderId="0"/>
    <xf numFmtId="0" fontId="18" fillId="0" borderId="0"/>
    <xf numFmtId="0" fontId="18" fillId="0" borderId="0"/>
    <xf numFmtId="0" fontId="8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7" fillId="0" borderId="0"/>
    <xf numFmtId="0" fontId="77" fillId="0" borderId="0"/>
    <xf numFmtId="0" fontId="77" fillId="0" borderId="0"/>
    <xf numFmtId="0" fontId="26" fillId="0" borderId="0"/>
    <xf numFmtId="0" fontId="19"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17" fillId="0" borderId="0"/>
    <xf numFmtId="0" fontId="26" fillId="0" borderId="0">
      <alignment wrapText="1"/>
    </xf>
    <xf numFmtId="0" fontId="26" fillId="0" borderId="0">
      <alignment wrapText="1"/>
    </xf>
    <xf numFmtId="0" fontId="19" fillId="0" borderId="0"/>
    <xf numFmtId="0" fontId="26" fillId="0" borderId="0">
      <alignment wrapText="1"/>
    </xf>
    <xf numFmtId="0" fontId="26" fillId="0" borderId="0">
      <alignment wrapText="1"/>
    </xf>
    <xf numFmtId="0" fontId="26" fillId="0" borderId="0">
      <alignment wrapText="1"/>
    </xf>
    <xf numFmtId="0" fontId="26" fillId="0" borderId="0">
      <alignment wrapText="1"/>
    </xf>
    <xf numFmtId="0" fontId="17" fillId="0" borderId="0"/>
    <xf numFmtId="0" fontId="26" fillId="0" borderId="0">
      <alignment wrapText="1"/>
    </xf>
    <xf numFmtId="0" fontId="26" fillId="0" borderId="0">
      <alignment wrapText="1"/>
    </xf>
    <xf numFmtId="0" fontId="16" fillId="0" borderId="0"/>
    <xf numFmtId="0" fontId="16" fillId="0" borderId="0"/>
    <xf numFmtId="0" fontId="19" fillId="0" borderId="0"/>
    <xf numFmtId="0" fontId="64" fillId="0" borderId="0"/>
    <xf numFmtId="0" fontId="16" fillId="0" borderId="0"/>
    <xf numFmtId="0" fontId="16" fillId="0" borderId="0"/>
    <xf numFmtId="0" fontId="16" fillId="0" borderId="0"/>
    <xf numFmtId="0" fontId="16" fillId="0" borderId="0"/>
    <xf numFmtId="0" fontId="17"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alignment wrapText="1"/>
    </xf>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5" fontId="17" fillId="0" borderId="8">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2" fillId="0" borderId="9" applyProtection="0"/>
    <xf numFmtId="0" fontId="26" fillId="0" borderId="0"/>
    <xf numFmtId="236" fontId="17" fillId="0" borderId="8">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7" fontId="17" fillId="0" borderId="0"/>
    <xf numFmtId="0" fontId="26" fillId="0" borderId="0"/>
    <xf numFmtId="238" fontId="17" fillId="0" borderId="1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0" fontId="65" fillId="0" borderId="0" applyFont="0" applyFill="0" applyBorder="0" applyAlignment="0" applyProtection="0"/>
    <xf numFmtId="38"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9" fontId="66" fillId="0" borderId="0" applyFont="0" applyFill="0" applyBorder="0" applyAlignment="0" applyProtection="0"/>
    <xf numFmtId="0" fontId="6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7" fillId="0" borderId="0"/>
    <xf numFmtId="0" fontId="17" fillId="0" borderId="0"/>
    <xf numFmtId="0" fontId="18" fillId="0" borderId="0"/>
    <xf numFmtId="3" fontId="27" fillId="0" borderId="10"/>
    <xf numFmtId="247" fontId="17" fillId="0" borderId="0" applyFont="0" applyFill="0" applyBorder="0" applyAlignment="0" applyProtection="0"/>
    <xf numFmtId="246"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32" fillId="0" borderId="0"/>
    <xf numFmtId="0" fontId="18"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7"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94" fillId="0" borderId="0"/>
    <xf numFmtId="0" fontId="94" fillId="0" borderId="0"/>
    <xf numFmtId="0" fontId="9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9" fillId="0" borderId="0"/>
    <xf numFmtId="0" fontId="26" fillId="0" borderId="0"/>
    <xf numFmtId="0" fontId="90"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26" fillId="0" borderId="0"/>
    <xf numFmtId="0" fontId="16" fillId="0" borderId="0"/>
    <xf numFmtId="0" fontId="16" fillId="0" borderId="0"/>
    <xf numFmtId="0" fontId="16" fillId="0" borderId="0"/>
    <xf numFmtId="0" fontId="1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28" fillId="0" borderId="0" applyNumberFormat="0" applyFill="0" applyBorder="0" applyAlignment="0" applyProtection="0"/>
    <xf numFmtId="0" fontId="17" fillId="0" borderId="11">
      <alignment horizontal="center"/>
    </xf>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0" fontId="26" fillId="0" borderId="0">
      <alignment wrapText="1"/>
    </xf>
    <xf numFmtId="3" fontId="27" fillId="0" borderId="10"/>
    <xf numFmtId="246" fontId="17" fillId="0" borderId="0" applyFont="0" applyFill="0" applyBorder="0" applyAlignment="0" applyProtection="0"/>
    <xf numFmtId="247"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18" fillId="0" borderId="0"/>
    <xf numFmtId="0" fontId="32"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6" fillId="0" borderId="0"/>
    <xf numFmtId="0" fontId="18" fillId="0" borderId="0"/>
    <xf numFmtId="0" fontId="117" fillId="0" borderId="0"/>
    <xf numFmtId="0" fontId="16" fillId="0" borderId="0"/>
    <xf numFmtId="0" fontId="1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19" fillId="0" borderId="0"/>
    <xf numFmtId="0" fontId="26" fillId="0" borderId="0"/>
    <xf numFmtId="0" fontId="26" fillId="0" borderId="0"/>
    <xf numFmtId="0" fontId="26" fillId="0" borderId="0"/>
    <xf numFmtId="0" fontId="26"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2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9" fontId="26" fillId="0" borderId="0" applyFont="0" applyFill="0" applyBorder="0" applyAlignment="0" applyProtection="0">
      <alignment wrapText="1"/>
    </xf>
    <xf numFmtId="10"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17" fillId="0" borderId="11">
      <alignment horizontal="center"/>
    </xf>
    <xf numFmtId="0" fontId="28" fillId="0" borderId="0" applyNumberFormat="0" applyFill="0" applyBorder="0" applyAlignment="0" applyProtection="0"/>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0" fontId="26" fillId="0" borderId="0">
      <alignment wrapText="1"/>
    </xf>
    <xf numFmtId="9" fontId="26" fillId="0" borderId="0" applyFont="0" applyFill="0" applyBorder="0" applyAlignment="0" applyProtection="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9" fontId="17" fillId="0" borderId="0" applyFont="0" applyFill="0" applyBorder="0" applyAlignment="0" applyProtection="0"/>
    <xf numFmtId="0" fontId="26" fillId="0" borderId="0">
      <alignment wrapText="1"/>
    </xf>
    <xf numFmtId="0" fontId="26" fillId="0" borderId="0">
      <alignment wrapText="1"/>
    </xf>
    <xf numFmtId="0" fontId="26" fillId="0" borderId="0"/>
    <xf numFmtId="0" fontId="17" fillId="0" borderId="0"/>
    <xf numFmtId="0" fontId="17" fillId="0" borderId="0"/>
    <xf numFmtId="0" fontId="95" fillId="0" borderId="0"/>
    <xf numFmtId="0" fontId="95" fillId="0" borderId="0"/>
    <xf numFmtId="0" fontId="95" fillId="0" borderId="0"/>
    <xf numFmtId="0" fontId="17" fillId="0" borderId="0"/>
    <xf numFmtId="0" fontId="19" fillId="0" borderId="0"/>
    <xf numFmtId="0" fontId="18" fillId="0" borderId="0"/>
    <xf numFmtId="0" fontId="17" fillId="0" borderId="0"/>
    <xf numFmtId="0" fontId="95" fillId="0" borderId="0"/>
    <xf numFmtId="0" fontId="26" fillId="0" borderId="0"/>
    <xf numFmtId="0" fontId="26" fillId="0" borderId="0"/>
    <xf numFmtId="0" fontId="19" fillId="0" borderId="0"/>
    <xf numFmtId="240" fontId="80"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58" fontId="7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240" fontId="80" fillId="0" borderId="0" applyFill="0" applyBorder="0" applyAlignment="0" applyProtection="0"/>
    <xf numFmtId="0" fontId="19" fillId="0" borderId="0"/>
    <xf numFmtId="0" fontId="26" fillId="0" borderId="0"/>
    <xf numFmtId="0" fontId="19" fillId="0" borderId="0"/>
    <xf numFmtId="0" fontId="26" fillId="0" borderId="0"/>
    <xf numFmtId="0" fontId="95" fillId="0" borderId="0"/>
    <xf numFmtId="0" fontId="17" fillId="0" borderId="0"/>
    <xf numFmtId="0" fontId="18"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26" fillId="0" borderId="0">
      <alignment wrapText="1"/>
    </xf>
    <xf numFmtId="9" fontId="17" fillId="0" borderId="0" applyFont="0" applyFill="0" applyBorder="0" applyAlignment="0" applyProtection="0"/>
    <xf numFmtId="0" fontId="26" fillId="0" borderId="0">
      <alignment wrapText="1"/>
    </xf>
    <xf numFmtId="9" fontId="17" fillId="0" borderId="0" applyFont="0" applyFill="0" applyBorder="0" applyAlignment="0" applyProtection="0"/>
    <xf numFmtId="0" fontId="26" fillId="0" borderId="0"/>
    <xf numFmtId="0" fontId="26" fillId="0" borderId="0"/>
    <xf numFmtId="0" fontId="26" fillId="0" borderId="0"/>
    <xf numFmtId="0" fontId="26"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90" fillId="0" borderId="0"/>
    <xf numFmtId="0" fontId="90" fillId="0" borderId="0"/>
    <xf numFmtId="0" fontId="9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6" fontId="95"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0" fontId="19" fillId="0" borderId="0"/>
    <xf numFmtId="0" fontId="9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9" fontId="26" fillId="0" borderId="0" applyFont="0" applyFill="0" applyBorder="0" applyAlignment="0" applyProtection="0">
      <alignment wrapText="1"/>
    </xf>
    <xf numFmtId="0" fontId="26" fillId="0" borderId="0">
      <alignment wrapText="1"/>
    </xf>
    <xf numFmtId="43" fontId="26" fillId="0" borderId="0" applyFont="0" applyFill="0" applyBorder="0" applyAlignment="0" applyProtection="0">
      <alignment wrapText="1"/>
    </xf>
    <xf numFmtId="9" fontId="26" fillId="0" borderId="0" applyFont="0" applyFill="0" applyBorder="0" applyAlignment="0" applyProtection="0">
      <alignment wrapText="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260" fontId="121" fillId="0" borderId="0" applyFont="0" applyFill="0" applyBorder="0" applyAlignment="0" applyProtection="0"/>
    <xf numFmtId="261" fontId="26" fillId="0" borderId="0" applyFont="0" applyFill="0" applyBorder="0" applyAlignment="0" applyProtection="0"/>
    <xf numFmtId="262" fontId="26" fillId="0" borderId="0" applyFont="0" applyFill="0" applyBorder="0" applyAlignment="0" applyProtection="0"/>
    <xf numFmtId="263"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3" fontId="122" fillId="0" borderId="0" applyFont="0" applyFill="0" applyBorder="0" applyAlignment="0" applyProtection="0"/>
    <xf numFmtId="0" fontId="122"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0" fontId="121" fillId="0" borderId="0" applyFont="0" applyFill="0" applyBorder="0" applyAlignment="0" applyProtection="0"/>
    <xf numFmtId="165"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1" fontId="39" fillId="0" borderId="10" applyBorder="0" applyAlignment="0">
      <alignment horizontal="center"/>
    </xf>
    <xf numFmtId="0" fontId="17" fillId="0" borderId="0"/>
    <xf numFmtId="0" fontId="17" fillId="0" borderId="0"/>
    <xf numFmtId="0" fontId="17" fillId="0" borderId="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260" fontId="121" fillId="0" borderId="0" applyFont="0" applyFill="0" applyBorder="0" applyAlignment="0" applyProtection="0"/>
    <xf numFmtId="0" fontId="125" fillId="16" borderId="0" applyNumberFormat="0" applyBorder="0" applyAlignment="0" applyProtection="0"/>
    <xf numFmtId="0" fontId="126" fillId="33" borderId="26" applyNumberFormat="0" applyAlignment="0" applyProtection="0"/>
    <xf numFmtId="0" fontId="127" fillId="0" borderId="0"/>
    <xf numFmtId="0" fontId="128" fillId="34" borderId="27" applyNumberFormat="0" applyAlignment="0" applyProtection="0"/>
    <xf numFmtId="167" fontId="18"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8" fontId="83" fillId="0" borderId="0" applyFont="0" applyFill="0" applyBorder="0" applyAlignment="0" applyProtection="0"/>
    <xf numFmtId="167" fontId="83" fillId="0" borderId="0" applyFont="0" applyFill="0" applyBorder="0" applyAlignment="0" applyProtection="0"/>
    <xf numFmtId="43" fontId="26" fillId="0" borderId="0" applyFont="0" applyFill="0" applyBorder="0" applyAlignment="0" applyProtection="0"/>
    <xf numFmtId="166" fontId="83" fillId="0" borderId="0" applyFont="0" applyFill="0" applyBorder="0" applyAlignment="0" applyProtection="0"/>
    <xf numFmtId="170"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41"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259"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259" fontId="77"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6" fontId="83" fillId="0" borderId="0" applyFont="0" applyFill="0" applyBorder="0" applyAlignment="0" applyProtection="0"/>
    <xf numFmtId="265" fontId="121" fillId="0" borderId="0" applyFont="0" applyFill="0" applyBorder="0" applyAlignment="0" applyProtection="0"/>
    <xf numFmtId="0" fontId="129" fillId="0" borderId="0" applyNumberFormat="0" applyFill="0" applyBorder="0" applyAlignment="0" applyProtection="0"/>
    <xf numFmtId="0" fontId="130" fillId="17" borderId="0" applyNumberFormat="0" applyBorder="0" applyAlignment="0" applyProtection="0"/>
    <xf numFmtId="38" fontId="131" fillId="13" borderId="0" applyNumberFormat="0" applyBorder="0" applyAlignment="0" applyProtection="0"/>
    <xf numFmtId="241" fontId="132" fillId="0" borderId="28" applyFont="0" applyFill="0" applyBorder="0" applyAlignment="0" applyProtection="0">
      <alignment horizontal="right"/>
    </xf>
    <xf numFmtId="0" fontId="133" fillId="0" borderId="0">
      <alignment horizontal="left"/>
    </xf>
    <xf numFmtId="0" fontId="134" fillId="0" borderId="29" applyNumberFormat="0" applyFill="0" applyAlignment="0" applyProtection="0"/>
    <xf numFmtId="0" fontId="135" fillId="0" borderId="30" applyNumberFormat="0" applyFill="0" applyAlignment="0" applyProtection="0"/>
    <xf numFmtId="0" fontId="136" fillId="0" borderId="31" applyNumberFormat="0" applyFill="0" applyAlignment="0" applyProtection="0"/>
    <xf numFmtId="0" fontId="136" fillId="0" borderId="0" applyNumberFormat="0" applyFill="0" applyBorder="0" applyAlignment="0" applyProtection="0"/>
    <xf numFmtId="49" fontId="137" fillId="0" borderId="10">
      <alignment vertical="center"/>
    </xf>
    <xf numFmtId="264" fontId="122" fillId="0" borderId="0" applyFont="0" applyFill="0" applyBorder="0" applyAlignment="0" applyProtection="0"/>
    <xf numFmtId="10" fontId="131" fillId="13" borderId="10" applyNumberFormat="0" applyBorder="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9" fillId="0" borderId="32" applyNumberFormat="0" applyFill="0" applyAlignment="0" applyProtection="0"/>
    <xf numFmtId="0" fontId="140" fillId="0" borderId="24"/>
    <xf numFmtId="266" fontId="28" fillId="0" borderId="13"/>
    <xf numFmtId="0" fontId="141" fillId="35" borderId="0" applyNumberFormat="0" applyBorder="0" applyAlignment="0" applyProtection="0"/>
    <xf numFmtId="0" fontId="69" fillId="0" borderId="0"/>
    <xf numFmtId="0" fontId="83" fillId="0" borderId="0"/>
    <xf numFmtId="0" fontId="83" fillId="0" borderId="0"/>
    <xf numFmtId="0" fontId="17" fillId="0" borderId="0"/>
    <xf numFmtId="0" fontId="26" fillId="0" borderId="0"/>
    <xf numFmtId="0" fontId="83" fillId="0" borderId="0"/>
    <xf numFmtId="0" fontId="83" fillId="0" borderId="0"/>
    <xf numFmtId="0" fontId="83"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3" fillId="0" borderId="0"/>
    <xf numFmtId="0" fontId="8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73" fillId="0" borderId="0"/>
    <xf numFmtId="0" fontId="25" fillId="0" borderId="0"/>
    <xf numFmtId="0" fontId="69" fillId="0" borderId="0"/>
    <xf numFmtId="0" fontId="19" fillId="0" borderId="0"/>
    <xf numFmtId="0" fontId="69" fillId="0" borderId="0"/>
    <xf numFmtId="0" fontId="69" fillId="0" borderId="0"/>
    <xf numFmtId="0" fontId="69" fillId="0" borderId="0"/>
    <xf numFmtId="0" fontId="69" fillId="0" borderId="0"/>
    <xf numFmtId="0" fontId="83" fillId="0" borderId="0"/>
    <xf numFmtId="0" fontId="83" fillId="0" borderId="0"/>
    <xf numFmtId="0" fontId="83" fillId="0" borderId="0"/>
    <xf numFmtId="0" fontId="83"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6" fillId="0" borderId="0"/>
    <xf numFmtId="0" fontId="17" fillId="0" borderId="0"/>
    <xf numFmtId="0" fontId="16" fillId="0" borderId="0"/>
    <xf numFmtId="0" fontId="73" fillId="0" borderId="0"/>
    <xf numFmtId="0" fontId="17" fillId="0" borderId="0"/>
    <xf numFmtId="0" fontId="17" fillId="0" borderId="0"/>
    <xf numFmtId="0" fontId="17" fillId="0" borderId="0"/>
    <xf numFmtId="0" fontId="73" fillId="0" borderId="0"/>
    <xf numFmtId="0" fontId="73" fillId="0" borderId="0"/>
    <xf numFmtId="0" fontId="17" fillId="0" borderId="0"/>
    <xf numFmtId="0" fontId="17" fillId="0" borderId="0"/>
    <xf numFmtId="0" fontId="16" fillId="0" borderId="0"/>
    <xf numFmtId="0" fontId="16" fillId="0" borderId="0"/>
    <xf numFmtId="0" fontId="16" fillId="0" borderId="0"/>
    <xf numFmtId="0" fontId="9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49" fillId="0" borderId="0"/>
    <xf numFmtId="0" fontId="83" fillId="0" borderId="0"/>
    <xf numFmtId="0" fontId="142"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0" fillId="0" borderId="0"/>
    <xf numFmtId="0" fontId="83" fillId="0" borderId="0"/>
    <xf numFmtId="0" fontId="149" fillId="0" borderId="0"/>
    <xf numFmtId="0" fontId="73" fillId="0" borderId="0"/>
    <xf numFmtId="0" fontId="83" fillId="0" borderId="0"/>
    <xf numFmtId="0" fontId="83" fillId="0" borderId="0"/>
    <xf numFmtId="0" fontId="83" fillId="0" borderId="0"/>
    <xf numFmtId="0" fontId="83" fillId="0" borderId="0"/>
    <xf numFmtId="0" fontId="83" fillId="0" borderId="0"/>
    <xf numFmtId="0" fontId="17" fillId="0" borderId="0"/>
    <xf numFmtId="261" fontId="26" fillId="0" borderId="0" applyFont="0" applyFill="0" applyBorder="0" applyAlignment="0" applyProtection="0"/>
    <xf numFmtId="0" fontId="17" fillId="36" borderId="33" applyNumberFormat="0" applyFont="0" applyAlignment="0" applyProtection="0"/>
    <xf numFmtId="3" fontId="120" fillId="0" borderId="23"/>
    <xf numFmtId="0" fontId="143" fillId="33" borderId="34" applyNumberFormat="0" applyAlignment="0" applyProtection="0"/>
    <xf numFmtId="10" fontId="69" fillId="0" borderId="0" applyFont="0" applyFill="0" applyBorder="0" applyAlignment="0" applyProtection="0"/>
    <xf numFmtId="260" fontId="121"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264" fontId="122"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0" fontId="140" fillId="0" borderId="0"/>
    <xf numFmtId="3" fontId="144" fillId="0" borderId="16" applyNumberFormat="0" applyBorder="0" applyAlignment="0"/>
    <xf numFmtId="0" fontId="145" fillId="0" borderId="0" applyNumberFormat="0" applyFill="0" applyBorder="0" applyAlignment="0" applyProtection="0"/>
    <xf numFmtId="0" fontId="146" fillId="0" borderId="35" applyNumberFormat="0" applyFill="0" applyAlignment="0" applyProtection="0"/>
    <xf numFmtId="3" fontId="49" fillId="0" borderId="0" applyNumberFormat="0" applyBorder="0" applyAlignment="0" applyProtection="0">
      <alignment horizontal="centerContinuous"/>
      <protection locked="0"/>
    </xf>
    <xf numFmtId="3" fontId="147" fillId="0" borderId="0">
      <protection locked="0"/>
    </xf>
    <xf numFmtId="0" fontId="148" fillId="0" borderId="0" applyNumberFormat="0" applyFill="0" applyBorder="0" applyAlignment="0" applyProtection="0"/>
    <xf numFmtId="0" fontId="26" fillId="0" borderId="0"/>
    <xf numFmtId="0" fontId="26" fillId="0" borderId="0"/>
    <xf numFmtId="0" fontId="142" fillId="0" borderId="0"/>
    <xf numFmtId="0" fontId="142" fillId="0" borderId="0"/>
    <xf numFmtId="261" fontId="26" fillId="0" borderId="0" applyFont="0" applyFill="0" applyBorder="0" applyAlignment="0" applyProtection="0"/>
    <xf numFmtId="260" fontId="1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0" fontId="26"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5"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92" fillId="0" borderId="0"/>
    <xf numFmtId="0" fontId="92" fillId="0" borderId="0"/>
    <xf numFmtId="0" fontId="92" fillId="0" borderId="0"/>
    <xf numFmtId="9" fontId="17" fillId="0" borderId="0" applyFont="0" applyFill="0" applyBorder="0" applyAlignment="0" applyProtection="0"/>
    <xf numFmtId="0" fontId="26" fillId="0" borderId="0"/>
    <xf numFmtId="0" fontId="26"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8" fillId="0" borderId="0" applyFont="0" applyFill="0" applyBorder="0" applyAlignment="0" applyProtection="0"/>
    <xf numFmtId="168" fontId="19" fillId="0" borderId="0" applyFont="0" applyFill="0" applyBorder="0" applyAlignment="0" applyProtection="0"/>
    <xf numFmtId="41" fontId="92" fillId="0" borderId="0" applyFont="0" applyFill="0" applyBorder="0" applyAlignment="0" applyProtection="0"/>
    <xf numFmtId="0" fontId="26" fillId="0" borderId="0"/>
    <xf numFmtId="43" fontId="26" fillId="0" borderId="0" applyFont="0" applyFill="0" applyBorder="0" applyAlignment="0" applyProtection="0"/>
    <xf numFmtId="0" fontId="149" fillId="0" borderId="0"/>
    <xf numFmtId="0" fontId="26" fillId="0" borderId="0"/>
    <xf numFmtId="0" fontId="26" fillId="0" borderId="0"/>
    <xf numFmtId="0" fontId="92" fillId="0" borderId="0"/>
    <xf numFmtId="191" fontId="26" fillId="0" borderId="0" applyFill="0" applyBorder="0" applyAlignment="0" applyProtection="0"/>
    <xf numFmtId="43" fontId="19" fillId="0" borderId="0" applyFont="0" applyFill="0" applyBorder="0" applyAlignment="0" applyProtection="0"/>
    <xf numFmtId="0" fontId="26" fillId="0" borderId="0"/>
    <xf numFmtId="0" fontId="92" fillId="0" borderId="0"/>
    <xf numFmtId="43" fontId="19" fillId="0" borderId="0" applyFont="0" applyFill="0" applyBorder="0" applyAlignment="0" applyProtection="0"/>
    <xf numFmtId="0" fontId="92" fillId="0" borderId="0"/>
    <xf numFmtId="0" fontId="12" fillId="0" borderId="0"/>
    <xf numFmtId="0" fontId="12" fillId="0" borderId="0"/>
    <xf numFmtId="0" fontId="92" fillId="0" borderId="0"/>
    <xf numFmtId="0" fontId="29" fillId="0" borderId="4" applyFill="0" applyAlignment="0"/>
    <xf numFmtId="0" fontId="31" fillId="0" borderId="7">
      <alignment horizontal="left" vertical="center"/>
    </xf>
    <xf numFmtId="0" fontId="12" fillId="0" borderId="0"/>
    <xf numFmtId="0" fontId="12" fillId="0" borderId="0"/>
    <xf numFmtId="235" fontId="17" fillId="0" borderId="8">
      <alignment horizontal="right" vertical="center"/>
    </xf>
    <xf numFmtId="236" fontId="17" fillId="0" borderId="8">
      <alignment horizontal="center"/>
    </xf>
    <xf numFmtId="238" fontId="17" fillId="0" borderId="1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6" fillId="0" borderId="0" applyFont="0" applyFill="0" applyBorder="0" applyAlignment="0" applyProtection="0"/>
    <xf numFmtId="0" fontId="26" fillId="0" borderId="0"/>
    <xf numFmtId="0" fontId="8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1" applyFill="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120" fillId="0" borderId="44"/>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3" fontId="27" fillId="0" borderId="46"/>
    <xf numFmtId="3" fontId="27" fillId="0" borderId="47"/>
    <xf numFmtId="0" fontId="31" fillId="0" borderId="48">
      <alignment horizontal="left" vertical="center"/>
    </xf>
    <xf numFmtId="0" fontId="31" fillId="0" borderId="48">
      <alignment horizontal="left" vertical="center"/>
    </xf>
    <xf numFmtId="3" fontId="27" fillId="0" borderId="10"/>
    <xf numFmtId="3" fontId="27" fillId="0" borderId="47"/>
    <xf numFmtId="3" fontId="27" fillId="0" borderId="10"/>
    <xf numFmtId="3" fontId="27" fillId="0" borderId="47"/>
    <xf numFmtId="0" fontId="29" fillId="0" borderId="49" applyFill="0" applyAlignment="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43" fontId="16" fillId="0" borderId="0" applyFont="0" applyFill="0" applyBorder="0" applyAlignment="0" applyProtection="0"/>
    <xf numFmtId="258"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170" fontId="26" fillId="0" borderId="0" applyFont="0" applyFill="0" applyBorder="0" applyAlignment="0" applyProtection="0"/>
    <xf numFmtId="0" fontId="31" fillId="0" borderId="7">
      <alignment horizontal="left" vertical="center"/>
    </xf>
    <xf numFmtId="0" fontId="31" fillId="0" borderId="7">
      <alignment horizontal="left" vertical="center"/>
    </xf>
    <xf numFmtId="0" fontId="25" fillId="0" borderId="0"/>
    <xf numFmtId="0" fontId="26" fillId="0" borderId="0"/>
    <xf numFmtId="0" fontId="19" fillId="0" borderId="0"/>
    <xf numFmtId="0" fontId="26" fillId="0" borderId="0"/>
    <xf numFmtId="0" fontId="26" fillId="0" borderId="0"/>
    <xf numFmtId="0" fontId="26" fillId="0" borderId="0"/>
    <xf numFmtId="0" fontId="16" fillId="0" borderId="0"/>
    <xf numFmtId="0" fontId="16" fillId="0" borderId="0"/>
    <xf numFmtId="0" fontId="26" fillId="0" borderId="0"/>
    <xf numFmtId="0" fontId="94" fillId="0" borderId="0"/>
    <xf numFmtId="0" fontId="94" fillId="0" borderId="0"/>
    <xf numFmtId="0" fontId="94" fillId="0" borderId="0"/>
    <xf numFmtId="0" fontId="94" fillId="0" borderId="0"/>
    <xf numFmtId="0" fontId="17" fillId="0" borderId="0"/>
    <xf numFmtId="0" fontId="26" fillId="0" borderId="0"/>
    <xf numFmtId="0" fontId="19" fillId="0" borderId="0"/>
    <xf numFmtId="0" fontId="19" fillId="0" borderId="0"/>
    <xf numFmtId="0" fontId="19" fillId="0" borderId="0"/>
    <xf numFmtId="0" fontId="26" fillId="0" borderId="0"/>
    <xf numFmtId="0" fontId="19" fillId="0" borderId="0"/>
    <xf numFmtId="0" fontId="26" fillId="0" borderId="0">
      <alignment wrapText="1"/>
    </xf>
    <xf numFmtId="0" fontId="16" fillId="0" borderId="0"/>
    <xf numFmtId="0" fontId="26" fillId="0" borderId="0">
      <alignment wrapText="1"/>
    </xf>
    <xf numFmtId="0" fontId="17" fillId="0" borderId="0"/>
    <xf numFmtId="0" fontId="17" fillId="0" borderId="0"/>
    <xf numFmtId="0" fontId="19" fillId="0" borderId="0"/>
    <xf numFmtId="0" fontId="16" fillId="0" borderId="0"/>
    <xf numFmtId="0" fontId="19" fillId="0" borderId="0"/>
    <xf numFmtId="0" fontId="17" fillId="0" borderId="0"/>
    <xf numFmtId="0" fontId="19" fillId="0" borderId="0"/>
    <xf numFmtId="0" fontId="19" fillId="0" borderId="0"/>
    <xf numFmtId="0" fontId="19" fillId="0" borderId="0"/>
    <xf numFmtId="0" fontId="16" fillId="0" borderId="0"/>
    <xf numFmtId="0" fontId="19" fillId="0" borderId="0"/>
    <xf numFmtId="0" fontId="19" fillId="0" borderId="0"/>
    <xf numFmtId="0" fontId="18" fillId="0" borderId="0"/>
    <xf numFmtId="0" fontId="18" fillId="0" borderId="0"/>
    <xf numFmtId="0" fontId="29" fillId="0" borderId="0"/>
    <xf numFmtId="9" fontId="26" fillId="0" borderId="0" applyFont="0" applyFill="0" applyBorder="0" applyAlignment="0" applyProtection="0">
      <alignment wrapText="1"/>
    </xf>
    <xf numFmtId="235" fontId="17" fillId="0" borderId="8">
      <alignment horizontal="right" vertical="center"/>
    </xf>
    <xf numFmtId="235" fontId="17" fillId="0" borderId="8">
      <alignment horizontal="right" vertical="center"/>
    </xf>
    <xf numFmtId="0" fontId="32" fillId="0" borderId="9" applyProtection="0"/>
    <xf numFmtId="236" fontId="17" fillId="0" borderId="8">
      <alignment horizontal="center"/>
    </xf>
    <xf numFmtId="236" fontId="17" fillId="0" borderId="8">
      <alignment horizontal="center"/>
    </xf>
    <xf numFmtId="0" fontId="26" fillId="0" borderId="0" applyNumberFormat="0" applyFill="0" applyBorder="0" applyAlignment="0" applyProtection="0"/>
    <xf numFmtId="238" fontId="17" fillId="0" borderId="10"/>
    <xf numFmtId="238" fontId="17" fillId="0" borderId="10"/>
    <xf numFmtId="0" fontId="146" fillId="0" borderId="82" applyNumberFormat="0" applyFill="0" applyAlignment="0" applyProtection="0"/>
    <xf numFmtId="0" fontId="143" fillId="33" borderId="81" applyNumberFormat="0" applyAlignment="0" applyProtection="0"/>
    <xf numFmtId="0" fontId="17" fillId="36" borderId="80" applyNumberFormat="0" applyFont="0" applyAlignment="0" applyProtection="0"/>
    <xf numFmtId="0" fontId="31" fillId="0" borderId="70">
      <alignment horizontal="left" vertical="center"/>
    </xf>
    <xf numFmtId="0" fontId="9" fillId="0" borderId="0"/>
    <xf numFmtId="0" fontId="9" fillId="0" borderId="0"/>
    <xf numFmtId="235" fontId="17" fillId="0" borderId="51">
      <alignment horizontal="right" vertical="center"/>
    </xf>
    <xf numFmtId="3" fontId="27" fillId="0" borderId="77"/>
    <xf numFmtId="3" fontId="27" fillId="0" borderId="77"/>
    <xf numFmtId="236" fontId="17" fillId="0" borderId="51">
      <alignment horizontal="center"/>
    </xf>
    <xf numFmtId="238" fontId="17" fillId="0" borderId="56"/>
    <xf numFmtId="0" fontId="31" fillId="0" borderId="78">
      <alignment horizontal="left" vertical="center"/>
    </xf>
    <xf numFmtId="3" fontId="27" fillId="0" borderId="77"/>
    <xf numFmtId="3" fontId="27" fillId="0" borderId="56"/>
    <xf numFmtId="3" fontId="27" fillId="0" borderId="56"/>
    <xf numFmtId="3" fontId="27" fillId="0" borderId="56"/>
    <xf numFmtId="10" fontId="108" fillId="13" borderId="56" applyNumberFormat="0" applyBorder="0" applyAlignment="0" applyProtection="0"/>
    <xf numFmtId="0" fontId="9" fillId="0" borderId="0"/>
    <xf numFmtId="251" fontId="17" fillId="0" borderId="57"/>
    <xf numFmtId="253" fontId="49" fillId="0" borderId="51">
      <alignment horizontal="right" vertical="center"/>
    </xf>
    <xf numFmtId="254" fontId="49" fillId="0" borderId="51">
      <alignment horizontal="center"/>
    </xf>
    <xf numFmtId="256" fontId="49" fillId="0" borderId="56"/>
    <xf numFmtId="3" fontId="27" fillId="0" borderId="56"/>
    <xf numFmtId="3" fontId="27" fillId="0" borderId="56"/>
    <xf numFmtId="3" fontId="27" fillId="0" borderId="56"/>
    <xf numFmtId="10" fontId="108" fillId="13" borderId="56" applyNumberFormat="0" applyBorder="0" applyAlignment="0" applyProtection="0"/>
    <xf numFmtId="253" fontId="49" fillId="0" borderId="51">
      <alignment horizontal="right" vertical="center"/>
    </xf>
    <xf numFmtId="254" fontId="49" fillId="0" borderId="51">
      <alignment horizontal="center"/>
    </xf>
    <xf numFmtId="256" fontId="49" fillId="0" borderId="56"/>
    <xf numFmtId="0" fontId="31" fillId="0" borderId="76">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39" fillId="0" borderId="56" applyBorder="0" applyAlignment="0">
      <alignment horizontal="center"/>
    </xf>
    <xf numFmtId="266" fontId="28" fillId="0" borderId="57"/>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26" fillId="33" borderId="79" applyNumberFormat="0" applyAlignment="0" applyProtection="0"/>
    <xf numFmtId="49" fontId="137" fillId="0" borderId="56">
      <alignment vertical="center"/>
    </xf>
    <xf numFmtId="10" fontId="131" fillId="13" borderId="56" applyNumberFormat="0" applyBorder="0" applyAlignment="0" applyProtection="0"/>
    <xf numFmtId="251" fontId="17" fillId="0" borderId="5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70">
      <alignment horizontal="left" vertical="center"/>
    </xf>
    <xf numFmtId="0" fontId="9" fillId="0" borderId="0"/>
    <xf numFmtId="0" fontId="9" fillId="0" borderId="0"/>
    <xf numFmtId="235" fontId="17" fillId="0" borderId="51">
      <alignment horizontal="right" vertical="center"/>
    </xf>
    <xf numFmtId="236" fontId="17" fillId="0" borderId="51">
      <alignment horizontal="center"/>
    </xf>
    <xf numFmtId="238" fontId="17"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7" fillId="0" borderId="56"/>
    <xf numFmtId="3" fontId="27" fillId="0" borderId="1"/>
    <xf numFmtId="0" fontId="31" fillId="0" borderId="2">
      <alignment horizontal="left" vertical="center"/>
    </xf>
    <xf numFmtId="0" fontId="31" fillId="0" borderId="2">
      <alignment horizontal="left" vertical="center"/>
    </xf>
    <xf numFmtId="3" fontId="27" fillId="0" borderId="56"/>
    <xf numFmtId="3" fontId="27" fillId="0" borderId="1"/>
    <xf numFmtId="3" fontId="27" fillId="0" borderId="56"/>
    <xf numFmtId="3" fontId="27" fillId="0" borderId="1"/>
    <xf numFmtId="0" fontId="31" fillId="0" borderId="70">
      <alignment horizontal="left" vertical="center"/>
    </xf>
    <xf numFmtId="0" fontId="31" fillId="0" borderId="70">
      <alignment horizontal="left" vertical="center"/>
    </xf>
    <xf numFmtId="235" fontId="17" fillId="0" borderId="51">
      <alignment horizontal="right" vertical="center"/>
    </xf>
    <xf numFmtId="235" fontId="17" fillId="0" borderId="51">
      <alignment horizontal="right" vertical="center"/>
    </xf>
    <xf numFmtId="236" fontId="17" fillId="0" borderId="51">
      <alignment horizontal="center"/>
    </xf>
    <xf numFmtId="236" fontId="17" fillId="0" borderId="51">
      <alignment horizontal="center"/>
    </xf>
    <xf numFmtId="238" fontId="17" fillId="0" borderId="56"/>
    <xf numFmtId="238" fontId="17" fillId="0" borderId="56"/>
    <xf numFmtId="0" fontId="31" fillId="0" borderId="76">
      <alignment horizontal="left" vertical="center"/>
    </xf>
    <xf numFmtId="3" fontId="27" fillId="0" borderId="77"/>
    <xf numFmtId="0" fontId="31" fillId="0" borderId="78">
      <alignment horizontal="left" vertical="center"/>
    </xf>
    <xf numFmtId="0" fontId="31" fillId="0" borderId="78">
      <alignment horizontal="left" vertical="center"/>
    </xf>
    <xf numFmtId="3" fontId="27" fillId="0" borderId="77"/>
    <xf numFmtId="3" fontId="27" fillId="0" borderId="77"/>
    <xf numFmtId="0" fontId="31" fillId="0" borderId="76">
      <alignment horizontal="left" vertical="center"/>
    </xf>
    <xf numFmtId="0" fontId="31" fillId="0" borderId="76">
      <alignment horizontal="left" vertical="center"/>
    </xf>
    <xf numFmtId="0" fontId="198" fillId="0" borderId="0"/>
    <xf numFmtId="0" fontId="92" fillId="0" borderId="0"/>
    <xf numFmtId="0" fontId="16" fillId="0" borderId="0"/>
    <xf numFmtId="43" fontId="16" fillId="0" borderId="0" applyFont="0" applyFill="0" applyBorder="0" applyAlignment="0" applyProtection="0"/>
    <xf numFmtId="0" fontId="8" fillId="0" borderId="0"/>
    <xf numFmtId="0" fontId="16" fillId="0" borderId="0"/>
    <xf numFmtId="0" fontId="16" fillId="0" borderId="0"/>
    <xf numFmtId="43" fontId="19" fillId="0" borderId="0" applyFont="0" applyFill="0" applyBorder="0" applyAlignment="0" applyProtection="0"/>
    <xf numFmtId="0" fontId="96" fillId="0" borderId="0"/>
    <xf numFmtId="0" fontId="17"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0" fontId="7"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8" fillId="0" borderId="0" applyFont="0" applyFill="0" applyBorder="0" applyAlignment="0" applyProtection="0"/>
    <xf numFmtId="0" fontId="31" fillId="0" borderId="85">
      <alignment horizontal="left" vertical="center"/>
    </xf>
    <xf numFmtId="0" fontId="6" fillId="0" borderId="0"/>
    <xf numFmtId="235" fontId="17" fillId="0" borderId="84">
      <alignment horizontal="right" vertical="center"/>
    </xf>
    <xf numFmtId="236" fontId="17" fillId="0" borderId="84">
      <alignment horizontal="center"/>
    </xf>
    <xf numFmtId="238" fontId="17" fillId="0" borderId="83"/>
    <xf numFmtId="0" fontId="94" fillId="0" borderId="0"/>
    <xf numFmtId="9" fontId="94"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6" fillId="0" borderId="0" applyFont="0" applyFill="0" applyBorder="0" applyAlignment="0" applyProtection="0"/>
    <xf numFmtId="0" fontId="5"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4" fillId="0" borderId="0"/>
    <xf numFmtId="166" fontId="18" fillId="0" borderId="0" applyFont="0" applyFill="0" applyBorder="0" applyAlignment="0" applyProtection="0"/>
    <xf numFmtId="166" fontId="18" fillId="0" borderId="0" applyFont="0" applyFill="0" applyBorder="0" applyAlignment="0" applyProtection="0"/>
    <xf numFmtId="0" fontId="3" fillId="0" borderId="0"/>
    <xf numFmtId="0" fontId="3" fillId="0" borderId="0"/>
    <xf numFmtId="3" fontId="27" fillId="0" borderId="83"/>
    <xf numFmtId="3" fontId="27" fillId="0" borderId="83"/>
    <xf numFmtId="3" fontId="27" fillId="0" borderId="83"/>
    <xf numFmtId="10" fontId="108" fillId="13" borderId="83" applyNumberFormat="0" applyBorder="0" applyAlignment="0" applyProtection="0"/>
    <xf numFmtId="0" fontId="3" fillId="0" borderId="0"/>
    <xf numFmtId="253" fontId="49" fillId="0" borderId="84">
      <alignment horizontal="right" vertical="center"/>
    </xf>
    <xf numFmtId="254" fontId="49" fillId="0" borderId="84">
      <alignment horizontal="center"/>
    </xf>
    <xf numFmtId="256" fontId="49" fillId="0" borderId="83"/>
    <xf numFmtId="3" fontId="27" fillId="0" borderId="83"/>
    <xf numFmtId="3" fontId="27" fillId="0" borderId="83"/>
    <xf numFmtId="3" fontId="27" fillId="0" borderId="83"/>
    <xf numFmtId="10" fontId="108" fillId="13" borderId="83" applyNumberFormat="0" applyBorder="0" applyAlignment="0" applyProtection="0"/>
    <xf numFmtId="253" fontId="49" fillId="0" borderId="84">
      <alignment horizontal="right" vertical="center"/>
    </xf>
    <xf numFmtId="254" fontId="49" fillId="0" borderId="84">
      <alignment horizontal="center"/>
    </xf>
    <xf numFmtId="256" fontId="49"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3" applyBorder="0" applyAlignment="0">
      <alignment horizontal="center"/>
    </xf>
    <xf numFmtId="0" fontId="126" fillId="33" borderId="86" applyNumberFormat="0" applyAlignment="0" applyProtection="0"/>
    <xf numFmtId="49" fontId="137" fillId="0" borderId="83">
      <alignment vertical="center"/>
    </xf>
    <xf numFmtId="10" fontId="131" fillId="13" borderId="83" applyNumberFormat="0" applyBorder="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87" applyNumberFormat="0" applyFont="0" applyAlignment="0" applyProtection="0"/>
    <xf numFmtId="0" fontId="143" fillId="33" borderId="88" applyNumberFormat="0" applyAlignment="0" applyProtection="0"/>
    <xf numFmtId="0" fontId="146" fillId="0" borderId="89"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5">
      <alignment horizontal="left" vertical="center"/>
    </xf>
    <xf numFmtId="0" fontId="3" fillId="0" borderId="0"/>
    <xf numFmtId="0" fontId="3" fillId="0" borderId="0"/>
    <xf numFmtId="235" fontId="17" fillId="0" borderId="84">
      <alignment horizontal="right" vertical="center"/>
    </xf>
    <xf numFmtId="236" fontId="17" fillId="0" borderId="84">
      <alignment horizontal="center"/>
    </xf>
    <xf numFmtId="238" fontId="17"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0"/>
    <xf numFmtId="3" fontId="27" fillId="0" borderId="91"/>
    <xf numFmtId="0" fontId="31" fillId="0" borderId="92">
      <alignment horizontal="left" vertical="center"/>
    </xf>
    <xf numFmtId="0" fontId="31" fillId="0" borderId="92">
      <alignment horizontal="left" vertical="center"/>
    </xf>
    <xf numFmtId="3" fontId="27" fillId="0" borderId="83"/>
    <xf numFmtId="3" fontId="27" fillId="0" borderId="91"/>
    <xf numFmtId="3" fontId="27" fillId="0" borderId="83"/>
    <xf numFmtId="3" fontId="27" fillId="0" borderId="91"/>
    <xf numFmtId="0" fontId="31" fillId="0" borderId="85">
      <alignment horizontal="left" vertical="center"/>
    </xf>
    <xf numFmtId="0" fontId="31" fillId="0" borderId="85">
      <alignment horizontal="left" vertical="center"/>
    </xf>
    <xf numFmtId="235" fontId="17" fillId="0" borderId="84">
      <alignment horizontal="right" vertical="center"/>
    </xf>
    <xf numFmtId="235" fontId="17" fillId="0" borderId="84">
      <alignment horizontal="right" vertical="center"/>
    </xf>
    <xf numFmtId="236" fontId="17" fillId="0" borderId="84">
      <alignment horizontal="center"/>
    </xf>
    <xf numFmtId="236" fontId="17" fillId="0" borderId="84">
      <alignment horizontal="center"/>
    </xf>
    <xf numFmtId="238" fontId="17" fillId="0" borderId="83"/>
    <xf numFmtId="238" fontId="17" fillId="0" borderId="83"/>
    <xf numFmtId="0" fontId="146" fillId="0" borderId="101" applyNumberFormat="0" applyFill="0" applyAlignment="0" applyProtection="0"/>
    <xf numFmtId="0" fontId="143" fillId="33" borderId="100" applyNumberFormat="0" applyAlignment="0" applyProtection="0"/>
    <xf numFmtId="0" fontId="17" fillId="36" borderId="99" applyNumberFormat="0" applyFont="0" applyAlignment="0" applyProtection="0"/>
    <xf numFmtId="0" fontId="31" fillId="0" borderId="94">
      <alignment horizontal="left" vertical="center"/>
    </xf>
    <xf numFmtId="0" fontId="3" fillId="0" borderId="0"/>
    <xf numFmtId="0" fontId="3" fillId="0" borderId="0"/>
    <xf numFmtId="235" fontId="17" fillId="0" borderId="93">
      <alignment horizontal="right" vertical="center"/>
    </xf>
    <xf numFmtId="3" fontId="27" fillId="0" borderId="96"/>
    <xf numFmtId="3" fontId="27" fillId="0" borderId="96"/>
    <xf numFmtId="236" fontId="17" fillId="0" borderId="93">
      <alignment horizontal="center"/>
    </xf>
    <xf numFmtId="238" fontId="17" fillId="0" borderId="95"/>
    <xf numFmtId="0" fontId="31" fillId="0" borderId="97">
      <alignment horizontal="left" vertical="center"/>
    </xf>
    <xf numFmtId="3" fontId="27" fillId="0" borderId="96"/>
    <xf numFmtId="3" fontId="27" fillId="0" borderId="95"/>
    <xf numFmtId="3" fontId="27" fillId="0" borderId="95"/>
    <xf numFmtId="3" fontId="27" fillId="0" borderId="95"/>
    <xf numFmtId="10" fontId="108" fillId="13" borderId="95" applyNumberFormat="0" applyBorder="0" applyAlignment="0" applyProtection="0"/>
    <xf numFmtId="0" fontId="3" fillId="0" borderId="0"/>
    <xf numFmtId="253" fontId="49" fillId="0" borderId="93">
      <alignment horizontal="right" vertical="center"/>
    </xf>
    <xf numFmtId="254" fontId="49" fillId="0" borderId="93">
      <alignment horizontal="center"/>
    </xf>
    <xf numFmtId="256" fontId="49" fillId="0" borderId="95"/>
    <xf numFmtId="3" fontId="27" fillId="0" borderId="95"/>
    <xf numFmtId="3" fontId="27" fillId="0" borderId="95"/>
    <xf numFmtId="3" fontId="27" fillId="0" borderId="95"/>
    <xf numFmtId="10" fontId="108" fillId="13" borderId="95" applyNumberFormat="0" applyBorder="0" applyAlignment="0" applyProtection="0"/>
    <xf numFmtId="253" fontId="49" fillId="0" borderId="93">
      <alignment horizontal="right" vertical="center"/>
    </xf>
    <xf numFmtId="254" fontId="49" fillId="0" borderId="93">
      <alignment horizontal="center"/>
    </xf>
    <xf numFmtId="256" fontId="49" fillId="0" borderId="95"/>
    <xf numFmtId="0" fontId="31" fillId="0" borderId="94">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95" applyBorder="0" applyAlignment="0">
      <alignment horizontal="center"/>
    </xf>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26" fillId="33" borderId="98" applyNumberFormat="0" applyAlignment="0" applyProtection="0"/>
    <xf numFmtId="49" fontId="137" fillId="0" borderId="95">
      <alignment vertical="center"/>
    </xf>
    <xf numFmtId="10" fontId="131" fillId="13" borderId="95"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94">
      <alignment horizontal="left" vertical="center"/>
    </xf>
    <xf numFmtId="0" fontId="3" fillId="0" borderId="0"/>
    <xf numFmtId="0" fontId="3" fillId="0" borderId="0"/>
    <xf numFmtId="235" fontId="17" fillId="0" borderId="93">
      <alignment horizontal="right" vertical="center"/>
    </xf>
    <xf numFmtId="236" fontId="17" fillId="0" borderId="93">
      <alignment horizontal="center"/>
    </xf>
    <xf numFmtId="238" fontId="17" fillId="0" borderId="95"/>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5"/>
    <xf numFmtId="3" fontId="27" fillId="0" borderId="95"/>
    <xf numFmtId="3" fontId="27" fillId="0" borderId="95"/>
    <xf numFmtId="0" fontId="31" fillId="0" borderId="94">
      <alignment horizontal="left" vertical="center"/>
    </xf>
    <xf numFmtId="0" fontId="31" fillId="0" borderId="94">
      <alignment horizontal="left" vertical="center"/>
    </xf>
    <xf numFmtId="235" fontId="17" fillId="0" borderId="93">
      <alignment horizontal="right" vertical="center"/>
    </xf>
    <xf numFmtId="235" fontId="17" fillId="0" borderId="93">
      <alignment horizontal="right" vertical="center"/>
    </xf>
    <xf numFmtId="236" fontId="17" fillId="0" borderId="93">
      <alignment horizontal="center"/>
    </xf>
    <xf numFmtId="236" fontId="17" fillId="0" borderId="93">
      <alignment horizontal="center"/>
    </xf>
    <xf numFmtId="238" fontId="17" fillId="0" borderId="95"/>
    <xf numFmtId="238" fontId="17" fillId="0" borderId="95"/>
    <xf numFmtId="0" fontId="31" fillId="0" borderId="94">
      <alignment horizontal="left" vertical="center"/>
    </xf>
    <xf numFmtId="3" fontId="27" fillId="0" borderId="96"/>
    <xf numFmtId="0" fontId="31" fillId="0" borderId="97">
      <alignment horizontal="left" vertical="center"/>
    </xf>
    <xf numFmtId="0" fontId="31" fillId="0" borderId="97">
      <alignment horizontal="left" vertical="center"/>
    </xf>
    <xf numFmtId="3" fontId="27" fillId="0" borderId="96"/>
    <xf numFmtId="3" fontId="27" fillId="0" borderId="96"/>
    <xf numFmtId="0" fontId="31" fillId="0" borderId="94">
      <alignment horizontal="left" vertical="center"/>
    </xf>
    <xf numFmtId="0" fontId="31" fillId="0" borderId="94">
      <alignment horizontal="left" vertical="center"/>
    </xf>
    <xf numFmtId="0" fontId="3" fillId="0" borderId="0"/>
    <xf numFmtId="0" fontId="3" fillId="0" borderId="0"/>
    <xf numFmtId="0" fontId="31" fillId="0" borderId="104">
      <alignment horizontal="left" vertical="center"/>
    </xf>
    <xf numFmtId="0" fontId="3" fillId="0" borderId="0"/>
    <xf numFmtId="235" fontId="17" fillId="0" borderId="102">
      <alignment horizontal="right" vertical="center"/>
    </xf>
    <xf numFmtId="236" fontId="17" fillId="0" borderId="102">
      <alignment horizontal="center"/>
    </xf>
    <xf numFmtId="238" fontId="17" fillId="0" borderId="103"/>
    <xf numFmtId="0" fontId="3" fillId="0" borderId="0"/>
    <xf numFmtId="0" fontId="3" fillId="0" borderId="0"/>
    <xf numFmtId="0" fontId="3" fillId="0" borderId="0"/>
    <xf numFmtId="0" fontId="3" fillId="0" borderId="0"/>
    <xf numFmtId="3" fontId="27" fillId="0" borderId="103"/>
    <xf numFmtId="3" fontId="27" fillId="0" borderId="103"/>
    <xf numFmtId="3" fontId="27" fillId="0" borderId="103"/>
    <xf numFmtId="10" fontId="108" fillId="13" borderId="103" applyNumberFormat="0" applyBorder="0" applyAlignment="0" applyProtection="0"/>
    <xf numFmtId="0" fontId="3" fillId="0" borderId="0"/>
    <xf numFmtId="253" fontId="49" fillId="0" borderId="102">
      <alignment horizontal="right" vertical="center"/>
    </xf>
    <xf numFmtId="254" fontId="49" fillId="0" borderId="102">
      <alignment horizontal="center"/>
    </xf>
    <xf numFmtId="256" fontId="49" fillId="0" borderId="103"/>
    <xf numFmtId="3" fontId="27" fillId="0" borderId="103"/>
    <xf numFmtId="3" fontId="27" fillId="0" borderId="103"/>
    <xf numFmtId="3" fontId="27" fillId="0" borderId="103"/>
    <xf numFmtId="10" fontId="108" fillId="13" borderId="103" applyNumberFormat="0" applyBorder="0" applyAlignment="0" applyProtection="0"/>
    <xf numFmtId="253" fontId="49" fillId="0" borderId="102">
      <alignment horizontal="right" vertical="center"/>
    </xf>
    <xf numFmtId="254" fontId="49" fillId="0" borderId="102">
      <alignment horizontal="center"/>
    </xf>
    <xf numFmtId="256" fontId="49" fillId="0" borderId="10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103" applyBorder="0" applyAlignment="0">
      <alignment horizontal="center"/>
    </xf>
    <xf numFmtId="0" fontId="126" fillId="33" borderId="98" applyNumberFormat="0" applyAlignment="0" applyProtection="0"/>
    <xf numFmtId="49" fontId="137" fillId="0" borderId="103">
      <alignment vertical="center"/>
    </xf>
    <xf numFmtId="10" fontId="131" fillId="13" borderId="103" applyNumberFormat="0" applyBorder="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99" applyNumberFormat="0" applyFont="0" applyAlignment="0" applyProtection="0"/>
    <xf numFmtId="0" fontId="143" fillId="33" borderId="100" applyNumberFormat="0" applyAlignment="0" applyProtection="0"/>
    <xf numFmtId="0" fontId="146" fillId="0" borderId="10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104">
      <alignment horizontal="left" vertical="center"/>
    </xf>
    <xf numFmtId="0" fontId="3" fillId="0" borderId="0"/>
    <xf numFmtId="0" fontId="3" fillId="0" borderId="0"/>
    <xf numFmtId="235" fontId="17" fillId="0" borderId="102">
      <alignment horizontal="right" vertical="center"/>
    </xf>
    <xf numFmtId="236" fontId="17" fillId="0" borderId="102">
      <alignment horizontal="center"/>
    </xf>
    <xf numFmtId="238" fontId="17" fillId="0" borderId="10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3"/>
    <xf numFmtId="3" fontId="27" fillId="0" borderId="96"/>
    <xf numFmtId="0" fontId="31" fillId="0" borderId="97">
      <alignment horizontal="left" vertical="center"/>
    </xf>
    <xf numFmtId="0" fontId="31" fillId="0" borderId="97">
      <alignment horizontal="left" vertical="center"/>
    </xf>
    <xf numFmtId="3" fontId="27" fillId="0" borderId="103"/>
    <xf numFmtId="3" fontId="27" fillId="0" borderId="96"/>
    <xf numFmtId="3" fontId="27" fillId="0" borderId="103"/>
    <xf numFmtId="3" fontId="27" fillId="0" borderId="96"/>
    <xf numFmtId="0" fontId="31" fillId="0" borderId="104">
      <alignment horizontal="left" vertical="center"/>
    </xf>
    <xf numFmtId="0" fontId="31" fillId="0" borderId="104">
      <alignment horizontal="left" vertical="center"/>
    </xf>
    <xf numFmtId="235" fontId="17" fillId="0" borderId="102">
      <alignment horizontal="right" vertical="center"/>
    </xf>
    <xf numFmtId="235" fontId="17" fillId="0" borderId="102">
      <alignment horizontal="right" vertical="center"/>
    </xf>
    <xf numFmtId="236" fontId="17" fillId="0" borderId="102">
      <alignment horizontal="center"/>
    </xf>
    <xf numFmtId="236" fontId="17" fillId="0" borderId="102">
      <alignment horizontal="center"/>
    </xf>
    <xf numFmtId="238" fontId="17" fillId="0" borderId="103"/>
    <xf numFmtId="238" fontId="17" fillId="0" borderId="103"/>
    <xf numFmtId="0" fontId="146" fillId="0" borderId="101" applyNumberFormat="0" applyFill="0" applyAlignment="0" applyProtection="0"/>
    <xf numFmtId="0" fontId="143" fillId="33" borderId="100" applyNumberFormat="0" applyAlignment="0" applyProtection="0"/>
    <xf numFmtId="0" fontId="17" fillId="36" borderId="99" applyNumberFormat="0" applyFont="0" applyAlignment="0" applyProtection="0"/>
    <xf numFmtId="0" fontId="31" fillId="0" borderId="85">
      <alignment horizontal="left" vertical="center"/>
    </xf>
    <xf numFmtId="0" fontId="3" fillId="0" borderId="0"/>
    <xf numFmtId="0" fontId="3" fillId="0" borderId="0"/>
    <xf numFmtId="235" fontId="17" fillId="0" borderId="84">
      <alignment horizontal="right" vertical="center"/>
    </xf>
    <xf numFmtId="3" fontId="27" fillId="0" borderId="96"/>
    <xf numFmtId="3" fontId="27" fillId="0" borderId="96"/>
    <xf numFmtId="236" fontId="17" fillId="0" borderId="84">
      <alignment horizontal="center"/>
    </xf>
    <xf numFmtId="238" fontId="17" fillId="0" borderId="83"/>
    <xf numFmtId="0" fontId="31" fillId="0" borderId="97">
      <alignment horizontal="left" vertical="center"/>
    </xf>
    <xf numFmtId="3" fontId="27" fillId="0" borderId="96"/>
    <xf numFmtId="3" fontId="27" fillId="0" borderId="83"/>
    <xf numFmtId="3" fontId="27" fillId="0" borderId="83"/>
    <xf numFmtId="3" fontId="27" fillId="0" borderId="83"/>
    <xf numFmtId="10" fontId="108" fillId="13" borderId="83" applyNumberFormat="0" applyBorder="0" applyAlignment="0" applyProtection="0"/>
    <xf numFmtId="0" fontId="3" fillId="0" borderId="0"/>
    <xf numFmtId="253" fontId="49" fillId="0" borderId="84">
      <alignment horizontal="right" vertical="center"/>
    </xf>
    <xf numFmtId="254" fontId="49" fillId="0" borderId="84">
      <alignment horizontal="center"/>
    </xf>
    <xf numFmtId="256" fontId="49" fillId="0" borderId="83"/>
    <xf numFmtId="3" fontId="27" fillId="0" borderId="83"/>
    <xf numFmtId="3" fontId="27" fillId="0" borderId="83"/>
    <xf numFmtId="3" fontId="27" fillId="0" borderId="83"/>
    <xf numFmtId="10" fontId="108" fillId="13" borderId="83" applyNumberFormat="0" applyBorder="0" applyAlignment="0" applyProtection="0"/>
    <xf numFmtId="253" fontId="49" fillId="0" borderId="84">
      <alignment horizontal="right" vertical="center"/>
    </xf>
    <xf numFmtId="254" fontId="49" fillId="0" borderId="84">
      <alignment horizontal="center"/>
    </xf>
    <xf numFmtId="256" fontId="49" fillId="0" borderId="83"/>
    <xf numFmtId="0" fontId="31" fillId="0" borderId="85">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3" applyBorder="0" applyAlignment="0">
      <alignment horizontal="center"/>
    </xf>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26" fillId="33" borderId="98" applyNumberFormat="0" applyAlignment="0" applyProtection="0"/>
    <xf numFmtId="49" fontId="137" fillId="0" borderId="83">
      <alignment vertical="center"/>
    </xf>
    <xf numFmtId="10" fontId="131" fillId="13" borderId="83"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5">
      <alignment horizontal="left" vertical="center"/>
    </xf>
    <xf numFmtId="0" fontId="3" fillId="0" borderId="0"/>
    <xf numFmtId="0" fontId="3" fillId="0" borderId="0"/>
    <xf numFmtId="235" fontId="17" fillId="0" borderId="84">
      <alignment horizontal="right" vertical="center"/>
    </xf>
    <xf numFmtId="236" fontId="17" fillId="0" borderId="84">
      <alignment horizontal="center"/>
    </xf>
    <xf numFmtId="238" fontId="17"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3"/>
    <xf numFmtId="3" fontId="27" fillId="0" borderId="83"/>
    <xf numFmtId="3" fontId="27" fillId="0" borderId="83"/>
    <xf numFmtId="0" fontId="31" fillId="0" borderId="85">
      <alignment horizontal="left" vertical="center"/>
    </xf>
    <xf numFmtId="0" fontId="31" fillId="0" borderId="85">
      <alignment horizontal="left" vertical="center"/>
    </xf>
    <xf numFmtId="235" fontId="17" fillId="0" borderId="84">
      <alignment horizontal="right" vertical="center"/>
    </xf>
    <xf numFmtId="235" fontId="17" fillId="0" borderId="84">
      <alignment horizontal="right" vertical="center"/>
    </xf>
    <xf numFmtId="236" fontId="17" fillId="0" borderId="84">
      <alignment horizontal="center"/>
    </xf>
    <xf numFmtId="236" fontId="17" fillId="0" borderId="84">
      <alignment horizontal="center"/>
    </xf>
    <xf numFmtId="238" fontId="17" fillId="0" borderId="83"/>
    <xf numFmtId="238" fontId="17" fillId="0" borderId="83"/>
    <xf numFmtId="0" fontId="31" fillId="0" borderId="85">
      <alignment horizontal="left" vertical="center"/>
    </xf>
    <xf numFmtId="3" fontId="27" fillId="0" borderId="96"/>
    <xf numFmtId="0" fontId="31" fillId="0" borderId="97">
      <alignment horizontal="left" vertical="center"/>
    </xf>
    <xf numFmtId="0" fontId="31" fillId="0" borderId="97">
      <alignment horizontal="left" vertical="center"/>
    </xf>
    <xf numFmtId="3" fontId="27" fillId="0" borderId="96"/>
    <xf numFmtId="3" fontId="27" fillId="0" borderId="96"/>
    <xf numFmtId="0" fontId="31" fillId="0" borderId="85">
      <alignment horizontal="left" vertical="center"/>
    </xf>
    <xf numFmtId="0" fontId="31" fillId="0" borderId="85">
      <alignment horizontal="left" vertical="center"/>
    </xf>
    <xf numFmtId="0" fontId="3" fillId="0" borderId="0"/>
    <xf numFmtId="0" fontId="3" fillId="0" borderId="0"/>
    <xf numFmtId="0" fontId="31" fillId="0" borderId="85">
      <alignment horizontal="left" vertical="center"/>
    </xf>
    <xf numFmtId="0" fontId="3" fillId="0" borderId="0"/>
    <xf numFmtId="235" fontId="17" fillId="0" borderId="102">
      <alignment horizontal="right" vertical="center"/>
    </xf>
    <xf numFmtId="236" fontId="17" fillId="0" borderId="102">
      <alignment horizontal="center"/>
    </xf>
    <xf numFmtId="238" fontId="17" fillId="0" borderId="103"/>
    <xf numFmtId="0" fontId="3" fillId="0" borderId="0"/>
    <xf numFmtId="0" fontId="3" fillId="0" borderId="0"/>
    <xf numFmtId="166" fontId="16" fillId="0" borderId="0" applyFont="0" applyFill="0" applyBorder="0" applyAlignment="0" applyProtection="0"/>
    <xf numFmtId="0" fontId="2"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1" fillId="0" borderId="0"/>
    <xf numFmtId="0" fontId="94" fillId="0" borderId="0"/>
    <xf numFmtId="9" fontId="94" fillId="0" borderId="0" applyFont="0" applyFill="0" applyBorder="0" applyAlignment="0" applyProtection="0"/>
    <xf numFmtId="0" fontId="94" fillId="0" borderId="0"/>
    <xf numFmtId="0" fontId="94" fillId="0" borderId="0"/>
    <xf numFmtId="0" fontId="199" fillId="0" borderId="0"/>
    <xf numFmtId="0" fontId="94" fillId="0" borderId="0"/>
    <xf numFmtId="0" fontId="94" fillId="0" borderId="0"/>
    <xf numFmtId="0" fontId="94"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91" fontId="26" fillId="0" borderId="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0" fontId="31" fillId="0" borderId="105">
      <alignment horizontal="left" vertical="center"/>
    </xf>
    <xf numFmtId="0" fontId="1" fillId="0" borderId="0"/>
    <xf numFmtId="0" fontId="1" fillId="0" borderId="0"/>
    <xf numFmtId="0" fontId="26" fillId="0" borderId="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7"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33" borderId="106" applyNumberFormat="0" applyAlignment="0" applyProtection="0"/>
    <xf numFmtId="0" fontId="146" fillId="0" borderId="107"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5" fontId="92"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20" fillId="0" borderId="2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0" fontId="29" fillId="0" borderId="4" applyFill="0" applyAlignment="0"/>
    <xf numFmtId="165" fontId="19" fillId="0" borderId="0" applyFont="0" applyFill="0" applyBorder="0" applyAlignment="0" applyProtection="0"/>
    <xf numFmtId="165"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0" fontId="31" fillId="0" borderId="105">
      <alignment horizontal="left" vertical="center"/>
    </xf>
    <xf numFmtId="0" fontId="31" fillId="0" borderId="105">
      <alignment horizontal="left" vertical="center"/>
    </xf>
    <xf numFmtId="0" fontId="146" fillId="0" borderId="107" applyNumberFormat="0" applyFill="0" applyAlignment="0" applyProtection="0"/>
    <xf numFmtId="0" fontId="143" fillId="33" borderId="106" applyNumberFormat="0" applyAlignment="0" applyProtection="0"/>
    <xf numFmtId="0" fontId="17" fillId="36" borderId="110" applyNumberFormat="0" applyFont="0" applyAlignment="0" applyProtection="0"/>
    <xf numFmtId="0" fontId="31" fillId="0" borderId="105">
      <alignment horizontal="left" vertical="center"/>
    </xf>
    <xf numFmtId="0" fontId="1" fillId="0" borderId="0"/>
    <xf numFmtId="0" fontId="1" fillId="0" borderId="0"/>
    <xf numFmtId="235" fontId="17" fillId="0" borderId="102">
      <alignment horizontal="right" vertical="center"/>
    </xf>
    <xf numFmtId="3" fontId="27" fillId="0" borderId="91"/>
    <xf numFmtId="3" fontId="27" fillId="0" borderId="91"/>
    <xf numFmtId="236" fontId="17" fillId="0" borderId="102">
      <alignment horizontal="center"/>
    </xf>
    <xf numFmtId="238" fontId="17" fillId="0" borderId="103"/>
    <xf numFmtId="0" fontId="31" fillId="0" borderId="92">
      <alignment horizontal="left" vertical="center"/>
    </xf>
    <xf numFmtId="3" fontId="27" fillId="0" borderId="91"/>
    <xf numFmtId="3" fontId="27" fillId="0" borderId="103"/>
    <xf numFmtId="3" fontId="27" fillId="0" borderId="103"/>
    <xf numFmtId="3" fontId="27" fillId="0" borderId="103"/>
    <xf numFmtId="10" fontId="108" fillId="13" borderId="103" applyNumberFormat="0" applyBorder="0" applyAlignment="0" applyProtection="0"/>
    <xf numFmtId="0" fontId="1" fillId="0" borderId="0"/>
    <xf numFmtId="251" fontId="17" fillId="0" borderId="108"/>
    <xf numFmtId="253" fontId="49" fillId="0" borderId="102">
      <alignment horizontal="right" vertical="center"/>
    </xf>
    <xf numFmtId="254" fontId="49" fillId="0" borderId="102">
      <alignment horizontal="center"/>
    </xf>
    <xf numFmtId="256" fontId="49" fillId="0" borderId="103"/>
    <xf numFmtId="3" fontId="27" fillId="0" borderId="103"/>
    <xf numFmtId="3" fontId="27" fillId="0" borderId="103"/>
    <xf numFmtId="3" fontId="27" fillId="0" borderId="103"/>
    <xf numFmtId="10" fontId="108" fillId="13" borderId="103" applyNumberFormat="0" applyBorder="0" applyAlignment="0" applyProtection="0"/>
    <xf numFmtId="253" fontId="49" fillId="0" borderId="102">
      <alignment horizontal="right" vertical="center"/>
    </xf>
    <xf numFmtId="254" fontId="49" fillId="0" borderId="102">
      <alignment horizontal="center"/>
    </xf>
    <xf numFmtId="256" fontId="49" fillId="0" borderId="103"/>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3" applyBorder="0" applyAlignment="0">
      <alignment horizontal="center"/>
    </xf>
    <xf numFmtId="266" fontId="28" fillId="0" borderId="108"/>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26" fillId="33" borderId="109" applyNumberFormat="0" applyAlignment="0" applyProtection="0"/>
    <xf numFmtId="49" fontId="137" fillId="0" borderId="103">
      <alignment vertical="center"/>
    </xf>
    <xf numFmtId="10" fontId="131" fillId="13" borderId="103" applyNumberFormat="0" applyBorder="0" applyAlignment="0" applyProtection="0"/>
    <xf numFmtId="251" fontId="17" fillId="0" borderId="10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02">
      <alignment horizontal="right" vertical="center"/>
    </xf>
    <xf numFmtId="236" fontId="17" fillId="0" borderId="102">
      <alignment horizontal="center"/>
    </xf>
    <xf numFmtId="238" fontId="17" fillId="0" borderId="10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3" fontId="27" fillId="0" borderId="91"/>
    <xf numFmtId="0" fontId="31" fillId="0" borderId="92">
      <alignment horizontal="left" vertical="center"/>
    </xf>
    <xf numFmtId="0" fontId="31" fillId="0" borderId="92">
      <alignment horizontal="left" vertical="center"/>
    </xf>
    <xf numFmtId="3" fontId="27" fillId="0" borderId="103"/>
    <xf numFmtId="3" fontId="27" fillId="0" borderId="91"/>
    <xf numFmtId="3" fontId="27" fillId="0" borderId="103"/>
    <xf numFmtId="3" fontId="27" fillId="0" borderId="91"/>
    <xf numFmtId="0" fontId="31" fillId="0" borderId="105">
      <alignment horizontal="left" vertical="center"/>
    </xf>
    <xf numFmtId="0" fontId="31" fillId="0" borderId="105">
      <alignment horizontal="left" vertical="center"/>
    </xf>
    <xf numFmtId="235" fontId="17" fillId="0" borderId="102">
      <alignment horizontal="right" vertical="center"/>
    </xf>
    <xf numFmtId="235" fontId="17" fillId="0" borderId="102">
      <alignment horizontal="right" vertical="center"/>
    </xf>
    <xf numFmtId="236" fontId="17" fillId="0" borderId="102">
      <alignment horizontal="center"/>
    </xf>
    <xf numFmtId="236" fontId="17" fillId="0" borderId="102">
      <alignment horizontal="center"/>
    </xf>
    <xf numFmtId="238" fontId="17" fillId="0" borderId="103"/>
    <xf numFmtId="238" fontId="17" fillId="0" borderId="103"/>
    <xf numFmtId="0" fontId="31" fillId="0" borderId="105">
      <alignment horizontal="left" vertical="center"/>
    </xf>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31" fillId="0" borderId="105">
      <alignment horizontal="left" vertical="center"/>
    </xf>
    <xf numFmtId="0" fontId="1" fillId="0" borderId="0"/>
    <xf numFmtId="235" fontId="17" fillId="0" borderId="111">
      <alignment horizontal="right" vertical="center"/>
    </xf>
    <xf numFmtId="236" fontId="17" fillId="0" borderId="111">
      <alignment horizontal="center"/>
    </xf>
    <xf numFmtId="238" fontId="17" fillId="0" borderId="112"/>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3" fontId="27" fillId="0" borderId="112"/>
    <xf numFmtId="3" fontId="27" fillId="0" borderId="112"/>
    <xf numFmtId="3" fontId="27" fillId="0" borderId="112"/>
    <xf numFmtId="10" fontId="108" fillId="13" borderId="112" applyNumberFormat="0" applyBorder="0" applyAlignment="0" applyProtection="0"/>
    <xf numFmtId="0" fontId="1" fillId="0" borderId="0"/>
    <xf numFmtId="253" fontId="49" fillId="0" borderId="111">
      <alignment horizontal="right" vertical="center"/>
    </xf>
    <xf numFmtId="254" fontId="49" fillId="0" borderId="111">
      <alignment horizontal="center"/>
    </xf>
    <xf numFmtId="256" fontId="49" fillId="0" borderId="112"/>
    <xf numFmtId="3" fontId="27" fillId="0" borderId="112"/>
    <xf numFmtId="3" fontId="27" fillId="0" borderId="112"/>
    <xf numFmtId="3" fontId="27" fillId="0" borderId="112"/>
    <xf numFmtId="10" fontId="108" fillId="13" borderId="112" applyNumberFormat="0" applyBorder="0" applyAlignment="0" applyProtection="0"/>
    <xf numFmtId="253" fontId="49" fillId="0" borderId="111">
      <alignment horizontal="right" vertical="center"/>
    </xf>
    <xf numFmtId="254" fontId="49" fillId="0" borderId="111">
      <alignment horizontal="center"/>
    </xf>
    <xf numFmtId="256" fontId="49"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2" applyBorder="0" applyAlignment="0">
      <alignment horizontal="center"/>
    </xf>
    <xf numFmtId="0" fontId="126" fillId="33" borderId="109" applyNumberFormat="0" applyAlignment="0" applyProtection="0"/>
    <xf numFmtId="49" fontId="137" fillId="0" borderId="112">
      <alignment vertical="center"/>
    </xf>
    <xf numFmtId="10" fontId="131" fillId="13" borderId="112" applyNumberFormat="0" applyBorder="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110" applyNumberFormat="0" applyFont="0" applyAlignment="0" applyProtection="0"/>
    <xf numFmtId="0" fontId="143" fillId="33" borderId="106" applyNumberFormat="0" applyAlignment="0" applyProtection="0"/>
    <xf numFmtId="0" fontId="146" fillId="0" borderId="10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11">
      <alignment horizontal="right" vertical="center"/>
    </xf>
    <xf numFmtId="236" fontId="17" fillId="0" borderId="111">
      <alignment horizontal="center"/>
    </xf>
    <xf numFmtId="238" fontId="17"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3" fontId="27" fillId="0" borderId="112"/>
    <xf numFmtId="3" fontId="27" fillId="0" borderId="112"/>
    <xf numFmtId="0" fontId="31" fillId="0" borderId="105">
      <alignment horizontal="left" vertical="center"/>
    </xf>
    <xf numFmtId="0" fontId="31" fillId="0" borderId="105">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12"/>
    <xf numFmtId="238" fontId="17" fillId="0" borderId="112"/>
    <xf numFmtId="0" fontId="146" fillId="0" borderId="107" applyNumberFormat="0" applyFill="0" applyAlignment="0" applyProtection="0"/>
    <xf numFmtId="0" fontId="143" fillId="33" borderId="106" applyNumberFormat="0" applyAlignment="0" applyProtection="0"/>
    <xf numFmtId="0" fontId="17" fillId="36" borderId="87" applyNumberFormat="0" applyFont="0" applyAlignment="0" applyProtection="0"/>
    <xf numFmtId="0" fontId="31" fillId="0" borderId="105">
      <alignment horizontal="left" vertical="center"/>
    </xf>
    <xf numFmtId="0" fontId="1" fillId="0" borderId="0"/>
    <xf numFmtId="0" fontId="1" fillId="0" borderId="0"/>
    <xf numFmtId="235" fontId="17" fillId="0" borderId="111">
      <alignment horizontal="right" vertical="center"/>
    </xf>
    <xf numFmtId="3" fontId="27" fillId="0" borderId="91"/>
    <xf numFmtId="3" fontId="27" fillId="0" borderId="91"/>
    <xf numFmtId="236" fontId="17" fillId="0" borderId="111">
      <alignment horizontal="center"/>
    </xf>
    <xf numFmtId="238" fontId="17" fillId="0" borderId="103"/>
    <xf numFmtId="0" fontId="31" fillId="0" borderId="92">
      <alignment horizontal="left" vertical="center"/>
    </xf>
    <xf numFmtId="3" fontId="27" fillId="0" borderId="91"/>
    <xf numFmtId="3" fontId="27" fillId="0" borderId="103"/>
    <xf numFmtId="3" fontId="27" fillId="0" borderId="103"/>
    <xf numFmtId="3" fontId="27" fillId="0" borderId="103"/>
    <xf numFmtId="10" fontId="108" fillId="13" borderId="103" applyNumberFormat="0" applyBorder="0" applyAlignment="0" applyProtection="0"/>
    <xf numFmtId="0" fontId="1" fillId="0" borderId="0"/>
    <xf numFmtId="253" fontId="49" fillId="0" borderId="111">
      <alignment horizontal="right" vertical="center"/>
    </xf>
    <xf numFmtId="254" fontId="49" fillId="0" borderId="111">
      <alignment horizontal="center"/>
    </xf>
    <xf numFmtId="256" fontId="49" fillId="0" borderId="103"/>
    <xf numFmtId="3" fontId="27" fillId="0" borderId="103"/>
    <xf numFmtId="3" fontId="27" fillId="0" borderId="103"/>
    <xf numFmtId="3" fontId="27" fillId="0" borderId="103"/>
    <xf numFmtId="10" fontId="108" fillId="13" borderId="103" applyNumberFormat="0" applyBorder="0" applyAlignment="0" applyProtection="0"/>
    <xf numFmtId="253" fontId="49" fillId="0" borderId="111">
      <alignment horizontal="right" vertical="center"/>
    </xf>
    <xf numFmtId="254" fontId="49" fillId="0" borderId="111">
      <alignment horizontal="center"/>
    </xf>
    <xf numFmtId="256" fontId="49" fillId="0" borderId="103"/>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3" applyBorder="0" applyAlignment="0">
      <alignment horizontal="center"/>
    </xf>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26" fillId="33" borderId="86" applyNumberFormat="0" applyAlignment="0" applyProtection="0"/>
    <xf numFmtId="49" fontId="137" fillId="0" borderId="103">
      <alignment vertical="center"/>
    </xf>
    <xf numFmtId="10" fontId="131" fillId="13" borderId="103"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11">
      <alignment horizontal="right" vertical="center"/>
    </xf>
    <xf numFmtId="236" fontId="17" fillId="0" borderId="111">
      <alignment horizontal="center"/>
    </xf>
    <xf numFmtId="238" fontId="17" fillId="0" borderId="10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3" fontId="27" fillId="0" borderId="103"/>
    <xf numFmtId="3" fontId="27" fillId="0" borderId="103"/>
    <xf numFmtId="0" fontId="31" fillId="0" borderId="105">
      <alignment horizontal="left" vertical="center"/>
    </xf>
    <xf numFmtId="0" fontId="31" fillId="0" borderId="105">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03"/>
    <xf numFmtId="238" fontId="17" fillId="0" borderId="103"/>
    <xf numFmtId="0" fontId="31" fillId="0" borderId="105">
      <alignment horizontal="left" vertical="center"/>
    </xf>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33"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87" applyNumberFormat="0" applyFont="0" applyAlignment="0" applyProtection="0"/>
    <xf numFmtId="0" fontId="143" fillId="33" borderId="106" applyNumberFormat="0" applyAlignment="0" applyProtection="0"/>
    <xf numFmtId="0" fontId="146" fillId="0" borderId="10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2"/>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0" fontId="146" fillId="0" borderId="107" applyNumberFormat="0" applyFill="0" applyAlignment="0" applyProtection="0"/>
    <xf numFmtId="0" fontId="143" fillId="33" borderId="106" applyNumberFormat="0" applyAlignment="0" applyProtection="0"/>
    <xf numFmtId="0" fontId="17" fillId="36" borderId="87" applyNumberFormat="0" applyFont="0" applyAlignment="0" applyProtection="0"/>
    <xf numFmtId="0" fontId="31" fillId="0" borderId="105">
      <alignment horizontal="left" vertical="center"/>
    </xf>
    <xf numFmtId="0" fontId="1" fillId="0" borderId="0"/>
    <xf numFmtId="0" fontId="1" fillId="0" borderId="0"/>
    <xf numFmtId="235" fontId="17" fillId="0" borderId="111">
      <alignment horizontal="right" vertical="center"/>
    </xf>
    <xf numFmtId="3" fontId="27" fillId="0" borderId="91"/>
    <xf numFmtId="3" fontId="27" fillId="0" borderId="91"/>
    <xf numFmtId="236" fontId="17" fillId="0" borderId="111">
      <alignment horizontal="center"/>
    </xf>
    <xf numFmtId="238" fontId="17" fillId="0" borderId="112"/>
    <xf numFmtId="0" fontId="31" fillId="0" borderId="92">
      <alignment horizontal="left" vertical="center"/>
    </xf>
    <xf numFmtId="3" fontId="27" fillId="0" borderId="91"/>
    <xf numFmtId="3" fontId="27" fillId="0" borderId="112"/>
    <xf numFmtId="3" fontId="27" fillId="0" borderId="112"/>
    <xf numFmtId="3" fontId="27" fillId="0" borderId="112"/>
    <xf numFmtId="10" fontId="108" fillId="13" borderId="112" applyNumberFormat="0" applyBorder="0" applyAlignment="0" applyProtection="0"/>
    <xf numFmtId="0" fontId="1" fillId="0" borderId="0"/>
    <xf numFmtId="253" fontId="49" fillId="0" borderId="111">
      <alignment horizontal="right" vertical="center"/>
    </xf>
    <xf numFmtId="254" fontId="49" fillId="0" borderId="111">
      <alignment horizontal="center"/>
    </xf>
    <xf numFmtId="256" fontId="49" fillId="0" borderId="112"/>
    <xf numFmtId="3" fontId="27" fillId="0" borderId="112"/>
    <xf numFmtId="3" fontId="27" fillId="0" borderId="112"/>
    <xf numFmtId="3" fontId="27" fillId="0" borderId="112"/>
    <xf numFmtId="10" fontId="108" fillId="13" borderId="112" applyNumberFormat="0" applyBorder="0" applyAlignment="0" applyProtection="0"/>
    <xf numFmtId="253" fontId="49" fillId="0" borderId="111">
      <alignment horizontal="right" vertical="center"/>
    </xf>
    <xf numFmtId="254" fontId="49" fillId="0" borderId="111">
      <alignment horizontal="center"/>
    </xf>
    <xf numFmtId="256" fontId="49" fillId="0" borderId="112"/>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2" applyBorder="0" applyAlignment="0">
      <alignment horizontal="center"/>
    </xf>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26" fillId="33" borderId="86" applyNumberFormat="0" applyAlignment="0" applyProtection="0"/>
    <xf numFmtId="49" fontId="137" fillId="0" borderId="112">
      <alignment vertical="center"/>
    </xf>
    <xf numFmtId="10" fontId="131" fillId="13" borderId="112"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11">
      <alignment horizontal="right" vertical="center"/>
    </xf>
    <xf numFmtId="236" fontId="17" fillId="0" borderId="111">
      <alignment horizontal="center"/>
    </xf>
    <xf numFmtId="238" fontId="17"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2"/>
    <xf numFmtId="3" fontId="27" fillId="0" borderId="112"/>
    <xf numFmtId="3" fontId="27" fillId="0" borderId="112"/>
    <xf numFmtId="0" fontId="31" fillId="0" borderId="105">
      <alignment horizontal="left" vertical="center"/>
    </xf>
    <xf numFmtId="0" fontId="31" fillId="0" borderId="105">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12"/>
    <xf numFmtId="238" fontId="17" fillId="0" borderId="112"/>
    <xf numFmtId="0" fontId="31" fillId="0" borderId="105">
      <alignment horizontal="left" vertical="center"/>
    </xf>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94" fillId="0" borderId="0"/>
    <xf numFmtId="0" fontId="94" fillId="0" borderId="0"/>
    <xf numFmtId="9" fontId="94" fillId="0" borderId="0" applyFont="0" applyFill="0" applyBorder="0" applyAlignment="0" applyProtection="0"/>
  </cellStyleXfs>
  <cellXfs count="907">
    <xf numFmtId="0" fontId="0" fillId="0" borderId="0" xfId="0"/>
    <xf numFmtId="170" fontId="20" fillId="0" borderId="13" xfId="2180" applyNumberFormat="1" applyFont="1" applyBorder="1" applyAlignment="1">
      <alignment vertical="center" wrapText="1"/>
    </xf>
    <xf numFmtId="239" fontId="20" fillId="0" borderId="13" xfId="2180" applyNumberFormat="1" applyFont="1" applyBorder="1" applyAlignment="1">
      <alignment horizontal="center" vertical="center" wrapText="1"/>
    </xf>
    <xf numFmtId="0" fontId="20" fillId="0" borderId="0" xfId="0" applyFont="1"/>
    <xf numFmtId="0" fontId="19" fillId="0" borderId="0" xfId="0" applyFont="1"/>
    <xf numFmtId="0" fontId="20" fillId="0" borderId="10" xfId="0" applyFont="1" applyBorder="1" applyAlignment="1">
      <alignment horizontal="center" vertical="center" wrapText="1"/>
    </xf>
    <xf numFmtId="0" fontId="19" fillId="0" borderId="10" xfId="0" applyFont="1" applyBorder="1" applyAlignment="1">
      <alignment horizontal="center"/>
    </xf>
    <xf numFmtId="0" fontId="20" fillId="0" borderId="13" xfId="0" applyFont="1" applyBorder="1" applyAlignment="1">
      <alignment horizontal="center" vertical="center" wrapText="1"/>
    </xf>
    <xf numFmtId="0" fontId="20" fillId="0" borderId="13" xfId="0" applyFont="1" applyBorder="1" applyAlignment="1">
      <alignment vertical="center" wrapText="1"/>
    </xf>
    <xf numFmtId="170" fontId="19" fillId="0" borderId="0" xfId="0" applyNumberFormat="1" applyFont="1"/>
    <xf numFmtId="49" fontId="19" fillId="0" borderId="10" xfId="2181" applyNumberFormat="1" applyFont="1" applyFill="1" applyBorder="1" applyAlignment="1">
      <alignment horizontal="center" vertical="center" wrapText="1"/>
    </xf>
    <xf numFmtId="170" fontId="20" fillId="0" borderId="0" xfId="2181" applyNumberFormat="1" applyFont="1" applyFill="1" applyAlignment="1">
      <alignment vertical="center"/>
    </xf>
    <xf numFmtId="170" fontId="20" fillId="0" borderId="0" xfId="2181" applyNumberFormat="1" applyFont="1" applyFill="1" applyAlignment="1">
      <alignment horizontal="center" vertical="center"/>
    </xf>
    <xf numFmtId="170" fontId="20" fillId="0" borderId="0" xfId="2181" applyNumberFormat="1" applyFont="1" applyFill="1" applyAlignment="1">
      <alignment horizontal="center" vertical="center" wrapText="1"/>
    </xf>
    <xf numFmtId="170" fontId="24" fillId="0" borderId="10" xfId="2181" applyNumberFormat="1" applyFont="1" applyFill="1" applyBorder="1" applyAlignment="1">
      <alignment horizontal="center" vertical="center"/>
    </xf>
    <xf numFmtId="37" fontId="24" fillId="0" borderId="10" xfId="2181" applyNumberFormat="1" applyFont="1" applyFill="1" applyBorder="1" applyAlignment="1">
      <alignment horizontal="center" vertical="center"/>
    </xf>
    <xf numFmtId="170" fontId="24" fillId="0" borderId="0" xfId="2181" applyNumberFormat="1" applyFont="1" applyFill="1" applyAlignment="1">
      <alignment horizontal="center" vertical="center"/>
    </xf>
    <xf numFmtId="170" fontId="19" fillId="0" borderId="0" xfId="2181" applyNumberFormat="1" applyFont="1" applyFill="1" applyAlignment="1">
      <alignment vertical="center"/>
    </xf>
    <xf numFmtId="0" fontId="20" fillId="0" borderId="0" xfId="0" applyFont="1" applyAlignment="1">
      <alignment vertical="center" wrapText="1"/>
    </xf>
    <xf numFmtId="0" fontId="19" fillId="0" borderId="0" xfId="0" applyFont="1" applyAlignment="1">
      <alignment vertical="center" wrapText="1"/>
    </xf>
    <xf numFmtId="3" fontId="19" fillId="0" borderId="0" xfId="0" applyNumberFormat="1" applyFont="1"/>
    <xf numFmtId="0" fontId="20"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0" xfId="0" applyFont="1" applyAlignment="1">
      <alignment vertical="center"/>
    </xf>
    <xf numFmtId="0" fontId="19" fillId="0" borderId="10" xfId="0" applyFont="1" applyBorder="1" applyAlignment="1">
      <alignment horizontal="center" vertical="center"/>
    </xf>
    <xf numFmtId="0" fontId="150" fillId="0" borderId="0" xfId="0" applyFont="1"/>
    <xf numFmtId="0" fontId="100" fillId="0" borderId="0" xfId="0" applyFont="1" applyAlignment="1">
      <alignment vertical="center" wrapText="1"/>
    </xf>
    <xf numFmtId="170" fontId="20" fillId="0" borderId="13" xfId="1" applyNumberFormat="1" applyFont="1" applyFill="1" applyBorder="1" applyAlignment="1">
      <alignment horizontal="right" vertical="center" wrapText="1"/>
    </xf>
    <xf numFmtId="170" fontId="19" fillId="0" borderId="37" xfId="1" applyNumberFormat="1" applyFont="1" applyFill="1" applyBorder="1" applyAlignment="1">
      <alignment horizontal="right" vertical="center" wrapText="1"/>
    </xf>
    <xf numFmtId="0" fontId="99" fillId="0" borderId="0" xfId="0" applyFont="1" applyAlignment="1">
      <alignment vertical="center" wrapText="1"/>
    </xf>
    <xf numFmtId="0" fontId="19" fillId="0" borderId="0" xfId="2697"/>
    <xf numFmtId="0" fontId="21" fillId="0" borderId="0" xfId="0" applyFont="1" applyAlignment="1">
      <alignment horizontal="right"/>
    </xf>
    <xf numFmtId="0" fontId="89" fillId="0" borderId="0" xfId="2697" applyFont="1" applyAlignment="1">
      <alignment horizontal="right"/>
    </xf>
    <xf numFmtId="242" fontId="89" fillId="0" borderId="0" xfId="2697" applyNumberFormat="1" applyFont="1" applyAlignment="1">
      <alignment horizontal="right"/>
    </xf>
    <xf numFmtId="0" fontId="85" fillId="0" borderId="10" xfId="2697" applyFont="1" applyBorder="1" applyAlignment="1">
      <alignment horizontal="center" vertical="center" wrapText="1"/>
    </xf>
    <xf numFmtId="0" fontId="20" fillId="38" borderId="10" xfId="0" applyFont="1" applyFill="1" applyBorder="1" applyAlignment="1">
      <alignment horizontal="center" vertical="center" wrapText="1"/>
    </xf>
    <xf numFmtId="0" fontId="19" fillId="0" borderId="10" xfId="2697" applyBorder="1" applyAlignment="1">
      <alignment horizontal="center" vertical="center" wrapText="1"/>
    </xf>
    <xf numFmtId="3" fontId="19" fillId="38" borderId="10" xfId="2697" applyNumberFormat="1" applyFill="1" applyBorder="1" applyAlignment="1">
      <alignment horizontal="center" vertical="center" wrapText="1"/>
    </xf>
    <xf numFmtId="0" fontId="19" fillId="38" borderId="10" xfId="2697" applyFill="1" applyBorder="1" applyAlignment="1">
      <alignment horizontal="center" vertical="center" wrapText="1"/>
    </xf>
    <xf numFmtId="0" fontId="19" fillId="0" borderId="37" xfId="0" applyFont="1" applyBorder="1" applyAlignment="1">
      <alignment horizontal="center" vertical="center" wrapText="1"/>
    </xf>
    <xf numFmtId="0" fontId="19" fillId="0" borderId="37" xfId="0" applyFont="1" applyBorder="1" applyAlignment="1">
      <alignment vertical="center" wrapText="1"/>
    </xf>
    <xf numFmtId="0" fontId="20" fillId="0" borderId="37" xfId="0" applyFont="1" applyBorder="1" applyAlignment="1">
      <alignment horizontal="center" vertical="center" wrapText="1"/>
    </xf>
    <xf numFmtId="170" fontId="20" fillId="0" borderId="37" xfId="1" applyNumberFormat="1" applyFont="1" applyFill="1" applyBorder="1" applyAlignment="1">
      <alignment horizontal="right" vertical="center" wrapText="1"/>
    </xf>
    <xf numFmtId="170" fontId="21" fillId="0" borderId="37" xfId="1" applyNumberFormat="1" applyFont="1" applyFill="1" applyBorder="1" applyAlignment="1">
      <alignment horizontal="right" vertical="center" wrapText="1"/>
    </xf>
    <xf numFmtId="0" fontId="20" fillId="0" borderId="36" xfId="0" applyFont="1" applyBorder="1" applyAlignment="1">
      <alignment horizontal="center" vertical="center" wrapText="1"/>
    </xf>
    <xf numFmtId="0" fontId="20" fillId="0" borderId="36" xfId="0" applyFont="1" applyBorder="1" applyAlignment="1">
      <alignment vertical="center" wrapText="1"/>
    </xf>
    <xf numFmtId="170" fontId="20" fillId="0" borderId="36" xfId="1" applyNumberFormat="1" applyFont="1" applyFill="1" applyBorder="1" applyAlignment="1">
      <alignment horizontal="right" vertical="center" wrapText="1"/>
    </xf>
    <xf numFmtId="0" fontId="81" fillId="0" borderId="0" xfId="2761" applyFont="1">
      <alignment wrapText="1"/>
    </xf>
    <xf numFmtId="0" fontId="152" fillId="0" borderId="0" xfId="2761" applyFont="1">
      <alignment wrapText="1"/>
    </xf>
    <xf numFmtId="0" fontId="103" fillId="0" borderId="0" xfId="2761" applyFont="1">
      <alignment wrapText="1"/>
    </xf>
    <xf numFmtId="0" fontId="153" fillId="0" borderId="0" xfId="0" applyFont="1"/>
    <xf numFmtId="0" fontId="81" fillId="0" borderId="0" xfId="2761" applyFont="1" applyAlignment="1">
      <alignment horizontal="center" vertical="top" readingOrder="1"/>
    </xf>
    <xf numFmtId="0" fontId="103" fillId="0" borderId="0" xfId="2761" applyFont="1" applyAlignment="1">
      <alignment horizontal="center" vertical="top" readingOrder="1"/>
    </xf>
    <xf numFmtId="3" fontId="81" fillId="0" borderId="0" xfId="2761" applyNumberFormat="1" applyFont="1" applyAlignment="1">
      <alignment horizontal="center" vertical="top" readingOrder="1"/>
    </xf>
    <xf numFmtId="170" fontId="81" fillId="0" borderId="21" xfId="10501" applyNumberFormat="1" applyFont="1" applyFill="1" applyBorder="1" applyAlignment="1">
      <alignment horizontal="center" vertical="top" readingOrder="1"/>
    </xf>
    <xf numFmtId="170" fontId="103" fillId="0" borderId="21" xfId="10501" applyNumberFormat="1" applyFont="1" applyFill="1" applyBorder="1" applyAlignment="1">
      <alignment vertical="top" readingOrder="1"/>
    </xf>
    <xf numFmtId="170" fontId="81" fillId="0" borderId="21" xfId="10501" applyNumberFormat="1" applyFont="1" applyFill="1" applyBorder="1" applyAlignment="1">
      <alignment vertical="top" readingOrder="1"/>
    </xf>
    <xf numFmtId="243" fontId="81" fillId="0" borderId="0" xfId="2761" applyNumberFormat="1" applyFont="1" applyAlignment="1">
      <alignment horizontal="center" vertical="top" readingOrder="1"/>
    </xf>
    <xf numFmtId="170" fontId="81" fillId="0" borderId="0" xfId="10501" applyNumberFormat="1" applyFont="1" applyFill="1" applyAlignment="1">
      <alignment horizontal="center" vertical="top" readingOrder="1"/>
    </xf>
    <xf numFmtId="0" fontId="106" fillId="0" borderId="10" xfId="2761" applyFont="1" applyBorder="1" applyAlignment="1">
      <alignment horizontal="center" vertical="center" wrapText="1" readingOrder="1"/>
    </xf>
    <xf numFmtId="0" fontId="103" fillId="0" borderId="10" xfId="2761" applyFont="1" applyBorder="1" applyAlignment="1">
      <alignment horizontal="center" vertical="center" wrapText="1" readingOrder="1"/>
    </xf>
    <xf numFmtId="0" fontId="106" fillId="0" borderId="10" xfId="2731" applyFont="1" applyBorder="1" applyAlignment="1">
      <alignment horizontal="center" vertical="center" wrapText="1"/>
    </xf>
    <xf numFmtId="0" fontId="96" fillId="0" borderId="0" xfId="0" applyFont="1"/>
    <xf numFmtId="0" fontId="102" fillId="0" borderId="10" xfId="3768" applyFont="1" applyBorder="1" applyAlignment="1">
      <alignment horizontal="center" vertical="center" wrapText="1" readingOrder="1"/>
    </xf>
    <xf numFmtId="0" fontId="20" fillId="0" borderId="0" xfId="2730" applyFont="1"/>
    <xf numFmtId="0" fontId="85" fillId="0" borderId="0" xfId="0" applyFont="1" applyAlignment="1">
      <alignment horizontal="centerContinuous"/>
    </xf>
    <xf numFmtId="0" fontId="20" fillId="0" borderId="0" xfId="0" applyFont="1" applyAlignment="1">
      <alignment horizontal="centerContinuous"/>
    </xf>
    <xf numFmtId="0" fontId="19" fillId="0" borderId="0" xfId="0" applyFont="1" applyAlignment="1">
      <alignment horizontal="centerContinuous"/>
    </xf>
    <xf numFmtId="0" fontId="21" fillId="0" borderId="0" xfId="0" applyFont="1" applyAlignment="1">
      <alignment horizontal="lef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19" fillId="0" borderId="10" xfId="0" quotePrefix="1" applyFont="1" applyBorder="1" applyAlignment="1">
      <alignment horizontal="center" vertical="center"/>
    </xf>
    <xf numFmtId="0" fontId="20" fillId="0" borderId="37" xfId="0" applyFont="1" applyBorder="1" applyAlignment="1">
      <alignment vertical="center" wrapText="1"/>
    </xf>
    <xf numFmtId="170" fontId="20" fillId="0" borderId="37" xfId="2180" applyNumberFormat="1" applyFont="1" applyBorder="1" applyAlignment="1">
      <alignment vertical="center" wrapText="1"/>
    </xf>
    <xf numFmtId="239" fontId="20" fillId="0" borderId="37" xfId="2180" applyNumberFormat="1" applyFont="1" applyBorder="1" applyAlignment="1">
      <alignment horizontal="center" vertical="center" wrapText="1"/>
    </xf>
    <xf numFmtId="0" fontId="19" fillId="0" borderId="37" xfId="0" quotePrefix="1" applyFont="1" applyBorder="1" applyAlignment="1">
      <alignment horizontal="center" vertical="center" wrapText="1"/>
    </xf>
    <xf numFmtId="170" fontId="19" fillId="0" borderId="37" xfId="2180" applyNumberFormat="1" applyFont="1" applyBorder="1" applyAlignment="1">
      <alignment vertical="center" wrapText="1"/>
    </xf>
    <xf numFmtId="239" fontId="19" fillId="0" borderId="37" xfId="2180" applyNumberFormat="1" applyFont="1" applyBorder="1" applyAlignment="1">
      <alignment horizontal="center" vertical="center" wrapText="1"/>
    </xf>
    <xf numFmtId="170" fontId="22" fillId="0" borderId="37" xfId="2180" applyNumberFormat="1" applyFont="1" applyBorder="1" applyAlignment="1">
      <alignment vertical="center" wrapText="1"/>
    </xf>
    <xf numFmtId="170" fontId="19" fillId="0" borderId="37" xfId="2180" applyNumberFormat="1" applyFont="1" applyFill="1" applyBorder="1" applyAlignment="1">
      <alignment vertical="center" wrapText="1"/>
    </xf>
    <xf numFmtId="170" fontId="21" fillId="0" borderId="37" xfId="2180" applyNumberFormat="1" applyFont="1" applyBorder="1" applyAlignment="1">
      <alignment vertical="center" wrapText="1"/>
    </xf>
    <xf numFmtId="170" fontId="21" fillId="0" borderId="37" xfId="2180" applyNumberFormat="1" applyFont="1" applyFill="1" applyBorder="1" applyAlignment="1">
      <alignment vertical="center" wrapText="1"/>
    </xf>
    <xf numFmtId="170" fontId="75" fillId="0" borderId="37" xfId="2180" applyNumberFormat="1" applyFont="1" applyBorder="1" applyAlignment="1">
      <alignment vertical="center" wrapText="1"/>
    </xf>
    <xf numFmtId="170" fontId="20" fillId="0" borderId="37" xfId="2180" applyNumberFormat="1" applyFont="1" applyFill="1" applyBorder="1" applyAlignment="1">
      <alignment vertical="center" wrapText="1"/>
    </xf>
    <xf numFmtId="170" fontId="20" fillId="0" borderId="36" xfId="2180" applyNumberFormat="1" applyFont="1" applyFill="1" applyBorder="1" applyAlignment="1">
      <alignment vertical="center" wrapText="1"/>
    </xf>
    <xf numFmtId="239" fontId="20" fillId="0" borderId="36" xfId="2180" applyNumberFormat="1" applyFont="1" applyBorder="1" applyAlignment="1">
      <alignment horizontal="center" vertical="center" wrapText="1"/>
    </xf>
    <xf numFmtId="239" fontId="20" fillId="0" borderId="37" xfId="2208" applyNumberFormat="1" applyFont="1" applyFill="1" applyBorder="1" applyAlignment="1">
      <alignment vertical="center" wrapText="1"/>
    </xf>
    <xf numFmtId="239" fontId="19" fillId="0" borderId="37" xfId="2208" applyNumberFormat="1" applyFont="1" applyFill="1" applyBorder="1" applyAlignment="1">
      <alignment vertical="center" wrapText="1"/>
    </xf>
    <xf numFmtId="239" fontId="75" fillId="0" borderId="37" xfId="2208" applyNumberFormat="1" applyFont="1" applyFill="1" applyBorder="1" applyAlignment="1">
      <alignment vertical="center" wrapText="1"/>
    </xf>
    <xf numFmtId="239" fontId="90" fillId="0" borderId="37" xfId="2208" applyNumberFormat="1" applyFont="1" applyFill="1" applyBorder="1" applyAlignment="1">
      <alignment vertical="center" wrapText="1"/>
    </xf>
    <xf numFmtId="239" fontId="20" fillId="0" borderId="36" xfId="2208" applyNumberFormat="1" applyFont="1" applyFill="1" applyBorder="1" applyAlignment="1">
      <alignment vertical="center" wrapText="1"/>
    </xf>
    <xf numFmtId="0" fontId="19" fillId="0" borderId="1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36" xfId="0" applyFont="1" applyBorder="1" applyAlignment="1">
      <alignment vertical="center" wrapText="1"/>
    </xf>
    <xf numFmtId="0" fontId="73" fillId="0" borderId="0" xfId="0" applyFont="1"/>
    <xf numFmtId="0" fontId="21" fillId="0" borderId="0" xfId="0" applyFont="1" applyAlignment="1">
      <alignment vertical="center" wrapText="1"/>
    </xf>
    <xf numFmtId="170" fontId="21" fillId="0" borderId="0" xfId="0" applyNumberFormat="1" applyFont="1" applyAlignment="1">
      <alignment vertical="center" wrapText="1"/>
    </xf>
    <xf numFmtId="170" fontId="150" fillId="0" borderId="0" xfId="0" applyNumberFormat="1" applyFont="1"/>
    <xf numFmtId="0" fontId="151" fillId="0" borderId="0" xfId="0" applyFont="1"/>
    <xf numFmtId="0" fontId="69" fillId="38" borderId="0" xfId="15508" applyFont="1" applyFill="1"/>
    <xf numFmtId="0" fontId="69" fillId="38" borderId="0" xfId="15508" applyFont="1" applyFill="1" applyAlignment="1">
      <alignment horizontal="center"/>
    </xf>
    <xf numFmtId="0" fontId="158" fillId="38" borderId="0" xfId="15508" applyFont="1" applyFill="1"/>
    <xf numFmtId="0" fontId="158" fillId="38" borderId="0" xfId="15508" applyFont="1" applyFill="1" applyAlignment="1">
      <alignment horizontal="center"/>
    </xf>
    <xf numFmtId="0" fontId="159" fillId="38" borderId="0" xfId="15508" applyFont="1" applyFill="1"/>
    <xf numFmtId="0" fontId="86" fillId="38" borderId="0" xfId="15508" applyFont="1" applyFill="1"/>
    <xf numFmtId="0" fontId="86" fillId="38" borderId="0" xfId="15508" applyFont="1" applyFill="1" applyAlignment="1">
      <alignment horizontal="center"/>
    </xf>
    <xf numFmtId="0" fontId="160" fillId="38" borderId="0" xfId="15508" applyFont="1" applyFill="1"/>
    <xf numFmtId="3" fontId="69" fillId="38" borderId="0" xfId="15508" applyNumberFormat="1" applyFont="1" applyFill="1"/>
    <xf numFmtId="0" fontId="162" fillId="38" borderId="0" xfId="15508" applyFont="1" applyFill="1" applyAlignment="1">
      <alignment horizontal="center"/>
    </xf>
    <xf numFmtId="0" fontId="163" fillId="38" borderId="0" xfId="15508" applyFont="1" applyFill="1"/>
    <xf numFmtId="0" fontId="164" fillId="38" borderId="0" xfId="15508" applyFont="1" applyFill="1"/>
    <xf numFmtId="0" fontId="165" fillId="38" borderId="0" xfId="15508" applyFont="1" applyFill="1"/>
    <xf numFmtId="3" fontId="165" fillId="38" borderId="0" xfId="7082" applyNumberFormat="1" applyFont="1" applyFill="1" applyBorder="1" applyAlignment="1">
      <alignment vertical="center" wrapText="1"/>
    </xf>
    <xf numFmtId="3" fontId="166" fillId="38" borderId="40" xfId="7082" applyNumberFormat="1" applyFont="1" applyFill="1" applyBorder="1" applyAlignment="1">
      <alignment horizontal="right" vertical="center" wrapText="1"/>
    </xf>
    <xf numFmtId="3" fontId="166" fillId="38" borderId="40" xfId="15508" applyNumberFormat="1" applyFont="1" applyFill="1" applyBorder="1" applyAlignment="1">
      <alignment horizontal="justify" vertical="center" wrapText="1"/>
    </xf>
    <xf numFmtId="3" fontId="166" fillId="38" borderId="40" xfId="15508" applyNumberFormat="1" applyFont="1" applyFill="1" applyBorder="1" applyAlignment="1">
      <alignment horizontal="center" vertical="center" wrapText="1"/>
    </xf>
    <xf numFmtId="3" fontId="167" fillId="38" borderId="40" xfId="15508" applyNumberFormat="1" applyFont="1" applyFill="1" applyBorder="1" applyAlignment="1">
      <alignment horizontal="right" vertical="center" wrapText="1"/>
    </xf>
    <xf numFmtId="3" fontId="166" fillId="38" borderId="40" xfId="2182" applyNumberFormat="1" applyFont="1" applyFill="1" applyBorder="1" applyAlignment="1">
      <alignment horizontal="right" vertical="center" wrapText="1"/>
    </xf>
    <xf numFmtId="0" fontId="165" fillId="38" borderId="40" xfId="15508" applyFont="1" applyFill="1" applyBorder="1" applyAlignment="1">
      <alignment horizontal="justify" vertical="center" wrapText="1"/>
    </xf>
    <xf numFmtId="0" fontId="165" fillId="38" borderId="43" xfId="15508" applyFont="1" applyFill="1" applyBorder="1" applyAlignment="1">
      <alignment horizontal="center" vertical="center" wrapText="1"/>
    </xf>
    <xf numFmtId="3" fontId="166" fillId="38" borderId="43" xfId="7082" applyNumberFormat="1" applyFont="1" applyFill="1" applyBorder="1" applyAlignment="1">
      <alignment horizontal="right" vertical="center" wrapText="1"/>
    </xf>
    <xf numFmtId="3" fontId="167" fillId="38" borderId="43" xfId="7082" applyNumberFormat="1" applyFont="1" applyFill="1" applyBorder="1" applyAlignment="1">
      <alignment horizontal="right" vertical="center" wrapText="1"/>
    </xf>
    <xf numFmtId="3" fontId="167" fillId="38" borderId="43" xfId="15508" applyNumberFormat="1" applyFont="1" applyFill="1" applyBorder="1" applyAlignment="1">
      <alignment horizontal="justify" vertical="center" wrapText="1"/>
    </xf>
    <xf numFmtId="3" fontId="167" fillId="38" borderId="43" xfId="15508" applyNumberFormat="1" applyFont="1" applyFill="1" applyBorder="1" applyAlignment="1">
      <alignment horizontal="center" vertical="center" wrapText="1"/>
    </xf>
    <xf numFmtId="3" fontId="167" fillId="38" borderId="43" xfId="15508" applyNumberFormat="1" applyFont="1" applyFill="1" applyBorder="1" applyAlignment="1">
      <alignment horizontal="right" vertical="center" wrapText="1"/>
    </xf>
    <xf numFmtId="3" fontId="167" fillId="38" borderId="43" xfId="2182" applyNumberFormat="1" applyFont="1" applyFill="1" applyBorder="1" applyAlignment="1">
      <alignment horizontal="right" vertical="center" wrapText="1"/>
    </xf>
    <xf numFmtId="0" fontId="168" fillId="38" borderId="43" xfId="15508" applyFont="1" applyFill="1" applyBorder="1" applyAlignment="1">
      <alignment horizontal="justify" vertical="center" wrapText="1"/>
    </xf>
    <xf numFmtId="0" fontId="168" fillId="38" borderId="43" xfId="15508" applyFont="1" applyFill="1" applyBorder="1" applyAlignment="1">
      <alignment horizontal="center" vertical="center" wrapText="1"/>
    </xf>
    <xf numFmtId="3" fontId="166" fillId="38" borderId="43" xfId="15508" applyNumberFormat="1" applyFont="1" applyFill="1" applyBorder="1" applyAlignment="1">
      <alignment horizontal="justify" vertical="center" wrapText="1"/>
    </xf>
    <xf numFmtId="3" fontId="166" fillId="38" borderId="43" xfId="15508" applyNumberFormat="1" applyFont="1" applyFill="1" applyBorder="1" applyAlignment="1">
      <alignment horizontal="center" vertical="center" wrapText="1"/>
    </xf>
    <xf numFmtId="0" fontId="165" fillId="38" borderId="43" xfId="15508" applyFont="1" applyFill="1" applyBorder="1" applyAlignment="1">
      <alignment horizontal="justify" vertical="center" wrapText="1"/>
    </xf>
    <xf numFmtId="0" fontId="169" fillId="38" borderId="0" xfId="15508" applyFont="1" applyFill="1"/>
    <xf numFmtId="0" fontId="170" fillId="38" borderId="0" xfId="15508" applyFont="1" applyFill="1"/>
    <xf numFmtId="3" fontId="165" fillId="38" borderId="0" xfId="7082" applyNumberFormat="1" applyFont="1" applyFill="1" applyBorder="1" applyAlignment="1">
      <alignment horizontal="right" vertical="center" wrapText="1"/>
    </xf>
    <xf numFmtId="3" fontId="166" fillId="38" borderId="43" xfId="15508" applyNumberFormat="1" applyFont="1" applyFill="1" applyBorder="1" applyAlignment="1">
      <alignment horizontal="right" vertical="center" wrapText="1"/>
    </xf>
    <xf numFmtId="3" fontId="166" fillId="38" borderId="43" xfId="2182" applyNumberFormat="1" applyFont="1" applyFill="1" applyBorder="1" applyAlignment="1">
      <alignment horizontal="right" vertical="center" wrapText="1"/>
    </xf>
    <xf numFmtId="3" fontId="166" fillId="0" borderId="43" xfId="15508" applyNumberFormat="1" applyFont="1" applyBorder="1" applyAlignment="1">
      <alignment horizontal="right" vertical="center" wrapText="1"/>
    </xf>
    <xf numFmtId="170" fontId="165" fillId="38" borderId="0" xfId="15508" applyNumberFormat="1" applyFont="1" applyFill="1"/>
    <xf numFmtId="170" fontId="164" fillId="38" borderId="0" xfId="7082" applyNumberFormat="1" applyFont="1" applyFill="1"/>
    <xf numFmtId="170" fontId="165" fillId="38" borderId="0" xfId="7082" applyNumberFormat="1" applyFont="1" applyFill="1"/>
    <xf numFmtId="3" fontId="168" fillId="38" borderId="0" xfId="7082" applyNumberFormat="1" applyFont="1" applyFill="1" applyBorder="1" applyAlignment="1">
      <alignment horizontal="right" vertical="center" wrapText="1"/>
    </xf>
    <xf numFmtId="3" fontId="167" fillId="0" borderId="43" xfId="15508" applyNumberFormat="1" applyFont="1" applyBorder="1" applyAlignment="1">
      <alignment horizontal="right" vertical="center" wrapText="1"/>
    </xf>
    <xf numFmtId="3" fontId="167" fillId="38" borderId="13" xfId="7082" applyNumberFormat="1" applyFont="1" applyFill="1" applyBorder="1" applyAlignment="1">
      <alignment horizontal="right" vertical="center" wrapText="1"/>
    </xf>
    <xf numFmtId="3" fontId="167" fillId="38" borderId="13" xfId="15508" applyNumberFormat="1" applyFont="1" applyFill="1" applyBorder="1" applyAlignment="1">
      <alignment horizontal="justify" vertical="center" wrapText="1"/>
    </xf>
    <xf numFmtId="3" fontId="167" fillId="38" borderId="13" xfId="15508" applyNumberFormat="1" applyFont="1" applyFill="1" applyBorder="1" applyAlignment="1">
      <alignment horizontal="center" vertical="center" wrapText="1"/>
    </xf>
    <xf numFmtId="3" fontId="167" fillId="38" borderId="13" xfId="15508" applyNumberFormat="1" applyFont="1" applyFill="1" applyBorder="1" applyAlignment="1">
      <alignment horizontal="right" vertical="center" wrapText="1"/>
    </xf>
    <xf numFmtId="3" fontId="167" fillId="0" borderId="13" xfId="15508" applyNumberFormat="1" applyFont="1" applyBorder="1" applyAlignment="1">
      <alignment horizontal="right" vertical="center" wrapText="1"/>
    </xf>
    <xf numFmtId="0" fontId="168" fillId="38" borderId="13" xfId="15508" applyFont="1" applyFill="1" applyBorder="1" applyAlignment="1">
      <alignment horizontal="justify" vertical="center" wrapText="1"/>
    </xf>
    <xf numFmtId="0" fontId="168" fillId="38" borderId="13" xfId="15508" applyFont="1" applyFill="1" applyBorder="1" applyAlignment="1">
      <alignment horizontal="center" vertical="center" wrapText="1"/>
    </xf>
    <xf numFmtId="0" fontId="165" fillId="38" borderId="0" xfId="15508" quotePrefix="1" applyFont="1" applyFill="1" applyAlignment="1">
      <alignment horizontal="center" vertical="center"/>
    </xf>
    <xf numFmtId="0" fontId="165" fillId="38" borderId="46" xfId="15508" quotePrefix="1" applyFont="1" applyFill="1" applyBorder="1" applyAlignment="1">
      <alignment horizontal="center" vertical="center" wrapText="1"/>
    </xf>
    <xf numFmtId="0" fontId="165" fillId="38" borderId="46" xfId="15508" applyFont="1" applyFill="1" applyBorder="1" applyAlignment="1">
      <alignment horizontal="center" vertical="center" wrapText="1"/>
    </xf>
    <xf numFmtId="0" fontId="165" fillId="0" borderId="46" xfId="15508" quotePrefix="1" applyFont="1" applyBorder="1" applyAlignment="1">
      <alignment horizontal="center" vertical="center" wrapText="1"/>
    </xf>
    <xf numFmtId="0" fontId="165" fillId="38" borderId="46" xfId="15508" applyFont="1" applyFill="1" applyBorder="1" applyAlignment="1">
      <alignment vertical="center" wrapText="1"/>
    </xf>
    <xf numFmtId="0" fontId="171" fillId="38" borderId="0" xfId="15508" applyFont="1" applyFill="1"/>
    <xf numFmtId="0" fontId="168" fillId="38" borderId="0" xfId="15508" applyFont="1" applyFill="1"/>
    <xf numFmtId="0" fontId="168" fillId="38" borderId="0" xfId="15508" applyFont="1" applyFill="1" applyAlignment="1">
      <alignment horizontal="center"/>
    </xf>
    <xf numFmtId="0" fontId="168" fillId="38" borderId="12" xfId="15508" applyFont="1" applyFill="1" applyBorder="1" applyAlignment="1">
      <alignment horizontal="center" vertical="center" wrapText="1"/>
    </xf>
    <xf numFmtId="0" fontId="168" fillId="0" borderId="12" xfId="15508" applyFont="1" applyBorder="1" applyAlignment="1">
      <alignment horizontal="center" vertical="center" wrapText="1"/>
    </xf>
    <xf numFmtId="0" fontId="168" fillId="38" borderId="12" xfId="15508" applyFont="1" applyFill="1" applyBorder="1" applyAlignment="1">
      <alignment vertical="center" wrapText="1"/>
    </xf>
    <xf numFmtId="0" fontId="168" fillId="38" borderId="14" xfId="15508" applyFont="1" applyFill="1" applyBorder="1" applyAlignment="1">
      <alignment horizontal="center" vertical="center" wrapText="1"/>
    </xf>
    <xf numFmtId="0" fontId="168" fillId="0" borderId="14" xfId="15508" applyFont="1" applyBorder="1" applyAlignment="1">
      <alignment horizontal="center" vertical="center" wrapText="1"/>
    </xf>
    <xf numFmtId="0" fontId="168" fillId="38" borderId="14" xfId="15508" applyFont="1" applyFill="1" applyBorder="1" applyAlignment="1">
      <alignment vertical="center" wrapText="1"/>
    </xf>
    <xf numFmtId="0" fontId="170" fillId="38" borderId="0" xfId="15508" applyFont="1" applyFill="1" applyAlignment="1">
      <alignment horizontal="right"/>
    </xf>
    <xf numFmtId="0" fontId="165" fillId="38" borderId="0" xfId="15508" applyFont="1" applyFill="1" applyAlignment="1">
      <alignment horizontal="center"/>
    </xf>
    <xf numFmtId="170" fontId="165" fillId="38" borderId="0" xfId="15508" applyNumberFormat="1" applyFont="1" applyFill="1" applyAlignment="1">
      <alignment horizontal="centerContinuous"/>
    </xf>
    <xf numFmtId="0" fontId="165" fillId="38" borderId="0" xfId="15508" applyFont="1" applyFill="1" applyAlignment="1">
      <alignment horizontal="centerContinuous"/>
    </xf>
    <xf numFmtId="3" fontId="165" fillId="38" borderId="0" xfId="15508" applyNumberFormat="1" applyFont="1" applyFill="1" applyAlignment="1">
      <alignment horizontal="centerContinuous"/>
    </xf>
    <xf numFmtId="3" fontId="165" fillId="38" borderId="0" xfId="15508" applyNumberFormat="1" applyFont="1" applyFill="1" applyAlignment="1">
      <alignment horizontal="center"/>
    </xf>
    <xf numFmtId="170" fontId="165" fillId="0" borderId="0" xfId="15508" applyNumberFormat="1" applyFont="1" applyAlignment="1">
      <alignment horizontal="centerContinuous"/>
    </xf>
    <xf numFmtId="0" fontId="168" fillId="38" borderId="0" xfId="15508" applyFont="1" applyFill="1" applyAlignment="1">
      <alignment horizontal="right"/>
    </xf>
    <xf numFmtId="3" fontId="168" fillId="38" borderId="0" xfId="15508" applyNumberFormat="1" applyFont="1" applyFill="1"/>
    <xf numFmtId="0" fontId="76" fillId="38" borderId="0" xfId="15508" applyFont="1" applyFill="1"/>
    <xf numFmtId="242" fontId="99" fillId="38" borderId="43" xfId="2716" applyNumberFormat="1" applyFont="1" applyFill="1" applyBorder="1" applyAlignment="1">
      <alignment vertical="center"/>
    </xf>
    <xf numFmtId="242" fontId="99" fillId="38" borderId="43" xfId="15611" applyNumberFormat="1" applyFont="1" applyFill="1" applyBorder="1" applyAlignment="1">
      <alignment vertical="center"/>
    </xf>
    <xf numFmtId="0" fontId="99" fillId="38" borderId="43" xfId="2716" applyFont="1" applyFill="1" applyBorder="1" applyAlignment="1">
      <alignment horizontal="left" vertical="center" wrapText="1"/>
    </xf>
    <xf numFmtId="0" fontId="99" fillId="38" borderId="43" xfId="2716" applyFont="1" applyFill="1" applyBorder="1" applyAlignment="1">
      <alignment horizontal="center" vertical="center" wrapText="1"/>
    </xf>
    <xf numFmtId="242" fontId="24" fillId="38" borderId="43" xfId="2716" applyNumberFormat="1" applyFont="1" applyFill="1" applyBorder="1" applyAlignment="1">
      <alignment vertical="center"/>
    </xf>
    <xf numFmtId="242" fontId="24" fillId="38" borderId="43" xfId="15611" applyNumberFormat="1" applyFont="1" applyFill="1" applyBorder="1" applyAlignment="1">
      <alignment vertical="center"/>
    </xf>
    <xf numFmtId="0" fontId="24" fillId="38" borderId="43" xfId="2716" applyFont="1" applyFill="1" applyBorder="1" applyAlignment="1">
      <alignment horizontal="left" vertical="center" wrapText="1"/>
    </xf>
    <xf numFmtId="0" fontId="24" fillId="38" borderId="43" xfId="2716" applyFont="1" applyFill="1" applyBorder="1" applyAlignment="1">
      <alignment horizontal="center" vertical="center" wrapText="1"/>
    </xf>
    <xf numFmtId="242" fontId="100" fillId="38" borderId="43" xfId="2716" applyNumberFormat="1" applyFont="1" applyFill="1" applyBorder="1" applyAlignment="1">
      <alignment vertical="center"/>
    </xf>
    <xf numFmtId="242" fontId="172" fillId="38" borderId="43" xfId="2716" applyNumberFormat="1" applyFont="1" applyFill="1" applyBorder="1" applyAlignment="1">
      <alignment vertical="center"/>
    </xf>
    <xf numFmtId="0" fontId="99" fillId="38" borderId="43" xfId="2716" applyFont="1" applyFill="1" applyBorder="1" applyAlignment="1">
      <alignment vertical="center" wrapText="1"/>
    </xf>
    <xf numFmtId="49" fontId="99" fillId="38" borderId="43" xfId="2716" applyNumberFormat="1" applyFont="1" applyFill="1" applyBorder="1" applyAlignment="1">
      <alignment vertical="center" wrapText="1"/>
    </xf>
    <xf numFmtId="242" fontId="24" fillId="38" borderId="22" xfId="15611" applyNumberFormat="1" applyFont="1" applyFill="1" applyBorder="1" applyAlignment="1">
      <alignment vertical="center"/>
    </xf>
    <xf numFmtId="49" fontId="24" fillId="38" borderId="43" xfId="2716" applyNumberFormat="1" applyFont="1" applyFill="1" applyBorder="1" applyAlignment="1">
      <alignment vertical="center" wrapText="1"/>
    </xf>
    <xf numFmtId="49" fontId="99"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center" vertical="center" wrapText="1"/>
    </xf>
    <xf numFmtId="1" fontId="24" fillId="38" borderId="43" xfId="2716" applyNumberFormat="1" applyFont="1" applyFill="1" applyBorder="1" applyAlignment="1">
      <alignment horizontal="center" vertical="center" wrapText="1"/>
    </xf>
    <xf numFmtId="242" fontId="100" fillId="38" borderId="43" xfId="15611" applyNumberFormat="1" applyFont="1" applyFill="1" applyBorder="1" applyAlignment="1">
      <alignment vertical="center"/>
    </xf>
    <xf numFmtId="49" fontId="100" fillId="38" borderId="43" xfId="2716" applyNumberFormat="1" applyFont="1" applyFill="1" applyBorder="1" applyAlignment="1">
      <alignment horizontal="left" vertical="center" wrapText="1"/>
    </xf>
    <xf numFmtId="0" fontId="100" fillId="38" borderId="43" xfId="2716" applyFont="1" applyFill="1" applyBorder="1" applyAlignment="1">
      <alignment horizontal="center" vertical="center" wrapText="1"/>
    </xf>
    <xf numFmtId="49" fontId="99" fillId="38" borderId="43" xfId="2716" applyNumberFormat="1" applyFont="1" applyFill="1" applyBorder="1" applyAlignment="1">
      <alignment horizontal="center" vertical="center" wrapText="1"/>
    </xf>
    <xf numFmtId="242" fontId="173" fillId="38" borderId="43" xfId="2716" applyNumberFormat="1" applyFont="1" applyFill="1" applyBorder="1" applyAlignment="1">
      <alignment vertical="center"/>
    </xf>
    <xf numFmtId="49" fontId="100" fillId="38" borderId="43" xfId="2716" applyNumberFormat="1" applyFont="1" applyFill="1" applyBorder="1" applyAlignment="1">
      <alignment horizontal="center" vertical="center" wrapText="1"/>
    </xf>
    <xf numFmtId="49" fontId="100" fillId="38" borderId="43" xfId="2716" applyNumberFormat="1" applyFont="1" applyFill="1" applyBorder="1" applyAlignment="1">
      <alignment vertical="center" wrapText="1"/>
    </xf>
    <xf numFmtId="267" fontId="99" fillId="38" borderId="43" xfId="2716" applyNumberFormat="1" applyFont="1" applyFill="1" applyBorder="1" applyAlignment="1">
      <alignment vertical="center" wrapText="1"/>
    </xf>
    <xf numFmtId="242" fontId="24" fillId="38" borderId="43" xfId="2218" applyNumberFormat="1" applyFont="1" applyFill="1" applyBorder="1" applyAlignment="1">
      <alignment vertical="center"/>
    </xf>
    <xf numFmtId="242" fontId="99" fillId="38" borderId="43" xfId="2218" applyNumberFormat="1" applyFont="1" applyFill="1" applyBorder="1" applyAlignment="1">
      <alignment vertical="center"/>
    </xf>
    <xf numFmtId="242" fontId="100" fillId="38" borderId="43" xfId="2218" applyNumberFormat="1" applyFont="1" applyFill="1" applyBorder="1" applyAlignment="1">
      <alignment vertical="center"/>
    </xf>
    <xf numFmtId="242" fontId="99" fillId="38" borderId="13" xfId="2716" applyNumberFormat="1" applyFont="1" applyFill="1" applyBorder="1" applyAlignment="1">
      <alignment vertical="center"/>
    </xf>
    <xf numFmtId="49" fontId="99" fillId="38" borderId="13" xfId="2716" applyNumberFormat="1" applyFont="1" applyFill="1" applyBorder="1" applyAlignment="1">
      <alignment horizontal="center" vertical="center" wrapText="1"/>
    </xf>
    <xf numFmtId="0" fontId="24" fillId="38" borderId="10" xfId="15611" applyFont="1" applyFill="1" applyBorder="1" applyAlignment="1">
      <alignment horizontal="center" vertical="center" wrapText="1"/>
    </xf>
    <xf numFmtId="0" fontId="100" fillId="38" borderId="0" xfId="15611" applyFont="1" applyFill="1" applyAlignment="1">
      <alignment horizontal="right"/>
    </xf>
    <xf numFmtId="0" fontId="100" fillId="38" borderId="0" xfId="15611" applyFont="1" applyFill="1"/>
    <xf numFmtId="0" fontId="24" fillId="38" borderId="0" xfId="15611" applyFont="1" applyFill="1"/>
    <xf numFmtId="3" fontId="24" fillId="38" borderId="0" xfId="15611" applyNumberFormat="1" applyFont="1" applyFill="1"/>
    <xf numFmtId="0" fontId="24" fillId="38" borderId="0" xfId="15611" applyFont="1" applyFill="1" applyAlignment="1">
      <alignment horizontal="center"/>
    </xf>
    <xf numFmtId="0" fontId="89" fillId="38" borderId="0" xfId="15611" applyFont="1" applyFill="1" applyAlignment="1">
      <alignment horizontal="center"/>
    </xf>
    <xf numFmtId="3" fontId="89" fillId="38" borderId="0" xfId="15611" applyNumberFormat="1" applyFont="1" applyFill="1" applyAlignment="1">
      <alignment horizontal="center"/>
    </xf>
    <xf numFmtId="0" fontId="99" fillId="38" borderId="0" xfId="15611" applyFont="1" applyFill="1" applyAlignment="1">
      <alignment horizontal="left"/>
    </xf>
    <xf numFmtId="0" fontId="19" fillId="0" borderId="0" xfId="0" applyFont="1" applyAlignment="1">
      <alignment horizontal="center"/>
    </xf>
    <xf numFmtId="0" fontId="175" fillId="0" borderId="0" xfId="0" applyFont="1" applyAlignment="1">
      <alignment horizontal="center"/>
    </xf>
    <xf numFmtId="0" fontId="175" fillId="0" borderId="0" xfId="15508" applyFont="1"/>
    <xf numFmtId="0" fontId="175" fillId="0" borderId="0" xfId="15508" applyFont="1" applyAlignment="1">
      <alignment horizontal="center"/>
    </xf>
    <xf numFmtId="3" fontId="175" fillId="0" borderId="0" xfId="15508" applyNumberFormat="1" applyFont="1"/>
    <xf numFmtId="0" fontId="176" fillId="0" borderId="0" xfId="0" applyFont="1"/>
    <xf numFmtId="242" fontId="76" fillId="0" borderId="53" xfId="0" applyNumberFormat="1" applyFont="1" applyBorder="1" applyAlignment="1">
      <alignment horizontal="right" vertical="center" wrapText="1"/>
    </xf>
    <xf numFmtId="3" fontId="76" fillId="0" borderId="53" xfId="0" applyNumberFormat="1" applyFont="1" applyBorder="1" applyAlignment="1">
      <alignment horizontal="right" vertical="center" wrapText="1"/>
    </xf>
    <xf numFmtId="3" fontId="76" fillId="0" borderId="53" xfId="0" applyNumberFormat="1" applyFont="1" applyBorder="1" applyAlignment="1">
      <alignment horizontal="left" vertical="center" wrapText="1"/>
    </xf>
    <xf numFmtId="3" fontId="76" fillId="0" borderId="53" xfId="0" applyNumberFormat="1" applyFont="1" applyBorder="1" applyAlignment="1">
      <alignment horizontal="center" vertical="center" wrapText="1"/>
    </xf>
    <xf numFmtId="242" fontId="76" fillId="0" borderId="54" xfId="0" applyNumberFormat="1" applyFont="1" applyBorder="1" applyAlignment="1">
      <alignment horizontal="right" vertical="center" wrapText="1"/>
    </xf>
    <xf numFmtId="3" fontId="76" fillId="0" borderId="54" xfId="0" applyNumberFormat="1" applyFont="1" applyBorder="1" applyAlignment="1">
      <alignment horizontal="left" vertical="center" wrapText="1"/>
    </xf>
    <xf numFmtId="3" fontId="76" fillId="0" borderId="54" xfId="0" applyNumberFormat="1" applyFont="1" applyBorder="1" applyAlignment="1">
      <alignment horizontal="center" vertical="center" wrapText="1"/>
    </xf>
    <xf numFmtId="242" fontId="90" fillId="0" borderId="49" xfId="0" applyNumberFormat="1" applyFont="1" applyBorder="1" applyAlignment="1">
      <alignment horizontal="right" vertical="center" wrapText="1"/>
    </xf>
    <xf numFmtId="242" fontId="76" fillId="0" borderId="49" xfId="0" applyNumberFormat="1" applyFont="1" applyBorder="1" applyAlignment="1">
      <alignment horizontal="right" vertical="center" wrapText="1"/>
    </xf>
    <xf numFmtId="3" fontId="90" fillId="0" borderId="49" xfId="0" applyNumberFormat="1" applyFont="1" applyBorder="1" applyAlignment="1">
      <alignment horizontal="left" vertical="center" wrapText="1"/>
    </xf>
    <xf numFmtId="3" fontId="90" fillId="0" borderId="49" xfId="0" applyNumberFormat="1" applyFont="1" applyBorder="1" applyAlignment="1">
      <alignment horizontal="center" vertical="center" wrapText="1"/>
    </xf>
    <xf numFmtId="3" fontId="76" fillId="0" borderId="49" xfId="0" applyNumberFormat="1" applyFont="1" applyBorder="1" applyAlignment="1">
      <alignment horizontal="left" vertical="center" wrapText="1"/>
    </xf>
    <xf numFmtId="3" fontId="76" fillId="0" borderId="49" xfId="0" applyNumberFormat="1" applyFont="1" applyBorder="1" applyAlignment="1">
      <alignment horizontal="center" vertical="center" wrapText="1"/>
    </xf>
    <xf numFmtId="242" fontId="76" fillId="0" borderId="49" xfId="10402" applyNumberFormat="1" applyFont="1" applyBorder="1" applyAlignment="1">
      <alignment horizontal="right" vertical="center" wrapText="1"/>
    </xf>
    <xf numFmtId="242" fontId="90" fillId="0" borderId="49" xfId="10403" applyNumberFormat="1" applyFont="1" applyBorder="1" applyAlignment="1">
      <alignment horizontal="right" vertical="center" wrapText="1"/>
    </xf>
    <xf numFmtId="242" fontId="76" fillId="0" borderId="55" xfId="0" applyNumberFormat="1" applyFont="1" applyBorder="1" applyAlignment="1">
      <alignment horizontal="right" vertical="center" wrapText="1"/>
    </xf>
    <xf numFmtId="3" fontId="76" fillId="0" borderId="55" xfId="0" applyNumberFormat="1" applyFont="1" applyBorder="1" applyAlignment="1">
      <alignment horizontal="center" vertical="center" wrapText="1"/>
    </xf>
    <xf numFmtId="0" fontId="170" fillId="0" borderId="0" xfId="0" applyFont="1"/>
    <xf numFmtId="0" fontId="170" fillId="0" borderId="50" xfId="0" applyFont="1" applyBorder="1" applyAlignment="1">
      <alignment horizontal="center" vertical="center"/>
    </xf>
    <xf numFmtId="0" fontId="170" fillId="0" borderId="10" xfId="0" applyFont="1" applyBorder="1" applyAlignment="1">
      <alignment horizontal="center" vertical="center"/>
    </xf>
    <xf numFmtId="0" fontId="170" fillId="0" borderId="52" xfId="0" applyFont="1" applyBorder="1" applyAlignment="1">
      <alignment horizontal="center" vertical="center"/>
    </xf>
    <xf numFmtId="0" fontId="170" fillId="0" borderId="51" xfId="0" applyFont="1" applyBorder="1" applyAlignment="1">
      <alignment horizontal="center" vertical="center"/>
    </xf>
    <xf numFmtId="0" fontId="177" fillId="0" borderId="0" xfId="0" applyFont="1"/>
    <xf numFmtId="0" fontId="177" fillId="0" borderId="0" xfId="0" applyFont="1" applyAlignment="1">
      <alignment horizontal="center"/>
    </xf>
    <xf numFmtId="3" fontId="76" fillId="0" borderId="10" xfId="0" applyNumberFormat="1" applyFont="1" applyBorder="1" applyAlignment="1">
      <alignment horizontal="center" vertical="center" wrapText="1"/>
    </xf>
    <xf numFmtId="3" fontId="164" fillId="38" borderId="0" xfId="15508" applyNumberFormat="1" applyFont="1" applyFill="1"/>
    <xf numFmtId="43" fontId="150" fillId="0" borderId="0" xfId="1" applyFont="1" applyFill="1"/>
    <xf numFmtId="3" fontId="150" fillId="0" borderId="0" xfId="0" applyNumberFormat="1" applyFont="1"/>
    <xf numFmtId="168" fontId="150" fillId="0" borderId="0" xfId="0" applyNumberFormat="1" applyFont="1"/>
    <xf numFmtId="242" fontId="24" fillId="0" borderId="43" xfId="15611" applyNumberFormat="1" applyFont="1" applyBorder="1" applyAlignment="1">
      <alignment vertical="center"/>
    </xf>
    <xf numFmtId="0" fontId="24" fillId="0" borderId="56" xfId="0" applyFont="1" applyBorder="1" applyAlignment="1">
      <alignment horizontal="center" vertical="center" wrapText="1"/>
    </xf>
    <xf numFmtId="170" fontId="20" fillId="0" borderId="0" xfId="0" applyNumberFormat="1" applyFont="1" applyAlignment="1">
      <alignment horizontal="center" vertical="center" wrapText="1"/>
    </xf>
    <xf numFmtId="243" fontId="106" fillId="0" borderId="56" xfId="2761" applyNumberFormat="1" applyFont="1" applyBorder="1" applyAlignment="1">
      <alignment vertical="center" wrapText="1" readingOrder="1"/>
    </xf>
    <xf numFmtId="243" fontId="103" fillId="0" borderId="56" xfId="2761" applyNumberFormat="1" applyFont="1" applyBorder="1" applyAlignment="1">
      <alignment vertical="center" wrapText="1" readingOrder="1"/>
    </xf>
    <xf numFmtId="170" fontId="103" fillId="0" borderId="56" xfId="3884" applyNumberFormat="1" applyFont="1" applyFill="1" applyBorder="1" applyAlignment="1">
      <alignment vertical="center" wrapText="1" readingOrder="1"/>
    </xf>
    <xf numFmtId="170" fontId="103" fillId="0" borderId="56" xfId="10501" applyNumberFormat="1" applyFont="1" applyFill="1" applyBorder="1" applyAlignment="1">
      <alignment vertical="center" wrapText="1" readingOrder="1"/>
    </xf>
    <xf numFmtId="170" fontId="106" fillId="0" borderId="56" xfId="10501" applyNumberFormat="1" applyFont="1" applyFill="1" applyBorder="1" applyAlignment="1">
      <alignment vertical="center" wrapText="1" readingOrder="1"/>
    </xf>
    <xf numFmtId="3" fontId="103" fillId="0" borderId="56" xfId="0" applyNumberFormat="1" applyFont="1" applyBorder="1" applyAlignment="1">
      <alignment vertical="center" wrapText="1" readingOrder="1"/>
    </xf>
    <xf numFmtId="3" fontId="103" fillId="0" borderId="56" xfId="4791" applyNumberFormat="1" applyFont="1" applyBorder="1" applyAlignment="1">
      <alignment vertical="center" wrapText="1" readingOrder="1"/>
    </xf>
    <xf numFmtId="170" fontId="103" fillId="0" borderId="56" xfId="3903" applyNumberFormat="1" applyFont="1" applyFill="1" applyBorder="1" applyAlignment="1">
      <alignment vertical="center" wrapText="1" readingOrder="1"/>
    </xf>
    <xf numFmtId="3" fontId="103" fillId="0" borderId="56" xfId="2867" applyNumberFormat="1" applyFont="1" applyBorder="1" applyAlignment="1">
      <alignment vertical="center" wrapText="1" readingOrder="1"/>
    </xf>
    <xf numFmtId="3" fontId="103" fillId="0" borderId="56" xfId="3768" applyNumberFormat="1" applyFont="1" applyBorder="1" applyAlignment="1">
      <alignment vertical="center" wrapText="1" readingOrder="1"/>
    </xf>
    <xf numFmtId="170" fontId="103" fillId="0" borderId="56" xfId="3904" applyNumberFormat="1" applyFont="1" applyFill="1" applyBorder="1" applyAlignment="1">
      <alignment vertical="center" wrapText="1" readingOrder="1"/>
    </xf>
    <xf numFmtId="170" fontId="103" fillId="0" borderId="56" xfId="3905" applyNumberFormat="1" applyFont="1" applyFill="1" applyBorder="1" applyAlignment="1">
      <alignment vertical="center" wrapText="1" readingOrder="1"/>
    </xf>
    <xf numFmtId="0" fontId="103" fillId="0" borderId="56" xfId="0" applyFont="1" applyBorder="1" applyAlignment="1">
      <alignment vertical="center" wrapText="1" readingOrder="1"/>
    </xf>
    <xf numFmtId="170" fontId="103" fillId="0" borderId="56" xfId="3922" applyNumberFormat="1" applyFont="1" applyFill="1" applyBorder="1" applyAlignment="1">
      <alignment vertical="center" wrapText="1" readingOrder="1"/>
    </xf>
    <xf numFmtId="0" fontId="103" fillId="0" borderId="56" xfId="3809" applyFont="1" applyBorder="1" applyAlignment="1">
      <alignment vertical="center" wrapText="1" readingOrder="1"/>
    </xf>
    <xf numFmtId="3" fontId="103" fillId="0" borderId="56" xfId="3808" applyNumberFormat="1" applyFont="1" applyBorder="1" applyAlignment="1">
      <alignment vertical="center" wrapText="1" readingOrder="1"/>
    </xf>
    <xf numFmtId="3" fontId="103" fillId="0" borderId="56" xfId="3811" applyNumberFormat="1" applyFont="1" applyBorder="1" applyAlignment="1">
      <alignment vertical="center" wrapText="1" readingOrder="1"/>
    </xf>
    <xf numFmtId="3" fontId="103" fillId="0" borderId="56" xfId="3809" applyNumberFormat="1" applyFont="1" applyBorder="1" applyAlignment="1">
      <alignment vertical="center" wrapText="1" readingOrder="1"/>
    </xf>
    <xf numFmtId="0" fontId="103" fillId="0" borderId="56" xfId="3808" applyFont="1" applyBorder="1" applyAlignment="1">
      <alignment vertical="center" wrapText="1" readingOrder="1"/>
    </xf>
    <xf numFmtId="170" fontId="103" fillId="0" borderId="56" xfId="3885" applyNumberFormat="1" applyFont="1" applyFill="1" applyBorder="1" applyAlignment="1">
      <alignment vertical="center" wrapText="1" readingOrder="1"/>
    </xf>
    <xf numFmtId="3" fontId="103" fillId="0" borderId="56" xfId="2183" applyNumberFormat="1" applyFont="1" applyFill="1" applyBorder="1" applyAlignment="1">
      <alignment vertical="center" wrapText="1" readingOrder="1"/>
    </xf>
    <xf numFmtId="170" fontId="103" fillId="0" borderId="56" xfId="0" applyNumberFormat="1" applyFont="1" applyBorder="1" applyAlignment="1">
      <alignment vertical="center" wrapText="1" readingOrder="1"/>
    </xf>
    <xf numFmtId="3" fontId="103" fillId="0" borderId="56" xfId="2268" applyNumberFormat="1" applyFont="1" applyFill="1" applyBorder="1" applyAlignment="1">
      <alignment vertical="center" wrapText="1" readingOrder="1"/>
    </xf>
    <xf numFmtId="3" fontId="103" fillId="0" borderId="56" xfId="3802" applyNumberFormat="1" applyFont="1" applyBorder="1" applyAlignment="1">
      <alignment vertical="center" wrapText="1" readingOrder="1"/>
    </xf>
    <xf numFmtId="170" fontId="103" fillId="0" borderId="56" xfId="3915" applyNumberFormat="1" applyFont="1" applyFill="1" applyBorder="1" applyAlignment="1">
      <alignment vertical="center" wrapText="1" readingOrder="1"/>
    </xf>
    <xf numFmtId="170" fontId="103" fillId="0" borderId="56" xfId="3906" applyNumberFormat="1" applyFont="1" applyFill="1" applyBorder="1" applyAlignment="1">
      <alignment vertical="center" wrapText="1" readingOrder="1"/>
    </xf>
    <xf numFmtId="170" fontId="103" fillId="0" borderId="56" xfId="3916" applyNumberFormat="1" applyFont="1" applyFill="1" applyBorder="1" applyAlignment="1">
      <alignment vertical="center" wrapText="1" readingOrder="1"/>
    </xf>
    <xf numFmtId="170" fontId="103" fillId="0" borderId="56" xfId="3917" applyNumberFormat="1" applyFont="1" applyFill="1" applyBorder="1" applyAlignment="1">
      <alignment vertical="center" wrapText="1" readingOrder="1"/>
    </xf>
    <xf numFmtId="170" fontId="103" fillId="0" borderId="56" xfId="3805" applyNumberFormat="1" applyFont="1" applyBorder="1" applyAlignment="1">
      <alignment vertical="center" wrapText="1" readingOrder="1"/>
    </xf>
    <xf numFmtId="243" fontId="103" fillId="0" borderId="56" xfId="0" applyNumberFormat="1" applyFont="1" applyBorder="1" applyAlignment="1">
      <alignment vertical="center" wrapText="1" readingOrder="1"/>
    </xf>
    <xf numFmtId="170" fontId="103" fillId="0" borderId="56" xfId="1" applyNumberFormat="1" applyFont="1" applyBorder="1" applyAlignment="1">
      <alignment vertical="center" wrapText="1" readingOrder="1"/>
    </xf>
    <xf numFmtId="170" fontId="103" fillId="0" borderId="56" xfId="1" applyNumberFormat="1" applyFont="1" applyFill="1" applyBorder="1" applyAlignment="1">
      <alignment vertical="center" wrapText="1" readingOrder="1"/>
    </xf>
    <xf numFmtId="242" fontId="90" fillId="37" borderId="49" xfId="0" applyNumberFormat="1" applyFont="1" applyFill="1" applyBorder="1" applyAlignment="1">
      <alignment horizontal="right" vertical="center" wrapText="1"/>
    </xf>
    <xf numFmtId="3" fontId="182" fillId="0" borderId="0" xfId="0" applyNumberFormat="1" applyFont="1" applyAlignment="1">
      <alignment horizontal="center" vertical="center" wrapText="1"/>
    </xf>
    <xf numFmtId="0" fontId="96" fillId="0" borderId="10" xfId="0" applyFont="1" applyBorder="1" applyAlignment="1">
      <alignment horizontal="center"/>
    </xf>
    <xf numFmtId="0" fontId="19" fillId="39" borderId="0" xfId="0" applyFont="1" applyFill="1"/>
    <xf numFmtId="170" fontId="20" fillId="0" borderId="57" xfId="0" applyNumberFormat="1" applyFont="1" applyBorder="1" applyAlignment="1">
      <alignment horizontal="right" vertical="center" wrapText="1"/>
    </xf>
    <xf numFmtId="170" fontId="20" fillId="40" borderId="57" xfId="0" applyNumberFormat="1" applyFont="1" applyFill="1" applyBorder="1" applyAlignment="1">
      <alignment horizontal="right" vertical="center" wrapText="1"/>
    </xf>
    <xf numFmtId="242" fontId="20" fillId="0" borderId="57" xfId="0" applyNumberFormat="1" applyFont="1" applyBorder="1" applyAlignment="1">
      <alignment horizontal="right" vertical="center" wrapText="1"/>
    </xf>
    <xf numFmtId="10" fontId="20" fillId="0" borderId="57" xfId="0" applyNumberFormat="1" applyFont="1" applyBorder="1" applyAlignment="1">
      <alignment horizontal="right" vertical="center" wrapText="1"/>
    </xf>
    <xf numFmtId="245" fontId="20" fillId="0" borderId="57" xfId="0" applyNumberFormat="1" applyFont="1" applyBorder="1" applyAlignment="1">
      <alignment horizontal="right" vertical="center" wrapText="1"/>
    </xf>
    <xf numFmtId="170" fontId="186" fillId="0" borderId="21" xfId="10501" applyNumberFormat="1" applyFont="1" applyFill="1" applyBorder="1" applyAlignment="1">
      <alignment vertical="top" readingOrder="1"/>
    </xf>
    <xf numFmtId="170" fontId="20" fillId="0" borderId="10" xfId="2181" applyNumberFormat="1" applyFont="1" applyFill="1" applyBorder="1" applyAlignment="1">
      <alignment horizontal="center" vertical="center" wrapText="1"/>
    </xf>
    <xf numFmtId="170" fontId="21" fillId="0" borderId="0" xfId="2181" applyNumberFormat="1" applyFont="1" applyFill="1" applyAlignment="1">
      <alignment horizontal="center" vertical="center"/>
    </xf>
    <xf numFmtId="0" fontId="20" fillId="0" borderId="56" xfId="0" applyFont="1" applyBorder="1" applyAlignment="1">
      <alignment horizontal="center" vertical="center" wrapText="1"/>
    </xf>
    <xf numFmtId="0" fontId="20" fillId="0" borderId="57" xfId="0" applyFont="1" applyBorder="1" applyAlignment="1">
      <alignment horizontal="center" vertical="center" wrapText="1"/>
    </xf>
    <xf numFmtId="170" fontId="20" fillId="0" borderId="57" xfId="1" applyNumberFormat="1" applyFont="1" applyFill="1" applyBorder="1" applyAlignment="1">
      <alignment vertical="center" wrapText="1"/>
    </xf>
    <xf numFmtId="239" fontId="20" fillId="0" borderId="57" xfId="2252" applyNumberFormat="1" applyFont="1" applyFill="1" applyBorder="1" applyAlignment="1">
      <alignment vertical="center" wrapText="1"/>
    </xf>
    <xf numFmtId="170" fontId="20" fillId="0" borderId="59" xfId="1" applyNumberFormat="1" applyFont="1" applyFill="1" applyBorder="1" applyAlignment="1">
      <alignment vertical="center" wrapText="1"/>
    </xf>
    <xf numFmtId="239" fontId="20" fillId="0" borderId="59" xfId="2252" applyNumberFormat="1" applyFont="1" applyFill="1" applyBorder="1" applyAlignment="1">
      <alignment vertical="center" wrapText="1"/>
    </xf>
    <xf numFmtId="170" fontId="19" fillId="0" borderId="59" xfId="1" applyNumberFormat="1" applyFont="1" applyFill="1" applyBorder="1" applyAlignment="1">
      <alignment horizontal="right" vertical="center" wrapText="1"/>
    </xf>
    <xf numFmtId="170" fontId="19" fillId="0" borderId="59" xfId="1" applyNumberFormat="1" applyFont="1" applyFill="1" applyBorder="1" applyAlignment="1">
      <alignment vertical="center" wrapText="1"/>
    </xf>
    <xf numFmtId="239" fontId="19" fillId="0" borderId="59" xfId="2252" applyNumberFormat="1" applyFont="1" applyFill="1" applyBorder="1" applyAlignment="1">
      <alignment vertical="center" wrapText="1"/>
    </xf>
    <xf numFmtId="170" fontId="19" fillId="0" borderId="59" xfId="1" applyNumberFormat="1" applyFont="1" applyFill="1" applyBorder="1" applyAlignment="1">
      <alignment horizontal="center" vertical="center" wrapText="1"/>
    </xf>
    <xf numFmtId="0" fontId="19" fillId="0" borderId="59" xfId="0" applyFont="1" applyBorder="1" applyAlignment="1">
      <alignment vertical="center" wrapText="1"/>
    </xf>
    <xf numFmtId="0" fontId="20" fillId="0" borderId="59" xfId="0" applyFont="1" applyBorder="1" applyAlignment="1">
      <alignment horizontal="center" vertical="center" wrapText="1"/>
    </xf>
    <xf numFmtId="0" fontId="20" fillId="0" borderId="59" xfId="0" applyFont="1" applyBorder="1" applyAlignment="1">
      <alignment vertical="center" wrapText="1"/>
    </xf>
    <xf numFmtId="0" fontId="19" fillId="0" borderId="59" xfId="0" applyFont="1" applyBorder="1" applyAlignment="1">
      <alignment horizontal="center" vertical="center" wrapText="1"/>
    </xf>
    <xf numFmtId="0" fontId="19" fillId="0" borderId="59" xfId="2690" applyBorder="1" applyAlignment="1">
      <alignment vertical="center" wrapText="1"/>
    </xf>
    <xf numFmtId="0" fontId="19" fillId="0" borderId="59" xfId="2690" applyBorder="1" applyAlignment="1">
      <alignment horizontal="left" vertical="center" wrapText="1"/>
    </xf>
    <xf numFmtId="170" fontId="20" fillId="0" borderId="59" xfId="1" applyNumberFormat="1" applyFont="1" applyFill="1" applyBorder="1" applyAlignment="1">
      <alignment horizontal="right" vertical="center" wrapText="1"/>
    </xf>
    <xf numFmtId="170" fontId="19" fillId="0" borderId="59" xfId="2181" applyNumberFormat="1" applyFont="1" applyFill="1" applyBorder="1" applyAlignment="1">
      <alignment horizontal="justify" vertical="center" wrapText="1"/>
    </xf>
    <xf numFmtId="0" fontId="19" fillId="0" borderId="59" xfId="3317" applyFont="1" applyBorder="1" applyAlignment="1">
      <alignment vertical="center" wrapText="1"/>
    </xf>
    <xf numFmtId="0" fontId="19" fillId="0" borderId="58" xfId="0" applyFont="1" applyBorder="1" applyAlignment="1">
      <alignment horizontal="center" vertical="center" wrapText="1"/>
    </xf>
    <xf numFmtId="0" fontId="19" fillId="0" borderId="58" xfId="0" applyFont="1" applyBorder="1" applyAlignment="1">
      <alignment vertical="center" wrapText="1"/>
    </xf>
    <xf numFmtId="170" fontId="19" fillId="0" borderId="58" xfId="1" applyNumberFormat="1" applyFont="1" applyFill="1" applyBorder="1" applyAlignment="1">
      <alignment horizontal="right" vertical="center" wrapText="1"/>
    </xf>
    <xf numFmtId="170" fontId="19" fillId="40" borderId="58" xfId="0" applyNumberFormat="1" applyFont="1" applyFill="1" applyBorder="1" applyAlignment="1">
      <alignment horizontal="right" vertical="center" wrapText="1"/>
    </xf>
    <xf numFmtId="170" fontId="19" fillId="40" borderId="58" xfId="0" applyNumberFormat="1" applyFont="1" applyFill="1" applyBorder="1" applyAlignment="1" applyProtection="1">
      <alignment horizontal="right" vertical="center" wrapText="1"/>
      <protection locked="0"/>
    </xf>
    <xf numFmtId="242" fontId="19" fillId="40" borderId="58" xfId="0" applyNumberFormat="1" applyFont="1" applyFill="1" applyBorder="1" applyAlignment="1">
      <alignment horizontal="right" vertical="center" wrapText="1"/>
    </xf>
    <xf numFmtId="0" fontId="99" fillId="0" borderId="0" xfId="0" applyFont="1"/>
    <xf numFmtId="0" fontId="24" fillId="0" borderId="0" xfId="0" applyFont="1"/>
    <xf numFmtId="0" fontId="21" fillId="0" borderId="0" xfId="0" applyFont="1"/>
    <xf numFmtId="170" fontId="21" fillId="0" borderId="0" xfId="1" applyNumberFormat="1" applyFont="1" applyFill="1" applyAlignment="1"/>
    <xf numFmtId="170" fontId="21" fillId="0" borderId="0" xfId="0" applyNumberFormat="1" applyFont="1"/>
    <xf numFmtId="170" fontId="184" fillId="0" borderId="0" xfId="1" applyNumberFormat="1" applyFont="1" applyFill="1"/>
    <xf numFmtId="0" fontId="99" fillId="0" borderId="10" xfId="0" applyFont="1" applyBorder="1" applyAlignment="1">
      <alignment horizontal="center" vertical="center" wrapText="1"/>
    </xf>
    <xf numFmtId="0" fontId="184" fillId="0" borderId="0" xfId="0" applyFont="1"/>
    <xf numFmtId="170" fontId="184" fillId="0" borderId="0" xfId="0" applyNumberFormat="1" applyFont="1"/>
    <xf numFmtId="170" fontId="185" fillId="0" borderId="0" xfId="0" applyNumberFormat="1" applyFont="1"/>
    <xf numFmtId="0" fontId="24" fillId="0" borderId="38" xfId="0" applyFont="1" applyBorder="1"/>
    <xf numFmtId="3" fontId="19" fillId="0" borderId="59" xfId="2722" applyNumberFormat="1" applyBorder="1" applyAlignment="1">
      <alignment horizontal="left" vertical="center" wrapText="1"/>
    </xf>
    <xf numFmtId="3" fontId="19" fillId="0" borderId="59" xfId="2722" applyNumberFormat="1" applyBorder="1" applyAlignment="1">
      <alignment vertical="center" wrapText="1"/>
    </xf>
    <xf numFmtId="0" fontId="183" fillId="0" borderId="0" xfId="0" applyFont="1" applyAlignment="1">
      <alignment vertical="center" wrapText="1"/>
    </xf>
    <xf numFmtId="170" fontId="178" fillId="0" borderId="0" xfId="0" applyNumberFormat="1" applyFont="1"/>
    <xf numFmtId="170" fontId="183" fillId="0" borderId="0" xfId="2181" applyNumberFormat="1" applyFont="1" applyFill="1" applyAlignment="1">
      <alignment horizontal="center" vertical="center"/>
    </xf>
    <xf numFmtId="3" fontId="19" fillId="0" borderId="37" xfId="0" applyNumberFormat="1" applyFont="1" applyBorder="1" applyAlignment="1">
      <alignment vertical="center" wrapText="1"/>
    </xf>
    <xf numFmtId="3" fontId="20" fillId="0" borderId="37" xfId="0" applyNumberFormat="1" applyFont="1" applyBorder="1" applyAlignment="1">
      <alignment vertical="center" wrapText="1"/>
    </xf>
    <xf numFmtId="0" fontId="90" fillId="0" borderId="10" xfId="0" applyFont="1" applyBorder="1" applyAlignment="1">
      <alignment horizontal="center" vertical="center" wrapText="1"/>
    </xf>
    <xf numFmtId="0" fontId="90" fillId="0" borderId="10" xfId="0" quotePrefix="1" applyFont="1" applyBorder="1" applyAlignment="1">
      <alignment horizontal="center" vertical="center" wrapText="1"/>
    </xf>
    <xf numFmtId="0" fontId="74" fillId="0" borderId="13" xfId="0" applyFont="1" applyBorder="1" applyAlignment="1">
      <alignment vertical="center" wrapText="1"/>
    </xf>
    <xf numFmtId="3" fontId="20" fillId="0" borderId="13" xfId="0" applyNumberFormat="1" applyFont="1" applyBorder="1" applyAlignment="1">
      <alignment vertical="center" wrapText="1"/>
    </xf>
    <xf numFmtId="0" fontId="74" fillId="0" borderId="37" xfId="0" applyFont="1" applyBorder="1" applyAlignment="1">
      <alignment vertical="center" wrapText="1"/>
    </xf>
    <xf numFmtId="3" fontId="75" fillId="0" borderId="37" xfId="0" applyNumberFormat="1" applyFont="1" applyBorder="1" applyAlignment="1">
      <alignment vertical="center" wrapText="1"/>
    </xf>
    <xf numFmtId="0" fontId="90" fillId="0" borderId="37" xfId="0" quotePrefix="1" applyFont="1" applyBorder="1" applyAlignment="1">
      <alignment horizontal="center" vertical="center" wrapText="1"/>
    </xf>
    <xf numFmtId="0" fontId="90" fillId="0" borderId="37" xfId="0" applyFont="1" applyBorder="1" applyAlignment="1">
      <alignment vertical="center" wrapText="1"/>
    </xf>
    <xf numFmtId="3" fontId="90" fillId="0" borderId="37" xfId="0" applyNumberFormat="1" applyFont="1" applyBorder="1" applyAlignment="1">
      <alignment vertical="center" wrapText="1"/>
    </xf>
    <xf numFmtId="0" fontId="90" fillId="0" borderId="37" xfId="0" applyFont="1" applyBorder="1" applyAlignment="1">
      <alignment horizontal="center" vertical="center" wrapText="1"/>
    </xf>
    <xf numFmtId="3" fontId="20" fillId="0" borderId="36" xfId="0" applyNumberFormat="1" applyFont="1" applyBorder="1" applyAlignment="1">
      <alignment vertical="center" wrapText="1"/>
    </xf>
    <xf numFmtId="0" fontId="89" fillId="0" borderId="0" xfId="0" applyFont="1" applyAlignment="1">
      <alignment horizontal="center"/>
    </xf>
    <xf numFmtId="0" fontId="178" fillId="0" borderId="0" xfId="0" applyFont="1" applyAlignment="1">
      <alignment vertical="center" wrapText="1"/>
    </xf>
    <xf numFmtId="0" fontId="0" fillId="0" borderId="0" xfId="0" applyAlignment="1">
      <alignment vertical="center" wrapText="1"/>
    </xf>
    <xf numFmtId="0" fontId="179" fillId="0" borderId="0" xfId="0" applyFont="1" applyAlignment="1">
      <alignment vertical="center" wrapText="1"/>
    </xf>
    <xf numFmtId="0" fontId="88" fillId="0" borderId="0" xfId="0" applyFont="1" applyAlignment="1">
      <alignment vertical="center" wrapText="1"/>
    </xf>
    <xf numFmtId="0" fontId="21" fillId="0" borderId="0" xfId="0" applyFont="1" applyAlignment="1">
      <alignment horizontal="left" vertical="center" wrapText="1"/>
    </xf>
    <xf numFmtId="0" fontId="180" fillId="0" borderId="0" xfId="0" applyFont="1" applyAlignment="1">
      <alignment vertical="center" wrapText="1"/>
    </xf>
    <xf numFmtId="0" fontId="91" fillId="0" borderId="0" xfId="0" applyFont="1" applyAlignment="1">
      <alignment vertical="center" wrapText="1"/>
    </xf>
    <xf numFmtId="0" fontId="181" fillId="0" borderId="0" xfId="0" applyFont="1" applyAlignment="1">
      <alignment vertical="center" wrapText="1"/>
    </xf>
    <xf numFmtId="0" fontId="72" fillId="0" borderId="0" xfId="0" applyFont="1" applyAlignment="1">
      <alignment vertical="center" wrapText="1"/>
    </xf>
    <xf numFmtId="3" fontId="178" fillId="0" borderId="0" xfId="0" applyNumberFormat="1" applyFont="1" applyAlignment="1">
      <alignment vertical="center" wrapText="1"/>
    </xf>
    <xf numFmtId="3" fontId="181" fillId="0" borderId="0" xfId="0" applyNumberFormat="1" applyFont="1" applyAlignment="1">
      <alignment vertical="center" wrapText="1"/>
    </xf>
    <xf numFmtId="3" fontId="180" fillId="0" borderId="0" xfId="0" applyNumberFormat="1" applyFont="1" applyAlignment="1">
      <alignment vertical="center" wrapText="1"/>
    </xf>
    <xf numFmtId="0" fontId="20" fillId="0" borderId="57" xfId="0" applyFont="1" applyBorder="1" applyAlignment="1">
      <alignment vertical="center" wrapText="1"/>
    </xf>
    <xf numFmtId="170" fontId="20" fillId="0" borderId="57" xfId="1" applyNumberFormat="1" applyFont="1" applyFill="1" applyBorder="1" applyAlignment="1">
      <alignment horizontal="right" vertical="center" wrapText="1"/>
    </xf>
    <xf numFmtId="239" fontId="20" fillId="0" borderId="57" xfId="1" applyNumberFormat="1" applyFont="1" applyFill="1" applyBorder="1" applyAlignment="1">
      <alignment horizontal="right" vertical="center" wrapText="1"/>
    </xf>
    <xf numFmtId="239" fontId="20" fillId="0" borderId="59" xfId="1" applyNumberFormat="1" applyFont="1" applyFill="1" applyBorder="1" applyAlignment="1">
      <alignment horizontal="right" vertical="center" wrapText="1"/>
    </xf>
    <xf numFmtId="170" fontId="21" fillId="0" borderId="59" xfId="1" applyNumberFormat="1" applyFont="1" applyFill="1" applyBorder="1" applyAlignment="1">
      <alignment horizontal="right" vertical="center" wrapText="1"/>
    </xf>
    <xf numFmtId="3" fontId="19" fillId="0" borderId="59" xfId="0" applyNumberFormat="1" applyFont="1" applyBorder="1" applyAlignment="1">
      <alignment horizontal="center" vertical="center" wrapText="1"/>
    </xf>
    <xf numFmtId="3" fontId="19" fillId="0" borderId="59" xfId="0" applyNumberFormat="1" applyFont="1" applyBorder="1" applyAlignment="1">
      <alignment vertical="center" wrapText="1"/>
    </xf>
    <xf numFmtId="239" fontId="19" fillId="0" borderId="59" xfId="1" applyNumberFormat="1" applyFont="1" applyFill="1" applyBorder="1" applyAlignment="1">
      <alignment horizontal="right" vertical="center" wrapText="1"/>
    </xf>
    <xf numFmtId="170" fontId="20" fillId="0" borderId="58" xfId="1" applyNumberFormat="1" applyFont="1" applyFill="1" applyBorder="1" applyAlignment="1">
      <alignment horizontal="right" vertical="center" wrapText="1"/>
    </xf>
    <xf numFmtId="239" fontId="20" fillId="0" borderId="58" xfId="1" applyNumberFormat="1" applyFont="1" applyFill="1" applyBorder="1" applyAlignment="1">
      <alignment horizontal="right" vertical="center" wrapText="1"/>
    </xf>
    <xf numFmtId="0" fontId="102" fillId="0" borderId="57" xfId="3316" applyFont="1" applyBorder="1" applyAlignment="1">
      <alignment horizontal="center" vertical="center" wrapText="1"/>
    </xf>
    <xf numFmtId="170" fontId="102" fillId="0" borderId="57" xfId="2181" applyNumberFormat="1" applyFont="1" applyFill="1" applyBorder="1" applyAlignment="1">
      <alignment horizontal="right" vertical="center" wrapText="1"/>
    </xf>
    <xf numFmtId="239" fontId="102" fillId="0" borderId="57" xfId="2181" applyNumberFormat="1" applyFont="1" applyFill="1" applyBorder="1" applyAlignment="1">
      <alignment horizontal="right" vertical="center" wrapText="1"/>
    </xf>
    <xf numFmtId="0" fontId="23" fillId="0" borderId="59" xfId="3316" applyFont="1" applyBorder="1" applyAlignment="1">
      <alignment horizontal="center" vertical="center" wrapText="1"/>
    </xf>
    <xf numFmtId="244" fontId="23" fillId="0" borderId="59" xfId="3316" applyNumberFormat="1" applyFont="1" applyBorder="1" applyAlignment="1">
      <alignment horizontal="left" vertical="center" wrapText="1"/>
    </xf>
    <xf numFmtId="3" fontId="23" fillId="0" borderId="59" xfId="3316" applyNumberFormat="1" applyFont="1" applyBorder="1" applyAlignment="1">
      <alignment horizontal="right" vertical="center" wrapText="1"/>
    </xf>
    <xf numFmtId="170" fontId="23" fillId="0" borderId="59" xfId="2181" applyNumberFormat="1" applyFont="1" applyFill="1" applyBorder="1" applyAlignment="1">
      <alignment horizontal="right" vertical="center" wrapText="1"/>
    </xf>
    <xf numFmtId="239" fontId="23" fillId="0" borderId="59" xfId="2181" applyNumberFormat="1" applyFont="1" applyFill="1" applyBorder="1" applyAlignment="1">
      <alignment horizontal="right" vertical="center" wrapText="1"/>
    </xf>
    <xf numFmtId="3" fontId="23" fillId="0" borderId="59" xfId="3316" applyNumberFormat="1" applyFont="1" applyBorder="1" applyAlignment="1">
      <alignment vertical="center" wrapText="1"/>
    </xf>
    <xf numFmtId="0" fontId="23" fillId="0" borderId="58" xfId="3316" applyFont="1" applyBorder="1" applyAlignment="1">
      <alignment horizontal="center" vertical="center" wrapText="1"/>
    </xf>
    <xf numFmtId="244" fontId="23" fillId="0" borderId="58" xfId="3316" applyNumberFormat="1" applyFont="1" applyBorder="1" applyAlignment="1">
      <alignment horizontal="left" vertical="center" wrapText="1"/>
    </xf>
    <xf numFmtId="3" fontId="23" fillId="0" borderId="58" xfId="3316" applyNumberFormat="1" applyFont="1" applyBorder="1" applyAlignment="1">
      <alignment horizontal="right" vertical="center" wrapText="1"/>
    </xf>
    <xf numFmtId="170" fontId="23" fillId="0" borderId="58" xfId="2181" applyNumberFormat="1" applyFont="1" applyFill="1" applyBorder="1" applyAlignment="1">
      <alignment horizontal="right" vertical="center" wrapText="1"/>
    </xf>
    <xf numFmtId="239" fontId="23" fillId="0" borderId="58" xfId="2181" applyNumberFormat="1" applyFont="1" applyFill="1" applyBorder="1" applyAlignment="1">
      <alignment horizontal="right" vertical="center" wrapText="1"/>
    </xf>
    <xf numFmtId="170" fontId="19" fillId="0" borderId="58" xfId="1" applyNumberFormat="1" applyFont="1" applyFill="1" applyBorder="1" applyAlignment="1">
      <alignment horizontal="center" vertical="center" wrapText="1"/>
    </xf>
    <xf numFmtId="170" fontId="19" fillId="0" borderId="58" xfId="1" applyNumberFormat="1" applyFont="1" applyFill="1" applyBorder="1" applyAlignment="1">
      <alignment vertical="center" wrapText="1"/>
    </xf>
    <xf numFmtId="239" fontId="19" fillId="0" borderId="58" xfId="2252" applyNumberFormat="1" applyFont="1" applyFill="1" applyBorder="1" applyAlignment="1">
      <alignment vertical="center" wrapText="1"/>
    </xf>
    <xf numFmtId="0" fontId="19" fillId="0" borderId="16" xfId="0" applyFont="1" applyBorder="1" applyAlignment="1">
      <alignment horizontal="center" vertical="center" wrapText="1"/>
    </xf>
    <xf numFmtId="170" fontId="20" fillId="0" borderId="16" xfId="1" applyNumberFormat="1" applyFont="1" applyFill="1" applyBorder="1" applyAlignment="1">
      <alignment vertical="center" wrapText="1"/>
    </xf>
    <xf numFmtId="239" fontId="20" fillId="0" borderId="16" xfId="2252" applyNumberFormat="1" applyFont="1" applyFill="1" applyBorder="1" applyAlignment="1">
      <alignment vertical="center" wrapText="1"/>
    </xf>
    <xf numFmtId="170" fontId="19" fillId="0" borderId="58" xfId="2181" applyNumberFormat="1" applyFont="1" applyFill="1" applyBorder="1" applyAlignment="1">
      <alignment horizontal="justify" vertical="center" wrapText="1"/>
    </xf>
    <xf numFmtId="43" fontId="20" fillId="0" borderId="0" xfId="0" applyNumberFormat="1" applyFont="1" applyAlignment="1">
      <alignment vertical="center" wrapText="1"/>
    </xf>
    <xf numFmtId="242" fontId="20" fillId="0" borderId="56" xfId="2878" applyNumberFormat="1" applyFont="1" applyBorder="1" applyAlignment="1">
      <alignment horizontal="center" vertical="center" wrapText="1"/>
    </xf>
    <xf numFmtId="0" fontId="24" fillId="0" borderId="56" xfId="2878" applyFont="1" applyBorder="1" applyAlignment="1">
      <alignment horizontal="center" vertical="center" wrapText="1"/>
    </xf>
    <xf numFmtId="3" fontId="24" fillId="0" borderId="56" xfId="2878" applyNumberFormat="1" applyFont="1" applyBorder="1" applyAlignment="1">
      <alignment horizontal="center" vertical="center" wrapText="1"/>
    </xf>
    <xf numFmtId="242" fontId="19" fillId="0" borderId="59" xfId="0" applyNumberFormat="1" applyFont="1" applyBorder="1" applyAlignment="1">
      <alignment horizontal="left" vertical="center" wrapText="1"/>
    </xf>
    <xf numFmtId="0" fontId="19" fillId="0" borderId="59" xfId="2687" applyBorder="1" applyAlignment="1">
      <alignment vertical="center" wrapText="1"/>
    </xf>
    <xf numFmtId="0" fontId="20" fillId="0" borderId="16" xfId="0" applyFont="1" applyBorder="1" applyAlignment="1">
      <alignment vertical="center" wrapText="1"/>
    </xf>
    <xf numFmtId="0" fontId="19" fillId="0" borderId="0" xfId="0" applyFont="1" applyAlignment="1">
      <alignment horizontal="right"/>
    </xf>
    <xf numFmtId="3" fontId="19" fillId="0" borderId="16" xfId="2722" applyNumberFormat="1" applyBorder="1" applyAlignment="1">
      <alignment horizontal="left" vertical="center" wrapText="1"/>
    </xf>
    <xf numFmtId="170" fontId="19" fillId="0" borderId="16" xfId="1" applyNumberFormat="1" applyFont="1" applyFill="1" applyBorder="1" applyAlignment="1">
      <alignment horizontal="right" vertical="center" wrapText="1"/>
    </xf>
    <xf numFmtId="170" fontId="19" fillId="0" borderId="16" xfId="1" applyNumberFormat="1" applyFont="1" applyFill="1" applyBorder="1" applyAlignment="1">
      <alignment vertical="center" wrapText="1"/>
    </xf>
    <xf numFmtId="0" fontId="85" fillId="0" borderId="0" xfId="0" applyFont="1"/>
    <xf numFmtId="259" fontId="73" fillId="0" borderId="0" xfId="1" applyNumberFormat="1" applyFont="1" applyFill="1" applyBorder="1"/>
    <xf numFmtId="0" fontId="187" fillId="0" borderId="0" xfId="0" applyFont="1"/>
    <xf numFmtId="0" fontId="188" fillId="0" borderId="0" xfId="0" applyFont="1"/>
    <xf numFmtId="0" fontId="24" fillId="0" borderId="59" xfId="0" applyFont="1" applyBorder="1" applyAlignment="1">
      <alignment horizontal="center" vertical="center" wrapText="1"/>
    </xf>
    <xf numFmtId="0" fontId="24" fillId="0" borderId="59" xfId="0" applyFont="1" applyBorder="1" applyAlignment="1">
      <alignment vertical="center" wrapText="1"/>
    </xf>
    <xf numFmtId="170" fontId="19" fillId="38" borderId="59" xfId="1" applyNumberFormat="1" applyFont="1" applyFill="1" applyBorder="1" applyAlignment="1">
      <alignment horizontal="right" vertical="center" wrapText="1"/>
    </xf>
    <xf numFmtId="170" fontId="96" fillId="38" borderId="59" xfId="1" applyNumberFormat="1" applyFont="1" applyFill="1" applyBorder="1" applyAlignment="1">
      <alignment horizontal="right" vertical="center" wrapText="1"/>
    </xf>
    <xf numFmtId="170" fontId="96" fillId="0" borderId="59" xfId="10501" applyNumberFormat="1" applyFont="1" applyFill="1" applyBorder="1" applyAlignment="1">
      <alignment horizontal="right" vertical="center" wrapText="1"/>
    </xf>
    <xf numFmtId="170" fontId="96" fillId="0" borderId="59" xfId="1" applyNumberFormat="1" applyFont="1" applyFill="1" applyBorder="1" applyAlignment="1">
      <alignment horizontal="right" vertical="center" wrapText="1"/>
    </xf>
    <xf numFmtId="0" fontId="24" fillId="0" borderId="58" xfId="0" applyFont="1" applyBorder="1" applyAlignment="1">
      <alignment horizontal="center" vertical="center" wrapText="1"/>
    </xf>
    <xf numFmtId="0" fontId="24" fillId="0" borderId="58" xfId="0" applyFont="1" applyBorder="1" applyAlignment="1">
      <alignment vertical="center" wrapText="1"/>
    </xf>
    <xf numFmtId="170" fontId="19" fillId="38" borderId="58" xfId="1" applyNumberFormat="1" applyFont="1" applyFill="1" applyBorder="1" applyAlignment="1">
      <alignment horizontal="right" vertical="center" wrapText="1"/>
    </xf>
    <xf numFmtId="170" fontId="96" fillId="38" borderId="58" xfId="1" applyNumberFormat="1" applyFont="1" applyFill="1" applyBorder="1" applyAlignment="1">
      <alignment horizontal="right" vertical="center" wrapText="1"/>
    </xf>
    <xf numFmtId="170" fontId="96" fillId="0" borderId="58" xfId="10501" applyNumberFormat="1" applyFont="1" applyFill="1" applyBorder="1" applyAlignment="1">
      <alignment horizontal="right" vertical="center" wrapText="1"/>
    </xf>
    <xf numFmtId="170" fontId="153" fillId="0" borderId="57" xfId="1" applyNumberFormat="1" applyFont="1" applyFill="1" applyBorder="1" applyAlignment="1">
      <alignment horizontal="right" vertical="center" wrapText="1"/>
    </xf>
    <xf numFmtId="170" fontId="19" fillId="40" borderId="59" xfId="0" applyNumberFormat="1" applyFont="1" applyFill="1" applyBorder="1" applyAlignment="1">
      <alignment horizontal="right" vertical="center" wrapText="1"/>
    </xf>
    <xf numFmtId="170" fontId="19" fillId="40" borderId="59" xfId="0" applyNumberFormat="1" applyFont="1" applyFill="1" applyBorder="1" applyAlignment="1" applyProtection="1">
      <alignment horizontal="right" vertical="center" wrapText="1"/>
      <protection locked="0"/>
    </xf>
    <xf numFmtId="242" fontId="19" fillId="40" borderId="59" xfId="0" applyNumberFormat="1" applyFont="1" applyFill="1" applyBorder="1" applyAlignment="1">
      <alignment horizontal="right" vertical="center" wrapText="1"/>
    </xf>
    <xf numFmtId="10" fontId="19" fillId="40" borderId="59" xfId="0" applyNumberFormat="1" applyFont="1" applyFill="1" applyBorder="1" applyAlignment="1">
      <alignment horizontal="right" vertical="center" wrapText="1"/>
    </xf>
    <xf numFmtId="245" fontId="19" fillId="40" borderId="59" xfId="0" applyNumberFormat="1" applyFont="1" applyFill="1" applyBorder="1" applyAlignment="1">
      <alignment horizontal="right" vertical="center" wrapText="1"/>
    </xf>
    <xf numFmtId="10" fontId="19" fillId="40" borderId="58" xfId="0" applyNumberFormat="1" applyFont="1" applyFill="1" applyBorder="1" applyAlignment="1">
      <alignment horizontal="right" vertical="center" wrapText="1"/>
    </xf>
    <xf numFmtId="245" fontId="19" fillId="40" borderId="58" xfId="0" applyNumberFormat="1" applyFont="1" applyFill="1" applyBorder="1" applyAlignment="1">
      <alignment horizontal="right" vertical="center" wrapText="1"/>
    </xf>
    <xf numFmtId="0" fontId="68" fillId="0" borderId="0" xfId="0" applyFont="1"/>
    <xf numFmtId="0" fontId="99" fillId="0" borderId="1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37" xfId="0" applyFont="1" applyBorder="1" applyAlignment="1">
      <alignment vertical="center" wrapText="1"/>
    </xf>
    <xf numFmtId="0" fontId="24" fillId="0" borderId="36" xfId="0" applyFont="1" applyBorder="1" applyAlignment="1">
      <alignment horizontal="center" vertical="center" wrapText="1"/>
    </xf>
    <xf numFmtId="0" fontId="24" fillId="0" borderId="36" xfId="0" applyFont="1" applyBorder="1" applyAlignment="1">
      <alignment vertical="center" wrapText="1"/>
    </xf>
    <xf numFmtId="0" fontId="24" fillId="0" borderId="10" xfId="0" applyFont="1" applyBorder="1" applyAlignment="1">
      <alignment horizontal="center" vertical="center" wrapText="1"/>
    </xf>
    <xf numFmtId="170" fontId="99" fillId="0" borderId="16" xfId="1" applyNumberFormat="1" applyFont="1" applyFill="1" applyBorder="1" applyAlignment="1">
      <alignment horizontal="right" vertical="center" wrapText="1"/>
    </xf>
    <xf numFmtId="170" fontId="24" fillId="0" borderId="37" xfId="1" applyNumberFormat="1" applyFont="1" applyFill="1" applyBorder="1" applyAlignment="1">
      <alignment horizontal="right" vertical="center" wrapText="1"/>
    </xf>
    <xf numFmtId="170" fontId="24" fillId="0" borderId="39" xfId="1" applyNumberFormat="1" applyFont="1" applyFill="1" applyBorder="1" applyAlignment="1">
      <alignment horizontal="right" vertical="center" wrapText="1"/>
    </xf>
    <xf numFmtId="170" fontId="24" fillId="0" borderId="22" xfId="1" applyNumberFormat="1" applyFont="1" applyFill="1" applyBorder="1" applyAlignment="1">
      <alignment horizontal="right" vertical="center" wrapText="1"/>
    </xf>
    <xf numFmtId="170" fontId="24" fillId="0" borderId="36" xfId="1" applyNumberFormat="1" applyFont="1" applyFill="1" applyBorder="1" applyAlignment="1">
      <alignment horizontal="right" vertical="center" wrapText="1"/>
    </xf>
    <xf numFmtId="170" fontId="24" fillId="0" borderId="42" xfId="1" applyNumberFormat="1" applyFont="1" applyFill="1" applyBorder="1" applyAlignment="1">
      <alignment horizontal="right" vertical="center" wrapText="1"/>
    </xf>
    <xf numFmtId="170" fontId="20" fillId="0" borderId="57" xfId="2252" applyNumberFormat="1" applyFont="1" applyFill="1" applyBorder="1" applyAlignment="1">
      <alignment horizontal="right" vertical="center" wrapText="1"/>
    </xf>
    <xf numFmtId="170" fontId="19" fillId="0" borderId="59" xfId="2252" applyNumberFormat="1" applyFont="1" applyFill="1" applyBorder="1" applyAlignment="1">
      <alignment horizontal="right" vertical="center" wrapText="1"/>
    </xf>
    <xf numFmtId="0" fontId="19" fillId="0" borderId="59" xfId="2185" applyNumberFormat="1" applyFont="1" applyFill="1" applyBorder="1" applyAlignment="1">
      <alignment horizontal="center" vertical="center" wrapText="1"/>
    </xf>
    <xf numFmtId="170" fontId="19" fillId="0" borderId="59" xfId="2252" applyNumberFormat="1" applyFont="1" applyFill="1" applyBorder="1" applyAlignment="1">
      <alignment vertical="center" wrapText="1"/>
    </xf>
    <xf numFmtId="0" fontId="190" fillId="0" borderId="0" xfId="0" applyFont="1"/>
    <xf numFmtId="0" fontId="191" fillId="0" borderId="0" xfId="0" applyFont="1"/>
    <xf numFmtId="245" fontId="106" fillId="0" borderId="56" xfId="13557" applyNumberFormat="1" applyFont="1" applyFill="1" applyBorder="1" applyAlignment="1">
      <alignment horizontal="right" vertical="center" wrapText="1" readingOrder="1"/>
    </xf>
    <xf numFmtId="10" fontId="106" fillId="0" borderId="56" xfId="13557" applyNumberFormat="1" applyFont="1" applyFill="1" applyBorder="1" applyAlignment="1">
      <alignment horizontal="right" vertical="center" wrapText="1" readingOrder="1"/>
    </xf>
    <xf numFmtId="9" fontId="106" fillId="0" borderId="56" xfId="13557" applyFont="1" applyFill="1" applyBorder="1" applyAlignment="1">
      <alignment horizontal="right" vertical="center" wrapText="1" readingOrder="1"/>
    </xf>
    <xf numFmtId="0" fontId="106" fillId="0" borderId="56" xfId="2761" applyFont="1" applyBorder="1" applyAlignment="1">
      <alignment horizontal="center" vertical="center" wrapText="1" readingOrder="1"/>
    </xf>
    <xf numFmtId="0" fontId="103" fillId="0" borderId="56" xfId="2761" applyFont="1" applyBorder="1" applyAlignment="1">
      <alignment horizontal="center" vertical="center" wrapText="1" readingOrder="1"/>
    </xf>
    <xf numFmtId="3" fontId="103" fillId="0" borderId="56" xfId="0" quotePrefix="1" applyNumberFormat="1" applyFont="1" applyBorder="1" applyAlignment="1">
      <alignment horizontal="center" vertical="center" wrapText="1"/>
    </xf>
    <xf numFmtId="0" fontId="103" fillId="0" borderId="56" xfId="0" applyFont="1" applyBorder="1" applyAlignment="1">
      <alignment horizontal="left" vertical="center" wrapText="1"/>
    </xf>
    <xf numFmtId="3" fontId="103" fillId="0" borderId="56" xfId="2761" applyNumberFormat="1" applyFont="1" applyBorder="1" applyAlignment="1">
      <alignment vertical="center" wrapText="1" readingOrder="1"/>
    </xf>
    <xf numFmtId="170" fontId="103" fillId="0" borderId="56" xfId="10501" applyNumberFormat="1" applyFont="1" applyFill="1" applyBorder="1" applyAlignment="1">
      <alignment vertical="center" wrapText="1" shrinkToFit="1" readingOrder="1"/>
    </xf>
    <xf numFmtId="3" fontId="103" fillId="0" borderId="56" xfId="0" applyNumberFormat="1" applyFont="1" applyBorder="1" applyAlignment="1">
      <alignment vertical="center" wrapText="1" shrinkToFit="1" readingOrder="1"/>
    </xf>
    <xf numFmtId="245" fontId="103" fillId="0" borderId="56" xfId="13557" applyNumberFormat="1" applyFont="1" applyFill="1" applyBorder="1" applyAlignment="1">
      <alignment horizontal="right" vertical="center" wrapText="1" readingOrder="1"/>
    </xf>
    <xf numFmtId="9" fontId="103" fillId="0" borderId="56" xfId="13557" applyFont="1" applyFill="1" applyBorder="1" applyAlignment="1">
      <alignment horizontal="right" vertical="center" wrapText="1" readingOrder="1"/>
    </xf>
    <xf numFmtId="49" fontId="103" fillId="0" borderId="56" xfId="0" applyNumberFormat="1" applyFont="1" applyBorder="1" applyAlignment="1">
      <alignment horizontal="center" vertical="center" wrapText="1"/>
    </xf>
    <xf numFmtId="2" fontId="103" fillId="0" borderId="56" xfId="0" applyNumberFormat="1" applyFont="1" applyBorder="1" applyAlignment="1">
      <alignment horizontal="left" vertical="center" wrapText="1"/>
    </xf>
    <xf numFmtId="0" fontId="103" fillId="0" borderId="56" xfId="0" applyFont="1" applyBorder="1" applyAlignment="1">
      <alignment horizontal="center" vertical="center" wrapText="1" shrinkToFit="1"/>
    </xf>
    <xf numFmtId="0" fontId="103" fillId="0" borderId="56" xfId="0" applyFont="1" applyBorder="1" applyAlignment="1">
      <alignment horizontal="justify" vertical="center" wrapText="1"/>
    </xf>
    <xf numFmtId="49" fontId="103" fillId="0" borderId="56" xfId="0" quotePrefix="1" applyNumberFormat="1" applyFont="1" applyBorder="1" applyAlignment="1">
      <alignment horizontal="center" vertical="center" wrapText="1"/>
    </xf>
    <xf numFmtId="49" fontId="103" fillId="0" borderId="56" xfId="13558" applyNumberFormat="1" applyFont="1" applyBorder="1" applyAlignment="1">
      <alignment horizontal="left" vertical="center" wrapText="1"/>
    </xf>
    <xf numFmtId="1" fontId="103" fillId="0" borderId="56" xfId="0" quotePrefix="1" applyNumberFormat="1" applyFont="1" applyBorder="1" applyAlignment="1">
      <alignment horizontal="center" vertical="center" wrapText="1"/>
    </xf>
    <xf numFmtId="170" fontId="103" fillId="0" borderId="56" xfId="3884" applyNumberFormat="1" applyFont="1" applyFill="1" applyBorder="1" applyAlignment="1">
      <alignment horizontal="left" vertical="center" wrapText="1"/>
    </xf>
    <xf numFmtId="2" fontId="103" fillId="0" borderId="56" xfId="0" applyNumberFormat="1" applyFont="1" applyBorder="1" applyAlignment="1">
      <alignment horizontal="justify" vertical="center" wrapText="1"/>
    </xf>
    <xf numFmtId="3" fontId="103" fillId="0" borderId="56" xfId="0" applyNumberFormat="1" applyFont="1" applyBorder="1" applyAlignment="1">
      <alignment horizontal="center" vertical="center" wrapText="1"/>
    </xf>
    <xf numFmtId="2" fontId="103" fillId="0" borderId="56" xfId="13558" applyNumberFormat="1" applyFont="1" applyBorder="1" applyAlignment="1">
      <alignment vertical="center" wrapText="1"/>
    </xf>
    <xf numFmtId="2" fontId="103" fillId="0" borderId="56" xfId="0" applyNumberFormat="1" applyFont="1" applyBorder="1" applyAlignment="1">
      <alignment vertical="center" wrapText="1"/>
    </xf>
    <xf numFmtId="1" fontId="156" fillId="0" borderId="56" xfId="0" applyNumberFormat="1" applyFont="1" applyBorder="1" applyAlignment="1">
      <alignment horizontal="center" vertical="center" wrapText="1"/>
    </xf>
    <xf numFmtId="2" fontId="156" fillId="0" borderId="56" xfId="0" applyNumberFormat="1" applyFont="1" applyBorder="1" applyAlignment="1">
      <alignment horizontal="left" vertical="center" wrapText="1"/>
    </xf>
    <xf numFmtId="49" fontId="103" fillId="0" borderId="56" xfId="3884" applyNumberFormat="1" applyFont="1" applyFill="1" applyBorder="1" applyAlignment="1">
      <alignment horizontal="center" vertical="center" wrapText="1"/>
    </xf>
    <xf numFmtId="10" fontId="103" fillId="0" borderId="56" xfId="13557" applyNumberFormat="1" applyFont="1" applyFill="1" applyBorder="1" applyAlignment="1">
      <alignment horizontal="right" vertical="center" wrapText="1" readingOrder="1"/>
    </xf>
    <xf numFmtId="170" fontId="103" fillId="0" borderId="56" xfId="10501" applyNumberFormat="1" applyFont="1" applyFill="1" applyBorder="1" applyAlignment="1" applyProtection="1">
      <alignment vertical="center" wrapText="1" shrinkToFit="1" readingOrder="1"/>
    </xf>
    <xf numFmtId="0" fontId="103" fillId="0" borderId="56" xfId="0" applyFont="1" applyBorder="1" applyAlignment="1">
      <alignment vertical="center" wrapText="1"/>
    </xf>
    <xf numFmtId="0" fontId="103" fillId="0" borderId="56" xfId="0" quotePrefix="1" applyFont="1" applyBorder="1" applyAlignment="1">
      <alignment horizontal="center" vertical="center" wrapText="1"/>
    </xf>
    <xf numFmtId="0" fontId="103" fillId="0" borderId="56" xfId="3318" applyFont="1" applyBorder="1" applyAlignment="1">
      <alignment horizontal="center" vertical="center" wrapText="1"/>
    </xf>
    <xf numFmtId="1" fontId="103" fillId="0" borderId="56" xfId="13558" applyNumberFormat="1" applyFont="1" applyBorder="1" applyAlignment="1">
      <alignment horizontal="left" vertical="center" wrapText="1"/>
    </xf>
    <xf numFmtId="0" fontId="103" fillId="0" borderId="56" xfId="0" applyFont="1" applyBorder="1" applyAlignment="1">
      <alignment horizontal="center" vertical="center" wrapText="1"/>
    </xf>
    <xf numFmtId="1" fontId="103" fillId="0" borderId="56" xfId="0" applyNumberFormat="1" applyFont="1" applyBorder="1" applyAlignment="1">
      <alignment horizontal="left" vertical="center" wrapText="1"/>
    </xf>
    <xf numFmtId="170" fontId="103" fillId="0" borderId="56" xfId="10501" applyNumberFormat="1" applyFont="1" applyFill="1" applyBorder="1" applyAlignment="1">
      <alignment horizontal="center" vertical="center" wrapText="1"/>
    </xf>
    <xf numFmtId="49" fontId="103" fillId="0" borderId="56" xfId="0" applyNumberFormat="1" applyFont="1" applyBorder="1" applyAlignment="1">
      <alignment vertical="center" wrapText="1"/>
    </xf>
    <xf numFmtId="1" fontId="103" fillId="0" borderId="56" xfId="0" applyNumberFormat="1" applyFont="1" applyBorder="1" applyAlignment="1">
      <alignment vertical="center" wrapText="1"/>
    </xf>
    <xf numFmtId="49" fontId="103" fillId="0" borderId="56" xfId="3767" quotePrefix="1" applyNumberFormat="1" applyFont="1" applyBorder="1" applyAlignment="1">
      <alignment horizontal="center" vertical="center" wrapText="1"/>
    </xf>
    <xf numFmtId="2" fontId="103" fillId="0" borderId="56" xfId="3766" applyNumberFormat="1" applyFont="1" applyBorder="1" applyAlignment="1">
      <alignment horizontal="left" vertical="center" wrapText="1"/>
    </xf>
    <xf numFmtId="0" fontId="103" fillId="0" borderId="56" xfId="2755" applyFont="1" applyBorder="1" applyAlignment="1">
      <alignment horizontal="center" vertical="center" wrapText="1"/>
    </xf>
    <xf numFmtId="0" fontId="103" fillId="0" borderId="56" xfId="2754" applyFont="1" applyBorder="1" applyAlignment="1">
      <alignment vertical="center" wrapText="1"/>
    </xf>
    <xf numFmtId="170" fontId="103" fillId="0" borderId="56" xfId="2235" applyNumberFormat="1" applyFont="1" applyFill="1" applyBorder="1" applyAlignment="1">
      <alignment vertical="center" wrapText="1" readingOrder="1"/>
    </xf>
    <xf numFmtId="49" fontId="103" fillId="0" borderId="56" xfId="3766" applyNumberFormat="1" applyFont="1" applyBorder="1" applyAlignment="1">
      <alignment vertical="center" wrapText="1"/>
    </xf>
    <xf numFmtId="170" fontId="103" fillId="0" borderId="56" xfId="3886" applyNumberFormat="1" applyFont="1" applyFill="1" applyBorder="1" applyAlignment="1">
      <alignment horizontal="left" vertical="center" wrapText="1"/>
    </xf>
    <xf numFmtId="0" fontId="103" fillId="0" borderId="56" xfId="4791" applyFont="1" applyBorder="1" applyAlignment="1">
      <alignment horizontal="center" vertical="center" wrapText="1"/>
    </xf>
    <xf numFmtId="0" fontId="103" fillId="0" borderId="56" xfId="4791" applyFont="1" applyBorder="1" applyAlignment="1">
      <alignment horizontal="left" vertical="center" wrapText="1"/>
    </xf>
    <xf numFmtId="170" fontId="103" fillId="0" borderId="56" xfId="2182" applyNumberFormat="1" applyFont="1" applyFill="1" applyBorder="1" applyAlignment="1">
      <alignment horizontal="left" vertical="center" wrapText="1"/>
    </xf>
    <xf numFmtId="170" fontId="103" fillId="0" borderId="56" xfId="3884" applyNumberFormat="1" applyFont="1" applyFill="1" applyBorder="1" applyAlignment="1">
      <alignment horizontal="center" vertical="center" wrapText="1"/>
    </xf>
    <xf numFmtId="49" fontId="23" fillId="0" borderId="56" xfId="0" quotePrefix="1" applyNumberFormat="1" applyFont="1" applyBorder="1" applyAlignment="1">
      <alignment horizontal="center" vertical="center" wrapText="1"/>
    </xf>
    <xf numFmtId="3" fontId="103" fillId="0" borderId="56" xfId="7068" applyNumberFormat="1" applyFont="1" applyFill="1" applyBorder="1" applyAlignment="1">
      <alignment vertical="center" wrapText="1" readingOrder="1"/>
    </xf>
    <xf numFmtId="0" fontId="103" fillId="0" borderId="56" xfId="2692" applyFont="1" applyBorder="1" applyAlignment="1">
      <alignment horizontal="left" vertical="center" wrapText="1"/>
    </xf>
    <xf numFmtId="49" fontId="103" fillId="0" borderId="56" xfId="2873" quotePrefix="1" applyNumberFormat="1" applyFont="1" applyBorder="1" applyAlignment="1">
      <alignment horizontal="center" vertical="center" wrapText="1"/>
    </xf>
    <xf numFmtId="49" fontId="103" fillId="0" borderId="56" xfId="2871" applyNumberFormat="1" applyFont="1" applyBorder="1" applyAlignment="1">
      <alignment vertical="center" wrapText="1"/>
    </xf>
    <xf numFmtId="170" fontId="103" fillId="0" borderId="56" xfId="2182" applyNumberFormat="1" applyFont="1" applyFill="1" applyBorder="1" applyAlignment="1">
      <alignment vertical="center" wrapText="1"/>
    </xf>
    <xf numFmtId="0" fontId="103" fillId="0" borderId="56" xfId="2761" applyFont="1" applyBorder="1" applyAlignment="1">
      <alignment vertical="center" wrapText="1" readingOrder="1"/>
    </xf>
    <xf numFmtId="49" fontId="103" fillId="0" borderId="56" xfId="4791" quotePrefix="1" applyNumberFormat="1" applyFont="1" applyBorder="1" applyAlignment="1">
      <alignment horizontal="center" vertical="center" wrapText="1"/>
    </xf>
    <xf numFmtId="0" fontId="103" fillId="0" borderId="56" xfId="4791" applyFont="1" applyBorder="1" applyAlignment="1">
      <alignment vertical="center" wrapText="1"/>
    </xf>
    <xf numFmtId="2" fontId="103" fillId="0" borderId="56" xfId="4791" applyNumberFormat="1" applyFont="1" applyBorder="1" applyAlignment="1">
      <alignment vertical="center" wrapText="1"/>
    </xf>
    <xf numFmtId="3" fontId="103" fillId="0" borderId="56" xfId="13559" applyNumberFormat="1" applyFont="1" applyBorder="1" applyAlignment="1">
      <alignment horizontal="justify" vertical="center" wrapText="1"/>
    </xf>
    <xf numFmtId="3" fontId="103" fillId="0" borderId="56" xfId="3661" applyNumberFormat="1" applyFont="1" applyBorder="1" applyAlignment="1">
      <alignment vertical="center" wrapText="1" readingOrder="1"/>
    </xf>
    <xf numFmtId="3" fontId="103" fillId="0" borderId="56" xfId="3660" applyNumberFormat="1" applyFont="1" applyBorder="1" applyAlignment="1">
      <alignment vertical="center" wrapText="1" readingOrder="1"/>
    </xf>
    <xf numFmtId="49" fontId="103" fillId="0" borderId="56" xfId="2731" applyNumberFormat="1" applyFont="1" applyBorder="1" applyAlignment="1">
      <alignment horizontal="center" vertical="center" wrapText="1"/>
    </xf>
    <xf numFmtId="0" fontId="103" fillId="0" borderId="56" xfId="2731" applyFont="1" applyBorder="1" applyAlignment="1">
      <alignment vertical="center" wrapText="1"/>
    </xf>
    <xf numFmtId="0" fontId="103" fillId="0" borderId="56" xfId="3771" applyFont="1" applyBorder="1" applyAlignment="1">
      <alignment horizontal="center" vertical="center" wrapText="1"/>
    </xf>
    <xf numFmtId="49" fontId="103" fillId="0" borderId="56" xfId="3804" quotePrefix="1" applyNumberFormat="1" applyFont="1" applyBorder="1" applyAlignment="1">
      <alignment horizontal="center" vertical="center" wrapText="1"/>
    </xf>
    <xf numFmtId="0" fontId="103" fillId="0" borderId="56" xfId="3803" applyFont="1" applyBorder="1" applyAlignment="1">
      <alignment horizontal="left" vertical="center" wrapText="1"/>
    </xf>
    <xf numFmtId="2" fontId="103" fillId="0" borderId="56" xfId="3803" applyNumberFormat="1" applyFont="1" applyBorder="1" applyAlignment="1">
      <alignment horizontal="left" vertical="center" wrapText="1"/>
    </xf>
    <xf numFmtId="49" fontId="103" fillId="0" borderId="56" xfId="0" applyNumberFormat="1" applyFont="1" applyBorder="1" applyAlignment="1">
      <alignment horizontal="left" vertical="center" wrapText="1"/>
    </xf>
    <xf numFmtId="0" fontId="103" fillId="0" borderId="56" xfId="13559" applyFont="1" applyBorder="1" applyAlignment="1">
      <alignment horizontal="center" vertical="center" wrapText="1"/>
    </xf>
    <xf numFmtId="0" fontId="103" fillId="0" borderId="56" xfId="13559" applyFont="1" applyBorder="1" applyAlignment="1">
      <alignment vertical="center" wrapText="1"/>
    </xf>
    <xf numFmtId="267" fontId="103" fillId="0" borderId="56" xfId="0" quotePrefix="1" applyNumberFormat="1" applyFont="1" applyBorder="1" applyAlignment="1">
      <alignment horizontal="center" vertical="center" wrapText="1"/>
    </xf>
    <xf numFmtId="1" fontId="103" fillId="0" borderId="56" xfId="13558" applyNumberFormat="1" applyFont="1" applyBorder="1" applyAlignment="1">
      <alignment vertical="center" wrapText="1"/>
    </xf>
    <xf numFmtId="3" fontId="103" fillId="0" borderId="56" xfId="13558" quotePrefix="1" applyNumberFormat="1" applyFont="1" applyBorder="1" applyAlignment="1">
      <alignment horizontal="center" vertical="center" wrapText="1"/>
    </xf>
    <xf numFmtId="244" fontId="23" fillId="0" borderId="56" xfId="3316" applyNumberFormat="1" applyFont="1" applyBorder="1" applyAlignment="1">
      <alignment horizontal="left" vertical="center" wrapText="1" readingOrder="1"/>
    </xf>
    <xf numFmtId="243" fontId="103" fillId="0" borderId="56" xfId="2761" applyNumberFormat="1" applyFont="1" applyBorder="1" applyAlignment="1">
      <alignment horizontal="right" vertical="center" wrapText="1" readingOrder="1"/>
    </xf>
    <xf numFmtId="244" fontId="103" fillId="0" borderId="56" xfId="2761" applyNumberFormat="1" applyFont="1" applyBorder="1" applyAlignment="1">
      <alignment horizontal="right" vertical="center" wrapText="1" readingOrder="1"/>
    </xf>
    <xf numFmtId="0" fontId="150" fillId="0" borderId="56" xfId="0" applyFont="1" applyBorder="1" applyAlignment="1">
      <alignment vertical="center" wrapText="1"/>
    </xf>
    <xf numFmtId="242" fontId="20" fillId="0" borderId="13" xfId="0" applyNumberFormat="1" applyFont="1" applyBorder="1" applyAlignment="1">
      <alignment horizontal="right" vertical="center" wrapText="1"/>
    </xf>
    <xf numFmtId="242" fontId="19" fillId="0" borderId="37" xfId="0" applyNumberFormat="1" applyFont="1" applyBorder="1" applyAlignment="1">
      <alignment horizontal="right" vertical="center" wrapText="1"/>
    </xf>
    <xf numFmtId="242" fontId="19" fillId="0" borderId="36" xfId="0" applyNumberFormat="1" applyFont="1" applyBorder="1" applyAlignment="1">
      <alignment horizontal="right" vertical="center" wrapText="1"/>
    </xf>
    <xf numFmtId="170" fontId="20" fillId="0" borderId="57" xfId="2181" applyNumberFormat="1" applyFont="1" applyFill="1" applyBorder="1" applyAlignment="1">
      <alignment horizontal="center" vertical="center" wrapText="1"/>
    </xf>
    <xf numFmtId="170" fontId="20" fillId="0" borderId="57" xfId="2181" applyNumberFormat="1" applyFont="1" applyFill="1" applyBorder="1" applyAlignment="1">
      <alignment horizontal="justify" vertical="center" wrapText="1"/>
    </xf>
    <xf numFmtId="170" fontId="20" fillId="0" borderId="57" xfId="2181" applyNumberFormat="1" applyFont="1" applyFill="1" applyBorder="1" applyAlignment="1">
      <alignment vertical="center" wrapText="1"/>
    </xf>
    <xf numFmtId="0" fontId="20" fillId="0" borderId="59" xfId="2690" applyFont="1" applyBorder="1" applyAlignment="1">
      <alignment horizontal="center" vertical="center" wrapText="1"/>
    </xf>
    <xf numFmtId="0" fontId="20" fillId="0" borderId="59" xfId="2690" applyFont="1" applyBorder="1" applyAlignment="1">
      <alignment vertical="center" wrapText="1"/>
    </xf>
    <xf numFmtId="170" fontId="20" fillId="0" borderId="59" xfId="2181" applyNumberFormat="1" applyFont="1" applyFill="1" applyBorder="1" applyAlignment="1">
      <alignment vertical="center" wrapText="1"/>
    </xf>
    <xf numFmtId="0" fontId="19" fillId="0" borderId="59" xfId="2690" applyBorder="1" applyAlignment="1">
      <alignment horizontal="center" vertical="center" wrapText="1"/>
    </xf>
    <xf numFmtId="170" fontId="19" fillId="0" borderId="59" xfId="2181" applyNumberFormat="1" applyFont="1" applyFill="1" applyBorder="1" applyAlignment="1">
      <alignment vertical="center" wrapText="1"/>
    </xf>
    <xf numFmtId="3" fontId="19" fillId="0" borderId="59" xfId="2695" applyNumberFormat="1" applyBorder="1" applyAlignment="1">
      <alignment horizontal="right" vertical="center" wrapText="1"/>
    </xf>
    <xf numFmtId="37" fontId="19" fillId="0" borderId="59" xfId="2252" applyNumberFormat="1" applyFont="1" applyFill="1" applyBorder="1" applyAlignment="1">
      <alignment vertical="center" wrapText="1"/>
    </xf>
    <xf numFmtId="3" fontId="19" fillId="0" borderId="59" xfId="2696" applyNumberFormat="1" applyBorder="1" applyAlignment="1">
      <alignment horizontal="right" vertical="center" wrapText="1"/>
    </xf>
    <xf numFmtId="3" fontId="19" fillId="0" borderId="59" xfId="2698" applyNumberFormat="1" applyBorder="1" applyAlignment="1">
      <alignment horizontal="right" vertical="center" wrapText="1"/>
    </xf>
    <xf numFmtId="3" fontId="19" fillId="0" borderId="59" xfId="2687" applyNumberFormat="1" applyBorder="1" applyAlignment="1">
      <alignment horizontal="right" vertical="center" wrapText="1"/>
    </xf>
    <xf numFmtId="3" fontId="19" fillId="0" borderId="59" xfId="2699" applyNumberFormat="1" applyBorder="1" applyAlignment="1">
      <alignment horizontal="right" vertical="center" wrapText="1"/>
    </xf>
    <xf numFmtId="242" fontId="19" fillId="0" borderId="59" xfId="2687" applyNumberFormat="1" applyBorder="1" applyAlignment="1">
      <alignment horizontal="right" vertical="center" wrapText="1"/>
    </xf>
    <xf numFmtId="242" fontId="19" fillId="0" borderId="59" xfId="2699" applyNumberFormat="1" applyBorder="1" applyAlignment="1">
      <alignment horizontal="right" vertical="center" wrapText="1"/>
    </xf>
    <xf numFmtId="3" fontId="19" fillId="0" borderId="59" xfId="2691" applyNumberFormat="1" applyBorder="1" applyAlignment="1">
      <alignment horizontal="right" vertical="center" wrapText="1"/>
    </xf>
    <xf numFmtId="4" fontId="19" fillId="0" borderId="59" xfId="2699" applyNumberFormat="1" applyBorder="1" applyAlignment="1">
      <alignment horizontal="right" vertical="center" wrapText="1"/>
    </xf>
    <xf numFmtId="3" fontId="20" fillId="0" borderId="59" xfId="2698" applyNumberFormat="1" applyFont="1" applyBorder="1" applyAlignment="1">
      <alignment horizontal="right" vertical="center" wrapText="1"/>
    </xf>
    <xf numFmtId="3" fontId="19" fillId="0" borderId="59" xfId="2687" applyNumberFormat="1" applyBorder="1" applyAlignment="1">
      <alignment vertical="center" wrapText="1"/>
    </xf>
    <xf numFmtId="0" fontId="19" fillId="0" borderId="59" xfId="2761" applyFont="1" applyBorder="1" applyAlignment="1">
      <alignment horizontal="left" vertical="center" wrapText="1"/>
    </xf>
    <xf numFmtId="170" fontId="19" fillId="0" borderId="59" xfId="2210" applyNumberFormat="1" applyFont="1" applyFill="1" applyBorder="1" applyAlignment="1">
      <alignment horizontal="left" vertical="center" wrapText="1"/>
    </xf>
    <xf numFmtId="37" fontId="19" fillId="0" borderId="59" xfId="2252" applyNumberFormat="1" applyFont="1" applyFill="1" applyBorder="1" applyAlignment="1">
      <alignment horizontal="right" vertical="center" wrapText="1"/>
    </xf>
    <xf numFmtId="243" fontId="19" fillId="0" borderId="59" xfId="0" applyNumberFormat="1" applyFont="1" applyBorder="1" applyAlignment="1">
      <alignment horizontal="right" vertical="center" wrapText="1"/>
    </xf>
    <xf numFmtId="244" fontId="19" fillId="0" borderId="59" xfId="0" applyNumberFormat="1" applyFont="1" applyBorder="1" applyAlignment="1">
      <alignment horizontal="left" vertical="center" wrapText="1"/>
    </xf>
    <xf numFmtId="1" fontId="20" fillId="0" borderId="59" xfId="0" applyNumberFormat="1" applyFont="1" applyBorder="1" applyAlignment="1">
      <alignment horizontal="center" vertical="center" wrapText="1"/>
    </xf>
    <xf numFmtId="3" fontId="20" fillId="0" borderId="59" xfId="0" applyNumberFormat="1" applyFont="1" applyBorder="1" applyAlignment="1">
      <alignment horizontal="left" vertical="center" wrapText="1"/>
    </xf>
    <xf numFmtId="1" fontId="20" fillId="0" borderId="58" xfId="0" applyNumberFormat="1" applyFont="1" applyBorder="1" applyAlignment="1">
      <alignment horizontal="center" vertical="center" wrapText="1"/>
    </xf>
    <xf numFmtId="3" fontId="20" fillId="0" borderId="58" xfId="0" applyNumberFormat="1" applyFont="1" applyBorder="1" applyAlignment="1">
      <alignment horizontal="left" vertical="center" wrapText="1"/>
    </xf>
    <xf numFmtId="170" fontId="20" fillId="0" borderId="58" xfId="2181" applyNumberFormat="1" applyFont="1" applyFill="1" applyBorder="1" applyAlignment="1">
      <alignment vertical="center" wrapText="1"/>
    </xf>
    <xf numFmtId="239" fontId="20" fillId="0" borderId="58" xfId="2252" applyNumberFormat="1" applyFont="1" applyFill="1" applyBorder="1" applyAlignment="1">
      <alignment vertical="center" wrapText="1"/>
    </xf>
    <xf numFmtId="0" fontId="175" fillId="0" borderId="57" xfId="2697" applyFont="1" applyBorder="1" applyAlignment="1">
      <alignment horizontal="center" vertical="center" wrapText="1"/>
    </xf>
    <xf numFmtId="0" fontId="175" fillId="0" borderId="57" xfId="0" applyFont="1" applyBorder="1" applyAlignment="1">
      <alignment horizontal="center" vertical="center" wrapText="1"/>
    </xf>
    <xf numFmtId="170" fontId="175" fillId="38" borderId="57" xfId="11662" applyNumberFormat="1" applyFont="1" applyFill="1" applyBorder="1" applyAlignment="1">
      <alignment horizontal="right" vertical="center" wrapText="1"/>
    </xf>
    <xf numFmtId="239" fontId="175" fillId="38" borderId="57" xfId="11662" applyNumberFormat="1" applyFont="1" applyFill="1" applyBorder="1" applyAlignment="1">
      <alignment horizontal="right" vertical="center" wrapText="1"/>
    </xf>
    <xf numFmtId="0" fontId="68" fillId="0" borderId="59" xfId="2697" applyFont="1" applyBorder="1" applyAlignment="1">
      <alignment horizontal="center" vertical="center" wrapText="1"/>
    </xf>
    <xf numFmtId="0" fontId="68" fillId="0" borderId="59" xfId="0" applyFont="1" applyBorder="1" applyAlignment="1">
      <alignment vertical="center" wrapText="1"/>
    </xf>
    <xf numFmtId="170" fontId="68" fillId="38" borderId="59" xfId="11662" applyNumberFormat="1" applyFont="1" applyFill="1" applyBorder="1" applyAlignment="1">
      <alignment horizontal="right" vertical="center" wrapText="1"/>
    </xf>
    <xf numFmtId="239" fontId="68" fillId="38" borderId="59" xfId="11662" applyNumberFormat="1" applyFont="1" applyFill="1" applyBorder="1" applyAlignment="1">
      <alignment horizontal="right" vertical="center" wrapText="1"/>
    </xf>
    <xf numFmtId="0" fontId="68" fillId="0" borderId="58" xfId="2697" applyFont="1" applyBorder="1" applyAlignment="1">
      <alignment horizontal="center" vertical="center" wrapText="1"/>
    </xf>
    <xf numFmtId="0" fontId="68" fillId="0" borderId="58" xfId="0" applyFont="1" applyBorder="1" applyAlignment="1">
      <alignment vertical="center" wrapText="1"/>
    </xf>
    <xf numFmtId="170" fontId="68" fillId="38" borderId="58" xfId="11662" applyNumberFormat="1" applyFont="1" applyFill="1" applyBorder="1" applyAlignment="1">
      <alignment horizontal="right" vertical="center" wrapText="1"/>
    </xf>
    <xf numFmtId="239" fontId="68" fillId="38" borderId="58" xfId="11662" applyNumberFormat="1" applyFont="1" applyFill="1" applyBorder="1" applyAlignment="1">
      <alignment horizontal="right" vertical="center" wrapText="1"/>
    </xf>
    <xf numFmtId="170" fontId="101" fillId="0" borderId="0" xfId="2181" applyNumberFormat="1" applyFont="1" applyFill="1" applyAlignment="1">
      <alignment vertical="center"/>
    </xf>
    <xf numFmtId="170" fontId="101" fillId="0" borderId="0" xfId="2181" applyNumberFormat="1" applyFont="1" applyFill="1" applyAlignment="1">
      <alignment horizontal="center" vertical="center"/>
    </xf>
    <xf numFmtId="170" fontId="102" fillId="0" borderId="0" xfId="2181" applyNumberFormat="1" applyFont="1" applyFill="1" applyAlignment="1">
      <alignment vertical="center"/>
    </xf>
    <xf numFmtId="0" fontId="192" fillId="0" borderId="0" xfId="0" applyFont="1"/>
    <xf numFmtId="0" fontId="178" fillId="0" borderId="0" xfId="0" applyFont="1"/>
    <xf numFmtId="3" fontId="157" fillId="0" borderId="0" xfId="0" applyNumberFormat="1" applyFont="1" applyAlignment="1">
      <alignment vertical="center" wrapText="1"/>
    </xf>
    <xf numFmtId="170" fontId="157" fillId="0" borderId="0" xfId="0" applyNumberFormat="1" applyFont="1"/>
    <xf numFmtId="3" fontId="157" fillId="0" borderId="0" xfId="0" applyNumberFormat="1" applyFont="1"/>
    <xf numFmtId="0" fontId="20" fillId="0" borderId="0" xfId="0" applyFont="1" applyAlignment="1">
      <alignment wrapText="1"/>
    </xf>
    <xf numFmtId="242" fontId="89" fillId="0" borderId="21" xfId="2697" applyNumberFormat="1" applyFont="1" applyBorder="1"/>
    <xf numFmtId="0" fontId="19" fillId="0" borderId="0" xfId="0" applyFont="1" applyAlignment="1">
      <alignment wrapText="1"/>
    </xf>
    <xf numFmtId="0" fontId="101" fillId="0" borderId="10" xfId="0" applyFont="1" applyBorder="1" applyAlignment="1">
      <alignment horizontal="center" vertical="center" wrapText="1"/>
    </xf>
    <xf numFmtId="3" fontId="19" fillId="0" borderId="59" xfId="0" applyNumberFormat="1" applyFont="1" applyBorder="1" applyAlignment="1">
      <alignment horizontal="right" vertical="center" wrapText="1"/>
    </xf>
    <xf numFmtId="242" fontId="76" fillId="0" borderId="13" xfId="2180" applyNumberFormat="1" applyFont="1" applyFill="1" applyBorder="1" applyAlignment="1">
      <alignment vertical="center" wrapText="1"/>
    </xf>
    <xf numFmtId="242" fontId="76" fillId="0" borderId="37" xfId="2180" applyNumberFormat="1" applyFont="1" applyFill="1" applyBorder="1" applyAlignment="1">
      <alignment vertical="center" wrapText="1"/>
    </xf>
    <xf numFmtId="242" fontId="90" fillId="0" borderId="37" xfId="2180" applyNumberFormat="1" applyFont="1" applyFill="1" applyBorder="1" applyAlignment="1">
      <alignment vertical="center" wrapText="1"/>
    </xf>
    <xf numFmtId="242" fontId="76" fillId="0" borderId="36" xfId="2180" applyNumberFormat="1" applyFont="1" applyFill="1" applyBorder="1" applyAlignment="1">
      <alignment vertical="center" wrapText="1"/>
    </xf>
    <xf numFmtId="0" fontId="90" fillId="0" borderId="0" xfId="2730" applyFont="1" applyAlignment="1">
      <alignment horizontal="centerContinuous" vertical="center" wrapText="1"/>
    </xf>
    <xf numFmtId="0" fontId="162" fillId="0" borderId="0" xfId="2730" applyFont="1" applyAlignment="1">
      <alignment horizontal="left" vertical="center" wrapText="1"/>
    </xf>
    <xf numFmtId="0" fontId="90" fillId="0" borderId="0" xfId="2730" applyFont="1" applyAlignment="1">
      <alignment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90" fillId="0" borderId="10" xfId="2730" applyFont="1" applyBorder="1" applyAlignment="1">
      <alignment horizontal="center" vertical="center" wrapText="1"/>
    </xf>
    <xf numFmtId="0" fontId="90" fillId="0" borderId="15" xfId="2730" applyFont="1" applyBorder="1" applyAlignment="1">
      <alignment horizontal="center" vertical="center" wrapText="1"/>
    </xf>
    <xf numFmtId="0" fontId="76" fillId="0" borderId="13" xfId="0" applyFont="1" applyBorder="1" applyAlignment="1">
      <alignment horizontal="center" vertical="center" wrapText="1"/>
    </xf>
    <xf numFmtId="0" fontId="76" fillId="0" borderId="13" xfId="0" applyFont="1" applyBorder="1" applyAlignment="1">
      <alignment vertical="center" wrapText="1"/>
    </xf>
    <xf numFmtId="3" fontId="76" fillId="0" borderId="13" xfId="2730" applyNumberFormat="1" applyFont="1" applyBorder="1" applyAlignment="1">
      <alignment vertical="center" wrapText="1"/>
    </xf>
    <xf numFmtId="0" fontId="76" fillId="0" borderId="37" xfId="0" applyFont="1" applyBorder="1" applyAlignment="1">
      <alignment horizontal="center" vertical="center" wrapText="1"/>
    </xf>
    <xf numFmtId="0" fontId="76" fillId="0" borderId="37" xfId="0" applyFont="1" applyBorder="1" applyAlignment="1">
      <alignment vertical="center" wrapText="1"/>
    </xf>
    <xf numFmtId="3" fontId="76" fillId="0" borderId="37" xfId="2730" applyNumberFormat="1" applyFont="1" applyBorder="1" applyAlignment="1">
      <alignment vertical="center" wrapText="1"/>
    </xf>
    <xf numFmtId="3" fontId="91" fillId="0" borderId="0" xfId="0" applyNumberFormat="1" applyFont="1" applyAlignment="1">
      <alignment vertical="center" wrapText="1"/>
    </xf>
    <xf numFmtId="3" fontId="90" fillId="0" borderId="37" xfId="2730" applyNumberFormat="1" applyFont="1" applyBorder="1" applyAlignment="1">
      <alignment vertical="center" wrapText="1"/>
    </xf>
    <xf numFmtId="3" fontId="193" fillId="0" borderId="37" xfId="2730" applyNumberFormat="1" applyFont="1" applyBorder="1" applyAlignment="1">
      <alignment vertical="center" wrapText="1"/>
    </xf>
    <xf numFmtId="0" fontId="162" fillId="0" borderId="37" xfId="0" applyFont="1" applyBorder="1" applyAlignment="1">
      <alignment horizontal="center" vertical="center" wrapText="1"/>
    </xf>
    <xf numFmtId="0" fontId="76" fillId="0" borderId="37" xfId="0" applyFont="1" applyBorder="1" applyAlignment="1">
      <alignment horizontal="left" vertical="center" wrapText="1"/>
    </xf>
    <xf numFmtId="0" fontId="194" fillId="0" borderId="0" xfId="0" applyFont="1" applyAlignment="1">
      <alignment vertical="center" wrapText="1"/>
    </xf>
    <xf numFmtId="3" fontId="76" fillId="0" borderId="37" xfId="0" applyNumberFormat="1" applyFont="1" applyBorder="1" applyAlignment="1">
      <alignment vertical="center" wrapText="1"/>
    </xf>
    <xf numFmtId="0" fontId="76" fillId="0" borderId="36" xfId="0" applyFont="1" applyBorder="1" applyAlignment="1">
      <alignment horizontal="center" vertical="center" wrapText="1"/>
    </xf>
    <xf numFmtId="0" fontId="76" fillId="0" borderId="36" xfId="0" applyFont="1" applyBorder="1" applyAlignment="1">
      <alignment horizontal="left" vertical="center" wrapText="1"/>
    </xf>
    <xf numFmtId="3" fontId="76" fillId="0" borderId="36" xfId="2730" applyNumberFormat="1" applyFont="1" applyBorder="1" applyAlignment="1">
      <alignment vertical="center" wrapText="1"/>
    </xf>
    <xf numFmtId="170" fontId="20" fillId="0" borderId="0" xfId="2252" applyNumberFormat="1" applyFont="1" applyFill="1" applyAlignment="1">
      <alignment vertical="center"/>
    </xf>
    <xf numFmtId="170" fontId="20" fillId="0" borderId="0" xfId="1" applyNumberFormat="1" applyFont="1" applyFill="1" applyAlignment="1">
      <alignment vertical="center"/>
    </xf>
    <xf numFmtId="170" fontId="22" fillId="0" borderId="0" xfId="2252" applyNumberFormat="1" applyFont="1" applyFill="1" applyAlignment="1">
      <alignment vertical="center"/>
    </xf>
    <xf numFmtId="170" fontId="19" fillId="0" borderId="0" xfId="2252" applyNumberFormat="1" applyFont="1" applyFill="1" applyAlignment="1">
      <alignment vertical="center"/>
    </xf>
    <xf numFmtId="170" fontId="21" fillId="0" borderId="0" xfId="2252" applyNumberFormat="1" applyFont="1" applyFill="1" applyAlignment="1">
      <alignment vertical="center"/>
    </xf>
    <xf numFmtId="0" fontId="20" fillId="0" borderId="0" xfId="0" applyFont="1" applyAlignment="1">
      <alignment horizontal="right" vertical="center"/>
    </xf>
    <xf numFmtId="0" fontId="19" fillId="0" borderId="0" xfId="0" applyFont="1" applyAlignment="1">
      <alignment vertical="center"/>
    </xf>
    <xf numFmtId="0" fontId="21" fillId="0" borderId="0" xfId="0" applyFont="1" applyAlignment="1">
      <alignment vertical="center"/>
    </xf>
    <xf numFmtId="0" fontId="21" fillId="0" borderId="21" xfId="0" applyFont="1" applyBorder="1" applyAlignment="1">
      <alignment horizontal="right" vertical="center"/>
    </xf>
    <xf numFmtId="0" fontId="20" fillId="0" borderId="0" xfId="0" applyFont="1" applyAlignment="1">
      <alignment horizontal="center" vertical="center"/>
    </xf>
    <xf numFmtId="170" fontId="19" fillId="0" borderId="0" xfId="0" applyNumberFormat="1" applyFont="1" applyAlignment="1">
      <alignment horizontal="center" vertical="center"/>
    </xf>
    <xf numFmtId="0" fontId="19" fillId="0" borderId="0" xfId="0" applyFont="1" applyAlignment="1">
      <alignment horizontal="center" vertical="center"/>
    </xf>
    <xf numFmtId="3" fontId="20" fillId="0" borderId="57" xfId="0" applyNumberFormat="1" applyFont="1" applyBorder="1" applyAlignment="1">
      <alignment horizontal="center" vertical="center" wrapText="1"/>
    </xf>
    <xf numFmtId="170" fontId="20" fillId="0" borderId="0" xfId="0" applyNumberFormat="1" applyFont="1" applyAlignment="1">
      <alignment vertical="center"/>
    </xf>
    <xf numFmtId="3" fontId="20" fillId="0" borderId="59" xfId="0" applyNumberFormat="1" applyFont="1" applyBorder="1" applyAlignment="1">
      <alignment vertical="center" wrapText="1"/>
    </xf>
    <xf numFmtId="239" fontId="20" fillId="0" borderId="0" xfId="0" applyNumberFormat="1" applyFont="1" applyAlignment="1">
      <alignment vertical="center"/>
    </xf>
    <xf numFmtId="3" fontId="20" fillId="0" borderId="59" xfId="0" applyNumberFormat="1" applyFont="1" applyBorder="1" applyAlignment="1">
      <alignment horizontal="center" vertical="center" wrapText="1"/>
    </xf>
    <xf numFmtId="0" fontId="21" fillId="0" borderId="59" xfId="0" applyFont="1" applyBorder="1" applyAlignment="1">
      <alignment horizontal="center" vertical="center" wrapText="1"/>
    </xf>
    <xf numFmtId="0" fontId="21" fillId="0" borderId="59" xfId="0" applyFont="1" applyBorder="1" applyAlignment="1">
      <alignment vertical="center" wrapText="1"/>
    </xf>
    <xf numFmtId="170" fontId="21" fillId="0" borderId="0" xfId="0" applyNumberFormat="1" applyFont="1" applyAlignment="1">
      <alignment vertical="center"/>
    </xf>
    <xf numFmtId="170" fontId="21" fillId="0" borderId="0" xfId="2" applyNumberFormat="1" applyFont="1"/>
    <xf numFmtId="170" fontId="20" fillId="0" borderId="0" xfId="2" applyNumberFormat="1" applyFont="1"/>
    <xf numFmtId="0" fontId="22" fillId="0" borderId="0" xfId="0" applyFont="1" applyAlignment="1">
      <alignment vertical="center"/>
    </xf>
    <xf numFmtId="170" fontId="19" fillId="0" borderId="0" xfId="0" applyNumberFormat="1" applyFont="1" applyAlignment="1">
      <alignment vertical="center"/>
    </xf>
    <xf numFmtId="0" fontId="19" fillId="0" borderId="37" xfId="0" applyFont="1" applyBorder="1" applyAlignment="1">
      <alignment vertical="center"/>
    </xf>
    <xf numFmtId="0" fontId="20" fillId="0" borderId="58" xfId="0" applyFont="1" applyBorder="1" applyAlignment="1">
      <alignment horizontal="center" vertical="center" wrapText="1"/>
    </xf>
    <xf numFmtId="0" fontId="20" fillId="0" borderId="58" xfId="0" applyFont="1" applyBorder="1" applyAlignment="1">
      <alignment vertical="center" wrapText="1"/>
    </xf>
    <xf numFmtId="43" fontId="20" fillId="0" borderId="0" xfId="1" applyFont="1" applyFill="1"/>
    <xf numFmtId="170" fontId="19" fillId="0" borderId="0" xfId="2" applyNumberFormat="1" applyFont="1"/>
    <xf numFmtId="170" fontId="19" fillId="0" borderId="0" xfId="1" applyNumberFormat="1" applyFont="1" applyFill="1" applyAlignment="1">
      <alignment vertical="center"/>
    </xf>
    <xf numFmtId="170" fontId="20" fillId="0" borderId="0" xfId="1" applyNumberFormat="1" applyFont="1" applyFill="1" applyAlignment="1">
      <alignment horizontal="center" vertical="center"/>
    </xf>
    <xf numFmtId="170" fontId="20" fillId="0" borderId="0" xfId="0" applyNumberFormat="1" applyFont="1" applyAlignment="1">
      <alignment horizontal="center" vertical="center"/>
    </xf>
    <xf numFmtId="170" fontId="19" fillId="0" borderId="0" xfId="1" applyNumberFormat="1" applyFont="1" applyFill="1" applyAlignment="1">
      <alignment horizontal="center" vertical="center"/>
    </xf>
    <xf numFmtId="170" fontId="21" fillId="0" borderId="0" xfId="1" applyNumberFormat="1" applyFont="1" applyFill="1" applyAlignment="1">
      <alignment vertical="center"/>
    </xf>
    <xf numFmtId="170" fontId="22" fillId="0" borderId="0" xfId="1" applyNumberFormat="1" applyFont="1" applyFill="1" applyAlignment="1">
      <alignment vertical="center"/>
    </xf>
    <xf numFmtId="170" fontId="19" fillId="0" borderId="0" xfId="1" applyNumberFormat="1" applyFont="1" applyFill="1"/>
    <xf numFmtId="3" fontId="20" fillId="0" borderId="13" xfId="0" applyNumberFormat="1" applyFont="1" applyBorder="1" applyAlignment="1">
      <alignment horizontal="center" vertical="center" wrapText="1"/>
    </xf>
    <xf numFmtId="3" fontId="19" fillId="0" borderId="37" xfId="0" applyNumberFormat="1" applyFont="1" applyBorder="1" applyAlignment="1">
      <alignment horizontal="center" vertical="center" wrapText="1"/>
    </xf>
    <xf numFmtId="0" fontId="21" fillId="0" borderId="37" xfId="0" applyFont="1" applyBorder="1" applyAlignment="1">
      <alignment horizontal="center" vertical="center" wrapText="1"/>
    </xf>
    <xf numFmtId="0" fontId="21" fillId="0" borderId="37" xfId="0" applyFont="1" applyBorder="1" applyAlignment="1">
      <alignment vertical="center" wrapTex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wrapText="1"/>
    </xf>
    <xf numFmtId="170" fontId="99" fillId="0" borderId="0" xfId="1" applyNumberFormat="1" applyFont="1" applyFill="1" applyBorder="1"/>
    <xf numFmtId="3" fontId="19" fillId="0" borderId="61" xfId="0" applyNumberFormat="1" applyFont="1" applyBorder="1" applyAlignment="1">
      <alignment horizontal="center" vertical="center" wrapText="1"/>
    </xf>
    <xf numFmtId="3" fontId="19" fillId="0" borderId="61" xfId="0" applyNumberFormat="1" applyFont="1" applyBorder="1" applyAlignment="1">
      <alignment vertical="center" wrapText="1"/>
    </xf>
    <xf numFmtId="3" fontId="19" fillId="0" borderId="61" xfId="0" applyNumberFormat="1" applyFont="1" applyBorder="1" applyAlignment="1">
      <alignment horizontal="right" vertical="center" wrapText="1"/>
    </xf>
    <xf numFmtId="0" fontId="19" fillId="0" borderId="0" xfId="2856" applyFont="1"/>
    <xf numFmtId="0" fontId="21" fillId="0" borderId="0" xfId="2731" applyFont="1"/>
    <xf numFmtId="0" fontId="21" fillId="0" borderId="0" xfId="2731" applyFont="1" applyAlignment="1">
      <alignment horizontal="right" vertical="center"/>
    </xf>
    <xf numFmtId="0" fontId="20" fillId="0" borderId="10" xfId="2731" applyFont="1" applyBorder="1" applyAlignment="1">
      <alignment horizontal="center" vertical="center" wrapText="1"/>
    </xf>
    <xf numFmtId="0" fontId="20" fillId="0" borderId="0" xfId="2856" applyFont="1"/>
    <xf numFmtId="43" fontId="20" fillId="0" borderId="0" xfId="2856" applyNumberFormat="1" applyFont="1"/>
    <xf numFmtId="170" fontId="20" fillId="0" borderId="0" xfId="2856" applyNumberFormat="1" applyFont="1"/>
    <xf numFmtId="170" fontId="19" fillId="0" borderId="0" xfId="2856" applyNumberFormat="1" applyFont="1"/>
    <xf numFmtId="0" fontId="20" fillId="0" borderId="0" xfId="0" applyFont="1" applyAlignment="1">
      <alignment horizontal="left"/>
    </xf>
    <xf numFmtId="170" fontId="20" fillId="37" borderId="57" xfId="2252" applyNumberFormat="1" applyFont="1" applyFill="1" applyBorder="1" applyAlignment="1">
      <alignment horizontal="right" vertical="center" wrapText="1"/>
    </xf>
    <xf numFmtId="170" fontId="196" fillId="0" borderId="57" xfId="2252" applyNumberFormat="1" applyFont="1" applyFill="1" applyBorder="1" applyAlignment="1">
      <alignment horizontal="right" vertical="center" wrapText="1"/>
    </xf>
    <xf numFmtId="170" fontId="99" fillId="0" borderId="62" xfId="1" applyNumberFormat="1" applyFont="1" applyFill="1" applyBorder="1" applyAlignment="1">
      <alignment horizontal="right" vertical="center" wrapText="1"/>
    </xf>
    <xf numFmtId="0" fontId="101" fillId="0" borderId="56" xfId="0" applyFont="1" applyBorder="1" applyAlignment="1">
      <alignment horizontal="center" vertical="center" wrapText="1"/>
    </xf>
    <xf numFmtId="170" fontId="20" fillId="0" borderId="13" xfId="2252" applyNumberFormat="1" applyFont="1" applyFill="1" applyBorder="1" applyAlignment="1">
      <alignment horizontal="right" vertical="center" wrapText="1"/>
    </xf>
    <xf numFmtId="3" fontId="19" fillId="0" borderId="63" xfId="0" applyNumberFormat="1" applyFont="1" applyBorder="1" applyAlignment="1">
      <alignment vertical="center" wrapText="1"/>
    </xf>
    <xf numFmtId="3" fontId="19" fillId="0" borderId="64" xfId="0" applyNumberFormat="1" applyFont="1" applyBorder="1" applyAlignment="1">
      <alignment vertical="center" wrapText="1"/>
    </xf>
    <xf numFmtId="0" fontId="19" fillId="0" borderId="59" xfId="2869" applyBorder="1" applyAlignment="1">
      <alignment horizontal="center" vertical="center" wrapText="1"/>
    </xf>
    <xf numFmtId="0" fontId="20" fillId="0" borderId="65" xfId="0" applyFont="1" applyBorder="1" applyAlignment="1">
      <alignment vertical="center" wrapText="1"/>
    </xf>
    <xf numFmtId="170" fontId="20" fillId="0" borderId="65" xfId="2252" applyNumberFormat="1" applyFont="1" applyFill="1" applyBorder="1" applyAlignment="1">
      <alignment horizontal="right" vertical="center" wrapText="1"/>
    </xf>
    <xf numFmtId="3" fontId="19" fillId="0" borderId="63" xfId="2252" applyNumberFormat="1" applyFont="1" applyFill="1" applyBorder="1" applyAlignment="1">
      <alignment horizontal="right" vertical="center" wrapText="1"/>
    </xf>
    <xf numFmtId="3" fontId="19" fillId="0" borderId="63" xfId="2252" applyNumberFormat="1" applyFont="1" applyFill="1" applyBorder="1" applyAlignment="1">
      <alignment vertical="center" wrapText="1"/>
    </xf>
    <xf numFmtId="3" fontId="19" fillId="0" borderId="63" xfId="2278" applyNumberFormat="1" applyFont="1" applyFill="1" applyBorder="1" applyAlignment="1">
      <alignment horizontal="right" vertical="center" wrapText="1"/>
    </xf>
    <xf numFmtId="3" fontId="19" fillId="0" borderId="63" xfId="2183" applyNumberFormat="1" applyFont="1" applyFill="1" applyBorder="1" applyAlignment="1">
      <alignment horizontal="right" vertical="center" wrapText="1"/>
    </xf>
    <xf numFmtId="3" fontId="19" fillId="0" borderId="63" xfId="12223" applyNumberFormat="1" applyFont="1" applyFill="1" applyBorder="1" applyAlignment="1">
      <alignment horizontal="right" vertical="center" wrapText="1"/>
    </xf>
    <xf numFmtId="3" fontId="19" fillId="0" borderId="63" xfId="1" applyNumberFormat="1" applyFont="1" applyFill="1" applyBorder="1" applyAlignment="1">
      <alignment horizontal="right" vertical="center" wrapText="1"/>
    </xf>
    <xf numFmtId="3" fontId="19" fillId="0" borderId="63" xfId="2687" applyNumberFormat="1" applyBorder="1" applyAlignment="1">
      <alignment vertical="center" wrapText="1"/>
    </xf>
    <xf numFmtId="3" fontId="19" fillId="0" borderId="63" xfId="4306" applyNumberFormat="1" applyFont="1" applyFill="1" applyBorder="1" applyAlignment="1">
      <alignment horizontal="right" vertical="center" wrapText="1"/>
    </xf>
    <xf numFmtId="3" fontId="19" fillId="0" borderId="63" xfId="2252" quotePrefix="1" applyNumberFormat="1" applyFont="1" applyFill="1" applyBorder="1" applyAlignment="1">
      <alignment horizontal="right" vertical="center" wrapText="1"/>
    </xf>
    <xf numFmtId="3" fontId="19" fillId="0" borderId="63" xfId="12223" applyNumberFormat="1" applyFont="1" applyFill="1" applyBorder="1" applyAlignment="1">
      <alignment vertical="center" wrapText="1"/>
    </xf>
    <xf numFmtId="3" fontId="19" fillId="0" borderId="63" xfId="2772" applyNumberFormat="1" applyBorder="1" applyAlignment="1">
      <alignment horizontal="right" vertical="center" wrapText="1"/>
    </xf>
    <xf numFmtId="3" fontId="19" fillId="0" borderId="63" xfId="2687" applyNumberFormat="1" applyBorder="1" applyAlignment="1">
      <alignment horizontal="right" vertical="center" wrapText="1"/>
    </xf>
    <xf numFmtId="3" fontId="19" fillId="0" borderId="63" xfId="0" applyNumberFormat="1" applyFont="1" applyBorder="1" applyAlignment="1">
      <alignment wrapText="1"/>
    </xf>
    <xf numFmtId="3" fontId="19" fillId="0" borderId="63" xfId="2183" applyNumberFormat="1" applyFont="1" applyFill="1" applyBorder="1" applyAlignment="1">
      <alignment vertical="center" wrapText="1"/>
    </xf>
    <xf numFmtId="9" fontId="20" fillId="0" borderId="14" xfId="13557" applyFont="1" applyFill="1" applyBorder="1" applyAlignment="1">
      <alignment horizontal="right" vertical="center" wrapText="1"/>
    </xf>
    <xf numFmtId="9" fontId="19" fillId="0" borderId="63" xfId="13557" applyFont="1" applyFill="1" applyBorder="1" applyAlignment="1">
      <alignment horizontal="right" vertical="center" wrapText="1"/>
    </xf>
    <xf numFmtId="170" fontId="196" fillId="0" borderId="65" xfId="2252" applyNumberFormat="1" applyFont="1" applyFill="1" applyBorder="1" applyAlignment="1">
      <alignment horizontal="right" vertical="center" wrapText="1"/>
    </xf>
    <xf numFmtId="3" fontId="19" fillId="0" borderId="64" xfId="2183" applyNumberFormat="1" applyFont="1" applyFill="1" applyBorder="1" applyAlignment="1">
      <alignment horizontal="right" vertical="center" wrapText="1"/>
    </xf>
    <xf numFmtId="3" fontId="19" fillId="37" borderId="63" xfId="0" applyNumberFormat="1" applyFont="1" applyFill="1" applyBorder="1" applyAlignment="1">
      <alignment vertical="center" wrapText="1"/>
    </xf>
    <xf numFmtId="9" fontId="19" fillId="0" borderId="12" xfId="13557" applyFont="1" applyFill="1" applyBorder="1" applyAlignment="1">
      <alignment horizontal="right" vertical="center" wrapText="1"/>
    </xf>
    <xf numFmtId="170" fontId="20" fillId="0" borderId="67" xfId="2252" applyNumberFormat="1" applyFont="1" applyFill="1" applyBorder="1" applyAlignment="1">
      <alignment horizontal="right" vertical="center" wrapText="1"/>
    </xf>
    <xf numFmtId="3" fontId="19" fillId="0" borderId="68" xfId="2278" applyNumberFormat="1" applyFont="1" applyFill="1" applyBorder="1" applyAlignment="1">
      <alignment horizontal="right" vertical="center" wrapText="1"/>
    </xf>
    <xf numFmtId="3" fontId="19" fillId="0" borderId="68" xfId="2252" applyNumberFormat="1" applyFont="1" applyFill="1" applyBorder="1" applyAlignment="1">
      <alignment horizontal="right" vertical="center" wrapText="1"/>
    </xf>
    <xf numFmtId="3" fontId="19" fillId="0" borderId="68" xfId="4306" applyNumberFormat="1" applyFont="1" applyFill="1" applyBorder="1" applyAlignment="1">
      <alignment horizontal="right" vertical="center" wrapText="1"/>
    </xf>
    <xf numFmtId="3" fontId="19" fillId="0" borderId="68" xfId="2183" applyNumberFormat="1" applyFont="1" applyFill="1" applyBorder="1" applyAlignment="1">
      <alignment vertical="center" wrapText="1"/>
    </xf>
    <xf numFmtId="3" fontId="19" fillId="0" borderId="68" xfId="1" applyNumberFormat="1" applyFont="1" applyFill="1" applyBorder="1" applyAlignment="1">
      <alignment horizontal="right" vertical="center" wrapText="1"/>
    </xf>
    <xf numFmtId="3" fontId="19" fillId="0" borderId="68" xfId="2772" applyNumberFormat="1" applyBorder="1" applyAlignment="1">
      <alignment horizontal="right" vertical="center" wrapText="1"/>
    </xf>
    <xf numFmtId="3" fontId="19" fillId="0" borderId="68" xfId="2183" applyNumberFormat="1" applyFont="1" applyFill="1" applyBorder="1" applyAlignment="1">
      <alignment horizontal="right" vertical="center" wrapText="1"/>
    </xf>
    <xf numFmtId="3" fontId="19" fillId="0" borderId="68" xfId="2687" applyNumberFormat="1" applyBorder="1" applyAlignment="1">
      <alignment horizontal="right" vertical="center" wrapText="1"/>
    </xf>
    <xf numFmtId="3" fontId="19" fillId="0" borderId="68" xfId="0" applyNumberFormat="1" applyFont="1" applyBorder="1" applyAlignment="1">
      <alignment vertical="center" wrapText="1"/>
    </xf>
    <xf numFmtId="3" fontId="19" fillId="0" borderId="68" xfId="12223" applyNumberFormat="1" applyFont="1" applyFill="1" applyBorder="1" applyAlignment="1">
      <alignment vertical="center" wrapText="1"/>
    </xf>
    <xf numFmtId="3" fontId="19" fillId="0" borderId="68" xfId="12223" applyNumberFormat="1" applyFont="1" applyFill="1" applyBorder="1" applyAlignment="1">
      <alignment horizontal="right" vertical="center" wrapText="1"/>
    </xf>
    <xf numFmtId="3" fontId="19" fillId="0" borderId="69" xfId="0" applyNumberFormat="1" applyFont="1" applyBorder="1" applyAlignment="1">
      <alignment vertical="center" wrapText="1"/>
    </xf>
    <xf numFmtId="3" fontId="19" fillId="0" borderId="68" xfId="0" applyNumberFormat="1" applyFont="1" applyBorder="1" applyAlignment="1">
      <alignment wrapText="1"/>
    </xf>
    <xf numFmtId="170" fontId="20" fillId="0" borderId="72" xfId="2252" applyNumberFormat="1" applyFont="1" applyFill="1" applyBorder="1" applyAlignment="1">
      <alignment horizontal="right" vertical="center" wrapText="1"/>
    </xf>
    <xf numFmtId="3" fontId="19" fillId="0" borderId="73" xfId="2278" applyNumberFormat="1" applyFont="1" applyFill="1" applyBorder="1" applyAlignment="1">
      <alignment horizontal="right" vertical="center" wrapText="1"/>
    </xf>
    <xf numFmtId="3" fontId="19" fillId="0" borderId="73" xfId="2252" applyNumberFormat="1" applyFont="1" applyFill="1" applyBorder="1" applyAlignment="1">
      <alignment horizontal="right" vertical="center" wrapText="1"/>
    </xf>
    <xf numFmtId="3" fontId="19" fillId="0" borderId="73" xfId="4306" applyNumberFormat="1" applyFont="1" applyFill="1" applyBorder="1" applyAlignment="1">
      <alignment horizontal="right" vertical="center" wrapText="1"/>
    </xf>
    <xf numFmtId="3" fontId="19" fillId="0" borderId="73" xfId="2183" applyNumberFormat="1" applyFont="1" applyFill="1" applyBorder="1" applyAlignment="1">
      <alignment vertical="center" wrapText="1"/>
    </xf>
    <xf numFmtId="3" fontId="19" fillId="0" borderId="73" xfId="1" applyNumberFormat="1" applyFont="1" applyFill="1" applyBorder="1" applyAlignment="1">
      <alignment horizontal="right" vertical="center" wrapText="1"/>
    </xf>
    <xf numFmtId="3" fontId="19" fillId="0" borderId="73" xfId="2772" applyNumberFormat="1" applyBorder="1" applyAlignment="1">
      <alignment horizontal="right" vertical="center" wrapText="1"/>
    </xf>
    <xf numFmtId="3" fontId="19" fillId="0" borderId="73" xfId="2183" applyNumberFormat="1" applyFont="1" applyFill="1" applyBorder="1" applyAlignment="1">
      <alignment horizontal="right" vertical="center" wrapText="1"/>
    </xf>
    <xf numFmtId="3" fontId="19" fillId="0" borderId="73" xfId="2687" applyNumberFormat="1" applyBorder="1" applyAlignment="1">
      <alignment horizontal="right" vertical="center" wrapText="1"/>
    </xf>
    <xf numFmtId="3" fontId="19" fillId="0" borderId="73" xfId="0" applyNumberFormat="1" applyFont="1" applyBorder="1" applyAlignment="1">
      <alignment vertical="center" wrapText="1"/>
    </xf>
    <xf numFmtId="3" fontId="19" fillId="0" borderId="73" xfId="12223" applyNumberFormat="1" applyFont="1" applyFill="1" applyBorder="1" applyAlignment="1">
      <alignment vertical="center" wrapText="1"/>
    </xf>
    <xf numFmtId="3" fontId="19" fillId="0" borderId="73" xfId="12223" applyNumberFormat="1" applyFont="1" applyFill="1" applyBorder="1" applyAlignment="1">
      <alignment horizontal="right" vertical="center" wrapText="1"/>
    </xf>
    <xf numFmtId="3" fontId="19" fillId="0" borderId="73" xfId="0" applyNumberFormat="1" applyFont="1" applyBorder="1" applyAlignment="1">
      <alignment wrapText="1"/>
    </xf>
    <xf numFmtId="3" fontId="19" fillId="0" borderId="74" xfId="0" applyNumberFormat="1" applyFont="1" applyBorder="1" applyAlignment="1">
      <alignment vertical="center" wrapText="1"/>
    </xf>
    <xf numFmtId="3" fontId="197" fillId="0" borderId="73" xfId="0" applyNumberFormat="1" applyFont="1" applyBorder="1" applyAlignment="1">
      <alignment vertical="center" wrapText="1"/>
    </xf>
    <xf numFmtId="0" fontId="20" fillId="0" borderId="75" xfId="0" applyFont="1" applyBorder="1" applyAlignment="1">
      <alignment horizontal="center" vertical="center" wrapText="1"/>
    </xf>
    <xf numFmtId="3" fontId="19" fillId="0" borderId="73" xfId="2252" applyNumberFormat="1" applyFont="1" applyFill="1" applyBorder="1" applyAlignment="1">
      <alignment vertical="center" wrapText="1"/>
    </xf>
    <xf numFmtId="3" fontId="19" fillId="0" borderId="73" xfId="2252" quotePrefix="1" applyNumberFormat="1" applyFont="1" applyFill="1" applyBorder="1" applyAlignment="1">
      <alignment horizontal="right" vertical="center" wrapText="1"/>
    </xf>
    <xf numFmtId="0" fontId="20" fillId="41" borderId="0" xfId="0" applyFont="1" applyFill="1" applyAlignment="1">
      <alignment wrapText="1"/>
    </xf>
    <xf numFmtId="0" fontId="19" fillId="41" borderId="0" xfId="0" applyFont="1" applyFill="1"/>
    <xf numFmtId="0" fontId="20" fillId="41" borderId="10" xfId="0" applyFont="1" applyFill="1" applyBorder="1" applyAlignment="1">
      <alignment horizontal="center" vertical="center" wrapText="1"/>
    </xf>
    <xf numFmtId="0" fontId="101" fillId="41" borderId="10" xfId="0" applyFont="1" applyFill="1" applyBorder="1" applyAlignment="1">
      <alignment horizontal="center" vertical="center" wrapText="1"/>
    </xf>
    <xf numFmtId="170" fontId="20" fillId="41" borderId="57" xfId="2252" applyNumberFormat="1" applyFont="1" applyFill="1" applyBorder="1" applyAlignment="1">
      <alignment horizontal="right" vertical="center" wrapText="1"/>
    </xf>
    <xf numFmtId="170" fontId="20" fillId="41" borderId="65" xfId="2252" applyNumberFormat="1" applyFont="1" applyFill="1" applyBorder="1" applyAlignment="1">
      <alignment horizontal="right" vertical="center" wrapText="1"/>
    </xf>
    <xf numFmtId="3" fontId="19" fillId="41" borderId="63" xfId="0" applyNumberFormat="1" applyFont="1" applyFill="1" applyBorder="1" applyAlignment="1">
      <alignment horizontal="right" vertical="center" wrapText="1"/>
    </xf>
    <xf numFmtId="3" fontId="19" fillId="41" borderId="63" xfId="2278" applyNumberFormat="1" applyFont="1" applyFill="1" applyBorder="1" applyAlignment="1">
      <alignment horizontal="right" vertical="center" wrapText="1"/>
    </xf>
    <xf numFmtId="3" fontId="19" fillId="41" borderId="63" xfId="2252" applyNumberFormat="1" applyFont="1" applyFill="1" applyBorder="1" applyAlignment="1">
      <alignment horizontal="right" vertical="center" wrapText="1"/>
    </xf>
    <xf numFmtId="3" fontId="19" fillId="41" borderId="63" xfId="12460" applyNumberFormat="1" applyFont="1" applyFill="1" applyBorder="1" applyAlignment="1">
      <alignment horizontal="center" vertical="center" wrapText="1"/>
    </xf>
    <xf numFmtId="3" fontId="19" fillId="41" borderId="63" xfId="2183" applyNumberFormat="1" applyFont="1" applyFill="1" applyBorder="1" applyAlignment="1">
      <alignment horizontal="right" vertical="center" wrapText="1"/>
    </xf>
    <xf numFmtId="3" fontId="19" fillId="41" borderId="63" xfId="2687" applyNumberFormat="1" applyFill="1" applyBorder="1" applyAlignment="1">
      <alignment horizontal="right" vertical="center" wrapText="1"/>
    </xf>
    <xf numFmtId="3" fontId="19" fillId="41" borderId="63" xfId="12223" applyNumberFormat="1" applyFont="1" applyFill="1" applyBorder="1" applyAlignment="1">
      <alignment horizontal="right" vertical="center" wrapText="1"/>
    </xf>
    <xf numFmtId="3" fontId="19" fillId="41" borderId="63" xfId="0" applyNumberFormat="1" applyFont="1" applyFill="1" applyBorder="1" applyAlignment="1">
      <alignment wrapText="1"/>
    </xf>
    <xf numFmtId="3" fontId="19" fillId="41" borderId="63" xfId="0" applyNumberFormat="1" applyFont="1" applyFill="1" applyBorder="1" applyAlignment="1">
      <alignment vertical="center" wrapText="1"/>
    </xf>
    <xf numFmtId="170" fontId="99" fillId="41" borderId="16" xfId="1" applyNumberFormat="1" applyFont="1" applyFill="1" applyBorder="1" applyAlignment="1">
      <alignment horizontal="right" vertical="center" wrapText="1"/>
    </xf>
    <xf numFmtId="3" fontId="19" fillId="41" borderId="59" xfId="0" applyNumberFormat="1" applyFont="1" applyFill="1" applyBorder="1" applyAlignment="1">
      <alignment horizontal="right" vertical="center" wrapText="1"/>
    </xf>
    <xf numFmtId="3" fontId="19" fillId="41" borderId="61" xfId="0" applyNumberFormat="1" applyFont="1" applyFill="1" applyBorder="1" applyAlignment="1">
      <alignment horizontal="right" vertical="center" wrapText="1"/>
    </xf>
    <xf numFmtId="170" fontId="19" fillId="41" borderId="0" xfId="0" applyNumberFormat="1" applyFont="1" applyFill="1" applyAlignment="1">
      <alignment wrapText="1"/>
    </xf>
    <xf numFmtId="0" fontId="19" fillId="41" borderId="0" xfId="0" applyFont="1" applyFill="1" applyAlignment="1">
      <alignment wrapText="1"/>
    </xf>
    <xf numFmtId="0" fontId="150" fillId="41" borderId="0" xfId="0" applyFont="1" applyFill="1"/>
    <xf numFmtId="3" fontId="19" fillId="41" borderId="63" xfId="4306" applyNumberFormat="1" applyFont="1" applyFill="1" applyBorder="1" applyAlignment="1">
      <alignment horizontal="right" vertical="center" wrapText="1"/>
    </xf>
    <xf numFmtId="3" fontId="19" fillId="41" borderId="63" xfId="2772" applyNumberFormat="1" applyFill="1" applyBorder="1" applyAlignment="1">
      <alignment horizontal="right" vertical="center" wrapText="1"/>
    </xf>
    <xf numFmtId="3" fontId="19" fillId="41" borderId="63" xfId="12223" applyNumberFormat="1" applyFont="1" applyFill="1" applyBorder="1" applyAlignment="1">
      <alignment vertical="center" wrapText="1"/>
    </xf>
    <xf numFmtId="3" fontId="19" fillId="41" borderId="63" xfId="1" applyNumberFormat="1" applyFont="1" applyFill="1" applyBorder="1" applyAlignment="1">
      <alignment horizontal="right" vertical="center" wrapText="1"/>
    </xf>
    <xf numFmtId="170" fontId="99" fillId="41" borderId="59" xfId="1" applyNumberFormat="1" applyFont="1" applyFill="1" applyBorder="1" applyAlignment="1">
      <alignment horizontal="center" vertical="center" wrapText="1"/>
    </xf>
    <xf numFmtId="170" fontId="99" fillId="41" borderId="16" xfId="1" applyNumberFormat="1" applyFont="1" applyFill="1" applyBorder="1" applyAlignment="1">
      <alignment vertical="center" wrapText="1"/>
    </xf>
    <xf numFmtId="9" fontId="20" fillId="41" borderId="63" xfId="13557" applyFont="1" applyFill="1" applyBorder="1" applyAlignment="1">
      <alignment horizontal="right" vertical="center" wrapText="1"/>
    </xf>
    <xf numFmtId="168" fontId="20" fillId="0" borderId="0" xfId="2856" applyNumberFormat="1" applyFont="1"/>
    <xf numFmtId="0" fontId="20" fillId="0" borderId="113" xfId="0" applyFont="1" applyBorder="1" applyAlignment="1">
      <alignment horizontal="center" vertical="center" wrapText="1"/>
    </xf>
    <xf numFmtId="3" fontId="20" fillId="0" borderId="113" xfId="0" applyNumberFormat="1" applyFont="1" applyBorder="1" applyAlignment="1">
      <alignment vertical="center" wrapText="1"/>
    </xf>
    <xf numFmtId="0" fontId="19" fillId="0" borderId="113" xfId="0" applyFont="1" applyBorder="1" applyAlignment="1">
      <alignment horizontal="center" vertical="center" wrapText="1"/>
    </xf>
    <xf numFmtId="0" fontId="90" fillId="0" borderId="113" xfId="0" applyFont="1" applyBorder="1" applyAlignment="1">
      <alignment horizontal="center" vertical="center" wrapText="1"/>
    </xf>
    <xf numFmtId="0" fontId="20" fillId="0" borderId="113" xfId="0" applyFont="1" applyBorder="1" applyAlignment="1">
      <alignment horizontal="justify" vertical="center" wrapText="1"/>
    </xf>
    <xf numFmtId="170" fontId="20" fillId="0" borderId="113" xfId="2181" applyNumberFormat="1" applyFont="1" applyFill="1" applyBorder="1" applyAlignment="1">
      <alignment horizontal="right" vertical="center" wrapText="1"/>
    </xf>
    <xf numFmtId="3" fontId="20" fillId="0" borderId="113" xfId="2181" applyNumberFormat="1" applyFont="1" applyFill="1" applyBorder="1" applyAlignment="1">
      <alignment horizontal="right" vertical="center" wrapText="1"/>
    </xf>
    <xf numFmtId="239" fontId="20" fillId="0" borderId="113" xfId="2181" applyNumberFormat="1" applyFont="1" applyFill="1" applyBorder="1" applyAlignment="1">
      <alignment horizontal="right" vertical="center" wrapText="1"/>
    </xf>
    <xf numFmtId="0" fontId="19" fillId="0" borderId="113" xfId="0" applyFont="1" applyBorder="1" applyAlignment="1">
      <alignment horizontal="justify" vertical="center" wrapText="1"/>
    </xf>
    <xf numFmtId="170" fontId="19" fillId="0" borderId="113" xfId="2181" applyNumberFormat="1" applyFont="1" applyFill="1" applyBorder="1" applyAlignment="1">
      <alignment horizontal="right" vertical="center" wrapText="1"/>
    </xf>
    <xf numFmtId="3" fontId="19" fillId="0" borderId="113" xfId="2181" applyNumberFormat="1" applyFont="1" applyFill="1" applyBorder="1" applyAlignment="1">
      <alignment horizontal="right" vertical="center" wrapText="1"/>
    </xf>
    <xf numFmtId="170" fontId="195" fillId="0" borderId="113" xfId="2181" applyNumberFormat="1" applyFont="1" applyFill="1" applyBorder="1" applyAlignment="1">
      <alignment horizontal="right" vertical="center" wrapText="1"/>
    </xf>
    <xf numFmtId="0" fontId="19" fillId="0" borderId="113" xfId="18617" applyFont="1" applyBorder="1" applyAlignment="1">
      <alignment horizontal="center" vertical="center" wrapText="1"/>
    </xf>
    <xf numFmtId="170" fontId="19" fillId="0" borderId="113" xfId="1" applyNumberFormat="1" applyFont="1" applyFill="1" applyBorder="1" applyAlignment="1">
      <alignment horizontal="right"/>
    </xf>
    <xf numFmtId="170" fontId="196" fillId="0" borderId="113" xfId="2181" applyNumberFormat="1" applyFont="1" applyFill="1" applyBorder="1" applyAlignment="1">
      <alignment horizontal="right" vertical="center" wrapText="1"/>
    </xf>
    <xf numFmtId="0" fontId="90" fillId="0" borderId="113" xfId="0" applyFont="1" applyBorder="1" applyAlignment="1">
      <alignment horizontal="justify" vertical="center" wrapText="1"/>
    </xf>
    <xf numFmtId="170" fontId="90" fillId="0" borderId="113" xfId="2181" applyNumberFormat="1" applyFont="1" applyFill="1" applyBorder="1" applyAlignment="1">
      <alignment horizontal="right" vertical="center" wrapText="1"/>
    </xf>
    <xf numFmtId="3" fontId="90" fillId="0" borderId="113" xfId="2181" applyNumberFormat="1" applyFont="1" applyFill="1" applyBorder="1" applyAlignment="1">
      <alignment horizontal="right" vertical="center" wrapText="1"/>
    </xf>
    <xf numFmtId="239" fontId="90" fillId="0" borderId="113" xfId="2181" applyNumberFormat="1" applyFont="1" applyFill="1" applyBorder="1" applyAlignment="1">
      <alignment horizontal="right" vertical="center" wrapText="1"/>
    </xf>
    <xf numFmtId="0" fontId="90" fillId="0" borderId="0" xfId="2856" applyFont="1"/>
    <xf numFmtId="170" fontId="90" fillId="0" borderId="0" xfId="2856" applyNumberFormat="1" applyFont="1"/>
    <xf numFmtId="170" fontId="197" fillId="0" borderId="113" xfId="2181" applyNumberFormat="1" applyFont="1" applyFill="1" applyBorder="1" applyAlignment="1">
      <alignment horizontal="right" vertical="center" wrapText="1"/>
    </xf>
    <xf numFmtId="0" fontId="21" fillId="0" borderId="10" xfId="2731" applyFont="1" applyBorder="1" applyAlignment="1">
      <alignment horizontal="center" vertical="center" wrapText="1"/>
    </xf>
    <xf numFmtId="0" fontId="21" fillId="0" borderId="0" xfId="2856" applyFont="1"/>
    <xf numFmtId="0" fontId="76" fillId="38" borderId="0" xfId="15508" applyFont="1" applyFill="1" applyAlignment="1">
      <alignment horizontal="right"/>
    </xf>
    <xf numFmtId="0" fontId="86" fillId="38" borderId="0" xfId="15508" applyFont="1" applyFill="1" applyAlignment="1">
      <alignment horizontal="center"/>
    </xf>
    <xf numFmtId="0" fontId="161" fillId="38" borderId="0" xfId="15508" applyFont="1" applyFill="1" applyAlignment="1">
      <alignment horizontal="center"/>
    </xf>
    <xf numFmtId="0" fontId="161" fillId="38" borderId="21" xfId="15508" applyFont="1" applyFill="1" applyBorder="1" applyAlignment="1">
      <alignment horizontal="right"/>
    </xf>
    <xf numFmtId="0" fontId="168" fillId="38" borderId="46" xfId="15508" applyFont="1" applyFill="1" applyBorder="1" applyAlignment="1">
      <alignment horizontal="center" vertical="center" wrapText="1"/>
    </xf>
    <xf numFmtId="0" fontId="162" fillId="38" borderId="0" xfId="15508" applyFont="1" applyFill="1" applyAlignment="1">
      <alignment horizontal="center"/>
    </xf>
    <xf numFmtId="0" fontId="158" fillId="38" borderId="0" xfId="15508" applyFont="1" applyFill="1" applyAlignment="1">
      <alignment horizontal="center"/>
    </xf>
    <xf numFmtId="0" fontId="99" fillId="38" borderId="0" xfId="2716" applyFont="1" applyFill="1" applyAlignment="1">
      <alignment horizontal="left"/>
    </xf>
    <xf numFmtId="0" fontId="99" fillId="38" borderId="0" xfId="15508" applyFont="1" applyFill="1" applyAlignment="1">
      <alignment horizontal="right"/>
    </xf>
    <xf numFmtId="0" fontId="85" fillId="38" borderId="0" xfId="15611" applyFont="1" applyFill="1" applyAlignment="1">
      <alignment horizontal="center"/>
    </xf>
    <xf numFmtId="0" fontId="89" fillId="38" borderId="0" xfId="15611" applyFont="1" applyFill="1" applyAlignment="1">
      <alignment horizontal="center"/>
    </xf>
    <xf numFmtId="0" fontId="99" fillId="38" borderId="14" xfId="15611" applyFont="1" applyFill="1" applyBorder="1" applyAlignment="1">
      <alignment horizontal="center" vertical="center" wrapText="1"/>
    </xf>
    <xf numFmtId="0" fontId="99" fillId="38" borderId="11" xfId="15611" applyFont="1" applyFill="1" applyBorder="1" applyAlignment="1">
      <alignment horizontal="center" vertical="center" wrapText="1"/>
    </xf>
    <xf numFmtId="0" fontId="99" fillId="38" borderId="12" xfId="15611" applyFont="1" applyFill="1" applyBorder="1" applyAlignment="1">
      <alignment horizontal="center" vertical="center" wrapText="1"/>
    </xf>
    <xf numFmtId="0" fontId="99" fillId="38" borderId="51" xfId="15611" applyFont="1" applyFill="1" applyBorder="1" applyAlignment="1">
      <alignment horizontal="center" vertical="center" wrapText="1"/>
    </xf>
    <xf numFmtId="0" fontId="99" fillId="38" borderId="50" xfId="15611" applyFont="1" applyFill="1" applyBorder="1" applyAlignment="1">
      <alignment horizontal="center" vertical="center" wrapText="1"/>
    </xf>
    <xf numFmtId="0" fontId="99" fillId="38" borderId="52" xfId="15611" applyFont="1" applyFill="1" applyBorder="1" applyAlignment="1">
      <alignment horizontal="center" vertical="center" wrapText="1"/>
    </xf>
    <xf numFmtId="0" fontId="21" fillId="0" borderId="38" xfId="15508" applyFont="1" applyBorder="1" applyAlignment="1">
      <alignment horizontal="center"/>
    </xf>
    <xf numFmtId="0" fontId="76" fillId="0" borderId="10" xfId="0" applyFont="1" applyBorder="1" applyAlignment="1">
      <alignment horizontal="center" vertical="center"/>
    </xf>
    <xf numFmtId="0" fontId="20" fillId="0" borderId="0" xfId="0" applyFont="1"/>
    <xf numFmtId="0" fontId="20" fillId="0" borderId="0" xfId="0" applyFont="1" applyAlignment="1">
      <alignment horizontal="right"/>
    </xf>
    <xf numFmtId="0" fontId="85" fillId="0" borderId="0" xfId="0" applyFont="1" applyAlignment="1">
      <alignment horizontal="center"/>
    </xf>
    <xf numFmtId="0" fontId="21" fillId="0" borderId="0" xfId="0" applyFont="1" applyAlignment="1">
      <alignment horizontal="center"/>
    </xf>
    <xf numFmtId="0" fontId="21" fillId="0" borderId="21" xfId="0" applyFont="1" applyBorder="1" applyAlignment="1">
      <alignment horizontal="center"/>
    </xf>
    <xf numFmtId="0" fontId="175" fillId="0" borderId="0" xfId="15508" applyFont="1" applyAlignment="1">
      <alignment horizontal="center"/>
    </xf>
    <xf numFmtId="0" fontId="21" fillId="0" borderId="0" xfId="15508" applyFont="1" applyAlignment="1">
      <alignment horizontal="center"/>
    </xf>
    <xf numFmtId="0" fontId="21" fillId="0" borderId="0" xfId="0" applyFont="1" applyAlignment="1">
      <alignment horizontal="right"/>
    </xf>
    <xf numFmtId="0" fontId="20" fillId="0" borderId="10" xfId="0" applyFont="1" applyBorder="1" applyAlignment="1">
      <alignment horizontal="center" vertical="center"/>
    </xf>
    <xf numFmtId="0" fontId="20" fillId="0" borderId="0" xfId="0" applyFont="1" applyAlignment="1">
      <alignment horizontal="left"/>
    </xf>
    <xf numFmtId="0" fontId="89" fillId="0" borderId="0" xfId="0" applyFont="1" applyAlignment="1">
      <alignment horizontal="center"/>
    </xf>
    <xf numFmtId="0" fontId="20" fillId="0" borderId="0" xfId="2730" applyFont="1" applyAlignment="1">
      <alignment horizontal="righ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21" fillId="0" borderId="0" xfId="0" applyFont="1" applyAlignment="1">
      <alignment horizontal="right" vertical="center" wrapText="1"/>
    </xf>
    <xf numFmtId="0" fontId="20" fillId="0" borderId="0" xfId="0" applyFont="1" applyAlignment="1">
      <alignment horizontal="left" vertical="center" wrapText="1"/>
    </xf>
    <xf numFmtId="0" fontId="20" fillId="0" borderId="0" xfId="0" applyFont="1" applyAlignment="1">
      <alignment horizontal="right" vertical="center" wrapText="1"/>
    </xf>
    <xf numFmtId="0" fontId="89"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86" fillId="0" borderId="0" xfId="0" applyFont="1" applyAlignment="1">
      <alignment horizontal="center" vertical="center" wrapText="1"/>
    </xf>
    <xf numFmtId="0" fontId="76" fillId="0" borderId="14" xfId="2730" applyFont="1" applyBorder="1" applyAlignment="1">
      <alignment horizontal="center"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76" fillId="0" borderId="0" xfId="2730" applyFont="1" applyAlignment="1">
      <alignment horizontal="left" vertical="center" wrapText="1"/>
    </xf>
    <xf numFmtId="0" fontId="76" fillId="0" borderId="0" xfId="2730" applyFont="1" applyAlignment="1">
      <alignment horizontal="right" vertical="center" wrapText="1"/>
    </xf>
    <xf numFmtId="3" fontId="90" fillId="0" borderId="37" xfId="2730" applyNumberFormat="1" applyFont="1" applyBorder="1" applyAlignment="1">
      <alignment horizontal="right" vertical="center" wrapText="1"/>
    </xf>
    <xf numFmtId="0" fontId="161" fillId="0" borderId="0" xfId="2730" applyFont="1" applyAlignment="1">
      <alignment horizontal="center" vertical="center" wrapText="1"/>
    </xf>
    <xf numFmtId="242" fontId="90" fillId="0" borderId="22" xfId="2180" applyNumberFormat="1" applyFont="1" applyFill="1" applyBorder="1" applyAlignment="1">
      <alignment vertical="center" wrapText="1"/>
    </xf>
    <xf numFmtId="242" fontId="90" fillId="0" borderId="11" xfId="2180" applyNumberFormat="1" applyFont="1" applyFill="1" applyBorder="1" applyAlignment="1">
      <alignment vertical="center" wrapText="1"/>
    </xf>
    <xf numFmtId="242" fontId="90" fillId="0" borderId="16" xfId="2180" applyNumberFormat="1" applyFont="1" applyFill="1" applyBorder="1" applyAlignment="1">
      <alignment vertical="center" wrapText="1"/>
    </xf>
    <xf numFmtId="0" fontId="76" fillId="0" borderId="17" xfId="2730" applyFont="1" applyBorder="1" applyAlignment="1">
      <alignment horizontal="center" vertical="center" wrapText="1"/>
    </xf>
    <xf numFmtId="0" fontId="76" fillId="0" borderId="18" xfId="2730" applyFont="1" applyBorder="1" applyAlignment="1">
      <alignment horizontal="center" vertical="center" wrapText="1"/>
    </xf>
    <xf numFmtId="0" fontId="76" fillId="0" borderId="19" xfId="2730" applyFont="1" applyBorder="1" applyAlignment="1">
      <alignment horizontal="center" vertical="center" wrapText="1"/>
    </xf>
    <xf numFmtId="0" fontId="76" fillId="0" borderId="20" xfId="2730" applyFont="1" applyBorder="1" applyAlignment="1">
      <alignment horizontal="center" vertical="center" wrapText="1"/>
    </xf>
    <xf numFmtId="0" fontId="162" fillId="0" borderId="21" xfId="2730" applyFont="1" applyBorder="1" applyAlignment="1">
      <alignment horizontal="right" vertical="center" wrapText="1"/>
    </xf>
    <xf numFmtId="0" fontId="86" fillId="0" borderId="0" xfId="2730" applyFont="1" applyAlignment="1">
      <alignment horizontal="center" vertical="center" wrapText="1"/>
    </xf>
    <xf numFmtId="0" fontId="20" fillId="0" borderId="0" xfId="0" applyFont="1" applyAlignment="1">
      <alignment horizontal="center" vertical="center"/>
    </xf>
    <xf numFmtId="0" fontId="85" fillId="0" borderId="0" xfId="0" applyFont="1" applyAlignment="1">
      <alignment horizontal="center" vertical="center" wrapText="1"/>
    </xf>
    <xf numFmtId="0" fontId="21" fillId="0" borderId="0" xfId="0" applyFont="1" applyAlignment="1">
      <alignment horizontal="center" vertical="center"/>
    </xf>
    <xf numFmtId="170" fontId="20" fillId="0" borderId="10" xfId="2181" applyNumberFormat="1" applyFont="1" applyFill="1" applyBorder="1" applyAlignment="1">
      <alignment horizontal="center" vertical="center" wrapText="1"/>
    </xf>
    <xf numFmtId="0" fontId="20" fillId="0" borderId="10" xfId="0" applyFont="1" applyBorder="1" applyAlignment="1">
      <alignment horizontal="center" vertical="center" wrapText="1"/>
    </xf>
    <xf numFmtId="170" fontId="20" fillId="0" borderId="14" xfId="2181" applyNumberFormat="1" applyFont="1" applyFill="1" applyBorder="1" applyAlignment="1">
      <alignment horizontal="center" vertical="center" wrapText="1"/>
    </xf>
    <xf numFmtId="170" fontId="20" fillId="0" borderId="12" xfId="2181" applyNumberFormat="1" applyFont="1" applyFill="1" applyBorder="1" applyAlignment="1">
      <alignment horizontal="center" vertical="center" wrapText="1"/>
    </xf>
    <xf numFmtId="0" fontId="20" fillId="0" borderId="0" xfId="2731" applyFont="1" applyAlignment="1">
      <alignment horizontal="left"/>
    </xf>
    <xf numFmtId="170" fontId="20" fillId="0" borderId="10" xfId="2181" applyNumberFormat="1" applyFont="1" applyFill="1" applyBorder="1" applyAlignment="1">
      <alignment horizontal="center" vertical="center"/>
    </xf>
    <xf numFmtId="0" fontId="20" fillId="0" borderId="0" xfId="0" applyFont="1" applyAlignment="1">
      <alignment horizontal="left" vertical="center"/>
    </xf>
    <xf numFmtId="0" fontId="21" fillId="0" borderId="21" xfId="0" applyFont="1" applyBorder="1" applyAlignment="1">
      <alignment horizontal="center" vertical="center"/>
    </xf>
    <xf numFmtId="170" fontId="20" fillId="0" borderId="0" xfId="2181" applyNumberFormat="1" applyFont="1" applyFill="1" applyAlignment="1">
      <alignment horizontal="right" vertical="center"/>
    </xf>
    <xf numFmtId="170" fontId="85" fillId="0" borderId="0" xfId="2181" applyNumberFormat="1" applyFont="1" applyFill="1" applyAlignment="1">
      <alignment horizontal="center" vertical="center"/>
    </xf>
    <xf numFmtId="170" fontId="21" fillId="0" borderId="0" xfId="2181" applyNumberFormat="1" applyFont="1" applyFill="1" applyAlignment="1">
      <alignment horizontal="center" vertical="center"/>
    </xf>
    <xf numFmtId="170" fontId="101" fillId="0" borderId="0" xfId="2181" applyNumberFormat="1" applyFont="1" applyFill="1" applyBorder="1" applyAlignment="1">
      <alignment horizontal="right" vertical="center"/>
    </xf>
    <xf numFmtId="0" fontId="20" fillId="0" borderId="0" xfId="2731" applyFont="1" applyAlignment="1">
      <alignment horizontal="center"/>
    </xf>
    <xf numFmtId="0" fontId="21" fillId="0" borderId="21" xfId="0" applyFont="1" applyBorder="1" applyAlignment="1">
      <alignment horizontal="right"/>
    </xf>
    <xf numFmtId="0" fontId="102" fillId="0" borderId="8" xfId="3316" applyFont="1" applyBorder="1" applyAlignment="1">
      <alignment horizontal="center" vertical="center" wrapText="1"/>
    </xf>
    <xf numFmtId="0" fontId="102" fillId="0" borderId="15" xfId="3316" applyFont="1" applyBorder="1" applyAlignment="1">
      <alignment horizontal="center" vertical="center" wrapText="1"/>
    </xf>
    <xf numFmtId="0" fontId="102" fillId="0" borderId="10" xfId="3316" applyFont="1" applyBorder="1" applyAlignment="1">
      <alignment horizontal="center" vertical="center" wrapText="1"/>
    </xf>
    <xf numFmtId="0" fontId="102" fillId="0" borderId="14" xfId="3316" applyFont="1" applyBorder="1" applyAlignment="1">
      <alignment horizontal="center" vertical="center" wrapText="1"/>
    </xf>
    <xf numFmtId="0" fontId="102" fillId="0" borderId="12" xfId="3316" applyFont="1" applyBorder="1" applyAlignment="1">
      <alignment horizontal="center" vertical="center" wrapText="1"/>
    </xf>
    <xf numFmtId="0" fontId="20" fillId="0" borderId="0" xfId="0" applyFont="1" applyAlignment="1">
      <alignment horizontal="center" vertical="center" wrapText="1"/>
    </xf>
    <xf numFmtId="242" fontId="20" fillId="0" borderId="56" xfId="2878" applyNumberFormat="1" applyFont="1" applyBorder="1" applyAlignment="1">
      <alignment horizontal="center" vertical="center" wrapText="1"/>
    </xf>
    <xf numFmtId="0" fontId="20" fillId="0" borderId="56" xfId="2878" applyFont="1" applyBorder="1" applyAlignment="1">
      <alignment horizontal="center" vertical="center" wrapText="1"/>
    </xf>
    <xf numFmtId="0" fontId="85" fillId="0" borderId="0" xfId="0" applyFont="1" applyAlignment="1">
      <alignment horizontal="left" vertical="center" wrapText="1"/>
    </xf>
    <xf numFmtId="0" fontId="73" fillId="0" borderId="0" xfId="0" applyFont="1" applyAlignment="1">
      <alignment horizontal="left" vertical="top" wrapText="1"/>
    </xf>
    <xf numFmtId="0" fontId="20" fillId="0" borderId="56" xfId="0" applyFont="1" applyBorder="1" applyAlignment="1">
      <alignment horizontal="center" vertical="center" wrapText="1"/>
    </xf>
    <xf numFmtId="0" fontId="19" fillId="0" borderId="0" xfId="0" applyFont="1"/>
    <xf numFmtId="0" fontId="153" fillId="0" borderId="10" xfId="0" applyFont="1" applyBorder="1" applyAlignment="1">
      <alignment horizontal="center" vertical="center" wrapText="1"/>
    </xf>
    <xf numFmtId="0" fontId="20" fillId="0" borderId="10" xfId="0" applyFont="1" applyBorder="1" applyAlignment="1">
      <alignment horizontal="center"/>
    </xf>
    <xf numFmtId="0" fontId="21" fillId="0" borderId="0" xfId="0" applyFont="1"/>
    <xf numFmtId="0" fontId="99" fillId="38" borderId="0" xfId="0" applyFont="1" applyFill="1" applyAlignment="1">
      <alignment horizontal="center"/>
    </xf>
    <xf numFmtId="0" fontId="97" fillId="0" borderId="0" xfId="0" applyFont="1" applyAlignment="1">
      <alignment horizontal="right"/>
    </xf>
    <xf numFmtId="0" fontId="189" fillId="0" borderId="0" xfId="0" applyFont="1" applyAlignment="1">
      <alignment horizontal="center" vertical="center"/>
    </xf>
    <xf numFmtId="0" fontId="20" fillId="0" borderId="10" xfId="2752" applyFont="1" applyBorder="1" applyAlignment="1">
      <alignment horizontal="center" vertical="center" wrapText="1"/>
    </xf>
    <xf numFmtId="0" fontId="20" fillId="0" borderId="51" xfId="0" applyFont="1" applyBorder="1" applyAlignment="1">
      <alignment horizontal="center" vertical="center" wrapText="1"/>
    </xf>
    <xf numFmtId="0" fontId="20" fillId="0" borderId="52" xfId="0" applyFont="1" applyBorder="1" applyAlignment="1">
      <alignment horizontal="center" vertical="center" wrapText="1"/>
    </xf>
    <xf numFmtId="0" fontId="20" fillId="0" borderId="66" xfId="0" applyFont="1" applyBorder="1" applyAlignment="1">
      <alignment horizontal="center" vertical="center" wrapText="1"/>
    </xf>
    <xf numFmtId="0" fontId="20" fillId="0" borderId="70" xfId="0" applyFont="1" applyBorder="1" applyAlignment="1">
      <alignment horizontal="center" vertical="center" wrapText="1"/>
    </xf>
    <xf numFmtId="0" fontId="20" fillId="0" borderId="50" xfId="0" applyFont="1" applyBorder="1" applyAlignment="1">
      <alignment horizontal="center" vertical="center" wrapText="1"/>
    </xf>
    <xf numFmtId="0" fontId="102" fillId="0" borderId="14" xfId="0" applyFont="1" applyBorder="1" applyAlignment="1">
      <alignment horizontal="center" vertical="center" wrapText="1"/>
    </xf>
    <xf numFmtId="0" fontId="102" fillId="0" borderId="11" xfId="0" applyFont="1" applyBorder="1" applyAlignment="1">
      <alignment horizontal="center" vertical="center" wrapText="1"/>
    </xf>
    <xf numFmtId="0" fontId="102" fillId="0" borderId="12"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8" xfId="0" applyFont="1" applyBorder="1" applyAlignment="1">
      <alignment horizontal="center" vertical="center"/>
    </xf>
    <xf numFmtId="0" fontId="20" fillId="0" borderId="7" xfId="0" applyFont="1" applyBorder="1" applyAlignment="1">
      <alignment horizontal="center" vertical="center"/>
    </xf>
    <xf numFmtId="0" fontId="20" fillId="0" borderId="15" xfId="0" applyFont="1" applyBorder="1" applyAlignment="1">
      <alignment horizontal="center" vertical="center"/>
    </xf>
    <xf numFmtId="0" fontId="20" fillId="41" borderId="10" xfId="0" applyFont="1" applyFill="1" applyBorder="1" applyAlignment="1">
      <alignment horizontal="center" vertical="center" wrapText="1"/>
    </xf>
    <xf numFmtId="0" fontId="85" fillId="0" borderId="0" xfId="0" applyFont="1" applyAlignment="1">
      <alignment horizontal="center" vertical="center"/>
    </xf>
    <xf numFmtId="0" fontId="106" fillId="0" borderId="10" xfId="2761" applyFont="1" applyBorder="1" applyAlignment="1">
      <alignment horizontal="center" vertical="center" wrapText="1" readingOrder="1"/>
    </xf>
    <xf numFmtId="0" fontId="175" fillId="0" borderId="0" xfId="2761" applyFont="1" applyAlignment="1">
      <alignment horizontal="center" vertical="center" wrapText="1" readingOrder="1"/>
    </xf>
    <xf numFmtId="170" fontId="81" fillId="0" borderId="21" xfId="10501" applyNumberFormat="1" applyFont="1" applyFill="1" applyBorder="1" applyAlignment="1">
      <alignment horizontal="center" vertical="top" readingOrder="1"/>
    </xf>
    <xf numFmtId="0" fontId="154" fillId="0" borderId="21" xfId="0" applyFont="1" applyBorder="1" applyAlignment="1">
      <alignment horizontal="center" vertical="center" wrapText="1" readingOrder="1"/>
    </xf>
    <xf numFmtId="0" fontId="21" fillId="0" borderId="0" xfId="2761" applyFont="1" applyAlignment="1">
      <alignment horizontal="center" vertical="center" wrapText="1" readingOrder="1"/>
    </xf>
    <xf numFmtId="0" fontId="106" fillId="0" borderId="56" xfId="2761" applyFont="1" applyBorder="1" applyAlignment="1">
      <alignment horizontal="left" vertical="center" wrapText="1" readingOrder="1"/>
    </xf>
    <xf numFmtId="0" fontId="103" fillId="0" borderId="10" xfId="2761" applyFont="1" applyBorder="1" applyAlignment="1">
      <alignment horizontal="center" vertical="center" wrapText="1" readingOrder="1"/>
    </xf>
    <xf numFmtId="0" fontId="155" fillId="0" borderId="56" xfId="2761" applyFont="1" applyBorder="1" applyAlignment="1">
      <alignment horizontal="left" vertical="center" wrapText="1" readingOrder="1"/>
    </xf>
    <xf numFmtId="0" fontId="106" fillId="0" borderId="10" xfId="2761" applyFont="1" applyBorder="1" applyAlignment="1">
      <alignment horizontal="center" vertical="center" textRotation="90" wrapText="1" readingOrder="1"/>
    </xf>
    <xf numFmtId="0" fontId="20" fillId="0" borderId="0" xfId="0" applyFont="1" applyAlignment="1">
      <alignment horizontal="center"/>
    </xf>
    <xf numFmtId="0" fontId="189" fillId="0" borderId="0" xfId="0" applyFont="1" applyAlignment="1">
      <alignment horizontal="center"/>
    </xf>
    <xf numFmtId="242" fontId="89" fillId="0" borderId="21" xfId="2697" applyNumberFormat="1" applyFont="1" applyBorder="1" applyAlignment="1">
      <alignment horizontal="right"/>
    </xf>
    <xf numFmtId="0" fontId="20" fillId="0" borderId="0" xfId="2697" applyFont="1" applyAlignment="1">
      <alignment horizontal="left"/>
    </xf>
    <xf numFmtId="0" fontId="20" fillId="0" borderId="0" xfId="2697" applyFont="1" applyAlignment="1">
      <alignment horizontal="center"/>
    </xf>
    <xf numFmtId="0" fontId="20" fillId="0" borderId="0" xfId="2731" applyFont="1" applyAlignment="1">
      <alignment horizontal="right" vertical="center"/>
    </xf>
  </cellXfs>
  <cellStyles count="52209">
    <cellStyle name="_x0001_" xfId="3" xr:uid="{00000000-0005-0000-0000-000000000000}"/>
    <cellStyle name="          _x000d__x000a_shell=progman.exe_x000d__x000a_m" xfId="4" xr:uid="{00000000-0005-0000-0000-000001000000}"/>
    <cellStyle name="_x0001_ 2" xfId="8557" xr:uid="{00000000-0005-0000-0000-000002000000}"/>
    <cellStyle name="_x0001_ 3" xfId="10349" xr:uid="{00000000-0005-0000-0000-000003000000}"/>
    <cellStyle name="_x0001_ 4" xfId="10367" xr:uid="{00000000-0005-0000-0000-000004000000}"/>
    <cellStyle name="#,##0" xfId="5" xr:uid="{00000000-0005-0000-0000-000005000000}"/>
    <cellStyle name="#,##0 2" xfId="3319" xr:uid="{00000000-0005-0000-0000-000006000000}"/>
    <cellStyle name="#,##0 2 2" xfId="15509" xr:uid="{00000000-0005-0000-0000-000007000000}"/>
    <cellStyle name="#,##0 2 2 2" xfId="18593" xr:uid="{00000000-0005-0000-0000-000008000000}"/>
    <cellStyle name="#,##0 2 2 2 2" xfId="30560" xr:uid="{00000000-0005-0000-0000-000009000000}"/>
    <cellStyle name="#,##0 2 2 2 2 2" xfId="52166" xr:uid="{00000000-0005-0000-0000-00000A000000}"/>
    <cellStyle name="#,##0 2 2 2 3" xfId="24593" xr:uid="{00000000-0005-0000-0000-00000B000000}"/>
    <cellStyle name="#,##0 2 2 2 3 2" xfId="46230" xr:uid="{00000000-0005-0000-0000-00000C000000}"/>
    <cellStyle name="#,##0 2 2 2 4" xfId="40248" xr:uid="{00000000-0005-0000-0000-00000D000000}"/>
    <cellStyle name="#,##0 2 2 3" xfId="27578" xr:uid="{00000000-0005-0000-0000-00000E000000}"/>
    <cellStyle name="#,##0 2 2 3 2" xfId="49192" xr:uid="{00000000-0005-0000-0000-00000F000000}"/>
    <cellStyle name="#,##0 2 2 4" xfId="21611" xr:uid="{00000000-0005-0000-0000-000010000000}"/>
    <cellStyle name="#,##0 2 2 4 2" xfId="43253" xr:uid="{00000000-0005-0000-0000-000011000000}"/>
    <cellStyle name="#,##0 2 2 5" xfId="37245" xr:uid="{00000000-0005-0000-0000-000012000000}"/>
    <cellStyle name="#,##0 2 3" xfId="15634" xr:uid="{00000000-0005-0000-0000-000013000000}"/>
    <cellStyle name="#,##0 2 3 2" xfId="27607" xr:uid="{00000000-0005-0000-0000-000014000000}"/>
    <cellStyle name="#,##0 2 3 2 2" xfId="49213" xr:uid="{00000000-0005-0000-0000-000015000000}"/>
    <cellStyle name="#,##0 2 3 3" xfId="21640" xr:uid="{00000000-0005-0000-0000-000016000000}"/>
    <cellStyle name="#,##0 2 3 3 2" xfId="43277" xr:uid="{00000000-0005-0000-0000-000017000000}"/>
    <cellStyle name="#,##0 2 3 4" xfId="37289" xr:uid="{00000000-0005-0000-0000-000018000000}"/>
    <cellStyle name="#,##0 2 4" xfId="24623" xr:uid="{00000000-0005-0000-0000-000019000000}"/>
    <cellStyle name="#,##0 2 5" xfId="18656" xr:uid="{00000000-0005-0000-0000-00001A000000}"/>
    <cellStyle name="#,##0 2 5 2" xfId="40298" xr:uid="{00000000-0005-0000-0000-00001B000000}"/>
    <cellStyle name="#,##0 3" xfId="3862" xr:uid="{00000000-0005-0000-0000-00001C000000}"/>
    <cellStyle name="#,##0 3 2" xfId="15643" xr:uid="{00000000-0005-0000-0000-00001D000000}"/>
    <cellStyle name="#,##0 3 2 2" xfId="27615" xr:uid="{00000000-0005-0000-0000-00001E000000}"/>
    <cellStyle name="#,##0 3 2 2 2" xfId="49221" xr:uid="{00000000-0005-0000-0000-00001F000000}"/>
    <cellStyle name="#,##0 3 2 3" xfId="21648" xr:uid="{00000000-0005-0000-0000-000020000000}"/>
    <cellStyle name="#,##0 3 2 3 2" xfId="43285" xr:uid="{00000000-0005-0000-0000-000021000000}"/>
    <cellStyle name="#,##0 3 2 4" xfId="37298" xr:uid="{00000000-0005-0000-0000-000022000000}"/>
    <cellStyle name="#,##0 3 3" xfId="24631" xr:uid="{00000000-0005-0000-0000-000023000000}"/>
    <cellStyle name="#,##0 3 4" xfId="18664" xr:uid="{00000000-0005-0000-0000-000024000000}"/>
    <cellStyle name="#,##0 3 4 2" xfId="40306" xr:uid="{00000000-0005-0000-0000-000025000000}"/>
    <cellStyle name="#,##0 4" xfId="15510" xr:uid="{00000000-0005-0000-0000-000026000000}"/>
    <cellStyle name="#,##0 4 2" xfId="18594" xr:uid="{00000000-0005-0000-0000-000027000000}"/>
    <cellStyle name="#,##0 4 2 2" xfId="40249" xr:uid="{00000000-0005-0000-0000-000028000000}"/>
    <cellStyle name="#,##0 4 3" xfId="18610" xr:uid="{00000000-0005-0000-0000-000029000000}"/>
    <cellStyle name="#,##0 4 3 2" xfId="30572" xr:uid="{00000000-0005-0000-0000-00002A000000}"/>
    <cellStyle name="#,##0 4 3 2 2" xfId="52178" xr:uid="{00000000-0005-0000-0000-00002B000000}"/>
    <cellStyle name="#,##0 4 3 3" xfId="24605" xr:uid="{00000000-0005-0000-0000-00002C000000}"/>
    <cellStyle name="#,##0 4 3 3 2" xfId="46242" xr:uid="{00000000-0005-0000-0000-00002D000000}"/>
    <cellStyle name="#,##0 4 3 4" xfId="40265" xr:uid="{00000000-0005-0000-0000-00002E000000}"/>
    <cellStyle name="#,##0 4 4" xfId="27579" xr:uid="{00000000-0005-0000-0000-00002F000000}"/>
    <cellStyle name="#,##0 4 4 2" xfId="49193" xr:uid="{00000000-0005-0000-0000-000030000000}"/>
    <cellStyle name="#,##0 4 5" xfId="21612" xr:uid="{00000000-0005-0000-0000-000031000000}"/>
    <cellStyle name="#,##0 5" xfId="15633" xr:uid="{00000000-0005-0000-0000-000032000000}"/>
    <cellStyle name="#,##0 5 2" xfId="27606" xr:uid="{00000000-0005-0000-0000-000033000000}"/>
    <cellStyle name="#,##0 5 2 2" xfId="49212" xr:uid="{00000000-0005-0000-0000-000034000000}"/>
    <cellStyle name="#,##0 5 3" xfId="21639" xr:uid="{00000000-0005-0000-0000-000035000000}"/>
    <cellStyle name="#,##0 5 3 2" xfId="43276" xr:uid="{00000000-0005-0000-0000-000036000000}"/>
    <cellStyle name="#,##0 5 4" xfId="37288" xr:uid="{00000000-0005-0000-0000-000037000000}"/>
    <cellStyle name="." xfId="6" xr:uid="{00000000-0005-0000-0000-000038000000}"/>
    <cellStyle name=".d©y" xfId="7" xr:uid="{00000000-0005-0000-0000-000039000000}"/>
    <cellStyle name=".d©y?_x000c_Normal_®Ò_x000d_Normal_123569?b_x000f_Normal_5HUYIC~1?_x0011_Normal_903DK-2001?_x000c_Normal_AD_x000b_Normal_Adot?_x000d_Normal_ADAdot?_x000d_Normal_ADOT~1ⓨ␐_x000b_?ÿ?_x0012_?ÿ?adot1?_x000b_Normal_ATEP?_x0012_Normal_Bao 㐬⎼o NCC?_x000b_" xfId="8" xr:uid="{00000000-0005-0000-0000-00003A000000}"/>
    <cellStyle name="?" xfId="9" xr:uid="{00000000-0005-0000-0000-00003B000000}"/>
    <cellStyle name="??" xfId="10" xr:uid="{00000000-0005-0000-0000-00003C000000}"/>
    <cellStyle name="?? [0.00]_      " xfId="11" xr:uid="{00000000-0005-0000-0000-00003D000000}"/>
    <cellStyle name="?? [0]" xfId="12" xr:uid="{00000000-0005-0000-0000-00003E000000}"/>
    <cellStyle name="?? [0] 2" xfId="3320" xr:uid="{00000000-0005-0000-0000-00003F000000}"/>
    <cellStyle name="?? [0] 3" xfId="3864" xr:uid="{00000000-0005-0000-0000-000040000000}"/>
    <cellStyle name="?? [0] 4" xfId="8559" xr:uid="{00000000-0005-0000-0000-000041000000}"/>
    <cellStyle name="?? 2" xfId="3321" xr:uid="{00000000-0005-0000-0000-000042000000}"/>
    <cellStyle name="?? 3" xfId="3863" xr:uid="{00000000-0005-0000-0000-000043000000}"/>
    <cellStyle name="?? 4" xfId="8558" xr:uid="{00000000-0005-0000-0000-000044000000}"/>
    <cellStyle name="?? 5" xfId="10344" xr:uid="{00000000-0005-0000-0000-000045000000}"/>
    <cellStyle name="?? 6" xfId="10366" xr:uid="{00000000-0005-0000-0000-000046000000}"/>
    <cellStyle name="?_x001d_??%U©÷u&amp;H©÷9_x0008_? s_x000a__x0007__x0001__x0001_" xfId="13" xr:uid="{00000000-0005-0000-0000-000047000000}"/>
    <cellStyle name="?_x001d_??%U©÷u&amp;H©÷9_x0008_?_x0009_s_x000a__x0007__x0001__x0001_" xfId="14" xr:uid="{00000000-0005-0000-0000-000048000000}"/>
    <cellStyle name="???? [0.00]_      " xfId="15" xr:uid="{00000000-0005-0000-0000-000049000000}"/>
    <cellStyle name="????_      " xfId="16" xr:uid="{00000000-0005-0000-0000-00004A000000}"/>
    <cellStyle name="???[0]_?? DI" xfId="17" xr:uid="{00000000-0005-0000-0000-00004B000000}"/>
    <cellStyle name="???_?? DI" xfId="18" xr:uid="{00000000-0005-0000-0000-00004C000000}"/>
    <cellStyle name="???R쀀Àok1" xfId="19" xr:uid="{00000000-0005-0000-0000-00004D000000}"/>
    <cellStyle name="??[0]_BRE" xfId="20" xr:uid="{00000000-0005-0000-0000-00004E000000}"/>
    <cellStyle name="??_      " xfId="21" xr:uid="{00000000-0005-0000-0000-00004F000000}"/>
    <cellStyle name="??A? [0]_laroux_1_¢¬???¢â? " xfId="22" xr:uid="{00000000-0005-0000-0000-000050000000}"/>
    <cellStyle name="??A?_laroux_1_¢¬???¢â? " xfId="23" xr:uid="{00000000-0005-0000-0000-000051000000}"/>
    <cellStyle name="?¡±¢¥?_?¨ù??¢´¢¥_¢¬???¢â? " xfId="24" xr:uid="{00000000-0005-0000-0000-000052000000}"/>
    <cellStyle name="_x0001_?¶æµ_x001b_ºß­ " xfId="25" xr:uid="{00000000-0005-0000-0000-000053000000}"/>
    <cellStyle name="_x0001_?¶æµ_x001b_ºß­ ?[?0?.?0?0?]?_?P?R?" xfId="26" xr:uid="{00000000-0005-0000-0000-000054000000}"/>
    <cellStyle name="_x0001_?¶æµ_x001b_ºß­_" xfId="27" xr:uid="{00000000-0005-0000-0000-000055000000}"/>
    <cellStyle name="?Comma_phu tro SS3" xfId="28" xr:uid="{00000000-0005-0000-0000-000056000000}"/>
    <cellStyle name="?Currency_phu tro SS3" xfId="29" xr:uid="{00000000-0005-0000-0000-000057000000}"/>
    <cellStyle name="?Dat" xfId="30" xr:uid="{00000000-0005-0000-0000-000058000000}"/>
    <cellStyle name="?ðÇ%U?&amp;H?_x0008_?s_x000a__x0007__x0001__x0001_" xfId="31" xr:uid="{00000000-0005-0000-0000-000059000000}"/>
    <cellStyle name="?Fixe" xfId="32" xr:uid="{00000000-0005-0000-0000-00005A000000}"/>
    <cellStyle name="?Header" xfId="33" xr:uid="{00000000-0005-0000-0000-00005B000000}"/>
    <cellStyle name="?Header 2" xfId="15511" xr:uid="{00000000-0005-0000-0000-00005C000000}"/>
    <cellStyle name="?Header 2 2" xfId="18595" xr:uid="{00000000-0005-0000-0000-00005D000000}"/>
    <cellStyle name="?Header 2 2 2" xfId="40250" xr:uid="{00000000-0005-0000-0000-00005E000000}"/>
    <cellStyle name="?Header 2 3" xfId="18611" xr:uid="{00000000-0005-0000-0000-00005F000000}"/>
    <cellStyle name="?Header 2 3 2" xfId="30573" xr:uid="{00000000-0005-0000-0000-000060000000}"/>
    <cellStyle name="?Header 2 3 2 2" xfId="52179" xr:uid="{00000000-0005-0000-0000-000061000000}"/>
    <cellStyle name="?Header 2 3 3" xfId="24606" xr:uid="{00000000-0005-0000-0000-000062000000}"/>
    <cellStyle name="?Header 2 3 3 2" xfId="46243" xr:uid="{00000000-0005-0000-0000-000063000000}"/>
    <cellStyle name="?Header 2 3 4" xfId="40266" xr:uid="{00000000-0005-0000-0000-000064000000}"/>
    <cellStyle name="?Header 2 4" xfId="27580" xr:uid="{00000000-0005-0000-0000-000065000000}"/>
    <cellStyle name="?Header 2 4 2" xfId="49194" xr:uid="{00000000-0005-0000-0000-000066000000}"/>
    <cellStyle name="?Header 2 5" xfId="21613" xr:uid="{00000000-0005-0000-0000-000067000000}"/>
    <cellStyle name="?Header 3" xfId="15512" xr:uid="{00000000-0005-0000-0000-000068000000}"/>
    <cellStyle name="?Header 3 2" xfId="18596" xr:uid="{00000000-0005-0000-0000-000069000000}"/>
    <cellStyle name="?Header 3 2 2" xfId="40251" xr:uid="{00000000-0005-0000-0000-00006A000000}"/>
    <cellStyle name="?Header 3 3" xfId="18612" xr:uid="{00000000-0005-0000-0000-00006B000000}"/>
    <cellStyle name="?Header 3 3 2" xfId="30574" xr:uid="{00000000-0005-0000-0000-00006C000000}"/>
    <cellStyle name="?Header 3 3 2 2" xfId="52180" xr:uid="{00000000-0005-0000-0000-00006D000000}"/>
    <cellStyle name="?Header 3 3 3" xfId="24607" xr:uid="{00000000-0005-0000-0000-00006E000000}"/>
    <cellStyle name="?Header 3 3 3 2" xfId="46244" xr:uid="{00000000-0005-0000-0000-00006F000000}"/>
    <cellStyle name="?Header 3 3 4" xfId="40267" xr:uid="{00000000-0005-0000-0000-000070000000}"/>
    <cellStyle name="?Header 3 4" xfId="27581" xr:uid="{00000000-0005-0000-0000-000071000000}"/>
    <cellStyle name="?Header 3 4 2" xfId="49195" xr:uid="{00000000-0005-0000-0000-000072000000}"/>
    <cellStyle name="?Header 3 5" xfId="21614" xr:uid="{00000000-0005-0000-0000-000073000000}"/>
    <cellStyle name="?Header 4" xfId="15632" xr:uid="{00000000-0005-0000-0000-000074000000}"/>
    <cellStyle name="?Header 4 2" xfId="27605" xr:uid="{00000000-0005-0000-0000-000075000000}"/>
    <cellStyle name="?Header 4 2 2" xfId="49211" xr:uid="{00000000-0005-0000-0000-000076000000}"/>
    <cellStyle name="?Header 4 3" xfId="21638" xr:uid="{00000000-0005-0000-0000-000077000000}"/>
    <cellStyle name="?Header 4 3 2" xfId="43275" xr:uid="{00000000-0005-0000-0000-000078000000}"/>
    <cellStyle name="?Header 4 4" xfId="37287" xr:uid="{00000000-0005-0000-0000-000079000000}"/>
    <cellStyle name="?Heading " xfId="34" xr:uid="{00000000-0005-0000-0000-00007A000000}"/>
    <cellStyle name="_x0001_?N,‚_?0?0?Q?3?" xfId="35" xr:uid="{00000000-0005-0000-0000-00007B000000}"/>
    <cellStyle name="_x0001_?N,_?0?0?Q?3?" xfId="36" xr:uid="{00000000-0005-0000-0000-00007C000000}"/>
    <cellStyle name="?Normal_dap (3" xfId="37" xr:uid="{00000000-0005-0000-0000-00007D000000}"/>
    <cellStyle name="?Tota" xfId="38" xr:uid="{00000000-0005-0000-0000-00007E000000}"/>
    <cellStyle name="?ÿ?_x0012_?ÿ?adot" xfId="39" xr:uid="{00000000-0005-0000-0000-00007F000000}"/>
    <cellStyle name="_x0001_\Ô" xfId="40" xr:uid="{00000000-0005-0000-0000-000080000000}"/>
    <cellStyle name="_x0001_\Ô?É_?(?_x0015_Èô¼€½" xfId="41" xr:uid="{00000000-0005-0000-0000-000081000000}"/>
    <cellStyle name="_?_BOOKSHIP" xfId="42" xr:uid="{00000000-0005-0000-0000-000082000000}"/>
    <cellStyle name="__ [0.00]_PRODUCT DETAIL Q1" xfId="43" xr:uid="{00000000-0005-0000-0000-000083000000}"/>
    <cellStyle name="__ [0]_1202" xfId="44" xr:uid="{00000000-0005-0000-0000-000084000000}"/>
    <cellStyle name="__ [0]_1202_Result Red Store Jun" xfId="45" xr:uid="{00000000-0005-0000-0000-000085000000}"/>
    <cellStyle name="__ [0]_Book1" xfId="46" xr:uid="{00000000-0005-0000-0000-000086000000}"/>
    <cellStyle name="___(____)______" xfId="47" xr:uid="{00000000-0005-0000-0000-000087000000}"/>
    <cellStyle name="___[0]_Book1" xfId="48" xr:uid="{00000000-0005-0000-0000-000088000000}"/>
    <cellStyle name="____ [0.00]_PRODUCT DETAIL Q1" xfId="49" xr:uid="{00000000-0005-0000-0000-000089000000}"/>
    <cellStyle name="_____PRODUCT DETAIL Q1" xfId="50" xr:uid="{00000000-0005-0000-0000-00008A000000}"/>
    <cellStyle name="____95" xfId="51" xr:uid="{00000000-0005-0000-0000-00008B000000}"/>
    <cellStyle name="____Book1" xfId="52" xr:uid="{00000000-0005-0000-0000-00008C000000}"/>
    <cellStyle name="___1202" xfId="53" xr:uid="{00000000-0005-0000-0000-00008D000000}"/>
    <cellStyle name="___1202_Result Red Store Jun" xfId="54" xr:uid="{00000000-0005-0000-0000-00008E000000}"/>
    <cellStyle name="___1202_Result Red Store Jun_1" xfId="55" xr:uid="{00000000-0005-0000-0000-00008F000000}"/>
    <cellStyle name="___Book1" xfId="56" xr:uid="{00000000-0005-0000-0000-000090000000}"/>
    <cellStyle name="___Book1_Result Red Store Jun" xfId="57" xr:uid="{00000000-0005-0000-0000-000091000000}"/>
    <cellStyle name="___kc-elec system check list" xfId="58" xr:uid="{00000000-0005-0000-0000-000092000000}"/>
    <cellStyle name="___PRODUCT DETAIL Q1" xfId="59" xr:uid="{00000000-0005-0000-0000-000093000000}"/>
    <cellStyle name="_Bang Chi tieu (2)" xfId="60" xr:uid="{00000000-0005-0000-0000-000094000000}"/>
    <cellStyle name="_Book1" xfId="61" xr:uid="{00000000-0005-0000-0000-000095000000}"/>
    <cellStyle name="_Book1_1" xfId="62" xr:uid="{00000000-0005-0000-0000-000096000000}"/>
    <cellStyle name="_Book1_1_Gia goi thau KS, TKBVTC sua Ngay 12-01" xfId="63" xr:uid="{00000000-0005-0000-0000-000097000000}"/>
    <cellStyle name="_Book1_1_thanh hoa lap du an 062008" xfId="64" xr:uid="{00000000-0005-0000-0000-000098000000}"/>
    <cellStyle name="_Book1_2" xfId="65" xr:uid="{00000000-0005-0000-0000-000099000000}"/>
    <cellStyle name="_Book1_Book1" xfId="66" xr:uid="{00000000-0005-0000-0000-00009A000000}"/>
    <cellStyle name="_Book1_caucong" xfId="67" xr:uid="{00000000-0005-0000-0000-00009B000000}"/>
    <cellStyle name="_Book1_caulan1" xfId="68" xr:uid="{00000000-0005-0000-0000-00009C000000}"/>
    <cellStyle name="_Book1_Gia goi thau KS, TKBVTC sua Ngay 12-01" xfId="69" xr:uid="{00000000-0005-0000-0000-00009D000000}"/>
    <cellStyle name="_Book1_Nhap" xfId="70" xr:uid="{00000000-0005-0000-0000-00009E000000}"/>
    <cellStyle name="_Book1_TH in" xfId="71" xr:uid="{00000000-0005-0000-0000-00009F000000}"/>
    <cellStyle name="_Book1_thanh hoa lap du an 062008" xfId="72" xr:uid="{00000000-0005-0000-0000-0000A0000000}"/>
    <cellStyle name="_Book3" xfId="73" xr:uid="{00000000-0005-0000-0000-0000A1000000}"/>
    <cellStyle name="_Cau Phu Phuong" xfId="74" xr:uid="{00000000-0005-0000-0000-0000A2000000}"/>
    <cellStyle name="_Chau Thon - Tan Xuan (KCS 8-12-06)" xfId="75" xr:uid="{00000000-0005-0000-0000-0000A3000000}"/>
    <cellStyle name="_De huu song len" xfId="76" xr:uid="{00000000-0005-0000-0000-0000A4000000}"/>
    <cellStyle name="_Du toan khao sat don 553 (da sua 16.5.08)" xfId="77" xr:uid="{00000000-0005-0000-0000-0000A5000000}"/>
    <cellStyle name="_Giai Doan 3 Hong Ngu" xfId="80" xr:uid="{00000000-0005-0000-0000-0000A8000000}"/>
    <cellStyle name="_Goi 1 A tham tra" xfId="78" xr:uid="{00000000-0005-0000-0000-0000A6000000}"/>
    <cellStyle name="_Goi 2- My Ly Ban trinh" xfId="79" xr:uid="{00000000-0005-0000-0000-0000A7000000}"/>
    <cellStyle name="_Huong CHI tieu Nhiem vu CTMTQG 2014(1)" xfId="81" xr:uid="{00000000-0005-0000-0000-0000A9000000}"/>
    <cellStyle name="_KH.DTC.gd2016-2020 tinh (T2-2015)" xfId="142" xr:uid="{00000000-0005-0000-0000-000013010000}"/>
    <cellStyle name="_Khoi luong R4" xfId="143" xr:uid="{00000000-0005-0000-0000-000014010000}"/>
    <cellStyle name="_KT (2)" xfId="82" xr:uid="{00000000-0005-0000-0000-0000AA000000}"/>
    <cellStyle name="_KT (2) 2" xfId="8560" xr:uid="{00000000-0005-0000-0000-0000AB000000}"/>
    <cellStyle name="_KT (2)_1" xfId="83" xr:uid="{00000000-0005-0000-0000-0000AC000000}"/>
    <cellStyle name="_KT (2)_1 2" xfId="8561" xr:uid="{00000000-0005-0000-0000-0000AD000000}"/>
    <cellStyle name="_KT (2)_2" xfId="84" xr:uid="{00000000-0005-0000-0000-0000AE000000}"/>
    <cellStyle name="_KT (2)_2 2" xfId="8562" xr:uid="{00000000-0005-0000-0000-0000AF000000}"/>
    <cellStyle name="_KT (2)_2 2 2" xfId="12753" xr:uid="{00000000-0005-0000-0000-0000B0000000}"/>
    <cellStyle name="_KT (2)_2 2 2 2" xfId="34509" xr:uid="{00000000-0005-0000-0000-0000B1000000}"/>
    <cellStyle name="_KT (2)_2 2 3" xfId="11516" xr:uid="{00000000-0005-0000-0000-0000B2000000}"/>
    <cellStyle name="_KT (2)_2 2 3 2" xfId="33275" xr:uid="{00000000-0005-0000-0000-0000B3000000}"/>
    <cellStyle name="_KT (2)_2 2 4" xfId="32021" xr:uid="{00000000-0005-0000-0000-0000B4000000}"/>
    <cellStyle name="_KT (2)_2_TG-TH" xfId="85" xr:uid="{00000000-0005-0000-0000-0000B5000000}"/>
    <cellStyle name="_KT (2)_2_TG-TH 2" xfId="8563" xr:uid="{00000000-0005-0000-0000-0000B6000000}"/>
    <cellStyle name="_KT (2)_2_TG-TH_Book1" xfId="86" xr:uid="{00000000-0005-0000-0000-0000B7000000}"/>
    <cellStyle name="_KT (2)_2_TG-TH_Book1_Nhap" xfId="87" xr:uid="{00000000-0005-0000-0000-0000B8000000}"/>
    <cellStyle name="_KT (2)_2_TG-TH_Gia goi thau KS, TKBVTC sua Ngay 12-01" xfId="88" xr:uid="{00000000-0005-0000-0000-0000B9000000}"/>
    <cellStyle name="_KT (2)_2_TG-TH_Giai Doan 3 Hong Ngu" xfId="89" xr:uid="{00000000-0005-0000-0000-0000BA000000}"/>
    <cellStyle name="_KT (2)_2_TG-TH_Nhap" xfId="90" xr:uid="{00000000-0005-0000-0000-0000BB000000}"/>
    <cellStyle name="_KT (2)_2_TG-TH_PTDG" xfId="91" xr:uid="{00000000-0005-0000-0000-0000BC000000}"/>
    <cellStyle name="_KT (2)_2_TG-TH_thanh hoa lap du an 062008" xfId="92" xr:uid="{00000000-0005-0000-0000-0000BD000000}"/>
    <cellStyle name="_KT (2)_3" xfId="93" xr:uid="{00000000-0005-0000-0000-0000BE000000}"/>
    <cellStyle name="_KT (2)_3 2" xfId="8564" xr:uid="{00000000-0005-0000-0000-0000BF000000}"/>
    <cellStyle name="_KT (2)_3 2 2" xfId="12754" xr:uid="{00000000-0005-0000-0000-0000C0000000}"/>
    <cellStyle name="_KT (2)_3 2 2 2" xfId="34510" xr:uid="{00000000-0005-0000-0000-0000C1000000}"/>
    <cellStyle name="_KT (2)_3 2 3" xfId="11517" xr:uid="{00000000-0005-0000-0000-0000C2000000}"/>
    <cellStyle name="_KT (2)_3 2 3 2" xfId="33276" xr:uid="{00000000-0005-0000-0000-0000C3000000}"/>
    <cellStyle name="_KT (2)_3 2 4" xfId="32022" xr:uid="{00000000-0005-0000-0000-0000C4000000}"/>
    <cellStyle name="_KT (2)_3_TG-TH" xfId="94" xr:uid="{00000000-0005-0000-0000-0000C5000000}"/>
    <cellStyle name="_KT (2)_3_TG-TH 2" xfId="8565" xr:uid="{00000000-0005-0000-0000-0000C6000000}"/>
    <cellStyle name="_KT (2)_3_TG-TH_Book1" xfId="95" xr:uid="{00000000-0005-0000-0000-0000C7000000}"/>
    <cellStyle name="_KT (2)_3_TG-TH_Gia goi thau KS, TKBVTC sua Ngay 12-01" xfId="96" xr:uid="{00000000-0005-0000-0000-0000C8000000}"/>
    <cellStyle name="_KT (2)_3_TG-TH_Giai Doan 3 Hong Ngu" xfId="97" xr:uid="{00000000-0005-0000-0000-0000C9000000}"/>
    <cellStyle name="_KT (2)_3_TG-TH_Nhap" xfId="98" xr:uid="{00000000-0005-0000-0000-0000CA000000}"/>
    <cellStyle name="_KT (2)_3_TG-TH_PERSONAL" xfId="99" xr:uid="{00000000-0005-0000-0000-0000CB000000}"/>
    <cellStyle name="_KT (2)_4" xfId="100" xr:uid="{00000000-0005-0000-0000-0000CC000000}"/>
    <cellStyle name="_KT (2)_4 2" xfId="8566" xr:uid="{00000000-0005-0000-0000-0000CD000000}"/>
    <cellStyle name="_KT (2)_4_Book1" xfId="101" xr:uid="{00000000-0005-0000-0000-0000CE000000}"/>
    <cellStyle name="_KT (2)_4_Book1_Nhap" xfId="102" xr:uid="{00000000-0005-0000-0000-0000CF000000}"/>
    <cellStyle name="_KT (2)_4_Gia goi thau KS, TKBVTC sua Ngay 12-01" xfId="103" xr:uid="{00000000-0005-0000-0000-0000D0000000}"/>
    <cellStyle name="_KT (2)_4_Giai Doan 3 Hong Ngu" xfId="104" xr:uid="{00000000-0005-0000-0000-0000D1000000}"/>
    <cellStyle name="_KT (2)_4_Nhap" xfId="105" xr:uid="{00000000-0005-0000-0000-0000D2000000}"/>
    <cellStyle name="_KT (2)_4_PTDG" xfId="106" xr:uid="{00000000-0005-0000-0000-0000D3000000}"/>
    <cellStyle name="_KT (2)_4_TG-TH" xfId="107" xr:uid="{00000000-0005-0000-0000-0000D4000000}"/>
    <cellStyle name="_KT (2)_4_TG-TH 2" xfId="8567" xr:uid="{00000000-0005-0000-0000-0000D5000000}"/>
    <cellStyle name="_KT (2)_4_TG-TH 2 2" xfId="12755" xr:uid="{00000000-0005-0000-0000-0000D6000000}"/>
    <cellStyle name="_KT (2)_4_TG-TH 2 2 2" xfId="34511" xr:uid="{00000000-0005-0000-0000-0000D7000000}"/>
    <cellStyle name="_KT (2)_4_TG-TH 2 3" xfId="11518" xr:uid="{00000000-0005-0000-0000-0000D8000000}"/>
    <cellStyle name="_KT (2)_4_TG-TH 2 3 2" xfId="33277" xr:uid="{00000000-0005-0000-0000-0000D9000000}"/>
    <cellStyle name="_KT (2)_4_TG-TH 2 4" xfId="32023" xr:uid="{00000000-0005-0000-0000-0000DA000000}"/>
    <cellStyle name="_KT (2)_4_thanh hoa lap du an 062008" xfId="108" xr:uid="{00000000-0005-0000-0000-0000DB000000}"/>
    <cellStyle name="_KT (2)_5" xfId="109" xr:uid="{00000000-0005-0000-0000-0000DC000000}"/>
    <cellStyle name="_KT (2)_5 2" xfId="8568" xr:uid="{00000000-0005-0000-0000-0000DD000000}"/>
    <cellStyle name="_KT (2)_5_Book1" xfId="110" xr:uid="{00000000-0005-0000-0000-0000DE000000}"/>
    <cellStyle name="_KT (2)_5_Book1_Nhap" xfId="111" xr:uid="{00000000-0005-0000-0000-0000DF000000}"/>
    <cellStyle name="_KT (2)_5_Gia goi thau KS, TKBVTC sua Ngay 12-01" xfId="112" xr:uid="{00000000-0005-0000-0000-0000E0000000}"/>
    <cellStyle name="_KT (2)_5_Giai Doan 3 Hong Ngu" xfId="113" xr:uid="{00000000-0005-0000-0000-0000E1000000}"/>
    <cellStyle name="_KT (2)_5_Nhap" xfId="114" xr:uid="{00000000-0005-0000-0000-0000E2000000}"/>
    <cellStyle name="_KT (2)_5_PTDG" xfId="115" xr:uid="{00000000-0005-0000-0000-0000E3000000}"/>
    <cellStyle name="_KT (2)_5_thanh hoa lap du an 062008" xfId="116" xr:uid="{00000000-0005-0000-0000-0000E4000000}"/>
    <cellStyle name="_KT (2)_Book1" xfId="117" xr:uid="{00000000-0005-0000-0000-0000E5000000}"/>
    <cellStyle name="_KT (2)_Gia goi thau KS, TKBVTC sua Ngay 12-01" xfId="118" xr:uid="{00000000-0005-0000-0000-0000E6000000}"/>
    <cellStyle name="_KT (2)_Giai Doan 3 Hong Ngu" xfId="119" xr:uid="{00000000-0005-0000-0000-0000E7000000}"/>
    <cellStyle name="_KT (2)_Nhap" xfId="120" xr:uid="{00000000-0005-0000-0000-0000E8000000}"/>
    <cellStyle name="_KT (2)_PERSONAL" xfId="121" xr:uid="{00000000-0005-0000-0000-0000E9000000}"/>
    <cellStyle name="_KT (2)_TG-TH" xfId="122" xr:uid="{00000000-0005-0000-0000-0000EA000000}"/>
    <cellStyle name="_KT (2)_TG-TH 2" xfId="8569" xr:uid="{00000000-0005-0000-0000-0000EB000000}"/>
    <cellStyle name="_KT (2)_TG-TH 2 2" xfId="12756" xr:uid="{00000000-0005-0000-0000-0000EC000000}"/>
    <cellStyle name="_KT (2)_TG-TH 2 2 2" xfId="34512" xr:uid="{00000000-0005-0000-0000-0000ED000000}"/>
    <cellStyle name="_KT (2)_TG-TH 2 3" xfId="11519" xr:uid="{00000000-0005-0000-0000-0000EE000000}"/>
    <cellStyle name="_KT (2)_TG-TH 2 3 2" xfId="33278" xr:uid="{00000000-0005-0000-0000-0000EF000000}"/>
    <cellStyle name="_KT (2)_TG-TH 2 4" xfId="32024" xr:uid="{00000000-0005-0000-0000-0000F0000000}"/>
    <cellStyle name="_KT_TG" xfId="123" xr:uid="{00000000-0005-0000-0000-0000F1000000}"/>
    <cellStyle name="_KT_TG 2" xfId="8570" xr:uid="{00000000-0005-0000-0000-0000F2000000}"/>
    <cellStyle name="_KT_TG 2 2" xfId="12757" xr:uid="{00000000-0005-0000-0000-0000F3000000}"/>
    <cellStyle name="_KT_TG 2 2 2" xfId="34513" xr:uid="{00000000-0005-0000-0000-0000F4000000}"/>
    <cellStyle name="_KT_TG 2 3" xfId="11520" xr:uid="{00000000-0005-0000-0000-0000F5000000}"/>
    <cellStyle name="_KT_TG 2 3 2" xfId="33279" xr:uid="{00000000-0005-0000-0000-0000F6000000}"/>
    <cellStyle name="_KT_TG 2 4" xfId="32025" xr:uid="{00000000-0005-0000-0000-0000F7000000}"/>
    <cellStyle name="_KT_TG_1" xfId="124" xr:uid="{00000000-0005-0000-0000-0000F8000000}"/>
    <cellStyle name="_KT_TG_1 2" xfId="8571" xr:uid="{00000000-0005-0000-0000-0000F9000000}"/>
    <cellStyle name="_KT_TG_1_Book1" xfId="125" xr:uid="{00000000-0005-0000-0000-0000FA000000}"/>
    <cellStyle name="_KT_TG_1_Book1_Nhap" xfId="126" xr:uid="{00000000-0005-0000-0000-0000FB000000}"/>
    <cellStyle name="_KT_TG_1_Gia goi thau KS, TKBVTC sua Ngay 12-01" xfId="127" xr:uid="{00000000-0005-0000-0000-0000FC000000}"/>
    <cellStyle name="_KT_TG_1_Giai Doan 3 Hong Ngu" xfId="128" xr:uid="{00000000-0005-0000-0000-0000FD000000}"/>
    <cellStyle name="_KT_TG_1_Nhap" xfId="129" xr:uid="{00000000-0005-0000-0000-0000FE000000}"/>
    <cellStyle name="_KT_TG_1_PTDG" xfId="130" xr:uid="{00000000-0005-0000-0000-0000FF000000}"/>
    <cellStyle name="_KT_TG_1_thanh hoa lap du an 062008" xfId="131" xr:uid="{00000000-0005-0000-0000-000000010000}"/>
    <cellStyle name="_KT_TG_2" xfId="132" xr:uid="{00000000-0005-0000-0000-000001010000}"/>
    <cellStyle name="_KT_TG_2 2" xfId="8572" xr:uid="{00000000-0005-0000-0000-000002010000}"/>
    <cellStyle name="_KT_TG_2_Book1" xfId="133" xr:uid="{00000000-0005-0000-0000-000003010000}"/>
    <cellStyle name="_KT_TG_2_Book1_Nhap" xfId="134" xr:uid="{00000000-0005-0000-0000-000004010000}"/>
    <cellStyle name="_KT_TG_2_Gia goi thau KS, TKBVTC sua Ngay 12-01" xfId="135" xr:uid="{00000000-0005-0000-0000-000005010000}"/>
    <cellStyle name="_KT_TG_2_Giai Doan 3 Hong Ngu" xfId="136" xr:uid="{00000000-0005-0000-0000-000006010000}"/>
    <cellStyle name="_KT_TG_2_Nhap" xfId="137" xr:uid="{00000000-0005-0000-0000-000007010000}"/>
    <cellStyle name="_KT_TG_2_PTDG" xfId="138" xr:uid="{00000000-0005-0000-0000-000008010000}"/>
    <cellStyle name="_KT_TG_2_thanh hoa lap du an 062008" xfId="139" xr:uid="{00000000-0005-0000-0000-000009010000}"/>
    <cellStyle name="_KT_TG_3" xfId="140" xr:uid="{00000000-0005-0000-0000-00000A010000}"/>
    <cellStyle name="_KT_TG_3 2" xfId="8573" xr:uid="{00000000-0005-0000-0000-00000B010000}"/>
    <cellStyle name="_KT_TG_3 2 2" xfId="12758" xr:uid="{00000000-0005-0000-0000-00000C010000}"/>
    <cellStyle name="_KT_TG_3 2 2 2" xfId="34514" xr:uid="{00000000-0005-0000-0000-00000D010000}"/>
    <cellStyle name="_KT_TG_3 2 3" xfId="11521" xr:uid="{00000000-0005-0000-0000-00000E010000}"/>
    <cellStyle name="_KT_TG_3 2 3 2" xfId="33280" xr:uid="{00000000-0005-0000-0000-00000F010000}"/>
    <cellStyle name="_KT_TG_3 2 4" xfId="32026" xr:uid="{00000000-0005-0000-0000-000010010000}"/>
    <cellStyle name="_KT_TG_4" xfId="141" xr:uid="{00000000-0005-0000-0000-000011010000}"/>
    <cellStyle name="_KT_TG_4 2" xfId="8574" xr:uid="{00000000-0005-0000-0000-000012010000}"/>
    <cellStyle name="_Nhap" xfId="144" xr:uid="{00000000-0005-0000-0000-000015010000}"/>
    <cellStyle name="_OTC_price_gui_TTGDCK_HCM__05(1).01.07" xfId="145" xr:uid="{00000000-0005-0000-0000-000016010000}"/>
    <cellStyle name="_PERSONAL" xfId="146" xr:uid="{00000000-0005-0000-0000-000017010000}"/>
    <cellStyle name="_Phu luc KS" xfId="147" xr:uid="{00000000-0005-0000-0000-000018010000}"/>
    <cellStyle name="_R7-(Km33-Km34)cong nhom II" xfId="148" xr:uid="{00000000-0005-0000-0000-000019010000}"/>
    <cellStyle name="_R7-(Km33-Km34)cong nhom II_QT bieu 45 va 53 2011" xfId="149" xr:uid="{00000000-0005-0000-0000-00001A010000}"/>
    <cellStyle name="_R7-(Km33-Km34)cong nhom II_Sheet2" xfId="150" xr:uid="{00000000-0005-0000-0000-00001B010000}"/>
    <cellStyle name="_Sheet1" xfId="151" xr:uid="{00000000-0005-0000-0000-00001C010000}"/>
    <cellStyle name="_TG-TH" xfId="152" xr:uid="{00000000-0005-0000-0000-00001D010000}"/>
    <cellStyle name="_TG-TH 2" xfId="8575" xr:uid="{00000000-0005-0000-0000-00001E010000}"/>
    <cellStyle name="_TG-TH 2 2" xfId="12759" xr:uid="{00000000-0005-0000-0000-00001F010000}"/>
    <cellStyle name="_TG-TH 2 2 2" xfId="34515" xr:uid="{00000000-0005-0000-0000-000020010000}"/>
    <cellStyle name="_TG-TH 2 3" xfId="11522" xr:uid="{00000000-0005-0000-0000-000021010000}"/>
    <cellStyle name="_TG-TH 2 3 2" xfId="33281" xr:uid="{00000000-0005-0000-0000-000022010000}"/>
    <cellStyle name="_TG-TH 2 4" xfId="32027" xr:uid="{00000000-0005-0000-0000-000023010000}"/>
    <cellStyle name="_TG-TH_1" xfId="153" xr:uid="{00000000-0005-0000-0000-000024010000}"/>
    <cellStyle name="_TG-TH_1 2" xfId="8576" xr:uid="{00000000-0005-0000-0000-000025010000}"/>
    <cellStyle name="_TG-TH_1_Book1" xfId="154" xr:uid="{00000000-0005-0000-0000-000026010000}"/>
    <cellStyle name="_TG-TH_1_Book1_Nhap" xfId="155" xr:uid="{00000000-0005-0000-0000-000027010000}"/>
    <cellStyle name="_TG-TH_1_Gia goi thau KS, TKBVTC sua Ngay 12-01" xfId="156" xr:uid="{00000000-0005-0000-0000-000028010000}"/>
    <cellStyle name="_TG-TH_1_Giai Doan 3 Hong Ngu" xfId="157" xr:uid="{00000000-0005-0000-0000-000029010000}"/>
    <cellStyle name="_TG-TH_1_Nhap" xfId="158" xr:uid="{00000000-0005-0000-0000-00002A010000}"/>
    <cellStyle name="_TG-TH_1_PTDG" xfId="159" xr:uid="{00000000-0005-0000-0000-00002B010000}"/>
    <cellStyle name="_TG-TH_1_thanh hoa lap du an 062008" xfId="160" xr:uid="{00000000-0005-0000-0000-00002C010000}"/>
    <cellStyle name="_TG-TH_2" xfId="161" xr:uid="{00000000-0005-0000-0000-00002D010000}"/>
    <cellStyle name="_TG-TH_2 2" xfId="8577" xr:uid="{00000000-0005-0000-0000-00002E010000}"/>
    <cellStyle name="_TG-TH_2_Book1" xfId="162" xr:uid="{00000000-0005-0000-0000-00002F010000}"/>
    <cellStyle name="_TG-TH_2_Book1_Nhap" xfId="163" xr:uid="{00000000-0005-0000-0000-000030010000}"/>
    <cellStyle name="_TG-TH_2_Gia goi thau KS, TKBVTC sua Ngay 12-01" xfId="164" xr:uid="{00000000-0005-0000-0000-000031010000}"/>
    <cellStyle name="_TG-TH_2_Giai Doan 3 Hong Ngu" xfId="165" xr:uid="{00000000-0005-0000-0000-000032010000}"/>
    <cellStyle name="_TG-TH_2_Nhap" xfId="166" xr:uid="{00000000-0005-0000-0000-000033010000}"/>
    <cellStyle name="_TG-TH_2_PTDG" xfId="167" xr:uid="{00000000-0005-0000-0000-000034010000}"/>
    <cellStyle name="_TG-TH_2_thanh hoa lap du an 062008" xfId="168" xr:uid="{00000000-0005-0000-0000-000035010000}"/>
    <cellStyle name="_TG-TH_3" xfId="169" xr:uid="{00000000-0005-0000-0000-000036010000}"/>
    <cellStyle name="_TG-TH_3 2" xfId="8578" xr:uid="{00000000-0005-0000-0000-000037010000}"/>
    <cellStyle name="_TG-TH_4" xfId="170" xr:uid="{00000000-0005-0000-0000-000038010000}"/>
    <cellStyle name="_TG-TH_4 2" xfId="8579" xr:uid="{00000000-0005-0000-0000-000039010000}"/>
    <cellStyle name="_TG-TH_4 2 2" xfId="12760" xr:uid="{00000000-0005-0000-0000-00003A010000}"/>
    <cellStyle name="_TG-TH_4 2 2 2" xfId="34516" xr:uid="{00000000-0005-0000-0000-00003B010000}"/>
    <cellStyle name="_TG-TH_4 2 3" xfId="11523" xr:uid="{00000000-0005-0000-0000-00003C010000}"/>
    <cellStyle name="_TG-TH_4 2 3 2" xfId="33282" xr:uid="{00000000-0005-0000-0000-00003D010000}"/>
    <cellStyle name="_TG-TH_4 2 4" xfId="32028" xr:uid="{00000000-0005-0000-0000-00003E010000}"/>
    <cellStyle name="_TMDT Cau me" xfId="171" xr:uid="{00000000-0005-0000-0000-00003F010000}"/>
    <cellStyle name="_ÿÿÿÿÿ" xfId="172" xr:uid="{00000000-0005-0000-0000-000040010000}"/>
    <cellStyle name="_ÿÿÿÿÿ_thanh hoa lap du an 062008" xfId="173" xr:uid="{00000000-0005-0000-0000-000041010000}"/>
    <cellStyle name="_ÿÿÿÿÿ_thanh hoa lap du an 062008_QT bieu 45 va 53 2011" xfId="174" xr:uid="{00000000-0005-0000-0000-000042010000}"/>
    <cellStyle name="_ÿÿÿÿÿ_thanh hoa lap du an 062008_Sheet2" xfId="175" xr:uid="{00000000-0005-0000-0000-000043010000}"/>
    <cellStyle name="~1" xfId="176" xr:uid="{00000000-0005-0000-0000-000044010000}"/>
    <cellStyle name="~1 2" xfId="177" xr:uid="{00000000-0005-0000-0000-000045010000}"/>
    <cellStyle name="~1 3" xfId="3322" xr:uid="{00000000-0005-0000-0000-000046010000}"/>
    <cellStyle name="~1 4" xfId="3865" xr:uid="{00000000-0005-0000-0000-000047010000}"/>
    <cellStyle name="_x0001_¨c^ " xfId="178" xr:uid="{00000000-0005-0000-0000-000048010000}"/>
    <cellStyle name="_x0001_¨c^ ?[?0?]?_?0?0?" xfId="179" xr:uid="{00000000-0005-0000-0000-000049010000}"/>
    <cellStyle name="_x0001_¨c^[" xfId="180" xr:uid="{00000000-0005-0000-0000-00004A010000}"/>
    <cellStyle name="_x0001_¨c^[?0?" xfId="181" xr:uid="{00000000-0005-0000-0000-00004B010000}"/>
    <cellStyle name="_x0001_¨c^_" xfId="182" xr:uid="{00000000-0005-0000-0000-00004C010000}"/>
    <cellStyle name="_x0001_¨Œc^ " xfId="183" xr:uid="{00000000-0005-0000-0000-00004D010000}"/>
    <cellStyle name="_x0001_¨Œc^ ?[?0?]?_?0?0?" xfId="184" xr:uid="{00000000-0005-0000-0000-00004E010000}"/>
    <cellStyle name="_x0001_¨Œc^[" xfId="185" xr:uid="{00000000-0005-0000-0000-00004F010000}"/>
    <cellStyle name="_x0001_¨Œc^[?0?" xfId="186" xr:uid="{00000000-0005-0000-0000-000050010000}"/>
    <cellStyle name="_x0001_¨Œc^_" xfId="187" xr:uid="{00000000-0005-0000-0000-000051010000}"/>
    <cellStyle name="’Ê‰Ý [0.00]_laroux" xfId="188" xr:uid="{00000000-0005-0000-0000-000052010000}"/>
    <cellStyle name="’Ê‰Ý_laroux" xfId="189" xr:uid="{00000000-0005-0000-0000-000053010000}"/>
    <cellStyle name="_x0001_µÑTÖ " xfId="190" xr:uid="{00000000-0005-0000-0000-000054010000}"/>
    <cellStyle name="_x0001_µÑTÖ ?[?0?" xfId="191" xr:uid="{00000000-0005-0000-0000-000055010000}"/>
    <cellStyle name="_x0001_µÑTÖ_" xfId="192" xr:uid="{00000000-0005-0000-0000-000056010000}"/>
    <cellStyle name="•W€_¯–ì" xfId="193" xr:uid="{00000000-0005-0000-0000-000057010000}"/>
    <cellStyle name="•W_¯–ì" xfId="194" xr:uid="{00000000-0005-0000-0000-000058010000}"/>
    <cellStyle name="W_MARINE" xfId="195" xr:uid="{00000000-0005-0000-0000-000059010000}"/>
    <cellStyle name="0" xfId="196" xr:uid="{00000000-0005-0000-0000-00005A010000}"/>
    <cellStyle name="0 2" xfId="8580" xr:uid="{00000000-0005-0000-0000-00005B010000}"/>
    <cellStyle name="0 2 2" xfId="15953" xr:uid="{00000000-0005-0000-0000-00005C010000}"/>
    <cellStyle name="0 2 2 2" xfId="27925" xr:uid="{00000000-0005-0000-0000-00005D010000}"/>
    <cellStyle name="0 2 2 2 2" xfId="49531" xr:uid="{00000000-0005-0000-0000-00005E010000}"/>
    <cellStyle name="0 2 2 3" xfId="21958" xr:uid="{00000000-0005-0000-0000-00005F010000}"/>
    <cellStyle name="0 2 2 3 2" xfId="43595" xr:uid="{00000000-0005-0000-0000-000060010000}"/>
    <cellStyle name="0 2 2 4" xfId="37608" xr:uid="{00000000-0005-0000-0000-000061010000}"/>
    <cellStyle name="0 2 3" xfId="24940" xr:uid="{00000000-0005-0000-0000-000062010000}"/>
    <cellStyle name="0 2 4" xfId="18973" xr:uid="{00000000-0005-0000-0000-000063010000}"/>
    <cellStyle name="0 2 4 2" xfId="40615" xr:uid="{00000000-0005-0000-0000-000064010000}"/>
    <cellStyle name="0.0" xfId="197" xr:uid="{00000000-0005-0000-0000-000065010000}"/>
    <cellStyle name="0.0 2" xfId="3323" xr:uid="{00000000-0005-0000-0000-000066010000}"/>
    <cellStyle name="0.0 2 2" xfId="15513" xr:uid="{00000000-0005-0000-0000-000067010000}"/>
    <cellStyle name="0.0 2 2 2" xfId="18597" xr:uid="{00000000-0005-0000-0000-000068010000}"/>
    <cellStyle name="0.0 2 2 2 2" xfId="30561" xr:uid="{00000000-0005-0000-0000-000069010000}"/>
    <cellStyle name="0.0 2 2 2 2 2" xfId="52167" xr:uid="{00000000-0005-0000-0000-00006A010000}"/>
    <cellStyle name="0.0 2 2 2 3" xfId="24594" xr:uid="{00000000-0005-0000-0000-00006B010000}"/>
    <cellStyle name="0.0 2 2 2 3 2" xfId="46231" xr:uid="{00000000-0005-0000-0000-00006C010000}"/>
    <cellStyle name="0.0 2 2 2 4" xfId="40252" xr:uid="{00000000-0005-0000-0000-00006D010000}"/>
    <cellStyle name="0.0 2 2 3" xfId="27582" xr:uid="{00000000-0005-0000-0000-00006E010000}"/>
    <cellStyle name="0.0 2 2 4" xfId="21615" xr:uid="{00000000-0005-0000-0000-00006F010000}"/>
    <cellStyle name="0.0 2 2 4 2" xfId="43254" xr:uid="{00000000-0005-0000-0000-000070010000}"/>
    <cellStyle name="0.0 2 3" xfId="15635" xr:uid="{00000000-0005-0000-0000-000071010000}"/>
    <cellStyle name="0.0 2 3 2" xfId="27608" xr:uid="{00000000-0005-0000-0000-000072010000}"/>
    <cellStyle name="0.0 2 3 2 2" xfId="49214" xr:uid="{00000000-0005-0000-0000-000073010000}"/>
    <cellStyle name="0.0 2 3 3" xfId="21641" xr:uid="{00000000-0005-0000-0000-000074010000}"/>
    <cellStyle name="0.0 2 3 3 2" xfId="43278" xr:uid="{00000000-0005-0000-0000-000075010000}"/>
    <cellStyle name="0.0 2 3 4" xfId="37290" xr:uid="{00000000-0005-0000-0000-000076010000}"/>
    <cellStyle name="0.0 2 4" xfId="24624" xr:uid="{00000000-0005-0000-0000-000077010000}"/>
    <cellStyle name="0.0 2 5" xfId="18657" xr:uid="{00000000-0005-0000-0000-000078010000}"/>
    <cellStyle name="0.0 2 5 2" xfId="40299" xr:uid="{00000000-0005-0000-0000-000079010000}"/>
    <cellStyle name="0.0 3" xfId="3866" xr:uid="{00000000-0005-0000-0000-00007A010000}"/>
    <cellStyle name="0.0 3 2" xfId="15644" xr:uid="{00000000-0005-0000-0000-00007B010000}"/>
    <cellStyle name="0.0 3 2 2" xfId="27616" xr:uid="{00000000-0005-0000-0000-00007C010000}"/>
    <cellStyle name="0.0 3 2 2 2" xfId="49222" xr:uid="{00000000-0005-0000-0000-00007D010000}"/>
    <cellStyle name="0.0 3 2 3" xfId="21649" xr:uid="{00000000-0005-0000-0000-00007E010000}"/>
    <cellStyle name="0.0 3 2 3 2" xfId="43286" xr:uid="{00000000-0005-0000-0000-00007F010000}"/>
    <cellStyle name="0.0 3 2 4" xfId="37299" xr:uid="{00000000-0005-0000-0000-000080010000}"/>
    <cellStyle name="0.0 3 3" xfId="24632" xr:uid="{00000000-0005-0000-0000-000081010000}"/>
    <cellStyle name="0.0 3 4" xfId="18665" xr:uid="{00000000-0005-0000-0000-000082010000}"/>
    <cellStyle name="0.0 3 4 2" xfId="40307" xr:uid="{00000000-0005-0000-0000-000083010000}"/>
    <cellStyle name="0.0 4" xfId="15514" xr:uid="{00000000-0005-0000-0000-000084010000}"/>
    <cellStyle name="0.0 4 2" xfId="18598" xr:uid="{00000000-0005-0000-0000-000085010000}"/>
    <cellStyle name="0.0 4 2 2" xfId="40253" xr:uid="{00000000-0005-0000-0000-000086010000}"/>
    <cellStyle name="0.0 4 3" xfId="18613" xr:uid="{00000000-0005-0000-0000-000087010000}"/>
    <cellStyle name="0.0 4 3 2" xfId="30575" xr:uid="{00000000-0005-0000-0000-000088010000}"/>
    <cellStyle name="0.0 4 3 2 2" xfId="52181" xr:uid="{00000000-0005-0000-0000-000089010000}"/>
    <cellStyle name="0.0 4 3 3" xfId="24608" xr:uid="{00000000-0005-0000-0000-00008A010000}"/>
    <cellStyle name="0.0 4 3 3 2" xfId="46245" xr:uid="{00000000-0005-0000-0000-00008B010000}"/>
    <cellStyle name="0.0 4 3 4" xfId="40268" xr:uid="{00000000-0005-0000-0000-00008C010000}"/>
    <cellStyle name="0.0 4 4" xfId="27583" xr:uid="{00000000-0005-0000-0000-00008D010000}"/>
    <cellStyle name="0.0 4 4 2" xfId="49196" xr:uid="{00000000-0005-0000-0000-00008E010000}"/>
    <cellStyle name="0.0 4 5" xfId="21616" xr:uid="{00000000-0005-0000-0000-00008F010000}"/>
    <cellStyle name="0.0 5" xfId="15629" xr:uid="{00000000-0005-0000-0000-000090010000}"/>
    <cellStyle name="0.0 5 2" xfId="27602" xr:uid="{00000000-0005-0000-0000-000091010000}"/>
    <cellStyle name="0.0 5 2 2" xfId="49208" xr:uid="{00000000-0005-0000-0000-000092010000}"/>
    <cellStyle name="0.0 5 3" xfId="21635" xr:uid="{00000000-0005-0000-0000-000093010000}"/>
    <cellStyle name="0.0 5 3 2" xfId="43272" xr:uid="{00000000-0005-0000-0000-000094010000}"/>
    <cellStyle name="0.0 5 4" xfId="37284" xr:uid="{00000000-0005-0000-0000-000095010000}"/>
    <cellStyle name="0.00" xfId="198" xr:uid="{00000000-0005-0000-0000-000096010000}"/>
    <cellStyle name="0.00 2" xfId="3324" xr:uid="{00000000-0005-0000-0000-000097010000}"/>
    <cellStyle name="0.00 2 2" xfId="15515" xr:uid="{00000000-0005-0000-0000-000098010000}"/>
    <cellStyle name="0.00 2 2 2" xfId="18599" xr:uid="{00000000-0005-0000-0000-000099010000}"/>
    <cellStyle name="0.00 2 2 2 2" xfId="30562" xr:uid="{00000000-0005-0000-0000-00009A010000}"/>
    <cellStyle name="0.00 2 2 2 2 2" xfId="52168" xr:uid="{00000000-0005-0000-0000-00009B010000}"/>
    <cellStyle name="0.00 2 2 2 3" xfId="24595" xr:uid="{00000000-0005-0000-0000-00009C010000}"/>
    <cellStyle name="0.00 2 2 2 3 2" xfId="46232" xr:uid="{00000000-0005-0000-0000-00009D010000}"/>
    <cellStyle name="0.00 2 2 2 4" xfId="40254" xr:uid="{00000000-0005-0000-0000-00009E010000}"/>
    <cellStyle name="0.00 2 2 3" xfId="27584" xr:uid="{00000000-0005-0000-0000-00009F010000}"/>
    <cellStyle name="0.00 2 2 4" xfId="21617" xr:uid="{00000000-0005-0000-0000-0000A0010000}"/>
    <cellStyle name="0.00 2 2 4 2" xfId="43255" xr:uid="{00000000-0005-0000-0000-0000A1010000}"/>
    <cellStyle name="0.00 2 3" xfId="15636" xr:uid="{00000000-0005-0000-0000-0000A2010000}"/>
    <cellStyle name="0.00 2 3 2" xfId="27609" xr:uid="{00000000-0005-0000-0000-0000A3010000}"/>
    <cellStyle name="0.00 2 3 2 2" xfId="49215" xr:uid="{00000000-0005-0000-0000-0000A4010000}"/>
    <cellStyle name="0.00 2 3 3" xfId="21642" xr:uid="{00000000-0005-0000-0000-0000A5010000}"/>
    <cellStyle name="0.00 2 3 3 2" xfId="43279" xr:uid="{00000000-0005-0000-0000-0000A6010000}"/>
    <cellStyle name="0.00 2 3 4" xfId="37291" xr:uid="{00000000-0005-0000-0000-0000A7010000}"/>
    <cellStyle name="0.00 2 4" xfId="24625" xr:uid="{00000000-0005-0000-0000-0000A8010000}"/>
    <cellStyle name="0.00 2 5" xfId="18658" xr:uid="{00000000-0005-0000-0000-0000A9010000}"/>
    <cellStyle name="0.00 2 5 2" xfId="40300" xr:uid="{00000000-0005-0000-0000-0000AA010000}"/>
    <cellStyle name="0.00 3" xfId="3867" xr:uid="{00000000-0005-0000-0000-0000AB010000}"/>
    <cellStyle name="0.00 3 2" xfId="15645" xr:uid="{00000000-0005-0000-0000-0000AC010000}"/>
    <cellStyle name="0.00 3 2 2" xfId="27617" xr:uid="{00000000-0005-0000-0000-0000AD010000}"/>
    <cellStyle name="0.00 3 2 2 2" xfId="49223" xr:uid="{00000000-0005-0000-0000-0000AE010000}"/>
    <cellStyle name="0.00 3 2 3" xfId="21650" xr:uid="{00000000-0005-0000-0000-0000AF010000}"/>
    <cellStyle name="0.00 3 2 3 2" xfId="43287" xr:uid="{00000000-0005-0000-0000-0000B0010000}"/>
    <cellStyle name="0.00 3 2 4" xfId="37300" xr:uid="{00000000-0005-0000-0000-0000B1010000}"/>
    <cellStyle name="0.00 3 3" xfId="24633" xr:uid="{00000000-0005-0000-0000-0000B2010000}"/>
    <cellStyle name="0.00 3 4" xfId="18666" xr:uid="{00000000-0005-0000-0000-0000B3010000}"/>
    <cellStyle name="0.00 3 4 2" xfId="40308" xr:uid="{00000000-0005-0000-0000-0000B4010000}"/>
    <cellStyle name="0.00 4" xfId="15516" xr:uid="{00000000-0005-0000-0000-0000B5010000}"/>
    <cellStyle name="0.00 4 2" xfId="18600" xr:uid="{00000000-0005-0000-0000-0000B6010000}"/>
    <cellStyle name="0.00 4 2 2" xfId="40255" xr:uid="{00000000-0005-0000-0000-0000B7010000}"/>
    <cellStyle name="0.00 4 3" xfId="18614" xr:uid="{00000000-0005-0000-0000-0000B8010000}"/>
    <cellStyle name="0.00 4 3 2" xfId="30576" xr:uid="{00000000-0005-0000-0000-0000B9010000}"/>
    <cellStyle name="0.00 4 3 2 2" xfId="52182" xr:uid="{00000000-0005-0000-0000-0000BA010000}"/>
    <cellStyle name="0.00 4 3 3" xfId="24609" xr:uid="{00000000-0005-0000-0000-0000BB010000}"/>
    <cellStyle name="0.00 4 3 3 2" xfId="46246" xr:uid="{00000000-0005-0000-0000-0000BC010000}"/>
    <cellStyle name="0.00 4 3 4" xfId="40269" xr:uid="{00000000-0005-0000-0000-0000BD010000}"/>
    <cellStyle name="0.00 4 4" xfId="27585" xr:uid="{00000000-0005-0000-0000-0000BE010000}"/>
    <cellStyle name="0.00 4 4 2" xfId="49197" xr:uid="{00000000-0005-0000-0000-0000BF010000}"/>
    <cellStyle name="0.00 4 5" xfId="21618" xr:uid="{00000000-0005-0000-0000-0000C0010000}"/>
    <cellStyle name="0.00 5" xfId="15628" xr:uid="{00000000-0005-0000-0000-0000C1010000}"/>
    <cellStyle name="0.00 5 2" xfId="27601" xr:uid="{00000000-0005-0000-0000-0000C2010000}"/>
    <cellStyle name="0.00 5 2 2" xfId="49207" xr:uid="{00000000-0005-0000-0000-0000C3010000}"/>
    <cellStyle name="0.00 5 3" xfId="21634" xr:uid="{00000000-0005-0000-0000-0000C4010000}"/>
    <cellStyle name="0.00 5 3 2" xfId="43271" xr:uid="{00000000-0005-0000-0000-0000C5010000}"/>
    <cellStyle name="0.00 5 4" xfId="37283" xr:uid="{00000000-0005-0000-0000-0000C6010000}"/>
    <cellStyle name="1" xfId="199" xr:uid="{00000000-0005-0000-0000-0000C7010000}"/>
    <cellStyle name="1 2" xfId="3325" xr:uid="{00000000-0005-0000-0000-0000C8010000}"/>
    <cellStyle name="1 3" xfId="3868" xr:uid="{00000000-0005-0000-0000-0000C9010000}"/>
    <cellStyle name="1_6.Bang_luong_moi_XDCB" xfId="200" xr:uid="{00000000-0005-0000-0000-0000CA010000}"/>
    <cellStyle name="1_A che do KS +chi BQL" xfId="201" xr:uid="{00000000-0005-0000-0000-0000CB010000}"/>
    <cellStyle name="1_BANG CAM COC GPMB 8km" xfId="202" xr:uid="{00000000-0005-0000-0000-0000CC010000}"/>
    <cellStyle name="1_BANG CAM COC GPMB 8km_thanh hoa lap du an 062008" xfId="203" xr:uid="{00000000-0005-0000-0000-0000CD010000}"/>
    <cellStyle name="1_BANG CAM COC GPMB 8km_thanh hoa lap du an 062008_QT bieu 45 va 53 2011" xfId="204" xr:uid="{00000000-0005-0000-0000-0000CE010000}"/>
    <cellStyle name="1_BANG CAM COC GPMB 8km_thanh hoa lap du an 062008_Sheet2" xfId="205" xr:uid="{00000000-0005-0000-0000-0000CF010000}"/>
    <cellStyle name="1_Bang tong hop khoi luong" xfId="206" xr:uid="{00000000-0005-0000-0000-0000D0010000}"/>
    <cellStyle name="1_BCsoketgiuanhiemky_BIEU" xfId="207" xr:uid="{00000000-0005-0000-0000-0000D1010000}"/>
    <cellStyle name="1_Bieu_KH_2010_Giao" xfId="208" xr:uid="{00000000-0005-0000-0000-0000D2010000}"/>
    <cellStyle name="1_BieuKH.TM(T12.Gui TH)_2" xfId="209" xr:uid="{00000000-0005-0000-0000-0000D3010000}"/>
    <cellStyle name="1_Book1" xfId="210" xr:uid="{00000000-0005-0000-0000-0000D4010000}"/>
    <cellStyle name="1_Book1_1" xfId="211" xr:uid="{00000000-0005-0000-0000-0000D5010000}"/>
    <cellStyle name="1_Book1_1_thanh hoa lap du an 062008" xfId="212" xr:uid="{00000000-0005-0000-0000-0000D6010000}"/>
    <cellStyle name="1_Book1_1_thanh hoa lap du an 062008_QT bieu 45 va 53 2011" xfId="213" xr:uid="{00000000-0005-0000-0000-0000D7010000}"/>
    <cellStyle name="1_Book1_1_thanh hoa lap du an 062008_Sheet2" xfId="214" xr:uid="{00000000-0005-0000-0000-0000D8010000}"/>
    <cellStyle name="1_Book1_Book1" xfId="215" xr:uid="{00000000-0005-0000-0000-0000D9010000}"/>
    <cellStyle name="1_Book1_Book1_1" xfId="216" xr:uid="{00000000-0005-0000-0000-0000DA010000}"/>
    <cellStyle name="1_Book1_Book1_Book1" xfId="217" xr:uid="{00000000-0005-0000-0000-0000DB010000}"/>
    <cellStyle name="1_Book1_Book1_Book1_QT bieu 45 va 53 2011" xfId="218" xr:uid="{00000000-0005-0000-0000-0000DC010000}"/>
    <cellStyle name="1_Book1_Book1_Book1_Sheet2" xfId="219" xr:uid="{00000000-0005-0000-0000-0000DD010000}"/>
    <cellStyle name="1_Book1_Book1_Gia goi thau KS, TKBVTC sua Ngay 12-01" xfId="220" xr:uid="{00000000-0005-0000-0000-0000DE010000}"/>
    <cellStyle name="1_Book1_Book1_thanh hoa lap du an 062008" xfId="221" xr:uid="{00000000-0005-0000-0000-0000DF010000}"/>
    <cellStyle name="1_Book1_Cau Bai Son 2 Km 0+270.26 (8-11-2006)" xfId="222" xr:uid="{00000000-0005-0000-0000-0000E0010000}"/>
    <cellStyle name="1_Book1_Cau Bai Son 2 Km 0+270.26 (8-11-2006)_thanh hoa lap du an 062008" xfId="223" xr:uid="{00000000-0005-0000-0000-0000E1010000}"/>
    <cellStyle name="1_Book1_Cau Bai Son 2 Km 0+270.26 (8-11-2006)_thanh hoa lap du an 062008_QT bieu 45 va 53 2011" xfId="224" xr:uid="{00000000-0005-0000-0000-0000E2010000}"/>
    <cellStyle name="1_Book1_Cau Bai Son 2 Km 0+270.26 (8-11-2006)_thanh hoa lap du an 062008_Sheet2" xfId="225" xr:uid="{00000000-0005-0000-0000-0000E3010000}"/>
    <cellStyle name="1_Book1_Cau Hoa Son Km 1+441.06 (14-12-2006)" xfId="226" xr:uid="{00000000-0005-0000-0000-0000E4010000}"/>
    <cellStyle name="1_Book1_Cau Hoa Son Km 1+441.06 (14-12-2006)_thanh hoa lap du an 062008" xfId="227" xr:uid="{00000000-0005-0000-0000-0000E5010000}"/>
    <cellStyle name="1_Book1_Cau Hoa Son Km 1+441.06 (14-12-2006)_thanh hoa lap du an 062008_QT bieu 45 va 53 2011" xfId="228" xr:uid="{00000000-0005-0000-0000-0000E6010000}"/>
    <cellStyle name="1_Book1_Cau Hoa Son Km 1+441.06 (14-12-2006)_thanh hoa lap du an 062008_Sheet2" xfId="229" xr:uid="{00000000-0005-0000-0000-0000E7010000}"/>
    <cellStyle name="1_Book1_Cau Hoa Son Km 1+441.06 (22-10-2006)" xfId="230" xr:uid="{00000000-0005-0000-0000-0000E8010000}"/>
    <cellStyle name="1_Book1_Cau Hoa Son Km 1+441.06 (22-10-2006)_thanh hoa lap du an 062008" xfId="231" xr:uid="{00000000-0005-0000-0000-0000E9010000}"/>
    <cellStyle name="1_Book1_Cau Hoa Son Km 1+441.06 (22-10-2006)_thanh hoa lap du an 062008_QT bieu 45 va 53 2011" xfId="232" xr:uid="{00000000-0005-0000-0000-0000EA010000}"/>
    <cellStyle name="1_Book1_Cau Hoa Son Km 1+441.06 (22-10-2006)_thanh hoa lap du an 062008_Sheet2" xfId="233" xr:uid="{00000000-0005-0000-0000-0000EB010000}"/>
    <cellStyle name="1_Book1_Cau Hoa Son Km 1+441.06 (24-10-2006)" xfId="234" xr:uid="{00000000-0005-0000-0000-0000EC010000}"/>
    <cellStyle name="1_Book1_Cau Hoa Son Km 1+441.06 (24-10-2006)_thanh hoa lap du an 062008" xfId="235" xr:uid="{00000000-0005-0000-0000-0000ED010000}"/>
    <cellStyle name="1_Book1_Cau Hoa Son Km 1+441.06 (24-10-2006)_thanh hoa lap du an 062008_QT bieu 45 va 53 2011" xfId="236" xr:uid="{00000000-0005-0000-0000-0000EE010000}"/>
    <cellStyle name="1_Book1_Cau Hoa Son Km 1+441.06 (24-10-2006)_thanh hoa lap du an 062008_Sheet2" xfId="237" xr:uid="{00000000-0005-0000-0000-0000EF010000}"/>
    <cellStyle name="1_Book1_Cau Nam Tot(ngay 2-10-2006)" xfId="238" xr:uid="{00000000-0005-0000-0000-0000F0010000}"/>
    <cellStyle name="1_Book1_Cau Song Dao Km 1+51.54 (20-12-2006)" xfId="239" xr:uid="{00000000-0005-0000-0000-0000F1010000}"/>
    <cellStyle name="1_Book1_Cau Song Dao Km 1+51.54 (20-12-2006)_thanh hoa lap du an 062008" xfId="240" xr:uid="{00000000-0005-0000-0000-0000F2010000}"/>
    <cellStyle name="1_Book1_Cau Song Dao Km 1+51.54 (20-12-2006)_thanh hoa lap du an 062008_QT bieu 45 va 53 2011" xfId="241" xr:uid="{00000000-0005-0000-0000-0000F3010000}"/>
    <cellStyle name="1_Book1_Cau Song Dao Km 1+51.54 (20-12-2006)_thanh hoa lap du an 062008_Sheet2" xfId="242" xr:uid="{00000000-0005-0000-0000-0000F4010000}"/>
    <cellStyle name="1_Book1_CAU XOP XANG II(su­a)" xfId="243" xr:uid="{00000000-0005-0000-0000-0000F5010000}"/>
    <cellStyle name="1_Book1_CAU XOP XANG II(su­a)_thanh hoa lap du an 062008" xfId="244" xr:uid="{00000000-0005-0000-0000-0000F6010000}"/>
    <cellStyle name="1_Book1_CAU XOP XANG II(su­a)_thanh hoa lap du an 062008_QT bieu 45 va 53 2011" xfId="245" xr:uid="{00000000-0005-0000-0000-0000F7010000}"/>
    <cellStyle name="1_Book1_CAU XOP XANG II(su­a)_thanh hoa lap du an 062008_Sheet2" xfId="246" xr:uid="{00000000-0005-0000-0000-0000F8010000}"/>
    <cellStyle name="1_Book1_Dieu phoi dat goi 1" xfId="247" xr:uid="{00000000-0005-0000-0000-0000F9010000}"/>
    <cellStyle name="1_Book1_Dieu phoi dat goi 2" xfId="248" xr:uid="{00000000-0005-0000-0000-0000FA010000}"/>
    <cellStyle name="1_Book1_DT Kha thi ngay 11-2-06" xfId="249" xr:uid="{00000000-0005-0000-0000-0000FB010000}"/>
    <cellStyle name="1_Book1_DT Kha thi ngay 11-2-06_thanh hoa lap du an 062008" xfId="250" xr:uid="{00000000-0005-0000-0000-0000FC010000}"/>
    <cellStyle name="1_Book1_DT Kha thi ngay 11-2-06_thanh hoa lap du an 062008_QT bieu 45 va 53 2011" xfId="251" xr:uid="{00000000-0005-0000-0000-0000FD010000}"/>
    <cellStyle name="1_Book1_DT Kha thi ngay 11-2-06_thanh hoa lap du an 062008_Sheet2" xfId="252" xr:uid="{00000000-0005-0000-0000-0000FE010000}"/>
    <cellStyle name="1_Book1_DT ngay 04-01-2006" xfId="253" xr:uid="{00000000-0005-0000-0000-0000FF010000}"/>
    <cellStyle name="1_Book1_DT ngay 11-4-2006" xfId="254" xr:uid="{00000000-0005-0000-0000-000000020000}"/>
    <cellStyle name="1_Book1_DT ngay 15-11-05" xfId="255" xr:uid="{00000000-0005-0000-0000-000001020000}"/>
    <cellStyle name="1_Book1_DT ngay 15-11-05_thanh hoa lap du an 062008" xfId="256" xr:uid="{00000000-0005-0000-0000-000002020000}"/>
    <cellStyle name="1_Book1_DT ngay 15-11-05_thanh hoa lap du an 062008_QT bieu 45 va 53 2011" xfId="257" xr:uid="{00000000-0005-0000-0000-000003020000}"/>
    <cellStyle name="1_Book1_DT ngay 15-11-05_thanh hoa lap du an 062008_Sheet2" xfId="258" xr:uid="{00000000-0005-0000-0000-000004020000}"/>
    <cellStyle name="1_Book1_DT theo DM24" xfId="259" xr:uid="{00000000-0005-0000-0000-000005020000}"/>
    <cellStyle name="1_Book1_Du toan KT-TCsua theo TT 03 - YC 471" xfId="260" xr:uid="{00000000-0005-0000-0000-000006020000}"/>
    <cellStyle name="1_Book1_Du toan Phuong lam" xfId="261" xr:uid="{00000000-0005-0000-0000-000007020000}"/>
    <cellStyle name="1_Book1_Du toan Phuong lam_thanh hoa lap du an 062008" xfId="262" xr:uid="{00000000-0005-0000-0000-000008020000}"/>
    <cellStyle name="1_Book1_Du toan Phuong lam_thanh hoa lap du an 062008_QT bieu 45 va 53 2011" xfId="263" xr:uid="{00000000-0005-0000-0000-000009020000}"/>
    <cellStyle name="1_Book1_Du toan Phuong lam_thanh hoa lap du an 062008_Sheet2" xfId="264" xr:uid="{00000000-0005-0000-0000-00000A020000}"/>
    <cellStyle name="1_Book1_Du toan QL 27 (23-12-2005)" xfId="265" xr:uid="{00000000-0005-0000-0000-00000B020000}"/>
    <cellStyle name="1_Book1_DuAnKT ngay 11-2-2006" xfId="266" xr:uid="{00000000-0005-0000-0000-00000C020000}"/>
    <cellStyle name="1_Book1_Goi 1" xfId="267" xr:uid="{00000000-0005-0000-0000-00000D020000}"/>
    <cellStyle name="1_Book1_Goi thau so 1 (14-12-2006)" xfId="268" xr:uid="{00000000-0005-0000-0000-00000E020000}"/>
    <cellStyle name="1_Book1_Goi thau so 1 (14-12-2006)_thanh hoa lap du an 062008" xfId="269" xr:uid="{00000000-0005-0000-0000-00000F020000}"/>
    <cellStyle name="1_Book1_Goi thau so 1 (14-12-2006)_thanh hoa lap du an 062008_QT bieu 45 va 53 2011" xfId="270" xr:uid="{00000000-0005-0000-0000-000010020000}"/>
    <cellStyle name="1_Book1_Goi thau so 1 (14-12-2006)_thanh hoa lap du an 062008_Sheet2" xfId="271" xr:uid="{00000000-0005-0000-0000-000011020000}"/>
    <cellStyle name="1_Book1_Goi thau so 2 (20-6-2006)" xfId="272" xr:uid="{00000000-0005-0000-0000-000012020000}"/>
    <cellStyle name="1_Book1_Goi thau so 2 (20-6-2006)_thanh hoa lap du an 062008" xfId="273" xr:uid="{00000000-0005-0000-0000-000013020000}"/>
    <cellStyle name="1_Book1_Goi thau so 2 (20-6-2006)_thanh hoa lap du an 062008_QT bieu 45 va 53 2011" xfId="274" xr:uid="{00000000-0005-0000-0000-000014020000}"/>
    <cellStyle name="1_Book1_Goi thau so 2 (20-6-2006)_thanh hoa lap du an 062008_Sheet2" xfId="275" xr:uid="{00000000-0005-0000-0000-000015020000}"/>
    <cellStyle name="1_Book1_Goi thau so 2 (30-01-2007)" xfId="276" xr:uid="{00000000-0005-0000-0000-000016020000}"/>
    <cellStyle name="1_Book1_Goi thau so 2 (30-01-2007)_thanh hoa lap du an 062008" xfId="277" xr:uid="{00000000-0005-0000-0000-000017020000}"/>
    <cellStyle name="1_Book1_Goi thau so 2 (30-01-2007)_thanh hoa lap du an 062008_QT bieu 45 va 53 2011" xfId="278" xr:uid="{00000000-0005-0000-0000-000018020000}"/>
    <cellStyle name="1_Book1_Goi thau so 2 (30-01-2007)_thanh hoa lap du an 062008_Sheet2" xfId="279" xr:uid="{00000000-0005-0000-0000-000019020000}"/>
    <cellStyle name="1_Book1_Goi02(25-05-2006)" xfId="280" xr:uid="{00000000-0005-0000-0000-00001A020000}"/>
    <cellStyle name="1_Book1_K C N - HUNG DONG L.NHUA" xfId="281" xr:uid="{00000000-0005-0000-0000-00001B020000}"/>
    <cellStyle name="1_Book1_K C N - HUNG DONG L.NHUA_thanh hoa lap du an 062008" xfId="282" xr:uid="{00000000-0005-0000-0000-00001C020000}"/>
    <cellStyle name="1_Book1_K C N - HUNG DONG L.NHUA_thanh hoa lap du an 062008_QT bieu 45 va 53 2011" xfId="283" xr:uid="{00000000-0005-0000-0000-00001D020000}"/>
    <cellStyle name="1_Book1_K C N - HUNG DONG L.NHUA_thanh hoa lap du an 062008_Sheet2" xfId="284" xr:uid="{00000000-0005-0000-0000-00001E020000}"/>
    <cellStyle name="1_Book1_Khoi Luong Hoang Truong - Hoang Phu" xfId="286" xr:uid="{00000000-0005-0000-0000-000020020000}"/>
    <cellStyle name="1_Book1_Khoi Luong Hoang Truong - Hoang Phu_thanh hoa lap du an 062008" xfId="287" xr:uid="{00000000-0005-0000-0000-000021020000}"/>
    <cellStyle name="1_Book1_Khoi Luong Hoang Truong - Hoang Phu_thanh hoa lap du an 062008_QT bieu 45 va 53 2011" xfId="288" xr:uid="{00000000-0005-0000-0000-000022020000}"/>
    <cellStyle name="1_Book1_Khoi Luong Hoang Truong - Hoang Phu_thanh hoa lap du an 062008_Sheet2" xfId="289" xr:uid="{00000000-0005-0000-0000-000023020000}"/>
    <cellStyle name="1_Book1_km48-53 (tham tra ngay 23-10-2006)" xfId="285" xr:uid="{00000000-0005-0000-0000-00001F020000}"/>
    <cellStyle name="1_Book1_Muong TL" xfId="290" xr:uid="{00000000-0005-0000-0000-000024020000}"/>
    <cellStyle name="1_Book1_Nhap" xfId="291" xr:uid="{00000000-0005-0000-0000-000025020000}"/>
    <cellStyle name="1_Book1_thanh hoa lap du an 062008" xfId="294" xr:uid="{00000000-0005-0000-0000-000028020000}"/>
    <cellStyle name="1_Book1_thanh hoa lap du an 062008_QT bieu 45 va 53 2011" xfId="295" xr:uid="{00000000-0005-0000-0000-000029020000}"/>
    <cellStyle name="1_Book1_thanh hoa lap du an 062008_Sheet2" xfId="296" xr:uid="{00000000-0005-0000-0000-00002A020000}"/>
    <cellStyle name="1_Book1_Tuyen so 1-Km0+00 - Km0+852.56" xfId="292" xr:uid="{00000000-0005-0000-0000-000026020000}"/>
    <cellStyle name="1_Book1_TV sua ngay 02-08-06" xfId="293" xr:uid="{00000000-0005-0000-0000-000027020000}"/>
    <cellStyle name="1_Book1_ÿÿÿÿÿ" xfId="297" xr:uid="{00000000-0005-0000-0000-00002B020000}"/>
    <cellStyle name="1_C" xfId="298" xr:uid="{00000000-0005-0000-0000-00002C020000}"/>
    <cellStyle name="1_Cau Bai Son 2 Km 0+270.26 (8-11-2006)" xfId="299" xr:uid="{00000000-0005-0000-0000-00002D020000}"/>
    <cellStyle name="1_Cau Hoi 115" xfId="300" xr:uid="{00000000-0005-0000-0000-00002E020000}"/>
    <cellStyle name="1_Cau Hoi 115_thanh hoa lap du an 062008" xfId="301" xr:uid="{00000000-0005-0000-0000-00002F020000}"/>
    <cellStyle name="1_Cau Hoi 115_thanh hoa lap du an 062008_QT bieu 45 va 53 2011" xfId="302" xr:uid="{00000000-0005-0000-0000-000030020000}"/>
    <cellStyle name="1_Cau Hoi 115_thanh hoa lap du an 062008_Sheet2" xfId="303" xr:uid="{00000000-0005-0000-0000-000031020000}"/>
    <cellStyle name="1_Cau Hua Trai (TT 04)" xfId="304" xr:uid="{00000000-0005-0000-0000-000032020000}"/>
    <cellStyle name="1_Cau My Thinh sua theo don gia 59 (19-5-07)" xfId="305" xr:uid="{00000000-0005-0000-0000-000033020000}"/>
    <cellStyle name="1_Cau Nam Tot(ngay 2-10-2006)" xfId="306" xr:uid="{00000000-0005-0000-0000-000034020000}"/>
    <cellStyle name="1_Cau Nam Tot(ngay 2-10-2006)_thanh hoa lap du an 062008" xfId="307" xr:uid="{00000000-0005-0000-0000-000035020000}"/>
    <cellStyle name="1_Cau Nam Tot(ngay 2-10-2006)_thanh hoa lap du an 062008_QT bieu 45 va 53 2011" xfId="308" xr:uid="{00000000-0005-0000-0000-000036020000}"/>
    <cellStyle name="1_Cau Nam Tot(ngay 2-10-2006)_thanh hoa lap du an 062008_Sheet2" xfId="309" xr:uid="{00000000-0005-0000-0000-000037020000}"/>
    <cellStyle name="1_Cau Song Dao Km 1+51.54 (20-12-2006)" xfId="310" xr:uid="{00000000-0005-0000-0000-000038020000}"/>
    <cellStyle name="1_Cau Thanh Ha 1" xfId="311" xr:uid="{00000000-0005-0000-0000-000039020000}"/>
    <cellStyle name="1_Cau thuy dien Ban La (Cu Anh)" xfId="312" xr:uid="{00000000-0005-0000-0000-00003A020000}"/>
    <cellStyle name="1_Cau thuy dien Ban La (Cu Anh)_thanh hoa lap du an 062008" xfId="313" xr:uid="{00000000-0005-0000-0000-00003B020000}"/>
    <cellStyle name="1_Cau thuy dien Ban La (Cu Anh)_thanh hoa lap du an 062008_QT bieu 45 va 53 2011" xfId="314" xr:uid="{00000000-0005-0000-0000-00003C020000}"/>
    <cellStyle name="1_Cau thuy dien Ban La (Cu Anh)_thanh hoa lap du an 062008_Sheet2" xfId="315" xr:uid="{00000000-0005-0000-0000-00003D020000}"/>
    <cellStyle name="1_CAU XOP XANG II(su­a)" xfId="316" xr:uid="{00000000-0005-0000-0000-00003E020000}"/>
    <cellStyle name="1_caucong" xfId="317" xr:uid="{00000000-0005-0000-0000-00003F020000}"/>
    <cellStyle name="1_Chau Thon - Tan Xuan (goi 5)" xfId="320" xr:uid="{00000000-0005-0000-0000-000042020000}"/>
    <cellStyle name="1_Chau Thon - Tan Xuan (KCS 8-12-06)" xfId="321" xr:uid="{00000000-0005-0000-0000-000043020000}"/>
    <cellStyle name="1_Chi phi KS" xfId="322" xr:uid="{00000000-0005-0000-0000-000044020000}"/>
    <cellStyle name="1_Chi tieu su nghiep VHXH 2009 chi tiet_01_12qh3t12" xfId="323" xr:uid="{00000000-0005-0000-0000-000045020000}"/>
    <cellStyle name="1_Chinhthuc_Dongquyen_NLN" xfId="324" xr:uid="{00000000-0005-0000-0000-000046020000}"/>
    <cellStyle name="1_ChiTieu_KeHoach_2009" xfId="325" xr:uid="{00000000-0005-0000-0000-000047020000}"/>
    <cellStyle name="1_cong" xfId="318" xr:uid="{00000000-0005-0000-0000-000040020000}"/>
    <cellStyle name="1_cu ly van chuyen" xfId="319" xr:uid="{00000000-0005-0000-0000-000041020000}"/>
    <cellStyle name="1_Dakt-Cau tinh Hua Phan" xfId="326" xr:uid="{00000000-0005-0000-0000-000048020000}"/>
    <cellStyle name="1_Danhmuc_Quyhoach2009" xfId="327" xr:uid="{00000000-0005-0000-0000-000049020000}"/>
    <cellStyle name="1_DIEN" xfId="328" xr:uid="{00000000-0005-0000-0000-00004A020000}"/>
    <cellStyle name="1_Dieu phoi dat goi 1" xfId="329" xr:uid="{00000000-0005-0000-0000-00004B020000}"/>
    <cellStyle name="1_Dieu phoi dat goi 1_thanh hoa lap du an 062008" xfId="330" xr:uid="{00000000-0005-0000-0000-00004C020000}"/>
    <cellStyle name="1_Dieu phoi dat goi 1_thanh hoa lap du an 062008_QT bieu 45 va 53 2011" xfId="331" xr:uid="{00000000-0005-0000-0000-00004D020000}"/>
    <cellStyle name="1_Dieu phoi dat goi 1_thanh hoa lap du an 062008_Sheet2" xfId="332" xr:uid="{00000000-0005-0000-0000-00004E020000}"/>
    <cellStyle name="1_Dieu phoi dat goi 2" xfId="333" xr:uid="{00000000-0005-0000-0000-00004F020000}"/>
    <cellStyle name="1_Dieu phoi dat goi 2_thanh hoa lap du an 062008" xfId="334" xr:uid="{00000000-0005-0000-0000-000050020000}"/>
    <cellStyle name="1_Dieu phoi dat goi 2_thanh hoa lap du an 062008_QT bieu 45 va 53 2011" xfId="335" xr:uid="{00000000-0005-0000-0000-000051020000}"/>
    <cellStyle name="1_Dieu phoi dat goi 2_thanh hoa lap du an 062008_Sheet2" xfId="336" xr:uid="{00000000-0005-0000-0000-000052020000}"/>
    <cellStyle name="1_Dinh muc thiet ke" xfId="337" xr:uid="{00000000-0005-0000-0000-000053020000}"/>
    <cellStyle name="1_Don gia KS247" xfId="338" xr:uid="{00000000-0005-0000-0000-000054020000}"/>
    <cellStyle name="1_DONGIA" xfId="339" xr:uid="{00000000-0005-0000-0000-000055020000}"/>
    <cellStyle name="1_DT Chau Hong  trinh ngay 09-01-07" xfId="340" xr:uid="{00000000-0005-0000-0000-000056020000}"/>
    <cellStyle name="1_DT Chau Hong  trinh ngay 09-01-07_thanh hoa lap du an 062008" xfId="341" xr:uid="{00000000-0005-0000-0000-000057020000}"/>
    <cellStyle name="1_DT Chau Hong  trinh ngay 09-01-07_thanh hoa lap du an 062008_QT bieu 45 va 53 2011" xfId="342" xr:uid="{00000000-0005-0000-0000-000058020000}"/>
    <cellStyle name="1_DT Chau Hong  trinh ngay 09-01-07_thanh hoa lap du an 062008_Sheet2" xfId="343" xr:uid="{00000000-0005-0000-0000-000059020000}"/>
    <cellStyle name="1_DT Kha thi ngay 11-2-06" xfId="345" xr:uid="{00000000-0005-0000-0000-00005B020000}"/>
    <cellStyle name="1_DT KT ngay 10-9-2005" xfId="344" xr:uid="{00000000-0005-0000-0000-00005A020000}"/>
    <cellStyle name="1_DT ngay 04-01-2006" xfId="346" xr:uid="{00000000-0005-0000-0000-00005C020000}"/>
    <cellStyle name="1_DT ngay 04-01-2006_thanh hoa lap du an 062008" xfId="347" xr:uid="{00000000-0005-0000-0000-00005D020000}"/>
    <cellStyle name="1_DT ngay 04-01-2006_thanh hoa lap du an 062008_QT bieu 45 va 53 2011" xfId="348" xr:uid="{00000000-0005-0000-0000-00005E020000}"/>
    <cellStyle name="1_DT ngay 04-01-2006_thanh hoa lap du an 062008_Sheet2" xfId="349" xr:uid="{00000000-0005-0000-0000-00005F020000}"/>
    <cellStyle name="1_DT ngay 11-4-2006" xfId="350" xr:uid="{00000000-0005-0000-0000-000060020000}"/>
    <cellStyle name="1_DT ngay 11-4-2006_thanh hoa lap du an 062008" xfId="351" xr:uid="{00000000-0005-0000-0000-000061020000}"/>
    <cellStyle name="1_DT ngay 11-4-2006_thanh hoa lap du an 062008_QT bieu 45 va 53 2011" xfId="352" xr:uid="{00000000-0005-0000-0000-000062020000}"/>
    <cellStyle name="1_DT ngay 11-4-2006_thanh hoa lap du an 062008_Sheet2" xfId="353" xr:uid="{00000000-0005-0000-0000-000063020000}"/>
    <cellStyle name="1_DT ngay 15-11-05" xfId="354" xr:uid="{00000000-0005-0000-0000-000064020000}"/>
    <cellStyle name="1_DT theo DM24" xfId="355" xr:uid="{00000000-0005-0000-0000-000065020000}"/>
    <cellStyle name="1_DT theo DM24_thanh hoa lap du an 062008" xfId="356" xr:uid="{00000000-0005-0000-0000-000066020000}"/>
    <cellStyle name="1_DT theo DM24_thanh hoa lap du an 062008_QT bieu 45 va 53 2011" xfId="357" xr:uid="{00000000-0005-0000-0000-000067020000}"/>
    <cellStyle name="1_DT theo DM24_thanh hoa lap du an 062008_Sheet2" xfId="358" xr:uid="{00000000-0005-0000-0000-000068020000}"/>
    <cellStyle name="1_DT-497" xfId="359" xr:uid="{00000000-0005-0000-0000-000069020000}"/>
    <cellStyle name="1_DT-497_thanh hoa lap du an 062008" xfId="360" xr:uid="{00000000-0005-0000-0000-00006A020000}"/>
    <cellStyle name="1_DT-497_thanh hoa lap du an 062008_QT bieu 45 va 53 2011" xfId="361" xr:uid="{00000000-0005-0000-0000-00006B020000}"/>
    <cellStyle name="1_DT-497_thanh hoa lap du an 062008_Sheet2" xfId="362" xr:uid="{00000000-0005-0000-0000-00006C020000}"/>
    <cellStyle name="1_DT-Khao-s¸t-TD" xfId="363" xr:uid="{00000000-0005-0000-0000-00006D020000}"/>
    <cellStyle name="1_DT-Khao-s¸t-TD_thanh hoa lap du an 062008" xfId="364" xr:uid="{00000000-0005-0000-0000-00006E020000}"/>
    <cellStyle name="1_DT-Khao-s¸t-TD_thanh hoa lap du an 062008_QT bieu 45 va 53 2011" xfId="365" xr:uid="{00000000-0005-0000-0000-00006F020000}"/>
    <cellStyle name="1_DT-Khao-s¸t-TD_thanh hoa lap du an 062008_Sheet2" xfId="366" xr:uid="{00000000-0005-0000-0000-000070020000}"/>
    <cellStyle name="1_DTXL goi 11(20-9-05)" xfId="367" xr:uid="{00000000-0005-0000-0000-000071020000}"/>
    <cellStyle name="1_du toan" xfId="368" xr:uid="{00000000-0005-0000-0000-000072020000}"/>
    <cellStyle name="1_du toan (03-11-05)" xfId="369" xr:uid="{00000000-0005-0000-0000-000073020000}"/>
    <cellStyle name="1_Du toan (12-05-2005) Tham dinh" xfId="370" xr:uid="{00000000-0005-0000-0000-000074020000}"/>
    <cellStyle name="1_Du toan (12-05-2005) Tham dinh_thanh hoa lap du an 062008" xfId="371" xr:uid="{00000000-0005-0000-0000-000075020000}"/>
    <cellStyle name="1_Du toan (12-05-2005) Tham dinh_thanh hoa lap du an 062008_QT bieu 45 va 53 2011" xfId="372" xr:uid="{00000000-0005-0000-0000-000076020000}"/>
    <cellStyle name="1_Du toan (12-05-2005) Tham dinh_thanh hoa lap du an 062008_Sheet2" xfId="373" xr:uid="{00000000-0005-0000-0000-000077020000}"/>
    <cellStyle name="1_Du toan (23-05-2005) Tham dinh" xfId="374" xr:uid="{00000000-0005-0000-0000-000078020000}"/>
    <cellStyle name="1_Du toan (23-05-2005) Tham dinh_thanh hoa lap du an 062008" xfId="375" xr:uid="{00000000-0005-0000-0000-000079020000}"/>
    <cellStyle name="1_Du toan (23-05-2005) Tham dinh_thanh hoa lap du an 062008_QT bieu 45 va 53 2011" xfId="376" xr:uid="{00000000-0005-0000-0000-00007A020000}"/>
    <cellStyle name="1_Du toan (23-05-2005) Tham dinh_thanh hoa lap du an 062008_Sheet2" xfId="377" xr:uid="{00000000-0005-0000-0000-00007B020000}"/>
    <cellStyle name="1_Du toan (5 - 04 - 2004)" xfId="378" xr:uid="{00000000-0005-0000-0000-00007C020000}"/>
    <cellStyle name="1_Du toan (5 - 04 - 2004)_thanh hoa lap du an 062008" xfId="379" xr:uid="{00000000-0005-0000-0000-00007D020000}"/>
    <cellStyle name="1_Du toan (5 - 04 - 2004)_thanh hoa lap du an 062008_QT bieu 45 va 53 2011" xfId="380" xr:uid="{00000000-0005-0000-0000-00007E020000}"/>
    <cellStyle name="1_Du toan (5 - 04 - 2004)_thanh hoa lap du an 062008_Sheet2" xfId="381" xr:uid="{00000000-0005-0000-0000-00007F020000}"/>
    <cellStyle name="1_Du toan (6-3-2005)" xfId="382" xr:uid="{00000000-0005-0000-0000-000080020000}"/>
    <cellStyle name="1_Du toan (Ban A)" xfId="383" xr:uid="{00000000-0005-0000-0000-000081020000}"/>
    <cellStyle name="1_Du toan (Ban A)_thanh hoa lap du an 062008" xfId="384" xr:uid="{00000000-0005-0000-0000-000082020000}"/>
    <cellStyle name="1_Du toan (Ban A)_thanh hoa lap du an 062008_QT bieu 45 va 53 2011" xfId="385" xr:uid="{00000000-0005-0000-0000-000083020000}"/>
    <cellStyle name="1_Du toan (Ban A)_thanh hoa lap du an 062008_Sheet2" xfId="386" xr:uid="{00000000-0005-0000-0000-000084020000}"/>
    <cellStyle name="1_Du toan (ngay 13 - 07 - 2004)" xfId="387" xr:uid="{00000000-0005-0000-0000-000085020000}"/>
    <cellStyle name="1_Du toan (ngay 13 - 07 - 2004)_thanh hoa lap du an 062008" xfId="388" xr:uid="{00000000-0005-0000-0000-000086020000}"/>
    <cellStyle name="1_Du toan (ngay 13 - 07 - 2004)_thanh hoa lap du an 062008_QT bieu 45 va 53 2011" xfId="389" xr:uid="{00000000-0005-0000-0000-000087020000}"/>
    <cellStyle name="1_Du toan (ngay 13 - 07 - 2004)_thanh hoa lap du an 062008_Sheet2" xfId="390" xr:uid="{00000000-0005-0000-0000-000088020000}"/>
    <cellStyle name="1_Du toan (ngay 25-9-06)" xfId="391" xr:uid="{00000000-0005-0000-0000-000089020000}"/>
    <cellStyle name="1_Du toan (ngay03-02-07) theo DG moi" xfId="392" xr:uid="{00000000-0005-0000-0000-00008A020000}"/>
    <cellStyle name="1_Du toan 558 (Km17+508.12 - Km 22)" xfId="393" xr:uid="{00000000-0005-0000-0000-00008B020000}"/>
    <cellStyle name="1_Du toan 558 (Km17+508.12 - Km 22)_thanh hoa lap du an 062008" xfId="394" xr:uid="{00000000-0005-0000-0000-00008C020000}"/>
    <cellStyle name="1_Du toan 558 (Km17+508.12 - Km 22)_thanh hoa lap du an 062008_QT bieu 45 va 53 2011" xfId="395" xr:uid="{00000000-0005-0000-0000-00008D020000}"/>
    <cellStyle name="1_Du toan 558 (Km17+508.12 - Km 22)_thanh hoa lap du an 062008_Sheet2" xfId="396" xr:uid="{00000000-0005-0000-0000-00008E020000}"/>
    <cellStyle name="1_Du toan bo sung (11-2004)" xfId="397" xr:uid="{00000000-0005-0000-0000-00008F020000}"/>
    <cellStyle name="1_Du toan Cang Vung Ang (Tham tra 3-11-06)" xfId="398" xr:uid="{00000000-0005-0000-0000-000090020000}"/>
    <cellStyle name="1_Du toan Cang Vung Ang (Tham tra 3-11-06)_thanh hoa lap du an 062008" xfId="399" xr:uid="{00000000-0005-0000-0000-000091020000}"/>
    <cellStyle name="1_Du toan Cang Vung Ang (Tham tra 3-11-06)_thanh hoa lap du an 062008_QT bieu 45 va 53 2011" xfId="400" xr:uid="{00000000-0005-0000-0000-000092020000}"/>
    <cellStyle name="1_Du toan Cang Vung Ang (Tham tra 3-11-06)_thanh hoa lap du an 062008_Sheet2" xfId="401" xr:uid="{00000000-0005-0000-0000-000093020000}"/>
    <cellStyle name="1_Du toan Cang Vung Ang ngay 09-8-06 " xfId="402" xr:uid="{00000000-0005-0000-0000-000094020000}"/>
    <cellStyle name="1_Du toan Cang Vung Ang ngay 09-8-06 _thanh hoa lap du an 062008" xfId="403" xr:uid="{00000000-0005-0000-0000-000095020000}"/>
    <cellStyle name="1_Du toan Cang Vung Ang ngay 09-8-06 _thanh hoa lap du an 062008_QT bieu 45 va 53 2011" xfId="404" xr:uid="{00000000-0005-0000-0000-000096020000}"/>
    <cellStyle name="1_Du toan Cang Vung Ang ngay 09-8-06 _thanh hoa lap du an 062008_Sheet2" xfId="405" xr:uid="{00000000-0005-0000-0000-000097020000}"/>
    <cellStyle name="1_Du toan dieu chin theo don gia moi (1-2-2007)" xfId="406" xr:uid="{00000000-0005-0000-0000-000098020000}"/>
    <cellStyle name="1_Du toan Doan Km 53 - 60 sua theo tham tra(15-5-2007)" xfId="408" xr:uid="{00000000-0005-0000-0000-00009A020000}"/>
    <cellStyle name="1_Du toan Doan Km 53 - 60 sua theo tham tra(15-5-2007)_thanh hoa lap du an 062008" xfId="409" xr:uid="{00000000-0005-0000-0000-00009B020000}"/>
    <cellStyle name="1_Du toan Doan Km 53 - 60 sua theo tham tra(15-5-2007)_thanh hoa lap du an 062008_QT bieu 45 va 53 2011" xfId="410" xr:uid="{00000000-0005-0000-0000-00009C020000}"/>
    <cellStyle name="1_Du toan Doan Km 53 - 60 sua theo tham tra(15-5-2007)_thanh hoa lap du an 062008_Sheet2" xfId="411" xr:uid="{00000000-0005-0000-0000-00009D020000}"/>
    <cellStyle name="1_Du toan Doan Km 53 - 60 sua theo TV4 tham tra(9-6-2007)" xfId="407" xr:uid="{00000000-0005-0000-0000-000099020000}"/>
    <cellStyle name="1_Du toan Goi 1" xfId="412" xr:uid="{00000000-0005-0000-0000-00009E020000}"/>
    <cellStyle name="1_Du toan Goi 1_thanh hoa lap du an 062008" xfId="413" xr:uid="{00000000-0005-0000-0000-00009F020000}"/>
    <cellStyle name="1_Du toan Goi 1_thanh hoa lap du an 062008_QT bieu 45 va 53 2011" xfId="414" xr:uid="{00000000-0005-0000-0000-0000A0020000}"/>
    <cellStyle name="1_Du toan Goi 1_thanh hoa lap du an 062008_Sheet2" xfId="415" xr:uid="{00000000-0005-0000-0000-0000A1020000}"/>
    <cellStyle name="1_du toan goi 12" xfId="416" xr:uid="{00000000-0005-0000-0000-0000A2020000}"/>
    <cellStyle name="1_Du toan Goi 2" xfId="417" xr:uid="{00000000-0005-0000-0000-0000A3020000}"/>
    <cellStyle name="1_Du toan Goi 2_thanh hoa lap du an 062008" xfId="418" xr:uid="{00000000-0005-0000-0000-0000A4020000}"/>
    <cellStyle name="1_Du toan Goi 2_thanh hoa lap du an 062008_QT bieu 45 va 53 2011" xfId="419" xr:uid="{00000000-0005-0000-0000-0000A5020000}"/>
    <cellStyle name="1_Du toan Goi 2_thanh hoa lap du an 062008_Sheet2" xfId="420" xr:uid="{00000000-0005-0000-0000-0000A6020000}"/>
    <cellStyle name="1_Du toan Huong Lam - Ban Giang (ngay28-11-06)" xfId="421" xr:uid="{00000000-0005-0000-0000-0000A7020000}"/>
    <cellStyle name="1_Du toan Huong Lam - Ban Giang (ngay28-11-06)_thanh hoa lap du an 062008" xfId="422" xr:uid="{00000000-0005-0000-0000-0000A8020000}"/>
    <cellStyle name="1_Du toan Huong Lam - Ban Giang (ngay28-11-06)_thanh hoa lap du an 062008_QT bieu 45 va 53 2011" xfId="423" xr:uid="{00000000-0005-0000-0000-0000A9020000}"/>
    <cellStyle name="1_Du toan Huong Lam - Ban Giang (ngay28-11-06)_thanh hoa lap du an 062008_Sheet2" xfId="424" xr:uid="{00000000-0005-0000-0000-0000AA020000}"/>
    <cellStyle name="1_Du toan Huong Lam - Ban Giang theo DG 59 (ngay3-2-07)" xfId="425" xr:uid="{00000000-0005-0000-0000-0000AB020000}"/>
    <cellStyle name="1_Du toan Huong Lam - Ban Giang theo DG 59 (ngay3-2-07)_thanh hoa lap du an 062008" xfId="426" xr:uid="{00000000-0005-0000-0000-0000AC020000}"/>
    <cellStyle name="1_Du toan Huong Lam - Ban Giang theo DG 59 (ngay3-2-07)_thanh hoa lap du an 062008_QT bieu 45 va 53 2011" xfId="427" xr:uid="{00000000-0005-0000-0000-0000AD020000}"/>
    <cellStyle name="1_Du toan Huong Lam - Ban Giang theo DG 59 (ngay3-2-07)_thanh hoa lap du an 062008_Sheet2" xfId="428" xr:uid="{00000000-0005-0000-0000-0000AE020000}"/>
    <cellStyle name="1_Du toan khao sat don 553 (da sua 16.5.08)" xfId="433" xr:uid="{00000000-0005-0000-0000-0000B3020000}"/>
    <cellStyle name="1_Du toan KT-TCsua theo TT 03 - YC 471" xfId="429" xr:uid="{00000000-0005-0000-0000-0000AF020000}"/>
    <cellStyle name="1_Du toan KT-TCsua theo TT 03 - YC 471_thanh hoa lap du an 062008" xfId="430" xr:uid="{00000000-0005-0000-0000-0000B0020000}"/>
    <cellStyle name="1_Du toan KT-TCsua theo TT 03 - YC 471_thanh hoa lap du an 062008_QT bieu 45 va 53 2011" xfId="431" xr:uid="{00000000-0005-0000-0000-0000B1020000}"/>
    <cellStyle name="1_Du toan KT-TCsua theo TT 03 - YC 471_thanh hoa lap du an 062008_Sheet2" xfId="432" xr:uid="{00000000-0005-0000-0000-0000B2020000}"/>
    <cellStyle name="1_Du toan ngay (28-10-2005)" xfId="434" xr:uid="{00000000-0005-0000-0000-0000B4020000}"/>
    <cellStyle name="1_Du toan ngay (28-10-2005)_thanh hoa lap du an 062008" xfId="435" xr:uid="{00000000-0005-0000-0000-0000B5020000}"/>
    <cellStyle name="1_Du toan ngay (28-10-2005)_thanh hoa lap du an 062008_QT bieu 45 va 53 2011" xfId="436" xr:uid="{00000000-0005-0000-0000-0000B6020000}"/>
    <cellStyle name="1_Du toan ngay (28-10-2005)_thanh hoa lap du an 062008_Sheet2" xfId="437" xr:uid="{00000000-0005-0000-0000-0000B7020000}"/>
    <cellStyle name="1_Du toan ngay 16-4-2007" xfId="438" xr:uid="{00000000-0005-0000-0000-0000B8020000}"/>
    <cellStyle name="1_Du toan ngay 1-9-2004 (version 1)" xfId="439" xr:uid="{00000000-0005-0000-0000-0000B9020000}"/>
    <cellStyle name="1_Du toan ngay 1-9-2004 (version 1)_thanh hoa lap du an 062008" xfId="440" xr:uid="{00000000-0005-0000-0000-0000BA020000}"/>
    <cellStyle name="1_Du toan ngay 1-9-2004 (version 1)_thanh hoa lap du an 062008_QT bieu 45 va 53 2011" xfId="441" xr:uid="{00000000-0005-0000-0000-0000BB020000}"/>
    <cellStyle name="1_Du toan ngay 1-9-2004 (version 1)_thanh hoa lap du an 062008_Sheet2" xfId="442" xr:uid="{00000000-0005-0000-0000-0000BC020000}"/>
    <cellStyle name="1_Du toan Phuong lam" xfId="443" xr:uid="{00000000-0005-0000-0000-0000BD020000}"/>
    <cellStyle name="1_Du toan QL 27 (23-12-2005)" xfId="444" xr:uid="{00000000-0005-0000-0000-0000BE020000}"/>
    <cellStyle name="1_Du toan QL 27 (23-12-2005)_thanh hoa lap du an 062008" xfId="445" xr:uid="{00000000-0005-0000-0000-0000BF020000}"/>
    <cellStyle name="1_Du toan QL 27 (23-12-2005)_thanh hoa lap du an 062008_QT bieu 45 va 53 2011" xfId="446" xr:uid="{00000000-0005-0000-0000-0000C0020000}"/>
    <cellStyle name="1_Du toan QL 27 (23-12-2005)_thanh hoa lap du an 062008_Sheet2" xfId="447" xr:uid="{00000000-0005-0000-0000-0000C1020000}"/>
    <cellStyle name="1_Du toan Tay Thanh Hoa duyetcuoi" xfId="448" xr:uid="{00000000-0005-0000-0000-0000C2020000}"/>
    <cellStyle name="1_Du toan Tay Thanh Hoa duyetcuoi_thanh hoa lap du an 062008" xfId="449" xr:uid="{00000000-0005-0000-0000-0000C3020000}"/>
    <cellStyle name="1_Du toan Tay Thanh Hoa duyetcuoi_thanh hoa lap du an 062008_QT bieu 45 va 53 2011" xfId="450" xr:uid="{00000000-0005-0000-0000-0000C4020000}"/>
    <cellStyle name="1_Du toan Tay Thanh Hoa duyetcuoi_thanh hoa lap du an 062008_Sheet2" xfId="451" xr:uid="{00000000-0005-0000-0000-0000C5020000}"/>
    <cellStyle name="1_du_toan_HG01(theo tham tra06062007)" xfId="452" xr:uid="{00000000-0005-0000-0000-0000C6020000}"/>
    <cellStyle name="1_Du_toan_Ho_Xa___Vinh_Tan_WB3 sua ngay 18-8-06" xfId="453" xr:uid="{00000000-0005-0000-0000-0000C7020000}"/>
    <cellStyle name="1_Du_toan_Ho_Xa___Vinh_Tan_WB3 sua ngay 18-8-06_thanh hoa lap du an 062008" xfId="454" xr:uid="{00000000-0005-0000-0000-0000C8020000}"/>
    <cellStyle name="1_Du_toan_Ho_Xa___Vinh_Tan_WB3 sua ngay 18-8-06_thanh hoa lap du an 062008_QT bieu 45 va 53 2011" xfId="455" xr:uid="{00000000-0005-0000-0000-0000C9020000}"/>
    <cellStyle name="1_Du_toan_Ho_Xa___Vinh_Tan_WB3 sua ngay 18-8-06_thanh hoa lap du an 062008_Sheet2" xfId="456" xr:uid="{00000000-0005-0000-0000-0000CA020000}"/>
    <cellStyle name="1_DuAnKT ngay 11-2-2006" xfId="457" xr:uid="{00000000-0005-0000-0000-0000CB020000}"/>
    <cellStyle name="1_DuAnKT ngay 11-2-2006_thanh hoa lap du an 062008" xfId="458" xr:uid="{00000000-0005-0000-0000-0000CC020000}"/>
    <cellStyle name="1_DuAnKT ngay 11-2-2006_thanh hoa lap du an 062008_QT bieu 45 va 53 2011" xfId="459" xr:uid="{00000000-0005-0000-0000-0000CD020000}"/>
    <cellStyle name="1_DuAnKT ngay 11-2-2006_thanh hoa lap du an 062008_Sheet2" xfId="460" xr:uid="{00000000-0005-0000-0000-0000CE020000}"/>
    <cellStyle name="1_Gia_VL cau-JIBIC-Ha-tinh" xfId="492" xr:uid="{00000000-0005-0000-0000-0000EE020000}"/>
    <cellStyle name="1_Gia_VL cau-JIBIC-Ha-tinh_thanh hoa lap du an 062008" xfId="493" xr:uid="{00000000-0005-0000-0000-0000EF020000}"/>
    <cellStyle name="1_Gia_VL cau-JIBIC-Ha-tinh_thanh hoa lap du an 062008_QT bieu 45 va 53 2011" xfId="494" xr:uid="{00000000-0005-0000-0000-0000F0020000}"/>
    <cellStyle name="1_Gia_VL cau-JIBIC-Ha-tinh_thanh hoa lap du an 062008_Sheet2" xfId="495" xr:uid="{00000000-0005-0000-0000-0000F1020000}"/>
    <cellStyle name="1_Gia_VLQL48_duyet " xfId="496" xr:uid="{00000000-0005-0000-0000-0000F2020000}"/>
    <cellStyle name="1_Gia_VLQL48_duyet _thanh hoa lap du an 062008" xfId="497" xr:uid="{00000000-0005-0000-0000-0000F3020000}"/>
    <cellStyle name="1_Gia_VLQL48_duyet _thanh hoa lap du an 062008_QT bieu 45 va 53 2011" xfId="498" xr:uid="{00000000-0005-0000-0000-0000F4020000}"/>
    <cellStyle name="1_Gia_VLQL48_duyet _thanh hoa lap du an 062008_Sheet2" xfId="499" xr:uid="{00000000-0005-0000-0000-0000F5020000}"/>
    <cellStyle name="1_goi 1" xfId="461" xr:uid="{00000000-0005-0000-0000-0000CF020000}"/>
    <cellStyle name="1_Goi 1 (TT04)" xfId="462" xr:uid="{00000000-0005-0000-0000-0000D0020000}"/>
    <cellStyle name="1_goi 1 duyet theo luong mo (an)" xfId="463" xr:uid="{00000000-0005-0000-0000-0000D1020000}"/>
    <cellStyle name="1_Goi 1_1" xfId="464" xr:uid="{00000000-0005-0000-0000-0000D2020000}"/>
    <cellStyle name="1_Goi 1_1_thanh hoa lap du an 062008" xfId="465" xr:uid="{00000000-0005-0000-0000-0000D3020000}"/>
    <cellStyle name="1_Goi 1_1_thanh hoa lap du an 062008_QT bieu 45 va 53 2011" xfId="466" xr:uid="{00000000-0005-0000-0000-0000D4020000}"/>
    <cellStyle name="1_Goi 1_1_thanh hoa lap du an 062008_Sheet2" xfId="467" xr:uid="{00000000-0005-0000-0000-0000D5020000}"/>
    <cellStyle name="1_Goi so 1" xfId="468" xr:uid="{00000000-0005-0000-0000-0000D6020000}"/>
    <cellStyle name="1_Goi thau so 08 (11-05-2007)" xfId="469" xr:uid="{00000000-0005-0000-0000-0000D7020000}"/>
    <cellStyle name="1_Goi thau so 1 (14-12-2006)" xfId="470" xr:uid="{00000000-0005-0000-0000-0000D8020000}"/>
    <cellStyle name="1_Goi thau so 2 (20-6-2006)" xfId="471" xr:uid="{00000000-0005-0000-0000-0000D9020000}"/>
    <cellStyle name="1_Goi02(25-05-2006)" xfId="472" xr:uid="{00000000-0005-0000-0000-0000DA020000}"/>
    <cellStyle name="1_Goi02(25-05-2006)_thanh hoa lap du an 062008" xfId="473" xr:uid="{00000000-0005-0000-0000-0000DB020000}"/>
    <cellStyle name="1_Goi02(25-05-2006)_thanh hoa lap du an 062008_QT bieu 45 va 53 2011" xfId="474" xr:uid="{00000000-0005-0000-0000-0000DC020000}"/>
    <cellStyle name="1_Goi02(25-05-2006)_thanh hoa lap du an 062008_Sheet2" xfId="475" xr:uid="{00000000-0005-0000-0000-0000DD020000}"/>
    <cellStyle name="1_Goi1N206" xfId="476" xr:uid="{00000000-0005-0000-0000-0000DE020000}"/>
    <cellStyle name="1_Goi1N206_thanh hoa lap du an 062008" xfId="477" xr:uid="{00000000-0005-0000-0000-0000DF020000}"/>
    <cellStyle name="1_Goi1N206_thanh hoa lap du an 062008_QT bieu 45 va 53 2011" xfId="478" xr:uid="{00000000-0005-0000-0000-0000E0020000}"/>
    <cellStyle name="1_Goi1N206_thanh hoa lap du an 062008_Sheet2" xfId="479" xr:uid="{00000000-0005-0000-0000-0000E1020000}"/>
    <cellStyle name="1_Goi2N206" xfId="480" xr:uid="{00000000-0005-0000-0000-0000E2020000}"/>
    <cellStyle name="1_Goi2N206_thanh hoa lap du an 062008" xfId="481" xr:uid="{00000000-0005-0000-0000-0000E3020000}"/>
    <cellStyle name="1_Goi2N206_thanh hoa lap du an 062008_QT bieu 45 va 53 2011" xfId="482" xr:uid="{00000000-0005-0000-0000-0000E4020000}"/>
    <cellStyle name="1_Goi2N206_thanh hoa lap du an 062008_Sheet2" xfId="483" xr:uid="{00000000-0005-0000-0000-0000E5020000}"/>
    <cellStyle name="1_Goi4N216" xfId="484" xr:uid="{00000000-0005-0000-0000-0000E6020000}"/>
    <cellStyle name="1_Goi4N216_thanh hoa lap du an 062008" xfId="485" xr:uid="{00000000-0005-0000-0000-0000E7020000}"/>
    <cellStyle name="1_Goi4N216_thanh hoa lap du an 062008_QT bieu 45 va 53 2011" xfId="486" xr:uid="{00000000-0005-0000-0000-0000E8020000}"/>
    <cellStyle name="1_Goi4N216_thanh hoa lap du an 062008_Sheet2" xfId="487" xr:uid="{00000000-0005-0000-0000-0000E9020000}"/>
    <cellStyle name="1_Goi5N216" xfId="488" xr:uid="{00000000-0005-0000-0000-0000EA020000}"/>
    <cellStyle name="1_Goi5N216_thanh hoa lap du an 062008" xfId="489" xr:uid="{00000000-0005-0000-0000-0000EB020000}"/>
    <cellStyle name="1_Goi5N216_thanh hoa lap du an 062008_QT bieu 45 va 53 2011" xfId="490" xr:uid="{00000000-0005-0000-0000-0000EC020000}"/>
    <cellStyle name="1_Goi5N216_thanh hoa lap du an 062008_Sheet2" xfId="491" xr:uid="{00000000-0005-0000-0000-0000ED020000}"/>
    <cellStyle name="1_Hoi Song" xfId="500" xr:uid="{00000000-0005-0000-0000-0000F6020000}"/>
    <cellStyle name="1_HT-LO" xfId="501" xr:uid="{00000000-0005-0000-0000-0000F7020000}"/>
    <cellStyle name="1_HT-LO_thanh hoa lap du an 062008" xfId="502" xr:uid="{00000000-0005-0000-0000-0000F8020000}"/>
    <cellStyle name="1_HT-LO_thanh hoa lap du an 062008_QT bieu 45 va 53 2011" xfId="503" xr:uid="{00000000-0005-0000-0000-0000F9020000}"/>
    <cellStyle name="1_HT-LO_thanh hoa lap du an 062008_Sheet2" xfId="504" xr:uid="{00000000-0005-0000-0000-0000FA020000}"/>
    <cellStyle name="1_Huong Lam - Ban Giang (11-4-2007)" xfId="505" xr:uid="{00000000-0005-0000-0000-0000FB020000}"/>
    <cellStyle name="1_Huong Lam - Ban Giang (11-4-2007)_thanh hoa lap du an 062008" xfId="506" xr:uid="{00000000-0005-0000-0000-0000FC020000}"/>
    <cellStyle name="1_Huong Lam - Ban Giang (11-4-2007)_thanh hoa lap du an 062008_QT bieu 45 va 53 2011" xfId="507" xr:uid="{00000000-0005-0000-0000-0000FD020000}"/>
    <cellStyle name="1_Huong Lam - Ban Giang (11-4-2007)_thanh hoa lap du an 062008_Sheet2" xfId="508" xr:uid="{00000000-0005-0000-0000-0000FE020000}"/>
    <cellStyle name="1_KH trien khai von 2006-2010  &amp; 2007 theo QD313 _13.6.07" xfId="569" xr:uid="{00000000-0005-0000-0000-00003B030000}"/>
    <cellStyle name="1_KH Von Dieu tra CBMT 2009ngay3t12qh4t12" xfId="570" xr:uid="{00000000-0005-0000-0000-00003C030000}"/>
    <cellStyle name="1_KH_2009_CongThuong" xfId="571" xr:uid="{00000000-0005-0000-0000-00003D030000}"/>
    <cellStyle name="1_KH_SXNL_2009" xfId="572" xr:uid="{00000000-0005-0000-0000-00003E030000}"/>
    <cellStyle name="1_Khoi luong" xfId="573" xr:uid="{00000000-0005-0000-0000-00003F030000}"/>
    <cellStyle name="1_Khoi luong doan 1" xfId="574" xr:uid="{00000000-0005-0000-0000-000040030000}"/>
    <cellStyle name="1_Khoi luong doan 1_thanh hoa lap du an 062008" xfId="575" xr:uid="{00000000-0005-0000-0000-000041030000}"/>
    <cellStyle name="1_Khoi luong doan 1_thanh hoa lap du an 062008_QT bieu 45 va 53 2011" xfId="576" xr:uid="{00000000-0005-0000-0000-000042030000}"/>
    <cellStyle name="1_Khoi luong doan 1_thanh hoa lap du an 062008_Sheet2" xfId="577" xr:uid="{00000000-0005-0000-0000-000043030000}"/>
    <cellStyle name="1_Khoi luong doan 2" xfId="578" xr:uid="{00000000-0005-0000-0000-000044030000}"/>
    <cellStyle name="1_Khoi luong doan 2_thanh hoa lap du an 062008" xfId="579" xr:uid="{00000000-0005-0000-0000-000045030000}"/>
    <cellStyle name="1_Khoi luong doan 2_thanh hoa lap du an 062008_QT bieu 45 va 53 2011" xfId="580" xr:uid="{00000000-0005-0000-0000-000046030000}"/>
    <cellStyle name="1_Khoi luong doan 2_thanh hoa lap du an 062008_Sheet2" xfId="581" xr:uid="{00000000-0005-0000-0000-000047030000}"/>
    <cellStyle name="1_Khoi Luong Hoang Truong - Hoang Phu" xfId="582" xr:uid="{00000000-0005-0000-0000-000048030000}"/>
    <cellStyle name="1_Khoi Luong Hoang Truong - Hoang Phu_thanh hoa lap du an 062008" xfId="583" xr:uid="{00000000-0005-0000-0000-000049030000}"/>
    <cellStyle name="1_Khoi Luong Hoang Truong - Hoang Phu_thanh hoa lap du an 062008_QT bieu 45 va 53 2011" xfId="584" xr:uid="{00000000-0005-0000-0000-00004A030000}"/>
    <cellStyle name="1_Khoi Luong Hoang Truong - Hoang Phu_thanh hoa lap du an 062008_Sheet2" xfId="585" xr:uid="{00000000-0005-0000-0000-00004B030000}"/>
    <cellStyle name="1_Khoi luong_thanh hoa lap du an 062008" xfId="586" xr:uid="{00000000-0005-0000-0000-00004C030000}"/>
    <cellStyle name="1_Khoi luong_thanh hoa lap du an 062008_QT bieu 45 va 53 2011" xfId="587" xr:uid="{00000000-0005-0000-0000-00004D030000}"/>
    <cellStyle name="1_Khoi luong_thanh hoa lap du an 062008_Sheet2" xfId="588" xr:uid="{00000000-0005-0000-0000-00004E030000}"/>
    <cellStyle name="1_KHXDCB_2009_ HDND" xfId="589" xr:uid="{00000000-0005-0000-0000-00004F030000}"/>
    <cellStyle name="1_Kiennghi_TTCP" xfId="509" xr:uid="{00000000-0005-0000-0000-0000FF020000}"/>
    <cellStyle name="1_Kiennghi_TTCP_Bosung" xfId="510" xr:uid="{00000000-0005-0000-0000-000000030000}"/>
    <cellStyle name="1_Kiennghi_TTCP_Bosung_lan2" xfId="511" xr:uid="{00000000-0005-0000-0000-000001030000}"/>
    <cellStyle name="1_Kiennghibosungvon_TTCP_2" xfId="512" xr:uid="{00000000-0005-0000-0000-000002030000}"/>
    <cellStyle name="1_KL" xfId="513" xr:uid="{00000000-0005-0000-0000-000003030000}"/>
    <cellStyle name="1_KL_Cau My Thinh sua theo don gia 59 (19-5-07)" xfId="514" xr:uid="{00000000-0005-0000-0000-000004030000}"/>
    <cellStyle name="1_KL_Cau My Thinh sua theo don gia 59 (19-5-07)_thanh hoa lap du an 062008" xfId="515" xr:uid="{00000000-0005-0000-0000-000005030000}"/>
    <cellStyle name="1_KL_Cau My Thinh sua theo don gia 59 (19-5-07)_thanh hoa lap du an 062008_QT bieu 45 va 53 2011" xfId="516" xr:uid="{00000000-0005-0000-0000-000006030000}"/>
    <cellStyle name="1_KL_Cau My Thinh sua theo don gia 59 (19-5-07)_thanh hoa lap du an 062008_Sheet2" xfId="517" xr:uid="{00000000-0005-0000-0000-000007030000}"/>
    <cellStyle name="1_Kl_DT_Tham_Dinh_497_16-4-07" xfId="518" xr:uid="{00000000-0005-0000-0000-000008030000}"/>
    <cellStyle name="1_KL_DT-497" xfId="519" xr:uid="{00000000-0005-0000-0000-000009030000}"/>
    <cellStyle name="1_KL_DT-497_thanh hoa lap du an 062008" xfId="520" xr:uid="{00000000-0005-0000-0000-00000A030000}"/>
    <cellStyle name="1_KL_DT-497_thanh hoa lap du an 062008_QT bieu 45 va 53 2011" xfId="521" xr:uid="{00000000-0005-0000-0000-00000B030000}"/>
    <cellStyle name="1_KL_DT-497_thanh hoa lap du an 062008_Sheet2" xfId="522" xr:uid="{00000000-0005-0000-0000-00000C030000}"/>
    <cellStyle name="1_KL_DT-Khao-s¸t-TD" xfId="523" xr:uid="{00000000-0005-0000-0000-00000D030000}"/>
    <cellStyle name="1_KL_DT-Khao-s¸t-TD_thanh hoa lap du an 062008" xfId="524" xr:uid="{00000000-0005-0000-0000-00000E030000}"/>
    <cellStyle name="1_KL_DT-Khao-s¸t-TD_thanh hoa lap du an 062008_QT bieu 45 va 53 2011" xfId="525" xr:uid="{00000000-0005-0000-0000-00000F030000}"/>
    <cellStyle name="1_KL_DT-Khao-s¸t-TD_thanh hoa lap du an 062008_Sheet2" xfId="526" xr:uid="{00000000-0005-0000-0000-000010030000}"/>
    <cellStyle name="1_KL_Huong Lam - Ban Giang (11-4-2007)" xfId="527" xr:uid="{00000000-0005-0000-0000-000011030000}"/>
    <cellStyle name="1_KL_Huong Lam - Ban Giang (11-4-2007)_thanh hoa lap du an 062008" xfId="528" xr:uid="{00000000-0005-0000-0000-000012030000}"/>
    <cellStyle name="1_KL_Huong Lam - Ban Giang (11-4-2007)_thanh hoa lap du an 062008_QT bieu 45 va 53 2011" xfId="529" xr:uid="{00000000-0005-0000-0000-000013030000}"/>
    <cellStyle name="1_KL_Huong Lam - Ban Giang (11-4-2007)_thanh hoa lap du an 062008_Sheet2" xfId="530" xr:uid="{00000000-0005-0000-0000-000014030000}"/>
    <cellStyle name="1_KL_thanh hoa lap du an 062008" xfId="531" xr:uid="{00000000-0005-0000-0000-000015030000}"/>
    <cellStyle name="1_KL_thanh hoa lap du an 062008_QT bieu 45 va 53 2011" xfId="532" xr:uid="{00000000-0005-0000-0000-000016030000}"/>
    <cellStyle name="1_KL_thanh hoa lap du an 062008_Sheet2" xfId="533" xr:uid="{00000000-0005-0000-0000-000017030000}"/>
    <cellStyle name="1_Kl6-6-05" xfId="534" xr:uid="{00000000-0005-0000-0000-000018030000}"/>
    <cellStyle name="1_KLCongTh" xfId="535" xr:uid="{00000000-0005-0000-0000-000019030000}"/>
    <cellStyle name="1_Kldoan3" xfId="536" xr:uid="{00000000-0005-0000-0000-00001A030000}"/>
    <cellStyle name="1_Kldoan3_thanh hoa lap du an 062008" xfId="537" xr:uid="{00000000-0005-0000-0000-00001B030000}"/>
    <cellStyle name="1_Kldoan3_thanh hoa lap du an 062008_QT bieu 45 va 53 2011" xfId="538" xr:uid="{00000000-0005-0000-0000-00001C030000}"/>
    <cellStyle name="1_Kldoan3_thanh hoa lap du an 062008_Sheet2" xfId="539" xr:uid="{00000000-0005-0000-0000-00001D030000}"/>
    <cellStyle name="1_KLhoxa" xfId="540" xr:uid="{00000000-0005-0000-0000-00001E030000}"/>
    <cellStyle name="1_Klnutgiao" xfId="541" xr:uid="{00000000-0005-0000-0000-00001F030000}"/>
    <cellStyle name="1_KLPA2s" xfId="542" xr:uid="{00000000-0005-0000-0000-000020030000}"/>
    <cellStyle name="1_KlQdinhduyet" xfId="543" xr:uid="{00000000-0005-0000-0000-000021030000}"/>
    <cellStyle name="1_KlQdinhduyet_thanh hoa lap du an 062008" xfId="544" xr:uid="{00000000-0005-0000-0000-000022030000}"/>
    <cellStyle name="1_KlQdinhduyet_thanh hoa lap du an 062008_QT bieu 45 va 53 2011" xfId="545" xr:uid="{00000000-0005-0000-0000-000023030000}"/>
    <cellStyle name="1_KlQdinhduyet_thanh hoa lap du an 062008_Sheet2" xfId="546" xr:uid="{00000000-0005-0000-0000-000024030000}"/>
    <cellStyle name="1_KlQL4goi5KCS" xfId="547" xr:uid="{00000000-0005-0000-0000-000025030000}"/>
    <cellStyle name="1_Kltayth" xfId="548" xr:uid="{00000000-0005-0000-0000-000026030000}"/>
    <cellStyle name="1_KltaythQDduyet" xfId="549" xr:uid="{00000000-0005-0000-0000-000027030000}"/>
    <cellStyle name="1_Kluong4-2004" xfId="550" xr:uid="{00000000-0005-0000-0000-000028030000}"/>
    <cellStyle name="1_Kluong4-2004_thanh hoa lap du an 062008" xfId="551" xr:uid="{00000000-0005-0000-0000-000029030000}"/>
    <cellStyle name="1_Kluong4-2004_thanh hoa lap du an 062008_QT bieu 45 va 53 2011" xfId="552" xr:uid="{00000000-0005-0000-0000-00002A030000}"/>
    <cellStyle name="1_Kluong4-2004_thanh hoa lap du an 062008_Sheet2" xfId="553" xr:uid="{00000000-0005-0000-0000-00002B030000}"/>
    <cellStyle name="1_Km 48 - 53 (sua nap TVTT 6-7-2007)" xfId="554" xr:uid="{00000000-0005-0000-0000-00002C030000}"/>
    <cellStyle name="1_Km 48 - 53 (sua nap TVTT 6-7-2007)_thanh hoa lap du an 062008" xfId="555" xr:uid="{00000000-0005-0000-0000-00002D030000}"/>
    <cellStyle name="1_Km 48 - 53 (sua nap TVTT 6-7-2007)_thanh hoa lap du an 062008_QT bieu 45 va 53 2011" xfId="556" xr:uid="{00000000-0005-0000-0000-00002E030000}"/>
    <cellStyle name="1_Km 48 - 53 (sua nap TVTT 6-7-2007)_thanh hoa lap du an 062008_Sheet2" xfId="557" xr:uid="{00000000-0005-0000-0000-00002F030000}"/>
    <cellStyle name="1_Km2" xfId="558" xr:uid="{00000000-0005-0000-0000-000030030000}"/>
    <cellStyle name="1_Km3" xfId="559" xr:uid="{00000000-0005-0000-0000-000031030000}"/>
    <cellStyle name="1_km4-6" xfId="560" xr:uid="{00000000-0005-0000-0000-000032030000}"/>
    <cellStyle name="1_km48-53 (tham tra ngay 23-10-2006)" xfId="561" xr:uid="{00000000-0005-0000-0000-000033030000}"/>
    <cellStyle name="1_km48-53 (tham tra ngay 23-10-2006)_thanh hoa lap du an 062008" xfId="562" xr:uid="{00000000-0005-0000-0000-000034030000}"/>
    <cellStyle name="1_km48-53 (tham tra ngay 23-10-2006)_thanh hoa lap du an 062008_QT bieu 45 va 53 2011" xfId="563" xr:uid="{00000000-0005-0000-0000-000035030000}"/>
    <cellStyle name="1_km48-53 (tham tra ngay 23-10-2006)_thanh hoa lap du an 062008_Sheet2" xfId="564" xr:uid="{00000000-0005-0000-0000-000036030000}"/>
    <cellStyle name="1_km48-53 (tham tra ngay 23-10-2006)theo gi¸ ca m¸y míi" xfId="565" xr:uid="{00000000-0005-0000-0000-000037030000}"/>
    <cellStyle name="1_km48-53 (tham tra ngay 23-10-2006)theo gi¸ ca m¸y míi_thanh hoa lap du an 062008" xfId="566" xr:uid="{00000000-0005-0000-0000-000038030000}"/>
    <cellStyle name="1_km48-53 (tham tra ngay 23-10-2006)theo gi¸ ca m¸y míi_thanh hoa lap du an 062008_QT bieu 45 va 53 2011" xfId="567" xr:uid="{00000000-0005-0000-0000-000039030000}"/>
    <cellStyle name="1_km48-53 (tham tra ngay 23-10-2006)theo gi¸ ca m¸y míi_thanh hoa lap du an 062008_Sheet2" xfId="568" xr:uid="{00000000-0005-0000-0000-00003A030000}"/>
    <cellStyle name="1_Luong A6" xfId="590" xr:uid="{00000000-0005-0000-0000-000050030000}"/>
    <cellStyle name="1_maugiacotaluy" xfId="591" xr:uid="{00000000-0005-0000-0000-000051030000}"/>
    <cellStyle name="1_My Thanh Son Thanh" xfId="592" xr:uid="{00000000-0005-0000-0000-000052030000}"/>
    <cellStyle name="1_Nenmat" xfId="593" xr:uid="{00000000-0005-0000-0000-000053030000}"/>
    <cellStyle name="1_Nhap" xfId="594" xr:uid="{00000000-0005-0000-0000-000054030000}"/>
    <cellStyle name="1_Nhom I" xfId="595" xr:uid="{00000000-0005-0000-0000-000055030000}"/>
    <cellStyle name="1_Nhom I_thanh hoa lap du an 062008" xfId="596" xr:uid="{00000000-0005-0000-0000-000056030000}"/>
    <cellStyle name="1_Nhom I_thanh hoa lap du an 062008_QT bieu 45 va 53 2011" xfId="597" xr:uid="{00000000-0005-0000-0000-000057030000}"/>
    <cellStyle name="1_Nhom I_thanh hoa lap du an 062008_Sheet2" xfId="598" xr:uid="{00000000-0005-0000-0000-000058030000}"/>
    <cellStyle name="1_Phanbotindung_2009_KH" xfId="611" xr:uid="{00000000-0005-0000-0000-000065030000}"/>
    <cellStyle name="1_Phu luc KS" xfId="612" xr:uid="{00000000-0005-0000-0000-000066030000}"/>
    <cellStyle name="1_phu luc thoi gian kiem tra cac du an 8-2007" xfId="613" xr:uid="{00000000-0005-0000-0000-000067030000}"/>
    <cellStyle name="1_Project N.Du" xfId="599" xr:uid="{00000000-0005-0000-0000-000059030000}"/>
    <cellStyle name="1_Project N.Du.dien" xfId="600" xr:uid="{00000000-0005-0000-0000-00005A030000}"/>
    <cellStyle name="1_Project N.Du_thanh hoa lap du an 062008" xfId="601" xr:uid="{00000000-0005-0000-0000-00005B030000}"/>
    <cellStyle name="1_Project N.Du_thanh hoa lap du an 062008_QT bieu 45 va 53 2011" xfId="602" xr:uid="{00000000-0005-0000-0000-00005C030000}"/>
    <cellStyle name="1_Project N.Du_thanh hoa lap du an 062008_Sheet2" xfId="603" xr:uid="{00000000-0005-0000-0000-00005D030000}"/>
    <cellStyle name="1_Project QL4" xfId="604" xr:uid="{00000000-0005-0000-0000-00005E030000}"/>
    <cellStyle name="1_Project QL4 goi 7" xfId="605" xr:uid="{00000000-0005-0000-0000-00005F030000}"/>
    <cellStyle name="1_Project QL4 goi 7_thanh hoa lap du an 062008" xfId="606" xr:uid="{00000000-0005-0000-0000-000060030000}"/>
    <cellStyle name="1_Project QL4 goi 7_thanh hoa lap du an 062008_QT bieu 45 va 53 2011" xfId="607" xr:uid="{00000000-0005-0000-0000-000061030000}"/>
    <cellStyle name="1_Project QL4 goi 7_thanh hoa lap du an 062008_Sheet2" xfId="608" xr:uid="{00000000-0005-0000-0000-000062030000}"/>
    <cellStyle name="1_Project QL4 goi5" xfId="609" xr:uid="{00000000-0005-0000-0000-000063030000}"/>
    <cellStyle name="1_Project QL4 goi8" xfId="610" xr:uid="{00000000-0005-0000-0000-000064030000}"/>
    <cellStyle name="1_QL1A-SUA2005" xfId="614" xr:uid="{00000000-0005-0000-0000-000068030000}"/>
    <cellStyle name="1_QL1A-SUA2005_thanh hoa lap du an 062008" xfId="615" xr:uid="{00000000-0005-0000-0000-000069030000}"/>
    <cellStyle name="1_QL1A-SUA2005_thanh hoa lap du an 062008_QT bieu 45 va 53 2011" xfId="616" xr:uid="{00000000-0005-0000-0000-00006A030000}"/>
    <cellStyle name="1_QL1A-SUA2005_thanh hoa lap du an 062008_Sheet2" xfId="617" xr:uid="{00000000-0005-0000-0000-00006B030000}"/>
    <cellStyle name="1_Sheet1" xfId="618" xr:uid="{00000000-0005-0000-0000-00006C030000}"/>
    <cellStyle name="1_Sheet1_Cau My Thinh sua theo don gia 59 (19-5-07)" xfId="619" xr:uid="{00000000-0005-0000-0000-00006D030000}"/>
    <cellStyle name="1_Sheet1_DT_Tham_Dinh_497_16-4-07" xfId="620" xr:uid="{00000000-0005-0000-0000-00006E030000}"/>
    <cellStyle name="1_Sheet1_DT-497" xfId="621" xr:uid="{00000000-0005-0000-0000-00006F030000}"/>
    <cellStyle name="1_Sheet1_DT-Khao-s¸t-TD" xfId="622" xr:uid="{00000000-0005-0000-0000-000070030000}"/>
    <cellStyle name="1_Sheet1_Huong Lam - Ban Giang (11-4-2007)" xfId="623" xr:uid="{00000000-0005-0000-0000-000071030000}"/>
    <cellStyle name="1_SuoiTon" xfId="624" xr:uid="{00000000-0005-0000-0000-000072030000}"/>
    <cellStyle name="1_SuoiTon_thanh hoa lap du an 062008" xfId="625" xr:uid="{00000000-0005-0000-0000-000073030000}"/>
    <cellStyle name="1_SuoiTon_thanh hoa lap du an 062008_QT bieu 45 va 53 2011" xfId="626" xr:uid="{00000000-0005-0000-0000-000074030000}"/>
    <cellStyle name="1_SuoiTon_thanh hoa lap du an 062008_Sheet2" xfId="627" xr:uid="{00000000-0005-0000-0000-000075030000}"/>
    <cellStyle name="1_t" xfId="628" xr:uid="{00000000-0005-0000-0000-000076030000}"/>
    <cellStyle name="1_TamkhoanKSDH" xfId="629" xr:uid="{00000000-0005-0000-0000-000077030000}"/>
    <cellStyle name="1_Tay THoa" xfId="630" xr:uid="{00000000-0005-0000-0000-000078030000}"/>
    <cellStyle name="1_Tay THoa_thanh hoa lap du an 062008" xfId="631" xr:uid="{00000000-0005-0000-0000-000079030000}"/>
    <cellStyle name="1_Tay THoa_thanh hoa lap du an 062008_QT bieu 45 va 53 2011" xfId="632" xr:uid="{00000000-0005-0000-0000-00007A030000}"/>
    <cellStyle name="1_Tay THoa_thanh hoa lap du an 062008_Sheet2" xfId="633" xr:uid="{00000000-0005-0000-0000-00007B030000}"/>
    <cellStyle name="1_TH in" xfId="646" xr:uid="{00000000-0005-0000-0000-000088030000}"/>
    <cellStyle name="1_Tham tra (8-11)1" xfId="647" xr:uid="{00000000-0005-0000-0000-000089030000}"/>
    <cellStyle name="1_Tham tra (8-11)1_thanh hoa lap du an 062008" xfId="648" xr:uid="{00000000-0005-0000-0000-00008A030000}"/>
    <cellStyle name="1_Tham tra (8-11)1_thanh hoa lap du an 062008_QT bieu 45 va 53 2011" xfId="649" xr:uid="{00000000-0005-0000-0000-00008B030000}"/>
    <cellStyle name="1_Tham tra (8-11)1_thanh hoa lap du an 062008_Sheet2" xfId="650" xr:uid="{00000000-0005-0000-0000-00008C030000}"/>
    <cellStyle name="1_THDA" xfId="651" xr:uid="{00000000-0005-0000-0000-00008D030000}"/>
    <cellStyle name="1_THkl" xfId="652" xr:uid="{00000000-0005-0000-0000-00008E030000}"/>
    <cellStyle name="1_THkl_thanh hoa lap du an 062008" xfId="653" xr:uid="{00000000-0005-0000-0000-00008F030000}"/>
    <cellStyle name="1_THkl_thanh hoa lap du an 062008_QT bieu 45 va 53 2011" xfId="654" xr:uid="{00000000-0005-0000-0000-000090030000}"/>
    <cellStyle name="1_THkl_thanh hoa lap du an 062008_Sheet2" xfId="655" xr:uid="{00000000-0005-0000-0000-000091030000}"/>
    <cellStyle name="1_THklpa2" xfId="656" xr:uid="{00000000-0005-0000-0000-000092030000}"/>
    <cellStyle name="1_THklpa2_thanh hoa lap du an 062008" xfId="657" xr:uid="{00000000-0005-0000-0000-000093030000}"/>
    <cellStyle name="1_THklpa2_thanh hoa lap du an 062008_QT bieu 45 va 53 2011" xfId="658" xr:uid="{00000000-0005-0000-0000-000094030000}"/>
    <cellStyle name="1_THklpa2_thanh hoa lap du an 062008_Sheet2" xfId="659" xr:uid="{00000000-0005-0000-0000-000095030000}"/>
    <cellStyle name="1_TMDTluong_540000(1)" xfId="634" xr:uid="{00000000-0005-0000-0000-00007C030000}"/>
    <cellStyle name="1_Tong hop DT dieu chinh duong 38-95" xfId="635" xr:uid="{00000000-0005-0000-0000-00007D030000}"/>
    <cellStyle name="1_Tong hop khoi luong duong 557 (30-5-2006)" xfId="636" xr:uid="{00000000-0005-0000-0000-00007E030000}"/>
    <cellStyle name="1_Tong muc dau tu" xfId="637" xr:uid="{00000000-0005-0000-0000-00007F030000}"/>
    <cellStyle name="1_TRUNG PMU 5" xfId="660" xr:uid="{00000000-0005-0000-0000-000096030000}"/>
    <cellStyle name="1_Tuyen so 1-Km0+00 - Km0+852.56" xfId="638" xr:uid="{00000000-0005-0000-0000-000080030000}"/>
    <cellStyle name="1_Tuyen so 1-Km0+00 - Km0+852.56_thanh hoa lap du an 062008" xfId="639" xr:uid="{00000000-0005-0000-0000-000081030000}"/>
    <cellStyle name="1_Tuyen so 1-Km0+00 - Km0+852.56_thanh hoa lap du an 062008_QT bieu 45 va 53 2011" xfId="640" xr:uid="{00000000-0005-0000-0000-000082030000}"/>
    <cellStyle name="1_Tuyen so 1-Km0+00 - Km0+852.56_thanh hoa lap du an 062008_Sheet2" xfId="641" xr:uid="{00000000-0005-0000-0000-000083030000}"/>
    <cellStyle name="1_TV sua ngay 02-08-06" xfId="642" xr:uid="{00000000-0005-0000-0000-000084030000}"/>
    <cellStyle name="1_TV sua ngay 02-08-06_thanh hoa lap du an 062008" xfId="643" xr:uid="{00000000-0005-0000-0000-000085030000}"/>
    <cellStyle name="1_TV sua ngay 02-08-06_thanh hoa lap du an 062008_QT bieu 45 va 53 2011" xfId="644" xr:uid="{00000000-0005-0000-0000-000086030000}"/>
    <cellStyle name="1_TV sua ngay 02-08-06_thanh hoa lap du an 062008_Sheet2" xfId="645" xr:uid="{00000000-0005-0000-0000-000087030000}"/>
    <cellStyle name="1_VatLieu 3 cau -NA" xfId="661" xr:uid="{00000000-0005-0000-0000-000097030000}"/>
    <cellStyle name="1_VatLieu 3 cau -NA_thanh hoa lap du an 062008" xfId="662" xr:uid="{00000000-0005-0000-0000-000098030000}"/>
    <cellStyle name="1_VatLieu 3 cau -NA_thanh hoa lap du an 062008_QT bieu 45 va 53 2011" xfId="663" xr:uid="{00000000-0005-0000-0000-000099030000}"/>
    <cellStyle name="1_VatLieu 3 cau -NA_thanh hoa lap du an 062008_Sheet2" xfId="664" xr:uid="{00000000-0005-0000-0000-00009A030000}"/>
    <cellStyle name="1_ÿÿÿÿÿ" xfId="665" xr:uid="{00000000-0005-0000-0000-00009B030000}"/>
    <cellStyle name="1_ÿÿÿÿÿ_1" xfId="666" xr:uid="{00000000-0005-0000-0000-00009C030000}"/>
    <cellStyle name="1_ÿÿÿÿÿ_1_thanh hoa lap du an 062008" xfId="667" xr:uid="{00000000-0005-0000-0000-00009D030000}"/>
    <cellStyle name="1_ÿÿÿÿÿ_1_thanh hoa lap du an 062008_QT bieu 45 va 53 2011" xfId="668" xr:uid="{00000000-0005-0000-0000-00009E030000}"/>
    <cellStyle name="1_ÿÿÿÿÿ_1_thanh hoa lap du an 062008_Sheet2" xfId="669" xr:uid="{00000000-0005-0000-0000-00009F030000}"/>
    <cellStyle name="1_ÿÿÿÿÿ_Book1" xfId="670" xr:uid="{00000000-0005-0000-0000-0000A0030000}"/>
    <cellStyle name="1_ÿÿÿÿÿ_Book1_Cau My Thinh sua theo don gia 59 (19-5-07)" xfId="671" xr:uid="{00000000-0005-0000-0000-0000A1030000}"/>
    <cellStyle name="1_ÿÿÿÿÿ_Book1_DT_Tham_Dinh_497_16-4-07" xfId="672" xr:uid="{00000000-0005-0000-0000-0000A2030000}"/>
    <cellStyle name="1_ÿÿÿÿÿ_Book1_DT-497" xfId="673" xr:uid="{00000000-0005-0000-0000-0000A3030000}"/>
    <cellStyle name="1_ÿÿÿÿÿ_Book1_DT-Khao-s¸t-TD" xfId="674" xr:uid="{00000000-0005-0000-0000-0000A4030000}"/>
    <cellStyle name="1_ÿÿÿÿÿ_Book1_Huong Lam - Ban Giang (11-4-2007)" xfId="675" xr:uid="{00000000-0005-0000-0000-0000A5030000}"/>
    <cellStyle name="1_ÿÿÿÿÿ_Cau My Thinh sua theo don gia 59 (19-5-07)" xfId="676" xr:uid="{00000000-0005-0000-0000-0000A6030000}"/>
    <cellStyle name="1_ÿÿÿÿÿ_DT_Tham_Dinh_497_16-4-07" xfId="677" xr:uid="{00000000-0005-0000-0000-0000A7030000}"/>
    <cellStyle name="1_ÿÿÿÿÿ_DT-497" xfId="678" xr:uid="{00000000-0005-0000-0000-0000A8030000}"/>
    <cellStyle name="1_ÿÿÿÿÿ_DT-Khao-s¸t-TD" xfId="679" xr:uid="{00000000-0005-0000-0000-0000A9030000}"/>
    <cellStyle name="1_ÿÿÿÿÿ_Huong Lam - Ban Giang (11-4-2007)" xfId="680" xr:uid="{00000000-0005-0000-0000-0000AA030000}"/>
    <cellStyle name="1_ÿÿÿÿÿ_phu luc klksht" xfId="681" xr:uid="{00000000-0005-0000-0000-0000AB030000}"/>
    <cellStyle name="1_ÿÿÿÿÿ_Tong hop DT dieu chinh duong 38-95" xfId="682" xr:uid="{00000000-0005-0000-0000-0000AC030000}"/>
    <cellStyle name="_x0001_1¼„½(" xfId="683" xr:uid="{00000000-0005-0000-0000-0000AD030000}"/>
    <cellStyle name="_x0001_1¼½(" xfId="684" xr:uid="{00000000-0005-0000-0000-0000AE030000}"/>
    <cellStyle name="18" xfId="685" xr:uid="{00000000-0005-0000-0000-0000AF030000}"/>
    <cellStyle name="18 2" xfId="13543" xr:uid="{00000000-0005-0000-0000-0000B0030000}"/>
    <cellStyle name="18 2 2" xfId="14534" xr:uid="{00000000-0005-0000-0000-0000B1030000}"/>
    <cellStyle name="18 2 2 2" xfId="17619" xr:uid="{00000000-0005-0000-0000-0000B2030000}"/>
    <cellStyle name="18 2 2 2 2" xfId="39274" xr:uid="{00000000-0005-0000-0000-0000B3030000}"/>
    <cellStyle name="18 2 2 3" xfId="36271" xr:uid="{00000000-0005-0000-0000-0000B4030000}"/>
    <cellStyle name="18 2 3" xfId="15517" xr:uid="{00000000-0005-0000-0000-0000B5030000}"/>
    <cellStyle name="18 2 3 2" xfId="37246" xr:uid="{00000000-0005-0000-0000-0000B6030000}"/>
    <cellStyle name="18 3" xfId="13607" xr:uid="{00000000-0005-0000-0000-0000B7030000}"/>
    <cellStyle name="18 3 2" xfId="16693" xr:uid="{00000000-0005-0000-0000-0000B8030000}"/>
    <cellStyle name="18 3 2 2" xfId="38348" xr:uid="{00000000-0005-0000-0000-0000B9030000}"/>
    <cellStyle name="18 3 3" xfId="35344" xr:uid="{00000000-0005-0000-0000-0000BA030000}"/>
    <cellStyle name="18 4" xfId="14855" xr:uid="{00000000-0005-0000-0000-0000BB030000}"/>
    <cellStyle name="18 4 2" xfId="17940" xr:uid="{00000000-0005-0000-0000-0000BC030000}"/>
    <cellStyle name="18 4 2 2" xfId="39595" xr:uid="{00000000-0005-0000-0000-0000BD030000}"/>
    <cellStyle name="18 4 3" xfId="36592" xr:uid="{00000000-0005-0000-0000-0000BE030000}"/>
    <cellStyle name="¹éºÐÀ²_      " xfId="686" xr:uid="{00000000-0005-0000-0000-0000BF030000}"/>
    <cellStyle name="2" xfId="687" xr:uid="{00000000-0005-0000-0000-0000C0030000}"/>
    <cellStyle name="2 2" xfId="3326" xr:uid="{00000000-0005-0000-0000-0000C1030000}"/>
    <cellStyle name="2 3" xfId="3869" xr:uid="{00000000-0005-0000-0000-0000C2030000}"/>
    <cellStyle name="2_6.Bang_luong_moi_XDCB" xfId="688" xr:uid="{00000000-0005-0000-0000-0000C3030000}"/>
    <cellStyle name="2_A che do KS +chi BQL" xfId="689" xr:uid="{00000000-0005-0000-0000-0000C4030000}"/>
    <cellStyle name="2_BANG CAM COC GPMB 8km" xfId="690" xr:uid="{00000000-0005-0000-0000-0000C5030000}"/>
    <cellStyle name="2_BANG CAM COC GPMB 8km_thanh hoa lap du an 062008" xfId="691" xr:uid="{00000000-0005-0000-0000-0000C6030000}"/>
    <cellStyle name="2_BANG CAM COC GPMB 8km_thanh hoa lap du an 062008_QT bieu 45 va 53 2011" xfId="692" xr:uid="{00000000-0005-0000-0000-0000C7030000}"/>
    <cellStyle name="2_BANG CAM COC GPMB 8km_thanh hoa lap du an 062008_Sheet2" xfId="693" xr:uid="{00000000-0005-0000-0000-0000C8030000}"/>
    <cellStyle name="2_Bang tong hop khoi luong" xfId="694" xr:uid="{00000000-0005-0000-0000-0000C9030000}"/>
    <cellStyle name="2_BCsoketgiuanhiemky_BIEU" xfId="695" xr:uid="{00000000-0005-0000-0000-0000CA030000}"/>
    <cellStyle name="2_Bieu_KH_2010_Giao" xfId="696" xr:uid="{00000000-0005-0000-0000-0000CB030000}"/>
    <cellStyle name="2_BieuKH.TM(T12.Gui TH)_2" xfId="697" xr:uid="{00000000-0005-0000-0000-0000CC030000}"/>
    <cellStyle name="2_Book1" xfId="698" xr:uid="{00000000-0005-0000-0000-0000CD030000}"/>
    <cellStyle name="2_Book1_1" xfId="699" xr:uid="{00000000-0005-0000-0000-0000CE030000}"/>
    <cellStyle name="2_Book1_1_thanh hoa lap du an 062008" xfId="700" xr:uid="{00000000-0005-0000-0000-0000CF030000}"/>
    <cellStyle name="2_Book1_1_thanh hoa lap du an 062008_QT bieu 45 va 53 2011" xfId="701" xr:uid="{00000000-0005-0000-0000-0000D0030000}"/>
    <cellStyle name="2_Book1_1_thanh hoa lap du an 062008_Sheet2" xfId="702" xr:uid="{00000000-0005-0000-0000-0000D1030000}"/>
    <cellStyle name="2_Book1_Book1" xfId="703" xr:uid="{00000000-0005-0000-0000-0000D2030000}"/>
    <cellStyle name="2_Book1_Book1_1" xfId="704" xr:uid="{00000000-0005-0000-0000-0000D3030000}"/>
    <cellStyle name="2_Book1_Book1_Book1" xfId="705" xr:uid="{00000000-0005-0000-0000-0000D4030000}"/>
    <cellStyle name="2_Book1_Book1_Book1_QT bieu 45 va 53 2011" xfId="706" xr:uid="{00000000-0005-0000-0000-0000D5030000}"/>
    <cellStyle name="2_Book1_Book1_Book1_Sheet2" xfId="707" xr:uid="{00000000-0005-0000-0000-0000D6030000}"/>
    <cellStyle name="2_Book1_Book1_Gia goi thau KS, TKBVTC sua Ngay 12-01" xfId="708" xr:uid="{00000000-0005-0000-0000-0000D7030000}"/>
    <cellStyle name="2_Book1_Book1_thanh hoa lap du an 062008" xfId="709" xr:uid="{00000000-0005-0000-0000-0000D8030000}"/>
    <cellStyle name="2_Book1_Cau Bai Son 2 Km 0+270.26 (8-11-2006)" xfId="710" xr:uid="{00000000-0005-0000-0000-0000D9030000}"/>
    <cellStyle name="2_Book1_Cau Bai Son 2 Km 0+270.26 (8-11-2006)_thanh hoa lap du an 062008" xfId="711" xr:uid="{00000000-0005-0000-0000-0000DA030000}"/>
    <cellStyle name="2_Book1_Cau Bai Son 2 Km 0+270.26 (8-11-2006)_thanh hoa lap du an 062008_QT bieu 45 va 53 2011" xfId="712" xr:uid="{00000000-0005-0000-0000-0000DB030000}"/>
    <cellStyle name="2_Book1_Cau Bai Son 2 Km 0+270.26 (8-11-2006)_thanh hoa lap du an 062008_Sheet2" xfId="713" xr:uid="{00000000-0005-0000-0000-0000DC030000}"/>
    <cellStyle name="2_Book1_Cau Hoa Son Km 1+441.06 (14-12-2006)" xfId="714" xr:uid="{00000000-0005-0000-0000-0000DD030000}"/>
    <cellStyle name="2_Book1_Cau Hoa Son Km 1+441.06 (14-12-2006)_thanh hoa lap du an 062008" xfId="715" xr:uid="{00000000-0005-0000-0000-0000DE030000}"/>
    <cellStyle name="2_Book1_Cau Hoa Son Km 1+441.06 (14-12-2006)_thanh hoa lap du an 062008_QT bieu 45 va 53 2011" xfId="716" xr:uid="{00000000-0005-0000-0000-0000DF030000}"/>
    <cellStyle name="2_Book1_Cau Hoa Son Km 1+441.06 (14-12-2006)_thanh hoa lap du an 062008_Sheet2" xfId="717" xr:uid="{00000000-0005-0000-0000-0000E0030000}"/>
    <cellStyle name="2_Book1_Cau Hoa Son Km 1+441.06 (22-10-2006)" xfId="718" xr:uid="{00000000-0005-0000-0000-0000E1030000}"/>
    <cellStyle name="2_Book1_Cau Hoa Son Km 1+441.06 (22-10-2006)_thanh hoa lap du an 062008" xfId="719" xr:uid="{00000000-0005-0000-0000-0000E2030000}"/>
    <cellStyle name="2_Book1_Cau Hoa Son Km 1+441.06 (22-10-2006)_thanh hoa lap du an 062008_QT bieu 45 va 53 2011" xfId="720" xr:uid="{00000000-0005-0000-0000-0000E3030000}"/>
    <cellStyle name="2_Book1_Cau Hoa Son Km 1+441.06 (22-10-2006)_thanh hoa lap du an 062008_Sheet2" xfId="721" xr:uid="{00000000-0005-0000-0000-0000E4030000}"/>
    <cellStyle name="2_Book1_Cau Hoa Son Km 1+441.06 (24-10-2006)" xfId="722" xr:uid="{00000000-0005-0000-0000-0000E5030000}"/>
    <cellStyle name="2_Book1_Cau Hoa Son Km 1+441.06 (24-10-2006)_thanh hoa lap du an 062008" xfId="723" xr:uid="{00000000-0005-0000-0000-0000E6030000}"/>
    <cellStyle name="2_Book1_Cau Hoa Son Km 1+441.06 (24-10-2006)_thanh hoa lap du an 062008_QT bieu 45 va 53 2011" xfId="724" xr:uid="{00000000-0005-0000-0000-0000E7030000}"/>
    <cellStyle name="2_Book1_Cau Hoa Son Km 1+441.06 (24-10-2006)_thanh hoa lap du an 062008_Sheet2" xfId="725" xr:uid="{00000000-0005-0000-0000-0000E8030000}"/>
    <cellStyle name="2_Book1_Cau Nam Tot(ngay 2-10-2006)" xfId="726" xr:uid="{00000000-0005-0000-0000-0000E9030000}"/>
    <cellStyle name="2_Book1_Cau Song Dao Km 1+51.54 (20-12-2006)" xfId="727" xr:uid="{00000000-0005-0000-0000-0000EA030000}"/>
    <cellStyle name="2_Book1_Cau Song Dao Km 1+51.54 (20-12-2006)_thanh hoa lap du an 062008" xfId="728" xr:uid="{00000000-0005-0000-0000-0000EB030000}"/>
    <cellStyle name="2_Book1_Cau Song Dao Km 1+51.54 (20-12-2006)_thanh hoa lap du an 062008_QT bieu 45 va 53 2011" xfId="729" xr:uid="{00000000-0005-0000-0000-0000EC030000}"/>
    <cellStyle name="2_Book1_Cau Song Dao Km 1+51.54 (20-12-2006)_thanh hoa lap du an 062008_Sheet2" xfId="730" xr:uid="{00000000-0005-0000-0000-0000ED030000}"/>
    <cellStyle name="2_Book1_CAU XOP XANG II(su­a)" xfId="731" xr:uid="{00000000-0005-0000-0000-0000EE030000}"/>
    <cellStyle name="2_Book1_CAU XOP XANG II(su­a)_thanh hoa lap du an 062008" xfId="732" xr:uid="{00000000-0005-0000-0000-0000EF030000}"/>
    <cellStyle name="2_Book1_CAU XOP XANG II(su­a)_thanh hoa lap du an 062008_QT bieu 45 va 53 2011" xfId="733" xr:uid="{00000000-0005-0000-0000-0000F0030000}"/>
    <cellStyle name="2_Book1_CAU XOP XANG II(su­a)_thanh hoa lap du an 062008_Sheet2" xfId="734" xr:uid="{00000000-0005-0000-0000-0000F1030000}"/>
    <cellStyle name="2_Book1_Dieu phoi dat goi 1" xfId="735" xr:uid="{00000000-0005-0000-0000-0000F2030000}"/>
    <cellStyle name="2_Book1_Dieu phoi dat goi 2" xfId="736" xr:uid="{00000000-0005-0000-0000-0000F3030000}"/>
    <cellStyle name="2_Book1_DT Kha thi ngay 11-2-06" xfId="737" xr:uid="{00000000-0005-0000-0000-0000F4030000}"/>
    <cellStyle name="2_Book1_DT Kha thi ngay 11-2-06_thanh hoa lap du an 062008" xfId="738" xr:uid="{00000000-0005-0000-0000-0000F5030000}"/>
    <cellStyle name="2_Book1_DT Kha thi ngay 11-2-06_thanh hoa lap du an 062008_QT bieu 45 va 53 2011" xfId="739" xr:uid="{00000000-0005-0000-0000-0000F6030000}"/>
    <cellStyle name="2_Book1_DT Kha thi ngay 11-2-06_thanh hoa lap du an 062008_Sheet2" xfId="740" xr:uid="{00000000-0005-0000-0000-0000F7030000}"/>
    <cellStyle name="2_Book1_DT ngay 04-01-2006" xfId="741" xr:uid="{00000000-0005-0000-0000-0000F8030000}"/>
    <cellStyle name="2_Book1_DT ngay 11-4-2006" xfId="742" xr:uid="{00000000-0005-0000-0000-0000F9030000}"/>
    <cellStyle name="2_Book1_DT ngay 15-11-05" xfId="743" xr:uid="{00000000-0005-0000-0000-0000FA030000}"/>
    <cellStyle name="2_Book1_DT ngay 15-11-05_thanh hoa lap du an 062008" xfId="744" xr:uid="{00000000-0005-0000-0000-0000FB030000}"/>
    <cellStyle name="2_Book1_DT ngay 15-11-05_thanh hoa lap du an 062008_QT bieu 45 va 53 2011" xfId="745" xr:uid="{00000000-0005-0000-0000-0000FC030000}"/>
    <cellStyle name="2_Book1_DT ngay 15-11-05_thanh hoa lap du an 062008_Sheet2" xfId="746" xr:uid="{00000000-0005-0000-0000-0000FD030000}"/>
    <cellStyle name="2_Book1_DT theo DM24" xfId="747" xr:uid="{00000000-0005-0000-0000-0000FE030000}"/>
    <cellStyle name="2_Book1_Du toan KT-TCsua theo TT 03 - YC 471" xfId="748" xr:uid="{00000000-0005-0000-0000-0000FF030000}"/>
    <cellStyle name="2_Book1_Du toan Phuong lam" xfId="749" xr:uid="{00000000-0005-0000-0000-000000040000}"/>
    <cellStyle name="2_Book1_Du toan Phuong lam_thanh hoa lap du an 062008" xfId="750" xr:uid="{00000000-0005-0000-0000-000001040000}"/>
    <cellStyle name="2_Book1_Du toan Phuong lam_thanh hoa lap du an 062008_QT bieu 45 va 53 2011" xfId="751" xr:uid="{00000000-0005-0000-0000-000002040000}"/>
    <cellStyle name="2_Book1_Du toan Phuong lam_thanh hoa lap du an 062008_Sheet2" xfId="752" xr:uid="{00000000-0005-0000-0000-000003040000}"/>
    <cellStyle name="2_Book1_Du toan QL 27 (23-12-2005)" xfId="753" xr:uid="{00000000-0005-0000-0000-000004040000}"/>
    <cellStyle name="2_Book1_DuAnKT ngay 11-2-2006" xfId="754" xr:uid="{00000000-0005-0000-0000-000005040000}"/>
    <cellStyle name="2_Book1_Goi 1" xfId="755" xr:uid="{00000000-0005-0000-0000-000006040000}"/>
    <cellStyle name="2_Book1_Goi thau so 1 (14-12-2006)" xfId="756" xr:uid="{00000000-0005-0000-0000-000007040000}"/>
    <cellStyle name="2_Book1_Goi thau so 1 (14-12-2006)_thanh hoa lap du an 062008" xfId="757" xr:uid="{00000000-0005-0000-0000-000008040000}"/>
    <cellStyle name="2_Book1_Goi thau so 1 (14-12-2006)_thanh hoa lap du an 062008_QT bieu 45 va 53 2011" xfId="758" xr:uid="{00000000-0005-0000-0000-000009040000}"/>
    <cellStyle name="2_Book1_Goi thau so 1 (14-12-2006)_thanh hoa lap du an 062008_Sheet2" xfId="759" xr:uid="{00000000-0005-0000-0000-00000A040000}"/>
    <cellStyle name="2_Book1_Goi thau so 2 (20-6-2006)" xfId="760" xr:uid="{00000000-0005-0000-0000-00000B040000}"/>
    <cellStyle name="2_Book1_Goi thau so 2 (20-6-2006)_thanh hoa lap du an 062008" xfId="761" xr:uid="{00000000-0005-0000-0000-00000C040000}"/>
    <cellStyle name="2_Book1_Goi thau so 2 (20-6-2006)_thanh hoa lap du an 062008_QT bieu 45 va 53 2011" xfId="762" xr:uid="{00000000-0005-0000-0000-00000D040000}"/>
    <cellStyle name="2_Book1_Goi thau so 2 (20-6-2006)_thanh hoa lap du an 062008_Sheet2" xfId="763" xr:uid="{00000000-0005-0000-0000-00000E040000}"/>
    <cellStyle name="2_Book1_Goi thau so 2 (30-01-2007)" xfId="764" xr:uid="{00000000-0005-0000-0000-00000F040000}"/>
    <cellStyle name="2_Book1_Goi thau so 2 (30-01-2007)_thanh hoa lap du an 062008" xfId="765" xr:uid="{00000000-0005-0000-0000-000010040000}"/>
    <cellStyle name="2_Book1_Goi thau so 2 (30-01-2007)_thanh hoa lap du an 062008_QT bieu 45 va 53 2011" xfId="766" xr:uid="{00000000-0005-0000-0000-000011040000}"/>
    <cellStyle name="2_Book1_Goi thau so 2 (30-01-2007)_thanh hoa lap du an 062008_Sheet2" xfId="767" xr:uid="{00000000-0005-0000-0000-000012040000}"/>
    <cellStyle name="2_Book1_Goi02(25-05-2006)" xfId="768" xr:uid="{00000000-0005-0000-0000-000013040000}"/>
    <cellStyle name="2_Book1_K C N - HUNG DONG L.NHUA" xfId="769" xr:uid="{00000000-0005-0000-0000-000014040000}"/>
    <cellStyle name="2_Book1_K C N - HUNG DONG L.NHUA_thanh hoa lap du an 062008" xfId="770" xr:uid="{00000000-0005-0000-0000-000015040000}"/>
    <cellStyle name="2_Book1_K C N - HUNG DONG L.NHUA_thanh hoa lap du an 062008_QT bieu 45 va 53 2011" xfId="771" xr:uid="{00000000-0005-0000-0000-000016040000}"/>
    <cellStyle name="2_Book1_K C N - HUNG DONG L.NHUA_thanh hoa lap du an 062008_Sheet2" xfId="772" xr:uid="{00000000-0005-0000-0000-000017040000}"/>
    <cellStyle name="2_Book1_Khoi Luong Hoang Truong - Hoang Phu" xfId="774" xr:uid="{00000000-0005-0000-0000-000019040000}"/>
    <cellStyle name="2_Book1_Khoi Luong Hoang Truong - Hoang Phu_thanh hoa lap du an 062008" xfId="775" xr:uid="{00000000-0005-0000-0000-00001A040000}"/>
    <cellStyle name="2_Book1_Khoi Luong Hoang Truong - Hoang Phu_thanh hoa lap du an 062008_QT bieu 45 va 53 2011" xfId="776" xr:uid="{00000000-0005-0000-0000-00001B040000}"/>
    <cellStyle name="2_Book1_Khoi Luong Hoang Truong - Hoang Phu_thanh hoa lap du an 062008_Sheet2" xfId="777" xr:uid="{00000000-0005-0000-0000-00001C040000}"/>
    <cellStyle name="2_Book1_km48-53 (tham tra ngay 23-10-2006)" xfId="773" xr:uid="{00000000-0005-0000-0000-000018040000}"/>
    <cellStyle name="2_Book1_Muong TL" xfId="778" xr:uid="{00000000-0005-0000-0000-00001D040000}"/>
    <cellStyle name="2_Book1_thanh hoa lap du an 062008" xfId="781" xr:uid="{00000000-0005-0000-0000-000020040000}"/>
    <cellStyle name="2_Book1_thanh hoa lap du an 062008_QT bieu 45 va 53 2011" xfId="782" xr:uid="{00000000-0005-0000-0000-000021040000}"/>
    <cellStyle name="2_Book1_thanh hoa lap du an 062008_Sheet2" xfId="783" xr:uid="{00000000-0005-0000-0000-000022040000}"/>
    <cellStyle name="2_Book1_Tuyen so 1-Km0+00 - Km0+852.56" xfId="779" xr:uid="{00000000-0005-0000-0000-00001E040000}"/>
    <cellStyle name="2_Book1_TV sua ngay 02-08-06" xfId="780" xr:uid="{00000000-0005-0000-0000-00001F040000}"/>
    <cellStyle name="2_Book1_ÿÿÿÿÿ" xfId="784" xr:uid="{00000000-0005-0000-0000-000023040000}"/>
    <cellStyle name="2_C" xfId="785" xr:uid="{00000000-0005-0000-0000-000024040000}"/>
    <cellStyle name="2_Cau Bai Son 2 Km 0+270.26 (8-11-2006)" xfId="786" xr:uid="{00000000-0005-0000-0000-000025040000}"/>
    <cellStyle name="2_Cau Hoi 115" xfId="787" xr:uid="{00000000-0005-0000-0000-000026040000}"/>
    <cellStyle name="2_Cau Hoi 115_thanh hoa lap du an 062008" xfId="788" xr:uid="{00000000-0005-0000-0000-000027040000}"/>
    <cellStyle name="2_Cau Hoi 115_thanh hoa lap du an 062008_QT bieu 45 va 53 2011" xfId="789" xr:uid="{00000000-0005-0000-0000-000028040000}"/>
    <cellStyle name="2_Cau Hoi 115_thanh hoa lap du an 062008_Sheet2" xfId="790" xr:uid="{00000000-0005-0000-0000-000029040000}"/>
    <cellStyle name="2_Cau Hua Trai (TT 04)" xfId="791" xr:uid="{00000000-0005-0000-0000-00002A040000}"/>
    <cellStyle name="2_Cau My Thinh sua theo don gia 59 (19-5-07)" xfId="792" xr:uid="{00000000-0005-0000-0000-00002B040000}"/>
    <cellStyle name="2_Cau Nam Tot(ngay 2-10-2006)" xfId="793" xr:uid="{00000000-0005-0000-0000-00002C040000}"/>
    <cellStyle name="2_Cau Nam Tot(ngay 2-10-2006)_thanh hoa lap du an 062008" xfId="794" xr:uid="{00000000-0005-0000-0000-00002D040000}"/>
    <cellStyle name="2_Cau Nam Tot(ngay 2-10-2006)_thanh hoa lap du an 062008_QT bieu 45 va 53 2011" xfId="795" xr:uid="{00000000-0005-0000-0000-00002E040000}"/>
    <cellStyle name="2_Cau Nam Tot(ngay 2-10-2006)_thanh hoa lap du an 062008_Sheet2" xfId="796" xr:uid="{00000000-0005-0000-0000-00002F040000}"/>
    <cellStyle name="2_Cau Song Dao Km 1+51.54 (20-12-2006)" xfId="797" xr:uid="{00000000-0005-0000-0000-000030040000}"/>
    <cellStyle name="2_Cau Thanh Ha 1" xfId="798" xr:uid="{00000000-0005-0000-0000-000031040000}"/>
    <cellStyle name="2_Cau thuy dien Ban La (Cu Anh)" xfId="799" xr:uid="{00000000-0005-0000-0000-000032040000}"/>
    <cellStyle name="2_Cau thuy dien Ban La (Cu Anh)_thanh hoa lap du an 062008" xfId="800" xr:uid="{00000000-0005-0000-0000-000033040000}"/>
    <cellStyle name="2_Cau thuy dien Ban La (Cu Anh)_thanh hoa lap du an 062008_QT bieu 45 va 53 2011" xfId="801" xr:uid="{00000000-0005-0000-0000-000034040000}"/>
    <cellStyle name="2_Cau thuy dien Ban La (Cu Anh)_thanh hoa lap du an 062008_Sheet2" xfId="802" xr:uid="{00000000-0005-0000-0000-000035040000}"/>
    <cellStyle name="2_CAU XOP XANG II(su­a)" xfId="803" xr:uid="{00000000-0005-0000-0000-000036040000}"/>
    <cellStyle name="2_Chau Thon - Tan Xuan (goi 5)" xfId="806" xr:uid="{00000000-0005-0000-0000-000039040000}"/>
    <cellStyle name="2_Chau Thon - Tan Xuan (KCS 8-12-06)" xfId="807" xr:uid="{00000000-0005-0000-0000-00003A040000}"/>
    <cellStyle name="2_Chi phi KS" xfId="808" xr:uid="{00000000-0005-0000-0000-00003B040000}"/>
    <cellStyle name="2_Chi tieu su nghiep VHXH 2009 chi tiet_01_12qh3t12" xfId="809" xr:uid="{00000000-0005-0000-0000-00003C040000}"/>
    <cellStyle name="2_Chinhthuc_Dongquyen_NLN" xfId="810" xr:uid="{00000000-0005-0000-0000-00003D040000}"/>
    <cellStyle name="2_ChiTieu_KeHoach_2009" xfId="811" xr:uid="{00000000-0005-0000-0000-00003E040000}"/>
    <cellStyle name="2_cong" xfId="804" xr:uid="{00000000-0005-0000-0000-000037040000}"/>
    <cellStyle name="2_cu ly van chuyen" xfId="805" xr:uid="{00000000-0005-0000-0000-000038040000}"/>
    <cellStyle name="2_Dakt-Cau tinh Hua Phan" xfId="812" xr:uid="{00000000-0005-0000-0000-00003F040000}"/>
    <cellStyle name="2_Danhmuc_Quyhoach2009" xfId="813" xr:uid="{00000000-0005-0000-0000-000040040000}"/>
    <cellStyle name="2_DIEN" xfId="814" xr:uid="{00000000-0005-0000-0000-000041040000}"/>
    <cellStyle name="2_Dieu phoi dat goi 1" xfId="815" xr:uid="{00000000-0005-0000-0000-000042040000}"/>
    <cellStyle name="2_Dieu phoi dat goi 1_thanh hoa lap du an 062008" xfId="816" xr:uid="{00000000-0005-0000-0000-000043040000}"/>
    <cellStyle name="2_Dieu phoi dat goi 1_thanh hoa lap du an 062008_QT bieu 45 va 53 2011" xfId="817" xr:uid="{00000000-0005-0000-0000-000044040000}"/>
    <cellStyle name="2_Dieu phoi dat goi 1_thanh hoa lap du an 062008_Sheet2" xfId="818" xr:uid="{00000000-0005-0000-0000-000045040000}"/>
    <cellStyle name="2_Dieu phoi dat goi 2" xfId="819" xr:uid="{00000000-0005-0000-0000-000046040000}"/>
    <cellStyle name="2_Dieu phoi dat goi 2_thanh hoa lap du an 062008" xfId="820" xr:uid="{00000000-0005-0000-0000-000047040000}"/>
    <cellStyle name="2_Dieu phoi dat goi 2_thanh hoa lap du an 062008_QT bieu 45 va 53 2011" xfId="821" xr:uid="{00000000-0005-0000-0000-000048040000}"/>
    <cellStyle name="2_Dieu phoi dat goi 2_thanh hoa lap du an 062008_Sheet2" xfId="822" xr:uid="{00000000-0005-0000-0000-000049040000}"/>
    <cellStyle name="2_Dinh muc thiet ke" xfId="823" xr:uid="{00000000-0005-0000-0000-00004A040000}"/>
    <cellStyle name="2_DONGIA" xfId="824" xr:uid="{00000000-0005-0000-0000-00004B040000}"/>
    <cellStyle name="2_DT Chau Hong  trinh ngay 09-01-07" xfId="825" xr:uid="{00000000-0005-0000-0000-00004C040000}"/>
    <cellStyle name="2_DT Chau Hong  trinh ngay 09-01-07_thanh hoa lap du an 062008" xfId="826" xr:uid="{00000000-0005-0000-0000-00004D040000}"/>
    <cellStyle name="2_DT Chau Hong  trinh ngay 09-01-07_thanh hoa lap du an 062008_QT bieu 45 va 53 2011" xfId="827" xr:uid="{00000000-0005-0000-0000-00004E040000}"/>
    <cellStyle name="2_DT Chau Hong  trinh ngay 09-01-07_thanh hoa lap du an 062008_Sheet2" xfId="828" xr:uid="{00000000-0005-0000-0000-00004F040000}"/>
    <cellStyle name="2_DT Kha thi ngay 11-2-06" xfId="830" xr:uid="{00000000-0005-0000-0000-000051040000}"/>
    <cellStyle name="2_DT KT ngay 10-9-2005" xfId="829" xr:uid="{00000000-0005-0000-0000-000050040000}"/>
    <cellStyle name="2_DT ngay 04-01-2006" xfId="831" xr:uid="{00000000-0005-0000-0000-000052040000}"/>
    <cellStyle name="2_DT ngay 04-01-2006_thanh hoa lap du an 062008" xfId="832" xr:uid="{00000000-0005-0000-0000-000053040000}"/>
    <cellStyle name="2_DT ngay 04-01-2006_thanh hoa lap du an 062008_QT bieu 45 va 53 2011" xfId="833" xr:uid="{00000000-0005-0000-0000-000054040000}"/>
    <cellStyle name="2_DT ngay 04-01-2006_thanh hoa lap du an 062008_Sheet2" xfId="834" xr:uid="{00000000-0005-0000-0000-000055040000}"/>
    <cellStyle name="2_DT ngay 11-4-2006" xfId="835" xr:uid="{00000000-0005-0000-0000-000056040000}"/>
    <cellStyle name="2_DT ngay 11-4-2006_thanh hoa lap du an 062008" xfId="836" xr:uid="{00000000-0005-0000-0000-000057040000}"/>
    <cellStyle name="2_DT ngay 11-4-2006_thanh hoa lap du an 062008_QT bieu 45 va 53 2011" xfId="837" xr:uid="{00000000-0005-0000-0000-000058040000}"/>
    <cellStyle name="2_DT ngay 11-4-2006_thanh hoa lap du an 062008_Sheet2" xfId="838" xr:uid="{00000000-0005-0000-0000-000059040000}"/>
    <cellStyle name="2_DT ngay 15-11-05" xfId="839" xr:uid="{00000000-0005-0000-0000-00005A040000}"/>
    <cellStyle name="2_DT theo DM24" xfId="840" xr:uid="{00000000-0005-0000-0000-00005B040000}"/>
    <cellStyle name="2_DT theo DM24_thanh hoa lap du an 062008" xfId="841" xr:uid="{00000000-0005-0000-0000-00005C040000}"/>
    <cellStyle name="2_DT theo DM24_thanh hoa lap du an 062008_QT bieu 45 va 53 2011" xfId="842" xr:uid="{00000000-0005-0000-0000-00005D040000}"/>
    <cellStyle name="2_DT theo DM24_thanh hoa lap du an 062008_Sheet2" xfId="843" xr:uid="{00000000-0005-0000-0000-00005E040000}"/>
    <cellStyle name="2_DT-497" xfId="844" xr:uid="{00000000-0005-0000-0000-00005F040000}"/>
    <cellStyle name="2_DT-497_thanh hoa lap du an 062008" xfId="845" xr:uid="{00000000-0005-0000-0000-000060040000}"/>
    <cellStyle name="2_DT-497_thanh hoa lap du an 062008_QT bieu 45 va 53 2011" xfId="846" xr:uid="{00000000-0005-0000-0000-000061040000}"/>
    <cellStyle name="2_DT-497_thanh hoa lap du an 062008_Sheet2" xfId="847" xr:uid="{00000000-0005-0000-0000-000062040000}"/>
    <cellStyle name="2_DT-Khao-s¸t-TD" xfId="848" xr:uid="{00000000-0005-0000-0000-000063040000}"/>
    <cellStyle name="2_DT-Khao-s¸t-TD_thanh hoa lap du an 062008" xfId="849" xr:uid="{00000000-0005-0000-0000-000064040000}"/>
    <cellStyle name="2_DT-Khao-s¸t-TD_thanh hoa lap du an 062008_QT bieu 45 va 53 2011" xfId="850" xr:uid="{00000000-0005-0000-0000-000065040000}"/>
    <cellStyle name="2_DT-Khao-s¸t-TD_thanh hoa lap du an 062008_Sheet2" xfId="851" xr:uid="{00000000-0005-0000-0000-000066040000}"/>
    <cellStyle name="2_DTXL goi 11(20-9-05)" xfId="852" xr:uid="{00000000-0005-0000-0000-000067040000}"/>
    <cellStyle name="2_du toan" xfId="853" xr:uid="{00000000-0005-0000-0000-000068040000}"/>
    <cellStyle name="2_du toan (03-11-05)" xfId="854" xr:uid="{00000000-0005-0000-0000-000069040000}"/>
    <cellStyle name="2_Du toan (12-05-2005) Tham dinh" xfId="855" xr:uid="{00000000-0005-0000-0000-00006A040000}"/>
    <cellStyle name="2_Du toan (12-05-2005) Tham dinh_thanh hoa lap du an 062008" xfId="856" xr:uid="{00000000-0005-0000-0000-00006B040000}"/>
    <cellStyle name="2_Du toan (12-05-2005) Tham dinh_thanh hoa lap du an 062008_QT bieu 45 va 53 2011" xfId="857" xr:uid="{00000000-0005-0000-0000-00006C040000}"/>
    <cellStyle name="2_Du toan (12-05-2005) Tham dinh_thanh hoa lap du an 062008_Sheet2" xfId="858" xr:uid="{00000000-0005-0000-0000-00006D040000}"/>
    <cellStyle name="2_Du toan (23-05-2005) Tham dinh" xfId="859" xr:uid="{00000000-0005-0000-0000-00006E040000}"/>
    <cellStyle name="2_Du toan (23-05-2005) Tham dinh_thanh hoa lap du an 062008" xfId="860" xr:uid="{00000000-0005-0000-0000-00006F040000}"/>
    <cellStyle name="2_Du toan (23-05-2005) Tham dinh_thanh hoa lap du an 062008_QT bieu 45 va 53 2011" xfId="861" xr:uid="{00000000-0005-0000-0000-000070040000}"/>
    <cellStyle name="2_Du toan (23-05-2005) Tham dinh_thanh hoa lap du an 062008_Sheet2" xfId="862" xr:uid="{00000000-0005-0000-0000-000071040000}"/>
    <cellStyle name="2_Du toan (5 - 04 - 2004)" xfId="863" xr:uid="{00000000-0005-0000-0000-000072040000}"/>
    <cellStyle name="2_Du toan (5 - 04 - 2004)_thanh hoa lap du an 062008" xfId="864" xr:uid="{00000000-0005-0000-0000-000073040000}"/>
    <cellStyle name="2_Du toan (5 - 04 - 2004)_thanh hoa lap du an 062008_QT bieu 45 va 53 2011" xfId="865" xr:uid="{00000000-0005-0000-0000-000074040000}"/>
    <cellStyle name="2_Du toan (5 - 04 - 2004)_thanh hoa lap du an 062008_Sheet2" xfId="866" xr:uid="{00000000-0005-0000-0000-000075040000}"/>
    <cellStyle name="2_Du toan (6-3-2005)" xfId="867" xr:uid="{00000000-0005-0000-0000-000076040000}"/>
    <cellStyle name="2_Du toan (Ban A)" xfId="868" xr:uid="{00000000-0005-0000-0000-000077040000}"/>
    <cellStyle name="2_Du toan (Ban A)_thanh hoa lap du an 062008" xfId="869" xr:uid="{00000000-0005-0000-0000-000078040000}"/>
    <cellStyle name="2_Du toan (Ban A)_thanh hoa lap du an 062008_QT bieu 45 va 53 2011" xfId="870" xr:uid="{00000000-0005-0000-0000-000079040000}"/>
    <cellStyle name="2_Du toan (Ban A)_thanh hoa lap du an 062008_Sheet2" xfId="871" xr:uid="{00000000-0005-0000-0000-00007A040000}"/>
    <cellStyle name="2_Du toan (ngay 13 - 07 - 2004)" xfId="872" xr:uid="{00000000-0005-0000-0000-00007B040000}"/>
    <cellStyle name="2_Du toan (ngay 13 - 07 - 2004)_thanh hoa lap du an 062008" xfId="873" xr:uid="{00000000-0005-0000-0000-00007C040000}"/>
    <cellStyle name="2_Du toan (ngay 13 - 07 - 2004)_thanh hoa lap du an 062008_QT bieu 45 va 53 2011" xfId="874" xr:uid="{00000000-0005-0000-0000-00007D040000}"/>
    <cellStyle name="2_Du toan (ngay 13 - 07 - 2004)_thanh hoa lap du an 062008_Sheet2" xfId="875" xr:uid="{00000000-0005-0000-0000-00007E040000}"/>
    <cellStyle name="2_Du toan (ngay 25-9-06)" xfId="876" xr:uid="{00000000-0005-0000-0000-00007F040000}"/>
    <cellStyle name="2_Du toan (ngay03-02-07) theo DG moi" xfId="877" xr:uid="{00000000-0005-0000-0000-000080040000}"/>
    <cellStyle name="2_Du toan 558 (Km17+508.12 - Km 22)" xfId="878" xr:uid="{00000000-0005-0000-0000-000081040000}"/>
    <cellStyle name="2_Du toan 558 (Km17+508.12 - Km 22)_thanh hoa lap du an 062008" xfId="879" xr:uid="{00000000-0005-0000-0000-000082040000}"/>
    <cellStyle name="2_Du toan 558 (Km17+508.12 - Km 22)_thanh hoa lap du an 062008_QT bieu 45 va 53 2011" xfId="880" xr:uid="{00000000-0005-0000-0000-000083040000}"/>
    <cellStyle name="2_Du toan 558 (Km17+508.12 - Km 22)_thanh hoa lap du an 062008_Sheet2" xfId="881" xr:uid="{00000000-0005-0000-0000-000084040000}"/>
    <cellStyle name="2_Du toan bo sung (11-2004)" xfId="882" xr:uid="{00000000-0005-0000-0000-000085040000}"/>
    <cellStyle name="2_Du toan Cang Vung Ang (Tham tra 3-11-06)" xfId="883" xr:uid="{00000000-0005-0000-0000-000086040000}"/>
    <cellStyle name="2_Du toan Cang Vung Ang (Tham tra 3-11-06)_thanh hoa lap du an 062008" xfId="884" xr:uid="{00000000-0005-0000-0000-000087040000}"/>
    <cellStyle name="2_Du toan Cang Vung Ang (Tham tra 3-11-06)_thanh hoa lap du an 062008_QT bieu 45 va 53 2011" xfId="885" xr:uid="{00000000-0005-0000-0000-000088040000}"/>
    <cellStyle name="2_Du toan Cang Vung Ang (Tham tra 3-11-06)_thanh hoa lap du an 062008_Sheet2" xfId="886" xr:uid="{00000000-0005-0000-0000-000089040000}"/>
    <cellStyle name="2_Du toan Cang Vung Ang ngay 09-8-06 " xfId="887" xr:uid="{00000000-0005-0000-0000-00008A040000}"/>
    <cellStyle name="2_Du toan Cang Vung Ang ngay 09-8-06 _thanh hoa lap du an 062008" xfId="888" xr:uid="{00000000-0005-0000-0000-00008B040000}"/>
    <cellStyle name="2_Du toan Cang Vung Ang ngay 09-8-06 _thanh hoa lap du an 062008_QT bieu 45 va 53 2011" xfId="889" xr:uid="{00000000-0005-0000-0000-00008C040000}"/>
    <cellStyle name="2_Du toan Cang Vung Ang ngay 09-8-06 _thanh hoa lap du an 062008_Sheet2" xfId="890" xr:uid="{00000000-0005-0000-0000-00008D040000}"/>
    <cellStyle name="2_Du toan dieu chin theo don gia moi (1-2-2007)" xfId="891" xr:uid="{00000000-0005-0000-0000-00008E040000}"/>
    <cellStyle name="2_Du toan Doan Km 53 - 60 sua theo tham tra(15-5-2007)" xfId="893" xr:uid="{00000000-0005-0000-0000-000090040000}"/>
    <cellStyle name="2_Du toan Doan Km 53 - 60 sua theo tham tra(15-5-2007)_thanh hoa lap du an 062008" xfId="894" xr:uid="{00000000-0005-0000-0000-000091040000}"/>
    <cellStyle name="2_Du toan Doan Km 53 - 60 sua theo tham tra(15-5-2007)_thanh hoa lap du an 062008_QT bieu 45 va 53 2011" xfId="895" xr:uid="{00000000-0005-0000-0000-000092040000}"/>
    <cellStyle name="2_Du toan Doan Km 53 - 60 sua theo tham tra(15-5-2007)_thanh hoa lap du an 062008_Sheet2" xfId="896" xr:uid="{00000000-0005-0000-0000-000093040000}"/>
    <cellStyle name="2_Du toan Doan Km 53 - 60 sua theo TV4 tham tra(9-6-2007)" xfId="892" xr:uid="{00000000-0005-0000-0000-00008F040000}"/>
    <cellStyle name="2_Du toan Goi 1" xfId="897" xr:uid="{00000000-0005-0000-0000-000094040000}"/>
    <cellStyle name="2_Du toan Goi 1_thanh hoa lap du an 062008" xfId="898" xr:uid="{00000000-0005-0000-0000-000095040000}"/>
    <cellStyle name="2_Du toan Goi 1_thanh hoa lap du an 062008_QT bieu 45 va 53 2011" xfId="899" xr:uid="{00000000-0005-0000-0000-000096040000}"/>
    <cellStyle name="2_Du toan Goi 1_thanh hoa lap du an 062008_Sheet2" xfId="900" xr:uid="{00000000-0005-0000-0000-000097040000}"/>
    <cellStyle name="2_du toan goi 12" xfId="901" xr:uid="{00000000-0005-0000-0000-000098040000}"/>
    <cellStyle name="2_Du toan Goi 2" xfId="902" xr:uid="{00000000-0005-0000-0000-000099040000}"/>
    <cellStyle name="2_Du toan Goi 2_thanh hoa lap du an 062008" xfId="903" xr:uid="{00000000-0005-0000-0000-00009A040000}"/>
    <cellStyle name="2_Du toan Goi 2_thanh hoa lap du an 062008_QT bieu 45 va 53 2011" xfId="904" xr:uid="{00000000-0005-0000-0000-00009B040000}"/>
    <cellStyle name="2_Du toan Goi 2_thanh hoa lap du an 062008_Sheet2" xfId="905" xr:uid="{00000000-0005-0000-0000-00009C040000}"/>
    <cellStyle name="2_Du toan Huong Lam - Ban Giang (ngay28-11-06)" xfId="906" xr:uid="{00000000-0005-0000-0000-00009D040000}"/>
    <cellStyle name="2_Du toan Huong Lam - Ban Giang (ngay28-11-06)_thanh hoa lap du an 062008" xfId="907" xr:uid="{00000000-0005-0000-0000-00009E040000}"/>
    <cellStyle name="2_Du toan Huong Lam - Ban Giang (ngay28-11-06)_thanh hoa lap du an 062008_QT bieu 45 va 53 2011" xfId="908" xr:uid="{00000000-0005-0000-0000-00009F040000}"/>
    <cellStyle name="2_Du toan Huong Lam - Ban Giang (ngay28-11-06)_thanh hoa lap du an 062008_Sheet2" xfId="909" xr:uid="{00000000-0005-0000-0000-0000A0040000}"/>
    <cellStyle name="2_Du toan Huong Lam - Ban Giang theo DG 59 (ngay3-2-07)" xfId="910" xr:uid="{00000000-0005-0000-0000-0000A1040000}"/>
    <cellStyle name="2_Du toan Huong Lam - Ban Giang theo DG 59 (ngay3-2-07)_thanh hoa lap du an 062008" xfId="911" xr:uid="{00000000-0005-0000-0000-0000A2040000}"/>
    <cellStyle name="2_Du toan Huong Lam - Ban Giang theo DG 59 (ngay3-2-07)_thanh hoa lap du an 062008_QT bieu 45 va 53 2011" xfId="912" xr:uid="{00000000-0005-0000-0000-0000A3040000}"/>
    <cellStyle name="2_Du toan Huong Lam - Ban Giang theo DG 59 (ngay3-2-07)_thanh hoa lap du an 062008_Sheet2" xfId="913" xr:uid="{00000000-0005-0000-0000-0000A4040000}"/>
    <cellStyle name="2_Du toan khao sat don 553 (da sua 16.5.08)" xfId="918" xr:uid="{00000000-0005-0000-0000-0000A9040000}"/>
    <cellStyle name="2_Du toan KT-TCsua theo TT 03 - YC 471" xfId="914" xr:uid="{00000000-0005-0000-0000-0000A5040000}"/>
    <cellStyle name="2_Du toan KT-TCsua theo TT 03 - YC 471_thanh hoa lap du an 062008" xfId="915" xr:uid="{00000000-0005-0000-0000-0000A6040000}"/>
    <cellStyle name="2_Du toan KT-TCsua theo TT 03 - YC 471_thanh hoa lap du an 062008_QT bieu 45 va 53 2011" xfId="916" xr:uid="{00000000-0005-0000-0000-0000A7040000}"/>
    <cellStyle name="2_Du toan KT-TCsua theo TT 03 - YC 471_thanh hoa lap du an 062008_Sheet2" xfId="917" xr:uid="{00000000-0005-0000-0000-0000A8040000}"/>
    <cellStyle name="2_Du toan ngay (28-10-2005)" xfId="919" xr:uid="{00000000-0005-0000-0000-0000AA040000}"/>
    <cellStyle name="2_Du toan ngay (28-10-2005)_thanh hoa lap du an 062008" xfId="920" xr:uid="{00000000-0005-0000-0000-0000AB040000}"/>
    <cellStyle name="2_Du toan ngay (28-10-2005)_thanh hoa lap du an 062008_QT bieu 45 va 53 2011" xfId="921" xr:uid="{00000000-0005-0000-0000-0000AC040000}"/>
    <cellStyle name="2_Du toan ngay (28-10-2005)_thanh hoa lap du an 062008_Sheet2" xfId="922" xr:uid="{00000000-0005-0000-0000-0000AD040000}"/>
    <cellStyle name="2_Du toan ngay 16-4-2007" xfId="923" xr:uid="{00000000-0005-0000-0000-0000AE040000}"/>
    <cellStyle name="2_Du toan ngay 1-9-2004 (version 1)" xfId="924" xr:uid="{00000000-0005-0000-0000-0000AF040000}"/>
    <cellStyle name="2_Du toan ngay 1-9-2004 (version 1)_thanh hoa lap du an 062008" xfId="925" xr:uid="{00000000-0005-0000-0000-0000B0040000}"/>
    <cellStyle name="2_Du toan ngay 1-9-2004 (version 1)_thanh hoa lap du an 062008_QT bieu 45 va 53 2011" xfId="926" xr:uid="{00000000-0005-0000-0000-0000B1040000}"/>
    <cellStyle name="2_Du toan ngay 1-9-2004 (version 1)_thanh hoa lap du an 062008_Sheet2" xfId="927" xr:uid="{00000000-0005-0000-0000-0000B2040000}"/>
    <cellStyle name="2_Du toan Phuong lam" xfId="928" xr:uid="{00000000-0005-0000-0000-0000B3040000}"/>
    <cellStyle name="2_Du toan QL 27 (23-12-2005)" xfId="929" xr:uid="{00000000-0005-0000-0000-0000B4040000}"/>
    <cellStyle name="2_Du toan QL 27 (23-12-2005)_thanh hoa lap du an 062008" xfId="930" xr:uid="{00000000-0005-0000-0000-0000B5040000}"/>
    <cellStyle name="2_Du toan QL 27 (23-12-2005)_thanh hoa lap du an 062008_QT bieu 45 va 53 2011" xfId="931" xr:uid="{00000000-0005-0000-0000-0000B6040000}"/>
    <cellStyle name="2_Du toan QL 27 (23-12-2005)_thanh hoa lap du an 062008_Sheet2" xfId="932" xr:uid="{00000000-0005-0000-0000-0000B7040000}"/>
    <cellStyle name="2_Du toan Tay Thanh Hoa duyetcuoi" xfId="933" xr:uid="{00000000-0005-0000-0000-0000B8040000}"/>
    <cellStyle name="2_Du toan Tay Thanh Hoa duyetcuoi_thanh hoa lap du an 062008" xfId="934" xr:uid="{00000000-0005-0000-0000-0000B9040000}"/>
    <cellStyle name="2_Du toan Tay Thanh Hoa duyetcuoi_thanh hoa lap du an 062008_QT bieu 45 va 53 2011" xfId="935" xr:uid="{00000000-0005-0000-0000-0000BA040000}"/>
    <cellStyle name="2_Du toan Tay Thanh Hoa duyetcuoi_thanh hoa lap du an 062008_Sheet2" xfId="936" xr:uid="{00000000-0005-0000-0000-0000BB040000}"/>
    <cellStyle name="2_Du_toan_Ho_Xa___Vinh_Tan_WB3 sua ngay 18-8-06" xfId="937" xr:uid="{00000000-0005-0000-0000-0000BC040000}"/>
    <cellStyle name="2_Du_toan_Ho_Xa___Vinh_Tan_WB3 sua ngay 18-8-06_thanh hoa lap du an 062008" xfId="938" xr:uid="{00000000-0005-0000-0000-0000BD040000}"/>
    <cellStyle name="2_Du_toan_Ho_Xa___Vinh_Tan_WB3 sua ngay 18-8-06_thanh hoa lap du an 062008_QT bieu 45 va 53 2011" xfId="939" xr:uid="{00000000-0005-0000-0000-0000BE040000}"/>
    <cellStyle name="2_Du_toan_Ho_Xa___Vinh_Tan_WB3 sua ngay 18-8-06_thanh hoa lap du an 062008_Sheet2" xfId="940" xr:uid="{00000000-0005-0000-0000-0000BF040000}"/>
    <cellStyle name="2_DuAnKT ngay 11-2-2006" xfId="941" xr:uid="{00000000-0005-0000-0000-0000C0040000}"/>
    <cellStyle name="2_DuAnKT ngay 11-2-2006_thanh hoa lap du an 062008" xfId="942" xr:uid="{00000000-0005-0000-0000-0000C1040000}"/>
    <cellStyle name="2_DuAnKT ngay 11-2-2006_thanh hoa lap du an 062008_QT bieu 45 va 53 2011" xfId="943" xr:uid="{00000000-0005-0000-0000-0000C2040000}"/>
    <cellStyle name="2_DuAnKT ngay 11-2-2006_thanh hoa lap du an 062008_Sheet2" xfId="944" xr:uid="{00000000-0005-0000-0000-0000C3040000}"/>
    <cellStyle name="2_Gia_VL cau-JIBIC-Ha-tinh" xfId="976" xr:uid="{00000000-0005-0000-0000-0000E3040000}"/>
    <cellStyle name="2_Gia_VL cau-JIBIC-Ha-tinh_thanh hoa lap du an 062008" xfId="977" xr:uid="{00000000-0005-0000-0000-0000E4040000}"/>
    <cellStyle name="2_Gia_VL cau-JIBIC-Ha-tinh_thanh hoa lap du an 062008_QT bieu 45 va 53 2011" xfId="978" xr:uid="{00000000-0005-0000-0000-0000E5040000}"/>
    <cellStyle name="2_Gia_VL cau-JIBIC-Ha-tinh_thanh hoa lap du an 062008_Sheet2" xfId="979" xr:uid="{00000000-0005-0000-0000-0000E6040000}"/>
    <cellStyle name="2_Gia_VLQL48_duyet " xfId="980" xr:uid="{00000000-0005-0000-0000-0000E7040000}"/>
    <cellStyle name="2_Gia_VLQL48_duyet _thanh hoa lap du an 062008" xfId="981" xr:uid="{00000000-0005-0000-0000-0000E8040000}"/>
    <cellStyle name="2_Gia_VLQL48_duyet _thanh hoa lap du an 062008_QT bieu 45 va 53 2011" xfId="982" xr:uid="{00000000-0005-0000-0000-0000E9040000}"/>
    <cellStyle name="2_Gia_VLQL48_duyet _thanh hoa lap du an 062008_Sheet2" xfId="983" xr:uid="{00000000-0005-0000-0000-0000EA040000}"/>
    <cellStyle name="2_goi 1" xfId="945" xr:uid="{00000000-0005-0000-0000-0000C4040000}"/>
    <cellStyle name="2_Goi 1 (TT04)" xfId="946" xr:uid="{00000000-0005-0000-0000-0000C5040000}"/>
    <cellStyle name="2_goi 1 duyet theo luong mo (an)" xfId="947" xr:uid="{00000000-0005-0000-0000-0000C6040000}"/>
    <cellStyle name="2_Goi 1_1" xfId="948" xr:uid="{00000000-0005-0000-0000-0000C7040000}"/>
    <cellStyle name="2_Goi 1_1_thanh hoa lap du an 062008" xfId="949" xr:uid="{00000000-0005-0000-0000-0000C8040000}"/>
    <cellStyle name="2_Goi 1_1_thanh hoa lap du an 062008_QT bieu 45 va 53 2011" xfId="950" xr:uid="{00000000-0005-0000-0000-0000C9040000}"/>
    <cellStyle name="2_Goi 1_1_thanh hoa lap du an 062008_Sheet2" xfId="951" xr:uid="{00000000-0005-0000-0000-0000CA040000}"/>
    <cellStyle name="2_Goi so 1" xfId="952" xr:uid="{00000000-0005-0000-0000-0000CB040000}"/>
    <cellStyle name="2_Goi thau so 08 (11-05-2007)" xfId="953" xr:uid="{00000000-0005-0000-0000-0000CC040000}"/>
    <cellStyle name="2_Goi thau so 1 (14-12-2006)" xfId="954" xr:uid="{00000000-0005-0000-0000-0000CD040000}"/>
    <cellStyle name="2_Goi thau so 2 (20-6-2006)" xfId="955" xr:uid="{00000000-0005-0000-0000-0000CE040000}"/>
    <cellStyle name="2_Goi02(25-05-2006)" xfId="956" xr:uid="{00000000-0005-0000-0000-0000CF040000}"/>
    <cellStyle name="2_Goi02(25-05-2006)_thanh hoa lap du an 062008" xfId="957" xr:uid="{00000000-0005-0000-0000-0000D0040000}"/>
    <cellStyle name="2_Goi02(25-05-2006)_thanh hoa lap du an 062008_QT bieu 45 va 53 2011" xfId="958" xr:uid="{00000000-0005-0000-0000-0000D1040000}"/>
    <cellStyle name="2_Goi02(25-05-2006)_thanh hoa lap du an 062008_Sheet2" xfId="959" xr:uid="{00000000-0005-0000-0000-0000D2040000}"/>
    <cellStyle name="2_Goi1N206" xfId="960" xr:uid="{00000000-0005-0000-0000-0000D3040000}"/>
    <cellStyle name="2_Goi1N206_thanh hoa lap du an 062008" xfId="961" xr:uid="{00000000-0005-0000-0000-0000D4040000}"/>
    <cellStyle name="2_Goi1N206_thanh hoa lap du an 062008_QT bieu 45 va 53 2011" xfId="962" xr:uid="{00000000-0005-0000-0000-0000D5040000}"/>
    <cellStyle name="2_Goi1N206_thanh hoa lap du an 062008_Sheet2" xfId="963" xr:uid="{00000000-0005-0000-0000-0000D6040000}"/>
    <cellStyle name="2_Goi2N206" xfId="964" xr:uid="{00000000-0005-0000-0000-0000D7040000}"/>
    <cellStyle name="2_Goi2N206_thanh hoa lap du an 062008" xfId="965" xr:uid="{00000000-0005-0000-0000-0000D8040000}"/>
    <cellStyle name="2_Goi2N206_thanh hoa lap du an 062008_QT bieu 45 va 53 2011" xfId="966" xr:uid="{00000000-0005-0000-0000-0000D9040000}"/>
    <cellStyle name="2_Goi2N206_thanh hoa lap du an 062008_Sheet2" xfId="967" xr:uid="{00000000-0005-0000-0000-0000DA040000}"/>
    <cellStyle name="2_Goi4N216" xfId="968" xr:uid="{00000000-0005-0000-0000-0000DB040000}"/>
    <cellStyle name="2_Goi4N216_thanh hoa lap du an 062008" xfId="969" xr:uid="{00000000-0005-0000-0000-0000DC040000}"/>
    <cellStyle name="2_Goi4N216_thanh hoa lap du an 062008_QT bieu 45 va 53 2011" xfId="970" xr:uid="{00000000-0005-0000-0000-0000DD040000}"/>
    <cellStyle name="2_Goi4N216_thanh hoa lap du an 062008_Sheet2" xfId="971" xr:uid="{00000000-0005-0000-0000-0000DE040000}"/>
    <cellStyle name="2_Goi5N216" xfId="972" xr:uid="{00000000-0005-0000-0000-0000DF040000}"/>
    <cellStyle name="2_Goi5N216_thanh hoa lap du an 062008" xfId="973" xr:uid="{00000000-0005-0000-0000-0000E0040000}"/>
    <cellStyle name="2_Goi5N216_thanh hoa lap du an 062008_QT bieu 45 va 53 2011" xfId="974" xr:uid="{00000000-0005-0000-0000-0000E1040000}"/>
    <cellStyle name="2_Goi5N216_thanh hoa lap du an 062008_Sheet2" xfId="975" xr:uid="{00000000-0005-0000-0000-0000E2040000}"/>
    <cellStyle name="2_Hoi Song" xfId="984" xr:uid="{00000000-0005-0000-0000-0000EB040000}"/>
    <cellStyle name="2_HT-LO" xfId="985" xr:uid="{00000000-0005-0000-0000-0000EC040000}"/>
    <cellStyle name="2_HT-LO_thanh hoa lap du an 062008" xfId="986" xr:uid="{00000000-0005-0000-0000-0000ED040000}"/>
    <cellStyle name="2_HT-LO_thanh hoa lap du an 062008_QT bieu 45 va 53 2011" xfId="987" xr:uid="{00000000-0005-0000-0000-0000EE040000}"/>
    <cellStyle name="2_HT-LO_thanh hoa lap du an 062008_Sheet2" xfId="988" xr:uid="{00000000-0005-0000-0000-0000EF040000}"/>
    <cellStyle name="2_Huong Lam - Ban Giang (11-4-2007)" xfId="989" xr:uid="{00000000-0005-0000-0000-0000F0040000}"/>
    <cellStyle name="2_Huong Lam - Ban Giang (11-4-2007)_thanh hoa lap du an 062008" xfId="990" xr:uid="{00000000-0005-0000-0000-0000F1040000}"/>
    <cellStyle name="2_Huong Lam - Ban Giang (11-4-2007)_thanh hoa lap du an 062008_QT bieu 45 va 53 2011" xfId="991" xr:uid="{00000000-0005-0000-0000-0000F2040000}"/>
    <cellStyle name="2_Huong Lam - Ban Giang (11-4-2007)_thanh hoa lap du an 062008_Sheet2" xfId="992" xr:uid="{00000000-0005-0000-0000-0000F3040000}"/>
    <cellStyle name="2_KH Von Dieu tra CBMT 2009ngay3t12qh4t12" xfId="1053" xr:uid="{00000000-0005-0000-0000-000030050000}"/>
    <cellStyle name="2_KH_2009_CongThuong" xfId="1054" xr:uid="{00000000-0005-0000-0000-000031050000}"/>
    <cellStyle name="2_KH_SXNL_2009" xfId="1055" xr:uid="{00000000-0005-0000-0000-000032050000}"/>
    <cellStyle name="2_Khoi luong" xfId="1056" xr:uid="{00000000-0005-0000-0000-000033050000}"/>
    <cellStyle name="2_Khoi luong doan 1" xfId="1057" xr:uid="{00000000-0005-0000-0000-000034050000}"/>
    <cellStyle name="2_Khoi luong doan 1_thanh hoa lap du an 062008" xfId="1058" xr:uid="{00000000-0005-0000-0000-000035050000}"/>
    <cellStyle name="2_Khoi luong doan 1_thanh hoa lap du an 062008_QT bieu 45 va 53 2011" xfId="1059" xr:uid="{00000000-0005-0000-0000-000036050000}"/>
    <cellStyle name="2_Khoi luong doan 1_thanh hoa lap du an 062008_Sheet2" xfId="1060" xr:uid="{00000000-0005-0000-0000-000037050000}"/>
    <cellStyle name="2_Khoi luong doan 2" xfId="1061" xr:uid="{00000000-0005-0000-0000-000038050000}"/>
    <cellStyle name="2_Khoi luong doan 2_thanh hoa lap du an 062008" xfId="1062" xr:uid="{00000000-0005-0000-0000-000039050000}"/>
    <cellStyle name="2_Khoi luong doan 2_thanh hoa lap du an 062008_QT bieu 45 va 53 2011" xfId="1063" xr:uid="{00000000-0005-0000-0000-00003A050000}"/>
    <cellStyle name="2_Khoi luong doan 2_thanh hoa lap du an 062008_Sheet2" xfId="1064" xr:uid="{00000000-0005-0000-0000-00003B050000}"/>
    <cellStyle name="2_Khoi Luong Hoang Truong - Hoang Phu" xfId="1065" xr:uid="{00000000-0005-0000-0000-00003C050000}"/>
    <cellStyle name="2_Khoi Luong Hoang Truong - Hoang Phu_thanh hoa lap du an 062008" xfId="1066" xr:uid="{00000000-0005-0000-0000-00003D050000}"/>
    <cellStyle name="2_Khoi Luong Hoang Truong - Hoang Phu_thanh hoa lap du an 062008_QT bieu 45 va 53 2011" xfId="1067" xr:uid="{00000000-0005-0000-0000-00003E050000}"/>
    <cellStyle name="2_Khoi Luong Hoang Truong - Hoang Phu_thanh hoa lap du an 062008_Sheet2" xfId="1068" xr:uid="{00000000-0005-0000-0000-00003F050000}"/>
    <cellStyle name="2_Khoi luong_thanh hoa lap du an 062008" xfId="1069" xr:uid="{00000000-0005-0000-0000-000040050000}"/>
    <cellStyle name="2_Khoi luong_thanh hoa lap du an 062008_QT bieu 45 va 53 2011" xfId="1070" xr:uid="{00000000-0005-0000-0000-000041050000}"/>
    <cellStyle name="2_Khoi luong_thanh hoa lap du an 062008_Sheet2" xfId="1071" xr:uid="{00000000-0005-0000-0000-000042050000}"/>
    <cellStyle name="2_KHXDCB_2009_ HDND" xfId="1072" xr:uid="{00000000-0005-0000-0000-000043050000}"/>
    <cellStyle name="2_Kiennghi_TTCP" xfId="993" xr:uid="{00000000-0005-0000-0000-0000F4040000}"/>
    <cellStyle name="2_Kiennghi_TTCP_Bosung" xfId="994" xr:uid="{00000000-0005-0000-0000-0000F5040000}"/>
    <cellStyle name="2_Kiennghi_TTCP_Bosung_lan2" xfId="995" xr:uid="{00000000-0005-0000-0000-0000F6040000}"/>
    <cellStyle name="2_Kiennghibosungvon_TTCP_2" xfId="996" xr:uid="{00000000-0005-0000-0000-0000F7040000}"/>
    <cellStyle name="2_KL" xfId="997" xr:uid="{00000000-0005-0000-0000-0000F8040000}"/>
    <cellStyle name="2_KL_Cau My Thinh sua theo don gia 59 (19-5-07)" xfId="998" xr:uid="{00000000-0005-0000-0000-0000F9040000}"/>
    <cellStyle name="2_KL_Cau My Thinh sua theo don gia 59 (19-5-07)_thanh hoa lap du an 062008" xfId="999" xr:uid="{00000000-0005-0000-0000-0000FA040000}"/>
    <cellStyle name="2_KL_Cau My Thinh sua theo don gia 59 (19-5-07)_thanh hoa lap du an 062008_QT bieu 45 va 53 2011" xfId="1000" xr:uid="{00000000-0005-0000-0000-0000FB040000}"/>
    <cellStyle name="2_KL_Cau My Thinh sua theo don gia 59 (19-5-07)_thanh hoa lap du an 062008_Sheet2" xfId="1001" xr:uid="{00000000-0005-0000-0000-0000FC040000}"/>
    <cellStyle name="2_Kl_DT_Tham_Dinh_497_16-4-07" xfId="1002" xr:uid="{00000000-0005-0000-0000-0000FD040000}"/>
    <cellStyle name="2_KL_DT-497" xfId="1003" xr:uid="{00000000-0005-0000-0000-0000FE040000}"/>
    <cellStyle name="2_KL_DT-497_thanh hoa lap du an 062008" xfId="1004" xr:uid="{00000000-0005-0000-0000-0000FF040000}"/>
    <cellStyle name="2_KL_DT-497_thanh hoa lap du an 062008_QT bieu 45 va 53 2011" xfId="1005" xr:uid="{00000000-0005-0000-0000-000000050000}"/>
    <cellStyle name="2_KL_DT-497_thanh hoa lap du an 062008_Sheet2" xfId="1006" xr:uid="{00000000-0005-0000-0000-000001050000}"/>
    <cellStyle name="2_KL_DT-Khao-s¸t-TD" xfId="1007" xr:uid="{00000000-0005-0000-0000-000002050000}"/>
    <cellStyle name="2_KL_DT-Khao-s¸t-TD_thanh hoa lap du an 062008" xfId="1008" xr:uid="{00000000-0005-0000-0000-000003050000}"/>
    <cellStyle name="2_KL_DT-Khao-s¸t-TD_thanh hoa lap du an 062008_QT bieu 45 va 53 2011" xfId="1009" xr:uid="{00000000-0005-0000-0000-000004050000}"/>
    <cellStyle name="2_KL_DT-Khao-s¸t-TD_thanh hoa lap du an 062008_Sheet2" xfId="1010" xr:uid="{00000000-0005-0000-0000-000005050000}"/>
    <cellStyle name="2_KL_Huong Lam - Ban Giang (11-4-2007)" xfId="1011" xr:uid="{00000000-0005-0000-0000-000006050000}"/>
    <cellStyle name="2_KL_Huong Lam - Ban Giang (11-4-2007)_thanh hoa lap du an 062008" xfId="1012" xr:uid="{00000000-0005-0000-0000-000007050000}"/>
    <cellStyle name="2_KL_Huong Lam - Ban Giang (11-4-2007)_thanh hoa lap du an 062008_QT bieu 45 va 53 2011" xfId="1013" xr:uid="{00000000-0005-0000-0000-000008050000}"/>
    <cellStyle name="2_KL_Huong Lam - Ban Giang (11-4-2007)_thanh hoa lap du an 062008_Sheet2" xfId="1014" xr:uid="{00000000-0005-0000-0000-000009050000}"/>
    <cellStyle name="2_KL_thanh hoa lap du an 062008" xfId="1015" xr:uid="{00000000-0005-0000-0000-00000A050000}"/>
    <cellStyle name="2_KL_thanh hoa lap du an 062008_QT bieu 45 va 53 2011" xfId="1016" xr:uid="{00000000-0005-0000-0000-00000B050000}"/>
    <cellStyle name="2_KL_thanh hoa lap du an 062008_Sheet2" xfId="1017" xr:uid="{00000000-0005-0000-0000-00000C050000}"/>
    <cellStyle name="2_Kl6-6-05" xfId="1018" xr:uid="{00000000-0005-0000-0000-00000D050000}"/>
    <cellStyle name="2_KLCongTh" xfId="1019" xr:uid="{00000000-0005-0000-0000-00000E050000}"/>
    <cellStyle name="2_Kldoan3" xfId="1020" xr:uid="{00000000-0005-0000-0000-00000F050000}"/>
    <cellStyle name="2_Kldoan3_thanh hoa lap du an 062008" xfId="1021" xr:uid="{00000000-0005-0000-0000-000010050000}"/>
    <cellStyle name="2_Kldoan3_thanh hoa lap du an 062008_QT bieu 45 va 53 2011" xfId="1022" xr:uid="{00000000-0005-0000-0000-000011050000}"/>
    <cellStyle name="2_Kldoan3_thanh hoa lap du an 062008_Sheet2" xfId="1023" xr:uid="{00000000-0005-0000-0000-000012050000}"/>
    <cellStyle name="2_KLhoxa" xfId="1024" xr:uid="{00000000-0005-0000-0000-000013050000}"/>
    <cellStyle name="2_Klnutgiao" xfId="1025" xr:uid="{00000000-0005-0000-0000-000014050000}"/>
    <cellStyle name="2_KLPA2s" xfId="1026" xr:uid="{00000000-0005-0000-0000-000015050000}"/>
    <cellStyle name="2_KlQdinhduyet" xfId="1027" xr:uid="{00000000-0005-0000-0000-000016050000}"/>
    <cellStyle name="2_KlQdinhduyet_thanh hoa lap du an 062008" xfId="1028" xr:uid="{00000000-0005-0000-0000-000017050000}"/>
    <cellStyle name="2_KlQdinhduyet_thanh hoa lap du an 062008_QT bieu 45 va 53 2011" xfId="1029" xr:uid="{00000000-0005-0000-0000-000018050000}"/>
    <cellStyle name="2_KlQdinhduyet_thanh hoa lap du an 062008_Sheet2" xfId="1030" xr:uid="{00000000-0005-0000-0000-000019050000}"/>
    <cellStyle name="2_KlQL4goi5KCS" xfId="1031" xr:uid="{00000000-0005-0000-0000-00001A050000}"/>
    <cellStyle name="2_Kltayth" xfId="1032" xr:uid="{00000000-0005-0000-0000-00001B050000}"/>
    <cellStyle name="2_KltaythQDduyet" xfId="1033" xr:uid="{00000000-0005-0000-0000-00001C050000}"/>
    <cellStyle name="2_Kluong4-2004" xfId="1034" xr:uid="{00000000-0005-0000-0000-00001D050000}"/>
    <cellStyle name="2_Kluong4-2004_thanh hoa lap du an 062008" xfId="1035" xr:uid="{00000000-0005-0000-0000-00001E050000}"/>
    <cellStyle name="2_Kluong4-2004_thanh hoa lap du an 062008_QT bieu 45 va 53 2011" xfId="1036" xr:uid="{00000000-0005-0000-0000-00001F050000}"/>
    <cellStyle name="2_Kluong4-2004_thanh hoa lap du an 062008_Sheet2" xfId="1037" xr:uid="{00000000-0005-0000-0000-000020050000}"/>
    <cellStyle name="2_Km 48 - 53 (sua nap TVTT 6-7-2007)" xfId="1038" xr:uid="{00000000-0005-0000-0000-000021050000}"/>
    <cellStyle name="2_Km 48 - 53 (sua nap TVTT 6-7-2007)_thanh hoa lap du an 062008" xfId="1039" xr:uid="{00000000-0005-0000-0000-000022050000}"/>
    <cellStyle name="2_Km 48 - 53 (sua nap TVTT 6-7-2007)_thanh hoa lap du an 062008_QT bieu 45 va 53 2011" xfId="1040" xr:uid="{00000000-0005-0000-0000-000023050000}"/>
    <cellStyle name="2_Km 48 - 53 (sua nap TVTT 6-7-2007)_thanh hoa lap du an 062008_Sheet2" xfId="1041" xr:uid="{00000000-0005-0000-0000-000024050000}"/>
    <cellStyle name="2_Km2" xfId="1042" xr:uid="{00000000-0005-0000-0000-000025050000}"/>
    <cellStyle name="2_Km3" xfId="1043" xr:uid="{00000000-0005-0000-0000-000026050000}"/>
    <cellStyle name="2_km4-6" xfId="1044" xr:uid="{00000000-0005-0000-0000-000027050000}"/>
    <cellStyle name="2_km48-53 (tham tra ngay 23-10-2006)" xfId="1045" xr:uid="{00000000-0005-0000-0000-000028050000}"/>
    <cellStyle name="2_km48-53 (tham tra ngay 23-10-2006)_thanh hoa lap du an 062008" xfId="1046" xr:uid="{00000000-0005-0000-0000-000029050000}"/>
    <cellStyle name="2_km48-53 (tham tra ngay 23-10-2006)_thanh hoa lap du an 062008_QT bieu 45 va 53 2011" xfId="1047" xr:uid="{00000000-0005-0000-0000-00002A050000}"/>
    <cellStyle name="2_km48-53 (tham tra ngay 23-10-2006)_thanh hoa lap du an 062008_Sheet2" xfId="1048" xr:uid="{00000000-0005-0000-0000-00002B050000}"/>
    <cellStyle name="2_km48-53 (tham tra ngay 23-10-2006)theo gi¸ ca m¸y míi" xfId="1049" xr:uid="{00000000-0005-0000-0000-00002C050000}"/>
    <cellStyle name="2_km48-53 (tham tra ngay 23-10-2006)theo gi¸ ca m¸y míi_thanh hoa lap du an 062008" xfId="1050" xr:uid="{00000000-0005-0000-0000-00002D050000}"/>
    <cellStyle name="2_km48-53 (tham tra ngay 23-10-2006)theo gi¸ ca m¸y míi_thanh hoa lap du an 062008_QT bieu 45 va 53 2011" xfId="1051" xr:uid="{00000000-0005-0000-0000-00002E050000}"/>
    <cellStyle name="2_km48-53 (tham tra ngay 23-10-2006)theo gi¸ ca m¸y míi_thanh hoa lap du an 062008_Sheet2" xfId="1052" xr:uid="{00000000-0005-0000-0000-00002F050000}"/>
    <cellStyle name="2_Luong A6" xfId="1073" xr:uid="{00000000-0005-0000-0000-000044050000}"/>
    <cellStyle name="2_maugiacotaluy" xfId="1074" xr:uid="{00000000-0005-0000-0000-000045050000}"/>
    <cellStyle name="2_My Thanh Son Thanh" xfId="1075" xr:uid="{00000000-0005-0000-0000-000046050000}"/>
    <cellStyle name="2_Nhom I" xfId="1076" xr:uid="{00000000-0005-0000-0000-000047050000}"/>
    <cellStyle name="2_Nhom I_thanh hoa lap du an 062008" xfId="1077" xr:uid="{00000000-0005-0000-0000-000048050000}"/>
    <cellStyle name="2_Nhom I_thanh hoa lap du an 062008_QT bieu 45 va 53 2011" xfId="1078" xr:uid="{00000000-0005-0000-0000-000049050000}"/>
    <cellStyle name="2_Nhom I_thanh hoa lap du an 062008_Sheet2" xfId="1079" xr:uid="{00000000-0005-0000-0000-00004A050000}"/>
    <cellStyle name="2_Phanbotindung_2009_KH" xfId="1092" xr:uid="{00000000-0005-0000-0000-000057050000}"/>
    <cellStyle name="2_Phu luc KS" xfId="1093" xr:uid="{00000000-0005-0000-0000-000058050000}"/>
    <cellStyle name="2_Project N.Du" xfId="1080" xr:uid="{00000000-0005-0000-0000-00004B050000}"/>
    <cellStyle name="2_Project N.Du.dien" xfId="1081" xr:uid="{00000000-0005-0000-0000-00004C050000}"/>
    <cellStyle name="2_Project N.Du_thanh hoa lap du an 062008" xfId="1082" xr:uid="{00000000-0005-0000-0000-00004D050000}"/>
    <cellStyle name="2_Project N.Du_thanh hoa lap du an 062008_QT bieu 45 va 53 2011" xfId="1083" xr:uid="{00000000-0005-0000-0000-00004E050000}"/>
    <cellStyle name="2_Project N.Du_thanh hoa lap du an 062008_Sheet2" xfId="1084" xr:uid="{00000000-0005-0000-0000-00004F050000}"/>
    <cellStyle name="2_Project QL4" xfId="1085" xr:uid="{00000000-0005-0000-0000-000050050000}"/>
    <cellStyle name="2_Project QL4 goi 7" xfId="1086" xr:uid="{00000000-0005-0000-0000-000051050000}"/>
    <cellStyle name="2_Project QL4 goi 7_thanh hoa lap du an 062008" xfId="1087" xr:uid="{00000000-0005-0000-0000-000052050000}"/>
    <cellStyle name="2_Project QL4 goi 7_thanh hoa lap du an 062008_QT bieu 45 va 53 2011" xfId="1088" xr:uid="{00000000-0005-0000-0000-000053050000}"/>
    <cellStyle name="2_Project QL4 goi 7_thanh hoa lap du an 062008_Sheet2" xfId="1089" xr:uid="{00000000-0005-0000-0000-000054050000}"/>
    <cellStyle name="2_Project QL4 goi5" xfId="1090" xr:uid="{00000000-0005-0000-0000-000055050000}"/>
    <cellStyle name="2_Project QL4 goi8" xfId="1091" xr:uid="{00000000-0005-0000-0000-000056050000}"/>
    <cellStyle name="2_QL1A-SUA2005" xfId="1094" xr:uid="{00000000-0005-0000-0000-000059050000}"/>
    <cellStyle name="2_QL1A-SUA2005_thanh hoa lap du an 062008" xfId="1095" xr:uid="{00000000-0005-0000-0000-00005A050000}"/>
    <cellStyle name="2_QL1A-SUA2005_thanh hoa lap du an 062008_QT bieu 45 va 53 2011" xfId="1096" xr:uid="{00000000-0005-0000-0000-00005B050000}"/>
    <cellStyle name="2_QL1A-SUA2005_thanh hoa lap du an 062008_Sheet2" xfId="1097" xr:uid="{00000000-0005-0000-0000-00005C050000}"/>
    <cellStyle name="2_Sheet1" xfId="1098" xr:uid="{00000000-0005-0000-0000-00005D050000}"/>
    <cellStyle name="2_Sheet1_Cau My Thinh sua theo don gia 59 (19-5-07)" xfId="1099" xr:uid="{00000000-0005-0000-0000-00005E050000}"/>
    <cellStyle name="2_Sheet1_DT_Tham_Dinh_497_16-4-07" xfId="1100" xr:uid="{00000000-0005-0000-0000-00005F050000}"/>
    <cellStyle name="2_Sheet1_DT-497" xfId="1101" xr:uid="{00000000-0005-0000-0000-000060050000}"/>
    <cellStyle name="2_Sheet1_DT-Khao-s¸t-TD" xfId="1102" xr:uid="{00000000-0005-0000-0000-000061050000}"/>
    <cellStyle name="2_Sheet1_Huong Lam - Ban Giang (11-4-2007)" xfId="1103" xr:uid="{00000000-0005-0000-0000-000062050000}"/>
    <cellStyle name="2_SuoiTon" xfId="1104" xr:uid="{00000000-0005-0000-0000-000063050000}"/>
    <cellStyle name="2_SuoiTon_thanh hoa lap du an 062008" xfId="1105" xr:uid="{00000000-0005-0000-0000-000064050000}"/>
    <cellStyle name="2_SuoiTon_thanh hoa lap du an 062008_QT bieu 45 va 53 2011" xfId="1106" xr:uid="{00000000-0005-0000-0000-000065050000}"/>
    <cellStyle name="2_SuoiTon_thanh hoa lap du an 062008_Sheet2" xfId="1107" xr:uid="{00000000-0005-0000-0000-000066050000}"/>
    <cellStyle name="2_t" xfId="1108" xr:uid="{00000000-0005-0000-0000-000067050000}"/>
    <cellStyle name="2_TamkhoanKSDH" xfId="1109" xr:uid="{00000000-0005-0000-0000-000068050000}"/>
    <cellStyle name="2_Tay THoa" xfId="1110" xr:uid="{00000000-0005-0000-0000-000069050000}"/>
    <cellStyle name="2_Tay THoa_thanh hoa lap du an 062008" xfId="1111" xr:uid="{00000000-0005-0000-0000-00006A050000}"/>
    <cellStyle name="2_Tay THoa_thanh hoa lap du an 062008_QT bieu 45 va 53 2011" xfId="1112" xr:uid="{00000000-0005-0000-0000-00006B050000}"/>
    <cellStyle name="2_Tay THoa_thanh hoa lap du an 062008_Sheet2" xfId="1113" xr:uid="{00000000-0005-0000-0000-00006C050000}"/>
    <cellStyle name="2_Tham tra (8-11)1" xfId="1125" xr:uid="{00000000-0005-0000-0000-000078050000}"/>
    <cellStyle name="2_Tham tra (8-11)1_thanh hoa lap du an 062008" xfId="1126" xr:uid="{00000000-0005-0000-0000-000079050000}"/>
    <cellStyle name="2_Tham tra (8-11)1_thanh hoa lap du an 062008_QT bieu 45 va 53 2011" xfId="1127" xr:uid="{00000000-0005-0000-0000-00007A050000}"/>
    <cellStyle name="2_Tham tra (8-11)1_thanh hoa lap du an 062008_Sheet2" xfId="1128" xr:uid="{00000000-0005-0000-0000-00007B050000}"/>
    <cellStyle name="2_THkl" xfId="1129" xr:uid="{00000000-0005-0000-0000-00007C050000}"/>
    <cellStyle name="2_THkl_thanh hoa lap du an 062008" xfId="1130" xr:uid="{00000000-0005-0000-0000-00007D050000}"/>
    <cellStyle name="2_THkl_thanh hoa lap du an 062008_QT bieu 45 va 53 2011" xfId="1131" xr:uid="{00000000-0005-0000-0000-00007E050000}"/>
    <cellStyle name="2_THkl_thanh hoa lap du an 062008_Sheet2" xfId="1132" xr:uid="{00000000-0005-0000-0000-00007F050000}"/>
    <cellStyle name="2_THklpa2" xfId="1133" xr:uid="{00000000-0005-0000-0000-000080050000}"/>
    <cellStyle name="2_THklpa2_thanh hoa lap du an 062008" xfId="1134" xr:uid="{00000000-0005-0000-0000-000081050000}"/>
    <cellStyle name="2_THklpa2_thanh hoa lap du an 062008_QT bieu 45 va 53 2011" xfId="1135" xr:uid="{00000000-0005-0000-0000-000082050000}"/>
    <cellStyle name="2_THklpa2_thanh hoa lap du an 062008_Sheet2" xfId="1136" xr:uid="{00000000-0005-0000-0000-000083050000}"/>
    <cellStyle name="2_Tong hop DT dieu chinh duong 38-95" xfId="1114" xr:uid="{00000000-0005-0000-0000-00006D050000}"/>
    <cellStyle name="2_Tong hop khoi luong duong 557 (30-5-2006)" xfId="1115" xr:uid="{00000000-0005-0000-0000-00006E050000}"/>
    <cellStyle name="2_Tong muc dau tu" xfId="1116" xr:uid="{00000000-0005-0000-0000-00006F050000}"/>
    <cellStyle name="2_TRUNG PMU 5" xfId="1137" xr:uid="{00000000-0005-0000-0000-000084050000}"/>
    <cellStyle name="2_Tuyen so 1-Km0+00 - Km0+852.56" xfId="1117" xr:uid="{00000000-0005-0000-0000-000070050000}"/>
    <cellStyle name="2_Tuyen so 1-Km0+00 - Km0+852.56_thanh hoa lap du an 062008" xfId="1118" xr:uid="{00000000-0005-0000-0000-000071050000}"/>
    <cellStyle name="2_Tuyen so 1-Km0+00 - Km0+852.56_thanh hoa lap du an 062008_QT bieu 45 va 53 2011" xfId="1119" xr:uid="{00000000-0005-0000-0000-000072050000}"/>
    <cellStyle name="2_Tuyen so 1-Km0+00 - Km0+852.56_thanh hoa lap du an 062008_Sheet2" xfId="1120" xr:uid="{00000000-0005-0000-0000-000073050000}"/>
    <cellStyle name="2_TV sua ngay 02-08-06" xfId="1121" xr:uid="{00000000-0005-0000-0000-000074050000}"/>
    <cellStyle name="2_TV sua ngay 02-08-06_thanh hoa lap du an 062008" xfId="1122" xr:uid="{00000000-0005-0000-0000-000075050000}"/>
    <cellStyle name="2_TV sua ngay 02-08-06_thanh hoa lap du an 062008_QT bieu 45 va 53 2011" xfId="1123" xr:uid="{00000000-0005-0000-0000-000076050000}"/>
    <cellStyle name="2_TV sua ngay 02-08-06_thanh hoa lap du an 062008_Sheet2" xfId="1124" xr:uid="{00000000-0005-0000-0000-000077050000}"/>
    <cellStyle name="2_VatLieu 3 cau -NA" xfId="1138" xr:uid="{00000000-0005-0000-0000-000085050000}"/>
    <cellStyle name="2_VatLieu 3 cau -NA_thanh hoa lap du an 062008" xfId="1139" xr:uid="{00000000-0005-0000-0000-000086050000}"/>
    <cellStyle name="2_VatLieu 3 cau -NA_thanh hoa lap du an 062008_QT bieu 45 va 53 2011" xfId="1140" xr:uid="{00000000-0005-0000-0000-000087050000}"/>
    <cellStyle name="2_VatLieu 3 cau -NA_thanh hoa lap du an 062008_Sheet2" xfId="1141" xr:uid="{00000000-0005-0000-0000-000088050000}"/>
    <cellStyle name="2_ÿÿÿÿÿ" xfId="1142" xr:uid="{00000000-0005-0000-0000-000089050000}"/>
    <cellStyle name="2_ÿÿÿÿÿ_1" xfId="1143" xr:uid="{00000000-0005-0000-0000-00008A050000}"/>
    <cellStyle name="2_ÿÿÿÿÿ_1_thanh hoa lap du an 062008" xfId="1144" xr:uid="{00000000-0005-0000-0000-00008B050000}"/>
    <cellStyle name="2_ÿÿÿÿÿ_1_thanh hoa lap du an 062008_QT bieu 45 va 53 2011" xfId="1145" xr:uid="{00000000-0005-0000-0000-00008C050000}"/>
    <cellStyle name="2_ÿÿÿÿÿ_1_thanh hoa lap du an 062008_Sheet2" xfId="1146" xr:uid="{00000000-0005-0000-0000-00008D050000}"/>
    <cellStyle name="2_ÿÿÿÿÿ_Book1" xfId="1147" xr:uid="{00000000-0005-0000-0000-00008E050000}"/>
    <cellStyle name="2_ÿÿÿÿÿ_Book1_Cau My Thinh sua theo don gia 59 (19-5-07)" xfId="1148" xr:uid="{00000000-0005-0000-0000-00008F050000}"/>
    <cellStyle name="2_ÿÿÿÿÿ_Book1_DT_Tham_Dinh_497_16-4-07" xfId="1149" xr:uid="{00000000-0005-0000-0000-000090050000}"/>
    <cellStyle name="2_ÿÿÿÿÿ_Book1_DT-497" xfId="1150" xr:uid="{00000000-0005-0000-0000-000091050000}"/>
    <cellStyle name="2_ÿÿÿÿÿ_Book1_DT-Khao-s¸t-TD" xfId="1151" xr:uid="{00000000-0005-0000-0000-000092050000}"/>
    <cellStyle name="2_ÿÿÿÿÿ_Book1_Huong Lam - Ban Giang (11-4-2007)" xfId="1152" xr:uid="{00000000-0005-0000-0000-000093050000}"/>
    <cellStyle name="2_ÿÿÿÿÿ_Cau My Thinh sua theo don gia 59 (19-5-07)" xfId="1153" xr:uid="{00000000-0005-0000-0000-000094050000}"/>
    <cellStyle name="2_ÿÿÿÿÿ_DT_Tham_Dinh_497_16-4-07" xfId="1154" xr:uid="{00000000-0005-0000-0000-000095050000}"/>
    <cellStyle name="2_ÿÿÿÿÿ_DT-497" xfId="1155" xr:uid="{00000000-0005-0000-0000-000096050000}"/>
    <cellStyle name="2_ÿÿÿÿÿ_DT-Khao-s¸t-TD" xfId="1156" xr:uid="{00000000-0005-0000-0000-000097050000}"/>
    <cellStyle name="2_ÿÿÿÿÿ_Huong Lam - Ban Giang (11-4-2007)" xfId="1157" xr:uid="{00000000-0005-0000-0000-000098050000}"/>
    <cellStyle name="2_ÿÿÿÿÿ_phu luc klksht" xfId="1158" xr:uid="{00000000-0005-0000-0000-000099050000}"/>
    <cellStyle name="2_ÿÿÿÿÿ_Tong hop DT dieu chinh duong 38-95" xfId="1159" xr:uid="{00000000-0005-0000-0000-00009A050000}"/>
    <cellStyle name="20" xfId="1160" xr:uid="{00000000-0005-0000-0000-00009B050000}"/>
    <cellStyle name="20 2" xfId="8581" xr:uid="{00000000-0005-0000-0000-00009C050000}"/>
    <cellStyle name="20 3" xfId="8582" xr:uid="{00000000-0005-0000-0000-00009D050000}"/>
    <cellStyle name="20 4" xfId="8583" xr:uid="{00000000-0005-0000-0000-00009E050000}"/>
    <cellStyle name="20% - Accent1 10 2" xfId="8584" xr:uid="{00000000-0005-0000-0000-00009F050000}"/>
    <cellStyle name="20% - Accent1 11 2" xfId="8585" xr:uid="{00000000-0005-0000-0000-0000A0050000}"/>
    <cellStyle name="20% - Accent1 12 2" xfId="8586" xr:uid="{00000000-0005-0000-0000-0000A1050000}"/>
    <cellStyle name="20% - Accent1 13 2" xfId="8587" xr:uid="{00000000-0005-0000-0000-0000A2050000}"/>
    <cellStyle name="20% - Accent1 14 2" xfId="8588" xr:uid="{00000000-0005-0000-0000-0000A3050000}"/>
    <cellStyle name="20% - Accent1 15 2" xfId="8589" xr:uid="{00000000-0005-0000-0000-0000A4050000}"/>
    <cellStyle name="20% - Accent1 2" xfId="8590" xr:uid="{00000000-0005-0000-0000-0000A5050000}"/>
    <cellStyle name="20% - Accent1 3 2" xfId="8591" xr:uid="{00000000-0005-0000-0000-0000A6050000}"/>
    <cellStyle name="20% - Accent1 3 3" xfId="8592" xr:uid="{00000000-0005-0000-0000-0000A7050000}"/>
    <cellStyle name="20% - Accent1 3 4" xfId="8593" xr:uid="{00000000-0005-0000-0000-0000A8050000}"/>
    <cellStyle name="20% - Accent1 3 5" xfId="8594" xr:uid="{00000000-0005-0000-0000-0000A9050000}"/>
    <cellStyle name="20% - Accent1 3 6" xfId="8595" xr:uid="{00000000-0005-0000-0000-0000AA050000}"/>
    <cellStyle name="20% - Accent1 3 7" xfId="8596" xr:uid="{00000000-0005-0000-0000-0000AB050000}"/>
    <cellStyle name="20% - Accent1 3 8" xfId="8597" xr:uid="{00000000-0005-0000-0000-0000AC050000}"/>
    <cellStyle name="20% - Accent1 3 9" xfId="8598" xr:uid="{00000000-0005-0000-0000-0000AD050000}"/>
    <cellStyle name="20% - Accent1 4 2" xfId="8599" xr:uid="{00000000-0005-0000-0000-0000AE050000}"/>
    <cellStyle name="20% - Accent1 4 3" xfId="8600" xr:uid="{00000000-0005-0000-0000-0000AF050000}"/>
    <cellStyle name="20% - Accent1 4 4" xfId="8601" xr:uid="{00000000-0005-0000-0000-0000B0050000}"/>
    <cellStyle name="20% - Accent1 4 5" xfId="8602" xr:uid="{00000000-0005-0000-0000-0000B1050000}"/>
    <cellStyle name="20% - Accent1 4 6" xfId="8603" xr:uid="{00000000-0005-0000-0000-0000B2050000}"/>
    <cellStyle name="20% - Accent1 4 7" xfId="8604" xr:uid="{00000000-0005-0000-0000-0000B3050000}"/>
    <cellStyle name="20% - Accent1 4 8" xfId="8605" xr:uid="{00000000-0005-0000-0000-0000B4050000}"/>
    <cellStyle name="20% - Accent1 4 9" xfId="8606" xr:uid="{00000000-0005-0000-0000-0000B5050000}"/>
    <cellStyle name="20% - Accent1 5 2" xfId="8607" xr:uid="{00000000-0005-0000-0000-0000B6050000}"/>
    <cellStyle name="20% - Accent1 5 3" xfId="8608" xr:uid="{00000000-0005-0000-0000-0000B7050000}"/>
    <cellStyle name="20% - Accent1 5 4" xfId="8609" xr:uid="{00000000-0005-0000-0000-0000B8050000}"/>
    <cellStyle name="20% - Accent1 5 5" xfId="8610" xr:uid="{00000000-0005-0000-0000-0000B9050000}"/>
    <cellStyle name="20% - Accent1 5 6" xfId="8611" xr:uid="{00000000-0005-0000-0000-0000BA050000}"/>
    <cellStyle name="20% - Accent1 5 7" xfId="8612" xr:uid="{00000000-0005-0000-0000-0000BB050000}"/>
    <cellStyle name="20% - Accent1 5 8" xfId="8613" xr:uid="{00000000-0005-0000-0000-0000BC050000}"/>
    <cellStyle name="20% - Accent1 5 9" xfId="8614" xr:uid="{00000000-0005-0000-0000-0000BD050000}"/>
    <cellStyle name="20% - Accent1 6 2" xfId="8615" xr:uid="{00000000-0005-0000-0000-0000BE050000}"/>
    <cellStyle name="20% - Accent1 6 3" xfId="8616" xr:uid="{00000000-0005-0000-0000-0000BF050000}"/>
    <cellStyle name="20% - Accent1 6 4" xfId="8617" xr:uid="{00000000-0005-0000-0000-0000C0050000}"/>
    <cellStyle name="20% - Accent1 6 5" xfId="8618" xr:uid="{00000000-0005-0000-0000-0000C1050000}"/>
    <cellStyle name="20% - Accent1 6 6" xfId="8619" xr:uid="{00000000-0005-0000-0000-0000C2050000}"/>
    <cellStyle name="20% - Accent1 6 7" xfId="8620" xr:uid="{00000000-0005-0000-0000-0000C3050000}"/>
    <cellStyle name="20% - Accent1 6 8" xfId="8621" xr:uid="{00000000-0005-0000-0000-0000C4050000}"/>
    <cellStyle name="20% - Accent1 6 9" xfId="8622" xr:uid="{00000000-0005-0000-0000-0000C5050000}"/>
    <cellStyle name="20% - Accent1 7 2" xfId="8623" xr:uid="{00000000-0005-0000-0000-0000C6050000}"/>
    <cellStyle name="20% - Accent1 7 3" xfId="8624" xr:uid="{00000000-0005-0000-0000-0000C7050000}"/>
    <cellStyle name="20% - Accent1 7 4" xfId="8625" xr:uid="{00000000-0005-0000-0000-0000C8050000}"/>
    <cellStyle name="20% - Accent1 7 5" xfId="8626" xr:uid="{00000000-0005-0000-0000-0000C9050000}"/>
    <cellStyle name="20% - Accent1 7 6" xfId="8627" xr:uid="{00000000-0005-0000-0000-0000CA050000}"/>
    <cellStyle name="20% - Accent1 7 7" xfId="8628" xr:uid="{00000000-0005-0000-0000-0000CB050000}"/>
    <cellStyle name="20% - Accent1 7 8" xfId="8629" xr:uid="{00000000-0005-0000-0000-0000CC050000}"/>
    <cellStyle name="20% - Accent1 7 9" xfId="8630" xr:uid="{00000000-0005-0000-0000-0000CD050000}"/>
    <cellStyle name="20% - Accent1 8 2" xfId="8631" xr:uid="{00000000-0005-0000-0000-0000CE050000}"/>
    <cellStyle name="20% - Accent1 8 3" xfId="8632" xr:uid="{00000000-0005-0000-0000-0000CF050000}"/>
    <cellStyle name="20% - Accent1 8 4" xfId="8633" xr:uid="{00000000-0005-0000-0000-0000D0050000}"/>
    <cellStyle name="20% - Accent1 8 5" xfId="8634" xr:uid="{00000000-0005-0000-0000-0000D1050000}"/>
    <cellStyle name="20% - Accent1 8 6" xfId="8635" xr:uid="{00000000-0005-0000-0000-0000D2050000}"/>
    <cellStyle name="20% - Accent1 8 7" xfId="8636" xr:uid="{00000000-0005-0000-0000-0000D3050000}"/>
    <cellStyle name="20% - Accent1 8 8" xfId="8637" xr:uid="{00000000-0005-0000-0000-0000D4050000}"/>
    <cellStyle name="20% - Accent1 8 9" xfId="8638" xr:uid="{00000000-0005-0000-0000-0000D5050000}"/>
    <cellStyle name="20% - Accent1 9 2" xfId="8639" xr:uid="{00000000-0005-0000-0000-0000D6050000}"/>
    <cellStyle name="20% - Accent2 10 2" xfId="8640" xr:uid="{00000000-0005-0000-0000-0000D7050000}"/>
    <cellStyle name="20% - Accent2 11 2" xfId="8641" xr:uid="{00000000-0005-0000-0000-0000D8050000}"/>
    <cellStyle name="20% - Accent2 12 2" xfId="8642" xr:uid="{00000000-0005-0000-0000-0000D9050000}"/>
    <cellStyle name="20% - Accent2 13 2" xfId="8643" xr:uid="{00000000-0005-0000-0000-0000DA050000}"/>
    <cellStyle name="20% - Accent2 14 2" xfId="8644" xr:uid="{00000000-0005-0000-0000-0000DB050000}"/>
    <cellStyle name="20% - Accent2 15 2" xfId="8645" xr:uid="{00000000-0005-0000-0000-0000DC050000}"/>
    <cellStyle name="20% - Accent2 2" xfId="8646" xr:uid="{00000000-0005-0000-0000-0000DD050000}"/>
    <cellStyle name="20% - Accent2 3 2" xfId="8647" xr:uid="{00000000-0005-0000-0000-0000DE050000}"/>
    <cellStyle name="20% - Accent2 3 3" xfId="8648" xr:uid="{00000000-0005-0000-0000-0000DF050000}"/>
    <cellStyle name="20% - Accent2 3 4" xfId="8649" xr:uid="{00000000-0005-0000-0000-0000E0050000}"/>
    <cellStyle name="20% - Accent2 3 5" xfId="8650" xr:uid="{00000000-0005-0000-0000-0000E1050000}"/>
    <cellStyle name="20% - Accent2 3 6" xfId="8651" xr:uid="{00000000-0005-0000-0000-0000E2050000}"/>
    <cellStyle name="20% - Accent2 3 7" xfId="8652" xr:uid="{00000000-0005-0000-0000-0000E3050000}"/>
    <cellStyle name="20% - Accent2 3 8" xfId="8653" xr:uid="{00000000-0005-0000-0000-0000E4050000}"/>
    <cellStyle name="20% - Accent2 3 9" xfId="8654" xr:uid="{00000000-0005-0000-0000-0000E5050000}"/>
    <cellStyle name="20% - Accent2 4 2" xfId="8655" xr:uid="{00000000-0005-0000-0000-0000E6050000}"/>
    <cellStyle name="20% - Accent2 4 3" xfId="8656" xr:uid="{00000000-0005-0000-0000-0000E7050000}"/>
    <cellStyle name="20% - Accent2 4 4" xfId="8657" xr:uid="{00000000-0005-0000-0000-0000E8050000}"/>
    <cellStyle name="20% - Accent2 4 5" xfId="8658" xr:uid="{00000000-0005-0000-0000-0000E9050000}"/>
    <cellStyle name="20% - Accent2 4 6" xfId="8659" xr:uid="{00000000-0005-0000-0000-0000EA050000}"/>
    <cellStyle name="20% - Accent2 4 7" xfId="8660" xr:uid="{00000000-0005-0000-0000-0000EB050000}"/>
    <cellStyle name="20% - Accent2 4 8" xfId="8661" xr:uid="{00000000-0005-0000-0000-0000EC050000}"/>
    <cellStyle name="20% - Accent2 4 9" xfId="8662" xr:uid="{00000000-0005-0000-0000-0000ED050000}"/>
    <cellStyle name="20% - Accent2 5 2" xfId="8663" xr:uid="{00000000-0005-0000-0000-0000EE050000}"/>
    <cellStyle name="20% - Accent2 5 3" xfId="8664" xr:uid="{00000000-0005-0000-0000-0000EF050000}"/>
    <cellStyle name="20% - Accent2 5 4" xfId="8665" xr:uid="{00000000-0005-0000-0000-0000F0050000}"/>
    <cellStyle name="20% - Accent2 5 5" xfId="8666" xr:uid="{00000000-0005-0000-0000-0000F1050000}"/>
    <cellStyle name="20% - Accent2 5 6" xfId="8667" xr:uid="{00000000-0005-0000-0000-0000F2050000}"/>
    <cellStyle name="20% - Accent2 5 7" xfId="8668" xr:uid="{00000000-0005-0000-0000-0000F3050000}"/>
    <cellStyle name="20% - Accent2 5 8" xfId="8669" xr:uid="{00000000-0005-0000-0000-0000F4050000}"/>
    <cellStyle name="20% - Accent2 5 9" xfId="8670" xr:uid="{00000000-0005-0000-0000-0000F5050000}"/>
    <cellStyle name="20% - Accent2 6 2" xfId="8671" xr:uid="{00000000-0005-0000-0000-0000F6050000}"/>
    <cellStyle name="20% - Accent2 6 3" xfId="8672" xr:uid="{00000000-0005-0000-0000-0000F7050000}"/>
    <cellStyle name="20% - Accent2 6 4" xfId="8673" xr:uid="{00000000-0005-0000-0000-0000F8050000}"/>
    <cellStyle name="20% - Accent2 6 5" xfId="8674" xr:uid="{00000000-0005-0000-0000-0000F9050000}"/>
    <cellStyle name="20% - Accent2 6 6" xfId="8675" xr:uid="{00000000-0005-0000-0000-0000FA050000}"/>
    <cellStyle name="20% - Accent2 6 7" xfId="8676" xr:uid="{00000000-0005-0000-0000-0000FB050000}"/>
    <cellStyle name="20% - Accent2 6 8" xfId="8677" xr:uid="{00000000-0005-0000-0000-0000FC050000}"/>
    <cellStyle name="20% - Accent2 6 9" xfId="8678" xr:uid="{00000000-0005-0000-0000-0000FD050000}"/>
    <cellStyle name="20% - Accent2 7 2" xfId="8679" xr:uid="{00000000-0005-0000-0000-0000FE050000}"/>
    <cellStyle name="20% - Accent2 7 3" xfId="8680" xr:uid="{00000000-0005-0000-0000-0000FF050000}"/>
    <cellStyle name="20% - Accent2 7 4" xfId="8681" xr:uid="{00000000-0005-0000-0000-000000060000}"/>
    <cellStyle name="20% - Accent2 7 5" xfId="8682" xr:uid="{00000000-0005-0000-0000-000001060000}"/>
    <cellStyle name="20% - Accent2 7 6" xfId="8683" xr:uid="{00000000-0005-0000-0000-000002060000}"/>
    <cellStyle name="20% - Accent2 7 7" xfId="8684" xr:uid="{00000000-0005-0000-0000-000003060000}"/>
    <cellStyle name="20% - Accent2 7 8" xfId="8685" xr:uid="{00000000-0005-0000-0000-000004060000}"/>
    <cellStyle name="20% - Accent2 7 9" xfId="8686" xr:uid="{00000000-0005-0000-0000-000005060000}"/>
    <cellStyle name="20% - Accent2 8 2" xfId="8687" xr:uid="{00000000-0005-0000-0000-000006060000}"/>
    <cellStyle name="20% - Accent2 8 3" xfId="8688" xr:uid="{00000000-0005-0000-0000-000007060000}"/>
    <cellStyle name="20% - Accent2 8 4" xfId="8689" xr:uid="{00000000-0005-0000-0000-000008060000}"/>
    <cellStyle name="20% - Accent2 8 5" xfId="8690" xr:uid="{00000000-0005-0000-0000-000009060000}"/>
    <cellStyle name="20% - Accent2 8 6" xfId="8691" xr:uid="{00000000-0005-0000-0000-00000A060000}"/>
    <cellStyle name="20% - Accent2 8 7" xfId="8692" xr:uid="{00000000-0005-0000-0000-00000B060000}"/>
    <cellStyle name="20% - Accent2 8 8" xfId="8693" xr:uid="{00000000-0005-0000-0000-00000C060000}"/>
    <cellStyle name="20% - Accent2 8 9" xfId="8694" xr:uid="{00000000-0005-0000-0000-00000D060000}"/>
    <cellStyle name="20% - Accent2 9 2" xfId="8695" xr:uid="{00000000-0005-0000-0000-00000E060000}"/>
    <cellStyle name="20% - Accent3 10 2" xfId="8696" xr:uid="{00000000-0005-0000-0000-00000F060000}"/>
    <cellStyle name="20% - Accent3 11 2" xfId="8697" xr:uid="{00000000-0005-0000-0000-000010060000}"/>
    <cellStyle name="20% - Accent3 12 2" xfId="8698" xr:uid="{00000000-0005-0000-0000-000011060000}"/>
    <cellStyle name="20% - Accent3 13 2" xfId="8699" xr:uid="{00000000-0005-0000-0000-000012060000}"/>
    <cellStyle name="20% - Accent3 14 2" xfId="8700" xr:uid="{00000000-0005-0000-0000-000013060000}"/>
    <cellStyle name="20% - Accent3 15 2" xfId="8701" xr:uid="{00000000-0005-0000-0000-000014060000}"/>
    <cellStyle name="20% - Accent3 2" xfId="8702" xr:uid="{00000000-0005-0000-0000-000015060000}"/>
    <cellStyle name="20% - Accent3 3 2" xfId="8703" xr:uid="{00000000-0005-0000-0000-000016060000}"/>
    <cellStyle name="20% - Accent3 3 3" xfId="8704" xr:uid="{00000000-0005-0000-0000-000017060000}"/>
    <cellStyle name="20% - Accent3 3 4" xfId="8705" xr:uid="{00000000-0005-0000-0000-000018060000}"/>
    <cellStyle name="20% - Accent3 3 5" xfId="8706" xr:uid="{00000000-0005-0000-0000-000019060000}"/>
    <cellStyle name="20% - Accent3 3 6" xfId="8707" xr:uid="{00000000-0005-0000-0000-00001A060000}"/>
    <cellStyle name="20% - Accent3 3 7" xfId="8708" xr:uid="{00000000-0005-0000-0000-00001B060000}"/>
    <cellStyle name="20% - Accent3 3 8" xfId="8709" xr:uid="{00000000-0005-0000-0000-00001C060000}"/>
    <cellStyle name="20% - Accent3 3 9" xfId="8710" xr:uid="{00000000-0005-0000-0000-00001D060000}"/>
    <cellStyle name="20% - Accent3 4 2" xfId="8711" xr:uid="{00000000-0005-0000-0000-00001E060000}"/>
    <cellStyle name="20% - Accent3 4 3" xfId="8712" xr:uid="{00000000-0005-0000-0000-00001F060000}"/>
    <cellStyle name="20% - Accent3 4 4" xfId="8713" xr:uid="{00000000-0005-0000-0000-000020060000}"/>
    <cellStyle name="20% - Accent3 4 5" xfId="8714" xr:uid="{00000000-0005-0000-0000-000021060000}"/>
    <cellStyle name="20% - Accent3 4 6" xfId="8715" xr:uid="{00000000-0005-0000-0000-000022060000}"/>
    <cellStyle name="20% - Accent3 4 7" xfId="8716" xr:uid="{00000000-0005-0000-0000-000023060000}"/>
    <cellStyle name="20% - Accent3 4 8" xfId="8717" xr:uid="{00000000-0005-0000-0000-000024060000}"/>
    <cellStyle name="20% - Accent3 4 9" xfId="8718" xr:uid="{00000000-0005-0000-0000-000025060000}"/>
    <cellStyle name="20% - Accent3 5 2" xfId="8719" xr:uid="{00000000-0005-0000-0000-000026060000}"/>
    <cellStyle name="20% - Accent3 5 3" xfId="8720" xr:uid="{00000000-0005-0000-0000-000027060000}"/>
    <cellStyle name="20% - Accent3 5 4" xfId="8721" xr:uid="{00000000-0005-0000-0000-000028060000}"/>
    <cellStyle name="20% - Accent3 5 5" xfId="8722" xr:uid="{00000000-0005-0000-0000-000029060000}"/>
    <cellStyle name="20% - Accent3 5 6" xfId="8723" xr:uid="{00000000-0005-0000-0000-00002A060000}"/>
    <cellStyle name="20% - Accent3 5 7" xfId="8724" xr:uid="{00000000-0005-0000-0000-00002B060000}"/>
    <cellStyle name="20% - Accent3 5 8" xfId="8725" xr:uid="{00000000-0005-0000-0000-00002C060000}"/>
    <cellStyle name="20% - Accent3 5 9" xfId="8726" xr:uid="{00000000-0005-0000-0000-00002D060000}"/>
    <cellStyle name="20% - Accent3 6 2" xfId="8727" xr:uid="{00000000-0005-0000-0000-00002E060000}"/>
    <cellStyle name="20% - Accent3 6 3" xfId="8728" xr:uid="{00000000-0005-0000-0000-00002F060000}"/>
    <cellStyle name="20% - Accent3 6 4" xfId="8729" xr:uid="{00000000-0005-0000-0000-000030060000}"/>
    <cellStyle name="20% - Accent3 6 5" xfId="8730" xr:uid="{00000000-0005-0000-0000-000031060000}"/>
    <cellStyle name="20% - Accent3 6 6" xfId="8731" xr:uid="{00000000-0005-0000-0000-000032060000}"/>
    <cellStyle name="20% - Accent3 6 7" xfId="8732" xr:uid="{00000000-0005-0000-0000-000033060000}"/>
    <cellStyle name="20% - Accent3 6 8" xfId="8733" xr:uid="{00000000-0005-0000-0000-000034060000}"/>
    <cellStyle name="20% - Accent3 6 9" xfId="8734" xr:uid="{00000000-0005-0000-0000-000035060000}"/>
    <cellStyle name="20% - Accent3 7 2" xfId="8735" xr:uid="{00000000-0005-0000-0000-000036060000}"/>
    <cellStyle name="20% - Accent3 7 3" xfId="8736" xr:uid="{00000000-0005-0000-0000-000037060000}"/>
    <cellStyle name="20% - Accent3 7 4" xfId="8737" xr:uid="{00000000-0005-0000-0000-000038060000}"/>
    <cellStyle name="20% - Accent3 7 5" xfId="8738" xr:uid="{00000000-0005-0000-0000-000039060000}"/>
    <cellStyle name="20% - Accent3 7 6" xfId="8739" xr:uid="{00000000-0005-0000-0000-00003A060000}"/>
    <cellStyle name="20% - Accent3 7 7" xfId="8740" xr:uid="{00000000-0005-0000-0000-00003B060000}"/>
    <cellStyle name="20% - Accent3 7 8" xfId="8741" xr:uid="{00000000-0005-0000-0000-00003C060000}"/>
    <cellStyle name="20% - Accent3 7 9" xfId="8742" xr:uid="{00000000-0005-0000-0000-00003D060000}"/>
    <cellStyle name="20% - Accent3 8 2" xfId="8743" xr:uid="{00000000-0005-0000-0000-00003E060000}"/>
    <cellStyle name="20% - Accent3 8 3" xfId="8744" xr:uid="{00000000-0005-0000-0000-00003F060000}"/>
    <cellStyle name="20% - Accent3 8 4" xfId="8745" xr:uid="{00000000-0005-0000-0000-000040060000}"/>
    <cellStyle name="20% - Accent3 8 5" xfId="8746" xr:uid="{00000000-0005-0000-0000-000041060000}"/>
    <cellStyle name="20% - Accent3 8 6" xfId="8747" xr:uid="{00000000-0005-0000-0000-000042060000}"/>
    <cellStyle name="20% - Accent3 8 7" xfId="8748" xr:uid="{00000000-0005-0000-0000-000043060000}"/>
    <cellStyle name="20% - Accent3 8 8" xfId="8749" xr:uid="{00000000-0005-0000-0000-000044060000}"/>
    <cellStyle name="20% - Accent3 8 9" xfId="8750" xr:uid="{00000000-0005-0000-0000-000045060000}"/>
    <cellStyle name="20% - Accent3 9 2" xfId="8751" xr:uid="{00000000-0005-0000-0000-000046060000}"/>
    <cellStyle name="20% - Accent4 10 2" xfId="8752" xr:uid="{00000000-0005-0000-0000-000047060000}"/>
    <cellStyle name="20% - Accent4 11 2" xfId="8753" xr:uid="{00000000-0005-0000-0000-000048060000}"/>
    <cellStyle name="20% - Accent4 12 2" xfId="8754" xr:uid="{00000000-0005-0000-0000-000049060000}"/>
    <cellStyle name="20% - Accent4 13 2" xfId="8755" xr:uid="{00000000-0005-0000-0000-00004A060000}"/>
    <cellStyle name="20% - Accent4 14 2" xfId="8756" xr:uid="{00000000-0005-0000-0000-00004B060000}"/>
    <cellStyle name="20% - Accent4 15 2" xfId="8757" xr:uid="{00000000-0005-0000-0000-00004C060000}"/>
    <cellStyle name="20% - Accent4 2" xfId="8758" xr:uid="{00000000-0005-0000-0000-00004D060000}"/>
    <cellStyle name="20% - Accent4 3 2" xfId="8759" xr:uid="{00000000-0005-0000-0000-00004E060000}"/>
    <cellStyle name="20% - Accent4 3 3" xfId="8760" xr:uid="{00000000-0005-0000-0000-00004F060000}"/>
    <cellStyle name="20% - Accent4 3 4" xfId="8761" xr:uid="{00000000-0005-0000-0000-000050060000}"/>
    <cellStyle name="20% - Accent4 3 5" xfId="8762" xr:uid="{00000000-0005-0000-0000-000051060000}"/>
    <cellStyle name="20% - Accent4 3 6" xfId="8763" xr:uid="{00000000-0005-0000-0000-000052060000}"/>
    <cellStyle name="20% - Accent4 3 7" xfId="8764" xr:uid="{00000000-0005-0000-0000-000053060000}"/>
    <cellStyle name="20% - Accent4 3 8" xfId="8765" xr:uid="{00000000-0005-0000-0000-000054060000}"/>
    <cellStyle name="20% - Accent4 3 9" xfId="8766" xr:uid="{00000000-0005-0000-0000-000055060000}"/>
    <cellStyle name="20% - Accent4 4 2" xfId="8767" xr:uid="{00000000-0005-0000-0000-000056060000}"/>
    <cellStyle name="20% - Accent4 4 3" xfId="8768" xr:uid="{00000000-0005-0000-0000-000057060000}"/>
    <cellStyle name="20% - Accent4 4 4" xfId="8769" xr:uid="{00000000-0005-0000-0000-000058060000}"/>
    <cellStyle name="20% - Accent4 4 5" xfId="8770" xr:uid="{00000000-0005-0000-0000-000059060000}"/>
    <cellStyle name="20% - Accent4 4 6" xfId="8771" xr:uid="{00000000-0005-0000-0000-00005A060000}"/>
    <cellStyle name="20% - Accent4 4 7" xfId="8772" xr:uid="{00000000-0005-0000-0000-00005B060000}"/>
    <cellStyle name="20% - Accent4 4 8" xfId="8773" xr:uid="{00000000-0005-0000-0000-00005C060000}"/>
    <cellStyle name="20% - Accent4 4 9" xfId="8774" xr:uid="{00000000-0005-0000-0000-00005D060000}"/>
    <cellStyle name="20% - Accent4 5 2" xfId="8775" xr:uid="{00000000-0005-0000-0000-00005E060000}"/>
    <cellStyle name="20% - Accent4 5 3" xfId="8776" xr:uid="{00000000-0005-0000-0000-00005F060000}"/>
    <cellStyle name="20% - Accent4 5 4" xfId="8777" xr:uid="{00000000-0005-0000-0000-000060060000}"/>
    <cellStyle name="20% - Accent4 5 5" xfId="8778" xr:uid="{00000000-0005-0000-0000-000061060000}"/>
    <cellStyle name="20% - Accent4 5 6" xfId="8779" xr:uid="{00000000-0005-0000-0000-000062060000}"/>
    <cellStyle name="20% - Accent4 5 7" xfId="8780" xr:uid="{00000000-0005-0000-0000-000063060000}"/>
    <cellStyle name="20% - Accent4 5 8" xfId="8781" xr:uid="{00000000-0005-0000-0000-000064060000}"/>
    <cellStyle name="20% - Accent4 5 9" xfId="8782" xr:uid="{00000000-0005-0000-0000-000065060000}"/>
    <cellStyle name="20% - Accent4 6 2" xfId="8783" xr:uid="{00000000-0005-0000-0000-000066060000}"/>
    <cellStyle name="20% - Accent4 6 3" xfId="8784" xr:uid="{00000000-0005-0000-0000-000067060000}"/>
    <cellStyle name="20% - Accent4 6 4" xfId="8785" xr:uid="{00000000-0005-0000-0000-000068060000}"/>
    <cellStyle name="20% - Accent4 6 5" xfId="8786" xr:uid="{00000000-0005-0000-0000-000069060000}"/>
    <cellStyle name="20% - Accent4 6 6" xfId="8787" xr:uid="{00000000-0005-0000-0000-00006A060000}"/>
    <cellStyle name="20% - Accent4 6 7" xfId="8788" xr:uid="{00000000-0005-0000-0000-00006B060000}"/>
    <cellStyle name="20% - Accent4 6 8" xfId="8789" xr:uid="{00000000-0005-0000-0000-00006C060000}"/>
    <cellStyle name="20% - Accent4 6 9" xfId="8790" xr:uid="{00000000-0005-0000-0000-00006D060000}"/>
    <cellStyle name="20% - Accent4 7 2" xfId="8791" xr:uid="{00000000-0005-0000-0000-00006E060000}"/>
    <cellStyle name="20% - Accent4 7 3" xfId="8792" xr:uid="{00000000-0005-0000-0000-00006F060000}"/>
    <cellStyle name="20% - Accent4 7 4" xfId="8793" xr:uid="{00000000-0005-0000-0000-000070060000}"/>
    <cellStyle name="20% - Accent4 7 5" xfId="8794" xr:uid="{00000000-0005-0000-0000-000071060000}"/>
    <cellStyle name="20% - Accent4 7 6" xfId="8795" xr:uid="{00000000-0005-0000-0000-000072060000}"/>
    <cellStyle name="20% - Accent4 7 7" xfId="8796" xr:uid="{00000000-0005-0000-0000-000073060000}"/>
    <cellStyle name="20% - Accent4 7 8" xfId="8797" xr:uid="{00000000-0005-0000-0000-000074060000}"/>
    <cellStyle name="20% - Accent4 7 9" xfId="8798" xr:uid="{00000000-0005-0000-0000-000075060000}"/>
    <cellStyle name="20% - Accent4 8 2" xfId="8799" xr:uid="{00000000-0005-0000-0000-000076060000}"/>
    <cellStyle name="20% - Accent4 8 3" xfId="8800" xr:uid="{00000000-0005-0000-0000-000077060000}"/>
    <cellStyle name="20% - Accent4 8 4" xfId="8801" xr:uid="{00000000-0005-0000-0000-000078060000}"/>
    <cellStyle name="20% - Accent4 8 5" xfId="8802" xr:uid="{00000000-0005-0000-0000-000079060000}"/>
    <cellStyle name="20% - Accent4 8 6" xfId="8803" xr:uid="{00000000-0005-0000-0000-00007A060000}"/>
    <cellStyle name="20% - Accent4 8 7" xfId="8804" xr:uid="{00000000-0005-0000-0000-00007B060000}"/>
    <cellStyle name="20% - Accent4 8 8" xfId="8805" xr:uid="{00000000-0005-0000-0000-00007C060000}"/>
    <cellStyle name="20% - Accent4 8 9" xfId="8806" xr:uid="{00000000-0005-0000-0000-00007D060000}"/>
    <cellStyle name="20% - Accent4 9 2" xfId="8807" xr:uid="{00000000-0005-0000-0000-00007E060000}"/>
    <cellStyle name="20% - Accent5 10 2" xfId="8808" xr:uid="{00000000-0005-0000-0000-00007F060000}"/>
    <cellStyle name="20% - Accent5 11 2" xfId="8809" xr:uid="{00000000-0005-0000-0000-000080060000}"/>
    <cellStyle name="20% - Accent5 12 2" xfId="8810" xr:uid="{00000000-0005-0000-0000-000081060000}"/>
    <cellStyle name="20% - Accent5 13 2" xfId="8811" xr:uid="{00000000-0005-0000-0000-000082060000}"/>
    <cellStyle name="20% - Accent5 14 2" xfId="8812" xr:uid="{00000000-0005-0000-0000-000083060000}"/>
    <cellStyle name="20% - Accent5 15 2" xfId="8813" xr:uid="{00000000-0005-0000-0000-000084060000}"/>
    <cellStyle name="20% - Accent5 2" xfId="8814" xr:uid="{00000000-0005-0000-0000-000085060000}"/>
    <cellStyle name="20% - Accent5 3 2" xfId="8815" xr:uid="{00000000-0005-0000-0000-000086060000}"/>
    <cellStyle name="20% - Accent5 3 3" xfId="8816" xr:uid="{00000000-0005-0000-0000-000087060000}"/>
    <cellStyle name="20% - Accent5 3 4" xfId="8817" xr:uid="{00000000-0005-0000-0000-000088060000}"/>
    <cellStyle name="20% - Accent5 3 5" xfId="8818" xr:uid="{00000000-0005-0000-0000-000089060000}"/>
    <cellStyle name="20% - Accent5 3 6" xfId="8819" xr:uid="{00000000-0005-0000-0000-00008A060000}"/>
    <cellStyle name="20% - Accent5 3 7" xfId="8820" xr:uid="{00000000-0005-0000-0000-00008B060000}"/>
    <cellStyle name="20% - Accent5 3 8" xfId="8821" xr:uid="{00000000-0005-0000-0000-00008C060000}"/>
    <cellStyle name="20% - Accent5 3 9" xfId="8822" xr:uid="{00000000-0005-0000-0000-00008D060000}"/>
    <cellStyle name="20% - Accent5 4 2" xfId="8823" xr:uid="{00000000-0005-0000-0000-00008E060000}"/>
    <cellStyle name="20% - Accent5 4 3" xfId="8824" xr:uid="{00000000-0005-0000-0000-00008F060000}"/>
    <cellStyle name="20% - Accent5 4 4" xfId="8825" xr:uid="{00000000-0005-0000-0000-000090060000}"/>
    <cellStyle name="20% - Accent5 4 5" xfId="8826" xr:uid="{00000000-0005-0000-0000-000091060000}"/>
    <cellStyle name="20% - Accent5 4 6" xfId="8827" xr:uid="{00000000-0005-0000-0000-000092060000}"/>
    <cellStyle name="20% - Accent5 4 7" xfId="8828" xr:uid="{00000000-0005-0000-0000-000093060000}"/>
    <cellStyle name="20% - Accent5 4 8" xfId="8829" xr:uid="{00000000-0005-0000-0000-000094060000}"/>
    <cellStyle name="20% - Accent5 4 9" xfId="8830" xr:uid="{00000000-0005-0000-0000-000095060000}"/>
    <cellStyle name="20% - Accent5 5 2" xfId="8831" xr:uid="{00000000-0005-0000-0000-000096060000}"/>
    <cellStyle name="20% - Accent5 5 3" xfId="8832" xr:uid="{00000000-0005-0000-0000-000097060000}"/>
    <cellStyle name="20% - Accent5 5 4" xfId="8833" xr:uid="{00000000-0005-0000-0000-000098060000}"/>
    <cellStyle name="20% - Accent5 5 5" xfId="8834" xr:uid="{00000000-0005-0000-0000-000099060000}"/>
    <cellStyle name="20% - Accent5 5 6" xfId="8835" xr:uid="{00000000-0005-0000-0000-00009A060000}"/>
    <cellStyle name="20% - Accent5 5 7" xfId="8836" xr:uid="{00000000-0005-0000-0000-00009B060000}"/>
    <cellStyle name="20% - Accent5 5 8" xfId="8837" xr:uid="{00000000-0005-0000-0000-00009C060000}"/>
    <cellStyle name="20% - Accent5 5 9" xfId="8838" xr:uid="{00000000-0005-0000-0000-00009D060000}"/>
    <cellStyle name="20% - Accent5 6 2" xfId="8839" xr:uid="{00000000-0005-0000-0000-00009E060000}"/>
    <cellStyle name="20% - Accent5 6 3" xfId="8840" xr:uid="{00000000-0005-0000-0000-00009F060000}"/>
    <cellStyle name="20% - Accent5 6 4" xfId="8841" xr:uid="{00000000-0005-0000-0000-0000A0060000}"/>
    <cellStyle name="20% - Accent5 6 5" xfId="8842" xr:uid="{00000000-0005-0000-0000-0000A1060000}"/>
    <cellStyle name="20% - Accent5 6 6" xfId="8843" xr:uid="{00000000-0005-0000-0000-0000A2060000}"/>
    <cellStyle name="20% - Accent5 6 7" xfId="8844" xr:uid="{00000000-0005-0000-0000-0000A3060000}"/>
    <cellStyle name="20% - Accent5 6 8" xfId="8845" xr:uid="{00000000-0005-0000-0000-0000A4060000}"/>
    <cellStyle name="20% - Accent5 6 9" xfId="8846" xr:uid="{00000000-0005-0000-0000-0000A5060000}"/>
    <cellStyle name="20% - Accent5 7 2" xfId="8847" xr:uid="{00000000-0005-0000-0000-0000A6060000}"/>
    <cellStyle name="20% - Accent5 7 3" xfId="8848" xr:uid="{00000000-0005-0000-0000-0000A7060000}"/>
    <cellStyle name="20% - Accent5 7 4" xfId="8849" xr:uid="{00000000-0005-0000-0000-0000A8060000}"/>
    <cellStyle name="20% - Accent5 7 5" xfId="8850" xr:uid="{00000000-0005-0000-0000-0000A9060000}"/>
    <cellStyle name="20% - Accent5 7 6" xfId="8851" xr:uid="{00000000-0005-0000-0000-0000AA060000}"/>
    <cellStyle name="20% - Accent5 7 7" xfId="8852" xr:uid="{00000000-0005-0000-0000-0000AB060000}"/>
    <cellStyle name="20% - Accent5 7 8" xfId="8853" xr:uid="{00000000-0005-0000-0000-0000AC060000}"/>
    <cellStyle name="20% - Accent5 7 9" xfId="8854" xr:uid="{00000000-0005-0000-0000-0000AD060000}"/>
    <cellStyle name="20% - Accent5 8 2" xfId="8855" xr:uid="{00000000-0005-0000-0000-0000AE060000}"/>
    <cellStyle name="20% - Accent5 8 3" xfId="8856" xr:uid="{00000000-0005-0000-0000-0000AF060000}"/>
    <cellStyle name="20% - Accent5 8 4" xfId="8857" xr:uid="{00000000-0005-0000-0000-0000B0060000}"/>
    <cellStyle name="20% - Accent5 8 5" xfId="8858" xr:uid="{00000000-0005-0000-0000-0000B1060000}"/>
    <cellStyle name="20% - Accent5 8 6" xfId="8859" xr:uid="{00000000-0005-0000-0000-0000B2060000}"/>
    <cellStyle name="20% - Accent5 8 7" xfId="8860" xr:uid="{00000000-0005-0000-0000-0000B3060000}"/>
    <cellStyle name="20% - Accent5 8 8" xfId="8861" xr:uid="{00000000-0005-0000-0000-0000B4060000}"/>
    <cellStyle name="20% - Accent5 8 9" xfId="8862" xr:uid="{00000000-0005-0000-0000-0000B5060000}"/>
    <cellStyle name="20% - Accent5 9 2" xfId="8863" xr:uid="{00000000-0005-0000-0000-0000B6060000}"/>
    <cellStyle name="20% - Accent6 10 2" xfId="8864" xr:uid="{00000000-0005-0000-0000-0000B7060000}"/>
    <cellStyle name="20% - Accent6 11 2" xfId="8865" xr:uid="{00000000-0005-0000-0000-0000B8060000}"/>
    <cellStyle name="20% - Accent6 12 2" xfId="8866" xr:uid="{00000000-0005-0000-0000-0000B9060000}"/>
    <cellStyle name="20% - Accent6 13 2" xfId="8867" xr:uid="{00000000-0005-0000-0000-0000BA060000}"/>
    <cellStyle name="20% - Accent6 14 2" xfId="8868" xr:uid="{00000000-0005-0000-0000-0000BB060000}"/>
    <cellStyle name="20% - Accent6 15 2" xfId="8869" xr:uid="{00000000-0005-0000-0000-0000BC060000}"/>
    <cellStyle name="20% - Accent6 2" xfId="8870" xr:uid="{00000000-0005-0000-0000-0000BD060000}"/>
    <cellStyle name="20% - Accent6 3 2" xfId="8871" xr:uid="{00000000-0005-0000-0000-0000BE060000}"/>
    <cellStyle name="20% - Accent6 3 3" xfId="8872" xr:uid="{00000000-0005-0000-0000-0000BF060000}"/>
    <cellStyle name="20% - Accent6 3 4" xfId="8873" xr:uid="{00000000-0005-0000-0000-0000C0060000}"/>
    <cellStyle name="20% - Accent6 3 5" xfId="8874" xr:uid="{00000000-0005-0000-0000-0000C1060000}"/>
    <cellStyle name="20% - Accent6 3 6" xfId="8875" xr:uid="{00000000-0005-0000-0000-0000C2060000}"/>
    <cellStyle name="20% - Accent6 3 7" xfId="8876" xr:uid="{00000000-0005-0000-0000-0000C3060000}"/>
    <cellStyle name="20% - Accent6 3 8" xfId="8877" xr:uid="{00000000-0005-0000-0000-0000C4060000}"/>
    <cellStyle name="20% - Accent6 3 9" xfId="8878" xr:uid="{00000000-0005-0000-0000-0000C5060000}"/>
    <cellStyle name="20% - Accent6 4 2" xfId="8879" xr:uid="{00000000-0005-0000-0000-0000C6060000}"/>
    <cellStyle name="20% - Accent6 4 3" xfId="8880" xr:uid="{00000000-0005-0000-0000-0000C7060000}"/>
    <cellStyle name="20% - Accent6 4 4" xfId="8881" xr:uid="{00000000-0005-0000-0000-0000C8060000}"/>
    <cellStyle name="20% - Accent6 4 5" xfId="8882" xr:uid="{00000000-0005-0000-0000-0000C9060000}"/>
    <cellStyle name="20% - Accent6 4 6" xfId="8883" xr:uid="{00000000-0005-0000-0000-0000CA060000}"/>
    <cellStyle name="20% - Accent6 4 7" xfId="8884" xr:uid="{00000000-0005-0000-0000-0000CB060000}"/>
    <cellStyle name="20% - Accent6 4 8" xfId="8885" xr:uid="{00000000-0005-0000-0000-0000CC060000}"/>
    <cellStyle name="20% - Accent6 4 9" xfId="8886" xr:uid="{00000000-0005-0000-0000-0000CD060000}"/>
    <cellStyle name="20% - Accent6 5 2" xfId="8887" xr:uid="{00000000-0005-0000-0000-0000CE060000}"/>
    <cellStyle name="20% - Accent6 5 3" xfId="8888" xr:uid="{00000000-0005-0000-0000-0000CF060000}"/>
    <cellStyle name="20% - Accent6 5 4" xfId="8889" xr:uid="{00000000-0005-0000-0000-0000D0060000}"/>
    <cellStyle name="20% - Accent6 5 5" xfId="8890" xr:uid="{00000000-0005-0000-0000-0000D1060000}"/>
    <cellStyle name="20% - Accent6 5 6" xfId="8891" xr:uid="{00000000-0005-0000-0000-0000D2060000}"/>
    <cellStyle name="20% - Accent6 5 7" xfId="8892" xr:uid="{00000000-0005-0000-0000-0000D3060000}"/>
    <cellStyle name="20% - Accent6 5 8" xfId="8893" xr:uid="{00000000-0005-0000-0000-0000D4060000}"/>
    <cellStyle name="20% - Accent6 5 9" xfId="8894" xr:uid="{00000000-0005-0000-0000-0000D5060000}"/>
    <cellStyle name="20% - Accent6 6 2" xfId="8895" xr:uid="{00000000-0005-0000-0000-0000D6060000}"/>
    <cellStyle name="20% - Accent6 6 3" xfId="8896" xr:uid="{00000000-0005-0000-0000-0000D7060000}"/>
    <cellStyle name="20% - Accent6 6 4" xfId="8897" xr:uid="{00000000-0005-0000-0000-0000D8060000}"/>
    <cellStyle name="20% - Accent6 6 5" xfId="8898" xr:uid="{00000000-0005-0000-0000-0000D9060000}"/>
    <cellStyle name="20% - Accent6 6 6" xfId="8899" xr:uid="{00000000-0005-0000-0000-0000DA060000}"/>
    <cellStyle name="20% - Accent6 6 7" xfId="8900" xr:uid="{00000000-0005-0000-0000-0000DB060000}"/>
    <cellStyle name="20% - Accent6 6 8" xfId="8901" xr:uid="{00000000-0005-0000-0000-0000DC060000}"/>
    <cellStyle name="20% - Accent6 6 9" xfId="8902" xr:uid="{00000000-0005-0000-0000-0000DD060000}"/>
    <cellStyle name="20% - Accent6 7 2" xfId="8903" xr:uid="{00000000-0005-0000-0000-0000DE060000}"/>
    <cellStyle name="20% - Accent6 7 3" xfId="8904" xr:uid="{00000000-0005-0000-0000-0000DF060000}"/>
    <cellStyle name="20% - Accent6 7 4" xfId="8905" xr:uid="{00000000-0005-0000-0000-0000E0060000}"/>
    <cellStyle name="20% - Accent6 7 5" xfId="8906" xr:uid="{00000000-0005-0000-0000-0000E1060000}"/>
    <cellStyle name="20% - Accent6 7 6" xfId="8907" xr:uid="{00000000-0005-0000-0000-0000E2060000}"/>
    <cellStyle name="20% - Accent6 7 7" xfId="8908" xr:uid="{00000000-0005-0000-0000-0000E3060000}"/>
    <cellStyle name="20% - Accent6 7 8" xfId="8909" xr:uid="{00000000-0005-0000-0000-0000E4060000}"/>
    <cellStyle name="20% - Accent6 7 9" xfId="8910" xr:uid="{00000000-0005-0000-0000-0000E5060000}"/>
    <cellStyle name="20% - Accent6 8 2" xfId="8911" xr:uid="{00000000-0005-0000-0000-0000E6060000}"/>
    <cellStyle name="20% - Accent6 8 3" xfId="8912" xr:uid="{00000000-0005-0000-0000-0000E7060000}"/>
    <cellStyle name="20% - Accent6 8 4" xfId="8913" xr:uid="{00000000-0005-0000-0000-0000E8060000}"/>
    <cellStyle name="20% - Accent6 8 5" xfId="8914" xr:uid="{00000000-0005-0000-0000-0000E9060000}"/>
    <cellStyle name="20% - Accent6 8 6" xfId="8915" xr:uid="{00000000-0005-0000-0000-0000EA060000}"/>
    <cellStyle name="20% - Accent6 8 7" xfId="8916" xr:uid="{00000000-0005-0000-0000-0000EB060000}"/>
    <cellStyle name="20% - Accent6 8 8" xfId="8917" xr:uid="{00000000-0005-0000-0000-0000EC060000}"/>
    <cellStyle name="20% - Accent6 8 9" xfId="8918" xr:uid="{00000000-0005-0000-0000-0000ED060000}"/>
    <cellStyle name="20% - Accent6 9 2" xfId="8919" xr:uid="{00000000-0005-0000-0000-0000EE060000}"/>
    <cellStyle name="-2001" xfId="1161" xr:uid="{00000000-0005-0000-0000-0000EF060000}"/>
    <cellStyle name="-2001?_x000c_Normal_AD_x000b_Normal_Adot?_x000d_Normal_ADAdot?_x000d_Normal_ADOT~1ⓨ␐_x000b_?ÿ?_x0012_?ÿ?adot" xfId="1162" xr:uid="{00000000-0005-0000-0000-0000F0060000}"/>
    <cellStyle name="3" xfId="1163" xr:uid="{00000000-0005-0000-0000-0000F1060000}"/>
    <cellStyle name="3 2" xfId="3327" xr:uid="{00000000-0005-0000-0000-0000F2060000}"/>
    <cellStyle name="3 3" xfId="3870" xr:uid="{00000000-0005-0000-0000-0000F3060000}"/>
    <cellStyle name="3_6.Bang_luong_moi_XDCB" xfId="1164" xr:uid="{00000000-0005-0000-0000-0000F4060000}"/>
    <cellStyle name="3_A che do KS +chi BQL" xfId="1165" xr:uid="{00000000-0005-0000-0000-0000F5060000}"/>
    <cellStyle name="3_BANG CAM COC GPMB 8km" xfId="1166" xr:uid="{00000000-0005-0000-0000-0000F6060000}"/>
    <cellStyle name="3_BANG CAM COC GPMB 8km_thanh hoa lap du an 062008" xfId="1167" xr:uid="{00000000-0005-0000-0000-0000F7060000}"/>
    <cellStyle name="3_BANG CAM COC GPMB 8km_thanh hoa lap du an 062008_QT bieu 45 va 53 2011" xfId="1168" xr:uid="{00000000-0005-0000-0000-0000F8060000}"/>
    <cellStyle name="3_BANG CAM COC GPMB 8km_thanh hoa lap du an 062008_Sheet2" xfId="1169" xr:uid="{00000000-0005-0000-0000-0000F9060000}"/>
    <cellStyle name="3_Bang tong hop khoi luong" xfId="1170" xr:uid="{00000000-0005-0000-0000-0000FA060000}"/>
    <cellStyle name="3_BCsoketgiuanhiemky_BIEU" xfId="1171" xr:uid="{00000000-0005-0000-0000-0000FB060000}"/>
    <cellStyle name="3_Bieu_KH_2010_Giao" xfId="1172" xr:uid="{00000000-0005-0000-0000-0000FC060000}"/>
    <cellStyle name="3_BieuKH.TM(T12.Gui TH)_2" xfId="1173" xr:uid="{00000000-0005-0000-0000-0000FD060000}"/>
    <cellStyle name="3_Book1" xfId="1174" xr:uid="{00000000-0005-0000-0000-0000FE060000}"/>
    <cellStyle name="3_Book1_1" xfId="1175" xr:uid="{00000000-0005-0000-0000-0000FF060000}"/>
    <cellStyle name="3_Book1_1_thanh hoa lap du an 062008" xfId="1176" xr:uid="{00000000-0005-0000-0000-000000070000}"/>
    <cellStyle name="3_Book1_1_thanh hoa lap du an 062008_QT bieu 45 va 53 2011" xfId="1177" xr:uid="{00000000-0005-0000-0000-000001070000}"/>
    <cellStyle name="3_Book1_1_thanh hoa lap du an 062008_Sheet2" xfId="1178" xr:uid="{00000000-0005-0000-0000-000002070000}"/>
    <cellStyle name="3_Book1_Book1" xfId="1179" xr:uid="{00000000-0005-0000-0000-000003070000}"/>
    <cellStyle name="3_Book1_Book1_1" xfId="1180" xr:uid="{00000000-0005-0000-0000-000004070000}"/>
    <cellStyle name="3_Book1_Book1_Book1" xfId="1181" xr:uid="{00000000-0005-0000-0000-000005070000}"/>
    <cellStyle name="3_Book1_Book1_Book1_QT bieu 45 va 53 2011" xfId="1182" xr:uid="{00000000-0005-0000-0000-000006070000}"/>
    <cellStyle name="3_Book1_Book1_Book1_Sheet2" xfId="1183" xr:uid="{00000000-0005-0000-0000-000007070000}"/>
    <cellStyle name="3_Book1_Book1_Gia goi thau KS, TKBVTC sua Ngay 12-01" xfId="1184" xr:uid="{00000000-0005-0000-0000-000008070000}"/>
    <cellStyle name="3_Book1_Book1_thanh hoa lap du an 062008" xfId="1185" xr:uid="{00000000-0005-0000-0000-000009070000}"/>
    <cellStyle name="3_Book1_Cau Bai Son 2 Km 0+270.26 (8-11-2006)" xfId="1186" xr:uid="{00000000-0005-0000-0000-00000A070000}"/>
    <cellStyle name="3_Book1_Cau Bai Son 2 Km 0+270.26 (8-11-2006)_thanh hoa lap du an 062008" xfId="1187" xr:uid="{00000000-0005-0000-0000-00000B070000}"/>
    <cellStyle name="3_Book1_Cau Bai Son 2 Km 0+270.26 (8-11-2006)_thanh hoa lap du an 062008_QT bieu 45 va 53 2011" xfId="1188" xr:uid="{00000000-0005-0000-0000-00000C070000}"/>
    <cellStyle name="3_Book1_Cau Bai Son 2 Km 0+270.26 (8-11-2006)_thanh hoa lap du an 062008_Sheet2" xfId="1189" xr:uid="{00000000-0005-0000-0000-00000D070000}"/>
    <cellStyle name="3_Book1_Cau Hoa Son Km 1+441.06 (14-12-2006)" xfId="1190" xr:uid="{00000000-0005-0000-0000-00000E070000}"/>
    <cellStyle name="3_Book1_Cau Hoa Son Km 1+441.06 (14-12-2006)_thanh hoa lap du an 062008" xfId="1191" xr:uid="{00000000-0005-0000-0000-00000F070000}"/>
    <cellStyle name="3_Book1_Cau Hoa Son Km 1+441.06 (14-12-2006)_thanh hoa lap du an 062008_QT bieu 45 va 53 2011" xfId="1192" xr:uid="{00000000-0005-0000-0000-000010070000}"/>
    <cellStyle name="3_Book1_Cau Hoa Son Km 1+441.06 (14-12-2006)_thanh hoa lap du an 062008_Sheet2" xfId="1193" xr:uid="{00000000-0005-0000-0000-000011070000}"/>
    <cellStyle name="3_Book1_Cau Hoa Son Km 1+441.06 (22-10-2006)" xfId="1194" xr:uid="{00000000-0005-0000-0000-000012070000}"/>
    <cellStyle name="3_Book1_Cau Hoa Son Km 1+441.06 (22-10-2006)_thanh hoa lap du an 062008" xfId="1195" xr:uid="{00000000-0005-0000-0000-000013070000}"/>
    <cellStyle name="3_Book1_Cau Hoa Son Km 1+441.06 (22-10-2006)_thanh hoa lap du an 062008_QT bieu 45 va 53 2011" xfId="1196" xr:uid="{00000000-0005-0000-0000-000014070000}"/>
    <cellStyle name="3_Book1_Cau Hoa Son Km 1+441.06 (22-10-2006)_thanh hoa lap du an 062008_Sheet2" xfId="1197" xr:uid="{00000000-0005-0000-0000-000015070000}"/>
    <cellStyle name="3_Book1_Cau Hoa Son Km 1+441.06 (24-10-2006)" xfId="1198" xr:uid="{00000000-0005-0000-0000-000016070000}"/>
    <cellStyle name="3_Book1_Cau Hoa Son Km 1+441.06 (24-10-2006)_thanh hoa lap du an 062008" xfId="1199" xr:uid="{00000000-0005-0000-0000-000017070000}"/>
    <cellStyle name="3_Book1_Cau Hoa Son Km 1+441.06 (24-10-2006)_thanh hoa lap du an 062008_QT bieu 45 va 53 2011" xfId="1200" xr:uid="{00000000-0005-0000-0000-000018070000}"/>
    <cellStyle name="3_Book1_Cau Hoa Son Km 1+441.06 (24-10-2006)_thanh hoa lap du an 062008_Sheet2" xfId="1201" xr:uid="{00000000-0005-0000-0000-000019070000}"/>
    <cellStyle name="3_Book1_Cau Nam Tot(ngay 2-10-2006)" xfId="1202" xr:uid="{00000000-0005-0000-0000-00001A070000}"/>
    <cellStyle name="3_Book1_Cau Song Dao Km 1+51.54 (20-12-2006)" xfId="1203" xr:uid="{00000000-0005-0000-0000-00001B070000}"/>
    <cellStyle name="3_Book1_Cau Song Dao Km 1+51.54 (20-12-2006)_thanh hoa lap du an 062008" xfId="1204" xr:uid="{00000000-0005-0000-0000-00001C070000}"/>
    <cellStyle name="3_Book1_Cau Song Dao Km 1+51.54 (20-12-2006)_thanh hoa lap du an 062008_QT bieu 45 va 53 2011" xfId="1205" xr:uid="{00000000-0005-0000-0000-00001D070000}"/>
    <cellStyle name="3_Book1_Cau Song Dao Km 1+51.54 (20-12-2006)_thanh hoa lap du an 062008_Sheet2" xfId="1206" xr:uid="{00000000-0005-0000-0000-00001E070000}"/>
    <cellStyle name="3_Book1_CAU XOP XANG II(su­a)" xfId="1207" xr:uid="{00000000-0005-0000-0000-00001F070000}"/>
    <cellStyle name="3_Book1_CAU XOP XANG II(su­a)_thanh hoa lap du an 062008" xfId="1208" xr:uid="{00000000-0005-0000-0000-000020070000}"/>
    <cellStyle name="3_Book1_CAU XOP XANG II(su­a)_thanh hoa lap du an 062008_QT bieu 45 va 53 2011" xfId="1209" xr:uid="{00000000-0005-0000-0000-000021070000}"/>
    <cellStyle name="3_Book1_CAU XOP XANG II(su­a)_thanh hoa lap du an 062008_Sheet2" xfId="1210" xr:uid="{00000000-0005-0000-0000-000022070000}"/>
    <cellStyle name="3_Book1_Dieu phoi dat goi 1" xfId="1211" xr:uid="{00000000-0005-0000-0000-000023070000}"/>
    <cellStyle name="3_Book1_Dieu phoi dat goi 2" xfId="1212" xr:uid="{00000000-0005-0000-0000-000024070000}"/>
    <cellStyle name="3_Book1_DT Kha thi ngay 11-2-06" xfId="1213" xr:uid="{00000000-0005-0000-0000-000025070000}"/>
    <cellStyle name="3_Book1_DT Kha thi ngay 11-2-06_thanh hoa lap du an 062008" xfId="1214" xr:uid="{00000000-0005-0000-0000-000026070000}"/>
    <cellStyle name="3_Book1_DT Kha thi ngay 11-2-06_thanh hoa lap du an 062008_QT bieu 45 va 53 2011" xfId="1215" xr:uid="{00000000-0005-0000-0000-000027070000}"/>
    <cellStyle name="3_Book1_DT Kha thi ngay 11-2-06_thanh hoa lap du an 062008_Sheet2" xfId="1216" xr:uid="{00000000-0005-0000-0000-000028070000}"/>
    <cellStyle name="3_Book1_DT ngay 04-01-2006" xfId="1217" xr:uid="{00000000-0005-0000-0000-000029070000}"/>
    <cellStyle name="3_Book1_DT ngay 11-4-2006" xfId="1218" xr:uid="{00000000-0005-0000-0000-00002A070000}"/>
    <cellStyle name="3_Book1_DT ngay 15-11-05" xfId="1219" xr:uid="{00000000-0005-0000-0000-00002B070000}"/>
    <cellStyle name="3_Book1_DT ngay 15-11-05_thanh hoa lap du an 062008" xfId="1220" xr:uid="{00000000-0005-0000-0000-00002C070000}"/>
    <cellStyle name="3_Book1_DT ngay 15-11-05_thanh hoa lap du an 062008_QT bieu 45 va 53 2011" xfId="1221" xr:uid="{00000000-0005-0000-0000-00002D070000}"/>
    <cellStyle name="3_Book1_DT ngay 15-11-05_thanh hoa lap du an 062008_Sheet2" xfId="1222" xr:uid="{00000000-0005-0000-0000-00002E070000}"/>
    <cellStyle name="3_Book1_DT theo DM24" xfId="1223" xr:uid="{00000000-0005-0000-0000-00002F070000}"/>
    <cellStyle name="3_Book1_Du toan KT-TCsua theo TT 03 - YC 471" xfId="1224" xr:uid="{00000000-0005-0000-0000-000030070000}"/>
    <cellStyle name="3_Book1_Du toan Phuong lam" xfId="1225" xr:uid="{00000000-0005-0000-0000-000031070000}"/>
    <cellStyle name="3_Book1_Du toan Phuong lam_thanh hoa lap du an 062008" xfId="1226" xr:uid="{00000000-0005-0000-0000-000032070000}"/>
    <cellStyle name="3_Book1_Du toan Phuong lam_thanh hoa lap du an 062008_QT bieu 45 va 53 2011" xfId="1227" xr:uid="{00000000-0005-0000-0000-000033070000}"/>
    <cellStyle name="3_Book1_Du toan Phuong lam_thanh hoa lap du an 062008_Sheet2" xfId="1228" xr:uid="{00000000-0005-0000-0000-000034070000}"/>
    <cellStyle name="3_Book1_Du toan QL 27 (23-12-2005)" xfId="1229" xr:uid="{00000000-0005-0000-0000-000035070000}"/>
    <cellStyle name="3_Book1_DuAnKT ngay 11-2-2006" xfId="1230" xr:uid="{00000000-0005-0000-0000-000036070000}"/>
    <cellStyle name="3_Book1_Goi 1" xfId="1231" xr:uid="{00000000-0005-0000-0000-000037070000}"/>
    <cellStyle name="3_Book1_Goi thau so 1 (14-12-2006)" xfId="1232" xr:uid="{00000000-0005-0000-0000-000038070000}"/>
    <cellStyle name="3_Book1_Goi thau so 1 (14-12-2006)_thanh hoa lap du an 062008" xfId="1233" xr:uid="{00000000-0005-0000-0000-000039070000}"/>
    <cellStyle name="3_Book1_Goi thau so 1 (14-12-2006)_thanh hoa lap du an 062008_QT bieu 45 va 53 2011" xfId="1234" xr:uid="{00000000-0005-0000-0000-00003A070000}"/>
    <cellStyle name="3_Book1_Goi thau so 1 (14-12-2006)_thanh hoa lap du an 062008_Sheet2" xfId="1235" xr:uid="{00000000-0005-0000-0000-00003B070000}"/>
    <cellStyle name="3_Book1_Goi thau so 2 (20-6-2006)" xfId="1236" xr:uid="{00000000-0005-0000-0000-00003C070000}"/>
    <cellStyle name="3_Book1_Goi thau so 2 (20-6-2006)_thanh hoa lap du an 062008" xfId="1237" xr:uid="{00000000-0005-0000-0000-00003D070000}"/>
    <cellStyle name="3_Book1_Goi thau so 2 (20-6-2006)_thanh hoa lap du an 062008_QT bieu 45 va 53 2011" xfId="1238" xr:uid="{00000000-0005-0000-0000-00003E070000}"/>
    <cellStyle name="3_Book1_Goi thau so 2 (20-6-2006)_thanh hoa lap du an 062008_Sheet2" xfId="1239" xr:uid="{00000000-0005-0000-0000-00003F070000}"/>
    <cellStyle name="3_Book1_Goi thau so 2 (30-01-2007)" xfId="1240" xr:uid="{00000000-0005-0000-0000-000040070000}"/>
    <cellStyle name="3_Book1_Goi thau so 2 (30-01-2007)_thanh hoa lap du an 062008" xfId="1241" xr:uid="{00000000-0005-0000-0000-000041070000}"/>
    <cellStyle name="3_Book1_Goi thau so 2 (30-01-2007)_thanh hoa lap du an 062008_QT bieu 45 va 53 2011" xfId="1242" xr:uid="{00000000-0005-0000-0000-000042070000}"/>
    <cellStyle name="3_Book1_Goi thau so 2 (30-01-2007)_thanh hoa lap du an 062008_Sheet2" xfId="1243" xr:uid="{00000000-0005-0000-0000-000043070000}"/>
    <cellStyle name="3_Book1_Goi02(25-05-2006)" xfId="1244" xr:uid="{00000000-0005-0000-0000-000044070000}"/>
    <cellStyle name="3_Book1_K C N - HUNG DONG L.NHUA" xfId="1245" xr:uid="{00000000-0005-0000-0000-000045070000}"/>
    <cellStyle name="3_Book1_K C N - HUNG DONG L.NHUA_thanh hoa lap du an 062008" xfId="1246" xr:uid="{00000000-0005-0000-0000-000046070000}"/>
    <cellStyle name="3_Book1_K C N - HUNG DONG L.NHUA_thanh hoa lap du an 062008_QT bieu 45 va 53 2011" xfId="1247" xr:uid="{00000000-0005-0000-0000-000047070000}"/>
    <cellStyle name="3_Book1_K C N - HUNG DONG L.NHUA_thanh hoa lap du an 062008_Sheet2" xfId="1248" xr:uid="{00000000-0005-0000-0000-000048070000}"/>
    <cellStyle name="3_Book1_Khoi Luong Hoang Truong - Hoang Phu" xfId="1250" xr:uid="{00000000-0005-0000-0000-00004A070000}"/>
    <cellStyle name="3_Book1_Khoi Luong Hoang Truong - Hoang Phu_thanh hoa lap du an 062008" xfId="1251" xr:uid="{00000000-0005-0000-0000-00004B070000}"/>
    <cellStyle name="3_Book1_Khoi Luong Hoang Truong - Hoang Phu_thanh hoa lap du an 062008_QT bieu 45 va 53 2011" xfId="1252" xr:uid="{00000000-0005-0000-0000-00004C070000}"/>
    <cellStyle name="3_Book1_Khoi Luong Hoang Truong - Hoang Phu_thanh hoa lap du an 062008_Sheet2" xfId="1253" xr:uid="{00000000-0005-0000-0000-00004D070000}"/>
    <cellStyle name="3_Book1_km48-53 (tham tra ngay 23-10-2006)" xfId="1249" xr:uid="{00000000-0005-0000-0000-000049070000}"/>
    <cellStyle name="3_Book1_Muong TL" xfId="1254" xr:uid="{00000000-0005-0000-0000-00004E070000}"/>
    <cellStyle name="3_Book1_thanh hoa lap du an 062008" xfId="1257" xr:uid="{00000000-0005-0000-0000-000051070000}"/>
    <cellStyle name="3_Book1_thanh hoa lap du an 062008_QT bieu 45 va 53 2011" xfId="1258" xr:uid="{00000000-0005-0000-0000-000052070000}"/>
    <cellStyle name="3_Book1_thanh hoa lap du an 062008_Sheet2" xfId="1259" xr:uid="{00000000-0005-0000-0000-000053070000}"/>
    <cellStyle name="3_Book1_Tuyen so 1-Km0+00 - Km0+852.56" xfId="1255" xr:uid="{00000000-0005-0000-0000-00004F070000}"/>
    <cellStyle name="3_Book1_TV sua ngay 02-08-06" xfId="1256" xr:uid="{00000000-0005-0000-0000-000050070000}"/>
    <cellStyle name="3_Book1_ÿÿÿÿÿ" xfId="1260" xr:uid="{00000000-0005-0000-0000-000054070000}"/>
    <cellStyle name="3_C" xfId="1261" xr:uid="{00000000-0005-0000-0000-000055070000}"/>
    <cellStyle name="3_Cau Bai Son 2 Km 0+270.26 (8-11-2006)" xfId="1262" xr:uid="{00000000-0005-0000-0000-000056070000}"/>
    <cellStyle name="3_Cau Hoi 115" xfId="1263" xr:uid="{00000000-0005-0000-0000-000057070000}"/>
    <cellStyle name="3_Cau Hoi 115_thanh hoa lap du an 062008" xfId="1264" xr:uid="{00000000-0005-0000-0000-000058070000}"/>
    <cellStyle name="3_Cau Hoi 115_thanh hoa lap du an 062008_QT bieu 45 va 53 2011" xfId="1265" xr:uid="{00000000-0005-0000-0000-000059070000}"/>
    <cellStyle name="3_Cau Hoi 115_thanh hoa lap du an 062008_Sheet2" xfId="1266" xr:uid="{00000000-0005-0000-0000-00005A070000}"/>
    <cellStyle name="3_Cau Hua Trai (TT 04)" xfId="1267" xr:uid="{00000000-0005-0000-0000-00005B070000}"/>
    <cellStyle name="3_Cau My Thinh sua theo don gia 59 (19-5-07)" xfId="1268" xr:uid="{00000000-0005-0000-0000-00005C070000}"/>
    <cellStyle name="3_Cau Nam Tot(ngay 2-10-2006)" xfId="1269" xr:uid="{00000000-0005-0000-0000-00005D070000}"/>
    <cellStyle name="3_Cau Nam Tot(ngay 2-10-2006)_thanh hoa lap du an 062008" xfId="1270" xr:uid="{00000000-0005-0000-0000-00005E070000}"/>
    <cellStyle name="3_Cau Nam Tot(ngay 2-10-2006)_thanh hoa lap du an 062008_QT bieu 45 va 53 2011" xfId="1271" xr:uid="{00000000-0005-0000-0000-00005F070000}"/>
    <cellStyle name="3_Cau Nam Tot(ngay 2-10-2006)_thanh hoa lap du an 062008_Sheet2" xfId="1272" xr:uid="{00000000-0005-0000-0000-000060070000}"/>
    <cellStyle name="3_Cau Song Dao Km 1+51.54 (20-12-2006)" xfId="1273" xr:uid="{00000000-0005-0000-0000-000061070000}"/>
    <cellStyle name="3_Cau Thanh Ha 1" xfId="1274" xr:uid="{00000000-0005-0000-0000-000062070000}"/>
    <cellStyle name="3_Cau thuy dien Ban La (Cu Anh)" xfId="1275" xr:uid="{00000000-0005-0000-0000-000063070000}"/>
    <cellStyle name="3_Cau thuy dien Ban La (Cu Anh)_thanh hoa lap du an 062008" xfId="1276" xr:uid="{00000000-0005-0000-0000-000064070000}"/>
    <cellStyle name="3_Cau thuy dien Ban La (Cu Anh)_thanh hoa lap du an 062008_QT bieu 45 va 53 2011" xfId="1277" xr:uid="{00000000-0005-0000-0000-000065070000}"/>
    <cellStyle name="3_Cau thuy dien Ban La (Cu Anh)_thanh hoa lap du an 062008_Sheet2" xfId="1278" xr:uid="{00000000-0005-0000-0000-000066070000}"/>
    <cellStyle name="3_CAU XOP XANG II(su­a)" xfId="1279" xr:uid="{00000000-0005-0000-0000-000067070000}"/>
    <cellStyle name="3_Chau Thon - Tan Xuan (goi 5)" xfId="1282" xr:uid="{00000000-0005-0000-0000-00006A070000}"/>
    <cellStyle name="3_Chau Thon - Tan Xuan (KCS 8-12-06)" xfId="1283" xr:uid="{00000000-0005-0000-0000-00006B070000}"/>
    <cellStyle name="3_Chi phi KS" xfId="1284" xr:uid="{00000000-0005-0000-0000-00006C070000}"/>
    <cellStyle name="3_Chi tieu su nghiep VHXH 2009 chi tiet_01_12qh3t12" xfId="1285" xr:uid="{00000000-0005-0000-0000-00006D070000}"/>
    <cellStyle name="3_Chinhthuc_Dongquyen_NLN" xfId="1286" xr:uid="{00000000-0005-0000-0000-00006E070000}"/>
    <cellStyle name="3_ChiTieu_KeHoach_2009" xfId="1287" xr:uid="{00000000-0005-0000-0000-00006F070000}"/>
    <cellStyle name="3_cong" xfId="1280" xr:uid="{00000000-0005-0000-0000-000068070000}"/>
    <cellStyle name="3_cu ly van chuyen" xfId="1281" xr:uid="{00000000-0005-0000-0000-000069070000}"/>
    <cellStyle name="3_Dakt-Cau tinh Hua Phan" xfId="1288" xr:uid="{00000000-0005-0000-0000-000070070000}"/>
    <cellStyle name="3_Danhmuc_Quyhoach2009" xfId="1289" xr:uid="{00000000-0005-0000-0000-000071070000}"/>
    <cellStyle name="3_DIEN" xfId="1290" xr:uid="{00000000-0005-0000-0000-000072070000}"/>
    <cellStyle name="3_Dieu phoi dat goi 1" xfId="1291" xr:uid="{00000000-0005-0000-0000-000073070000}"/>
    <cellStyle name="3_Dieu phoi dat goi 1_thanh hoa lap du an 062008" xfId="1292" xr:uid="{00000000-0005-0000-0000-000074070000}"/>
    <cellStyle name="3_Dieu phoi dat goi 1_thanh hoa lap du an 062008_QT bieu 45 va 53 2011" xfId="1293" xr:uid="{00000000-0005-0000-0000-000075070000}"/>
    <cellStyle name="3_Dieu phoi dat goi 1_thanh hoa lap du an 062008_Sheet2" xfId="1294" xr:uid="{00000000-0005-0000-0000-000076070000}"/>
    <cellStyle name="3_Dieu phoi dat goi 2" xfId="1295" xr:uid="{00000000-0005-0000-0000-000077070000}"/>
    <cellStyle name="3_Dieu phoi dat goi 2_thanh hoa lap du an 062008" xfId="1296" xr:uid="{00000000-0005-0000-0000-000078070000}"/>
    <cellStyle name="3_Dieu phoi dat goi 2_thanh hoa lap du an 062008_QT bieu 45 va 53 2011" xfId="1297" xr:uid="{00000000-0005-0000-0000-000079070000}"/>
    <cellStyle name="3_Dieu phoi dat goi 2_thanh hoa lap du an 062008_Sheet2" xfId="1298" xr:uid="{00000000-0005-0000-0000-00007A070000}"/>
    <cellStyle name="3_Dinh muc thiet ke" xfId="1299" xr:uid="{00000000-0005-0000-0000-00007B070000}"/>
    <cellStyle name="3_DONGIA" xfId="1300" xr:uid="{00000000-0005-0000-0000-00007C070000}"/>
    <cellStyle name="3_DT Chau Hong  trinh ngay 09-01-07" xfId="1301" xr:uid="{00000000-0005-0000-0000-00007D070000}"/>
    <cellStyle name="3_DT Chau Hong  trinh ngay 09-01-07_thanh hoa lap du an 062008" xfId="1302" xr:uid="{00000000-0005-0000-0000-00007E070000}"/>
    <cellStyle name="3_DT Chau Hong  trinh ngay 09-01-07_thanh hoa lap du an 062008_QT bieu 45 va 53 2011" xfId="1303" xr:uid="{00000000-0005-0000-0000-00007F070000}"/>
    <cellStyle name="3_DT Chau Hong  trinh ngay 09-01-07_thanh hoa lap du an 062008_Sheet2" xfId="1304" xr:uid="{00000000-0005-0000-0000-000080070000}"/>
    <cellStyle name="3_DT Kha thi ngay 11-2-06" xfId="1306" xr:uid="{00000000-0005-0000-0000-000082070000}"/>
    <cellStyle name="3_DT KT ngay 10-9-2005" xfId="1305" xr:uid="{00000000-0005-0000-0000-000081070000}"/>
    <cellStyle name="3_DT ngay 04-01-2006" xfId="1307" xr:uid="{00000000-0005-0000-0000-000083070000}"/>
    <cellStyle name="3_DT ngay 04-01-2006_thanh hoa lap du an 062008" xfId="1308" xr:uid="{00000000-0005-0000-0000-000084070000}"/>
    <cellStyle name="3_DT ngay 04-01-2006_thanh hoa lap du an 062008_QT bieu 45 va 53 2011" xfId="1309" xr:uid="{00000000-0005-0000-0000-000085070000}"/>
    <cellStyle name="3_DT ngay 04-01-2006_thanh hoa lap du an 062008_Sheet2" xfId="1310" xr:uid="{00000000-0005-0000-0000-000086070000}"/>
    <cellStyle name="3_DT ngay 11-4-2006" xfId="1311" xr:uid="{00000000-0005-0000-0000-000087070000}"/>
    <cellStyle name="3_DT ngay 11-4-2006_thanh hoa lap du an 062008" xfId="1312" xr:uid="{00000000-0005-0000-0000-000088070000}"/>
    <cellStyle name="3_DT ngay 11-4-2006_thanh hoa lap du an 062008_QT bieu 45 va 53 2011" xfId="1313" xr:uid="{00000000-0005-0000-0000-000089070000}"/>
    <cellStyle name="3_DT ngay 11-4-2006_thanh hoa lap du an 062008_Sheet2" xfId="1314" xr:uid="{00000000-0005-0000-0000-00008A070000}"/>
    <cellStyle name="3_DT ngay 15-11-05" xfId="1315" xr:uid="{00000000-0005-0000-0000-00008B070000}"/>
    <cellStyle name="3_DT theo DM24" xfId="1316" xr:uid="{00000000-0005-0000-0000-00008C070000}"/>
    <cellStyle name="3_DT theo DM24_thanh hoa lap du an 062008" xfId="1317" xr:uid="{00000000-0005-0000-0000-00008D070000}"/>
    <cellStyle name="3_DT theo DM24_thanh hoa lap du an 062008_QT bieu 45 va 53 2011" xfId="1318" xr:uid="{00000000-0005-0000-0000-00008E070000}"/>
    <cellStyle name="3_DT theo DM24_thanh hoa lap du an 062008_Sheet2" xfId="1319" xr:uid="{00000000-0005-0000-0000-00008F070000}"/>
    <cellStyle name="3_DT-497" xfId="1320" xr:uid="{00000000-0005-0000-0000-000090070000}"/>
    <cellStyle name="3_DT-497_thanh hoa lap du an 062008" xfId="1321" xr:uid="{00000000-0005-0000-0000-000091070000}"/>
    <cellStyle name="3_DT-497_thanh hoa lap du an 062008_QT bieu 45 va 53 2011" xfId="1322" xr:uid="{00000000-0005-0000-0000-000092070000}"/>
    <cellStyle name="3_DT-497_thanh hoa lap du an 062008_Sheet2" xfId="1323" xr:uid="{00000000-0005-0000-0000-000093070000}"/>
    <cellStyle name="3_DT-Khao-s¸t-TD" xfId="1324" xr:uid="{00000000-0005-0000-0000-000094070000}"/>
    <cellStyle name="3_DT-Khao-s¸t-TD_thanh hoa lap du an 062008" xfId="1325" xr:uid="{00000000-0005-0000-0000-000095070000}"/>
    <cellStyle name="3_DT-Khao-s¸t-TD_thanh hoa lap du an 062008_QT bieu 45 va 53 2011" xfId="1326" xr:uid="{00000000-0005-0000-0000-000096070000}"/>
    <cellStyle name="3_DT-Khao-s¸t-TD_thanh hoa lap du an 062008_Sheet2" xfId="1327" xr:uid="{00000000-0005-0000-0000-000097070000}"/>
    <cellStyle name="3_DTXL goi 11(20-9-05)" xfId="1328" xr:uid="{00000000-0005-0000-0000-000098070000}"/>
    <cellStyle name="3_du toan" xfId="1329" xr:uid="{00000000-0005-0000-0000-000099070000}"/>
    <cellStyle name="3_du toan (03-11-05)" xfId="1330" xr:uid="{00000000-0005-0000-0000-00009A070000}"/>
    <cellStyle name="3_Du toan (12-05-2005) Tham dinh" xfId="1331" xr:uid="{00000000-0005-0000-0000-00009B070000}"/>
    <cellStyle name="3_Du toan (12-05-2005) Tham dinh_thanh hoa lap du an 062008" xfId="1332" xr:uid="{00000000-0005-0000-0000-00009C070000}"/>
    <cellStyle name="3_Du toan (12-05-2005) Tham dinh_thanh hoa lap du an 062008_QT bieu 45 va 53 2011" xfId="1333" xr:uid="{00000000-0005-0000-0000-00009D070000}"/>
    <cellStyle name="3_Du toan (12-05-2005) Tham dinh_thanh hoa lap du an 062008_Sheet2" xfId="1334" xr:uid="{00000000-0005-0000-0000-00009E070000}"/>
    <cellStyle name="3_Du toan (23-05-2005) Tham dinh" xfId="1335" xr:uid="{00000000-0005-0000-0000-00009F070000}"/>
    <cellStyle name="3_Du toan (23-05-2005) Tham dinh_thanh hoa lap du an 062008" xfId="1336" xr:uid="{00000000-0005-0000-0000-0000A0070000}"/>
    <cellStyle name="3_Du toan (23-05-2005) Tham dinh_thanh hoa lap du an 062008_QT bieu 45 va 53 2011" xfId="1337" xr:uid="{00000000-0005-0000-0000-0000A1070000}"/>
    <cellStyle name="3_Du toan (23-05-2005) Tham dinh_thanh hoa lap du an 062008_Sheet2" xfId="1338" xr:uid="{00000000-0005-0000-0000-0000A2070000}"/>
    <cellStyle name="3_Du toan (5 - 04 - 2004)" xfId="1339" xr:uid="{00000000-0005-0000-0000-0000A3070000}"/>
    <cellStyle name="3_Du toan (5 - 04 - 2004)_thanh hoa lap du an 062008" xfId="1340" xr:uid="{00000000-0005-0000-0000-0000A4070000}"/>
    <cellStyle name="3_Du toan (5 - 04 - 2004)_thanh hoa lap du an 062008_QT bieu 45 va 53 2011" xfId="1341" xr:uid="{00000000-0005-0000-0000-0000A5070000}"/>
    <cellStyle name="3_Du toan (5 - 04 - 2004)_thanh hoa lap du an 062008_Sheet2" xfId="1342" xr:uid="{00000000-0005-0000-0000-0000A6070000}"/>
    <cellStyle name="3_Du toan (6-3-2005)" xfId="1343" xr:uid="{00000000-0005-0000-0000-0000A7070000}"/>
    <cellStyle name="3_Du toan (Ban A)" xfId="1344" xr:uid="{00000000-0005-0000-0000-0000A8070000}"/>
    <cellStyle name="3_Du toan (Ban A)_thanh hoa lap du an 062008" xfId="1345" xr:uid="{00000000-0005-0000-0000-0000A9070000}"/>
    <cellStyle name="3_Du toan (Ban A)_thanh hoa lap du an 062008_QT bieu 45 va 53 2011" xfId="1346" xr:uid="{00000000-0005-0000-0000-0000AA070000}"/>
    <cellStyle name="3_Du toan (Ban A)_thanh hoa lap du an 062008_Sheet2" xfId="1347" xr:uid="{00000000-0005-0000-0000-0000AB070000}"/>
    <cellStyle name="3_Du toan (ngay 13 - 07 - 2004)" xfId="1348" xr:uid="{00000000-0005-0000-0000-0000AC070000}"/>
    <cellStyle name="3_Du toan (ngay 13 - 07 - 2004)_thanh hoa lap du an 062008" xfId="1349" xr:uid="{00000000-0005-0000-0000-0000AD070000}"/>
    <cellStyle name="3_Du toan (ngay 13 - 07 - 2004)_thanh hoa lap du an 062008_QT bieu 45 va 53 2011" xfId="1350" xr:uid="{00000000-0005-0000-0000-0000AE070000}"/>
    <cellStyle name="3_Du toan (ngay 13 - 07 - 2004)_thanh hoa lap du an 062008_Sheet2" xfId="1351" xr:uid="{00000000-0005-0000-0000-0000AF070000}"/>
    <cellStyle name="3_Du toan (ngay 25-9-06)" xfId="1352" xr:uid="{00000000-0005-0000-0000-0000B0070000}"/>
    <cellStyle name="3_Du toan (ngay03-02-07) theo DG moi" xfId="1353" xr:uid="{00000000-0005-0000-0000-0000B1070000}"/>
    <cellStyle name="3_Du toan 558 (Km17+508.12 - Km 22)" xfId="1354" xr:uid="{00000000-0005-0000-0000-0000B2070000}"/>
    <cellStyle name="3_Du toan 558 (Km17+508.12 - Km 22)_thanh hoa lap du an 062008" xfId="1355" xr:uid="{00000000-0005-0000-0000-0000B3070000}"/>
    <cellStyle name="3_Du toan 558 (Km17+508.12 - Km 22)_thanh hoa lap du an 062008_QT bieu 45 va 53 2011" xfId="1356" xr:uid="{00000000-0005-0000-0000-0000B4070000}"/>
    <cellStyle name="3_Du toan 558 (Km17+508.12 - Km 22)_thanh hoa lap du an 062008_Sheet2" xfId="1357" xr:uid="{00000000-0005-0000-0000-0000B5070000}"/>
    <cellStyle name="3_Du toan bo sung (11-2004)" xfId="1358" xr:uid="{00000000-0005-0000-0000-0000B6070000}"/>
    <cellStyle name="3_Du toan Cang Vung Ang (Tham tra 3-11-06)" xfId="1359" xr:uid="{00000000-0005-0000-0000-0000B7070000}"/>
    <cellStyle name="3_Du toan Cang Vung Ang (Tham tra 3-11-06)_thanh hoa lap du an 062008" xfId="1360" xr:uid="{00000000-0005-0000-0000-0000B8070000}"/>
    <cellStyle name="3_Du toan Cang Vung Ang (Tham tra 3-11-06)_thanh hoa lap du an 062008_QT bieu 45 va 53 2011" xfId="1361" xr:uid="{00000000-0005-0000-0000-0000B9070000}"/>
    <cellStyle name="3_Du toan Cang Vung Ang (Tham tra 3-11-06)_thanh hoa lap du an 062008_Sheet2" xfId="1362" xr:uid="{00000000-0005-0000-0000-0000BA070000}"/>
    <cellStyle name="3_Du toan Cang Vung Ang ngay 09-8-06 " xfId="1363" xr:uid="{00000000-0005-0000-0000-0000BB070000}"/>
    <cellStyle name="3_Du toan Cang Vung Ang ngay 09-8-06 _thanh hoa lap du an 062008" xfId="1364" xr:uid="{00000000-0005-0000-0000-0000BC070000}"/>
    <cellStyle name="3_Du toan Cang Vung Ang ngay 09-8-06 _thanh hoa lap du an 062008_QT bieu 45 va 53 2011" xfId="1365" xr:uid="{00000000-0005-0000-0000-0000BD070000}"/>
    <cellStyle name="3_Du toan Cang Vung Ang ngay 09-8-06 _thanh hoa lap du an 062008_Sheet2" xfId="1366" xr:uid="{00000000-0005-0000-0000-0000BE070000}"/>
    <cellStyle name="3_Du toan dieu chin theo don gia moi (1-2-2007)" xfId="1367" xr:uid="{00000000-0005-0000-0000-0000BF070000}"/>
    <cellStyle name="3_Du toan Doan Km 53 - 60 sua theo tham tra(15-5-2007)" xfId="1369" xr:uid="{00000000-0005-0000-0000-0000C1070000}"/>
    <cellStyle name="3_Du toan Doan Km 53 - 60 sua theo tham tra(15-5-2007)_thanh hoa lap du an 062008" xfId="1370" xr:uid="{00000000-0005-0000-0000-0000C2070000}"/>
    <cellStyle name="3_Du toan Doan Km 53 - 60 sua theo tham tra(15-5-2007)_thanh hoa lap du an 062008_QT bieu 45 va 53 2011" xfId="1371" xr:uid="{00000000-0005-0000-0000-0000C3070000}"/>
    <cellStyle name="3_Du toan Doan Km 53 - 60 sua theo tham tra(15-5-2007)_thanh hoa lap du an 062008_Sheet2" xfId="1372" xr:uid="{00000000-0005-0000-0000-0000C4070000}"/>
    <cellStyle name="3_Du toan Doan Km 53 - 60 sua theo TV4 tham tra(9-6-2007)" xfId="1368" xr:uid="{00000000-0005-0000-0000-0000C0070000}"/>
    <cellStyle name="3_Du toan Goi 1" xfId="1373" xr:uid="{00000000-0005-0000-0000-0000C5070000}"/>
    <cellStyle name="3_Du toan Goi 1_thanh hoa lap du an 062008" xfId="1374" xr:uid="{00000000-0005-0000-0000-0000C6070000}"/>
    <cellStyle name="3_Du toan Goi 1_thanh hoa lap du an 062008_QT bieu 45 va 53 2011" xfId="1375" xr:uid="{00000000-0005-0000-0000-0000C7070000}"/>
    <cellStyle name="3_Du toan Goi 1_thanh hoa lap du an 062008_Sheet2" xfId="1376" xr:uid="{00000000-0005-0000-0000-0000C8070000}"/>
    <cellStyle name="3_du toan goi 12" xfId="1377" xr:uid="{00000000-0005-0000-0000-0000C9070000}"/>
    <cellStyle name="3_Du toan Goi 2" xfId="1378" xr:uid="{00000000-0005-0000-0000-0000CA070000}"/>
    <cellStyle name="3_Du toan Goi 2_thanh hoa lap du an 062008" xfId="1379" xr:uid="{00000000-0005-0000-0000-0000CB070000}"/>
    <cellStyle name="3_Du toan Goi 2_thanh hoa lap du an 062008_QT bieu 45 va 53 2011" xfId="1380" xr:uid="{00000000-0005-0000-0000-0000CC070000}"/>
    <cellStyle name="3_Du toan Goi 2_thanh hoa lap du an 062008_Sheet2" xfId="1381" xr:uid="{00000000-0005-0000-0000-0000CD070000}"/>
    <cellStyle name="3_Du toan Huong Lam - Ban Giang (ngay28-11-06)" xfId="1382" xr:uid="{00000000-0005-0000-0000-0000CE070000}"/>
    <cellStyle name="3_Du toan Huong Lam - Ban Giang (ngay28-11-06)_thanh hoa lap du an 062008" xfId="1383" xr:uid="{00000000-0005-0000-0000-0000CF070000}"/>
    <cellStyle name="3_Du toan Huong Lam - Ban Giang (ngay28-11-06)_thanh hoa lap du an 062008_QT bieu 45 va 53 2011" xfId="1384" xr:uid="{00000000-0005-0000-0000-0000D0070000}"/>
    <cellStyle name="3_Du toan Huong Lam - Ban Giang (ngay28-11-06)_thanh hoa lap du an 062008_Sheet2" xfId="1385" xr:uid="{00000000-0005-0000-0000-0000D1070000}"/>
    <cellStyle name="3_Du toan Huong Lam - Ban Giang theo DG 59 (ngay3-2-07)" xfId="1386" xr:uid="{00000000-0005-0000-0000-0000D2070000}"/>
    <cellStyle name="3_Du toan Huong Lam - Ban Giang theo DG 59 (ngay3-2-07)_thanh hoa lap du an 062008" xfId="1387" xr:uid="{00000000-0005-0000-0000-0000D3070000}"/>
    <cellStyle name="3_Du toan Huong Lam - Ban Giang theo DG 59 (ngay3-2-07)_thanh hoa lap du an 062008_QT bieu 45 va 53 2011" xfId="1388" xr:uid="{00000000-0005-0000-0000-0000D4070000}"/>
    <cellStyle name="3_Du toan Huong Lam - Ban Giang theo DG 59 (ngay3-2-07)_thanh hoa lap du an 062008_Sheet2" xfId="1389" xr:uid="{00000000-0005-0000-0000-0000D5070000}"/>
    <cellStyle name="3_Du toan khao sat don 553 (da sua 16.5.08)" xfId="1394" xr:uid="{00000000-0005-0000-0000-0000DA070000}"/>
    <cellStyle name="3_Du toan KT-TCsua theo TT 03 - YC 471" xfId="1390" xr:uid="{00000000-0005-0000-0000-0000D6070000}"/>
    <cellStyle name="3_Du toan KT-TCsua theo TT 03 - YC 471_thanh hoa lap du an 062008" xfId="1391" xr:uid="{00000000-0005-0000-0000-0000D7070000}"/>
    <cellStyle name="3_Du toan KT-TCsua theo TT 03 - YC 471_thanh hoa lap du an 062008_QT bieu 45 va 53 2011" xfId="1392" xr:uid="{00000000-0005-0000-0000-0000D8070000}"/>
    <cellStyle name="3_Du toan KT-TCsua theo TT 03 - YC 471_thanh hoa lap du an 062008_Sheet2" xfId="1393" xr:uid="{00000000-0005-0000-0000-0000D9070000}"/>
    <cellStyle name="3_Du toan ngay (28-10-2005)" xfId="1395" xr:uid="{00000000-0005-0000-0000-0000DB070000}"/>
    <cellStyle name="3_Du toan ngay (28-10-2005)_thanh hoa lap du an 062008" xfId="1396" xr:uid="{00000000-0005-0000-0000-0000DC070000}"/>
    <cellStyle name="3_Du toan ngay (28-10-2005)_thanh hoa lap du an 062008_QT bieu 45 va 53 2011" xfId="1397" xr:uid="{00000000-0005-0000-0000-0000DD070000}"/>
    <cellStyle name="3_Du toan ngay (28-10-2005)_thanh hoa lap du an 062008_Sheet2" xfId="1398" xr:uid="{00000000-0005-0000-0000-0000DE070000}"/>
    <cellStyle name="3_Du toan ngay 16-4-2007" xfId="1399" xr:uid="{00000000-0005-0000-0000-0000DF070000}"/>
    <cellStyle name="3_Du toan ngay 1-9-2004 (version 1)" xfId="1400" xr:uid="{00000000-0005-0000-0000-0000E0070000}"/>
    <cellStyle name="3_Du toan ngay 1-9-2004 (version 1)_thanh hoa lap du an 062008" xfId="1401" xr:uid="{00000000-0005-0000-0000-0000E1070000}"/>
    <cellStyle name="3_Du toan ngay 1-9-2004 (version 1)_thanh hoa lap du an 062008_QT bieu 45 va 53 2011" xfId="1402" xr:uid="{00000000-0005-0000-0000-0000E2070000}"/>
    <cellStyle name="3_Du toan ngay 1-9-2004 (version 1)_thanh hoa lap du an 062008_Sheet2" xfId="1403" xr:uid="{00000000-0005-0000-0000-0000E3070000}"/>
    <cellStyle name="3_Du toan Phuong lam" xfId="1404" xr:uid="{00000000-0005-0000-0000-0000E4070000}"/>
    <cellStyle name="3_Du toan QL 27 (23-12-2005)" xfId="1405" xr:uid="{00000000-0005-0000-0000-0000E5070000}"/>
    <cellStyle name="3_Du toan QL 27 (23-12-2005)_thanh hoa lap du an 062008" xfId="1406" xr:uid="{00000000-0005-0000-0000-0000E6070000}"/>
    <cellStyle name="3_Du toan QL 27 (23-12-2005)_thanh hoa lap du an 062008_QT bieu 45 va 53 2011" xfId="1407" xr:uid="{00000000-0005-0000-0000-0000E7070000}"/>
    <cellStyle name="3_Du toan QL 27 (23-12-2005)_thanh hoa lap du an 062008_Sheet2" xfId="1408" xr:uid="{00000000-0005-0000-0000-0000E8070000}"/>
    <cellStyle name="3_Du toan Tay Thanh Hoa duyetcuoi" xfId="1409" xr:uid="{00000000-0005-0000-0000-0000E9070000}"/>
    <cellStyle name="3_Du toan Tay Thanh Hoa duyetcuoi_thanh hoa lap du an 062008" xfId="1410" xr:uid="{00000000-0005-0000-0000-0000EA070000}"/>
    <cellStyle name="3_Du toan Tay Thanh Hoa duyetcuoi_thanh hoa lap du an 062008_QT bieu 45 va 53 2011" xfId="1411" xr:uid="{00000000-0005-0000-0000-0000EB070000}"/>
    <cellStyle name="3_Du toan Tay Thanh Hoa duyetcuoi_thanh hoa lap du an 062008_Sheet2" xfId="1412" xr:uid="{00000000-0005-0000-0000-0000EC070000}"/>
    <cellStyle name="3_Du_toan_Ho_Xa___Vinh_Tan_WB3 sua ngay 18-8-06" xfId="1413" xr:uid="{00000000-0005-0000-0000-0000ED070000}"/>
    <cellStyle name="3_Du_toan_Ho_Xa___Vinh_Tan_WB3 sua ngay 18-8-06_thanh hoa lap du an 062008" xfId="1414" xr:uid="{00000000-0005-0000-0000-0000EE070000}"/>
    <cellStyle name="3_Du_toan_Ho_Xa___Vinh_Tan_WB3 sua ngay 18-8-06_thanh hoa lap du an 062008_QT bieu 45 va 53 2011" xfId="1415" xr:uid="{00000000-0005-0000-0000-0000EF070000}"/>
    <cellStyle name="3_Du_toan_Ho_Xa___Vinh_Tan_WB3 sua ngay 18-8-06_thanh hoa lap du an 062008_Sheet2" xfId="1416" xr:uid="{00000000-0005-0000-0000-0000F0070000}"/>
    <cellStyle name="3_DuAnKT ngay 11-2-2006" xfId="1417" xr:uid="{00000000-0005-0000-0000-0000F1070000}"/>
    <cellStyle name="3_DuAnKT ngay 11-2-2006_thanh hoa lap du an 062008" xfId="1418" xr:uid="{00000000-0005-0000-0000-0000F2070000}"/>
    <cellStyle name="3_DuAnKT ngay 11-2-2006_thanh hoa lap du an 062008_QT bieu 45 va 53 2011" xfId="1419" xr:uid="{00000000-0005-0000-0000-0000F3070000}"/>
    <cellStyle name="3_DuAnKT ngay 11-2-2006_thanh hoa lap du an 062008_Sheet2" xfId="1420" xr:uid="{00000000-0005-0000-0000-0000F4070000}"/>
    <cellStyle name="3_Gia_VL cau-JIBIC-Ha-tinh" xfId="1452" xr:uid="{00000000-0005-0000-0000-000014080000}"/>
    <cellStyle name="3_Gia_VL cau-JIBIC-Ha-tinh_thanh hoa lap du an 062008" xfId="1453" xr:uid="{00000000-0005-0000-0000-000015080000}"/>
    <cellStyle name="3_Gia_VL cau-JIBIC-Ha-tinh_thanh hoa lap du an 062008_QT bieu 45 va 53 2011" xfId="1454" xr:uid="{00000000-0005-0000-0000-000016080000}"/>
    <cellStyle name="3_Gia_VL cau-JIBIC-Ha-tinh_thanh hoa lap du an 062008_Sheet2" xfId="1455" xr:uid="{00000000-0005-0000-0000-000017080000}"/>
    <cellStyle name="3_Gia_VLQL48_duyet " xfId="1456" xr:uid="{00000000-0005-0000-0000-000018080000}"/>
    <cellStyle name="3_Gia_VLQL48_duyet _thanh hoa lap du an 062008" xfId="1457" xr:uid="{00000000-0005-0000-0000-000019080000}"/>
    <cellStyle name="3_Gia_VLQL48_duyet _thanh hoa lap du an 062008_QT bieu 45 va 53 2011" xfId="1458" xr:uid="{00000000-0005-0000-0000-00001A080000}"/>
    <cellStyle name="3_Gia_VLQL48_duyet _thanh hoa lap du an 062008_Sheet2" xfId="1459" xr:uid="{00000000-0005-0000-0000-00001B080000}"/>
    <cellStyle name="3_goi 1" xfId="1421" xr:uid="{00000000-0005-0000-0000-0000F5070000}"/>
    <cellStyle name="3_Goi 1 (TT04)" xfId="1422" xr:uid="{00000000-0005-0000-0000-0000F6070000}"/>
    <cellStyle name="3_goi 1 duyet theo luong mo (an)" xfId="1423" xr:uid="{00000000-0005-0000-0000-0000F7070000}"/>
    <cellStyle name="3_Goi 1_1" xfId="1424" xr:uid="{00000000-0005-0000-0000-0000F8070000}"/>
    <cellStyle name="3_Goi 1_1_thanh hoa lap du an 062008" xfId="1425" xr:uid="{00000000-0005-0000-0000-0000F9070000}"/>
    <cellStyle name="3_Goi 1_1_thanh hoa lap du an 062008_QT bieu 45 va 53 2011" xfId="1426" xr:uid="{00000000-0005-0000-0000-0000FA070000}"/>
    <cellStyle name="3_Goi 1_1_thanh hoa lap du an 062008_Sheet2" xfId="1427" xr:uid="{00000000-0005-0000-0000-0000FB070000}"/>
    <cellStyle name="3_Goi so 1" xfId="1428" xr:uid="{00000000-0005-0000-0000-0000FC070000}"/>
    <cellStyle name="3_Goi thau so 08 (11-05-2007)" xfId="1429" xr:uid="{00000000-0005-0000-0000-0000FD070000}"/>
    <cellStyle name="3_Goi thau so 1 (14-12-2006)" xfId="1430" xr:uid="{00000000-0005-0000-0000-0000FE070000}"/>
    <cellStyle name="3_Goi thau so 2 (20-6-2006)" xfId="1431" xr:uid="{00000000-0005-0000-0000-0000FF070000}"/>
    <cellStyle name="3_Goi02(25-05-2006)" xfId="1432" xr:uid="{00000000-0005-0000-0000-000000080000}"/>
    <cellStyle name="3_Goi02(25-05-2006)_thanh hoa lap du an 062008" xfId="1433" xr:uid="{00000000-0005-0000-0000-000001080000}"/>
    <cellStyle name="3_Goi02(25-05-2006)_thanh hoa lap du an 062008_QT bieu 45 va 53 2011" xfId="1434" xr:uid="{00000000-0005-0000-0000-000002080000}"/>
    <cellStyle name="3_Goi02(25-05-2006)_thanh hoa lap du an 062008_Sheet2" xfId="1435" xr:uid="{00000000-0005-0000-0000-000003080000}"/>
    <cellStyle name="3_Goi1N206" xfId="1436" xr:uid="{00000000-0005-0000-0000-000004080000}"/>
    <cellStyle name="3_Goi1N206_thanh hoa lap du an 062008" xfId="1437" xr:uid="{00000000-0005-0000-0000-000005080000}"/>
    <cellStyle name="3_Goi1N206_thanh hoa lap du an 062008_QT bieu 45 va 53 2011" xfId="1438" xr:uid="{00000000-0005-0000-0000-000006080000}"/>
    <cellStyle name="3_Goi1N206_thanh hoa lap du an 062008_Sheet2" xfId="1439" xr:uid="{00000000-0005-0000-0000-000007080000}"/>
    <cellStyle name="3_Goi2N206" xfId="1440" xr:uid="{00000000-0005-0000-0000-000008080000}"/>
    <cellStyle name="3_Goi2N206_thanh hoa lap du an 062008" xfId="1441" xr:uid="{00000000-0005-0000-0000-000009080000}"/>
    <cellStyle name="3_Goi2N206_thanh hoa lap du an 062008_QT bieu 45 va 53 2011" xfId="1442" xr:uid="{00000000-0005-0000-0000-00000A080000}"/>
    <cellStyle name="3_Goi2N206_thanh hoa lap du an 062008_Sheet2" xfId="1443" xr:uid="{00000000-0005-0000-0000-00000B080000}"/>
    <cellStyle name="3_Goi4N216" xfId="1444" xr:uid="{00000000-0005-0000-0000-00000C080000}"/>
    <cellStyle name="3_Goi4N216_thanh hoa lap du an 062008" xfId="1445" xr:uid="{00000000-0005-0000-0000-00000D080000}"/>
    <cellStyle name="3_Goi4N216_thanh hoa lap du an 062008_QT bieu 45 va 53 2011" xfId="1446" xr:uid="{00000000-0005-0000-0000-00000E080000}"/>
    <cellStyle name="3_Goi4N216_thanh hoa lap du an 062008_Sheet2" xfId="1447" xr:uid="{00000000-0005-0000-0000-00000F080000}"/>
    <cellStyle name="3_Goi5N216" xfId="1448" xr:uid="{00000000-0005-0000-0000-000010080000}"/>
    <cellStyle name="3_Goi5N216_thanh hoa lap du an 062008" xfId="1449" xr:uid="{00000000-0005-0000-0000-000011080000}"/>
    <cellStyle name="3_Goi5N216_thanh hoa lap du an 062008_QT bieu 45 va 53 2011" xfId="1450" xr:uid="{00000000-0005-0000-0000-000012080000}"/>
    <cellStyle name="3_Goi5N216_thanh hoa lap du an 062008_Sheet2" xfId="1451" xr:uid="{00000000-0005-0000-0000-000013080000}"/>
    <cellStyle name="3_Hoi Song" xfId="1460" xr:uid="{00000000-0005-0000-0000-00001C080000}"/>
    <cellStyle name="3_HT-LO" xfId="1461" xr:uid="{00000000-0005-0000-0000-00001D080000}"/>
    <cellStyle name="3_HT-LO_thanh hoa lap du an 062008" xfId="1462" xr:uid="{00000000-0005-0000-0000-00001E080000}"/>
    <cellStyle name="3_HT-LO_thanh hoa lap du an 062008_QT bieu 45 va 53 2011" xfId="1463" xr:uid="{00000000-0005-0000-0000-00001F080000}"/>
    <cellStyle name="3_HT-LO_thanh hoa lap du an 062008_Sheet2" xfId="1464" xr:uid="{00000000-0005-0000-0000-000020080000}"/>
    <cellStyle name="3_Huong Lam - Ban Giang (11-4-2007)" xfId="1465" xr:uid="{00000000-0005-0000-0000-000021080000}"/>
    <cellStyle name="3_Huong Lam - Ban Giang (11-4-2007)_thanh hoa lap du an 062008" xfId="1466" xr:uid="{00000000-0005-0000-0000-000022080000}"/>
    <cellStyle name="3_Huong Lam - Ban Giang (11-4-2007)_thanh hoa lap du an 062008_QT bieu 45 va 53 2011" xfId="1467" xr:uid="{00000000-0005-0000-0000-000023080000}"/>
    <cellStyle name="3_Huong Lam - Ban Giang (11-4-2007)_thanh hoa lap du an 062008_Sheet2" xfId="1468" xr:uid="{00000000-0005-0000-0000-000024080000}"/>
    <cellStyle name="3_KH Von Dieu tra CBMT 2009ngay3t12qh4t12" xfId="1529" xr:uid="{00000000-0005-0000-0000-000061080000}"/>
    <cellStyle name="3_KH_2009_CongThuong" xfId="1530" xr:uid="{00000000-0005-0000-0000-000062080000}"/>
    <cellStyle name="3_KH_SXNL_2009" xfId="1531" xr:uid="{00000000-0005-0000-0000-000063080000}"/>
    <cellStyle name="3_Khoi luong" xfId="1532" xr:uid="{00000000-0005-0000-0000-000064080000}"/>
    <cellStyle name="3_Khoi luong doan 1" xfId="1533" xr:uid="{00000000-0005-0000-0000-000065080000}"/>
    <cellStyle name="3_Khoi luong doan 1_thanh hoa lap du an 062008" xfId="1534" xr:uid="{00000000-0005-0000-0000-000066080000}"/>
    <cellStyle name="3_Khoi luong doan 1_thanh hoa lap du an 062008_QT bieu 45 va 53 2011" xfId="1535" xr:uid="{00000000-0005-0000-0000-000067080000}"/>
    <cellStyle name="3_Khoi luong doan 1_thanh hoa lap du an 062008_Sheet2" xfId="1536" xr:uid="{00000000-0005-0000-0000-000068080000}"/>
    <cellStyle name="3_Khoi luong doan 2" xfId="1537" xr:uid="{00000000-0005-0000-0000-000069080000}"/>
    <cellStyle name="3_Khoi luong doan 2_thanh hoa lap du an 062008" xfId="1538" xr:uid="{00000000-0005-0000-0000-00006A080000}"/>
    <cellStyle name="3_Khoi luong doan 2_thanh hoa lap du an 062008_QT bieu 45 va 53 2011" xfId="1539" xr:uid="{00000000-0005-0000-0000-00006B080000}"/>
    <cellStyle name="3_Khoi luong doan 2_thanh hoa lap du an 062008_Sheet2" xfId="1540" xr:uid="{00000000-0005-0000-0000-00006C080000}"/>
    <cellStyle name="3_Khoi Luong Hoang Truong - Hoang Phu" xfId="1541" xr:uid="{00000000-0005-0000-0000-00006D080000}"/>
    <cellStyle name="3_Khoi Luong Hoang Truong - Hoang Phu_thanh hoa lap du an 062008" xfId="1542" xr:uid="{00000000-0005-0000-0000-00006E080000}"/>
    <cellStyle name="3_Khoi Luong Hoang Truong - Hoang Phu_thanh hoa lap du an 062008_QT bieu 45 va 53 2011" xfId="1543" xr:uid="{00000000-0005-0000-0000-00006F080000}"/>
    <cellStyle name="3_Khoi Luong Hoang Truong - Hoang Phu_thanh hoa lap du an 062008_Sheet2" xfId="1544" xr:uid="{00000000-0005-0000-0000-000070080000}"/>
    <cellStyle name="3_Khoi luong_thanh hoa lap du an 062008" xfId="1545" xr:uid="{00000000-0005-0000-0000-000071080000}"/>
    <cellStyle name="3_Khoi luong_thanh hoa lap du an 062008_QT bieu 45 va 53 2011" xfId="1546" xr:uid="{00000000-0005-0000-0000-000072080000}"/>
    <cellStyle name="3_Khoi luong_thanh hoa lap du an 062008_Sheet2" xfId="1547" xr:uid="{00000000-0005-0000-0000-000073080000}"/>
    <cellStyle name="3_KHXDCB_2009_ HDND" xfId="1548" xr:uid="{00000000-0005-0000-0000-000074080000}"/>
    <cellStyle name="3_Kiennghi_TTCP" xfId="1469" xr:uid="{00000000-0005-0000-0000-000025080000}"/>
    <cellStyle name="3_Kiennghi_TTCP_Bosung" xfId="1470" xr:uid="{00000000-0005-0000-0000-000026080000}"/>
    <cellStyle name="3_Kiennghi_TTCP_Bosung_lan2" xfId="1471" xr:uid="{00000000-0005-0000-0000-000027080000}"/>
    <cellStyle name="3_Kiennghibosungvon_TTCP_2" xfId="1472" xr:uid="{00000000-0005-0000-0000-000028080000}"/>
    <cellStyle name="3_KL" xfId="1473" xr:uid="{00000000-0005-0000-0000-000029080000}"/>
    <cellStyle name="3_KL_Cau My Thinh sua theo don gia 59 (19-5-07)" xfId="1474" xr:uid="{00000000-0005-0000-0000-00002A080000}"/>
    <cellStyle name="3_KL_Cau My Thinh sua theo don gia 59 (19-5-07)_thanh hoa lap du an 062008" xfId="1475" xr:uid="{00000000-0005-0000-0000-00002B080000}"/>
    <cellStyle name="3_KL_Cau My Thinh sua theo don gia 59 (19-5-07)_thanh hoa lap du an 062008_QT bieu 45 va 53 2011" xfId="1476" xr:uid="{00000000-0005-0000-0000-00002C080000}"/>
    <cellStyle name="3_KL_Cau My Thinh sua theo don gia 59 (19-5-07)_thanh hoa lap du an 062008_Sheet2" xfId="1477" xr:uid="{00000000-0005-0000-0000-00002D080000}"/>
    <cellStyle name="3_Kl_DT_Tham_Dinh_497_16-4-07" xfId="1478" xr:uid="{00000000-0005-0000-0000-00002E080000}"/>
    <cellStyle name="3_KL_DT-497" xfId="1479" xr:uid="{00000000-0005-0000-0000-00002F080000}"/>
    <cellStyle name="3_KL_DT-497_thanh hoa lap du an 062008" xfId="1480" xr:uid="{00000000-0005-0000-0000-000030080000}"/>
    <cellStyle name="3_KL_DT-497_thanh hoa lap du an 062008_QT bieu 45 va 53 2011" xfId="1481" xr:uid="{00000000-0005-0000-0000-000031080000}"/>
    <cellStyle name="3_KL_DT-497_thanh hoa lap du an 062008_Sheet2" xfId="1482" xr:uid="{00000000-0005-0000-0000-000032080000}"/>
    <cellStyle name="3_KL_DT-Khao-s¸t-TD" xfId="1483" xr:uid="{00000000-0005-0000-0000-000033080000}"/>
    <cellStyle name="3_KL_DT-Khao-s¸t-TD_thanh hoa lap du an 062008" xfId="1484" xr:uid="{00000000-0005-0000-0000-000034080000}"/>
    <cellStyle name="3_KL_DT-Khao-s¸t-TD_thanh hoa lap du an 062008_QT bieu 45 va 53 2011" xfId="1485" xr:uid="{00000000-0005-0000-0000-000035080000}"/>
    <cellStyle name="3_KL_DT-Khao-s¸t-TD_thanh hoa lap du an 062008_Sheet2" xfId="1486" xr:uid="{00000000-0005-0000-0000-000036080000}"/>
    <cellStyle name="3_KL_Huong Lam - Ban Giang (11-4-2007)" xfId="1487" xr:uid="{00000000-0005-0000-0000-000037080000}"/>
    <cellStyle name="3_KL_Huong Lam - Ban Giang (11-4-2007)_thanh hoa lap du an 062008" xfId="1488" xr:uid="{00000000-0005-0000-0000-000038080000}"/>
    <cellStyle name="3_KL_Huong Lam - Ban Giang (11-4-2007)_thanh hoa lap du an 062008_QT bieu 45 va 53 2011" xfId="1489" xr:uid="{00000000-0005-0000-0000-000039080000}"/>
    <cellStyle name="3_KL_Huong Lam - Ban Giang (11-4-2007)_thanh hoa lap du an 062008_Sheet2" xfId="1490" xr:uid="{00000000-0005-0000-0000-00003A080000}"/>
    <cellStyle name="3_KL_thanh hoa lap du an 062008" xfId="1491" xr:uid="{00000000-0005-0000-0000-00003B080000}"/>
    <cellStyle name="3_KL_thanh hoa lap du an 062008_QT bieu 45 va 53 2011" xfId="1492" xr:uid="{00000000-0005-0000-0000-00003C080000}"/>
    <cellStyle name="3_KL_thanh hoa lap du an 062008_Sheet2" xfId="1493" xr:uid="{00000000-0005-0000-0000-00003D080000}"/>
    <cellStyle name="3_Kl6-6-05" xfId="1494" xr:uid="{00000000-0005-0000-0000-00003E080000}"/>
    <cellStyle name="3_KLCongTh" xfId="1495" xr:uid="{00000000-0005-0000-0000-00003F080000}"/>
    <cellStyle name="3_Kldoan3" xfId="1496" xr:uid="{00000000-0005-0000-0000-000040080000}"/>
    <cellStyle name="3_Kldoan3_thanh hoa lap du an 062008" xfId="1497" xr:uid="{00000000-0005-0000-0000-000041080000}"/>
    <cellStyle name="3_Kldoan3_thanh hoa lap du an 062008_QT bieu 45 va 53 2011" xfId="1498" xr:uid="{00000000-0005-0000-0000-000042080000}"/>
    <cellStyle name="3_Kldoan3_thanh hoa lap du an 062008_Sheet2" xfId="1499" xr:uid="{00000000-0005-0000-0000-000043080000}"/>
    <cellStyle name="3_KLhoxa" xfId="1500" xr:uid="{00000000-0005-0000-0000-000044080000}"/>
    <cellStyle name="3_Klnutgiao" xfId="1501" xr:uid="{00000000-0005-0000-0000-000045080000}"/>
    <cellStyle name="3_KLPA2s" xfId="1502" xr:uid="{00000000-0005-0000-0000-000046080000}"/>
    <cellStyle name="3_KlQdinhduyet" xfId="1503" xr:uid="{00000000-0005-0000-0000-000047080000}"/>
    <cellStyle name="3_KlQdinhduyet_thanh hoa lap du an 062008" xfId="1504" xr:uid="{00000000-0005-0000-0000-000048080000}"/>
    <cellStyle name="3_KlQdinhduyet_thanh hoa lap du an 062008_QT bieu 45 va 53 2011" xfId="1505" xr:uid="{00000000-0005-0000-0000-000049080000}"/>
    <cellStyle name="3_KlQdinhduyet_thanh hoa lap du an 062008_Sheet2" xfId="1506" xr:uid="{00000000-0005-0000-0000-00004A080000}"/>
    <cellStyle name="3_KlQL4goi5KCS" xfId="1507" xr:uid="{00000000-0005-0000-0000-00004B080000}"/>
    <cellStyle name="3_Kltayth" xfId="1508" xr:uid="{00000000-0005-0000-0000-00004C080000}"/>
    <cellStyle name="3_KltaythQDduyet" xfId="1509" xr:uid="{00000000-0005-0000-0000-00004D080000}"/>
    <cellStyle name="3_Kluong4-2004" xfId="1510" xr:uid="{00000000-0005-0000-0000-00004E080000}"/>
    <cellStyle name="3_Kluong4-2004_thanh hoa lap du an 062008" xfId="1511" xr:uid="{00000000-0005-0000-0000-00004F080000}"/>
    <cellStyle name="3_Kluong4-2004_thanh hoa lap du an 062008_QT bieu 45 va 53 2011" xfId="1512" xr:uid="{00000000-0005-0000-0000-000050080000}"/>
    <cellStyle name="3_Kluong4-2004_thanh hoa lap du an 062008_Sheet2" xfId="1513" xr:uid="{00000000-0005-0000-0000-000051080000}"/>
    <cellStyle name="3_Km 48 - 53 (sua nap TVTT 6-7-2007)" xfId="1514" xr:uid="{00000000-0005-0000-0000-000052080000}"/>
    <cellStyle name="3_Km 48 - 53 (sua nap TVTT 6-7-2007)_thanh hoa lap du an 062008" xfId="1515" xr:uid="{00000000-0005-0000-0000-000053080000}"/>
    <cellStyle name="3_Km 48 - 53 (sua nap TVTT 6-7-2007)_thanh hoa lap du an 062008_QT bieu 45 va 53 2011" xfId="1516" xr:uid="{00000000-0005-0000-0000-000054080000}"/>
    <cellStyle name="3_Km 48 - 53 (sua nap TVTT 6-7-2007)_thanh hoa lap du an 062008_Sheet2" xfId="1517" xr:uid="{00000000-0005-0000-0000-000055080000}"/>
    <cellStyle name="3_Km2" xfId="1518" xr:uid="{00000000-0005-0000-0000-000056080000}"/>
    <cellStyle name="3_Km3" xfId="1519" xr:uid="{00000000-0005-0000-0000-000057080000}"/>
    <cellStyle name="3_km4-6" xfId="1520" xr:uid="{00000000-0005-0000-0000-000058080000}"/>
    <cellStyle name="3_km48-53 (tham tra ngay 23-10-2006)" xfId="1521" xr:uid="{00000000-0005-0000-0000-000059080000}"/>
    <cellStyle name="3_km48-53 (tham tra ngay 23-10-2006)_thanh hoa lap du an 062008" xfId="1522" xr:uid="{00000000-0005-0000-0000-00005A080000}"/>
    <cellStyle name="3_km48-53 (tham tra ngay 23-10-2006)_thanh hoa lap du an 062008_QT bieu 45 va 53 2011" xfId="1523" xr:uid="{00000000-0005-0000-0000-00005B080000}"/>
    <cellStyle name="3_km48-53 (tham tra ngay 23-10-2006)_thanh hoa lap du an 062008_Sheet2" xfId="1524" xr:uid="{00000000-0005-0000-0000-00005C080000}"/>
    <cellStyle name="3_km48-53 (tham tra ngay 23-10-2006)theo gi¸ ca m¸y míi" xfId="1525" xr:uid="{00000000-0005-0000-0000-00005D080000}"/>
    <cellStyle name="3_km48-53 (tham tra ngay 23-10-2006)theo gi¸ ca m¸y míi_thanh hoa lap du an 062008" xfId="1526" xr:uid="{00000000-0005-0000-0000-00005E080000}"/>
    <cellStyle name="3_km48-53 (tham tra ngay 23-10-2006)theo gi¸ ca m¸y míi_thanh hoa lap du an 062008_QT bieu 45 va 53 2011" xfId="1527" xr:uid="{00000000-0005-0000-0000-00005F080000}"/>
    <cellStyle name="3_km48-53 (tham tra ngay 23-10-2006)theo gi¸ ca m¸y míi_thanh hoa lap du an 062008_Sheet2" xfId="1528" xr:uid="{00000000-0005-0000-0000-000060080000}"/>
    <cellStyle name="3_Luong A6" xfId="1549" xr:uid="{00000000-0005-0000-0000-000075080000}"/>
    <cellStyle name="3_maugiacotaluy" xfId="1550" xr:uid="{00000000-0005-0000-0000-000076080000}"/>
    <cellStyle name="3_My Thanh Son Thanh" xfId="1551" xr:uid="{00000000-0005-0000-0000-000077080000}"/>
    <cellStyle name="3_Nhom I" xfId="1552" xr:uid="{00000000-0005-0000-0000-000078080000}"/>
    <cellStyle name="3_Nhom I_thanh hoa lap du an 062008" xfId="1553" xr:uid="{00000000-0005-0000-0000-000079080000}"/>
    <cellStyle name="3_Nhom I_thanh hoa lap du an 062008_QT bieu 45 va 53 2011" xfId="1554" xr:uid="{00000000-0005-0000-0000-00007A080000}"/>
    <cellStyle name="3_Nhom I_thanh hoa lap du an 062008_Sheet2" xfId="1555" xr:uid="{00000000-0005-0000-0000-00007B080000}"/>
    <cellStyle name="3_Phanbotindung_2009_KH" xfId="1568" xr:uid="{00000000-0005-0000-0000-000088080000}"/>
    <cellStyle name="3_Phu luc KS" xfId="1569" xr:uid="{00000000-0005-0000-0000-000089080000}"/>
    <cellStyle name="3_Project N.Du" xfId="1556" xr:uid="{00000000-0005-0000-0000-00007C080000}"/>
    <cellStyle name="3_Project N.Du.dien" xfId="1557" xr:uid="{00000000-0005-0000-0000-00007D080000}"/>
    <cellStyle name="3_Project N.Du_thanh hoa lap du an 062008" xfId="1558" xr:uid="{00000000-0005-0000-0000-00007E080000}"/>
    <cellStyle name="3_Project N.Du_thanh hoa lap du an 062008_QT bieu 45 va 53 2011" xfId="1559" xr:uid="{00000000-0005-0000-0000-00007F080000}"/>
    <cellStyle name="3_Project N.Du_thanh hoa lap du an 062008_Sheet2" xfId="1560" xr:uid="{00000000-0005-0000-0000-000080080000}"/>
    <cellStyle name="3_Project QL4" xfId="1561" xr:uid="{00000000-0005-0000-0000-000081080000}"/>
    <cellStyle name="3_Project QL4 goi 7" xfId="1562" xr:uid="{00000000-0005-0000-0000-000082080000}"/>
    <cellStyle name="3_Project QL4 goi 7_thanh hoa lap du an 062008" xfId="1563" xr:uid="{00000000-0005-0000-0000-000083080000}"/>
    <cellStyle name="3_Project QL4 goi 7_thanh hoa lap du an 062008_QT bieu 45 va 53 2011" xfId="1564" xr:uid="{00000000-0005-0000-0000-000084080000}"/>
    <cellStyle name="3_Project QL4 goi 7_thanh hoa lap du an 062008_Sheet2" xfId="1565" xr:uid="{00000000-0005-0000-0000-000085080000}"/>
    <cellStyle name="3_Project QL4 goi5" xfId="1566" xr:uid="{00000000-0005-0000-0000-000086080000}"/>
    <cellStyle name="3_Project QL4 goi8" xfId="1567" xr:uid="{00000000-0005-0000-0000-000087080000}"/>
    <cellStyle name="3_QL1A-SUA2005" xfId="1570" xr:uid="{00000000-0005-0000-0000-00008A080000}"/>
    <cellStyle name="3_QL1A-SUA2005_thanh hoa lap du an 062008" xfId="1571" xr:uid="{00000000-0005-0000-0000-00008B080000}"/>
    <cellStyle name="3_QL1A-SUA2005_thanh hoa lap du an 062008_QT bieu 45 va 53 2011" xfId="1572" xr:uid="{00000000-0005-0000-0000-00008C080000}"/>
    <cellStyle name="3_QL1A-SUA2005_thanh hoa lap du an 062008_Sheet2" xfId="1573" xr:uid="{00000000-0005-0000-0000-00008D080000}"/>
    <cellStyle name="3_Sheet1" xfId="1574" xr:uid="{00000000-0005-0000-0000-00008E080000}"/>
    <cellStyle name="3_Sheet1_Cau My Thinh sua theo don gia 59 (19-5-07)" xfId="1575" xr:uid="{00000000-0005-0000-0000-00008F080000}"/>
    <cellStyle name="3_Sheet1_DT_Tham_Dinh_497_16-4-07" xfId="1576" xr:uid="{00000000-0005-0000-0000-000090080000}"/>
    <cellStyle name="3_Sheet1_DT-497" xfId="1577" xr:uid="{00000000-0005-0000-0000-000091080000}"/>
    <cellStyle name="3_Sheet1_DT-Khao-s¸t-TD" xfId="1578" xr:uid="{00000000-0005-0000-0000-000092080000}"/>
    <cellStyle name="3_Sheet1_Huong Lam - Ban Giang (11-4-2007)" xfId="1579" xr:uid="{00000000-0005-0000-0000-000093080000}"/>
    <cellStyle name="3_SuoiTon" xfId="1580" xr:uid="{00000000-0005-0000-0000-000094080000}"/>
    <cellStyle name="3_SuoiTon_thanh hoa lap du an 062008" xfId="1581" xr:uid="{00000000-0005-0000-0000-000095080000}"/>
    <cellStyle name="3_SuoiTon_thanh hoa lap du an 062008_QT bieu 45 va 53 2011" xfId="1582" xr:uid="{00000000-0005-0000-0000-000096080000}"/>
    <cellStyle name="3_SuoiTon_thanh hoa lap du an 062008_Sheet2" xfId="1583" xr:uid="{00000000-0005-0000-0000-000097080000}"/>
    <cellStyle name="3_t" xfId="1584" xr:uid="{00000000-0005-0000-0000-000098080000}"/>
    <cellStyle name="3_TamkhoanKSDH" xfId="1585" xr:uid="{00000000-0005-0000-0000-000099080000}"/>
    <cellStyle name="3_Tay THoa" xfId="1586" xr:uid="{00000000-0005-0000-0000-00009A080000}"/>
    <cellStyle name="3_Tay THoa_thanh hoa lap du an 062008" xfId="1587" xr:uid="{00000000-0005-0000-0000-00009B080000}"/>
    <cellStyle name="3_Tay THoa_thanh hoa lap du an 062008_QT bieu 45 va 53 2011" xfId="1588" xr:uid="{00000000-0005-0000-0000-00009C080000}"/>
    <cellStyle name="3_Tay THoa_thanh hoa lap du an 062008_Sheet2" xfId="1589" xr:uid="{00000000-0005-0000-0000-00009D080000}"/>
    <cellStyle name="3_Tham tra (8-11)1" xfId="1601" xr:uid="{00000000-0005-0000-0000-0000A9080000}"/>
    <cellStyle name="3_Tham tra (8-11)1_thanh hoa lap du an 062008" xfId="1602" xr:uid="{00000000-0005-0000-0000-0000AA080000}"/>
    <cellStyle name="3_Tham tra (8-11)1_thanh hoa lap du an 062008_QT bieu 45 va 53 2011" xfId="1603" xr:uid="{00000000-0005-0000-0000-0000AB080000}"/>
    <cellStyle name="3_Tham tra (8-11)1_thanh hoa lap du an 062008_Sheet2" xfId="1604" xr:uid="{00000000-0005-0000-0000-0000AC080000}"/>
    <cellStyle name="3_THkl" xfId="1605" xr:uid="{00000000-0005-0000-0000-0000AD080000}"/>
    <cellStyle name="3_THkl_thanh hoa lap du an 062008" xfId="1606" xr:uid="{00000000-0005-0000-0000-0000AE080000}"/>
    <cellStyle name="3_THkl_thanh hoa lap du an 062008_QT bieu 45 va 53 2011" xfId="1607" xr:uid="{00000000-0005-0000-0000-0000AF080000}"/>
    <cellStyle name="3_THkl_thanh hoa lap du an 062008_Sheet2" xfId="1608" xr:uid="{00000000-0005-0000-0000-0000B0080000}"/>
    <cellStyle name="3_THklpa2" xfId="1609" xr:uid="{00000000-0005-0000-0000-0000B1080000}"/>
    <cellStyle name="3_THklpa2_thanh hoa lap du an 062008" xfId="1610" xr:uid="{00000000-0005-0000-0000-0000B2080000}"/>
    <cellStyle name="3_THklpa2_thanh hoa lap du an 062008_QT bieu 45 va 53 2011" xfId="1611" xr:uid="{00000000-0005-0000-0000-0000B3080000}"/>
    <cellStyle name="3_THklpa2_thanh hoa lap du an 062008_Sheet2" xfId="1612" xr:uid="{00000000-0005-0000-0000-0000B4080000}"/>
    <cellStyle name="3_Tong hop DT dieu chinh duong 38-95" xfId="1590" xr:uid="{00000000-0005-0000-0000-00009E080000}"/>
    <cellStyle name="3_Tong hop khoi luong duong 557 (30-5-2006)" xfId="1591" xr:uid="{00000000-0005-0000-0000-00009F080000}"/>
    <cellStyle name="3_Tong muc dau tu" xfId="1592" xr:uid="{00000000-0005-0000-0000-0000A0080000}"/>
    <cellStyle name="3_Tuyen so 1-Km0+00 - Km0+852.56" xfId="1593" xr:uid="{00000000-0005-0000-0000-0000A1080000}"/>
    <cellStyle name="3_Tuyen so 1-Km0+00 - Km0+852.56_thanh hoa lap du an 062008" xfId="1594" xr:uid="{00000000-0005-0000-0000-0000A2080000}"/>
    <cellStyle name="3_Tuyen so 1-Km0+00 - Km0+852.56_thanh hoa lap du an 062008_QT bieu 45 va 53 2011" xfId="1595" xr:uid="{00000000-0005-0000-0000-0000A3080000}"/>
    <cellStyle name="3_Tuyen so 1-Km0+00 - Km0+852.56_thanh hoa lap du an 062008_Sheet2" xfId="1596" xr:uid="{00000000-0005-0000-0000-0000A4080000}"/>
    <cellStyle name="3_TV sua ngay 02-08-06" xfId="1597" xr:uid="{00000000-0005-0000-0000-0000A5080000}"/>
    <cellStyle name="3_TV sua ngay 02-08-06_thanh hoa lap du an 062008" xfId="1598" xr:uid="{00000000-0005-0000-0000-0000A6080000}"/>
    <cellStyle name="3_TV sua ngay 02-08-06_thanh hoa lap du an 062008_QT bieu 45 va 53 2011" xfId="1599" xr:uid="{00000000-0005-0000-0000-0000A7080000}"/>
    <cellStyle name="3_TV sua ngay 02-08-06_thanh hoa lap du an 062008_Sheet2" xfId="1600" xr:uid="{00000000-0005-0000-0000-0000A8080000}"/>
    <cellStyle name="3_VatLieu 3 cau -NA" xfId="1613" xr:uid="{00000000-0005-0000-0000-0000B5080000}"/>
    <cellStyle name="3_VatLieu 3 cau -NA_thanh hoa lap du an 062008" xfId="1614" xr:uid="{00000000-0005-0000-0000-0000B6080000}"/>
    <cellStyle name="3_VatLieu 3 cau -NA_thanh hoa lap du an 062008_QT bieu 45 va 53 2011" xfId="1615" xr:uid="{00000000-0005-0000-0000-0000B7080000}"/>
    <cellStyle name="3_VatLieu 3 cau -NA_thanh hoa lap du an 062008_Sheet2" xfId="1616" xr:uid="{00000000-0005-0000-0000-0000B8080000}"/>
    <cellStyle name="3_ÿÿÿÿÿ" xfId="1617" xr:uid="{00000000-0005-0000-0000-0000B9080000}"/>
    <cellStyle name="3_ÿÿÿÿÿ_1" xfId="1618" xr:uid="{00000000-0005-0000-0000-0000BA080000}"/>
    <cellStyle name="3_ÿÿÿÿÿ_1_thanh hoa lap du an 062008" xfId="1619" xr:uid="{00000000-0005-0000-0000-0000BB080000}"/>
    <cellStyle name="3_ÿÿÿÿÿ_1_thanh hoa lap du an 062008_QT bieu 45 va 53 2011" xfId="1620" xr:uid="{00000000-0005-0000-0000-0000BC080000}"/>
    <cellStyle name="3_ÿÿÿÿÿ_1_thanh hoa lap du an 062008_Sheet2" xfId="1621" xr:uid="{00000000-0005-0000-0000-0000BD080000}"/>
    <cellStyle name="4" xfId="1622" xr:uid="{00000000-0005-0000-0000-0000BE080000}"/>
    <cellStyle name="4_6.Bang_luong_moi_XDCB" xfId="1623" xr:uid="{00000000-0005-0000-0000-0000BF080000}"/>
    <cellStyle name="4_A che do KS +chi BQL" xfId="1624" xr:uid="{00000000-0005-0000-0000-0000C0080000}"/>
    <cellStyle name="4_BANG CAM COC GPMB 8km" xfId="1625" xr:uid="{00000000-0005-0000-0000-0000C1080000}"/>
    <cellStyle name="4_BANG CAM COC GPMB 8km_thanh hoa lap du an 062008" xfId="1626" xr:uid="{00000000-0005-0000-0000-0000C2080000}"/>
    <cellStyle name="4_BANG CAM COC GPMB 8km_thanh hoa lap du an 062008_QT bieu 45 va 53 2011" xfId="1627" xr:uid="{00000000-0005-0000-0000-0000C3080000}"/>
    <cellStyle name="4_BANG CAM COC GPMB 8km_thanh hoa lap du an 062008_Sheet2" xfId="1628" xr:uid="{00000000-0005-0000-0000-0000C4080000}"/>
    <cellStyle name="4_Bang tong hop khoi luong" xfId="1629" xr:uid="{00000000-0005-0000-0000-0000C5080000}"/>
    <cellStyle name="4_Book1" xfId="1630" xr:uid="{00000000-0005-0000-0000-0000C6080000}"/>
    <cellStyle name="4_Book1_1" xfId="1631" xr:uid="{00000000-0005-0000-0000-0000C7080000}"/>
    <cellStyle name="4_Book1_1_thanh hoa lap du an 062008" xfId="1632" xr:uid="{00000000-0005-0000-0000-0000C8080000}"/>
    <cellStyle name="4_Book1_1_thanh hoa lap du an 062008_QT bieu 45 va 53 2011" xfId="1633" xr:uid="{00000000-0005-0000-0000-0000C9080000}"/>
    <cellStyle name="4_Book1_1_thanh hoa lap du an 062008_Sheet2" xfId="1634" xr:uid="{00000000-0005-0000-0000-0000CA080000}"/>
    <cellStyle name="4_Book1_Book1" xfId="1635" xr:uid="{00000000-0005-0000-0000-0000CB080000}"/>
    <cellStyle name="4_Book1_Book1_Book1" xfId="1636" xr:uid="{00000000-0005-0000-0000-0000CC080000}"/>
    <cellStyle name="4_Book1_Book1_Book1_QT bieu 45 va 53 2011" xfId="1637" xr:uid="{00000000-0005-0000-0000-0000CD080000}"/>
    <cellStyle name="4_Book1_Book1_Book1_Sheet2" xfId="1638" xr:uid="{00000000-0005-0000-0000-0000CE080000}"/>
    <cellStyle name="4_Book1_Book1_thanh hoa lap du an 062008" xfId="1639" xr:uid="{00000000-0005-0000-0000-0000CF080000}"/>
    <cellStyle name="4_Book1_Cau Bai Son 2 Km 0+270.26 (8-11-2006)" xfId="1640" xr:uid="{00000000-0005-0000-0000-0000D0080000}"/>
    <cellStyle name="4_Book1_Cau Bai Son 2 Km 0+270.26 (8-11-2006)_thanh hoa lap du an 062008" xfId="1641" xr:uid="{00000000-0005-0000-0000-0000D1080000}"/>
    <cellStyle name="4_Book1_Cau Bai Son 2 Km 0+270.26 (8-11-2006)_thanh hoa lap du an 062008_QT bieu 45 va 53 2011" xfId="1642" xr:uid="{00000000-0005-0000-0000-0000D2080000}"/>
    <cellStyle name="4_Book1_Cau Bai Son 2 Km 0+270.26 (8-11-2006)_thanh hoa lap du an 062008_Sheet2" xfId="1643" xr:uid="{00000000-0005-0000-0000-0000D3080000}"/>
    <cellStyle name="4_Book1_Cau Hoa Son Km 1+441.06 (14-12-2006)" xfId="1644" xr:uid="{00000000-0005-0000-0000-0000D4080000}"/>
    <cellStyle name="4_Book1_Cau Hoa Son Km 1+441.06 (14-12-2006)_thanh hoa lap du an 062008" xfId="1645" xr:uid="{00000000-0005-0000-0000-0000D5080000}"/>
    <cellStyle name="4_Book1_Cau Hoa Son Km 1+441.06 (14-12-2006)_thanh hoa lap du an 062008_QT bieu 45 va 53 2011" xfId="1646" xr:uid="{00000000-0005-0000-0000-0000D6080000}"/>
    <cellStyle name="4_Book1_Cau Hoa Son Km 1+441.06 (14-12-2006)_thanh hoa lap du an 062008_Sheet2" xfId="1647" xr:uid="{00000000-0005-0000-0000-0000D7080000}"/>
    <cellStyle name="4_Book1_Cau Hoa Son Km 1+441.06 (22-10-2006)" xfId="1648" xr:uid="{00000000-0005-0000-0000-0000D8080000}"/>
    <cellStyle name="4_Book1_Cau Hoa Son Km 1+441.06 (22-10-2006)_thanh hoa lap du an 062008" xfId="1649" xr:uid="{00000000-0005-0000-0000-0000D9080000}"/>
    <cellStyle name="4_Book1_Cau Hoa Son Km 1+441.06 (22-10-2006)_thanh hoa lap du an 062008_QT bieu 45 va 53 2011" xfId="1650" xr:uid="{00000000-0005-0000-0000-0000DA080000}"/>
    <cellStyle name="4_Book1_Cau Hoa Son Km 1+441.06 (22-10-2006)_thanh hoa lap du an 062008_Sheet2" xfId="1651" xr:uid="{00000000-0005-0000-0000-0000DB080000}"/>
    <cellStyle name="4_Book1_Cau Hoa Son Km 1+441.06 (24-10-2006)" xfId="1652" xr:uid="{00000000-0005-0000-0000-0000DC080000}"/>
    <cellStyle name="4_Book1_Cau Hoa Son Km 1+441.06 (24-10-2006)_thanh hoa lap du an 062008" xfId="1653" xr:uid="{00000000-0005-0000-0000-0000DD080000}"/>
    <cellStyle name="4_Book1_Cau Hoa Son Km 1+441.06 (24-10-2006)_thanh hoa lap du an 062008_QT bieu 45 va 53 2011" xfId="1654" xr:uid="{00000000-0005-0000-0000-0000DE080000}"/>
    <cellStyle name="4_Book1_Cau Hoa Son Km 1+441.06 (24-10-2006)_thanh hoa lap du an 062008_Sheet2" xfId="1655" xr:uid="{00000000-0005-0000-0000-0000DF080000}"/>
    <cellStyle name="4_Book1_Cau Nam Tot(ngay 2-10-2006)" xfId="1656" xr:uid="{00000000-0005-0000-0000-0000E0080000}"/>
    <cellStyle name="4_Book1_Cau Song Dao Km 1+51.54 (20-12-2006)" xfId="1657" xr:uid="{00000000-0005-0000-0000-0000E1080000}"/>
    <cellStyle name="4_Book1_Cau Song Dao Km 1+51.54 (20-12-2006)_thanh hoa lap du an 062008" xfId="1658" xr:uid="{00000000-0005-0000-0000-0000E2080000}"/>
    <cellStyle name="4_Book1_Cau Song Dao Km 1+51.54 (20-12-2006)_thanh hoa lap du an 062008_QT bieu 45 va 53 2011" xfId="1659" xr:uid="{00000000-0005-0000-0000-0000E3080000}"/>
    <cellStyle name="4_Book1_Cau Song Dao Km 1+51.54 (20-12-2006)_thanh hoa lap du an 062008_Sheet2" xfId="1660" xr:uid="{00000000-0005-0000-0000-0000E4080000}"/>
    <cellStyle name="4_Book1_CAU XOP XANG II(su­a)" xfId="1661" xr:uid="{00000000-0005-0000-0000-0000E5080000}"/>
    <cellStyle name="4_Book1_CAU XOP XANG II(su­a)_thanh hoa lap du an 062008" xfId="1662" xr:uid="{00000000-0005-0000-0000-0000E6080000}"/>
    <cellStyle name="4_Book1_CAU XOP XANG II(su­a)_thanh hoa lap du an 062008_QT bieu 45 va 53 2011" xfId="1663" xr:uid="{00000000-0005-0000-0000-0000E7080000}"/>
    <cellStyle name="4_Book1_CAU XOP XANG II(su­a)_thanh hoa lap du an 062008_Sheet2" xfId="1664" xr:uid="{00000000-0005-0000-0000-0000E8080000}"/>
    <cellStyle name="4_Book1_Dieu phoi dat goi 1" xfId="1665" xr:uid="{00000000-0005-0000-0000-0000E9080000}"/>
    <cellStyle name="4_Book1_Dieu phoi dat goi 2" xfId="1666" xr:uid="{00000000-0005-0000-0000-0000EA080000}"/>
    <cellStyle name="4_Book1_DT Kha thi ngay 11-2-06" xfId="1667" xr:uid="{00000000-0005-0000-0000-0000EB080000}"/>
    <cellStyle name="4_Book1_DT Kha thi ngay 11-2-06_thanh hoa lap du an 062008" xfId="1668" xr:uid="{00000000-0005-0000-0000-0000EC080000}"/>
    <cellStyle name="4_Book1_DT Kha thi ngay 11-2-06_thanh hoa lap du an 062008_QT bieu 45 va 53 2011" xfId="1669" xr:uid="{00000000-0005-0000-0000-0000ED080000}"/>
    <cellStyle name="4_Book1_DT Kha thi ngay 11-2-06_thanh hoa lap du an 062008_Sheet2" xfId="1670" xr:uid="{00000000-0005-0000-0000-0000EE080000}"/>
    <cellStyle name="4_Book1_DT ngay 04-01-2006" xfId="1671" xr:uid="{00000000-0005-0000-0000-0000EF080000}"/>
    <cellStyle name="4_Book1_DT ngay 11-4-2006" xfId="1672" xr:uid="{00000000-0005-0000-0000-0000F0080000}"/>
    <cellStyle name="4_Book1_DT ngay 15-11-05" xfId="1673" xr:uid="{00000000-0005-0000-0000-0000F1080000}"/>
    <cellStyle name="4_Book1_DT ngay 15-11-05_thanh hoa lap du an 062008" xfId="1674" xr:uid="{00000000-0005-0000-0000-0000F2080000}"/>
    <cellStyle name="4_Book1_DT ngay 15-11-05_thanh hoa lap du an 062008_QT bieu 45 va 53 2011" xfId="1675" xr:uid="{00000000-0005-0000-0000-0000F3080000}"/>
    <cellStyle name="4_Book1_DT ngay 15-11-05_thanh hoa lap du an 062008_Sheet2" xfId="1676" xr:uid="{00000000-0005-0000-0000-0000F4080000}"/>
    <cellStyle name="4_Book1_DT theo DM24" xfId="1677" xr:uid="{00000000-0005-0000-0000-0000F5080000}"/>
    <cellStyle name="4_Book1_Du toan KT-TCsua theo TT 03 - YC 471" xfId="1678" xr:uid="{00000000-0005-0000-0000-0000F6080000}"/>
    <cellStyle name="4_Book1_Du toan Phuong lam" xfId="1679" xr:uid="{00000000-0005-0000-0000-0000F7080000}"/>
    <cellStyle name="4_Book1_Du toan Phuong lam_thanh hoa lap du an 062008" xfId="1680" xr:uid="{00000000-0005-0000-0000-0000F8080000}"/>
    <cellStyle name="4_Book1_Du toan Phuong lam_thanh hoa lap du an 062008_QT bieu 45 va 53 2011" xfId="1681" xr:uid="{00000000-0005-0000-0000-0000F9080000}"/>
    <cellStyle name="4_Book1_Du toan Phuong lam_thanh hoa lap du an 062008_Sheet2" xfId="1682" xr:uid="{00000000-0005-0000-0000-0000FA080000}"/>
    <cellStyle name="4_Book1_Du toan QL 27 (23-12-2005)" xfId="1683" xr:uid="{00000000-0005-0000-0000-0000FB080000}"/>
    <cellStyle name="4_Book1_DuAnKT ngay 11-2-2006" xfId="1684" xr:uid="{00000000-0005-0000-0000-0000FC080000}"/>
    <cellStyle name="4_Book1_Goi 1" xfId="1685" xr:uid="{00000000-0005-0000-0000-0000FD080000}"/>
    <cellStyle name="4_Book1_Goi thau so 1 (14-12-2006)" xfId="1686" xr:uid="{00000000-0005-0000-0000-0000FE080000}"/>
    <cellStyle name="4_Book1_Goi thau so 1 (14-12-2006)_thanh hoa lap du an 062008" xfId="1687" xr:uid="{00000000-0005-0000-0000-0000FF080000}"/>
    <cellStyle name="4_Book1_Goi thau so 1 (14-12-2006)_thanh hoa lap du an 062008_QT bieu 45 va 53 2011" xfId="1688" xr:uid="{00000000-0005-0000-0000-000000090000}"/>
    <cellStyle name="4_Book1_Goi thau so 1 (14-12-2006)_thanh hoa lap du an 062008_Sheet2" xfId="1689" xr:uid="{00000000-0005-0000-0000-000001090000}"/>
    <cellStyle name="4_Book1_Goi thau so 2 (20-6-2006)" xfId="1690" xr:uid="{00000000-0005-0000-0000-000002090000}"/>
    <cellStyle name="4_Book1_Goi thau so 2 (20-6-2006)_thanh hoa lap du an 062008" xfId="1691" xr:uid="{00000000-0005-0000-0000-000003090000}"/>
    <cellStyle name="4_Book1_Goi thau so 2 (20-6-2006)_thanh hoa lap du an 062008_QT bieu 45 va 53 2011" xfId="1692" xr:uid="{00000000-0005-0000-0000-000004090000}"/>
    <cellStyle name="4_Book1_Goi thau so 2 (20-6-2006)_thanh hoa lap du an 062008_Sheet2" xfId="1693" xr:uid="{00000000-0005-0000-0000-000005090000}"/>
    <cellStyle name="4_Book1_Goi thau so 2 (30-01-2007)" xfId="1694" xr:uid="{00000000-0005-0000-0000-000006090000}"/>
    <cellStyle name="4_Book1_Goi thau so 2 (30-01-2007)_thanh hoa lap du an 062008" xfId="1695" xr:uid="{00000000-0005-0000-0000-000007090000}"/>
    <cellStyle name="4_Book1_Goi thau so 2 (30-01-2007)_thanh hoa lap du an 062008_QT bieu 45 va 53 2011" xfId="1696" xr:uid="{00000000-0005-0000-0000-000008090000}"/>
    <cellStyle name="4_Book1_Goi thau so 2 (30-01-2007)_thanh hoa lap du an 062008_Sheet2" xfId="1697" xr:uid="{00000000-0005-0000-0000-000009090000}"/>
    <cellStyle name="4_Book1_Goi02(25-05-2006)" xfId="1698" xr:uid="{00000000-0005-0000-0000-00000A090000}"/>
    <cellStyle name="4_Book1_K C N - HUNG DONG L.NHUA" xfId="1699" xr:uid="{00000000-0005-0000-0000-00000B090000}"/>
    <cellStyle name="4_Book1_K C N - HUNG DONG L.NHUA_thanh hoa lap du an 062008" xfId="1700" xr:uid="{00000000-0005-0000-0000-00000C090000}"/>
    <cellStyle name="4_Book1_K C N - HUNG DONG L.NHUA_thanh hoa lap du an 062008_QT bieu 45 va 53 2011" xfId="1701" xr:uid="{00000000-0005-0000-0000-00000D090000}"/>
    <cellStyle name="4_Book1_K C N - HUNG DONG L.NHUA_thanh hoa lap du an 062008_Sheet2" xfId="1702" xr:uid="{00000000-0005-0000-0000-00000E090000}"/>
    <cellStyle name="4_Book1_Khoi Luong Hoang Truong - Hoang Phu" xfId="1704" xr:uid="{00000000-0005-0000-0000-000010090000}"/>
    <cellStyle name="4_Book1_Khoi Luong Hoang Truong - Hoang Phu_thanh hoa lap du an 062008" xfId="1705" xr:uid="{00000000-0005-0000-0000-000011090000}"/>
    <cellStyle name="4_Book1_Khoi Luong Hoang Truong - Hoang Phu_thanh hoa lap du an 062008_QT bieu 45 va 53 2011" xfId="1706" xr:uid="{00000000-0005-0000-0000-000012090000}"/>
    <cellStyle name="4_Book1_Khoi Luong Hoang Truong - Hoang Phu_thanh hoa lap du an 062008_Sheet2" xfId="1707" xr:uid="{00000000-0005-0000-0000-000013090000}"/>
    <cellStyle name="4_Book1_km48-53 (tham tra ngay 23-10-2006)" xfId="1703" xr:uid="{00000000-0005-0000-0000-00000F090000}"/>
    <cellStyle name="4_Book1_Muong TL" xfId="1708" xr:uid="{00000000-0005-0000-0000-000014090000}"/>
    <cellStyle name="4_Book1_thanh hoa lap du an 062008" xfId="1711" xr:uid="{00000000-0005-0000-0000-000017090000}"/>
    <cellStyle name="4_Book1_thanh hoa lap du an 062008_QT bieu 45 va 53 2011" xfId="1712" xr:uid="{00000000-0005-0000-0000-000018090000}"/>
    <cellStyle name="4_Book1_thanh hoa lap du an 062008_Sheet2" xfId="1713" xr:uid="{00000000-0005-0000-0000-000019090000}"/>
    <cellStyle name="4_Book1_Tuyen so 1-Km0+00 - Km0+852.56" xfId="1709" xr:uid="{00000000-0005-0000-0000-000015090000}"/>
    <cellStyle name="4_Book1_TV sua ngay 02-08-06" xfId="1710" xr:uid="{00000000-0005-0000-0000-000016090000}"/>
    <cellStyle name="4_Book1_ÿÿÿÿÿ" xfId="1714" xr:uid="{00000000-0005-0000-0000-00001A090000}"/>
    <cellStyle name="4_C" xfId="1715" xr:uid="{00000000-0005-0000-0000-00001B090000}"/>
    <cellStyle name="4_Cau Bai Son 2 Km 0+270.26 (8-11-2006)" xfId="1716" xr:uid="{00000000-0005-0000-0000-00001C090000}"/>
    <cellStyle name="4_Cau Hoi 115" xfId="1717" xr:uid="{00000000-0005-0000-0000-00001D090000}"/>
    <cellStyle name="4_Cau Hoi 115_thanh hoa lap du an 062008" xfId="1718" xr:uid="{00000000-0005-0000-0000-00001E090000}"/>
    <cellStyle name="4_Cau Hoi 115_thanh hoa lap du an 062008_QT bieu 45 va 53 2011" xfId="1719" xr:uid="{00000000-0005-0000-0000-00001F090000}"/>
    <cellStyle name="4_Cau Hoi 115_thanh hoa lap du an 062008_Sheet2" xfId="1720" xr:uid="{00000000-0005-0000-0000-000020090000}"/>
    <cellStyle name="4_Cau Hua Trai (TT 04)" xfId="1721" xr:uid="{00000000-0005-0000-0000-000021090000}"/>
    <cellStyle name="4_Cau My Thinh sua theo don gia 59 (19-5-07)" xfId="1722" xr:uid="{00000000-0005-0000-0000-000022090000}"/>
    <cellStyle name="4_Cau Nam Tot(ngay 2-10-2006)" xfId="1723" xr:uid="{00000000-0005-0000-0000-000023090000}"/>
    <cellStyle name="4_Cau Nam Tot(ngay 2-10-2006)_thanh hoa lap du an 062008" xfId="1724" xr:uid="{00000000-0005-0000-0000-000024090000}"/>
    <cellStyle name="4_Cau Nam Tot(ngay 2-10-2006)_thanh hoa lap du an 062008_QT bieu 45 va 53 2011" xfId="1725" xr:uid="{00000000-0005-0000-0000-000025090000}"/>
    <cellStyle name="4_Cau Nam Tot(ngay 2-10-2006)_thanh hoa lap du an 062008_Sheet2" xfId="1726" xr:uid="{00000000-0005-0000-0000-000026090000}"/>
    <cellStyle name="4_Cau Song Dao Km 1+51.54 (20-12-2006)" xfId="1727" xr:uid="{00000000-0005-0000-0000-000027090000}"/>
    <cellStyle name="4_Cau Thanh Ha 1" xfId="1728" xr:uid="{00000000-0005-0000-0000-000028090000}"/>
    <cellStyle name="4_Cau thuy dien Ban La (Cu Anh)" xfId="1729" xr:uid="{00000000-0005-0000-0000-000029090000}"/>
    <cellStyle name="4_Cau thuy dien Ban La (Cu Anh)_thanh hoa lap du an 062008" xfId="1730" xr:uid="{00000000-0005-0000-0000-00002A090000}"/>
    <cellStyle name="4_Cau thuy dien Ban La (Cu Anh)_thanh hoa lap du an 062008_QT bieu 45 va 53 2011" xfId="1731" xr:uid="{00000000-0005-0000-0000-00002B090000}"/>
    <cellStyle name="4_Cau thuy dien Ban La (Cu Anh)_thanh hoa lap du an 062008_Sheet2" xfId="1732" xr:uid="{00000000-0005-0000-0000-00002C090000}"/>
    <cellStyle name="4_CAU XOP XANG II(su­a)" xfId="1733" xr:uid="{00000000-0005-0000-0000-00002D090000}"/>
    <cellStyle name="4_Chau Thon - Tan Xuan (goi 5)" xfId="1736" xr:uid="{00000000-0005-0000-0000-000030090000}"/>
    <cellStyle name="4_Chau Thon - Tan Xuan (KCS 8-12-06)" xfId="1737" xr:uid="{00000000-0005-0000-0000-000031090000}"/>
    <cellStyle name="4_Chi phi KS" xfId="1738" xr:uid="{00000000-0005-0000-0000-000032090000}"/>
    <cellStyle name="4_cong" xfId="1734" xr:uid="{00000000-0005-0000-0000-00002E090000}"/>
    <cellStyle name="4_cu ly van chuyen" xfId="1735" xr:uid="{00000000-0005-0000-0000-00002F090000}"/>
    <cellStyle name="4_Dakt-Cau tinh Hua Phan" xfId="1739" xr:uid="{00000000-0005-0000-0000-000033090000}"/>
    <cellStyle name="4_DIEN" xfId="1740" xr:uid="{00000000-0005-0000-0000-000034090000}"/>
    <cellStyle name="4_Dieu phoi dat goi 1" xfId="1741" xr:uid="{00000000-0005-0000-0000-000035090000}"/>
    <cellStyle name="4_Dieu phoi dat goi 1_thanh hoa lap du an 062008" xfId="1742" xr:uid="{00000000-0005-0000-0000-000036090000}"/>
    <cellStyle name="4_Dieu phoi dat goi 1_thanh hoa lap du an 062008_QT bieu 45 va 53 2011" xfId="1743" xr:uid="{00000000-0005-0000-0000-000037090000}"/>
    <cellStyle name="4_Dieu phoi dat goi 1_thanh hoa lap du an 062008_Sheet2" xfId="1744" xr:uid="{00000000-0005-0000-0000-000038090000}"/>
    <cellStyle name="4_Dieu phoi dat goi 2" xfId="1745" xr:uid="{00000000-0005-0000-0000-000039090000}"/>
    <cellStyle name="4_Dieu phoi dat goi 2_thanh hoa lap du an 062008" xfId="1746" xr:uid="{00000000-0005-0000-0000-00003A090000}"/>
    <cellStyle name="4_Dieu phoi dat goi 2_thanh hoa lap du an 062008_QT bieu 45 va 53 2011" xfId="1747" xr:uid="{00000000-0005-0000-0000-00003B090000}"/>
    <cellStyle name="4_Dieu phoi dat goi 2_thanh hoa lap du an 062008_Sheet2" xfId="1748" xr:uid="{00000000-0005-0000-0000-00003C090000}"/>
    <cellStyle name="4_Dinh muc thiet ke" xfId="1749" xr:uid="{00000000-0005-0000-0000-00003D090000}"/>
    <cellStyle name="4_DONGIA" xfId="1750" xr:uid="{00000000-0005-0000-0000-00003E090000}"/>
    <cellStyle name="4_DT Chau Hong  trinh ngay 09-01-07" xfId="1751" xr:uid="{00000000-0005-0000-0000-00003F090000}"/>
    <cellStyle name="4_DT Chau Hong  trinh ngay 09-01-07_thanh hoa lap du an 062008" xfId="1752" xr:uid="{00000000-0005-0000-0000-000040090000}"/>
    <cellStyle name="4_DT Chau Hong  trinh ngay 09-01-07_thanh hoa lap du an 062008_QT bieu 45 va 53 2011" xfId="1753" xr:uid="{00000000-0005-0000-0000-000041090000}"/>
    <cellStyle name="4_DT Chau Hong  trinh ngay 09-01-07_thanh hoa lap du an 062008_Sheet2" xfId="1754" xr:uid="{00000000-0005-0000-0000-000042090000}"/>
    <cellStyle name="4_DT Kha thi ngay 11-2-06" xfId="1756" xr:uid="{00000000-0005-0000-0000-000044090000}"/>
    <cellStyle name="4_DT KT ngay 10-9-2005" xfId="1755" xr:uid="{00000000-0005-0000-0000-000043090000}"/>
    <cellStyle name="4_DT ngay 04-01-2006" xfId="1757" xr:uid="{00000000-0005-0000-0000-000045090000}"/>
    <cellStyle name="4_DT ngay 04-01-2006_thanh hoa lap du an 062008" xfId="1758" xr:uid="{00000000-0005-0000-0000-000046090000}"/>
    <cellStyle name="4_DT ngay 04-01-2006_thanh hoa lap du an 062008_QT bieu 45 va 53 2011" xfId="1759" xr:uid="{00000000-0005-0000-0000-000047090000}"/>
    <cellStyle name="4_DT ngay 04-01-2006_thanh hoa lap du an 062008_Sheet2" xfId="1760" xr:uid="{00000000-0005-0000-0000-000048090000}"/>
    <cellStyle name="4_DT ngay 11-4-2006" xfId="1761" xr:uid="{00000000-0005-0000-0000-000049090000}"/>
    <cellStyle name="4_DT ngay 11-4-2006_thanh hoa lap du an 062008" xfId="1762" xr:uid="{00000000-0005-0000-0000-00004A090000}"/>
    <cellStyle name="4_DT ngay 11-4-2006_thanh hoa lap du an 062008_QT bieu 45 va 53 2011" xfId="1763" xr:uid="{00000000-0005-0000-0000-00004B090000}"/>
    <cellStyle name="4_DT ngay 11-4-2006_thanh hoa lap du an 062008_Sheet2" xfId="1764" xr:uid="{00000000-0005-0000-0000-00004C090000}"/>
    <cellStyle name="4_DT ngay 15-11-05" xfId="1765" xr:uid="{00000000-0005-0000-0000-00004D090000}"/>
    <cellStyle name="4_DT theo DM24" xfId="1766" xr:uid="{00000000-0005-0000-0000-00004E090000}"/>
    <cellStyle name="4_DT theo DM24_thanh hoa lap du an 062008" xfId="1767" xr:uid="{00000000-0005-0000-0000-00004F090000}"/>
    <cellStyle name="4_DT theo DM24_thanh hoa lap du an 062008_QT bieu 45 va 53 2011" xfId="1768" xr:uid="{00000000-0005-0000-0000-000050090000}"/>
    <cellStyle name="4_DT theo DM24_thanh hoa lap du an 062008_Sheet2" xfId="1769" xr:uid="{00000000-0005-0000-0000-000051090000}"/>
    <cellStyle name="4_DT-497" xfId="1770" xr:uid="{00000000-0005-0000-0000-000052090000}"/>
    <cellStyle name="4_DT-497_thanh hoa lap du an 062008" xfId="1771" xr:uid="{00000000-0005-0000-0000-000053090000}"/>
    <cellStyle name="4_DT-497_thanh hoa lap du an 062008_QT bieu 45 va 53 2011" xfId="1772" xr:uid="{00000000-0005-0000-0000-000054090000}"/>
    <cellStyle name="4_DT-497_thanh hoa lap du an 062008_Sheet2" xfId="1773" xr:uid="{00000000-0005-0000-0000-000055090000}"/>
    <cellStyle name="4_DT-Khao-s¸t-TD" xfId="1774" xr:uid="{00000000-0005-0000-0000-000056090000}"/>
    <cellStyle name="4_DT-Khao-s¸t-TD_thanh hoa lap du an 062008" xfId="1775" xr:uid="{00000000-0005-0000-0000-000057090000}"/>
    <cellStyle name="4_DT-Khao-s¸t-TD_thanh hoa lap du an 062008_QT bieu 45 va 53 2011" xfId="1776" xr:uid="{00000000-0005-0000-0000-000058090000}"/>
    <cellStyle name="4_DT-Khao-s¸t-TD_thanh hoa lap du an 062008_Sheet2" xfId="1777" xr:uid="{00000000-0005-0000-0000-000059090000}"/>
    <cellStyle name="4_DTXL goi 11(20-9-05)" xfId="1778" xr:uid="{00000000-0005-0000-0000-00005A090000}"/>
    <cellStyle name="4_du toan" xfId="1779" xr:uid="{00000000-0005-0000-0000-00005B090000}"/>
    <cellStyle name="4_du toan (03-11-05)" xfId="1780" xr:uid="{00000000-0005-0000-0000-00005C090000}"/>
    <cellStyle name="4_Du toan (12-05-2005) Tham dinh" xfId="1781" xr:uid="{00000000-0005-0000-0000-00005D090000}"/>
    <cellStyle name="4_Du toan (12-05-2005) Tham dinh_thanh hoa lap du an 062008" xfId="1782" xr:uid="{00000000-0005-0000-0000-00005E090000}"/>
    <cellStyle name="4_Du toan (12-05-2005) Tham dinh_thanh hoa lap du an 062008_QT bieu 45 va 53 2011" xfId="1783" xr:uid="{00000000-0005-0000-0000-00005F090000}"/>
    <cellStyle name="4_Du toan (12-05-2005) Tham dinh_thanh hoa lap du an 062008_Sheet2" xfId="1784" xr:uid="{00000000-0005-0000-0000-000060090000}"/>
    <cellStyle name="4_Du toan (23-05-2005) Tham dinh" xfId="1785" xr:uid="{00000000-0005-0000-0000-000061090000}"/>
    <cellStyle name="4_Du toan (23-05-2005) Tham dinh_thanh hoa lap du an 062008" xfId="1786" xr:uid="{00000000-0005-0000-0000-000062090000}"/>
    <cellStyle name="4_Du toan (23-05-2005) Tham dinh_thanh hoa lap du an 062008_QT bieu 45 va 53 2011" xfId="1787" xr:uid="{00000000-0005-0000-0000-000063090000}"/>
    <cellStyle name="4_Du toan (23-05-2005) Tham dinh_thanh hoa lap du an 062008_Sheet2" xfId="1788" xr:uid="{00000000-0005-0000-0000-000064090000}"/>
    <cellStyle name="4_Du toan (5 - 04 - 2004)" xfId="1789" xr:uid="{00000000-0005-0000-0000-000065090000}"/>
    <cellStyle name="4_Du toan (5 - 04 - 2004)_thanh hoa lap du an 062008" xfId="1790" xr:uid="{00000000-0005-0000-0000-000066090000}"/>
    <cellStyle name="4_Du toan (5 - 04 - 2004)_thanh hoa lap du an 062008_QT bieu 45 va 53 2011" xfId="1791" xr:uid="{00000000-0005-0000-0000-000067090000}"/>
    <cellStyle name="4_Du toan (5 - 04 - 2004)_thanh hoa lap du an 062008_Sheet2" xfId="1792" xr:uid="{00000000-0005-0000-0000-000068090000}"/>
    <cellStyle name="4_Du toan (6-3-2005)" xfId="1793" xr:uid="{00000000-0005-0000-0000-000069090000}"/>
    <cellStyle name="4_Du toan (Ban A)" xfId="1794" xr:uid="{00000000-0005-0000-0000-00006A090000}"/>
    <cellStyle name="4_Du toan (Ban A)_thanh hoa lap du an 062008" xfId="1795" xr:uid="{00000000-0005-0000-0000-00006B090000}"/>
    <cellStyle name="4_Du toan (Ban A)_thanh hoa lap du an 062008_QT bieu 45 va 53 2011" xfId="1796" xr:uid="{00000000-0005-0000-0000-00006C090000}"/>
    <cellStyle name="4_Du toan (Ban A)_thanh hoa lap du an 062008_Sheet2" xfId="1797" xr:uid="{00000000-0005-0000-0000-00006D090000}"/>
    <cellStyle name="4_Du toan (ngay 13 - 07 - 2004)" xfId="1798" xr:uid="{00000000-0005-0000-0000-00006E090000}"/>
    <cellStyle name="4_Du toan (ngay 13 - 07 - 2004)_thanh hoa lap du an 062008" xfId="1799" xr:uid="{00000000-0005-0000-0000-00006F090000}"/>
    <cellStyle name="4_Du toan (ngay 13 - 07 - 2004)_thanh hoa lap du an 062008_QT bieu 45 va 53 2011" xfId="1800" xr:uid="{00000000-0005-0000-0000-000070090000}"/>
    <cellStyle name="4_Du toan (ngay 13 - 07 - 2004)_thanh hoa lap du an 062008_Sheet2" xfId="1801" xr:uid="{00000000-0005-0000-0000-000071090000}"/>
    <cellStyle name="4_Du toan (ngay 25-9-06)" xfId="1802" xr:uid="{00000000-0005-0000-0000-000072090000}"/>
    <cellStyle name="4_Du toan (ngay03-02-07) theo DG moi" xfId="1803" xr:uid="{00000000-0005-0000-0000-000073090000}"/>
    <cellStyle name="4_Du toan 558 (Km17+508.12 - Km 22)" xfId="1804" xr:uid="{00000000-0005-0000-0000-000074090000}"/>
    <cellStyle name="4_Du toan 558 (Km17+508.12 - Km 22)_thanh hoa lap du an 062008" xfId="1805" xr:uid="{00000000-0005-0000-0000-000075090000}"/>
    <cellStyle name="4_Du toan 558 (Km17+508.12 - Km 22)_thanh hoa lap du an 062008_QT bieu 45 va 53 2011" xfId="1806" xr:uid="{00000000-0005-0000-0000-000076090000}"/>
    <cellStyle name="4_Du toan 558 (Km17+508.12 - Km 22)_thanh hoa lap du an 062008_Sheet2" xfId="1807" xr:uid="{00000000-0005-0000-0000-000077090000}"/>
    <cellStyle name="4_Du toan bo sung (11-2004)" xfId="1808" xr:uid="{00000000-0005-0000-0000-000078090000}"/>
    <cellStyle name="4_Du toan Cang Vung Ang (Tham tra 3-11-06)" xfId="1809" xr:uid="{00000000-0005-0000-0000-000079090000}"/>
    <cellStyle name="4_Du toan Cang Vung Ang (Tham tra 3-11-06)_thanh hoa lap du an 062008" xfId="1810" xr:uid="{00000000-0005-0000-0000-00007A090000}"/>
    <cellStyle name="4_Du toan Cang Vung Ang (Tham tra 3-11-06)_thanh hoa lap du an 062008_QT bieu 45 va 53 2011" xfId="1811" xr:uid="{00000000-0005-0000-0000-00007B090000}"/>
    <cellStyle name="4_Du toan Cang Vung Ang (Tham tra 3-11-06)_thanh hoa lap du an 062008_Sheet2" xfId="1812" xr:uid="{00000000-0005-0000-0000-00007C090000}"/>
    <cellStyle name="4_Du toan Cang Vung Ang ngay 09-8-06 " xfId="1813" xr:uid="{00000000-0005-0000-0000-00007D090000}"/>
    <cellStyle name="4_Du toan Cang Vung Ang ngay 09-8-06 _thanh hoa lap du an 062008" xfId="1814" xr:uid="{00000000-0005-0000-0000-00007E090000}"/>
    <cellStyle name="4_Du toan Cang Vung Ang ngay 09-8-06 _thanh hoa lap du an 062008_QT bieu 45 va 53 2011" xfId="1815" xr:uid="{00000000-0005-0000-0000-00007F090000}"/>
    <cellStyle name="4_Du toan Cang Vung Ang ngay 09-8-06 _thanh hoa lap du an 062008_Sheet2" xfId="1816" xr:uid="{00000000-0005-0000-0000-000080090000}"/>
    <cellStyle name="4_Du toan dieu chin theo don gia moi (1-2-2007)" xfId="1817" xr:uid="{00000000-0005-0000-0000-000081090000}"/>
    <cellStyle name="4_Du toan Doan Km 53 - 60 sua theo tham tra(15-5-2007)" xfId="1819" xr:uid="{00000000-0005-0000-0000-000083090000}"/>
    <cellStyle name="4_Du toan Doan Km 53 - 60 sua theo tham tra(15-5-2007)_thanh hoa lap du an 062008" xfId="1820" xr:uid="{00000000-0005-0000-0000-000084090000}"/>
    <cellStyle name="4_Du toan Doan Km 53 - 60 sua theo tham tra(15-5-2007)_thanh hoa lap du an 062008_QT bieu 45 va 53 2011" xfId="1821" xr:uid="{00000000-0005-0000-0000-000085090000}"/>
    <cellStyle name="4_Du toan Doan Km 53 - 60 sua theo tham tra(15-5-2007)_thanh hoa lap du an 062008_Sheet2" xfId="1822" xr:uid="{00000000-0005-0000-0000-000086090000}"/>
    <cellStyle name="4_Du toan Doan Km 53 - 60 sua theo TV4 tham tra(9-6-2007)" xfId="1818" xr:uid="{00000000-0005-0000-0000-000082090000}"/>
    <cellStyle name="4_Du toan Goi 1" xfId="1823" xr:uid="{00000000-0005-0000-0000-000087090000}"/>
    <cellStyle name="4_Du toan Goi 1_thanh hoa lap du an 062008" xfId="1824" xr:uid="{00000000-0005-0000-0000-000088090000}"/>
    <cellStyle name="4_Du toan Goi 1_thanh hoa lap du an 062008_QT bieu 45 va 53 2011" xfId="1825" xr:uid="{00000000-0005-0000-0000-000089090000}"/>
    <cellStyle name="4_Du toan Goi 1_thanh hoa lap du an 062008_Sheet2" xfId="1826" xr:uid="{00000000-0005-0000-0000-00008A090000}"/>
    <cellStyle name="4_du toan goi 12" xfId="1827" xr:uid="{00000000-0005-0000-0000-00008B090000}"/>
    <cellStyle name="4_Du toan Goi 2" xfId="1828" xr:uid="{00000000-0005-0000-0000-00008C090000}"/>
    <cellStyle name="4_Du toan Goi 2_thanh hoa lap du an 062008" xfId="1829" xr:uid="{00000000-0005-0000-0000-00008D090000}"/>
    <cellStyle name="4_Du toan Goi 2_thanh hoa lap du an 062008_QT bieu 45 va 53 2011" xfId="1830" xr:uid="{00000000-0005-0000-0000-00008E090000}"/>
    <cellStyle name="4_Du toan Goi 2_thanh hoa lap du an 062008_Sheet2" xfId="1831" xr:uid="{00000000-0005-0000-0000-00008F090000}"/>
    <cellStyle name="4_Du toan Huong Lam - Ban Giang (ngay28-11-06)" xfId="1832" xr:uid="{00000000-0005-0000-0000-000090090000}"/>
    <cellStyle name="4_Du toan Huong Lam - Ban Giang (ngay28-11-06)_thanh hoa lap du an 062008" xfId="1833" xr:uid="{00000000-0005-0000-0000-000091090000}"/>
    <cellStyle name="4_Du toan Huong Lam - Ban Giang (ngay28-11-06)_thanh hoa lap du an 062008_QT bieu 45 va 53 2011" xfId="1834" xr:uid="{00000000-0005-0000-0000-000092090000}"/>
    <cellStyle name="4_Du toan Huong Lam - Ban Giang (ngay28-11-06)_thanh hoa lap du an 062008_Sheet2" xfId="1835" xr:uid="{00000000-0005-0000-0000-000093090000}"/>
    <cellStyle name="4_Du toan Huong Lam - Ban Giang theo DG 59 (ngay3-2-07)" xfId="1836" xr:uid="{00000000-0005-0000-0000-000094090000}"/>
    <cellStyle name="4_Du toan Huong Lam - Ban Giang theo DG 59 (ngay3-2-07)_thanh hoa lap du an 062008" xfId="1837" xr:uid="{00000000-0005-0000-0000-000095090000}"/>
    <cellStyle name="4_Du toan Huong Lam - Ban Giang theo DG 59 (ngay3-2-07)_thanh hoa lap du an 062008_QT bieu 45 va 53 2011" xfId="1838" xr:uid="{00000000-0005-0000-0000-000096090000}"/>
    <cellStyle name="4_Du toan Huong Lam - Ban Giang theo DG 59 (ngay3-2-07)_thanh hoa lap du an 062008_Sheet2" xfId="1839" xr:uid="{00000000-0005-0000-0000-000097090000}"/>
    <cellStyle name="4_Du toan khao sat don 553 (da sua 16.5.08)" xfId="1844" xr:uid="{00000000-0005-0000-0000-00009C090000}"/>
    <cellStyle name="4_Du toan KT-TCsua theo TT 03 - YC 471" xfId="1840" xr:uid="{00000000-0005-0000-0000-000098090000}"/>
    <cellStyle name="4_Du toan KT-TCsua theo TT 03 - YC 471_thanh hoa lap du an 062008" xfId="1841" xr:uid="{00000000-0005-0000-0000-000099090000}"/>
    <cellStyle name="4_Du toan KT-TCsua theo TT 03 - YC 471_thanh hoa lap du an 062008_QT bieu 45 va 53 2011" xfId="1842" xr:uid="{00000000-0005-0000-0000-00009A090000}"/>
    <cellStyle name="4_Du toan KT-TCsua theo TT 03 - YC 471_thanh hoa lap du an 062008_Sheet2" xfId="1843" xr:uid="{00000000-0005-0000-0000-00009B090000}"/>
    <cellStyle name="4_Du toan ngay (28-10-2005)" xfId="1845" xr:uid="{00000000-0005-0000-0000-00009D090000}"/>
    <cellStyle name="4_Du toan ngay (28-10-2005)_thanh hoa lap du an 062008" xfId="1846" xr:uid="{00000000-0005-0000-0000-00009E090000}"/>
    <cellStyle name="4_Du toan ngay (28-10-2005)_thanh hoa lap du an 062008_QT bieu 45 va 53 2011" xfId="1847" xr:uid="{00000000-0005-0000-0000-00009F090000}"/>
    <cellStyle name="4_Du toan ngay (28-10-2005)_thanh hoa lap du an 062008_Sheet2" xfId="1848" xr:uid="{00000000-0005-0000-0000-0000A0090000}"/>
    <cellStyle name="4_Du toan ngay 16-4-2007" xfId="1849" xr:uid="{00000000-0005-0000-0000-0000A1090000}"/>
    <cellStyle name="4_Du toan ngay 1-9-2004 (version 1)" xfId="1850" xr:uid="{00000000-0005-0000-0000-0000A2090000}"/>
    <cellStyle name="4_Du toan ngay 1-9-2004 (version 1)_thanh hoa lap du an 062008" xfId="1851" xr:uid="{00000000-0005-0000-0000-0000A3090000}"/>
    <cellStyle name="4_Du toan ngay 1-9-2004 (version 1)_thanh hoa lap du an 062008_QT bieu 45 va 53 2011" xfId="1852" xr:uid="{00000000-0005-0000-0000-0000A4090000}"/>
    <cellStyle name="4_Du toan ngay 1-9-2004 (version 1)_thanh hoa lap du an 062008_Sheet2" xfId="1853" xr:uid="{00000000-0005-0000-0000-0000A5090000}"/>
    <cellStyle name="4_Du toan Phuong lam" xfId="1854" xr:uid="{00000000-0005-0000-0000-0000A6090000}"/>
    <cellStyle name="4_Du toan QL 27 (23-12-2005)" xfId="1855" xr:uid="{00000000-0005-0000-0000-0000A7090000}"/>
    <cellStyle name="4_Du toan QL 27 (23-12-2005)_thanh hoa lap du an 062008" xfId="1856" xr:uid="{00000000-0005-0000-0000-0000A8090000}"/>
    <cellStyle name="4_Du toan QL 27 (23-12-2005)_thanh hoa lap du an 062008_QT bieu 45 va 53 2011" xfId="1857" xr:uid="{00000000-0005-0000-0000-0000A9090000}"/>
    <cellStyle name="4_Du toan QL 27 (23-12-2005)_thanh hoa lap du an 062008_Sheet2" xfId="1858" xr:uid="{00000000-0005-0000-0000-0000AA090000}"/>
    <cellStyle name="4_Du toan Tay Thanh Hoa duyetcuoi" xfId="1859" xr:uid="{00000000-0005-0000-0000-0000AB090000}"/>
    <cellStyle name="4_Du toan Tay Thanh Hoa duyetcuoi_thanh hoa lap du an 062008" xfId="1860" xr:uid="{00000000-0005-0000-0000-0000AC090000}"/>
    <cellStyle name="4_Du toan Tay Thanh Hoa duyetcuoi_thanh hoa lap du an 062008_QT bieu 45 va 53 2011" xfId="1861" xr:uid="{00000000-0005-0000-0000-0000AD090000}"/>
    <cellStyle name="4_Du toan Tay Thanh Hoa duyetcuoi_thanh hoa lap du an 062008_Sheet2" xfId="1862" xr:uid="{00000000-0005-0000-0000-0000AE090000}"/>
    <cellStyle name="4_Du_toan_Ho_Xa___Vinh_Tan_WB3 sua ngay 18-8-06" xfId="1863" xr:uid="{00000000-0005-0000-0000-0000AF090000}"/>
    <cellStyle name="4_Du_toan_Ho_Xa___Vinh_Tan_WB3 sua ngay 18-8-06_thanh hoa lap du an 062008" xfId="1864" xr:uid="{00000000-0005-0000-0000-0000B0090000}"/>
    <cellStyle name="4_Du_toan_Ho_Xa___Vinh_Tan_WB3 sua ngay 18-8-06_thanh hoa lap du an 062008_QT bieu 45 va 53 2011" xfId="1865" xr:uid="{00000000-0005-0000-0000-0000B1090000}"/>
    <cellStyle name="4_Du_toan_Ho_Xa___Vinh_Tan_WB3 sua ngay 18-8-06_thanh hoa lap du an 062008_Sheet2" xfId="1866" xr:uid="{00000000-0005-0000-0000-0000B2090000}"/>
    <cellStyle name="4_DuAnKT ngay 11-2-2006" xfId="1867" xr:uid="{00000000-0005-0000-0000-0000B3090000}"/>
    <cellStyle name="4_DuAnKT ngay 11-2-2006_thanh hoa lap du an 062008" xfId="1868" xr:uid="{00000000-0005-0000-0000-0000B4090000}"/>
    <cellStyle name="4_DuAnKT ngay 11-2-2006_thanh hoa lap du an 062008_QT bieu 45 va 53 2011" xfId="1869" xr:uid="{00000000-0005-0000-0000-0000B5090000}"/>
    <cellStyle name="4_DuAnKT ngay 11-2-2006_thanh hoa lap du an 062008_Sheet2" xfId="1870" xr:uid="{00000000-0005-0000-0000-0000B6090000}"/>
    <cellStyle name="4_Gia_VL cau-JIBIC-Ha-tinh" xfId="1902" xr:uid="{00000000-0005-0000-0000-0000D6090000}"/>
    <cellStyle name="4_Gia_VL cau-JIBIC-Ha-tinh_thanh hoa lap du an 062008" xfId="1903" xr:uid="{00000000-0005-0000-0000-0000D7090000}"/>
    <cellStyle name="4_Gia_VL cau-JIBIC-Ha-tinh_thanh hoa lap du an 062008_QT bieu 45 va 53 2011" xfId="1904" xr:uid="{00000000-0005-0000-0000-0000D8090000}"/>
    <cellStyle name="4_Gia_VL cau-JIBIC-Ha-tinh_thanh hoa lap du an 062008_Sheet2" xfId="1905" xr:uid="{00000000-0005-0000-0000-0000D9090000}"/>
    <cellStyle name="4_Gia_VLQL48_duyet " xfId="1906" xr:uid="{00000000-0005-0000-0000-0000DA090000}"/>
    <cellStyle name="4_Gia_VLQL48_duyet _thanh hoa lap du an 062008" xfId="1907" xr:uid="{00000000-0005-0000-0000-0000DB090000}"/>
    <cellStyle name="4_Gia_VLQL48_duyet _thanh hoa lap du an 062008_QT bieu 45 va 53 2011" xfId="1908" xr:uid="{00000000-0005-0000-0000-0000DC090000}"/>
    <cellStyle name="4_Gia_VLQL48_duyet _thanh hoa lap du an 062008_Sheet2" xfId="1909" xr:uid="{00000000-0005-0000-0000-0000DD090000}"/>
    <cellStyle name="4_goi 1" xfId="1871" xr:uid="{00000000-0005-0000-0000-0000B7090000}"/>
    <cellStyle name="4_Goi 1 (TT04)" xfId="1872" xr:uid="{00000000-0005-0000-0000-0000B8090000}"/>
    <cellStyle name="4_goi 1 duyet theo luong mo (an)" xfId="1873" xr:uid="{00000000-0005-0000-0000-0000B9090000}"/>
    <cellStyle name="4_Goi 1_1" xfId="1874" xr:uid="{00000000-0005-0000-0000-0000BA090000}"/>
    <cellStyle name="4_Goi 1_1_thanh hoa lap du an 062008" xfId="1875" xr:uid="{00000000-0005-0000-0000-0000BB090000}"/>
    <cellStyle name="4_Goi 1_1_thanh hoa lap du an 062008_QT bieu 45 va 53 2011" xfId="1876" xr:uid="{00000000-0005-0000-0000-0000BC090000}"/>
    <cellStyle name="4_Goi 1_1_thanh hoa lap du an 062008_Sheet2" xfId="1877" xr:uid="{00000000-0005-0000-0000-0000BD090000}"/>
    <cellStyle name="4_Goi so 1" xfId="1878" xr:uid="{00000000-0005-0000-0000-0000BE090000}"/>
    <cellStyle name="4_Goi thau so 08 (11-05-2007)" xfId="1879" xr:uid="{00000000-0005-0000-0000-0000BF090000}"/>
    <cellStyle name="4_Goi thau so 1 (14-12-2006)" xfId="1880" xr:uid="{00000000-0005-0000-0000-0000C0090000}"/>
    <cellStyle name="4_Goi thau so 2 (20-6-2006)" xfId="1881" xr:uid="{00000000-0005-0000-0000-0000C1090000}"/>
    <cellStyle name="4_Goi02(25-05-2006)" xfId="1882" xr:uid="{00000000-0005-0000-0000-0000C2090000}"/>
    <cellStyle name="4_Goi02(25-05-2006)_thanh hoa lap du an 062008" xfId="1883" xr:uid="{00000000-0005-0000-0000-0000C3090000}"/>
    <cellStyle name="4_Goi02(25-05-2006)_thanh hoa lap du an 062008_QT bieu 45 va 53 2011" xfId="1884" xr:uid="{00000000-0005-0000-0000-0000C4090000}"/>
    <cellStyle name="4_Goi02(25-05-2006)_thanh hoa lap du an 062008_Sheet2" xfId="1885" xr:uid="{00000000-0005-0000-0000-0000C5090000}"/>
    <cellStyle name="4_Goi1N206" xfId="1886" xr:uid="{00000000-0005-0000-0000-0000C6090000}"/>
    <cellStyle name="4_Goi1N206_thanh hoa lap du an 062008" xfId="1887" xr:uid="{00000000-0005-0000-0000-0000C7090000}"/>
    <cellStyle name="4_Goi1N206_thanh hoa lap du an 062008_QT bieu 45 va 53 2011" xfId="1888" xr:uid="{00000000-0005-0000-0000-0000C8090000}"/>
    <cellStyle name="4_Goi1N206_thanh hoa lap du an 062008_Sheet2" xfId="1889" xr:uid="{00000000-0005-0000-0000-0000C9090000}"/>
    <cellStyle name="4_Goi2N206" xfId="1890" xr:uid="{00000000-0005-0000-0000-0000CA090000}"/>
    <cellStyle name="4_Goi2N206_thanh hoa lap du an 062008" xfId="1891" xr:uid="{00000000-0005-0000-0000-0000CB090000}"/>
    <cellStyle name="4_Goi2N206_thanh hoa lap du an 062008_QT bieu 45 va 53 2011" xfId="1892" xr:uid="{00000000-0005-0000-0000-0000CC090000}"/>
    <cellStyle name="4_Goi2N206_thanh hoa lap du an 062008_Sheet2" xfId="1893" xr:uid="{00000000-0005-0000-0000-0000CD090000}"/>
    <cellStyle name="4_Goi4N216" xfId="1894" xr:uid="{00000000-0005-0000-0000-0000CE090000}"/>
    <cellStyle name="4_Goi4N216_thanh hoa lap du an 062008" xfId="1895" xr:uid="{00000000-0005-0000-0000-0000CF090000}"/>
    <cellStyle name="4_Goi4N216_thanh hoa lap du an 062008_QT bieu 45 va 53 2011" xfId="1896" xr:uid="{00000000-0005-0000-0000-0000D0090000}"/>
    <cellStyle name="4_Goi4N216_thanh hoa lap du an 062008_Sheet2" xfId="1897" xr:uid="{00000000-0005-0000-0000-0000D1090000}"/>
    <cellStyle name="4_Goi5N216" xfId="1898" xr:uid="{00000000-0005-0000-0000-0000D2090000}"/>
    <cellStyle name="4_Goi5N216_thanh hoa lap du an 062008" xfId="1899" xr:uid="{00000000-0005-0000-0000-0000D3090000}"/>
    <cellStyle name="4_Goi5N216_thanh hoa lap du an 062008_QT bieu 45 va 53 2011" xfId="1900" xr:uid="{00000000-0005-0000-0000-0000D4090000}"/>
    <cellStyle name="4_Goi5N216_thanh hoa lap du an 062008_Sheet2" xfId="1901" xr:uid="{00000000-0005-0000-0000-0000D5090000}"/>
    <cellStyle name="4_Hoi Song" xfId="1910" xr:uid="{00000000-0005-0000-0000-0000DE090000}"/>
    <cellStyle name="4_HT-LO" xfId="1911" xr:uid="{00000000-0005-0000-0000-0000DF090000}"/>
    <cellStyle name="4_HT-LO_thanh hoa lap du an 062008" xfId="1912" xr:uid="{00000000-0005-0000-0000-0000E0090000}"/>
    <cellStyle name="4_HT-LO_thanh hoa lap du an 062008_QT bieu 45 va 53 2011" xfId="1913" xr:uid="{00000000-0005-0000-0000-0000E1090000}"/>
    <cellStyle name="4_HT-LO_thanh hoa lap du an 062008_Sheet2" xfId="1914" xr:uid="{00000000-0005-0000-0000-0000E2090000}"/>
    <cellStyle name="4_Huong Lam - Ban Giang (11-4-2007)" xfId="1915" xr:uid="{00000000-0005-0000-0000-0000E3090000}"/>
    <cellStyle name="4_Huong Lam - Ban Giang (11-4-2007)_thanh hoa lap du an 062008" xfId="1916" xr:uid="{00000000-0005-0000-0000-0000E4090000}"/>
    <cellStyle name="4_Huong Lam - Ban Giang (11-4-2007)_thanh hoa lap du an 062008_QT bieu 45 va 53 2011" xfId="1917" xr:uid="{00000000-0005-0000-0000-0000E5090000}"/>
    <cellStyle name="4_Huong Lam - Ban Giang (11-4-2007)_thanh hoa lap du an 062008_Sheet2" xfId="1918" xr:uid="{00000000-0005-0000-0000-0000E6090000}"/>
    <cellStyle name="4_Khoi luong" xfId="1956" xr:uid="{00000000-0005-0000-0000-00000C0A0000}"/>
    <cellStyle name="4_Khoi luong doan 1" xfId="1957" xr:uid="{00000000-0005-0000-0000-00000D0A0000}"/>
    <cellStyle name="4_Khoi luong doan 1_thanh hoa lap du an 062008" xfId="1958" xr:uid="{00000000-0005-0000-0000-00000E0A0000}"/>
    <cellStyle name="4_Khoi luong doan 1_thanh hoa lap du an 062008_QT bieu 45 va 53 2011" xfId="1959" xr:uid="{00000000-0005-0000-0000-00000F0A0000}"/>
    <cellStyle name="4_Khoi luong doan 1_thanh hoa lap du an 062008_Sheet2" xfId="1960" xr:uid="{00000000-0005-0000-0000-0000100A0000}"/>
    <cellStyle name="4_Khoi luong doan 2" xfId="1961" xr:uid="{00000000-0005-0000-0000-0000110A0000}"/>
    <cellStyle name="4_Khoi luong doan 2_thanh hoa lap du an 062008" xfId="1962" xr:uid="{00000000-0005-0000-0000-0000120A0000}"/>
    <cellStyle name="4_Khoi luong doan 2_thanh hoa lap du an 062008_QT bieu 45 va 53 2011" xfId="1963" xr:uid="{00000000-0005-0000-0000-0000130A0000}"/>
    <cellStyle name="4_Khoi luong doan 2_thanh hoa lap du an 062008_Sheet2" xfId="1964" xr:uid="{00000000-0005-0000-0000-0000140A0000}"/>
    <cellStyle name="4_Khoi Luong Hoang Truong - Hoang Phu" xfId="1965" xr:uid="{00000000-0005-0000-0000-0000150A0000}"/>
    <cellStyle name="4_Khoi Luong Hoang Truong - Hoang Phu_thanh hoa lap du an 062008" xfId="1966" xr:uid="{00000000-0005-0000-0000-0000160A0000}"/>
    <cellStyle name="4_Khoi Luong Hoang Truong - Hoang Phu_thanh hoa lap du an 062008_QT bieu 45 va 53 2011" xfId="1967" xr:uid="{00000000-0005-0000-0000-0000170A0000}"/>
    <cellStyle name="4_Khoi Luong Hoang Truong - Hoang Phu_thanh hoa lap du an 062008_Sheet2" xfId="1968" xr:uid="{00000000-0005-0000-0000-0000180A0000}"/>
    <cellStyle name="4_Khoi luong_thanh hoa lap du an 062008" xfId="1969" xr:uid="{00000000-0005-0000-0000-0000190A0000}"/>
    <cellStyle name="4_Khoi luong_thanh hoa lap du an 062008_QT bieu 45 va 53 2011" xfId="1970" xr:uid="{00000000-0005-0000-0000-00001A0A0000}"/>
    <cellStyle name="4_Khoi luong_thanh hoa lap du an 062008_Sheet2" xfId="1971" xr:uid="{00000000-0005-0000-0000-00001B0A0000}"/>
    <cellStyle name="4_KL" xfId="1919" xr:uid="{00000000-0005-0000-0000-0000E7090000}"/>
    <cellStyle name="4_KL_thanh hoa lap du an 062008" xfId="1920" xr:uid="{00000000-0005-0000-0000-0000E8090000}"/>
    <cellStyle name="4_KL_thanh hoa lap du an 062008_QT bieu 45 va 53 2011" xfId="1921" xr:uid="{00000000-0005-0000-0000-0000E9090000}"/>
    <cellStyle name="4_KL_thanh hoa lap du an 062008_Sheet2" xfId="1922" xr:uid="{00000000-0005-0000-0000-0000EA090000}"/>
    <cellStyle name="4_Kl6-6-05" xfId="1923" xr:uid="{00000000-0005-0000-0000-0000EB090000}"/>
    <cellStyle name="4_KLCongTh" xfId="1924" xr:uid="{00000000-0005-0000-0000-0000EC090000}"/>
    <cellStyle name="4_Kldoan3" xfId="1925" xr:uid="{00000000-0005-0000-0000-0000ED090000}"/>
    <cellStyle name="4_Kldoan3_thanh hoa lap du an 062008" xfId="1926" xr:uid="{00000000-0005-0000-0000-0000EE090000}"/>
    <cellStyle name="4_Kldoan3_thanh hoa lap du an 062008_QT bieu 45 va 53 2011" xfId="1927" xr:uid="{00000000-0005-0000-0000-0000EF090000}"/>
    <cellStyle name="4_Kldoan3_thanh hoa lap du an 062008_Sheet2" xfId="1928" xr:uid="{00000000-0005-0000-0000-0000F0090000}"/>
    <cellStyle name="4_KLhoxa" xfId="1929" xr:uid="{00000000-0005-0000-0000-0000F1090000}"/>
    <cellStyle name="4_Klnutgiao" xfId="1930" xr:uid="{00000000-0005-0000-0000-0000F2090000}"/>
    <cellStyle name="4_KLPA2s" xfId="1931" xr:uid="{00000000-0005-0000-0000-0000F3090000}"/>
    <cellStyle name="4_KlQdinhduyet" xfId="1932" xr:uid="{00000000-0005-0000-0000-0000F4090000}"/>
    <cellStyle name="4_KlQdinhduyet_thanh hoa lap du an 062008" xfId="1933" xr:uid="{00000000-0005-0000-0000-0000F5090000}"/>
    <cellStyle name="4_KlQdinhduyet_thanh hoa lap du an 062008_QT bieu 45 va 53 2011" xfId="1934" xr:uid="{00000000-0005-0000-0000-0000F6090000}"/>
    <cellStyle name="4_KlQdinhduyet_thanh hoa lap du an 062008_Sheet2" xfId="1935" xr:uid="{00000000-0005-0000-0000-0000F7090000}"/>
    <cellStyle name="4_KlQL4goi5KCS" xfId="1936" xr:uid="{00000000-0005-0000-0000-0000F8090000}"/>
    <cellStyle name="4_Kltayth" xfId="1937" xr:uid="{00000000-0005-0000-0000-0000F9090000}"/>
    <cellStyle name="4_KltaythQDduyet" xfId="1938" xr:uid="{00000000-0005-0000-0000-0000FA090000}"/>
    <cellStyle name="4_Kluong4-2004" xfId="1939" xr:uid="{00000000-0005-0000-0000-0000FB090000}"/>
    <cellStyle name="4_Kluong4-2004_thanh hoa lap du an 062008" xfId="1940" xr:uid="{00000000-0005-0000-0000-0000FC090000}"/>
    <cellStyle name="4_Kluong4-2004_thanh hoa lap du an 062008_QT bieu 45 va 53 2011" xfId="1941" xr:uid="{00000000-0005-0000-0000-0000FD090000}"/>
    <cellStyle name="4_Kluong4-2004_thanh hoa lap du an 062008_Sheet2" xfId="1942" xr:uid="{00000000-0005-0000-0000-0000FE090000}"/>
    <cellStyle name="4_Km 48 - 53 (sua nap TVTT 6-7-2007)" xfId="1943" xr:uid="{00000000-0005-0000-0000-0000FF090000}"/>
    <cellStyle name="4_Km 48 - 53 (sua nap TVTT 6-7-2007)_thanh hoa lap du an 062008" xfId="1944" xr:uid="{00000000-0005-0000-0000-0000000A0000}"/>
    <cellStyle name="4_Km 48 - 53 (sua nap TVTT 6-7-2007)_thanh hoa lap du an 062008_QT bieu 45 va 53 2011" xfId="1945" xr:uid="{00000000-0005-0000-0000-0000010A0000}"/>
    <cellStyle name="4_Km 48 - 53 (sua nap TVTT 6-7-2007)_thanh hoa lap du an 062008_Sheet2" xfId="1946" xr:uid="{00000000-0005-0000-0000-0000020A0000}"/>
    <cellStyle name="4_km4-6" xfId="1947" xr:uid="{00000000-0005-0000-0000-0000030A0000}"/>
    <cellStyle name="4_km48-53 (tham tra ngay 23-10-2006)" xfId="1948" xr:uid="{00000000-0005-0000-0000-0000040A0000}"/>
    <cellStyle name="4_km48-53 (tham tra ngay 23-10-2006)_thanh hoa lap du an 062008" xfId="1949" xr:uid="{00000000-0005-0000-0000-0000050A0000}"/>
    <cellStyle name="4_km48-53 (tham tra ngay 23-10-2006)_thanh hoa lap du an 062008_QT bieu 45 va 53 2011" xfId="1950" xr:uid="{00000000-0005-0000-0000-0000060A0000}"/>
    <cellStyle name="4_km48-53 (tham tra ngay 23-10-2006)_thanh hoa lap du an 062008_Sheet2" xfId="1951" xr:uid="{00000000-0005-0000-0000-0000070A0000}"/>
    <cellStyle name="4_km48-53 (tham tra ngay 23-10-2006)theo gi¸ ca m¸y míi" xfId="1952" xr:uid="{00000000-0005-0000-0000-0000080A0000}"/>
    <cellStyle name="4_km48-53 (tham tra ngay 23-10-2006)theo gi¸ ca m¸y míi_thanh hoa lap du an 062008" xfId="1953" xr:uid="{00000000-0005-0000-0000-0000090A0000}"/>
    <cellStyle name="4_km48-53 (tham tra ngay 23-10-2006)theo gi¸ ca m¸y míi_thanh hoa lap du an 062008_QT bieu 45 va 53 2011" xfId="1954" xr:uid="{00000000-0005-0000-0000-00000A0A0000}"/>
    <cellStyle name="4_km48-53 (tham tra ngay 23-10-2006)theo gi¸ ca m¸y míi_thanh hoa lap du an 062008_Sheet2" xfId="1955" xr:uid="{00000000-0005-0000-0000-00000B0A0000}"/>
    <cellStyle name="4_Luong A6" xfId="1972" xr:uid="{00000000-0005-0000-0000-00001C0A0000}"/>
    <cellStyle name="4_maugiacotaluy" xfId="1973" xr:uid="{00000000-0005-0000-0000-00001D0A0000}"/>
    <cellStyle name="4_My Thanh Son Thanh" xfId="1974" xr:uid="{00000000-0005-0000-0000-00001E0A0000}"/>
    <cellStyle name="4_Nhom I" xfId="1975" xr:uid="{00000000-0005-0000-0000-00001F0A0000}"/>
    <cellStyle name="4_Nhom I_thanh hoa lap du an 062008" xfId="1976" xr:uid="{00000000-0005-0000-0000-0000200A0000}"/>
    <cellStyle name="4_Nhom I_thanh hoa lap du an 062008_QT bieu 45 va 53 2011" xfId="1977" xr:uid="{00000000-0005-0000-0000-0000210A0000}"/>
    <cellStyle name="4_Nhom I_thanh hoa lap du an 062008_Sheet2" xfId="1978" xr:uid="{00000000-0005-0000-0000-0000220A0000}"/>
    <cellStyle name="4_Phu luc KS" xfId="1991" xr:uid="{00000000-0005-0000-0000-00002F0A0000}"/>
    <cellStyle name="4_Project N.Du" xfId="1979" xr:uid="{00000000-0005-0000-0000-0000230A0000}"/>
    <cellStyle name="4_Project N.Du.dien" xfId="1980" xr:uid="{00000000-0005-0000-0000-0000240A0000}"/>
    <cellStyle name="4_Project N.Du_thanh hoa lap du an 062008" xfId="1981" xr:uid="{00000000-0005-0000-0000-0000250A0000}"/>
    <cellStyle name="4_Project N.Du_thanh hoa lap du an 062008_QT bieu 45 va 53 2011" xfId="1982" xr:uid="{00000000-0005-0000-0000-0000260A0000}"/>
    <cellStyle name="4_Project N.Du_thanh hoa lap du an 062008_Sheet2" xfId="1983" xr:uid="{00000000-0005-0000-0000-0000270A0000}"/>
    <cellStyle name="4_Project QL4" xfId="1984" xr:uid="{00000000-0005-0000-0000-0000280A0000}"/>
    <cellStyle name="4_Project QL4 goi 7" xfId="1985" xr:uid="{00000000-0005-0000-0000-0000290A0000}"/>
    <cellStyle name="4_Project QL4 goi 7_thanh hoa lap du an 062008" xfId="1986" xr:uid="{00000000-0005-0000-0000-00002A0A0000}"/>
    <cellStyle name="4_Project QL4 goi 7_thanh hoa lap du an 062008_QT bieu 45 va 53 2011" xfId="1987" xr:uid="{00000000-0005-0000-0000-00002B0A0000}"/>
    <cellStyle name="4_Project QL4 goi 7_thanh hoa lap du an 062008_Sheet2" xfId="1988" xr:uid="{00000000-0005-0000-0000-00002C0A0000}"/>
    <cellStyle name="4_Project QL4 goi5" xfId="1989" xr:uid="{00000000-0005-0000-0000-00002D0A0000}"/>
    <cellStyle name="4_Project QL4 goi8" xfId="1990" xr:uid="{00000000-0005-0000-0000-00002E0A0000}"/>
    <cellStyle name="4_QL1A-SUA2005" xfId="1992" xr:uid="{00000000-0005-0000-0000-0000300A0000}"/>
    <cellStyle name="4_QL1A-SUA2005_thanh hoa lap du an 062008" xfId="1993" xr:uid="{00000000-0005-0000-0000-0000310A0000}"/>
    <cellStyle name="4_QL1A-SUA2005_thanh hoa lap du an 062008_QT bieu 45 va 53 2011" xfId="1994" xr:uid="{00000000-0005-0000-0000-0000320A0000}"/>
    <cellStyle name="4_QL1A-SUA2005_thanh hoa lap du an 062008_Sheet2" xfId="1995" xr:uid="{00000000-0005-0000-0000-0000330A0000}"/>
    <cellStyle name="4_Sheet1" xfId="1996" xr:uid="{00000000-0005-0000-0000-0000340A0000}"/>
    <cellStyle name="4_SuoiTon" xfId="1997" xr:uid="{00000000-0005-0000-0000-0000350A0000}"/>
    <cellStyle name="4_SuoiTon_thanh hoa lap du an 062008" xfId="1998" xr:uid="{00000000-0005-0000-0000-0000360A0000}"/>
    <cellStyle name="4_SuoiTon_thanh hoa lap du an 062008_QT bieu 45 va 53 2011" xfId="1999" xr:uid="{00000000-0005-0000-0000-0000370A0000}"/>
    <cellStyle name="4_SuoiTon_thanh hoa lap du an 062008_Sheet2" xfId="2000" xr:uid="{00000000-0005-0000-0000-0000380A0000}"/>
    <cellStyle name="4_t" xfId="2001" xr:uid="{00000000-0005-0000-0000-0000390A0000}"/>
    <cellStyle name="4_TamkhoanKSDH" xfId="2002" xr:uid="{00000000-0005-0000-0000-00003A0A0000}"/>
    <cellStyle name="4_Tay THoa" xfId="2003" xr:uid="{00000000-0005-0000-0000-00003B0A0000}"/>
    <cellStyle name="4_Tay THoa_thanh hoa lap du an 062008" xfId="2004" xr:uid="{00000000-0005-0000-0000-00003C0A0000}"/>
    <cellStyle name="4_Tay THoa_thanh hoa lap du an 062008_QT bieu 45 va 53 2011" xfId="2005" xr:uid="{00000000-0005-0000-0000-00003D0A0000}"/>
    <cellStyle name="4_Tay THoa_thanh hoa lap du an 062008_Sheet2" xfId="2006" xr:uid="{00000000-0005-0000-0000-00003E0A0000}"/>
    <cellStyle name="4_Tham tra (8-11)1" xfId="2018" xr:uid="{00000000-0005-0000-0000-00004A0A0000}"/>
    <cellStyle name="4_Tham tra (8-11)1_thanh hoa lap du an 062008" xfId="2019" xr:uid="{00000000-0005-0000-0000-00004B0A0000}"/>
    <cellStyle name="4_Tham tra (8-11)1_thanh hoa lap du an 062008_QT bieu 45 va 53 2011" xfId="2020" xr:uid="{00000000-0005-0000-0000-00004C0A0000}"/>
    <cellStyle name="4_Tham tra (8-11)1_thanh hoa lap du an 062008_Sheet2" xfId="2021" xr:uid="{00000000-0005-0000-0000-00004D0A0000}"/>
    <cellStyle name="4_THkl" xfId="2022" xr:uid="{00000000-0005-0000-0000-00004E0A0000}"/>
    <cellStyle name="4_THkl_thanh hoa lap du an 062008" xfId="2023" xr:uid="{00000000-0005-0000-0000-00004F0A0000}"/>
    <cellStyle name="4_THkl_thanh hoa lap du an 062008_QT bieu 45 va 53 2011" xfId="2024" xr:uid="{00000000-0005-0000-0000-0000500A0000}"/>
    <cellStyle name="4_THkl_thanh hoa lap du an 062008_Sheet2" xfId="2025" xr:uid="{00000000-0005-0000-0000-0000510A0000}"/>
    <cellStyle name="4_THklpa2" xfId="2026" xr:uid="{00000000-0005-0000-0000-0000520A0000}"/>
    <cellStyle name="4_THklpa2_thanh hoa lap du an 062008" xfId="2027" xr:uid="{00000000-0005-0000-0000-0000530A0000}"/>
    <cellStyle name="4_THklpa2_thanh hoa lap du an 062008_QT bieu 45 va 53 2011" xfId="2028" xr:uid="{00000000-0005-0000-0000-0000540A0000}"/>
    <cellStyle name="4_THklpa2_thanh hoa lap du an 062008_Sheet2" xfId="2029" xr:uid="{00000000-0005-0000-0000-0000550A0000}"/>
    <cellStyle name="4_Tong hop DT dieu chinh duong 38-95" xfId="2007" xr:uid="{00000000-0005-0000-0000-00003F0A0000}"/>
    <cellStyle name="4_Tong hop khoi luong duong 557 (30-5-2006)" xfId="2008" xr:uid="{00000000-0005-0000-0000-0000400A0000}"/>
    <cellStyle name="4_Tong muc dau tu" xfId="2009" xr:uid="{00000000-0005-0000-0000-0000410A0000}"/>
    <cellStyle name="4_Tuyen so 1-Km0+00 - Km0+852.56" xfId="2010" xr:uid="{00000000-0005-0000-0000-0000420A0000}"/>
    <cellStyle name="4_Tuyen so 1-Km0+00 - Km0+852.56_thanh hoa lap du an 062008" xfId="2011" xr:uid="{00000000-0005-0000-0000-0000430A0000}"/>
    <cellStyle name="4_Tuyen so 1-Km0+00 - Km0+852.56_thanh hoa lap du an 062008_QT bieu 45 va 53 2011" xfId="2012" xr:uid="{00000000-0005-0000-0000-0000440A0000}"/>
    <cellStyle name="4_Tuyen so 1-Km0+00 - Km0+852.56_thanh hoa lap du an 062008_Sheet2" xfId="2013" xr:uid="{00000000-0005-0000-0000-0000450A0000}"/>
    <cellStyle name="4_TV sua ngay 02-08-06" xfId="2014" xr:uid="{00000000-0005-0000-0000-0000460A0000}"/>
    <cellStyle name="4_TV sua ngay 02-08-06_thanh hoa lap du an 062008" xfId="2015" xr:uid="{00000000-0005-0000-0000-0000470A0000}"/>
    <cellStyle name="4_TV sua ngay 02-08-06_thanh hoa lap du an 062008_QT bieu 45 va 53 2011" xfId="2016" xr:uid="{00000000-0005-0000-0000-0000480A0000}"/>
    <cellStyle name="4_TV sua ngay 02-08-06_thanh hoa lap du an 062008_Sheet2" xfId="2017" xr:uid="{00000000-0005-0000-0000-0000490A0000}"/>
    <cellStyle name="4_VatLieu 3 cau -NA" xfId="2030" xr:uid="{00000000-0005-0000-0000-0000560A0000}"/>
    <cellStyle name="4_VatLieu 3 cau -NA_thanh hoa lap du an 062008" xfId="2031" xr:uid="{00000000-0005-0000-0000-0000570A0000}"/>
    <cellStyle name="4_VatLieu 3 cau -NA_thanh hoa lap du an 062008_QT bieu 45 va 53 2011" xfId="2032" xr:uid="{00000000-0005-0000-0000-0000580A0000}"/>
    <cellStyle name="4_VatLieu 3 cau -NA_thanh hoa lap du an 062008_Sheet2" xfId="2033" xr:uid="{00000000-0005-0000-0000-0000590A0000}"/>
    <cellStyle name="4_ÿÿÿÿÿ" xfId="2034" xr:uid="{00000000-0005-0000-0000-00005A0A0000}"/>
    <cellStyle name="4_ÿÿÿÿÿ_1" xfId="2035" xr:uid="{00000000-0005-0000-0000-00005B0A0000}"/>
    <cellStyle name="4_ÿÿÿÿÿ_1_thanh hoa lap du an 062008" xfId="2036" xr:uid="{00000000-0005-0000-0000-00005C0A0000}"/>
    <cellStyle name="4_ÿÿÿÿÿ_1_thanh hoa lap du an 062008_QT bieu 45 va 53 2011" xfId="2037" xr:uid="{00000000-0005-0000-0000-00005D0A0000}"/>
    <cellStyle name="4_ÿÿÿÿÿ_1_thanh hoa lap du an 062008_Sheet2" xfId="2038" xr:uid="{00000000-0005-0000-0000-00005E0A0000}"/>
    <cellStyle name="40% - Accent1 10 2" xfId="8920" xr:uid="{00000000-0005-0000-0000-00005F0A0000}"/>
    <cellStyle name="40% - Accent1 11 2" xfId="8921" xr:uid="{00000000-0005-0000-0000-0000600A0000}"/>
    <cellStyle name="40% - Accent1 12 2" xfId="8922" xr:uid="{00000000-0005-0000-0000-0000610A0000}"/>
    <cellStyle name="40% - Accent1 13 2" xfId="8923" xr:uid="{00000000-0005-0000-0000-0000620A0000}"/>
    <cellStyle name="40% - Accent1 14 2" xfId="8924" xr:uid="{00000000-0005-0000-0000-0000630A0000}"/>
    <cellStyle name="40% - Accent1 15 2" xfId="8925" xr:uid="{00000000-0005-0000-0000-0000640A0000}"/>
    <cellStyle name="40% - Accent1 2" xfId="8926" xr:uid="{00000000-0005-0000-0000-0000650A0000}"/>
    <cellStyle name="40% - Accent1 3 2" xfId="8927" xr:uid="{00000000-0005-0000-0000-0000660A0000}"/>
    <cellStyle name="40% - Accent1 3 3" xfId="8928" xr:uid="{00000000-0005-0000-0000-0000670A0000}"/>
    <cellStyle name="40% - Accent1 3 4" xfId="8929" xr:uid="{00000000-0005-0000-0000-0000680A0000}"/>
    <cellStyle name="40% - Accent1 3 5" xfId="8930" xr:uid="{00000000-0005-0000-0000-0000690A0000}"/>
    <cellStyle name="40% - Accent1 3 6" xfId="8931" xr:uid="{00000000-0005-0000-0000-00006A0A0000}"/>
    <cellStyle name="40% - Accent1 3 7" xfId="8932" xr:uid="{00000000-0005-0000-0000-00006B0A0000}"/>
    <cellStyle name="40% - Accent1 3 8" xfId="8933" xr:uid="{00000000-0005-0000-0000-00006C0A0000}"/>
    <cellStyle name="40% - Accent1 3 9" xfId="8934" xr:uid="{00000000-0005-0000-0000-00006D0A0000}"/>
    <cellStyle name="40% - Accent1 4 2" xfId="8935" xr:uid="{00000000-0005-0000-0000-00006E0A0000}"/>
    <cellStyle name="40% - Accent1 4 3" xfId="8936" xr:uid="{00000000-0005-0000-0000-00006F0A0000}"/>
    <cellStyle name="40% - Accent1 4 4" xfId="8937" xr:uid="{00000000-0005-0000-0000-0000700A0000}"/>
    <cellStyle name="40% - Accent1 4 5" xfId="8938" xr:uid="{00000000-0005-0000-0000-0000710A0000}"/>
    <cellStyle name="40% - Accent1 4 6" xfId="8939" xr:uid="{00000000-0005-0000-0000-0000720A0000}"/>
    <cellStyle name="40% - Accent1 4 7" xfId="8940" xr:uid="{00000000-0005-0000-0000-0000730A0000}"/>
    <cellStyle name="40% - Accent1 4 8" xfId="8941" xr:uid="{00000000-0005-0000-0000-0000740A0000}"/>
    <cellStyle name="40% - Accent1 4 9" xfId="8942" xr:uid="{00000000-0005-0000-0000-0000750A0000}"/>
    <cellStyle name="40% - Accent1 5 2" xfId="8943" xr:uid="{00000000-0005-0000-0000-0000760A0000}"/>
    <cellStyle name="40% - Accent1 5 3" xfId="8944" xr:uid="{00000000-0005-0000-0000-0000770A0000}"/>
    <cellStyle name="40% - Accent1 5 4" xfId="8945" xr:uid="{00000000-0005-0000-0000-0000780A0000}"/>
    <cellStyle name="40% - Accent1 5 5" xfId="8946" xr:uid="{00000000-0005-0000-0000-0000790A0000}"/>
    <cellStyle name="40% - Accent1 5 6" xfId="8947" xr:uid="{00000000-0005-0000-0000-00007A0A0000}"/>
    <cellStyle name="40% - Accent1 5 7" xfId="8948" xr:uid="{00000000-0005-0000-0000-00007B0A0000}"/>
    <cellStyle name="40% - Accent1 5 8" xfId="8949" xr:uid="{00000000-0005-0000-0000-00007C0A0000}"/>
    <cellStyle name="40% - Accent1 5 9" xfId="8950" xr:uid="{00000000-0005-0000-0000-00007D0A0000}"/>
    <cellStyle name="40% - Accent1 6 2" xfId="8951" xr:uid="{00000000-0005-0000-0000-00007E0A0000}"/>
    <cellStyle name="40% - Accent1 6 3" xfId="8952" xr:uid="{00000000-0005-0000-0000-00007F0A0000}"/>
    <cellStyle name="40% - Accent1 6 4" xfId="8953" xr:uid="{00000000-0005-0000-0000-0000800A0000}"/>
    <cellStyle name="40% - Accent1 6 5" xfId="8954" xr:uid="{00000000-0005-0000-0000-0000810A0000}"/>
    <cellStyle name="40% - Accent1 6 6" xfId="8955" xr:uid="{00000000-0005-0000-0000-0000820A0000}"/>
    <cellStyle name="40% - Accent1 6 7" xfId="8956" xr:uid="{00000000-0005-0000-0000-0000830A0000}"/>
    <cellStyle name="40% - Accent1 6 8" xfId="8957" xr:uid="{00000000-0005-0000-0000-0000840A0000}"/>
    <cellStyle name="40% - Accent1 6 9" xfId="8958" xr:uid="{00000000-0005-0000-0000-0000850A0000}"/>
    <cellStyle name="40% - Accent1 7 2" xfId="8959" xr:uid="{00000000-0005-0000-0000-0000860A0000}"/>
    <cellStyle name="40% - Accent1 7 3" xfId="8960" xr:uid="{00000000-0005-0000-0000-0000870A0000}"/>
    <cellStyle name="40% - Accent1 7 4" xfId="8961" xr:uid="{00000000-0005-0000-0000-0000880A0000}"/>
    <cellStyle name="40% - Accent1 7 5" xfId="8962" xr:uid="{00000000-0005-0000-0000-0000890A0000}"/>
    <cellStyle name="40% - Accent1 7 6" xfId="8963" xr:uid="{00000000-0005-0000-0000-00008A0A0000}"/>
    <cellStyle name="40% - Accent1 7 7" xfId="8964" xr:uid="{00000000-0005-0000-0000-00008B0A0000}"/>
    <cellStyle name="40% - Accent1 7 8" xfId="8965" xr:uid="{00000000-0005-0000-0000-00008C0A0000}"/>
    <cellStyle name="40% - Accent1 7 9" xfId="8966" xr:uid="{00000000-0005-0000-0000-00008D0A0000}"/>
    <cellStyle name="40% - Accent1 8 2" xfId="8967" xr:uid="{00000000-0005-0000-0000-00008E0A0000}"/>
    <cellStyle name="40% - Accent1 8 3" xfId="8968" xr:uid="{00000000-0005-0000-0000-00008F0A0000}"/>
    <cellStyle name="40% - Accent1 8 4" xfId="8969" xr:uid="{00000000-0005-0000-0000-0000900A0000}"/>
    <cellStyle name="40% - Accent1 8 5" xfId="8970" xr:uid="{00000000-0005-0000-0000-0000910A0000}"/>
    <cellStyle name="40% - Accent1 8 6" xfId="8971" xr:uid="{00000000-0005-0000-0000-0000920A0000}"/>
    <cellStyle name="40% - Accent1 8 7" xfId="8972" xr:uid="{00000000-0005-0000-0000-0000930A0000}"/>
    <cellStyle name="40% - Accent1 8 8" xfId="8973" xr:uid="{00000000-0005-0000-0000-0000940A0000}"/>
    <cellStyle name="40% - Accent1 8 9" xfId="8974" xr:uid="{00000000-0005-0000-0000-0000950A0000}"/>
    <cellStyle name="40% - Accent1 9 2" xfId="8975" xr:uid="{00000000-0005-0000-0000-0000960A0000}"/>
    <cellStyle name="40% - Accent2 10 2" xfId="8976" xr:uid="{00000000-0005-0000-0000-0000970A0000}"/>
    <cellStyle name="40% - Accent2 11 2" xfId="8977" xr:uid="{00000000-0005-0000-0000-0000980A0000}"/>
    <cellStyle name="40% - Accent2 12 2" xfId="8978" xr:uid="{00000000-0005-0000-0000-0000990A0000}"/>
    <cellStyle name="40% - Accent2 13 2" xfId="8979" xr:uid="{00000000-0005-0000-0000-00009A0A0000}"/>
    <cellStyle name="40% - Accent2 14 2" xfId="8980" xr:uid="{00000000-0005-0000-0000-00009B0A0000}"/>
    <cellStyle name="40% - Accent2 15 2" xfId="8981" xr:uid="{00000000-0005-0000-0000-00009C0A0000}"/>
    <cellStyle name="40% - Accent2 2" xfId="8982" xr:uid="{00000000-0005-0000-0000-00009D0A0000}"/>
    <cellStyle name="40% - Accent2 3 2" xfId="8983" xr:uid="{00000000-0005-0000-0000-00009E0A0000}"/>
    <cellStyle name="40% - Accent2 3 3" xfId="8984" xr:uid="{00000000-0005-0000-0000-00009F0A0000}"/>
    <cellStyle name="40% - Accent2 3 4" xfId="8985" xr:uid="{00000000-0005-0000-0000-0000A00A0000}"/>
    <cellStyle name="40% - Accent2 3 5" xfId="8986" xr:uid="{00000000-0005-0000-0000-0000A10A0000}"/>
    <cellStyle name="40% - Accent2 3 6" xfId="8987" xr:uid="{00000000-0005-0000-0000-0000A20A0000}"/>
    <cellStyle name="40% - Accent2 3 7" xfId="8988" xr:uid="{00000000-0005-0000-0000-0000A30A0000}"/>
    <cellStyle name="40% - Accent2 3 8" xfId="8989" xr:uid="{00000000-0005-0000-0000-0000A40A0000}"/>
    <cellStyle name="40% - Accent2 3 9" xfId="8990" xr:uid="{00000000-0005-0000-0000-0000A50A0000}"/>
    <cellStyle name="40% - Accent2 4 2" xfId="8991" xr:uid="{00000000-0005-0000-0000-0000A60A0000}"/>
    <cellStyle name="40% - Accent2 4 3" xfId="8992" xr:uid="{00000000-0005-0000-0000-0000A70A0000}"/>
    <cellStyle name="40% - Accent2 4 4" xfId="8993" xr:uid="{00000000-0005-0000-0000-0000A80A0000}"/>
    <cellStyle name="40% - Accent2 4 5" xfId="8994" xr:uid="{00000000-0005-0000-0000-0000A90A0000}"/>
    <cellStyle name="40% - Accent2 4 6" xfId="8995" xr:uid="{00000000-0005-0000-0000-0000AA0A0000}"/>
    <cellStyle name="40% - Accent2 4 7" xfId="8996" xr:uid="{00000000-0005-0000-0000-0000AB0A0000}"/>
    <cellStyle name="40% - Accent2 4 8" xfId="8997" xr:uid="{00000000-0005-0000-0000-0000AC0A0000}"/>
    <cellStyle name="40% - Accent2 4 9" xfId="8998" xr:uid="{00000000-0005-0000-0000-0000AD0A0000}"/>
    <cellStyle name="40% - Accent2 5 2" xfId="8999" xr:uid="{00000000-0005-0000-0000-0000AE0A0000}"/>
    <cellStyle name="40% - Accent2 5 3" xfId="9000" xr:uid="{00000000-0005-0000-0000-0000AF0A0000}"/>
    <cellStyle name="40% - Accent2 5 4" xfId="9001" xr:uid="{00000000-0005-0000-0000-0000B00A0000}"/>
    <cellStyle name="40% - Accent2 5 5" xfId="9002" xr:uid="{00000000-0005-0000-0000-0000B10A0000}"/>
    <cellStyle name="40% - Accent2 5 6" xfId="9003" xr:uid="{00000000-0005-0000-0000-0000B20A0000}"/>
    <cellStyle name="40% - Accent2 5 7" xfId="9004" xr:uid="{00000000-0005-0000-0000-0000B30A0000}"/>
    <cellStyle name="40% - Accent2 5 8" xfId="9005" xr:uid="{00000000-0005-0000-0000-0000B40A0000}"/>
    <cellStyle name="40% - Accent2 5 9" xfId="9006" xr:uid="{00000000-0005-0000-0000-0000B50A0000}"/>
    <cellStyle name="40% - Accent2 6 2" xfId="9007" xr:uid="{00000000-0005-0000-0000-0000B60A0000}"/>
    <cellStyle name="40% - Accent2 6 3" xfId="9008" xr:uid="{00000000-0005-0000-0000-0000B70A0000}"/>
    <cellStyle name="40% - Accent2 6 4" xfId="9009" xr:uid="{00000000-0005-0000-0000-0000B80A0000}"/>
    <cellStyle name="40% - Accent2 6 5" xfId="9010" xr:uid="{00000000-0005-0000-0000-0000B90A0000}"/>
    <cellStyle name="40% - Accent2 6 6" xfId="9011" xr:uid="{00000000-0005-0000-0000-0000BA0A0000}"/>
    <cellStyle name="40% - Accent2 6 7" xfId="9012" xr:uid="{00000000-0005-0000-0000-0000BB0A0000}"/>
    <cellStyle name="40% - Accent2 6 8" xfId="9013" xr:uid="{00000000-0005-0000-0000-0000BC0A0000}"/>
    <cellStyle name="40% - Accent2 6 9" xfId="9014" xr:uid="{00000000-0005-0000-0000-0000BD0A0000}"/>
    <cellStyle name="40% - Accent2 7 2" xfId="9015" xr:uid="{00000000-0005-0000-0000-0000BE0A0000}"/>
    <cellStyle name="40% - Accent2 7 3" xfId="9016" xr:uid="{00000000-0005-0000-0000-0000BF0A0000}"/>
    <cellStyle name="40% - Accent2 7 4" xfId="9017" xr:uid="{00000000-0005-0000-0000-0000C00A0000}"/>
    <cellStyle name="40% - Accent2 7 5" xfId="9018" xr:uid="{00000000-0005-0000-0000-0000C10A0000}"/>
    <cellStyle name="40% - Accent2 7 6" xfId="9019" xr:uid="{00000000-0005-0000-0000-0000C20A0000}"/>
    <cellStyle name="40% - Accent2 7 7" xfId="9020" xr:uid="{00000000-0005-0000-0000-0000C30A0000}"/>
    <cellStyle name="40% - Accent2 7 8" xfId="9021" xr:uid="{00000000-0005-0000-0000-0000C40A0000}"/>
    <cellStyle name="40% - Accent2 7 9" xfId="9022" xr:uid="{00000000-0005-0000-0000-0000C50A0000}"/>
    <cellStyle name="40% - Accent2 8 2" xfId="9023" xr:uid="{00000000-0005-0000-0000-0000C60A0000}"/>
    <cellStyle name="40% - Accent2 8 3" xfId="9024" xr:uid="{00000000-0005-0000-0000-0000C70A0000}"/>
    <cellStyle name="40% - Accent2 8 4" xfId="9025" xr:uid="{00000000-0005-0000-0000-0000C80A0000}"/>
    <cellStyle name="40% - Accent2 8 5" xfId="9026" xr:uid="{00000000-0005-0000-0000-0000C90A0000}"/>
    <cellStyle name="40% - Accent2 8 6" xfId="9027" xr:uid="{00000000-0005-0000-0000-0000CA0A0000}"/>
    <cellStyle name="40% - Accent2 8 7" xfId="9028" xr:uid="{00000000-0005-0000-0000-0000CB0A0000}"/>
    <cellStyle name="40% - Accent2 8 8" xfId="9029" xr:uid="{00000000-0005-0000-0000-0000CC0A0000}"/>
    <cellStyle name="40% - Accent2 8 9" xfId="9030" xr:uid="{00000000-0005-0000-0000-0000CD0A0000}"/>
    <cellStyle name="40% - Accent2 9 2" xfId="9031" xr:uid="{00000000-0005-0000-0000-0000CE0A0000}"/>
    <cellStyle name="40% - Accent3 10 2" xfId="9032" xr:uid="{00000000-0005-0000-0000-0000CF0A0000}"/>
    <cellStyle name="40% - Accent3 11 2" xfId="9033" xr:uid="{00000000-0005-0000-0000-0000D00A0000}"/>
    <cellStyle name="40% - Accent3 12 2" xfId="9034" xr:uid="{00000000-0005-0000-0000-0000D10A0000}"/>
    <cellStyle name="40% - Accent3 13 2" xfId="9035" xr:uid="{00000000-0005-0000-0000-0000D20A0000}"/>
    <cellStyle name="40% - Accent3 14 2" xfId="9036" xr:uid="{00000000-0005-0000-0000-0000D30A0000}"/>
    <cellStyle name="40% - Accent3 15 2" xfId="9037" xr:uid="{00000000-0005-0000-0000-0000D40A0000}"/>
    <cellStyle name="40% - Accent3 2" xfId="9038" xr:uid="{00000000-0005-0000-0000-0000D50A0000}"/>
    <cellStyle name="40% - Accent3 3 2" xfId="9039" xr:uid="{00000000-0005-0000-0000-0000D60A0000}"/>
    <cellStyle name="40% - Accent3 3 3" xfId="9040" xr:uid="{00000000-0005-0000-0000-0000D70A0000}"/>
    <cellStyle name="40% - Accent3 3 4" xfId="9041" xr:uid="{00000000-0005-0000-0000-0000D80A0000}"/>
    <cellStyle name="40% - Accent3 3 5" xfId="9042" xr:uid="{00000000-0005-0000-0000-0000D90A0000}"/>
    <cellStyle name="40% - Accent3 3 6" xfId="9043" xr:uid="{00000000-0005-0000-0000-0000DA0A0000}"/>
    <cellStyle name="40% - Accent3 3 7" xfId="9044" xr:uid="{00000000-0005-0000-0000-0000DB0A0000}"/>
    <cellStyle name="40% - Accent3 3 8" xfId="9045" xr:uid="{00000000-0005-0000-0000-0000DC0A0000}"/>
    <cellStyle name="40% - Accent3 3 9" xfId="9046" xr:uid="{00000000-0005-0000-0000-0000DD0A0000}"/>
    <cellStyle name="40% - Accent3 4 2" xfId="9047" xr:uid="{00000000-0005-0000-0000-0000DE0A0000}"/>
    <cellStyle name="40% - Accent3 4 3" xfId="9048" xr:uid="{00000000-0005-0000-0000-0000DF0A0000}"/>
    <cellStyle name="40% - Accent3 4 4" xfId="9049" xr:uid="{00000000-0005-0000-0000-0000E00A0000}"/>
    <cellStyle name="40% - Accent3 4 5" xfId="9050" xr:uid="{00000000-0005-0000-0000-0000E10A0000}"/>
    <cellStyle name="40% - Accent3 4 6" xfId="9051" xr:uid="{00000000-0005-0000-0000-0000E20A0000}"/>
    <cellStyle name="40% - Accent3 4 7" xfId="9052" xr:uid="{00000000-0005-0000-0000-0000E30A0000}"/>
    <cellStyle name="40% - Accent3 4 8" xfId="9053" xr:uid="{00000000-0005-0000-0000-0000E40A0000}"/>
    <cellStyle name="40% - Accent3 4 9" xfId="9054" xr:uid="{00000000-0005-0000-0000-0000E50A0000}"/>
    <cellStyle name="40% - Accent3 5 2" xfId="9055" xr:uid="{00000000-0005-0000-0000-0000E60A0000}"/>
    <cellStyle name="40% - Accent3 5 3" xfId="9056" xr:uid="{00000000-0005-0000-0000-0000E70A0000}"/>
    <cellStyle name="40% - Accent3 5 4" xfId="9057" xr:uid="{00000000-0005-0000-0000-0000E80A0000}"/>
    <cellStyle name="40% - Accent3 5 5" xfId="9058" xr:uid="{00000000-0005-0000-0000-0000E90A0000}"/>
    <cellStyle name="40% - Accent3 5 6" xfId="9059" xr:uid="{00000000-0005-0000-0000-0000EA0A0000}"/>
    <cellStyle name="40% - Accent3 5 7" xfId="9060" xr:uid="{00000000-0005-0000-0000-0000EB0A0000}"/>
    <cellStyle name="40% - Accent3 5 8" xfId="9061" xr:uid="{00000000-0005-0000-0000-0000EC0A0000}"/>
    <cellStyle name="40% - Accent3 5 9" xfId="9062" xr:uid="{00000000-0005-0000-0000-0000ED0A0000}"/>
    <cellStyle name="40% - Accent3 6 2" xfId="9063" xr:uid="{00000000-0005-0000-0000-0000EE0A0000}"/>
    <cellStyle name="40% - Accent3 6 3" xfId="9064" xr:uid="{00000000-0005-0000-0000-0000EF0A0000}"/>
    <cellStyle name="40% - Accent3 6 4" xfId="9065" xr:uid="{00000000-0005-0000-0000-0000F00A0000}"/>
    <cellStyle name="40% - Accent3 6 5" xfId="9066" xr:uid="{00000000-0005-0000-0000-0000F10A0000}"/>
    <cellStyle name="40% - Accent3 6 6" xfId="9067" xr:uid="{00000000-0005-0000-0000-0000F20A0000}"/>
    <cellStyle name="40% - Accent3 6 7" xfId="9068" xr:uid="{00000000-0005-0000-0000-0000F30A0000}"/>
    <cellStyle name="40% - Accent3 6 8" xfId="9069" xr:uid="{00000000-0005-0000-0000-0000F40A0000}"/>
    <cellStyle name="40% - Accent3 6 9" xfId="9070" xr:uid="{00000000-0005-0000-0000-0000F50A0000}"/>
    <cellStyle name="40% - Accent3 7 2" xfId="9071" xr:uid="{00000000-0005-0000-0000-0000F60A0000}"/>
    <cellStyle name="40% - Accent3 7 3" xfId="9072" xr:uid="{00000000-0005-0000-0000-0000F70A0000}"/>
    <cellStyle name="40% - Accent3 7 4" xfId="9073" xr:uid="{00000000-0005-0000-0000-0000F80A0000}"/>
    <cellStyle name="40% - Accent3 7 5" xfId="9074" xr:uid="{00000000-0005-0000-0000-0000F90A0000}"/>
    <cellStyle name="40% - Accent3 7 6" xfId="9075" xr:uid="{00000000-0005-0000-0000-0000FA0A0000}"/>
    <cellStyle name="40% - Accent3 7 7" xfId="9076" xr:uid="{00000000-0005-0000-0000-0000FB0A0000}"/>
    <cellStyle name="40% - Accent3 7 8" xfId="9077" xr:uid="{00000000-0005-0000-0000-0000FC0A0000}"/>
    <cellStyle name="40% - Accent3 7 9" xfId="9078" xr:uid="{00000000-0005-0000-0000-0000FD0A0000}"/>
    <cellStyle name="40% - Accent3 8 2" xfId="9079" xr:uid="{00000000-0005-0000-0000-0000FE0A0000}"/>
    <cellStyle name="40% - Accent3 8 3" xfId="9080" xr:uid="{00000000-0005-0000-0000-0000FF0A0000}"/>
    <cellStyle name="40% - Accent3 8 4" xfId="9081" xr:uid="{00000000-0005-0000-0000-0000000B0000}"/>
    <cellStyle name="40% - Accent3 8 5" xfId="9082" xr:uid="{00000000-0005-0000-0000-0000010B0000}"/>
    <cellStyle name="40% - Accent3 8 6" xfId="9083" xr:uid="{00000000-0005-0000-0000-0000020B0000}"/>
    <cellStyle name="40% - Accent3 8 7" xfId="9084" xr:uid="{00000000-0005-0000-0000-0000030B0000}"/>
    <cellStyle name="40% - Accent3 8 8" xfId="9085" xr:uid="{00000000-0005-0000-0000-0000040B0000}"/>
    <cellStyle name="40% - Accent3 8 9" xfId="9086" xr:uid="{00000000-0005-0000-0000-0000050B0000}"/>
    <cellStyle name="40% - Accent3 9 2" xfId="9087" xr:uid="{00000000-0005-0000-0000-0000060B0000}"/>
    <cellStyle name="40% - Accent4 10 2" xfId="9088" xr:uid="{00000000-0005-0000-0000-0000070B0000}"/>
    <cellStyle name="40% - Accent4 11 2" xfId="9089" xr:uid="{00000000-0005-0000-0000-0000080B0000}"/>
    <cellStyle name="40% - Accent4 12 2" xfId="9090" xr:uid="{00000000-0005-0000-0000-0000090B0000}"/>
    <cellStyle name="40% - Accent4 13 2" xfId="9091" xr:uid="{00000000-0005-0000-0000-00000A0B0000}"/>
    <cellStyle name="40% - Accent4 14 2" xfId="9092" xr:uid="{00000000-0005-0000-0000-00000B0B0000}"/>
    <cellStyle name="40% - Accent4 15 2" xfId="9093" xr:uid="{00000000-0005-0000-0000-00000C0B0000}"/>
    <cellStyle name="40% - Accent4 2" xfId="9094" xr:uid="{00000000-0005-0000-0000-00000D0B0000}"/>
    <cellStyle name="40% - Accent4 3 2" xfId="9095" xr:uid="{00000000-0005-0000-0000-00000E0B0000}"/>
    <cellStyle name="40% - Accent4 3 3" xfId="9096" xr:uid="{00000000-0005-0000-0000-00000F0B0000}"/>
    <cellStyle name="40% - Accent4 3 4" xfId="9097" xr:uid="{00000000-0005-0000-0000-0000100B0000}"/>
    <cellStyle name="40% - Accent4 3 5" xfId="9098" xr:uid="{00000000-0005-0000-0000-0000110B0000}"/>
    <cellStyle name="40% - Accent4 3 6" xfId="9099" xr:uid="{00000000-0005-0000-0000-0000120B0000}"/>
    <cellStyle name="40% - Accent4 3 7" xfId="9100" xr:uid="{00000000-0005-0000-0000-0000130B0000}"/>
    <cellStyle name="40% - Accent4 3 8" xfId="9101" xr:uid="{00000000-0005-0000-0000-0000140B0000}"/>
    <cellStyle name="40% - Accent4 3 9" xfId="9102" xr:uid="{00000000-0005-0000-0000-0000150B0000}"/>
    <cellStyle name="40% - Accent4 4 2" xfId="9103" xr:uid="{00000000-0005-0000-0000-0000160B0000}"/>
    <cellStyle name="40% - Accent4 4 3" xfId="9104" xr:uid="{00000000-0005-0000-0000-0000170B0000}"/>
    <cellStyle name="40% - Accent4 4 4" xfId="9105" xr:uid="{00000000-0005-0000-0000-0000180B0000}"/>
    <cellStyle name="40% - Accent4 4 5" xfId="9106" xr:uid="{00000000-0005-0000-0000-0000190B0000}"/>
    <cellStyle name="40% - Accent4 4 6" xfId="9107" xr:uid="{00000000-0005-0000-0000-00001A0B0000}"/>
    <cellStyle name="40% - Accent4 4 7" xfId="9108" xr:uid="{00000000-0005-0000-0000-00001B0B0000}"/>
    <cellStyle name="40% - Accent4 4 8" xfId="9109" xr:uid="{00000000-0005-0000-0000-00001C0B0000}"/>
    <cellStyle name="40% - Accent4 4 9" xfId="9110" xr:uid="{00000000-0005-0000-0000-00001D0B0000}"/>
    <cellStyle name="40% - Accent4 5 2" xfId="9111" xr:uid="{00000000-0005-0000-0000-00001E0B0000}"/>
    <cellStyle name="40% - Accent4 5 3" xfId="9112" xr:uid="{00000000-0005-0000-0000-00001F0B0000}"/>
    <cellStyle name="40% - Accent4 5 4" xfId="9113" xr:uid="{00000000-0005-0000-0000-0000200B0000}"/>
    <cellStyle name="40% - Accent4 5 5" xfId="9114" xr:uid="{00000000-0005-0000-0000-0000210B0000}"/>
    <cellStyle name="40% - Accent4 5 6" xfId="9115" xr:uid="{00000000-0005-0000-0000-0000220B0000}"/>
    <cellStyle name="40% - Accent4 5 7" xfId="9116" xr:uid="{00000000-0005-0000-0000-0000230B0000}"/>
    <cellStyle name="40% - Accent4 5 8" xfId="9117" xr:uid="{00000000-0005-0000-0000-0000240B0000}"/>
    <cellStyle name="40% - Accent4 5 9" xfId="9118" xr:uid="{00000000-0005-0000-0000-0000250B0000}"/>
    <cellStyle name="40% - Accent4 6 2" xfId="9119" xr:uid="{00000000-0005-0000-0000-0000260B0000}"/>
    <cellStyle name="40% - Accent4 6 3" xfId="9120" xr:uid="{00000000-0005-0000-0000-0000270B0000}"/>
    <cellStyle name="40% - Accent4 6 4" xfId="9121" xr:uid="{00000000-0005-0000-0000-0000280B0000}"/>
    <cellStyle name="40% - Accent4 6 5" xfId="9122" xr:uid="{00000000-0005-0000-0000-0000290B0000}"/>
    <cellStyle name="40% - Accent4 6 6" xfId="9123" xr:uid="{00000000-0005-0000-0000-00002A0B0000}"/>
    <cellStyle name="40% - Accent4 6 7" xfId="9124" xr:uid="{00000000-0005-0000-0000-00002B0B0000}"/>
    <cellStyle name="40% - Accent4 6 8" xfId="9125" xr:uid="{00000000-0005-0000-0000-00002C0B0000}"/>
    <cellStyle name="40% - Accent4 6 9" xfId="9126" xr:uid="{00000000-0005-0000-0000-00002D0B0000}"/>
    <cellStyle name="40% - Accent4 7 2" xfId="9127" xr:uid="{00000000-0005-0000-0000-00002E0B0000}"/>
    <cellStyle name="40% - Accent4 7 3" xfId="9128" xr:uid="{00000000-0005-0000-0000-00002F0B0000}"/>
    <cellStyle name="40% - Accent4 7 4" xfId="9129" xr:uid="{00000000-0005-0000-0000-0000300B0000}"/>
    <cellStyle name="40% - Accent4 7 5" xfId="9130" xr:uid="{00000000-0005-0000-0000-0000310B0000}"/>
    <cellStyle name="40% - Accent4 7 6" xfId="9131" xr:uid="{00000000-0005-0000-0000-0000320B0000}"/>
    <cellStyle name="40% - Accent4 7 7" xfId="9132" xr:uid="{00000000-0005-0000-0000-0000330B0000}"/>
    <cellStyle name="40% - Accent4 7 8" xfId="9133" xr:uid="{00000000-0005-0000-0000-0000340B0000}"/>
    <cellStyle name="40% - Accent4 7 9" xfId="9134" xr:uid="{00000000-0005-0000-0000-0000350B0000}"/>
    <cellStyle name="40% - Accent4 8 2" xfId="9135" xr:uid="{00000000-0005-0000-0000-0000360B0000}"/>
    <cellStyle name="40% - Accent4 8 3" xfId="9136" xr:uid="{00000000-0005-0000-0000-0000370B0000}"/>
    <cellStyle name="40% - Accent4 8 4" xfId="9137" xr:uid="{00000000-0005-0000-0000-0000380B0000}"/>
    <cellStyle name="40% - Accent4 8 5" xfId="9138" xr:uid="{00000000-0005-0000-0000-0000390B0000}"/>
    <cellStyle name="40% - Accent4 8 6" xfId="9139" xr:uid="{00000000-0005-0000-0000-00003A0B0000}"/>
    <cellStyle name="40% - Accent4 8 7" xfId="9140" xr:uid="{00000000-0005-0000-0000-00003B0B0000}"/>
    <cellStyle name="40% - Accent4 8 8" xfId="9141" xr:uid="{00000000-0005-0000-0000-00003C0B0000}"/>
    <cellStyle name="40% - Accent4 8 9" xfId="9142" xr:uid="{00000000-0005-0000-0000-00003D0B0000}"/>
    <cellStyle name="40% - Accent4 9 2" xfId="9143" xr:uid="{00000000-0005-0000-0000-00003E0B0000}"/>
    <cellStyle name="40% - Accent5 10 2" xfId="9144" xr:uid="{00000000-0005-0000-0000-00003F0B0000}"/>
    <cellStyle name="40% - Accent5 11 2" xfId="9145" xr:uid="{00000000-0005-0000-0000-0000400B0000}"/>
    <cellStyle name="40% - Accent5 12 2" xfId="9146" xr:uid="{00000000-0005-0000-0000-0000410B0000}"/>
    <cellStyle name="40% - Accent5 13 2" xfId="9147" xr:uid="{00000000-0005-0000-0000-0000420B0000}"/>
    <cellStyle name="40% - Accent5 14 2" xfId="9148" xr:uid="{00000000-0005-0000-0000-0000430B0000}"/>
    <cellStyle name="40% - Accent5 15 2" xfId="9149" xr:uid="{00000000-0005-0000-0000-0000440B0000}"/>
    <cellStyle name="40% - Accent5 2" xfId="9150" xr:uid="{00000000-0005-0000-0000-0000450B0000}"/>
    <cellStyle name="40% - Accent5 3 2" xfId="9151" xr:uid="{00000000-0005-0000-0000-0000460B0000}"/>
    <cellStyle name="40% - Accent5 3 3" xfId="9152" xr:uid="{00000000-0005-0000-0000-0000470B0000}"/>
    <cellStyle name="40% - Accent5 3 4" xfId="9153" xr:uid="{00000000-0005-0000-0000-0000480B0000}"/>
    <cellStyle name="40% - Accent5 3 5" xfId="9154" xr:uid="{00000000-0005-0000-0000-0000490B0000}"/>
    <cellStyle name="40% - Accent5 3 6" xfId="9155" xr:uid="{00000000-0005-0000-0000-00004A0B0000}"/>
    <cellStyle name="40% - Accent5 3 7" xfId="9156" xr:uid="{00000000-0005-0000-0000-00004B0B0000}"/>
    <cellStyle name="40% - Accent5 3 8" xfId="9157" xr:uid="{00000000-0005-0000-0000-00004C0B0000}"/>
    <cellStyle name="40% - Accent5 3 9" xfId="9158" xr:uid="{00000000-0005-0000-0000-00004D0B0000}"/>
    <cellStyle name="40% - Accent5 4 2" xfId="9159" xr:uid="{00000000-0005-0000-0000-00004E0B0000}"/>
    <cellStyle name="40% - Accent5 4 3" xfId="9160" xr:uid="{00000000-0005-0000-0000-00004F0B0000}"/>
    <cellStyle name="40% - Accent5 4 4" xfId="9161" xr:uid="{00000000-0005-0000-0000-0000500B0000}"/>
    <cellStyle name="40% - Accent5 4 5" xfId="9162" xr:uid="{00000000-0005-0000-0000-0000510B0000}"/>
    <cellStyle name="40% - Accent5 4 6" xfId="9163" xr:uid="{00000000-0005-0000-0000-0000520B0000}"/>
    <cellStyle name="40% - Accent5 4 7" xfId="9164" xr:uid="{00000000-0005-0000-0000-0000530B0000}"/>
    <cellStyle name="40% - Accent5 4 8" xfId="9165" xr:uid="{00000000-0005-0000-0000-0000540B0000}"/>
    <cellStyle name="40% - Accent5 4 9" xfId="9166" xr:uid="{00000000-0005-0000-0000-0000550B0000}"/>
    <cellStyle name="40% - Accent5 5 2" xfId="9167" xr:uid="{00000000-0005-0000-0000-0000560B0000}"/>
    <cellStyle name="40% - Accent5 5 3" xfId="9168" xr:uid="{00000000-0005-0000-0000-0000570B0000}"/>
    <cellStyle name="40% - Accent5 5 4" xfId="9169" xr:uid="{00000000-0005-0000-0000-0000580B0000}"/>
    <cellStyle name="40% - Accent5 5 5" xfId="9170" xr:uid="{00000000-0005-0000-0000-0000590B0000}"/>
    <cellStyle name="40% - Accent5 5 6" xfId="9171" xr:uid="{00000000-0005-0000-0000-00005A0B0000}"/>
    <cellStyle name="40% - Accent5 5 7" xfId="9172" xr:uid="{00000000-0005-0000-0000-00005B0B0000}"/>
    <cellStyle name="40% - Accent5 5 8" xfId="9173" xr:uid="{00000000-0005-0000-0000-00005C0B0000}"/>
    <cellStyle name="40% - Accent5 5 9" xfId="9174" xr:uid="{00000000-0005-0000-0000-00005D0B0000}"/>
    <cellStyle name="40% - Accent5 6 2" xfId="9175" xr:uid="{00000000-0005-0000-0000-00005E0B0000}"/>
    <cellStyle name="40% - Accent5 6 3" xfId="9176" xr:uid="{00000000-0005-0000-0000-00005F0B0000}"/>
    <cellStyle name="40% - Accent5 6 4" xfId="9177" xr:uid="{00000000-0005-0000-0000-0000600B0000}"/>
    <cellStyle name="40% - Accent5 6 5" xfId="9178" xr:uid="{00000000-0005-0000-0000-0000610B0000}"/>
    <cellStyle name="40% - Accent5 6 6" xfId="9179" xr:uid="{00000000-0005-0000-0000-0000620B0000}"/>
    <cellStyle name="40% - Accent5 6 7" xfId="9180" xr:uid="{00000000-0005-0000-0000-0000630B0000}"/>
    <cellStyle name="40% - Accent5 6 8" xfId="9181" xr:uid="{00000000-0005-0000-0000-0000640B0000}"/>
    <cellStyle name="40% - Accent5 6 9" xfId="9182" xr:uid="{00000000-0005-0000-0000-0000650B0000}"/>
    <cellStyle name="40% - Accent5 7 2" xfId="9183" xr:uid="{00000000-0005-0000-0000-0000660B0000}"/>
    <cellStyle name="40% - Accent5 7 3" xfId="9184" xr:uid="{00000000-0005-0000-0000-0000670B0000}"/>
    <cellStyle name="40% - Accent5 7 4" xfId="9185" xr:uid="{00000000-0005-0000-0000-0000680B0000}"/>
    <cellStyle name="40% - Accent5 7 5" xfId="9186" xr:uid="{00000000-0005-0000-0000-0000690B0000}"/>
    <cellStyle name="40% - Accent5 7 6" xfId="9187" xr:uid="{00000000-0005-0000-0000-00006A0B0000}"/>
    <cellStyle name="40% - Accent5 7 7" xfId="9188" xr:uid="{00000000-0005-0000-0000-00006B0B0000}"/>
    <cellStyle name="40% - Accent5 7 8" xfId="9189" xr:uid="{00000000-0005-0000-0000-00006C0B0000}"/>
    <cellStyle name="40% - Accent5 7 9" xfId="9190" xr:uid="{00000000-0005-0000-0000-00006D0B0000}"/>
    <cellStyle name="40% - Accent5 8 2" xfId="9191" xr:uid="{00000000-0005-0000-0000-00006E0B0000}"/>
    <cellStyle name="40% - Accent5 8 3" xfId="9192" xr:uid="{00000000-0005-0000-0000-00006F0B0000}"/>
    <cellStyle name="40% - Accent5 8 4" xfId="9193" xr:uid="{00000000-0005-0000-0000-0000700B0000}"/>
    <cellStyle name="40% - Accent5 8 5" xfId="9194" xr:uid="{00000000-0005-0000-0000-0000710B0000}"/>
    <cellStyle name="40% - Accent5 8 6" xfId="9195" xr:uid="{00000000-0005-0000-0000-0000720B0000}"/>
    <cellStyle name="40% - Accent5 8 7" xfId="9196" xr:uid="{00000000-0005-0000-0000-0000730B0000}"/>
    <cellStyle name="40% - Accent5 8 8" xfId="9197" xr:uid="{00000000-0005-0000-0000-0000740B0000}"/>
    <cellStyle name="40% - Accent5 8 9" xfId="9198" xr:uid="{00000000-0005-0000-0000-0000750B0000}"/>
    <cellStyle name="40% - Accent5 9 2" xfId="9199" xr:uid="{00000000-0005-0000-0000-0000760B0000}"/>
    <cellStyle name="40% - Accent6 10 2" xfId="9200" xr:uid="{00000000-0005-0000-0000-0000770B0000}"/>
    <cellStyle name="40% - Accent6 11 2" xfId="9201" xr:uid="{00000000-0005-0000-0000-0000780B0000}"/>
    <cellStyle name="40% - Accent6 12 2" xfId="9202" xr:uid="{00000000-0005-0000-0000-0000790B0000}"/>
    <cellStyle name="40% - Accent6 13 2" xfId="9203" xr:uid="{00000000-0005-0000-0000-00007A0B0000}"/>
    <cellStyle name="40% - Accent6 14 2" xfId="9204" xr:uid="{00000000-0005-0000-0000-00007B0B0000}"/>
    <cellStyle name="40% - Accent6 15 2" xfId="9205" xr:uid="{00000000-0005-0000-0000-00007C0B0000}"/>
    <cellStyle name="40% - Accent6 2" xfId="9206" xr:uid="{00000000-0005-0000-0000-00007D0B0000}"/>
    <cellStyle name="40% - Accent6 3 2" xfId="9207" xr:uid="{00000000-0005-0000-0000-00007E0B0000}"/>
    <cellStyle name="40% - Accent6 3 3" xfId="9208" xr:uid="{00000000-0005-0000-0000-00007F0B0000}"/>
    <cellStyle name="40% - Accent6 3 4" xfId="9209" xr:uid="{00000000-0005-0000-0000-0000800B0000}"/>
    <cellStyle name="40% - Accent6 3 5" xfId="9210" xr:uid="{00000000-0005-0000-0000-0000810B0000}"/>
    <cellStyle name="40% - Accent6 3 6" xfId="9211" xr:uid="{00000000-0005-0000-0000-0000820B0000}"/>
    <cellStyle name="40% - Accent6 3 7" xfId="9212" xr:uid="{00000000-0005-0000-0000-0000830B0000}"/>
    <cellStyle name="40% - Accent6 3 8" xfId="9213" xr:uid="{00000000-0005-0000-0000-0000840B0000}"/>
    <cellStyle name="40% - Accent6 3 9" xfId="9214" xr:uid="{00000000-0005-0000-0000-0000850B0000}"/>
    <cellStyle name="40% - Accent6 4 2" xfId="9215" xr:uid="{00000000-0005-0000-0000-0000860B0000}"/>
    <cellStyle name="40% - Accent6 4 3" xfId="9216" xr:uid="{00000000-0005-0000-0000-0000870B0000}"/>
    <cellStyle name="40% - Accent6 4 4" xfId="9217" xr:uid="{00000000-0005-0000-0000-0000880B0000}"/>
    <cellStyle name="40% - Accent6 4 5" xfId="9218" xr:uid="{00000000-0005-0000-0000-0000890B0000}"/>
    <cellStyle name="40% - Accent6 4 6" xfId="9219" xr:uid="{00000000-0005-0000-0000-00008A0B0000}"/>
    <cellStyle name="40% - Accent6 4 7" xfId="9220" xr:uid="{00000000-0005-0000-0000-00008B0B0000}"/>
    <cellStyle name="40% - Accent6 4 8" xfId="9221" xr:uid="{00000000-0005-0000-0000-00008C0B0000}"/>
    <cellStyle name="40% - Accent6 4 9" xfId="9222" xr:uid="{00000000-0005-0000-0000-00008D0B0000}"/>
    <cellStyle name="40% - Accent6 5 2" xfId="9223" xr:uid="{00000000-0005-0000-0000-00008E0B0000}"/>
    <cellStyle name="40% - Accent6 5 3" xfId="9224" xr:uid="{00000000-0005-0000-0000-00008F0B0000}"/>
    <cellStyle name="40% - Accent6 5 4" xfId="9225" xr:uid="{00000000-0005-0000-0000-0000900B0000}"/>
    <cellStyle name="40% - Accent6 5 5" xfId="9226" xr:uid="{00000000-0005-0000-0000-0000910B0000}"/>
    <cellStyle name="40% - Accent6 5 6" xfId="9227" xr:uid="{00000000-0005-0000-0000-0000920B0000}"/>
    <cellStyle name="40% - Accent6 5 7" xfId="9228" xr:uid="{00000000-0005-0000-0000-0000930B0000}"/>
    <cellStyle name="40% - Accent6 5 8" xfId="9229" xr:uid="{00000000-0005-0000-0000-0000940B0000}"/>
    <cellStyle name="40% - Accent6 5 9" xfId="9230" xr:uid="{00000000-0005-0000-0000-0000950B0000}"/>
    <cellStyle name="40% - Accent6 6 2" xfId="9231" xr:uid="{00000000-0005-0000-0000-0000960B0000}"/>
    <cellStyle name="40% - Accent6 6 3" xfId="9232" xr:uid="{00000000-0005-0000-0000-0000970B0000}"/>
    <cellStyle name="40% - Accent6 6 4" xfId="9233" xr:uid="{00000000-0005-0000-0000-0000980B0000}"/>
    <cellStyle name="40% - Accent6 6 5" xfId="9234" xr:uid="{00000000-0005-0000-0000-0000990B0000}"/>
    <cellStyle name="40% - Accent6 6 6" xfId="9235" xr:uid="{00000000-0005-0000-0000-00009A0B0000}"/>
    <cellStyle name="40% - Accent6 6 7" xfId="9236" xr:uid="{00000000-0005-0000-0000-00009B0B0000}"/>
    <cellStyle name="40% - Accent6 6 8" xfId="9237" xr:uid="{00000000-0005-0000-0000-00009C0B0000}"/>
    <cellStyle name="40% - Accent6 6 9" xfId="9238" xr:uid="{00000000-0005-0000-0000-00009D0B0000}"/>
    <cellStyle name="40% - Accent6 7 2" xfId="9239" xr:uid="{00000000-0005-0000-0000-00009E0B0000}"/>
    <cellStyle name="40% - Accent6 7 3" xfId="9240" xr:uid="{00000000-0005-0000-0000-00009F0B0000}"/>
    <cellStyle name="40% - Accent6 7 4" xfId="9241" xr:uid="{00000000-0005-0000-0000-0000A00B0000}"/>
    <cellStyle name="40% - Accent6 7 5" xfId="9242" xr:uid="{00000000-0005-0000-0000-0000A10B0000}"/>
    <cellStyle name="40% - Accent6 7 6" xfId="9243" xr:uid="{00000000-0005-0000-0000-0000A20B0000}"/>
    <cellStyle name="40% - Accent6 7 7" xfId="9244" xr:uid="{00000000-0005-0000-0000-0000A30B0000}"/>
    <cellStyle name="40% - Accent6 7 8" xfId="9245" xr:uid="{00000000-0005-0000-0000-0000A40B0000}"/>
    <cellStyle name="40% - Accent6 7 9" xfId="9246" xr:uid="{00000000-0005-0000-0000-0000A50B0000}"/>
    <cellStyle name="40% - Accent6 8 2" xfId="9247" xr:uid="{00000000-0005-0000-0000-0000A60B0000}"/>
    <cellStyle name="40% - Accent6 8 3" xfId="9248" xr:uid="{00000000-0005-0000-0000-0000A70B0000}"/>
    <cellStyle name="40% - Accent6 8 4" xfId="9249" xr:uid="{00000000-0005-0000-0000-0000A80B0000}"/>
    <cellStyle name="40% - Accent6 8 5" xfId="9250" xr:uid="{00000000-0005-0000-0000-0000A90B0000}"/>
    <cellStyle name="40% - Accent6 8 6" xfId="9251" xr:uid="{00000000-0005-0000-0000-0000AA0B0000}"/>
    <cellStyle name="40% - Accent6 8 7" xfId="9252" xr:uid="{00000000-0005-0000-0000-0000AB0B0000}"/>
    <cellStyle name="40% - Accent6 8 8" xfId="9253" xr:uid="{00000000-0005-0000-0000-0000AC0B0000}"/>
    <cellStyle name="40% - Accent6 8 9" xfId="9254" xr:uid="{00000000-0005-0000-0000-0000AD0B0000}"/>
    <cellStyle name="40% - Accent6 9 2" xfId="9255" xr:uid="{00000000-0005-0000-0000-0000AE0B0000}"/>
    <cellStyle name="6" xfId="2039" xr:uid="{00000000-0005-0000-0000-0000AF0B0000}"/>
    <cellStyle name="6???_x0002_¯ög6hÅ‡6???_x0002_¹?ß_x0008_,Ñ‡6???_x0002_…#×&gt;Ò ‡6???_x0002_é_x0007_ß_x0008__x001c__x000b__x001e_?????_x000a_?_x0001_???????_x0014_?_x0001_???????_x001e_?fB_x000f_c????_x0018_I¿_x0008_v_x0010_‡6Ö_x0002_Ÿ6????ía??_x0012_c??????????????_x0001_?????????_x0001_?_x0001_?_x0001_?" xfId="2040" xr:uid="{00000000-0005-0000-0000-0000B00B0000}"/>
    <cellStyle name="6???_x0002_¯ög6hÅ‡6???_x0002_¹?ß_x0008_,Ñ‡6???_x0002_…#×&gt;Ò ‡6???_x0002_é_x0007_ß_x0008__x001c__x000b__x001e_?????_x000a_?_x0001_???????_x0014_?_x0001_???????_x001e_?fB_x000f_c????_x0018_I¿_x0008_v_x0010_‡6Ö_x0002_Ÿ6????_x0015_l??Õm??????????????_x0001_?????????_x0001_?_x0001_?_x0001_?" xfId="2041" xr:uid="{00000000-0005-0000-0000-0000B10B0000}"/>
    <cellStyle name="6???¯ög6hÅ‡6???¹?ß,Ñ‡6???…#×&gt;Ò ‡6???éß?????_x000a_?????????????????fBc????I¿v‡6ÖŸ6????ía??c??????????????????????????" xfId="2042" xr:uid="{00000000-0005-0000-0000-0000B20B0000}"/>
    <cellStyle name="6???¯ög6hÅ‡6???¹?ß,Ñ‡6???…#×&gt;Ò ‡6???éß?????_x000a_?????????????????fBc????I¿v‡6ÖŸ6????l??Õm??????????????????????????" xfId="2043" xr:uid="{00000000-0005-0000-0000-0000B30B0000}"/>
    <cellStyle name="6_6_BCXDCB_6thang_2010_BCH" xfId="2044" xr:uid="{00000000-0005-0000-0000-0000B40B0000}"/>
    <cellStyle name="6_6_BCXDCB_6thang_2010_BCH_QT bieu 45 va 53 2011" xfId="2045" xr:uid="{00000000-0005-0000-0000-0000B50B0000}"/>
    <cellStyle name="6_6_BCXDCB_6thang_2010_BCH_Sheet2" xfId="2046" xr:uid="{00000000-0005-0000-0000-0000B60B0000}"/>
    <cellStyle name="6_6_Dieuchinh_6thang_2010_Totrinh_HDND" xfId="2047" xr:uid="{00000000-0005-0000-0000-0000B70B0000}"/>
    <cellStyle name="6_6_Dieuchinh_6thang_2010_Totrinh_HDND_QT bieu 45 va 53 2011" xfId="2048" xr:uid="{00000000-0005-0000-0000-0000B80B0000}"/>
    <cellStyle name="6_6_Dieuchinh_6thang_2010_Totrinh_HDND_Sheet2" xfId="2049" xr:uid="{00000000-0005-0000-0000-0000B90B0000}"/>
    <cellStyle name="6_BCXDCB_6thang_2010_BTV" xfId="2050" xr:uid="{00000000-0005-0000-0000-0000BA0B0000}"/>
    <cellStyle name="6_BCXDCB_6thang_2010_BTV_QT bieu 45 va 53 2011" xfId="2051" xr:uid="{00000000-0005-0000-0000-0000BB0B0000}"/>
    <cellStyle name="6_BCXDCB_6thang_2010_BTV_Sheet2" xfId="2052" xr:uid="{00000000-0005-0000-0000-0000BC0B0000}"/>
    <cellStyle name="6_Nhucauvon_2010" xfId="2053" xr:uid="{00000000-0005-0000-0000-0000BD0B0000}"/>
    <cellStyle name="6_Nhucauvon_2010_6_BCXDCB_6thang_2010_BCH" xfId="2054" xr:uid="{00000000-0005-0000-0000-0000BE0B0000}"/>
    <cellStyle name="6_Nhucauvon_2010_6_BCXDCB_6thang_2010_BCH_QT bieu 45 va 53 2011" xfId="2055" xr:uid="{00000000-0005-0000-0000-0000BF0B0000}"/>
    <cellStyle name="6_Nhucauvon_2010_6_BCXDCB_6thang_2010_BCH_Sheet2" xfId="2056" xr:uid="{00000000-0005-0000-0000-0000C00B0000}"/>
    <cellStyle name="6_Nhucauvon_2010_QT bieu 45 va 53 2011" xfId="2057" xr:uid="{00000000-0005-0000-0000-0000C10B0000}"/>
    <cellStyle name="6_Nhucauvon_2010_Sheet2" xfId="2058" xr:uid="{00000000-0005-0000-0000-0000C20B0000}"/>
    <cellStyle name="6_QT bieu 45 va 53 2011" xfId="2059" xr:uid="{00000000-0005-0000-0000-0000C30B0000}"/>
    <cellStyle name="6_Sheet2" xfId="2060" xr:uid="{00000000-0005-0000-0000-0000C40B0000}"/>
    <cellStyle name="6_thanh hoa lap du an 062008" xfId="2064" xr:uid="{00000000-0005-0000-0000-0000C80B0000}"/>
    <cellStyle name="6_thanh hoa lap du an 062008_QT bieu 45 va 53 2011" xfId="2065" xr:uid="{00000000-0005-0000-0000-0000C90B0000}"/>
    <cellStyle name="6_thanh hoa lap du an 062008_Sheet2" xfId="2066" xr:uid="{00000000-0005-0000-0000-0000CA0B0000}"/>
    <cellStyle name="6_TMDTluong_540000(1)" xfId="2061" xr:uid="{00000000-0005-0000-0000-0000C50B0000}"/>
    <cellStyle name="6_TMDTluong_540000(1)_QT bieu 45 va 53 2011" xfId="2062" xr:uid="{00000000-0005-0000-0000-0000C60B0000}"/>
    <cellStyle name="6_TMDTluong_540000(1)_Sheet2" xfId="2063" xr:uid="{00000000-0005-0000-0000-0000C70B0000}"/>
    <cellStyle name="60% - Accent1 10 2" xfId="9256" xr:uid="{00000000-0005-0000-0000-0000CB0B0000}"/>
    <cellStyle name="60% - Accent1 11 2" xfId="9257" xr:uid="{00000000-0005-0000-0000-0000CC0B0000}"/>
    <cellStyle name="60% - Accent1 12 2" xfId="9258" xr:uid="{00000000-0005-0000-0000-0000CD0B0000}"/>
    <cellStyle name="60% - Accent1 13 2" xfId="9259" xr:uid="{00000000-0005-0000-0000-0000CE0B0000}"/>
    <cellStyle name="60% - Accent1 14 2" xfId="9260" xr:uid="{00000000-0005-0000-0000-0000CF0B0000}"/>
    <cellStyle name="60% - Accent1 15 2" xfId="9261" xr:uid="{00000000-0005-0000-0000-0000D00B0000}"/>
    <cellStyle name="60% - Accent1 2" xfId="9262" xr:uid="{00000000-0005-0000-0000-0000D10B0000}"/>
    <cellStyle name="60% - Accent1 3 2" xfId="9263" xr:uid="{00000000-0005-0000-0000-0000D20B0000}"/>
    <cellStyle name="60% - Accent1 3 3" xfId="9264" xr:uid="{00000000-0005-0000-0000-0000D30B0000}"/>
    <cellStyle name="60% - Accent1 3 4" xfId="9265" xr:uid="{00000000-0005-0000-0000-0000D40B0000}"/>
    <cellStyle name="60% - Accent1 3 5" xfId="9266" xr:uid="{00000000-0005-0000-0000-0000D50B0000}"/>
    <cellStyle name="60% - Accent1 3 6" xfId="9267" xr:uid="{00000000-0005-0000-0000-0000D60B0000}"/>
    <cellStyle name="60% - Accent1 3 7" xfId="9268" xr:uid="{00000000-0005-0000-0000-0000D70B0000}"/>
    <cellStyle name="60% - Accent1 3 8" xfId="9269" xr:uid="{00000000-0005-0000-0000-0000D80B0000}"/>
    <cellStyle name="60% - Accent1 3 9" xfId="9270" xr:uid="{00000000-0005-0000-0000-0000D90B0000}"/>
    <cellStyle name="60% - Accent1 4 2" xfId="9271" xr:uid="{00000000-0005-0000-0000-0000DA0B0000}"/>
    <cellStyle name="60% - Accent1 4 3" xfId="9272" xr:uid="{00000000-0005-0000-0000-0000DB0B0000}"/>
    <cellStyle name="60% - Accent1 4 4" xfId="9273" xr:uid="{00000000-0005-0000-0000-0000DC0B0000}"/>
    <cellStyle name="60% - Accent1 4 5" xfId="9274" xr:uid="{00000000-0005-0000-0000-0000DD0B0000}"/>
    <cellStyle name="60% - Accent1 4 6" xfId="9275" xr:uid="{00000000-0005-0000-0000-0000DE0B0000}"/>
    <cellStyle name="60% - Accent1 4 7" xfId="9276" xr:uid="{00000000-0005-0000-0000-0000DF0B0000}"/>
    <cellStyle name="60% - Accent1 4 8" xfId="9277" xr:uid="{00000000-0005-0000-0000-0000E00B0000}"/>
    <cellStyle name="60% - Accent1 4 9" xfId="9278" xr:uid="{00000000-0005-0000-0000-0000E10B0000}"/>
    <cellStyle name="60% - Accent1 5 2" xfId="9279" xr:uid="{00000000-0005-0000-0000-0000E20B0000}"/>
    <cellStyle name="60% - Accent1 5 3" xfId="9280" xr:uid="{00000000-0005-0000-0000-0000E30B0000}"/>
    <cellStyle name="60% - Accent1 5 4" xfId="9281" xr:uid="{00000000-0005-0000-0000-0000E40B0000}"/>
    <cellStyle name="60% - Accent1 5 5" xfId="9282" xr:uid="{00000000-0005-0000-0000-0000E50B0000}"/>
    <cellStyle name="60% - Accent1 5 6" xfId="9283" xr:uid="{00000000-0005-0000-0000-0000E60B0000}"/>
    <cellStyle name="60% - Accent1 5 7" xfId="9284" xr:uid="{00000000-0005-0000-0000-0000E70B0000}"/>
    <cellStyle name="60% - Accent1 5 8" xfId="9285" xr:uid="{00000000-0005-0000-0000-0000E80B0000}"/>
    <cellStyle name="60% - Accent1 5 9" xfId="9286" xr:uid="{00000000-0005-0000-0000-0000E90B0000}"/>
    <cellStyle name="60% - Accent1 6 2" xfId="9287" xr:uid="{00000000-0005-0000-0000-0000EA0B0000}"/>
    <cellStyle name="60% - Accent1 6 3" xfId="9288" xr:uid="{00000000-0005-0000-0000-0000EB0B0000}"/>
    <cellStyle name="60% - Accent1 6 4" xfId="9289" xr:uid="{00000000-0005-0000-0000-0000EC0B0000}"/>
    <cellStyle name="60% - Accent1 6 5" xfId="9290" xr:uid="{00000000-0005-0000-0000-0000ED0B0000}"/>
    <cellStyle name="60% - Accent1 6 6" xfId="9291" xr:uid="{00000000-0005-0000-0000-0000EE0B0000}"/>
    <cellStyle name="60% - Accent1 6 7" xfId="9292" xr:uid="{00000000-0005-0000-0000-0000EF0B0000}"/>
    <cellStyle name="60% - Accent1 6 8" xfId="9293" xr:uid="{00000000-0005-0000-0000-0000F00B0000}"/>
    <cellStyle name="60% - Accent1 6 9" xfId="9294" xr:uid="{00000000-0005-0000-0000-0000F10B0000}"/>
    <cellStyle name="60% - Accent1 7 2" xfId="9295" xr:uid="{00000000-0005-0000-0000-0000F20B0000}"/>
    <cellStyle name="60% - Accent1 7 3" xfId="9296" xr:uid="{00000000-0005-0000-0000-0000F30B0000}"/>
    <cellStyle name="60% - Accent1 7 4" xfId="9297" xr:uid="{00000000-0005-0000-0000-0000F40B0000}"/>
    <cellStyle name="60% - Accent1 7 5" xfId="9298" xr:uid="{00000000-0005-0000-0000-0000F50B0000}"/>
    <cellStyle name="60% - Accent1 7 6" xfId="9299" xr:uid="{00000000-0005-0000-0000-0000F60B0000}"/>
    <cellStyle name="60% - Accent1 7 7" xfId="9300" xr:uid="{00000000-0005-0000-0000-0000F70B0000}"/>
    <cellStyle name="60% - Accent1 7 8" xfId="9301" xr:uid="{00000000-0005-0000-0000-0000F80B0000}"/>
    <cellStyle name="60% - Accent1 7 9" xfId="9302" xr:uid="{00000000-0005-0000-0000-0000F90B0000}"/>
    <cellStyle name="60% - Accent1 8 2" xfId="9303" xr:uid="{00000000-0005-0000-0000-0000FA0B0000}"/>
    <cellStyle name="60% - Accent1 8 3" xfId="9304" xr:uid="{00000000-0005-0000-0000-0000FB0B0000}"/>
    <cellStyle name="60% - Accent1 8 4" xfId="9305" xr:uid="{00000000-0005-0000-0000-0000FC0B0000}"/>
    <cellStyle name="60% - Accent1 8 5" xfId="9306" xr:uid="{00000000-0005-0000-0000-0000FD0B0000}"/>
    <cellStyle name="60% - Accent1 8 6" xfId="9307" xr:uid="{00000000-0005-0000-0000-0000FE0B0000}"/>
    <cellStyle name="60% - Accent1 8 7" xfId="9308" xr:uid="{00000000-0005-0000-0000-0000FF0B0000}"/>
    <cellStyle name="60% - Accent1 8 8" xfId="9309" xr:uid="{00000000-0005-0000-0000-0000000C0000}"/>
    <cellStyle name="60% - Accent1 8 9" xfId="9310" xr:uid="{00000000-0005-0000-0000-0000010C0000}"/>
    <cellStyle name="60% - Accent1 9 2" xfId="9311" xr:uid="{00000000-0005-0000-0000-0000020C0000}"/>
    <cellStyle name="60% - Accent2 10 2" xfId="9312" xr:uid="{00000000-0005-0000-0000-0000030C0000}"/>
    <cellStyle name="60% - Accent2 11 2" xfId="9313" xr:uid="{00000000-0005-0000-0000-0000040C0000}"/>
    <cellStyle name="60% - Accent2 12 2" xfId="9314" xr:uid="{00000000-0005-0000-0000-0000050C0000}"/>
    <cellStyle name="60% - Accent2 13 2" xfId="9315" xr:uid="{00000000-0005-0000-0000-0000060C0000}"/>
    <cellStyle name="60% - Accent2 14 2" xfId="9316" xr:uid="{00000000-0005-0000-0000-0000070C0000}"/>
    <cellStyle name="60% - Accent2 15 2" xfId="9317" xr:uid="{00000000-0005-0000-0000-0000080C0000}"/>
    <cellStyle name="60% - Accent2 2" xfId="9318" xr:uid="{00000000-0005-0000-0000-0000090C0000}"/>
    <cellStyle name="60% - Accent2 3 2" xfId="9319" xr:uid="{00000000-0005-0000-0000-00000A0C0000}"/>
    <cellStyle name="60% - Accent2 3 3" xfId="9320" xr:uid="{00000000-0005-0000-0000-00000B0C0000}"/>
    <cellStyle name="60% - Accent2 3 4" xfId="9321" xr:uid="{00000000-0005-0000-0000-00000C0C0000}"/>
    <cellStyle name="60% - Accent2 3 5" xfId="9322" xr:uid="{00000000-0005-0000-0000-00000D0C0000}"/>
    <cellStyle name="60% - Accent2 3 6" xfId="9323" xr:uid="{00000000-0005-0000-0000-00000E0C0000}"/>
    <cellStyle name="60% - Accent2 3 7" xfId="9324" xr:uid="{00000000-0005-0000-0000-00000F0C0000}"/>
    <cellStyle name="60% - Accent2 3 8" xfId="9325" xr:uid="{00000000-0005-0000-0000-0000100C0000}"/>
    <cellStyle name="60% - Accent2 3 9" xfId="9326" xr:uid="{00000000-0005-0000-0000-0000110C0000}"/>
    <cellStyle name="60% - Accent2 4 2" xfId="9327" xr:uid="{00000000-0005-0000-0000-0000120C0000}"/>
    <cellStyle name="60% - Accent2 4 3" xfId="9328" xr:uid="{00000000-0005-0000-0000-0000130C0000}"/>
    <cellStyle name="60% - Accent2 4 4" xfId="9329" xr:uid="{00000000-0005-0000-0000-0000140C0000}"/>
    <cellStyle name="60% - Accent2 4 5" xfId="9330" xr:uid="{00000000-0005-0000-0000-0000150C0000}"/>
    <cellStyle name="60% - Accent2 4 6" xfId="9331" xr:uid="{00000000-0005-0000-0000-0000160C0000}"/>
    <cellStyle name="60% - Accent2 4 7" xfId="9332" xr:uid="{00000000-0005-0000-0000-0000170C0000}"/>
    <cellStyle name="60% - Accent2 4 8" xfId="9333" xr:uid="{00000000-0005-0000-0000-0000180C0000}"/>
    <cellStyle name="60% - Accent2 4 9" xfId="9334" xr:uid="{00000000-0005-0000-0000-0000190C0000}"/>
    <cellStyle name="60% - Accent2 5 2" xfId="9335" xr:uid="{00000000-0005-0000-0000-00001A0C0000}"/>
    <cellStyle name="60% - Accent2 5 3" xfId="9336" xr:uid="{00000000-0005-0000-0000-00001B0C0000}"/>
    <cellStyle name="60% - Accent2 5 4" xfId="9337" xr:uid="{00000000-0005-0000-0000-00001C0C0000}"/>
    <cellStyle name="60% - Accent2 5 5" xfId="9338" xr:uid="{00000000-0005-0000-0000-00001D0C0000}"/>
    <cellStyle name="60% - Accent2 5 6" xfId="9339" xr:uid="{00000000-0005-0000-0000-00001E0C0000}"/>
    <cellStyle name="60% - Accent2 5 7" xfId="9340" xr:uid="{00000000-0005-0000-0000-00001F0C0000}"/>
    <cellStyle name="60% - Accent2 5 8" xfId="9341" xr:uid="{00000000-0005-0000-0000-0000200C0000}"/>
    <cellStyle name="60% - Accent2 5 9" xfId="9342" xr:uid="{00000000-0005-0000-0000-0000210C0000}"/>
    <cellStyle name="60% - Accent2 6 2" xfId="9343" xr:uid="{00000000-0005-0000-0000-0000220C0000}"/>
    <cellStyle name="60% - Accent2 6 3" xfId="9344" xr:uid="{00000000-0005-0000-0000-0000230C0000}"/>
    <cellStyle name="60% - Accent2 6 4" xfId="9345" xr:uid="{00000000-0005-0000-0000-0000240C0000}"/>
    <cellStyle name="60% - Accent2 6 5" xfId="9346" xr:uid="{00000000-0005-0000-0000-0000250C0000}"/>
    <cellStyle name="60% - Accent2 6 6" xfId="9347" xr:uid="{00000000-0005-0000-0000-0000260C0000}"/>
    <cellStyle name="60% - Accent2 6 7" xfId="9348" xr:uid="{00000000-0005-0000-0000-0000270C0000}"/>
    <cellStyle name="60% - Accent2 6 8" xfId="9349" xr:uid="{00000000-0005-0000-0000-0000280C0000}"/>
    <cellStyle name="60% - Accent2 6 9" xfId="9350" xr:uid="{00000000-0005-0000-0000-0000290C0000}"/>
    <cellStyle name="60% - Accent2 7 2" xfId="9351" xr:uid="{00000000-0005-0000-0000-00002A0C0000}"/>
    <cellStyle name="60% - Accent2 7 3" xfId="9352" xr:uid="{00000000-0005-0000-0000-00002B0C0000}"/>
    <cellStyle name="60% - Accent2 7 4" xfId="9353" xr:uid="{00000000-0005-0000-0000-00002C0C0000}"/>
    <cellStyle name="60% - Accent2 7 5" xfId="9354" xr:uid="{00000000-0005-0000-0000-00002D0C0000}"/>
    <cellStyle name="60% - Accent2 7 6" xfId="9355" xr:uid="{00000000-0005-0000-0000-00002E0C0000}"/>
    <cellStyle name="60% - Accent2 7 7" xfId="9356" xr:uid="{00000000-0005-0000-0000-00002F0C0000}"/>
    <cellStyle name="60% - Accent2 7 8" xfId="9357" xr:uid="{00000000-0005-0000-0000-0000300C0000}"/>
    <cellStyle name="60% - Accent2 7 9" xfId="9358" xr:uid="{00000000-0005-0000-0000-0000310C0000}"/>
    <cellStyle name="60% - Accent2 8 2" xfId="9359" xr:uid="{00000000-0005-0000-0000-0000320C0000}"/>
    <cellStyle name="60% - Accent2 8 3" xfId="9360" xr:uid="{00000000-0005-0000-0000-0000330C0000}"/>
    <cellStyle name="60% - Accent2 8 4" xfId="9361" xr:uid="{00000000-0005-0000-0000-0000340C0000}"/>
    <cellStyle name="60% - Accent2 8 5" xfId="9362" xr:uid="{00000000-0005-0000-0000-0000350C0000}"/>
    <cellStyle name="60% - Accent2 8 6" xfId="9363" xr:uid="{00000000-0005-0000-0000-0000360C0000}"/>
    <cellStyle name="60% - Accent2 8 7" xfId="9364" xr:uid="{00000000-0005-0000-0000-0000370C0000}"/>
    <cellStyle name="60% - Accent2 8 8" xfId="9365" xr:uid="{00000000-0005-0000-0000-0000380C0000}"/>
    <cellStyle name="60% - Accent2 8 9" xfId="9366" xr:uid="{00000000-0005-0000-0000-0000390C0000}"/>
    <cellStyle name="60% - Accent2 9 2" xfId="9367" xr:uid="{00000000-0005-0000-0000-00003A0C0000}"/>
    <cellStyle name="60% - Accent3 10 2" xfId="9368" xr:uid="{00000000-0005-0000-0000-00003B0C0000}"/>
    <cellStyle name="60% - Accent3 11 2" xfId="9369" xr:uid="{00000000-0005-0000-0000-00003C0C0000}"/>
    <cellStyle name="60% - Accent3 12 2" xfId="9370" xr:uid="{00000000-0005-0000-0000-00003D0C0000}"/>
    <cellStyle name="60% - Accent3 13 2" xfId="9371" xr:uid="{00000000-0005-0000-0000-00003E0C0000}"/>
    <cellStyle name="60% - Accent3 14 2" xfId="9372" xr:uid="{00000000-0005-0000-0000-00003F0C0000}"/>
    <cellStyle name="60% - Accent3 15 2" xfId="9373" xr:uid="{00000000-0005-0000-0000-0000400C0000}"/>
    <cellStyle name="60% - Accent3 2" xfId="9374" xr:uid="{00000000-0005-0000-0000-0000410C0000}"/>
    <cellStyle name="60% - Accent3 3 2" xfId="9375" xr:uid="{00000000-0005-0000-0000-0000420C0000}"/>
    <cellStyle name="60% - Accent3 3 3" xfId="9376" xr:uid="{00000000-0005-0000-0000-0000430C0000}"/>
    <cellStyle name="60% - Accent3 3 4" xfId="9377" xr:uid="{00000000-0005-0000-0000-0000440C0000}"/>
    <cellStyle name="60% - Accent3 3 5" xfId="9378" xr:uid="{00000000-0005-0000-0000-0000450C0000}"/>
    <cellStyle name="60% - Accent3 3 6" xfId="9379" xr:uid="{00000000-0005-0000-0000-0000460C0000}"/>
    <cellStyle name="60% - Accent3 3 7" xfId="9380" xr:uid="{00000000-0005-0000-0000-0000470C0000}"/>
    <cellStyle name="60% - Accent3 3 8" xfId="9381" xr:uid="{00000000-0005-0000-0000-0000480C0000}"/>
    <cellStyle name="60% - Accent3 3 9" xfId="9382" xr:uid="{00000000-0005-0000-0000-0000490C0000}"/>
    <cellStyle name="60% - Accent3 4 2" xfId="9383" xr:uid="{00000000-0005-0000-0000-00004A0C0000}"/>
    <cellStyle name="60% - Accent3 4 3" xfId="9384" xr:uid="{00000000-0005-0000-0000-00004B0C0000}"/>
    <cellStyle name="60% - Accent3 4 4" xfId="9385" xr:uid="{00000000-0005-0000-0000-00004C0C0000}"/>
    <cellStyle name="60% - Accent3 4 5" xfId="9386" xr:uid="{00000000-0005-0000-0000-00004D0C0000}"/>
    <cellStyle name="60% - Accent3 4 6" xfId="9387" xr:uid="{00000000-0005-0000-0000-00004E0C0000}"/>
    <cellStyle name="60% - Accent3 4 7" xfId="9388" xr:uid="{00000000-0005-0000-0000-00004F0C0000}"/>
    <cellStyle name="60% - Accent3 4 8" xfId="9389" xr:uid="{00000000-0005-0000-0000-0000500C0000}"/>
    <cellStyle name="60% - Accent3 4 9" xfId="9390" xr:uid="{00000000-0005-0000-0000-0000510C0000}"/>
    <cellStyle name="60% - Accent3 5 2" xfId="9391" xr:uid="{00000000-0005-0000-0000-0000520C0000}"/>
    <cellStyle name="60% - Accent3 5 3" xfId="9392" xr:uid="{00000000-0005-0000-0000-0000530C0000}"/>
    <cellStyle name="60% - Accent3 5 4" xfId="9393" xr:uid="{00000000-0005-0000-0000-0000540C0000}"/>
    <cellStyle name="60% - Accent3 5 5" xfId="9394" xr:uid="{00000000-0005-0000-0000-0000550C0000}"/>
    <cellStyle name="60% - Accent3 5 6" xfId="9395" xr:uid="{00000000-0005-0000-0000-0000560C0000}"/>
    <cellStyle name="60% - Accent3 5 7" xfId="9396" xr:uid="{00000000-0005-0000-0000-0000570C0000}"/>
    <cellStyle name="60% - Accent3 5 8" xfId="9397" xr:uid="{00000000-0005-0000-0000-0000580C0000}"/>
    <cellStyle name="60% - Accent3 5 9" xfId="9398" xr:uid="{00000000-0005-0000-0000-0000590C0000}"/>
    <cellStyle name="60% - Accent3 6 2" xfId="9399" xr:uid="{00000000-0005-0000-0000-00005A0C0000}"/>
    <cellStyle name="60% - Accent3 6 3" xfId="9400" xr:uid="{00000000-0005-0000-0000-00005B0C0000}"/>
    <cellStyle name="60% - Accent3 6 4" xfId="9401" xr:uid="{00000000-0005-0000-0000-00005C0C0000}"/>
    <cellStyle name="60% - Accent3 6 5" xfId="9402" xr:uid="{00000000-0005-0000-0000-00005D0C0000}"/>
    <cellStyle name="60% - Accent3 6 6" xfId="9403" xr:uid="{00000000-0005-0000-0000-00005E0C0000}"/>
    <cellStyle name="60% - Accent3 6 7" xfId="9404" xr:uid="{00000000-0005-0000-0000-00005F0C0000}"/>
    <cellStyle name="60% - Accent3 6 8" xfId="9405" xr:uid="{00000000-0005-0000-0000-0000600C0000}"/>
    <cellStyle name="60% - Accent3 6 9" xfId="9406" xr:uid="{00000000-0005-0000-0000-0000610C0000}"/>
    <cellStyle name="60% - Accent3 7 2" xfId="9407" xr:uid="{00000000-0005-0000-0000-0000620C0000}"/>
    <cellStyle name="60% - Accent3 7 3" xfId="9408" xr:uid="{00000000-0005-0000-0000-0000630C0000}"/>
    <cellStyle name="60% - Accent3 7 4" xfId="9409" xr:uid="{00000000-0005-0000-0000-0000640C0000}"/>
    <cellStyle name="60% - Accent3 7 5" xfId="9410" xr:uid="{00000000-0005-0000-0000-0000650C0000}"/>
    <cellStyle name="60% - Accent3 7 6" xfId="9411" xr:uid="{00000000-0005-0000-0000-0000660C0000}"/>
    <cellStyle name="60% - Accent3 7 7" xfId="9412" xr:uid="{00000000-0005-0000-0000-0000670C0000}"/>
    <cellStyle name="60% - Accent3 7 8" xfId="9413" xr:uid="{00000000-0005-0000-0000-0000680C0000}"/>
    <cellStyle name="60% - Accent3 7 9" xfId="9414" xr:uid="{00000000-0005-0000-0000-0000690C0000}"/>
    <cellStyle name="60% - Accent3 8 2" xfId="9415" xr:uid="{00000000-0005-0000-0000-00006A0C0000}"/>
    <cellStyle name="60% - Accent3 8 3" xfId="9416" xr:uid="{00000000-0005-0000-0000-00006B0C0000}"/>
    <cellStyle name="60% - Accent3 8 4" xfId="9417" xr:uid="{00000000-0005-0000-0000-00006C0C0000}"/>
    <cellStyle name="60% - Accent3 8 5" xfId="9418" xr:uid="{00000000-0005-0000-0000-00006D0C0000}"/>
    <cellStyle name="60% - Accent3 8 6" xfId="9419" xr:uid="{00000000-0005-0000-0000-00006E0C0000}"/>
    <cellStyle name="60% - Accent3 8 7" xfId="9420" xr:uid="{00000000-0005-0000-0000-00006F0C0000}"/>
    <cellStyle name="60% - Accent3 8 8" xfId="9421" xr:uid="{00000000-0005-0000-0000-0000700C0000}"/>
    <cellStyle name="60% - Accent3 8 9" xfId="9422" xr:uid="{00000000-0005-0000-0000-0000710C0000}"/>
    <cellStyle name="60% - Accent3 9 2" xfId="9423" xr:uid="{00000000-0005-0000-0000-0000720C0000}"/>
    <cellStyle name="60% - Accent4 10 2" xfId="9424" xr:uid="{00000000-0005-0000-0000-0000730C0000}"/>
    <cellStyle name="60% - Accent4 11 2" xfId="9425" xr:uid="{00000000-0005-0000-0000-0000740C0000}"/>
    <cellStyle name="60% - Accent4 12 2" xfId="9426" xr:uid="{00000000-0005-0000-0000-0000750C0000}"/>
    <cellStyle name="60% - Accent4 13 2" xfId="9427" xr:uid="{00000000-0005-0000-0000-0000760C0000}"/>
    <cellStyle name="60% - Accent4 14 2" xfId="9428" xr:uid="{00000000-0005-0000-0000-0000770C0000}"/>
    <cellStyle name="60% - Accent4 15 2" xfId="9429" xr:uid="{00000000-0005-0000-0000-0000780C0000}"/>
    <cellStyle name="60% - Accent4 2" xfId="9430" xr:uid="{00000000-0005-0000-0000-0000790C0000}"/>
    <cellStyle name="60% - Accent4 3 2" xfId="9431" xr:uid="{00000000-0005-0000-0000-00007A0C0000}"/>
    <cellStyle name="60% - Accent4 3 3" xfId="9432" xr:uid="{00000000-0005-0000-0000-00007B0C0000}"/>
    <cellStyle name="60% - Accent4 3 4" xfId="9433" xr:uid="{00000000-0005-0000-0000-00007C0C0000}"/>
    <cellStyle name="60% - Accent4 3 5" xfId="9434" xr:uid="{00000000-0005-0000-0000-00007D0C0000}"/>
    <cellStyle name="60% - Accent4 3 6" xfId="9435" xr:uid="{00000000-0005-0000-0000-00007E0C0000}"/>
    <cellStyle name="60% - Accent4 3 7" xfId="9436" xr:uid="{00000000-0005-0000-0000-00007F0C0000}"/>
    <cellStyle name="60% - Accent4 3 8" xfId="9437" xr:uid="{00000000-0005-0000-0000-0000800C0000}"/>
    <cellStyle name="60% - Accent4 3 9" xfId="9438" xr:uid="{00000000-0005-0000-0000-0000810C0000}"/>
    <cellStyle name="60% - Accent4 4 2" xfId="9439" xr:uid="{00000000-0005-0000-0000-0000820C0000}"/>
    <cellStyle name="60% - Accent4 4 3" xfId="9440" xr:uid="{00000000-0005-0000-0000-0000830C0000}"/>
    <cellStyle name="60% - Accent4 4 4" xfId="9441" xr:uid="{00000000-0005-0000-0000-0000840C0000}"/>
    <cellStyle name="60% - Accent4 4 5" xfId="9442" xr:uid="{00000000-0005-0000-0000-0000850C0000}"/>
    <cellStyle name="60% - Accent4 4 6" xfId="9443" xr:uid="{00000000-0005-0000-0000-0000860C0000}"/>
    <cellStyle name="60% - Accent4 4 7" xfId="9444" xr:uid="{00000000-0005-0000-0000-0000870C0000}"/>
    <cellStyle name="60% - Accent4 4 8" xfId="9445" xr:uid="{00000000-0005-0000-0000-0000880C0000}"/>
    <cellStyle name="60% - Accent4 4 9" xfId="9446" xr:uid="{00000000-0005-0000-0000-0000890C0000}"/>
    <cellStyle name="60% - Accent4 5 2" xfId="9447" xr:uid="{00000000-0005-0000-0000-00008A0C0000}"/>
    <cellStyle name="60% - Accent4 5 3" xfId="9448" xr:uid="{00000000-0005-0000-0000-00008B0C0000}"/>
    <cellStyle name="60% - Accent4 5 4" xfId="9449" xr:uid="{00000000-0005-0000-0000-00008C0C0000}"/>
    <cellStyle name="60% - Accent4 5 5" xfId="9450" xr:uid="{00000000-0005-0000-0000-00008D0C0000}"/>
    <cellStyle name="60% - Accent4 5 6" xfId="9451" xr:uid="{00000000-0005-0000-0000-00008E0C0000}"/>
    <cellStyle name="60% - Accent4 5 7" xfId="9452" xr:uid="{00000000-0005-0000-0000-00008F0C0000}"/>
    <cellStyle name="60% - Accent4 5 8" xfId="9453" xr:uid="{00000000-0005-0000-0000-0000900C0000}"/>
    <cellStyle name="60% - Accent4 5 9" xfId="9454" xr:uid="{00000000-0005-0000-0000-0000910C0000}"/>
    <cellStyle name="60% - Accent4 6 2" xfId="9455" xr:uid="{00000000-0005-0000-0000-0000920C0000}"/>
    <cellStyle name="60% - Accent4 6 3" xfId="9456" xr:uid="{00000000-0005-0000-0000-0000930C0000}"/>
    <cellStyle name="60% - Accent4 6 4" xfId="9457" xr:uid="{00000000-0005-0000-0000-0000940C0000}"/>
    <cellStyle name="60% - Accent4 6 5" xfId="9458" xr:uid="{00000000-0005-0000-0000-0000950C0000}"/>
    <cellStyle name="60% - Accent4 6 6" xfId="9459" xr:uid="{00000000-0005-0000-0000-0000960C0000}"/>
    <cellStyle name="60% - Accent4 6 7" xfId="9460" xr:uid="{00000000-0005-0000-0000-0000970C0000}"/>
    <cellStyle name="60% - Accent4 6 8" xfId="9461" xr:uid="{00000000-0005-0000-0000-0000980C0000}"/>
    <cellStyle name="60% - Accent4 6 9" xfId="9462" xr:uid="{00000000-0005-0000-0000-0000990C0000}"/>
    <cellStyle name="60% - Accent4 7 2" xfId="9463" xr:uid="{00000000-0005-0000-0000-00009A0C0000}"/>
    <cellStyle name="60% - Accent4 7 3" xfId="9464" xr:uid="{00000000-0005-0000-0000-00009B0C0000}"/>
    <cellStyle name="60% - Accent4 7 4" xfId="9465" xr:uid="{00000000-0005-0000-0000-00009C0C0000}"/>
    <cellStyle name="60% - Accent4 7 5" xfId="9466" xr:uid="{00000000-0005-0000-0000-00009D0C0000}"/>
    <cellStyle name="60% - Accent4 7 6" xfId="9467" xr:uid="{00000000-0005-0000-0000-00009E0C0000}"/>
    <cellStyle name="60% - Accent4 7 7" xfId="9468" xr:uid="{00000000-0005-0000-0000-00009F0C0000}"/>
    <cellStyle name="60% - Accent4 7 8" xfId="9469" xr:uid="{00000000-0005-0000-0000-0000A00C0000}"/>
    <cellStyle name="60% - Accent4 7 9" xfId="9470" xr:uid="{00000000-0005-0000-0000-0000A10C0000}"/>
    <cellStyle name="60% - Accent4 8 2" xfId="9471" xr:uid="{00000000-0005-0000-0000-0000A20C0000}"/>
    <cellStyle name="60% - Accent4 8 3" xfId="9472" xr:uid="{00000000-0005-0000-0000-0000A30C0000}"/>
    <cellStyle name="60% - Accent4 8 4" xfId="9473" xr:uid="{00000000-0005-0000-0000-0000A40C0000}"/>
    <cellStyle name="60% - Accent4 8 5" xfId="9474" xr:uid="{00000000-0005-0000-0000-0000A50C0000}"/>
    <cellStyle name="60% - Accent4 8 6" xfId="9475" xr:uid="{00000000-0005-0000-0000-0000A60C0000}"/>
    <cellStyle name="60% - Accent4 8 7" xfId="9476" xr:uid="{00000000-0005-0000-0000-0000A70C0000}"/>
    <cellStyle name="60% - Accent4 8 8" xfId="9477" xr:uid="{00000000-0005-0000-0000-0000A80C0000}"/>
    <cellStyle name="60% - Accent4 8 9" xfId="9478" xr:uid="{00000000-0005-0000-0000-0000A90C0000}"/>
    <cellStyle name="60% - Accent4 9 2" xfId="9479" xr:uid="{00000000-0005-0000-0000-0000AA0C0000}"/>
    <cellStyle name="60% - Accent5 10 2" xfId="9480" xr:uid="{00000000-0005-0000-0000-0000AB0C0000}"/>
    <cellStyle name="60% - Accent5 11 2" xfId="9481" xr:uid="{00000000-0005-0000-0000-0000AC0C0000}"/>
    <cellStyle name="60% - Accent5 12 2" xfId="9482" xr:uid="{00000000-0005-0000-0000-0000AD0C0000}"/>
    <cellStyle name="60% - Accent5 13 2" xfId="9483" xr:uid="{00000000-0005-0000-0000-0000AE0C0000}"/>
    <cellStyle name="60% - Accent5 14 2" xfId="9484" xr:uid="{00000000-0005-0000-0000-0000AF0C0000}"/>
    <cellStyle name="60% - Accent5 15 2" xfId="9485" xr:uid="{00000000-0005-0000-0000-0000B00C0000}"/>
    <cellStyle name="60% - Accent5 2" xfId="9486" xr:uid="{00000000-0005-0000-0000-0000B10C0000}"/>
    <cellStyle name="60% - Accent5 3 2" xfId="9487" xr:uid="{00000000-0005-0000-0000-0000B20C0000}"/>
    <cellStyle name="60% - Accent5 3 3" xfId="9488" xr:uid="{00000000-0005-0000-0000-0000B30C0000}"/>
    <cellStyle name="60% - Accent5 3 4" xfId="9489" xr:uid="{00000000-0005-0000-0000-0000B40C0000}"/>
    <cellStyle name="60% - Accent5 3 5" xfId="9490" xr:uid="{00000000-0005-0000-0000-0000B50C0000}"/>
    <cellStyle name="60% - Accent5 3 6" xfId="9491" xr:uid="{00000000-0005-0000-0000-0000B60C0000}"/>
    <cellStyle name="60% - Accent5 3 7" xfId="9492" xr:uid="{00000000-0005-0000-0000-0000B70C0000}"/>
    <cellStyle name="60% - Accent5 3 8" xfId="9493" xr:uid="{00000000-0005-0000-0000-0000B80C0000}"/>
    <cellStyle name="60% - Accent5 3 9" xfId="9494" xr:uid="{00000000-0005-0000-0000-0000B90C0000}"/>
    <cellStyle name="60% - Accent5 4 2" xfId="9495" xr:uid="{00000000-0005-0000-0000-0000BA0C0000}"/>
    <cellStyle name="60% - Accent5 4 3" xfId="9496" xr:uid="{00000000-0005-0000-0000-0000BB0C0000}"/>
    <cellStyle name="60% - Accent5 4 4" xfId="9497" xr:uid="{00000000-0005-0000-0000-0000BC0C0000}"/>
    <cellStyle name="60% - Accent5 4 5" xfId="9498" xr:uid="{00000000-0005-0000-0000-0000BD0C0000}"/>
    <cellStyle name="60% - Accent5 4 6" xfId="9499" xr:uid="{00000000-0005-0000-0000-0000BE0C0000}"/>
    <cellStyle name="60% - Accent5 4 7" xfId="9500" xr:uid="{00000000-0005-0000-0000-0000BF0C0000}"/>
    <cellStyle name="60% - Accent5 4 8" xfId="9501" xr:uid="{00000000-0005-0000-0000-0000C00C0000}"/>
    <cellStyle name="60% - Accent5 4 9" xfId="9502" xr:uid="{00000000-0005-0000-0000-0000C10C0000}"/>
    <cellStyle name="60% - Accent5 5 2" xfId="9503" xr:uid="{00000000-0005-0000-0000-0000C20C0000}"/>
    <cellStyle name="60% - Accent5 5 3" xfId="9504" xr:uid="{00000000-0005-0000-0000-0000C30C0000}"/>
    <cellStyle name="60% - Accent5 5 4" xfId="9505" xr:uid="{00000000-0005-0000-0000-0000C40C0000}"/>
    <cellStyle name="60% - Accent5 5 5" xfId="9506" xr:uid="{00000000-0005-0000-0000-0000C50C0000}"/>
    <cellStyle name="60% - Accent5 5 6" xfId="9507" xr:uid="{00000000-0005-0000-0000-0000C60C0000}"/>
    <cellStyle name="60% - Accent5 5 7" xfId="9508" xr:uid="{00000000-0005-0000-0000-0000C70C0000}"/>
    <cellStyle name="60% - Accent5 5 8" xfId="9509" xr:uid="{00000000-0005-0000-0000-0000C80C0000}"/>
    <cellStyle name="60% - Accent5 5 9" xfId="9510" xr:uid="{00000000-0005-0000-0000-0000C90C0000}"/>
    <cellStyle name="60% - Accent5 6 2" xfId="9511" xr:uid="{00000000-0005-0000-0000-0000CA0C0000}"/>
    <cellStyle name="60% - Accent5 6 3" xfId="9512" xr:uid="{00000000-0005-0000-0000-0000CB0C0000}"/>
    <cellStyle name="60% - Accent5 6 4" xfId="9513" xr:uid="{00000000-0005-0000-0000-0000CC0C0000}"/>
    <cellStyle name="60% - Accent5 6 5" xfId="9514" xr:uid="{00000000-0005-0000-0000-0000CD0C0000}"/>
    <cellStyle name="60% - Accent5 6 6" xfId="9515" xr:uid="{00000000-0005-0000-0000-0000CE0C0000}"/>
    <cellStyle name="60% - Accent5 6 7" xfId="9516" xr:uid="{00000000-0005-0000-0000-0000CF0C0000}"/>
    <cellStyle name="60% - Accent5 6 8" xfId="9517" xr:uid="{00000000-0005-0000-0000-0000D00C0000}"/>
    <cellStyle name="60% - Accent5 6 9" xfId="9518" xr:uid="{00000000-0005-0000-0000-0000D10C0000}"/>
    <cellStyle name="60% - Accent5 7 2" xfId="9519" xr:uid="{00000000-0005-0000-0000-0000D20C0000}"/>
    <cellStyle name="60% - Accent5 7 3" xfId="9520" xr:uid="{00000000-0005-0000-0000-0000D30C0000}"/>
    <cellStyle name="60% - Accent5 7 4" xfId="9521" xr:uid="{00000000-0005-0000-0000-0000D40C0000}"/>
    <cellStyle name="60% - Accent5 7 5" xfId="9522" xr:uid="{00000000-0005-0000-0000-0000D50C0000}"/>
    <cellStyle name="60% - Accent5 7 6" xfId="9523" xr:uid="{00000000-0005-0000-0000-0000D60C0000}"/>
    <cellStyle name="60% - Accent5 7 7" xfId="9524" xr:uid="{00000000-0005-0000-0000-0000D70C0000}"/>
    <cellStyle name="60% - Accent5 7 8" xfId="9525" xr:uid="{00000000-0005-0000-0000-0000D80C0000}"/>
    <cellStyle name="60% - Accent5 7 9" xfId="9526" xr:uid="{00000000-0005-0000-0000-0000D90C0000}"/>
    <cellStyle name="60% - Accent5 8 2" xfId="9527" xr:uid="{00000000-0005-0000-0000-0000DA0C0000}"/>
    <cellStyle name="60% - Accent5 8 3" xfId="9528" xr:uid="{00000000-0005-0000-0000-0000DB0C0000}"/>
    <cellStyle name="60% - Accent5 8 4" xfId="9529" xr:uid="{00000000-0005-0000-0000-0000DC0C0000}"/>
    <cellStyle name="60% - Accent5 8 5" xfId="9530" xr:uid="{00000000-0005-0000-0000-0000DD0C0000}"/>
    <cellStyle name="60% - Accent5 8 6" xfId="9531" xr:uid="{00000000-0005-0000-0000-0000DE0C0000}"/>
    <cellStyle name="60% - Accent5 8 7" xfId="9532" xr:uid="{00000000-0005-0000-0000-0000DF0C0000}"/>
    <cellStyle name="60% - Accent5 8 8" xfId="9533" xr:uid="{00000000-0005-0000-0000-0000E00C0000}"/>
    <cellStyle name="60% - Accent5 8 9" xfId="9534" xr:uid="{00000000-0005-0000-0000-0000E10C0000}"/>
    <cellStyle name="60% - Accent5 9 2" xfId="9535" xr:uid="{00000000-0005-0000-0000-0000E20C0000}"/>
    <cellStyle name="60% - Accent6 10 2" xfId="9536" xr:uid="{00000000-0005-0000-0000-0000E30C0000}"/>
    <cellStyle name="60% - Accent6 11 2" xfId="9537" xr:uid="{00000000-0005-0000-0000-0000E40C0000}"/>
    <cellStyle name="60% - Accent6 12 2" xfId="9538" xr:uid="{00000000-0005-0000-0000-0000E50C0000}"/>
    <cellStyle name="60% - Accent6 13 2" xfId="9539" xr:uid="{00000000-0005-0000-0000-0000E60C0000}"/>
    <cellStyle name="60% - Accent6 14 2" xfId="9540" xr:uid="{00000000-0005-0000-0000-0000E70C0000}"/>
    <cellStyle name="60% - Accent6 15 2" xfId="9541" xr:uid="{00000000-0005-0000-0000-0000E80C0000}"/>
    <cellStyle name="60% - Accent6 2" xfId="9542" xr:uid="{00000000-0005-0000-0000-0000E90C0000}"/>
    <cellStyle name="60% - Accent6 3 2" xfId="9543" xr:uid="{00000000-0005-0000-0000-0000EA0C0000}"/>
    <cellStyle name="60% - Accent6 3 3" xfId="9544" xr:uid="{00000000-0005-0000-0000-0000EB0C0000}"/>
    <cellStyle name="60% - Accent6 3 4" xfId="9545" xr:uid="{00000000-0005-0000-0000-0000EC0C0000}"/>
    <cellStyle name="60% - Accent6 3 5" xfId="9546" xr:uid="{00000000-0005-0000-0000-0000ED0C0000}"/>
    <cellStyle name="60% - Accent6 3 6" xfId="9547" xr:uid="{00000000-0005-0000-0000-0000EE0C0000}"/>
    <cellStyle name="60% - Accent6 3 7" xfId="9548" xr:uid="{00000000-0005-0000-0000-0000EF0C0000}"/>
    <cellStyle name="60% - Accent6 3 8" xfId="9549" xr:uid="{00000000-0005-0000-0000-0000F00C0000}"/>
    <cellStyle name="60% - Accent6 3 9" xfId="9550" xr:uid="{00000000-0005-0000-0000-0000F10C0000}"/>
    <cellStyle name="60% - Accent6 4 2" xfId="9551" xr:uid="{00000000-0005-0000-0000-0000F20C0000}"/>
    <cellStyle name="60% - Accent6 4 3" xfId="9552" xr:uid="{00000000-0005-0000-0000-0000F30C0000}"/>
    <cellStyle name="60% - Accent6 4 4" xfId="9553" xr:uid="{00000000-0005-0000-0000-0000F40C0000}"/>
    <cellStyle name="60% - Accent6 4 5" xfId="9554" xr:uid="{00000000-0005-0000-0000-0000F50C0000}"/>
    <cellStyle name="60% - Accent6 4 6" xfId="9555" xr:uid="{00000000-0005-0000-0000-0000F60C0000}"/>
    <cellStyle name="60% - Accent6 4 7" xfId="9556" xr:uid="{00000000-0005-0000-0000-0000F70C0000}"/>
    <cellStyle name="60% - Accent6 4 8" xfId="9557" xr:uid="{00000000-0005-0000-0000-0000F80C0000}"/>
    <cellStyle name="60% - Accent6 4 9" xfId="9558" xr:uid="{00000000-0005-0000-0000-0000F90C0000}"/>
    <cellStyle name="60% - Accent6 5 2" xfId="9559" xr:uid="{00000000-0005-0000-0000-0000FA0C0000}"/>
    <cellStyle name="60% - Accent6 5 3" xfId="9560" xr:uid="{00000000-0005-0000-0000-0000FB0C0000}"/>
    <cellStyle name="60% - Accent6 5 4" xfId="9561" xr:uid="{00000000-0005-0000-0000-0000FC0C0000}"/>
    <cellStyle name="60% - Accent6 5 5" xfId="9562" xr:uid="{00000000-0005-0000-0000-0000FD0C0000}"/>
    <cellStyle name="60% - Accent6 5 6" xfId="9563" xr:uid="{00000000-0005-0000-0000-0000FE0C0000}"/>
    <cellStyle name="60% - Accent6 5 7" xfId="9564" xr:uid="{00000000-0005-0000-0000-0000FF0C0000}"/>
    <cellStyle name="60% - Accent6 5 8" xfId="9565" xr:uid="{00000000-0005-0000-0000-0000000D0000}"/>
    <cellStyle name="60% - Accent6 5 9" xfId="9566" xr:uid="{00000000-0005-0000-0000-0000010D0000}"/>
    <cellStyle name="60% - Accent6 6 2" xfId="9567" xr:uid="{00000000-0005-0000-0000-0000020D0000}"/>
    <cellStyle name="60% - Accent6 6 3" xfId="9568" xr:uid="{00000000-0005-0000-0000-0000030D0000}"/>
    <cellStyle name="60% - Accent6 6 4" xfId="9569" xr:uid="{00000000-0005-0000-0000-0000040D0000}"/>
    <cellStyle name="60% - Accent6 6 5" xfId="9570" xr:uid="{00000000-0005-0000-0000-0000050D0000}"/>
    <cellStyle name="60% - Accent6 6 6" xfId="9571" xr:uid="{00000000-0005-0000-0000-0000060D0000}"/>
    <cellStyle name="60% - Accent6 6 7" xfId="9572" xr:uid="{00000000-0005-0000-0000-0000070D0000}"/>
    <cellStyle name="60% - Accent6 6 8" xfId="9573" xr:uid="{00000000-0005-0000-0000-0000080D0000}"/>
    <cellStyle name="60% - Accent6 6 9" xfId="9574" xr:uid="{00000000-0005-0000-0000-0000090D0000}"/>
    <cellStyle name="60% - Accent6 7 2" xfId="9575" xr:uid="{00000000-0005-0000-0000-00000A0D0000}"/>
    <cellStyle name="60% - Accent6 7 3" xfId="9576" xr:uid="{00000000-0005-0000-0000-00000B0D0000}"/>
    <cellStyle name="60% - Accent6 7 4" xfId="9577" xr:uid="{00000000-0005-0000-0000-00000C0D0000}"/>
    <cellStyle name="60% - Accent6 7 5" xfId="9578" xr:uid="{00000000-0005-0000-0000-00000D0D0000}"/>
    <cellStyle name="60% - Accent6 7 6" xfId="9579" xr:uid="{00000000-0005-0000-0000-00000E0D0000}"/>
    <cellStyle name="60% - Accent6 7 7" xfId="9580" xr:uid="{00000000-0005-0000-0000-00000F0D0000}"/>
    <cellStyle name="60% - Accent6 7 8" xfId="9581" xr:uid="{00000000-0005-0000-0000-0000100D0000}"/>
    <cellStyle name="60% - Accent6 7 9" xfId="9582" xr:uid="{00000000-0005-0000-0000-0000110D0000}"/>
    <cellStyle name="60% - Accent6 8 2" xfId="9583" xr:uid="{00000000-0005-0000-0000-0000120D0000}"/>
    <cellStyle name="60% - Accent6 8 3" xfId="9584" xr:uid="{00000000-0005-0000-0000-0000130D0000}"/>
    <cellStyle name="60% - Accent6 8 4" xfId="9585" xr:uid="{00000000-0005-0000-0000-0000140D0000}"/>
    <cellStyle name="60% - Accent6 8 5" xfId="9586" xr:uid="{00000000-0005-0000-0000-0000150D0000}"/>
    <cellStyle name="60% - Accent6 8 6" xfId="9587" xr:uid="{00000000-0005-0000-0000-0000160D0000}"/>
    <cellStyle name="60% - Accent6 8 7" xfId="9588" xr:uid="{00000000-0005-0000-0000-0000170D0000}"/>
    <cellStyle name="60% - Accent6 8 8" xfId="9589" xr:uid="{00000000-0005-0000-0000-0000180D0000}"/>
    <cellStyle name="60% - Accent6 8 9" xfId="9590" xr:uid="{00000000-0005-0000-0000-0000190D0000}"/>
    <cellStyle name="60% - Accent6 9 2" xfId="9591" xr:uid="{00000000-0005-0000-0000-00001A0D0000}"/>
    <cellStyle name="9" xfId="2067" xr:uid="{00000000-0005-0000-0000-00001B0D0000}"/>
    <cellStyle name="9?b_x000f_Normal_5HUYIC~1?_x0011_Normal_903DK-2001?_x000c_Normal_AD_x000b_No" xfId="2068" xr:uid="{00000000-0005-0000-0000-00001C0D0000}"/>
    <cellStyle name="_x0001_Å»_x001e_´ " xfId="2069" xr:uid="{00000000-0005-0000-0000-00001D0D0000}"/>
    <cellStyle name="_x0001_Å»_x001e_´ ?[?0?.?0?0?]?_?P?R?O?" xfId="2070" xr:uid="{00000000-0005-0000-0000-00001E0D0000}"/>
    <cellStyle name="_x0001_Å»_x001e_´_" xfId="2071" xr:uid="{00000000-0005-0000-0000-00001F0D0000}"/>
    <cellStyle name="Accent1 - 20%" xfId="2072" xr:uid="{00000000-0005-0000-0000-0000200D0000}"/>
    <cellStyle name="Accent1 - 20% 2" xfId="2073" xr:uid="{00000000-0005-0000-0000-0000210D0000}"/>
    <cellStyle name="Accent1 - 20% 3" xfId="2074" xr:uid="{00000000-0005-0000-0000-0000220D0000}"/>
    <cellStyle name="Accent1 - 20% 4" xfId="2075" xr:uid="{00000000-0005-0000-0000-0000230D0000}"/>
    <cellStyle name="Accent1 - 20% 5" xfId="15518" xr:uid="{00000000-0005-0000-0000-0000240D0000}"/>
    <cellStyle name="Accent1 - 20% 6" xfId="15519" xr:uid="{00000000-0005-0000-0000-0000250D0000}"/>
    <cellStyle name="Accent1 - 40%" xfId="2076" xr:uid="{00000000-0005-0000-0000-0000260D0000}"/>
    <cellStyle name="Accent1 - 40% 2" xfId="2077" xr:uid="{00000000-0005-0000-0000-0000270D0000}"/>
    <cellStyle name="Accent1 - 40% 3" xfId="2078" xr:uid="{00000000-0005-0000-0000-0000280D0000}"/>
    <cellStyle name="Accent1 - 40% 4" xfId="2079" xr:uid="{00000000-0005-0000-0000-0000290D0000}"/>
    <cellStyle name="Accent1 - 40% 5" xfId="15520" xr:uid="{00000000-0005-0000-0000-00002A0D0000}"/>
    <cellStyle name="Accent1 - 40% 6" xfId="15521" xr:uid="{00000000-0005-0000-0000-00002B0D0000}"/>
    <cellStyle name="Accent1 - 60%" xfId="2080" xr:uid="{00000000-0005-0000-0000-00002C0D0000}"/>
    <cellStyle name="Accent1 10 2" xfId="9592" xr:uid="{00000000-0005-0000-0000-00002D0D0000}"/>
    <cellStyle name="Accent1 11 2" xfId="9593" xr:uid="{00000000-0005-0000-0000-00002E0D0000}"/>
    <cellStyle name="Accent1 12 2" xfId="9594" xr:uid="{00000000-0005-0000-0000-00002F0D0000}"/>
    <cellStyle name="Accent1 13 2" xfId="9595" xr:uid="{00000000-0005-0000-0000-0000300D0000}"/>
    <cellStyle name="Accent1 14 2" xfId="9596" xr:uid="{00000000-0005-0000-0000-0000310D0000}"/>
    <cellStyle name="Accent1 15 2" xfId="9597" xr:uid="{00000000-0005-0000-0000-0000320D0000}"/>
    <cellStyle name="Accent1 2" xfId="9598" xr:uid="{00000000-0005-0000-0000-0000330D0000}"/>
    <cellStyle name="Accent1 3 2" xfId="9599" xr:uid="{00000000-0005-0000-0000-0000340D0000}"/>
    <cellStyle name="Accent1 3 3" xfId="9600" xr:uid="{00000000-0005-0000-0000-0000350D0000}"/>
    <cellStyle name="Accent1 3 4" xfId="9601" xr:uid="{00000000-0005-0000-0000-0000360D0000}"/>
    <cellStyle name="Accent1 3 5" xfId="9602" xr:uid="{00000000-0005-0000-0000-0000370D0000}"/>
    <cellStyle name="Accent1 3 6" xfId="9603" xr:uid="{00000000-0005-0000-0000-0000380D0000}"/>
    <cellStyle name="Accent1 3 7" xfId="9604" xr:uid="{00000000-0005-0000-0000-0000390D0000}"/>
    <cellStyle name="Accent1 3 8" xfId="9605" xr:uid="{00000000-0005-0000-0000-00003A0D0000}"/>
    <cellStyle name="Accent1 3 9" xfId="9606" xr:uid="{00000000-0005-0000-0000-00003B0D0000}"/>
    <cellStyle name="Accent1 4 2" xfId="9607" xr:uid="{00000000-0005-0000-0000-00003C0D0000}"/>
    <cellStyle name="Accent1 4 3" xfId="9608" xr:uid="{00000000-0005-0000-0000-00003D0D0000}"/>
    <cellStyle name="Accent1 4 4" xfId="9609" xr:uid="{00000000-0005-0000-0000-00003E0D0000}"/>
    <cellStyle name="Accent1 4 5" xfId="9610" xr:uid="{00000000-0005-0000-0000-00003F0D0000}"/>
    <cellStyle name="Accent1 4 6" xfId="9611" xr:uid="{00000000-0005-0000-0000-0000400D0000}"/>
    <cellStyle name="Accent1 4 7" xfId="9612" xr:uid="{00000000-0005-0000-0000-0000410D0000}"/>
    <cellStyle name="Accent1 4 8" xfId="9613" xr:uid="{00000000-0005-0000-0000-0000420D0000}"/>
    <cellStyle name="Accent1 4 9" xfId="9614" xr:uid="{00000000-0005-0000-0000-0000430D0000}"/>
    <cellStyle name="Accent1 5 2" xfId="9615" xr:uid="{00000000-0005-0000-0000-0000440D0000}"/>
    <cellStyle name="Accent1 5 3" xfId="9616" xr:uid="{00000000-0005-0000-0000-0000450D0000}"/>
    <cellStyle name="Accent1 5 4" xfId="9617" xr:uid="{00000000-0005-0000-0000-0000460D0000}"/>
    <cellStyle name="Accent1 5 5" xfId="9618" xr:uid="{00000000-0005-0000-0000-0000470D0000}"/>
    <cellStyle name="Accent1 5 6" xfId="9619" xr:uid="{00000000-0005-0000-0000-0000480D0000}"/>
    <cellStyle name="Accent1 5 7" xfId="9620" xr:uid="{00000000-0005-0000-0000-0000490D0000}"/>
    <cellStyle name="Accent1 5 8" xfId="9621" xr:uid="{00000000-0005-0000-0000-00004A0D0000}"/>
    <cellStyle name="Accent1 5 9" xfId="9622" xr:uid="{00000000-0005-0000-0000-00004B0D0000}"/>
    <cellStyle name="Accent1 6 2" xfId="9623" xr:uid="{00000000-0005-0000-0000-00004C0D0000}"/>
    <cellStyle name="Accent1 6 3" xfId="9624" xr:uid="{00000000-0005-0000-0000-00004D0D0000}"/>
    <cellStyle name="Accent1 6 4" xfId="9625" xr:uid="{00000000-0005-0000-0000-00004E0D0000}"/>
    <cellStyle name="Accent1 6 5" xfId="9626" xr:uid="{00000000-0005-0000-0000-00004F0D0000}"/>
    <cellStyle name="Accent1 6 6" xfId="9627" xr:uid="{00000000-0005-0000-0000-0000500D0000}"/>
    <cellStyle name="Accent1 6 7" xfId="9628" xr:uid="{00000000-0005-0000-0000-0000510D0000}"/>
    <cellStyle name="Accent1 6 8" xfId="9629" xr:uid="{00000000-0005-0000-0000-0000520D0000}"/>
    <cellStyle name="Accent1 6 9" xfId="9630" xr:uid="{00000000-0005-0000-0000-0000530D0000}"/>
    <cellStyle name="Accent1 7 2" xfId="9631" xr:uid="{00000000-0005-0000-0000-0000540D0000}"/>
    <cellStyle name="Accent1 7 3" xfId="9632" xr:uid="{00000000-0005-0000-0000-0000550D0000}"/>
    <cellStyle name="Accent1 7 4" xfId="9633" xr:uid="{00000000-0005-0000-0000-0000560D0000}"/>
    <cellStyle name="Accent1 7 5" xfId="9634" xr:uid="{00000000-0005-0000-0000-0000570D0000}"/>
    <cellStyle name="Accent1 7 6" xfId="9635" xr:uid="{00000000-0005-0000-0000-0000580D0000}"/>
    <cellStyle name="Accent1 7 7" xfId="9636" xr:uid="{00000000-0005-0000-0000-0000590D0000}"/>
    <cellStyle name="Accent1 7 8" xfId="9637" xr:uid="{00000000-0005-0000-0000-00005A0D0000}"/>
    <cellStyle name="Accent1 7 9" xfId="9638" xr:uid="{00000000-0005-0000-0000-00005B0D0000}"/>
    <cellStyle name="Accent1 8 2" xfId="9639" xr:uid="{00000000-0005-0000-0000-00005C0D0000}"/>
    <cellStyle name="Accent1 8 3" xfId="9640" xr:uid="{00000000-0005-0000-0000-00005D0D0000}"/>
    <cellStyle name="Accent1 8 4" xfId="9641" xr:uid="{00000000-0005-0000-0000-00005E0D0000}"/>
    <cellStyle name="Accent1 8 5" xfId="9642" xr:uid="{00000000-0005-0000-0000-00005F0D0000}"/>
    <cellStyle name="Accent1 8 6" xfId="9643" xr:uid="{00000000-0005-0000-0000-0000600D0000}"/>
    <cellStyle name="Accent1 8 7" xfId="9644" xr:uid="{00000000-0005-0000-0000-0000610D0000}"/>
    <cellStyle name="Accent1 8 8" xfId="9645" xr:uid="{00000000-0005-0000-0000-0000620D0000}"/>
    <cellStyle name="Accent1 8 9" xfId="9646" xr:uid="{00000000-0005-0000-0000-0000630D0000}"/>
    <cellStyle name="Accent1 9 2" xfId="9647" xr:uid="{00000000-0005-0000-0000-0000640D0000}"/>
    <cellStyle name="Accent2 - 20%" xfId="2081" xr:uid="{00000000-0005-0000-0000-0000650D0000}"/>
    <cellStyle name="Accent2 - 20% 2" xfId="2082" xr:uid="{00000000-0005-0000-0000-0000660D0000}"/>
    <cellStyle name="Accent2 - 20% 3" xfId="2083" xr:uid="{00000000-0005-0000-0000-0000670D0000}"/>
    <cellStyle name="Accent2 - 20% 4" xfId="2084" xr:uid="{00000000-0005-0000-0000-0000680D0000}"/>
    <cellStyle name="Accent2 - 20% 5" xfId="15522" xr:uid="{00000000-0005-0000-0000-0000690D0000}"/>
    <cellStyle name="Accent2 - 20% 6" xfId="15523" xr:uid="{00000000-0005-0000-0000-00006A0D0000}"/>
    <cellStyle name="Accent2 - 40%" xfId="2085" xr:uid="{00000000-0005-0000-0000-00006B0D0000}"/>
    <cellStyle name="Accent2 - 40% 2" xfId="2086" xr:uid="{00000000-0005-0000-0000-00006C0D0000}"/>
    <cellStyle name="Accent2 - 40% 3" xfId="2087" xr:uid="{00000000-0005-0000-0000-00006D0D0000}"/>
    <cellStyle name="Accent2 - 40% 4" xfId="2088" xr:uid="{00000000-0005-0000-0000-00006E0D0000}"/>
    <cellStyle name="Accent2 - 40% 5" xfId="15524" xr:uid="{00000000-0005-0000-0000-00006F0D0000}"/>
    <cellStyle name="Accent2 - 40% 6" xfId="15525" xr:uid="{00000000-0005-0000-0000-0000700D0000}"/>
    <cellStyle name="Accent2 - 60%" xfId="2089" xr:uid="{00000000-0005-0000-0000-0000710D0000}"/>
    <cellStyle name="Accent2 10 2" xfId="9648" xr:uid="{00000000-0005-0000-0000-0000720D0000}"/>
    <cellStyle name="Accent2 11 2" xfId="9649" xr:uid="{00000000-0005-0000-0000-0000730D0000}"/>
    <cellStyle name="Accent2 12 2" xfId="9650" xr:uid="{00000000-0005-0000-0000-0000740D0000}"/>
    <cellStyle name="Accent2 13 2" xfId="9651" xr:uid="{00000000-0005-0000-0000-0000750D0000}"/>
    <cellStyle name="Accent2 14 2" xfId="9652" xr:uid="{00000000-0005-0000-0000-0000760D0000}"/>
    <cellStyle name="Accent2 15 2" xfId="9653" xr:uid="{00000000-0005-0000-0000-0000770D0000}"/>
    <cellStyle name="Accent2 2" xfId="9654" xr:uid="{00000000-0005-0000-0000-0000780D0000}"/>
    <cellStyle name="Accent2 3 2" xfId="9655" xr:uid="{00000000-0005-0000-0000-0000790D0000}"/>
    <cellStyle name="Accent2 3 3" xfId="9656" xr:uid="{00000000-0005-0000-0000-00007A0D0000}"/>
    <cellStyle name="Accent2 3 4" xfId="9657" xr:uid="{00000000-0005-0000-0000-00007B0D0000}"/>
    <cellStyle name="Accent2 3 5" xfId="9658" xr:uid="{00000000-0005-0000-0000-00007C0D0000}"/>
    <cellStyle name="Accent2 3 6" xfId="9659" xr:uid="{00000000-0005-0000-0000-00007D0D0000}"/>
    <cellStyle name="Accent2 3 7" xfId="9660" xr:uid="{00000000-0005-0000-0000-00007E0D0000}"/>
    <cellStyle name="Accent2 3 8" xfId="9661" xr:uid="{00000000-0005-0000-0000-00007F0D0000}"/>
    <cellStyle name="Accent2 3 9" xfId="9662" xr:uid="{00000000-0005-0000-0000-0000800D0000}"/>
    <cellStyle name="Accent2 4 2" xfId="9663" xr:uid="{00000000-0005-0000-0000-0000810D0000}"/>
    <cellStyle name="Accent2 4 3" xfId="9664" xr:uid="{00000000-0005-0000-0000-0000820D0000}"/>
    <cellStyle name="Accent2 4 4" xfId="9665" xr:uid="{00000000-0005-0000-0000-0000830D0000}"/>
    <cellStyle name="Accent2 4 5" xfId="9666" xr:uid="{00000000-0005-0000-0000-0000840D0000}"/>
    <cellStyle name="Accent2 4 6" xfId="9667" xr:uid="{00000000-0005-0000-0000-0000850D0000}"/>
    <cellStyle name="Accent2 4 7" xfId="9668" xr:uid="{00000000-0005-0000-0000-0000860D0000}"/>
    <cellStyle name="Accent2 4 8" xfId="9669" xr:uid="{00000000-0005-0000-0000-0000870D0000}"/>
    <cellStyle name="Accent2 4 9" xfId="9670" xr:uid="{00000000-0005-0000-0000-0000880D0000}"/>
    <cellStyle name="Accent2 5 2" xfId="9671" xr:uid="{00000000-0005-0000-0000-0000890D0000}"/>
    <cellStyle name="Accent2 5 3" xfId="9672" xr:uid="{00000000-0005-0000-0000-00008A0D0000}"/>
    <cellStyle name="Accent2 5 4" xfId="9673" xr:uid="{00000000-0005-0000-0000-00008B0D0000}"/>
    <cellStyle name="Accent2 5 5" xfId="9674" xr:uid="{00000000-0005-0000-0000-00008C0D0000}"/>
    <cellStyle name="Accent2 5 6" xfId="9675" xr:uid="{00000000-0005-0000-0000-00008D0D0000}"/>
    <cellStyle name="Accent2 5 7" xfId="9676" xr:uid="{00000000-0005-0000-0000-00008E0D0000}"/>
    <cellStyle name="Accent2 5 8" xfId="9677" xr:uid="{00000000-0005-0000-0000-00008F0D0000}"/>
    <cellStyle name="Accent2 5 9" xfId="9678" xr:uid="{00000000-0005-0000-0000-0000900D0000}"/>
    <cellStyle name="Accent2 6 2" xfId="9679" xr:uid="{00000000-0005-0000-0000-0000910D0000}"/>
    <cellStyle name="Accent2 6 3" xfId="9680" xr:uid="{00000000-0005-0000-0000-0000920D0000}"/>
    <cellStyle name="Accent2 6 4" xfId="9681" xr:uid="{00000000-0005-0000-0000-0000930D0000}"/>
    <cellStyle name="Accent2 6 5" xfId="9682" xr:uid="{00000000-0005-0000-0000-0000940D0000}"/>
    <cellStyle name="Accent2 6 6" xfId="9683" xr:uid="{00000000-0005-0000-0000-0000950D0000}"/>
    <cellStyle name="Accent2 6 7" xfId="9684" xr:uid="{00000000-0005-0000-0000-0000960D0000}"/>
    <cellStyle name="Accent2 6 8" xfId="9685" xr:uid="{00000000-0005-0000-0000-0000970D0000}"/>
    <cellStyle name="Accent2 6 9" xfId="9686" xr:uid="{00000000-0005-0000-0000-0000980D0000}"/>
    <cellStyle name="Accent2 7 2" xfId="9687" xr:uid="{00000000-0005-0000-0000-0000990D0000}"/>
    <cellStyle name="Accent2 7 3" xfId="9688" xr:uid="{00000000-0005-0000-0000-00009A0D0000}"/>
    <cellStyle name="Accent2 7 4" xfId="9689" xr:uid="{00000000-0005-0000-0000-00009B0D0000}"/>
    <cellStyle name="Accent2 7 5" xfId="9690" xr:uid="{00000000-0005-0000-0000-00009C0D0000}"/>
    <cellStyle name="Accent2 7 6" xfId="9691" xr:uid="{00000000-0005-0000-0000-00009D0D0000}"/>
    <cellStyle name="Accent2 7 7" xfId="9692" xr:uid="{00000000-0005-0000-0000-00009E0D0000}"/>
    <cellStyle name="Accent2 7 8" xfId="9693" xr:uid="{00000000-0005-0000-0000-00009F0D0000}"/>
    <cellStyle name="Accent2 7 9" xfId="9694" xr:uid="{00000000-0005-0000-0000-0000A00D0000}"/>
    <cellStyle name="Accent2 8 2" xfId="9695" xr:uid="{00000000-0005-0000-0000-0000A10D0000}"/>
    <cellStyle name="Accent2 8 3" xfId="9696" xr:uid="{00000000-0005-0000-0000-0000A20D0000}"/>
    <cellStyle name="Accent2 8 4" xfId="9697" xr:uid="{00000000-0005-0000-0000-0000A30D0000}"/>
    <cellStyle name="Accent2 8 5" xfId="9698" xr:uid="{00000000-0005-0000-0000-0000A40D0000}"/>
    <cellStyle name="Accent2 8 6" xfId="9699" xr:uid="{00000000-0005-0000-0000-0000A50D0000}"/>
    <cellStyle name="Accent2 8 7" xfId="9700" xr:uid="{00000000-0005-0000-0000-0000A60D0000}"/>
    <cellStyle name="Accent2 8 8" xfId="9701" xr:uid="{00000000-0005-0000-0000-0000A70D0000}"/>
    <cellStyle name="Accent2 8 9" xfId="9702" xr:uid="{00000000-0005-0000-0000-0000A80D0000}"/>
    <cellStyle name="Accent2 9 2" xfId="9703" xr:uid="{00000000-0005-0000-0000-0000A90D0000}"/>
    <cellStyle name="Accent3 - 20%" xfId="2090" xr:uid="{00000000-0005-0000-0000-0000AA0D0000}"/>
    <cellStyle name="Accent3 - 20% 2" xfId="2091" xr:uid="{00000000-0005-0000-0000-0000AB0D0000}"/>
    <cellStyle name="Accent3 - 20% 3" xfId="2092" xr:uid="{00000000-0005-0000-0000-0000AC0D0000}"/>
    <cellStyle name="Accent3 - 20% 4" xfId="2093" xr:uid="{00000000-0005-0000-0000-0000AD0D0000}"/>
    <cellStyle name="Accent3 - 20% 5" xfId="15526" xr:uid="{00000000-0005-0000-0000-0000AE0D0000}"/>
    <cellStyle name="Accent3 - 20% 6" xfId="15527" xr:uid="{00000000-0005-0000-0000-0000AF0D0000}"/>
    <cellStyle name="Accent3 - 40%" xfId="2094" xr:uid="{00000000-0005-0000-0000-0000B00D0000}"/>
    <cellStyle name="Accent3 - 40% 2" xfId="2095" xr:uid="{00000000-0005-0000-0000-0000B10D0000}"/>
    <cellStyle name="Accent3 - 40% 3" xfId="2096" xr:uid="{00000000-0005-0000-0000-0000B20D0000}"/>
    <cellStyle name="Accent3 - 40% 4" xfId="2097" xr:uid="{00000000-0005-0000-0000-0000B30D0000}"/>
    <cellStyle name="Accent3 - 40% 5" xfId="15528" xr:uid="{00000000-0005-0000-0000-0000B40D0000}"/>
    <cellStyle name="Accent3 - 40% 6" xfId="15529" xr:uid="{00000000-0005-0000-0000-0000B50D0000}"/>
    <cellStyle name="Accent3 - 60%" xfId="2098" xr:uid="{00000000-0005-0000-0000-0000B60D0000}"/>
    <cellStyle name="Accent3 10 2" xfId="9704" xr:uid="{00000000-0005-0000-0000-0000B70D0000}"/>
    <cellStyle name="Accent3 11 2" xfId="9705" xr:uid="{00000000-0005-0000-0000-0000B80D0000}"/>
    <cellStyle name="Accent3 12 2" xfId="9706" xr:uid="{00000000-0005-0000-0000-0000B90D0000}"/>
    <cellStyle name="Accent3 13 2" xfId="9707" xr:uid="{00000000-0005-0000-0000-0000BA0D0000}"/>
    <cellStyle name="Accent3 14 2" xfId="9708" xr:uid="{00000000-0005-0000-0000-0000BB0D0000}"/>
    <cellStyle name="Accent3 15 2" xfId="9709" xr:uid="{00000000-0005-0000-0000-0000BC0D0000}"/>
    <cellStyle name="Accent3 2" xfId="9710" xr:uid="{00000000-0005-0000-0000-0000BD0D0000}"/>
    <cellStyle name="Accent3 3 2" xfId="9711" xr:uid="{00000000-0005-0000-0000-0000BE0D0000}"/>
    <cellStyle name="Accent3 3 3" xfId="9712" xr:uid="{00000000-0005-0000-0000-0000BF0D0000}"/>
    <cellStyle name="Accent3 3 4" xfId="9713" xr:uid="{00000000-0005-0000-0000-0000C00D0000}"/>
    <cellStyle name="Accent3 3 5" xfId="9714" xr:uid="{00000000-0005-0000-0000-0000C10D0000}"/>
    <cellStyle name="Accent3 3 6" xfId="9715" xr:uid="{00000000-0005-0000-0000-0000C20D0000}"/>
    <cellStyle name="Accent3 3 7" xfId="9716" xr:uid="{00000000-0005-0000-0000-0000C30D0000}"/>
    <cellStyle name="Accent3 3 8" xfId="9717" xr:uid="{00000000-0005-0000-0000-0000C40D0000}"/>
    <cellStyle name="Accent3 3 9" xfId="9718" xr:uid="{00000000-0005-0000-0000-0000C50D0000}"/>
    <cellStyle name="Accent3 4 2" xfId="9719" xr:uid="{00000000-0005-0000-0000-0000C60D0000}"/>
    <cellStyle name="Accent3 4 3" xfId="9720" xr:uid="{00000000-0005-0000-0000-0000C70D0000}"/>
    <cellStyle name="Accent3 4 4" xfId="9721" xr:uid="{00000000-0005-0000-0000-0000C80D0000}"/>
    <cellStyle name="Accent3 4 5" xfId="9722" xr:uid="{00000000-0005-0000-0000-0000C90D0000}"/>
    <cellStyle name="Accent3 4 6" xfId="9723" xr:uid="{00000000-0005-0000-0000-0000CA0D0000}"/>
    <cellStyle name="Accent3 4 7" xfId="9724" xr:uid="{00000000-0005-0000-0000-0000CB0D0000}"/>
    <cellStyle name="Accent3 4 8" xfId="9725" xr:uid="{00000000-0005-0000-0000-0000CC0D0000}"/>
    <cellStyle name="Accent3 4 9" xfId="9726" xr:uid="{00000000-0005-0000-0000-0000CD0D0000}"/>
    <cellStyle name="Accent3 5 2" xfId="9727" xr:uid="{00000000-0005-0000-0000-0000CE0D0000}"/>
    <cellStyle name="Accent3 5 3" xfId="9728" xr:uid="{00000000-0005-0000-0000-0000CF0D0000}"/>
    <cellStyle name="Accent3 5 4" xfId="9729" xr:uid="{00000000-0005-0000-0000-0000D00D0000}"/>
    <cellStyle name="Accent3 5 5" xfId="9730" xr:uid="{00000000-0005-0000-0000-0000D10D0000}"/>
    <cellStyle name="Accent3 5 6" xfId="9731" xr:uid="{00000000-0005-0000-0000-0000D20D0000}"/>
    <cellStyle name="Accent3 5 7" xfId="9732" xr:uid="{00000000-0005-0000-0000-0000D30D0000}"/>
    <cellStyle name="Accent3 5 8" xfId="9733" xr:uid="{00000000-0005-0000-0000-0000D40D0000}"/>
    <cellStyle name="Accent3 5 9" xfId="9734" xr:uid="{00000000-0005-0000-0000-0000D50D0000}"/>
    <cellStyle name="Accent3 6 2" xfId="9735" xr:uid="{00000000-0005-0000-0000-0000D60D0000}"/>
    <cellStyle name="Accent3 6 3" xfId="9736" xr:uid="{00000000-0005-0000-0000-0000D70D0000}"/>
    <cellStyle name="Accent3 6 4" xfId="9737" xr:uid="{00000000-0005-0000-0000-0000D80D0000}"/>
    <cellStyle name="Accent3 6 5" xfId="9738" xr:uid="{00000000-0005-0000-0000-0000D90D0000}"/>
    <cellStyle name="Accent3 6 6" xfId="9739" xr:uid="{00000000-0005-0000-0000-0000DA0D0000}"/>
    <cellStyle name="Accent3 6 7" xfId="9740" xr:uid="{00000000-0005-0000-0000-0000DB0D0000}"/>
    <cellStyle name="Accent3 6 8" xfId="9741" xr:uid="{00000000-0005-0000-0000-0000DC0D0000}"/>
    <cellStyle name="Accent3 6 9" xfId="9742" xr:uid="{00000000-0005-0000-0000-0000DD0D0000}"/>
    <cellStyle name="Accent3 7 2" xfId="9743" xr:uid="{00000000-0005-0000-0000-0000DE0D0000}"/>
    <cellStyle name="Accent3 7 3" xfId="9744" xr:uid="{00000000-0005-0000-0000-0000DF0D0000}"/>
    <cellStyle name="Accent3 7 4" xfId="9745" xr:uid="{00000000-0005-0000-0000-0000E00D0000}"/>
    <cellStyle name="Accent3 7 5" xfId="9746" xr:uid="{00000000-0005-0000-0000-0000E10D0000}"/>
    <cellStyle name="Accent3 7 6" xfId="9747" xr:uid="{00000000-0005-0000-0000-0000E20D0000}"/>
    <cellStyle name="Accent3 7 7" xfId="9748" xr:uid="{00000000-0005-0000-0000-0000E30D0000}"/>
    <cellStyle name="Accent3 7 8" xfId="9749" xr:uid="{00000000-0005-0000-0000-0000E40D0000}"/>
    <cellStyle name="Accent3 7 9" xfId="9750" xr:uid="{00000000-0005-0000-0000-0000E50D0000}"/>
    <cellStyle name="Accent3 8 2" xfId="9751" xr:uid="{00000000-0005-0000-0000-0000E60D0000}"/>
    <cellStyle name="Accent3 8 3" xfId="9752" xr:uid="{00000000-0005-0000-0000-0000E70D0000}"/>
    <cellStyle name="Accent3 8 4" xfId="9753" xr:uid="{00000000-0005-0000-0000-0000E80D0000}"/>
    <cellStyle name="Accent3 8 5" xfId="9754" xr:uid="{00000000-0005-0000-0000-0000E90D0000}"/>
    <cellStyle name="Accent3 8 6" xfId="9755" xr:uid="{00000000-0005-0000-0000-0000EA0D0000}"/>
    <cellStyle name="Accent3 8 7" xfId="9756" xr:uid="{00000000-0005-0000-0000-0000EB0D0000}"/>
    <cellStyle name="Accent3 8 8" xfId="9757" xr:uid="{00000000-0005-0000-0000-0000EC0D0000}"/>
    <cellStyle name="Accent3 8 9" xfId="9758" xr:uid="{00000000-0005-0000-0000-0000ED0D0000}"/>
    <cellStyle name="Accent3 9 2" xfId="9759" xr:uid="{00000000-0005-0000-0000-0000EE0D0000}"/>
    <cellStyle name="Accent4 - 20%" xfId="2099" xr:uid="{00000000-0005-0000-0000-0000EF0D0000}"/>
    <cellStyle name="Accent4 - 20% 2" xfId="2100" xr:uid="{00000000-0005-0000-0000-0000F00D0000}"/>
    <cellStyle name="Accent4 - 20% 3" xfId="2101" xr:uid="{00000000-0005-0000-0000-0000F10D0000}"/>
    <cellStyle name="Accent4 - 20% 4" xfId="2102" xr:uid="{00000000-0005-0000-0000-0000F20D0000}"/>
    <cellStyle name="Accent4 - 20% 5" xfId="15530" xr:uid="{00000000-0005-0000-0000-0000F30D0000}"/>
    <cellStyle name="Accent4 - 20% 6" xfId="15531" xr:uid="{00000000-0005-0000-0000-0000F40D0000}"/>
    <cellStyle name="Accent4 - 40%" xfId="2103" xr:uid="{00000000-0005-0000-0000-0000F50D0000}"/>
    <cellStyle name="Accent4 - 40% 2" xfId="2104" xr:uid="{00000000-0005-0000-0000-0000F60D0000}"/>
    <cellStyle name="Accent4 - 40% 3" xfId="2105" xr:uid="{00000000-0005-0000-0000-0000F70D0000}"/>
    <cellStyle name="Accent4 - 40% 4" xfId="2106" xr:uid="{00000000-0005-0000-0000-0000F80D0000}"/>
    <cellStyle name="Accent4 - 40% 5" xfId="15532" xr:uid="{00000000-0005-0000-0000-0000F90D0000}"/>
    <cellStyle name="Accent4 - 40% 6" xfId="15533" xr:uid="{00000000-0005-0000-0000-0000FA0D0000}"/>
    <cellStyle name="Accent4 - 60%" xfId="2107" xr:uid="{00000000-0005-0000-0000-0000FB0D0000}"/>
    <cellStyle name="Accent4 10 2" xfId="9760" xr:uid="{00000000-0005-0000-0000-0000FC0D0000}"/>
    <cellStyle name="Accent4 11 2" xfId="9761" xr:uid="{00000000-0005-0000-0000-0000FD0D0000}"/>
    <cellStyle name="Accent4 12 2" xfId="9762" xr:uid="{00000000-0005-0000-0000-0000FE0D0000}"/>
    <cellStyle name="Accent4 13 2" xfId="9763" xr:uid="{00000000-0005-0000-0000-0000FF0D0000}"/>
    <cellStyle name="Accent4 14 2" xfId="9764" xr:uid="{00000000-0005-0000-0000-0000000E0000}"/>
    <cellStyle name="Accent4 15 2" xfId="9765" xr:uid="{00000000-0005-0000-0000-0000010E0000}"/>
    <cellStyle name="Accent4 2" xfId="9766" xr:uid="{00000000-0005-0000-0000-0000020E0000}"/>
    <cellStyle name="Accent4 3 2" xfId="9767" xr:uid="{00000000-0005-0000-0000-0000030E0000}"/>
    <cellStyle name="Accent4 3 3" xfId="9768" xr:uid="{00000000-0005-0000-0000-0000040E0000}"/>
    <cellStyle name="Accent4 3 4" xfId="9769" xr:uid="{00000000-0005-0000-0000-0000050E0000}"/>
    <cellStyle name="Accent4 3 5" xfId="9770" xr:uid="{00000000-0005-0000-0000-0000060E0000}"/>
    <cellStyle name="Accent4 3 6" xfId="9771" xr:uid="{00000000-0005-0000-0000-0000070E0000}"/>
    <cellStyle name="Accent4 3 7" xfId="9772" xr:uid="{00000000-0005-0000-0000-0000080E0000}"/>
    <cellStyle name="Accent4 3 8" xfId="9773" xr:uid="{00000000-0005-0000-0000-0000090E0000}"/>
    <cellStyle name="Accent4 3 9" xfId="9774" xr:uid="{00000000-0005-0000-0000-00000A0E0000}"/>
    <cellStyle name="Accent4 4 2" xfId="9775" xr:uid="{00000000-0005-0000-0000-00000B0E0000}"/>
    <cellStyle name="Accent4 4 3" xfId="9776" xr:uid="{00000000-0005-0000-0000-00000C0E0000}"/>
    <cellStyle name="Accent4 4 4" xfId="9777" xr:uid="{00000000-0005-0000-0000-00000D0E0000}"/>
    <cellStyle name="Accent4 4 5" xfId="9778" xr:uid="{00000000-0005-0000-0000-00000E0E0000}"/>
    <cellStyle name="Accent4 4 6" xfId="9779" xr:uid="{00000000-0005-0000-0000-00000F0E0000}"/>
    <cellStyle name="Accent4 4 7" xfId="9780" xr:uid="{00000000-0005-0000-0000-0000100E0000}"/>
    <cellStyle name="Accent4 4 8" xfId="9781" xr:uid="{00000000-0005-0000-0000-0000110E0000}"/>
    <cellStyle name="Accent4 4 9" xfId="9782" xr:uid="{00000000-0005-0000-0000-0000120E0000}"/>
    <cellStyle name="Accent4 5 2" xfId="9783" xr:uid="{00000000-0005-0000-0000-0000130E0000}"/>
    <cellStyle name="Accent4 5 3" xfId="9784" xr:uid="{00000000-0005-0000-0000-0000140E0000}"/>
    <cellStyle name="Accent4 5 4" xfId="9785" xr:uid="{00000000-0005-0000-0000-0000150E0000}"/>
    <cellStyle name="Accent4 5 5" xfId="9786" xr:uid="{00000000-0005-0000-0000-0000160E0000}"/>
    <cellStyle name="Accent4 5 6" xfId="9787" xr:uid="{00000000-0005-0000-0000-0000170E0000}"/>
    <cellStyle name="Accent4 5 7" xfId="9788" xr:uid="{00000000-0005-0000-0000-0000180E0000}"/>
    <cellStyle name="Accent4 5 8" xfId="9789" xr:uid="{00000000-0005-0000-0000-0000190E0000}"/>
    <cellStyle name="Accent4 5 9" xfId="9790" xr:uid="{00000000-0005-0000-0000-00001A0E0000}"/>
    <cellStyle name="Accent4 6 2" xfId="9791" xr:uid="{00000000-0005-0000-0000-00001B0E0000}"/>
    <cellStyle name="Accent4 6 3" xfId="9792" xr:uid="{00000000-0005-0000-0000-00001C0E0000}"/>
    <cellStyle name="Accent4 6 4" xfId="9793" xr:uid="{00000000-0005-0000-0000-00001D0E0000}"/>
    <cellStyle name="Accent4 6 5" xfId="9794" xr:uid="{00000000-0005-0000-0000-00001E0E0000}"/>
    <cellStyle name="Accent4 6 6" xfId="9795" xr:uid="{00000000-0005-0000-0000-00001F0E0000}"/>
    <cellStyle name="Accent4 6 7" xfId="9796" xr:uid="{00000000-0005-0000-0000-0000200E0000}"/>
    <cellStyle name="Accent4 6 8" xfId="9797" xr:uid="{00000000-0005-0000-0000-0000210E0000}"/>
    <cellStyle name="Accent4 6 9" xfId="9798" xr:uid="{00000000-0005-0000-0000-0000220E0000}"/>
    <cellStyle name="Accent4 7 2" xfId="9799" xr:uid="{00000000-0005-0000-0000-0000230E0000}"/>
    <cellStyle name="Accent4 7 3" xfId="9800" xr:uid="{00000000-0005-0000-0000-0000240E0000}"/>
    <cellStyle name="Accent4 7 4" xfId="9801" xr:uid="{00000000-0005-0000-0000-0000250E0000}"/>
    <cellStyle name="Accent4 7 5" xfId="9802" xr:uid="{00000000-0005-0000-0000-0000260E0000}"/>
    <cellStyle name="Accent4 7 6" xfId="9803" xr:uid="{00000000-0005-0000-0000-0000270E0000}"/>
    <cellStyle name="Accent4 7 7" xfId="9804" xr:uid="{00000000-0005-0000-0000-0000280E0000}"/>
    <cellStyle name="Accent4 7 8" xfId="9805" xr:uid="{00000000-0005-0000-0000-0000290E0000}"/>
    <cellStyle name="Accent4 7 9" xfId="9806" xr:uid="{00000000-0005-0000-0000-00002A0E0000}"/>
    <cellStyle name="Accent4 8 2" xfId="9807" xr:uid="{00000000-0005-0000-0000-00002B0E0000}"/>
    <cellStyle name="Accent4 8 3" xfId="9808" xr:uid="{00000000-0005-0000-0000-00002C0E0000}"/>
    <cellStyle name="Accent4 8 4" xfId="9809" xr:uid="{00000000-0005-0000-0000-00002D0E0000}"/>
    <cellStyle name="Accent4 8 5" xfId="9810" xr:uid="{00000000-0005-0000-0000-00002E0E0000}"/>
    <cellStyle name="Accent4 8 6" xfId="9811" xr:uid="{00000000-0005-0000-0000-00002F0E0000}"/>
    <cellStyle name="Accent4 8 7" xfId="9812" xr:uid="{00000000-0005-0000-0000-0000300E0000}"/>
    <cellStyle name="Accent4 8 8" xfId="9813" xr:uid="{00000000-0005-0000-0000-0000310E0000}"/>
    <cellStyle name="Accent4 8 9" xfId="9814" xr:uid="{00000000-0005-0000-0000-0000320E0000}"/>
    <cellStyle name="Accent4 9 2" xfId="9815" xr:uid="{00000000-0005-0000-0000-0000330E0000}"/>
    <cellStyle name="Accent5 - 20%" xfId="2108" xr:uid="{00000000-0005-0000-0000-0000340E0000}"/>
    <cellStyle name="Accent5 - 20% 2" xfId="2109" xr:uid="{00000000-0005-0000-0000-0000350E0000}"/>
    <cellStyle name="Accent5 - 20% 3" xfId="2110" xr:uid="{00000000-0005-0000-0000-0000360E0000}"/>
    <cellStyle name="Accent5 - 20% 4" xfId="2111" xr:uid="{00000000-0005-0000-0000-0000370E0000}"/>
    <cellStyle name="Accent5 - 20% 5" xfId="15534" xr:uid="{00000000-0005-0000-0000-0000380E0000}"/>
    <cellStyle name="Accent5 - 20% 6" xfId="15535" xr:uid="{00000000-0005-0000-0000-0000390E0000}"/>
    <cellStyle name="Accent5 - 40%" xfId="2112" xr:uid="{00000000-0005-0000-0000-00003A0E0000}"/>
    <cellStyle name="Accent5 - 40% 2" xfId="2113" xr:uid="{00000000-0005-0000-0000-00003B0E0000}"/>
    <cellStyle name="Accent5 - 40% 3" xfId="2114" xr:uid="{00000000-0005-0000-0000-00003C0E0000}"/>
    <cellStyle name="Accent5 - 40% 4" xfId="2115" xr:uid="{00000000-0005-0000-0000-00003D0E0000}"/>
    <cellStyle name="Accent5 - 40% 5" xfId="15536" xr:uid="{00000000-0005-0000-0000-00003E0E0000}"/>
    <cellStyle name="Accent5 - 40% 6" xfId="15537" xr:uid="{00000000-0005-0000-0000-00003F0E0000}"/>
    <cellStyle name="Accent5 - 60%" xfId="2116" xr:uid="{00000000-0005-0000-0000-0000400E0000}"/>
    <cellStyle name="Accent5 10 2" xfId="9816" xr:uid="{00000000-0005-0000-0000-0000410E0000}"/>
    <cellStyle name="Accent5 11 2" xfId="9817" xr:uid="{00000000-0005-0000-0000-0000420E0000}"/>
    <cellStyle name="Accent5 12 2" xfId="9818" xr:uid="{00000000-0005-0000-0000-0000430E0000}"/>
    <cellStyle name="Accent5 13 2" xfId="9819" xr:uid="{00000000-0005-0000-0000-0000440E0000}"/>
    <cellStyle name="Accent5 14 2" xfId="9820" xr:uid="{00000000-0005-0000-0000-0000450E0000}"/>
    <cellStyle name="Accent5 15 2" xfId="9821" xr:uid="{00000000-0005-0000-0000-0000460E0000}"/>
    <cellStyle name="Accent5 2" xfId="9822" xr:uid="{00000000-0005-0000-0000-0000470E0000}"/>
    <cellStyle name="Accent5 3 2" xfId="9823" xr:uid="{00000000-0005-0000-0000-0000480E0000}"/>
    <cellStyle name="Accent5 3 3" xfId="9824" xr:uid="{00000000-0005-0000-0000-0000490E0000}"/>
    <cellStyle name="Accent5 3 4" xfId="9825" xr:uid="{00000000-0005-0000-0000-00004A0E0000}"/>
    <cellStyle name="Accent5 3 5" xfId="9826" xr:uid="{00000000-0005-0000-0000-00004B0E0000}"/>
    <cellStyle name="Accent5 3 6" xfId="9827" xr:uid="{00000000-0005-0000-0000-00004C0E0000}"/>
    <cellStyle name="Accent5 3 7" xfId="9828" xr:uid="{00000000-0005-0000-0000-00004D0E0000}"/>
    <cellStyle name="Accent5 3 8" xfId="9829" xr:uid="{00000000-0005-0000-0000-00004E0E0000}"/>
    <cellStyle name="Accent5 3 9" xfId="9830" xr:uid="{00000000-0005-0000-0000-00004F0E0000}"/>
    <cellStyle name="Accent5 4 2" xfId="9831" xr:uid="{00000000-0005-0000-0000-0000500E0000}"/>
    <cellStyle name="Accent5 4 3" xfId="9832" xr:uid="{00000000-0005-0000-0000-0000510E0000}"/>
    <cellStyle name="Accent5 4 4" xfId="9833" xr:uid="{00000000-0005-0000-0000-0000520E0000}"/>
    <cellStyle name="Accent5 4 5" xfId="9834" xr:uid="{00000000-0005-0000-0000-0000530E0000}"/>
    <cellStyle name="Accent5 4 6" xfId="9835" xr:uid="{00000000-0005-0000-0000-0000540E0000}"/>
    <cellStyle name="Accent5 4 7" xfId="9836" xr:uid="{00000000-0005-0000-0000-0000550E0000}"/>
    <cellStyle name="Accent5 4 8" xfId="9837" xr:uid="{00000000-0005-0000-0000-0000560E0000}"/>
    <cellStyle name="Accent5 4 9" xfId="9838" xr:uid="{00000000-0005-0000-0000-0000570E0000}"/>
    <cellStyle name="Accent5 5 2" xfId="9839" xr:uid="{00000000-0005-0000-0000-0000580E0000}"/>
    <cellStyle name="Accent5 5 3" xfId="9840" xr:uid="{00000000-0005-0000-0000-0000590E0000}"/>
    <cellStyle name="Accent5 5 4" xfId="9841" xr:uid="{00000000-0005-0000-0000-00005A0E0000}"/>
    <cellStyle name="Accent5 5 5" xfId="9842" xr:uid="{00000000-0005-0000-0000-00005B0E0000}"/>
    <cellStyle name="Accent5 5 6" xfId="9843" xr:uid="{00000000-0005-0000-0000-00005C0E0000}"/>
    <cellStyle name="Accent5 5 7" xfId="9844" xr:uid="{00000000-0005-0000-0000-00005D0E0000}"/>
    <cellStyle name="Accent5 5 8" xfId="9845" xr:uid="{00000000-0005-0000-0000-00005E0E0000}"/>
    <cellStyle name="Accent5 5 9" xfId="9846" xr:uid="{00000000-0005-0000-0000-00005F0E0000}"/>
    <cellStyle name="Accent5 6 2" xfId="9847" xr:uid="{00000000-0005-0000-0000-0000600E0000}"/>
    <cellStyle name="Accent5 6 3" xfId="9848" xr:uid="{00000000-0005-0000-0000-0000610E0000}"/>
    <cellStyle name="Accent5 6 4" xfId="9849" xr:uid="{00000000-0005-0000-0000-0000620E0000}"/>
    <cellStyle name="Accent5 6 5" xfId="9850" xr:uid="{00000000-0005-0000-0000-0000630E0000}"/>
    <cellStyle name="Accent5 6 6" xfId="9851" xr:uid="{00000000-0005-0000-0000-0000640E0000}"/>
    <cellStyle name="Accent5 6 7" xfId="9852" xr:uid="{00000000-0005-0000-0000-0000650E0000}"/>
    <cellStyle name="Accent5 6 8" xfId="9853" xr:uid="{00000000-0005-0000-0000-0000660E0000}"/>
    <cellStyle name="Accent5 6 9" xfId="9854" xr:uid="{00000000-0005-0000-0000-0000670E0000}"/>
    <cellStyle name="Accent5 7 2" xfId="9855" xr:uid="{00000000-0005-0000-0000-0000680E0000}"/>
    <cellStyle name="Accent5 7 3" xfId="9856" xr:uid="{00000000-0005-0000-0000-0000690E0000}"/>
    <cellStyle name="Accent5 7 4" xfId="9857" xr:uid="{00000000-0005-0000-0000-00006A0E0000}"/>
    <cellStyle name="Accent5 7 5" xfId="9858" xr:uid="{00000000-0005-0000-0000-00006B0E0000}"/>
    <cellStyle name="Accent5 7 6" xfId="9859" xr:uid="{00000000-0005-0000-0000-00006C0E0000}"/>
    <cellStyle name="Accent5 7 7" xfId="9860" xr:uid="{00000000-0005-0000-0000-00006D0E0000}"/>
    <cellStyle name="Accent5 7 8" xfId="9861" xr:uid="{00000000-0005-0000-0000-00006E0E0000}"/>
    <cellStyle name="Accent5 7 9" xfId="9862" xr:uid="{00000000-0005-0000-0000-00006F0E0000}"/>
    <cellStyle name="Accent5 8 2" xfId="9863" xr:uid="{00000000-0005-0000-0000-0000700E0000}"/>
    <cellStyle name="Accent5 8 3" xfId="9864" xr:uid="{00000000-0005-0000-0000-0000710E0000}"/>
    <cellStyle name="Accent5 8 4" xfId="9865" xr:uid="{00000000-0005-0000-0000-0000720E0000}"/>
    <cellStyle name="Accent5 8 5" xfId="9866" xr:uid="{00000000-0005-0000-0000-0000730E0000}"/>
    <cellStyle name="Accent5 8 6" xfId="9867" xr:uid="{00000000-0005-0000-0000-0000740E0000}"/>
    <cellStyle name="Accent5 8 7" xfId="9868" xr:uid="{00000000-0005-0000-0000-0000750E0000}"/>
    <cellStyle name="Accent5 8 8" xfId="9869" xr:uid="{00000000-0005-0000-0000-0000760E0000}"/>
    <cellStyle name="Accent5 8 9" xfId="9870" xr:uid="{00000000-0005-0000-0000-0000770E0000}"/>
    <cellStyle name="Accent5 9 2" xfId="9871" xr:uid="{00000000-0005-0000-0000-0000780E0000}"/>
    <cellStyle name="Accent6 - 20%" xfId="2117" xr:uid="{00000000-0005-0000-0000-0000790E0000}"/>
    <cellStyle name="Accent6 - 20% 2" xfId="2118" xr:uid="{00000000-0005-0000-0000-00007A0E0000}"/>
    <cellStyle name="Accent6 - 20% 3" xfId="2119" xr:uid="{00000000-0005-0000-0000-00007B0E0000}"/>
    <cellStyle name="Accent6 - 20% 4" xfId="2120" xr:uid="{00000000-0005-0000-0000-00007C0E0000}"/>
    <cellStyle name="Accent6 - 20% 5" xfId="15538" xr:uid="{00000000-0005-0000-0000-00007D0E0000}"/>
    <cellStyle name="Accent6 - 20% 6" xfId="15539" xr:uid="{00000000-0005-0000-0000-00007E0E0000}"/>
    <cellStyle name="Accent6 - 40%" xfId="2121" xr:uid="{00000000-0005-0000-0000-00007F0E0000}"/>
    <cellStyle name="Accent6 - 40% 2" xfId="2122" xr:uid="{00000000-0005-0000-0000-0000800E0000}"/>
    <cellStyle name="Accent6 - 40% 3" xfId="2123" xr:uid="{00000000-0005-0000-0000-0000810E0000}"/>
    <cellStyle name="Accent6 - 40% 4" xfId="2124" xr:uid="{00000000-0005-0000-0000-0000820E0000}"/>
    <cellStyle name="Accent6 - 40% 5" xfId="15540" xr:uid="{00000000-0005-0000-0000-0000830E0000}"/>
    <cellStyle name="Accent6 - 40% 6" xfId="15541" xr:uid="{00000000-0005-0000-0000-0000840E0000}"/>
    <cellStyle name="Accent6 - 60%" xfId="2125" xr:uid="{00000000-0005-0000-0000-0000850E0000}"/>
    <cellStyle name="Accent6 10 2" xfId="9872" xr:uid="{00000000-0005-0000-0000-0000860E0000}"/>
    <cellStyle name="Accent6 11 2" xfId="9873" xr:uid="{00000000-0005-0000-0000-0000870E0000}"/>
    <cellStyle name="Accent6 12 2" xfId="9874" xr:uid="{00000000-0005-0000-0000-0000880E0000}"/>
    <cellStyle name="Accent6 13 2" xfId="9875" xr:uid="{00000000-0005-0000-0000-0000890E0000}"/>
    <cellStyle name="Accent6 14 2" xfId="9876" xr:uid="{00000000-0005-0000-0000-00008A0E0000}"/>
    <cellStyle name="Accent6 15 2" xfId="9877" xr:uid="{00000000-0005-0000-0000-00008B0E0000}"/>
    <cellStyle name="Accent6 2" xfId="9878" xr:uid="{00000000-0005-0000-0000-00008C0E0000}"/>
    <cellStyle name="Accent6 3 2" xfId="9879" xr:uid="{00000000-0005-0000-0000-00008D0E0000}"/>
    <cellStyle name="Accent6 3 3" xfId="9880" xr:uid="{00000000-0005-0000-0000-00008E0E0000}"/>
    <cellStyle name="Accent6 3 4" xfId="9881" xr:uid="{00000000-0005-0000-0000-00008F0E0000}"/>
    <cellStyle name="Accent6 3 5" xfId="9882" xr:uid="{00000000-0005-0000-0000-0000900E0000}"/>
    <cellStyle name="Accent6 3 6" xfId="9883" xr:uid="{00000000-0005-0000-0000-0000910E0000}"/>
    <cellStyle name="Accent6 3 7" xfId="9884" xr:uid="{00000000-0005-0000-0000-0000920E0000}"/>
    <cellStyle name="Accent6 3 8" xfId="9885" xr:uid="{00000000-0005-0000-0000-0000930E0000}"/>
    <cellStyle name="Accent6 3 9" xfId="9886" xr:uid="{00000000-0005-0000-0000-0000940E0000}"/>
    <cellStyle name="Accent6 4 2" xfId="9887" xr:uid="{00000000-0005-0000-0000-0000950E0000}"/>
    <cellStyle name="Accent6 4 3" xfId="9888" xr:uid="{00000000-0005-0000-0000-0000960E0000}"/>
    <cellStyle name="Accent6 4 4" xfId="9889" xr:uid="{00000000-0005-0000-0000-0000970E0000}"/>
    <cellStyle name="Accent6 4 5" xfId="9890" xr:uid="{00000000-0005-0000-0000-0000980E0000}"/>
    <cellStyle name="Accent6 4 6" xfId="9891" xr:uid="{00000000-0005-0000-0000-0000990E0000}"/>
    <cellStyle name="Accent6 4 7" xfId="9892" xr:uid="{00000000-0005-0000-0000-00009A0E0000}"/>
    <cellStyle name="Accent6 4 8" xfId="9893" xr:uid="{00000000-0005-0000-0000-00009B0E0000}"/>
    <cellStyle name="Accent6 4 9" xfId="9894" xr:uid="{00000000-0005-0000-0000-00009C0E0000}"/>
    <cellStyle name="Accent6 5 2" xfId="9895" xr:uid="{00000000-0005-0000-0000-00009D0E0000}"/>
    <cellStyle name="Accent6 5 3" xfId="9896" xr:uid="{00000000-0005-0000-0000-00009E0E0000}"/>
    <cellStyle name="Accent6 5 4" xfId="9897" xr:uid="{00000000-0005-0000-0000-00009F0E0000}"/>
    <cellStyle name="Accent6 5 5" xfId="9898" xr:uid="{00000000-0005-0000-0000-0000A00E0000}"/>
    <cellStyle name="Accent6 5 6" xfId="9899" xr:uid="{00000000-0005-0000-0000-0000A10E0000}"/>
    <cellStyle name="Accent6 5 7" xfId="9900" xr:uid="{00000000-0005-0000-0000-0000A20E0000}"/>
    <cellStyle name="Accent6 5 8" xfId="9901" xr:uid="{00000000-0005-0000-0000-0000A30E0000}"/>
    <cellStyle name="Accent6 5 9" xfId="9902" xr:uid="{00000000-0005-0000-0000-0000A40E0000}"/>
    <cellStyle name="Accent6 6 2" xfId="9903" xr:uid="{00000000-0005-0000-0000-0000A50E0000}"/>
    <cellStyle name="Accent6 6 3" xfId="9904" xr:uid="{00000000-0005-0000-0000-0000A60E0000}"/>
    <cellStyle name="Accent6 6 4" xfId="9905" xr:uid="{00000000-0005-0000-0000-0000A70E0000}"/>
    <cellStyle name="Accent6 6 5" xfId="9906" xr:uid="{00000000-0005-0000-0000-0000A80E0000}"/>
    <cellStyle name="Accent6 6 6" xfId="9907" xr:uid="{00000000-0005-0000-0000-0000A90E0000}"/>
    <cellStyle name="Accent6 6 7" xfId="9908" xr:uid="{00000000-0005-0000-0000-0000AA0E0000}"/>
    <cellStyle name="Accent6 6 8" xfId="9909" xr:uid="{00000000-0005-0000-0000-0000AB0E0000}"/>
    <cellStyle name="Accent6 6 9" xfId="9910" xr:uid="{00000000-0005-0000-0000-0000AC0E0000}"/>
    <cellStyle name="Accent6 7 2" xfId="9911" xr:uid="{00000000-0005-0000-0000-0000AD0E0000}"/>
    <cellStyle name="Accent6 7 3" xfId="9912" xr:uid="{00000000-0005-0000-0000-0000AE0E0000}"/>
    <cellStyle name="Accent6 7 4" xfId="9913" xr:uid="{00000000-0005-0000-0000-0000AF0E0000}"/>
    <cellStyle name="Accent6 7 5" xfId="9914" xr:uid="{00000000-0005-0000-0000-0000B00E0000}"/>
    <cellStyle name="Accent6 7 6" xfId="9915" xr:uid="{00000000-0005-0000-0000-0000B10E0000}"/>
    <cellStyle name="Accent6 7 7" xfId="9916" xr:uid="{00000000-0005-0000-0000-0000B20E0000}"/>
    <cellStyle name="Accent6 7 8" xfId="9917" xr:uid="{00000000-0005-0000-0000-0000B30E0000}"/>
    <cellStyle name="Accent6 7 9" xfId="9918" xr:uid="{00000000-0005-0000-0000-0000B40E0000}"/>
    <cellStyle name="Accent6 8 2" xfId="9919" xr:uid="{00000000-0005-0000-0000-0000B50E0000}"/>
    <cellStyle name="Accent6 8 3" xfId="9920" xr:uid="{00000000-0005-0000-0000-0000B60E0000}"/>
    <cellStyle name="Accent6 8 4" xfId="9921" xr:uid="{00000000-0005-0000-0000-0000B70E0000}"/>
    <cellStyle name="Accent6 8 5" xfId="9922" xr:uid="{00000000-0005-0000-0000-0000B80E0000}"/>
    <cellStyle name="Accent6 8 6" xfId="9923" xr:uid="{00000000-0005-0000-0000-0000B90E0000}"/>
    <cellStyle name="Accent6 8 7" xfId="9924" xr:uid="{00000000-0005-0000-0000-0000BA0E0000}"/>
    <cellStyle name="Accent6 8 8" xfId="9925" xr:uid="{00000000-0005-0000-0000-0000BB0E0000}"/>
    <cellStyle name="Accent6 8 9" xfId="9926" xr:uid="{00000000-0005-0000-0000-0000BC0E0000}"/>
    <cellStyle name="Accent6 9 2" xfId="9927" xr:uid="{00000000-0005-0000-0000-0000BD0E0000}"/>
    <cellStyle name="ÅëÈ­ [0]_      " xfId="2126" xr:uid="{00000000-0005-0000-0000-0000BE0E0000}"/>
    <cellStyle name="AeE­ [0]_INQUIRY ¿?¾÷AßAø " xfId="2127" xr:uid="{00000000-0005-0000-0000-0000BF0E0000}"/>
    <cellStyle name="ÅëÈ­ [0]_L601CPT" xfId="2128" xr:uid="{00000000-0005-0000-0000-0000C00E0000}"/>
    <cellStyle name="ÅëÈ­_      " xfId="2129" xr:uid="{00000000-0005-0000-0000-0000C10E0000}"/>
    <cellStyle name="AeE­_INQUIRY ¿?¾÷AßAø " xfId="2130" xr:uid="{00000000-0005-0000-0000-0000C20E0000}"/>
    <cellStyle name="ÅëÈ­_L601CPT" xfId="2131" xr:uid="{00000000-0005-0000-0000-0000C30E0000}"/>
    <cellStyle name="args.style" xfId="2132" xr:uid="{00000000-0005-0000-0000-0000C40E0000}"/>
    <cellStyle name="ÄÞ¸¶ [0]_      " xfId="2133" xr:uid="{00000000-0005-0000-0000-0000C50E0000}"/>
    <cellStyle name="AÞ¸¶ [0]_INQUIRY ¿?¾÷AßAø " xfId="2134" xr:uid="{00000000-0005-0000-0000-0000C60E0000}"/>
    <cellStyle name="ÄÞ¸¶ [0]_L601CPT" xfId="2135" xr:uid="{00000000-0005-0000-0000-0000C70E0000}"/>
    <cellStyle name="ÄÞ¸¶_      " xfId="2136" xr:uid="{00000000-0005-0000-0000-0000C80E0000}"/>
    <cellStyle name="AÞ¸¶_INQUIRY ¿?¾÷AßAø " xfId="2137" xr:uid="{00000000-0005-0000-0000-0000C90E0000}"/>
    <cellStyle name="ÄÞ¸¶_L601CPT" xfId="2138" xr:uid="{00000000-0005-0000-0000-0000CA0E0000}"/>
    <cellStyle name="AutoFormat Options" xfId="2139" xr:uid="{00000000-0005-0000-0000-0000CB0E0000}"/>
    <cellStyle name="AutoFormat Options 2" xfId="9928" xr:uid="{00000000-0005-0000-0000-0000CC0E0000}"/>
    <cellStyle name="Bad 2" xfId="9929" xr:uid="{00000000-0005-0000-0000-0000CD0E0000}"/>
    <cellStyle name="Bangchu" xfId="2140" xr:uid="{00000000-0005-0000-0000-0000CE0E0000}"/>
    <cellStyle name="Bình Thường_Den chien Sang TX" xfId="2141" xr:uid="{00000000-0005-0000-0000-0000CF0E0000}"/>
    <cellStyle name="Body" xfId="2142" xr:uid="{00000000-0005-0000-0000-0000D00E0000}"/>
    <cellStyle name="C?AØ_¿?¾÷CoE² " xfId="2143" xr:uid="{00000000-0005-0000-0000-0000D10E0000}"/>
    <cellStyle name="C~1" xfId="2144" xr:uid="{00000000-0005-0000-0000-0000D20E0000}"/>
    <cellStyle name="C~1?_x0011_Normal_903DK-2001?_x000c_Normal_AD_x000b_Normal_Adot?_x000d_Normal_ADAdot?_x000d_Normal_" xfId="2145" xr:uid="{00000000-0005-0000-0000-0000D30E0000}"/>
    <cellStyle name="Ç¥ÁØ_      " xfId="2146" xr:uid="{00000000-0005-0000-0000-0000D40E0000}"/>
    <cellStyle name="C￥AØ_¿μ¾÷CoE² " xfId="2147" xr:uid="{00000000-0005-0000-0000-0000D50E0000}"/>
    <cellStyle name="Ç¥ÁØ_±¸¹Ì´ëÃ¥" xfId="2148" xr:uid="{00000000-0005-0000-0000-0000D60E0000}"/>
    <cellStyle name="C￥AØ_≫c¾÷ºIº° AN°e " xfId="2149" xr:uid="{00000000-0005-0000-0000-0000D70E0000}"/>
    <cellStyle name="Ç¥ÁØ_MARSHALL TEST" xfId="2150" xr:uid="{00000000-0005-0000-0000-0000D80E0000}"/>
    <cellStyle name="C￥AØ_Sheet1_¿μ¾÷CoE² " xfId="2151" xr:uid="{00000000-0005-0000-0000-0000D90E0000}"/>
    <cellStyle name="Calc Currency (0)" xfId="2152" xr:uid="{00000000-0005-0000-0000-0000DA0E0000}"/>
    <cellStyle name="Calc Currency (0) 2" xfId="3328" xr:uid="{00000000-0005-0000-0000-0000DB0E0000}"/>
    <cellStyle name="Calc Currency (0) 3" xfId="3871" xr:uid="{00000000-0005-0000-0000-0000DC0E0000}"/>
    <cellStyle name="Calc Currency (2)" xfId="2153" xr:uid="{00000000-0005-0000-0000-0000DD0E0000}"/>
    <cellStyle name="Calc Percent (0)" xfId="2154" xr:uid="{00000000-0005-0000-0000-0000DE0E0000}"/>
    <cellStyle name="Calc Percent (1)" xfId="2155" xr:uid="{00000000-0005-0000-0000-0000DF0E0000}"/>
    <cellStyle name="Calc Percent (2)" xfId="2156" xr:uid="{00000000-0005-0000-0000-0000E00E0000}"/>
    <cellStyle name="Calc Units (0)" xfId="2157" xr:uid="{00000000-0005-0000-0000-0000E10E0000}"/>
    <cellStyle name="Calc Units (1)" xfId="2158" xr:uid="{00000000-0005-0000-0000-0000E20E0000}"/>
    <cellStyle name="Calc Units (2)" xfId="2159" xr:uid="{00000000-0005-0000-0000-0000E30E0000}"/>
    <cellStyle name="Calculation 2" xfId="9930" xr:uid="{00000000-0005-0000-0000-0000E40E0000}"/>
    <cellStyle name="Calculation 2 2" xfId="15971" xr:uid="{00000000-0005-0000-0000-0000E50E0000}"/>
    <cellStyle name="Calculation 2 2 2" xfId="27942" xr:uid="{00000000-0005-0000-0000-0000E60E0000}"/>
    <cellStyle name="Calculation 2 2 2 2" xfId="49548" xr:uid="{00000000-0005-0000-0000-0000E70E0000}"/>
    <cellStyle name="Calculation 2 2 3" xfId="21975" xr:uid="{00000000-0005-0000-0000-0000E80E0000}"/>
    <cellStyle name="Calculation 2 2 3 2" xfId="43612" xr:uid="{00000000-0005-0000-0000-0000E90E0000}"/>
    <cellStyle name="Calculation 2 2 4" xfId="37626" xr:uid="{00000000-0005-0000-0000-0000EA0E0000}"/>
    <cellStyle name="Calculation 2 3" xfId="24941" xr:uid="{00000000-0005-0000-0000-0000EB0E0000}"/>
    <cellStyle name="Calculation 2 3 2" xfId="46560" xr:uid="{00000000-0005-0000-0000-0000EC0E0000}"/>
    <cellStyle name="Calculation 2 4" xfId="18974" xr:uid="{00000000-0005-0000-0000-0000ED0E0000}"/>
    <cellStyle name="Calculation 2 4 2" xfId="40616" xr:uid="{00000000-0005-0000-0000-0000EE0E0000}"/>
    <cellStyle name="category" xfId="2160" xr:uid="{00000000-0005-0000-0000-0000EF0E0000}"/>
    <cellStyle name="category 2" xfId="3329" xr:uid="{00000000-0005-0000-0000-0000F00E0000}"/>
    <cellStyle name="category 3" xfId="3872" xr:uid="{00000000-0005-0000-0000-0000F10E0000}"/>
    <cellStyle name="category 4" xfId="9931" xr:uid="{00000000-0005-0000-0000-0000F20E0000}"/>
    <cellStyle name="Cerrency_Sheet2_XANGDAU" xfId="2161" xr:uid="{00000000-0005-0000-0000-0000F30E0000}"/>
    <cellStyle name="Check Cell 2" xfId="9932" xr:uid="{00000000-0005-0000-0000-0000E22C0000}"/>
    <cellStyle name="Chi phÝ kh¸c_Book1" xfId="2308" xr:uid="{00000000-0005-0000-0000-0000E32C0000}"/>
    <cellStyle name="Chuẩn 2" xfId="2309" xr:uid="{00000000-0005-0000-0000-0000E42C0000}"/>
    <cellStyle name="Chuẩn 6" xfId="2310" xr:uid="{00000000-0005-0000-0000-0000E52C0000}"/>
    <cellStyle name="CHUONG" xfId="2311" xr:uid="{00000000-0005-0000-0000-0000E62C0000}"/>
    <cellStyle name="Comma" xfId="1" builtinId="3"/>
    <cellStyle name="Comma  - Style1" xfId="2163" xr:uid="{00000000-0005-0000-0000-0000F50E0000}"/>
    <cellStyle name="Comma  - Style2" xfId="2164" xr:uid="{00000000-0005-0000-0000-0000F60E0000}"/>
    <cellStyle name="Comma  - Style3" xfId="2165" xr:uid="{00000000-0005-0000-0000-0000F70E0000}"/>
    <cellStyle name="Comma  - Style4" xfId="2166" xr:uid="{00000000-0005-0000-0000-0000F80E0000}"/>
    <cellStyle name="Comma  - Style5" xfId="2167" xr:uid="{00000000-0005-0000-0000-0000F90E0000}"/>
    <cellStyle name="Comma  - Style6" xfId="2168" xr:uid="{00000000-0005-0000-0000-0000FA0E0000}"/>
    <cellStyle name="Comma  - Style7" xfId="2169" xr:uid="{00000000-0005-0000-0000-0000FB0E0000}"/>
    <cellStyle name="Comma  - Style8" xfId="2170" xr:uid="{00000000-0005-0000-0000-0000FC0E0000}"/>
    <cellStyle name="Comma [0] 18 2" xfId="9933" xr:uid="{00000000-0005-0000-0000-0000FD0E0000}"/>
    <cellStyle name="Comma [0] 19" xfId="9934" xr:uid="{00000000-0005-0000-0000-0000FE0E0000}"/>
    <cellStyle name="Comma [0] 2" xfId="2171" xr:uid="{00000000-0005-0000-0000-0000FF0E0000}"/>
    <cellStyle name="Comma [0] 2 10" xfId="9936" xr:uid="{00000000-0005-0000-0000-0000000F0000}"/>
    <cellStyle name="Comma [0] 2 11" xfId="9937" xr:uid="{00000000-0005-0000-0000-0000010F0000}"/>
    <cellStyle name="Comma [0] 2 12" xfId="9938" xr:uid="{00000000-0005-0000-0000-0000020F0000}"/>
    <cellStyle name="Comma [0] 2 13" xfId="9939" xr:uid="{00000000-0005-0000-0000-0000030F0000}"/>
    <cellStyle name="Comma [0] 2 14" xfId="9940" xr:uid="{00000000-0005-0000-0000-0000040F0000}"/>
    <cellStyle name="Comma [0] 2 15" xfId="9941" xr:uid="{00000000-0005-0000-0000-0000050F0000}"/>
    <cellStyle name="Comma [0] 2 16" xfId="9942" xr:uid="{00000000-0005-0000-0000-0000060F0000}"/>
    <cellStyle name="Comma [0] 2 17" xfId="9935" xr:uid="{00000000-0005-0000-0000-0000070F0000}"/>
    <cellStyle name="Comma [0] 2 18" xfId="11649" xr:uid="{00000000-0005-0000-0000-0000080F0000}"/>
    <cellStyle name="Comma [0] 2 18 2" xfId="33408" xr:uid="{00000000-0005-0000-0000-0000090F0000}"/>
    <cellStyle name="Comma [0] 2 19" xfId="10409" xr:uid="{00000000-0005-0000-0000-00000A0F0000}"/>
    <cellStyle name="Comma [0] 2 19 2" xfId="32171" xr:uid="{00000000-0005-0000-0000-00000B0F0000}"/>
    <cellStyle name="Comma [0] 2 2" xfId="3330" xr:uid="{00000000-0005-0000-0000-00000C0F0000}"/>
    <cellStyle name="Comma [0] 2 2 2" xfId="9943" xr:uid="{00000000-0005-0000-0000-00000D0F0000}"/>
    <cellStyle name="Comma [0] 2 2 3" xfId="11743" xr:uid="{00000000-0005-0000-0000-00000E0F0000}"/>
    <cellStyle name="Comma [0] 2 2 3 2" xfId="33502" xr:uid="{00000000-0005-0000-0000-00000F0F0000}"/>
    <cellStyle name="Comma [0] 2 2 4" xfId="10505" xr:uid="{00000000-0005-0000-0000-0000100F0000}"/>
    <cellStyle name="Comma [0] 2 2 4 2" xfId="32267" xr:uid="{00000000-0005-0000-0000-0000110F0000}"/>
    <cellStyle name="Comma [0] 2 2 5" xfId="30710" xr:uid="{00000000-0005-0000-0000-0000120F0000}"/>
    <cellStyle name="Comma [0] 2 20" xfId="30613" xr:uid="{00000000-0005-0000-0000-0000130F0000}"/>
    <cellStyle name="Comma [0] 2 3" xfId="3873" xr:uid="{00000000-0005-0000-0000-0000140F0000}"/>
    <cellStyle name="Comma [0] 2 3 2" xfId="9944" xr:uid="{00000000-0005-0000-0000-0000150F0000}"/>
    <cellStyle name="Comma [0] 2 3 3" xfId="11878" xr:uid="{00000000-0005-0000-0000-0000160F0000}"/>
    <cellStyle name="Comma [0] 2 3 3 2" xfId="33636" xr:uid="{00000000-0005-0000-0000-0000170F0000}"/>
    <cellStyle name="Comma [0] 2 3 4" xfId="10640" xr:uid="{00000000-0005-0000-0000-0000180F0000}"/>
    <cellStyle name="Comma [0] 2 3 4 2" xfId="32401" xr:uid="{00000000-0005-0000-0000-0000190F0000}"/>
    <cellStyle name="Comma [0] 2 3 5" xfId="30845" xr:uid="{00000000-0005-0000-0000-00001A0F0000}"/>
    <cellStyle name="Comma [0] 2 4" xfId="9945" xr:uid="{00000000-0005-0000-0000-00001B0F0000}"/>
    <cellStyle name="Comma [0] 2 5" xfId="9946" xr:uid="{00000000-0005-0000-0000-00001C0F0000}"/>
    <cellStyle name="Comma [0] 2 6" xfId="9947" xr:uid="{00000000-0005-0000-0000-00001D0F0000}"/>
    <cellStyle name="Comma [0] 2 7" xfId="9948" xr:uid="{00000000-0005-0000-0000-00001E0F0000}"/>
    <cellStyle name="Comma [0] 2 8" xfId="9949" xr:uid="{00000000-0005-0000-0000-00001F0F0000}"/>
    <cellStyle name="Comma [0] 2 9" xfId="9950" xr:uid="{00000000-0005-0000-0000-0000200F0000}"/>
    <cellStyle name="Comma [0] 20" xfId="9951" xr:uid="{00000000-0005-0000-0000-0000210F0000}"/>
    <cellStyle name="Comma [0] 22" xfId="9952" xr:uid="{00000000-0005-0000-0000-0000220F0000}"/>
    <cellStyle name="Comma [0] 3" xfId="2172" xr:uid="{00000000-0005-0000-0000-0000230F0000}"/>
    <cellStyle name="Comma [0] 3 2" xfId="9953" xr:uid="{00000000-0005-0000-0000-0000240F0000}"/>
    <cellStyle name="Comma [0] 3 2 2" xfId="12761" xr:uid="{00000000-0005-0000-0000-0000250F0000}"/>
    <cellStyle name="Comma [0] 3 2 2 2" xfId="34517" xr:uid="{00000000-0005-0000-0000-0000260F0000}"/>
    <cellStyle name="Comma [0] 3 2 3" xfId="11524" xr:uid="{00000000-0005-0000-0000-0000270F0000}"/>
    <cellStyle name="Comma [0] 3 2 3 2" xfId="33283" xr:uid="{00000000-0005-0000-0000-0000280F0000}"/>
    <cellStyle name="Comma [0] 3 2 4" xfId="32029" xr:uid="{00000000-0005-0000-0000-0000290F0000}"/>
    <cellStyle name="Comma [0] 3 3" xfId="9954" xr:uid="{00000000-0005-0000-0000-00002A0F0000}"/>
    <cellStyle name="Comma [0] 3 3 2" xfId="12762" xr:uid="{00000000-0005-0000-0000-00002B0F0000}"/>
    <cellStyle name="Comma [0] 3 3 2 2" xfId="34518" xr:uid="{00000000-0005-0000-0000-00002C0F0000}"/>
    <cellStyle name="Comma [0] 3 3 3" xfId="11525" xr:uid="{00000000-0005-0000-0000-00002D0F0000}"/>
    <cellStyle name="Comma [0] 3 3 3 2" xfId="33284" xr:uid="{00000000-0005-0000-0000-00002E0F0000}"/>
    <cellStyle name="Comma [0] 3 3 4" xfId="32030" xr:uid="{00000000-0005-0000-0000-00002F0F0000}"/>
    <cellStyle name="Comma [0] 3 4" xfId="9955" xr:uid="{00000000-0005-0000-0000-0000300F0000}"/>
    <cellStyle name="Comma [0] 3 4 2" xfId="12763" xr:uid="{00000000-0005-0000-0000-0000310F0000}"/>
    <cellStyle name="Comma [0] 3 4 2 2" xfId="34519" xr:uid="{00000000-0005-0000-0000-0000320F0000}"/>
    <cellStyle name="Comma [0] 3 4 3" xfId="11526" xr:uid="{00000000-0005-0000-0000-0000330F0000}"/>
    <cellStyle name="Comma [0] 3 4 3 2" xfId="33285" xr:uid="{00000000-0005-0000-0000-0000340F0000}"/>
    <cellStyle name="Comma [0] 3 4 4" xfId="32031" xr:uid="{00000000-0005-0000-0000-0000350F0000}"/>
    <cellStyle name="Comma [0] 3 5" xfId="11650" xr:uid="{00000000-0005-0000-0000-0000360F0000}"/>
    <cellStyle name="Comma [0] 3 5 2" xfId="33409" xr:uid="{00000000-0005-0000-0000-0000370F0000}"/>
    <cellStyle name="Comma [0] 3 6" xfId="10410" xr:uid="{00000000-0005-0000-0000-0000380F0000}"/>
    <cellStyle name="Comma [0] 3 6 2" xfId="32172" xr:uid="{00000000-0005-0000-0000-0000390F0000}"/>
    <cellStyle name="Comma [0] 3 7" xfId="30614" xr:uid="{00000000-0005-0000-0000-00003A0F0000}"/>
    <cellStyle name="Comma [0] 4" xfId="2173" xr:uid="{00000000-0005-0000-0000-00003B0F0000}"/>
    <cellStyle name="Comma [0] 4 10" xfId="9956" xr:uid="{00000000-0005-0000-0000-00003C0F0000}"/>
    <cellStyle name="Comma [0] 4 10 2" xfId="12764" xr:uid="{00000000-0005-0000-0000-00003D0F0000}"/>
    <cellStyle name="Comma [0] 4 10 2 2" xfId="34520" xr:uid="{00000000-0005-0000-0000-00003E0F0000}"/>
    <cellStyle name="Comma [0] 4 10 3" xfId="11527" xr:uid="{00000000-0005-0000-0000-00003F0F0000}"/>
    <cellStyle name="Comma [0] 4 10 3 2" xfId="33286" xr:uid="{00000000-0005-0000-0000-0000400F0000}"/>
    <cellStyle name="Comma [0] 4 10 4" xfId="32032" xr:uid="{00000000-0005-0000-0000-0000410F0000}"/>
    <cellStyle name="Comma [0] 4 11" xfId="11651" xr:uid="{00000000-0005-0000-0000-0000420F0000}"/>
    <cellStyle name="Comma [0] 4 11 2" xfId="33410" xr:uid="{00000000-0005-0000-0000-0000430F0000}"/>
    <cellStyle name="Comma [0] 4 12" xfId="10411" xr:uid="{00000000-0005-0000-0000-0000440F0000}"/>
    <cellStyle name="Comma [0] 4 12 2" xfId="32173" xr:uid="{00000000-0005-0000-0000-0000450F0000}"/>
    <cellStyle name="Comma [0] 4 13" xfId="30615" xr:uid="{00000000-0005-0000-0000-0000460F0000}"/>
    <cellStyle name="Comma [0] 4 2" xfId="9957" xr:uid="{00000000-0005-0000-0000-0000470F0000}"/>
    <cellStyle name="Comma [0] 4 2 2" xfId="12765" xr:uid="{00000000-0005-0000-0000-0000480F0000}"/>
    <cellStyle name="Comma [0] 4 2 2 2" xfId="34521" xr:uid="{00000000-0005-0000-0000-0000490F0000}"/>
    <cellStyle name="Comma [0] 4 2 3" xfId="11528" xr:uid="{00000000-0005-0000-0000-00004A0F0000}"/>
    <cellStyle name="Comma [0] 4 2 3 2" xfId="33287" xr:uid="{00000000-0005-0000-0000-00004B0F0000}"/>
    <cellStyle name="Comma [0] 4 2 4" xfId="32033" xr:uid="{00000000-0005-0000-0000-00004C0F0000}"/>
    <cellStyle name="Comma [0] 4 3" xfId="9958" xr:uid="{00000000-0005-0000-0000-00004D0F0000}"/>
    <cellStyle name="Comma [0] 4 3 2" xfId="12766" xr:uid="{00000000-0005-0000-0000-00004E0F0000}"/>
    <cellStyle name="Comma [0] 4 3 2 2" xfId="34522" xr:uid="{00000000-0005-0000-0000-00004F0F0000}"/>
    <cellStyle name="Comma [0] 4 3 3" xfId="11529" xr:uid="{00000000-0005-0000-0000-0000500F0000}"/>
    <cellStyle name="Comma [0] 4 3 3 2" xfId="33288" xr:uid="{00000000-0005-0000-0000-0000510F0000}"/>
    <cellStyle name="Comma [0] 4 3 4" xfId="32034" xr:uid="{00000000-0005-0000-0000-0000520F0000}"/>
    <cellStyle name="Comma [0] 4 4" xfId="9959" xr:uid="{00000000-0005-0000-0000-0000530F0000}"/>
    <cellStyle name="Comma [0] 4 4 2" xfId="12767" xr:uid="{00000000-0005-0000-0000-0000540F0000}"/>
    <cellStyle name="Comma [0] 4 4 2 2" xfId="34523" xr:uid="{00000000-0005-0000-0000-0000550F0000}"/>
    <cellStyle name="Comma [0] 4 4 3" xfId="11530" xr:uid="{00000000-0005-0000-0000-0000560F0000}"/>
    <cellStyle name="Comma [0] 4 4 3 2" xfId="33289" xr:uid="{00000000-0005-0000-0000-0000570F0000}"/>
    <cellStyle name="Comma [0] 4 4 4" xfId="32035" xr:uid="{00000000-0005-0000-0000-0000580F0000}"/>
    <cellStyle name="Comma [0] 4 5" xfId="9960" xr:uid="{00000000-0005-0000-0000-0000590F0000}"/>
    <cellStyle name="Comma [0] 4 5 2" xfId="12768" xr:uid="{00000000-0005-0000-0000-00005A0F0000}"/>
    <cellStyle name="Comma [0] 4 5 2 2" xfId="34524" xr:uid="{00000000-0005-0000-0000-00005B0F0000}"/>
    <cellStyle name="Comma [0] 4 5 3" xfId="11531" xr:uid="{00000000-0005-0000-0000-00005C0F0000}"/>
    <cellStyle name="Comma [0] 4 5 3 2" xfId="33290" xr:uid="{00000000-0005-0000-0000-00005D0F0000}"/>
    <cellStyle name="Comma [0] 4 5 4" xfId="32036" xr:uid="{00000000-0005-0000-0000-00005E0F0000}"/>
    <cellStyle name="Comma [0] 4 6" xfId="9961" xr:uid="{00000000-0005-0000-0000-00005F0F0000}"/>
    <cellStyle name="Comma [0] 4 6 2" xfId="12769" xr:uid="{00000000-0005-0000-0000-0000600F0000}"/>
    <cellStyle name="Comma [0] 4 6 2 2" xfId="34525" xr:uid="{00000000-0005-0000-0000-0000610F0000}"/>
    <cellStyle name="Comma [0] 4 6 3" xfId="11532" xr:uid="{00000000-0005-0000-0000-0000620F0000}"/>
    <cellStyle name="Comma [0] 4 6 3 2" xfId="33291" xr:uid="{00000000-0005-0000-0000-0000630F0000}"/>
    <cellStyle name="Comma [0] 4 6 4" xfId="32037" xr:uid="{00000000-0005-0000-0000-0000640F0000}"/>
    <cellStyle name="Comma [0] 4 7" xfId="9962" xr:uid="{00000000-0005-0000-0000-0000650F0000}"/>
    <cellStyle name="Comma [0] 4 7 2" xfId="12770" xr:uid="{00000000-0005-0000-0000-0000660F0000}"/>
    <cellStyle name="Comma [0] 4 7 2 2" xfId="34526" xr:uid="{00000000-0005-0000-0000-0000670F0000}"/>
    <cellStyle name="Comma [0] 4 7 3" xfId="11533" xr:uid="{00000000-0005-0000-0000-0000680F0000}"/>
    <cellStyle name="Comma [0] 4 7 3 2" xfId="33292" xr:uid="{00000000-0005-0000-0000-0000690F0000}"/>
    <cellStyle name="Comma [0] 4 7 4" xfId="32038" xr:uid="{00000000-0005-0000-0000-00006A0F0000}"/>
    <cellStyle name="Comma [0] 4 8" xfId="9963" xr:uid="{00000000-0005-0000-0000-00006B0F0000}"/>
    <cellStyle name="Comma [0] 4 8 2" xfId="12771" xr:uid="{00000000-0005-0000-0000-00006C0F0000}"/>
    <cellStyle name="Comma [0] 4 8 2 2" xfId="34527" xr:uid="{00000000-0005-0000-0000-00006D0F0000}"/>
    <cellStyle name="Comma [0] 4 8 3" xfId="11534" xr:uid="{00000000-0005-0000-0000-00006E0F0000}"/>
    <cellStyle name="Comma [0] 4 8 3 2" xfId="33293" xr:uid="{00000000-0005-0000-0000-00006F0F0000}"/>
    <cellStyle name="Comma [0] 4 8 4" xfId="32039" xr:uid="{00000000-0005-0000-0000-0000700F0000}"/>
    <cellStyle name="Comma [0] 4 9" xfId="9964" xr:uid="{00000000-0005-0000-0000-0000710F0000}"/>
    <cellStyle name="Comma [0] 4 9 2" xfId="12772" xr:uid="{00000000-0005-0000-0000-0000720F0000}"/>
    <cellStyle name="Comma [0] 4 9 2 2" xfId="34528" xr:uid="{00000000-0005-0000-0000-0000730F0000}"/>
    <cellStyle name="Comma [0] 4 9 3" xfId="11535" xr:uid="{00000000-0005-0000-0000-0000740F0000}"/>
    <cellStyle name="Comma [0] 4 9 3 2" xfId="33294" xr:uid="{00000000-0005-0000-0000-0000750F0000}"/>
    <cellStyle name="Comma [0] 4 9 4" xfId="32040" xr:uid="{00000000-0005-0000-0000-0000760F0000}"/>
    <cellStyle name="Comma [0] 5" xfId="2174" xr:uid="{00000000-0005-0000-0000-0000770F0000}"/>
    <cellStyle name="Comma [0] 5 2" xfId="11652" xr:uid="{00000000-0005-0000-0000-0000780F0000}"/>
    <cellStyle name="Comma [0] 5 2 2" xfId="33411" xr:uid="{00000000-0005-0000-0000-0000790F0000}"/>
    <cellStyle name="Comma [0] 5 3" xfId="10412" xr:uid="{00000000-0005-0000-0000-00007A0F0000}"/>
    <cellStyle name="Comma [0] 5 3 2" xfId="32174" xr:uid="{00000000-0005-0000-0000-00007B0F0000}"/>
    <cellStyle name="Comma [0] 5 4" xfId="30616" xr:uid="{00000000-0005-0000-0000-00007C0F0000}"/>
    <cellStyle name="Comma [0] 6" xfId="2175" xr:uid="{00000000-0005-0000-0000-00007D0F0000}"/>
    <cellStyle name="Comma [0] 6 2" xfId="2176" xr:uid="{00000000-0005-0000-0000-00007E0F0000}"/>
    <cellStyle name="Comma [0] 6 2 2" xfId="11654" xr:uid="{00000000-0005-0000-0000-00007F0F0000}"/>
    <cellStyle name="Comma [0] 6 2 2 2" xfId="33413" xr:uid="{00000000-0005-0000-0000-0000800F0000}"/>
    <cellStyle name="Comma [0] 6 2 3" xfId="10414" xr:uid="{00000000-0005-0000-0000-0000810F0000}"/>
    <cellStyle name="Comma [0] 6 2 3 2" xfId="32176" xr:uid="{00000000-0005-0000-0000-0000820F0000}"/>
    <cellStyle name="Comma [0] 6 2 4" xfId="30618" xr:uid="{00000000-0005-0000-0000-0000830F0000}"/>
    <cellStyle name="Comma [0] 6 3" xfId="2177" xr:uid="{00000000-0005-0000-0000-0000840F0000}"/>
    <cellStyle name="Comma [0] 6 3 2" xfId="11655" xr:uid="{00000000-0005-0000-0000-0000850F0000}"/>
    <cellStyle name="Comma [0] 6 3 2 2" xfId="33414" xr:uid="{00000000-0005-0000-0000-0000860F0000}"/>
    <cellStyle name="Comma [0] 6 3 3" xfId="10415" xr:uid="{00000000-0005-0000-0000-0000870F0000}"/>
    <cellStyle name="Comma [0] 6 3 3 2" xfId="32177" xr:uid="{00000000-0005-0000-0000-0000880F0000}"/>
    <cellStyle name="Comma [0] 6 3 4" xfId="30619" xr:uid="{00000000-0005-0000-0000-0000890F0000}"/>
    <cellStyle name="Comma [0] 6 4" xfId="2178" xr:uid="{00000000-0005-0000-0000-00008A0F0000}"/>
    <cellStyle name="Comma [0] 6 4 2" xfId="11656" xr:uid="{00000000-0005-0000-0000-00008B0F0000}"/>
    <cellStyle name="Comma [0] 6 4 2 2" xfId="33415" xr:uid="{00000000-0005-0000-0000-00008C0F0000}"/>
    <cellStyle name="Comma [0] 6 4 3" xfId="10416" xr:uid="{00000000-0005-0000-0000-00008D0F0000}"/>
    <cellStyle name="Comma [0] 6 4 3 2" xfId="32178" xr:uid="{00000000-0005-0000-0000-00008E0F0000}"/>
    <cellStyle name="Comma [0] 6 4 4" xfId="30620" xr:uid="{00000000-0005-0000-0000-00008F0F0000}"/>
    <cellStyle name="Comma [0] 6 5" xfId="11653" xr:uid="{00000000-0005-0000-0000-0000900F0000}"/>
    <cellStyle name="Comma [0] 6 5 2" xfId="15542" xr:uid="{00000000-0005-0000-0000-0000910F0000}"/>
    <cellStyle name="Comma [0] 6 5 2 2" xfId="37247" xr:uid="{00000000-0005-0000-0000-0000920F0000}"/>
    <cellStyle name="Comma [0] 6 5 3" xfId="33412" xr:uid="{00000000-0005-0000-0000-0000930F0000}"/>
    <cellStyle name="Comma [0] 6 6" xfId="10413" xr:uid="{00000000-0005-0000-0000-0000940F0000}"/>
    <cellStyle name="Comma [0] 6 6 2" xfId="15543" xr:uid="{00000000-0005-0000-0000-0000950F0000}"/>
    <cellStyle name="Comma [0] 6 6 2 2" xfId="37248" xr:uid="{00000000-0005-0000-0000-0000960F0000}"/>
    <cellStyle name="Comma [0] 6 6 3" xfId="32175" xr:uid="{00000000-0005-0000-0000-0000970F0000}"/>
    <cellStyle name="Comma [0] 6 7" xfId="30617" xr:uid="{00000000-0005-0000-0000-0000980F0000}"/>
    <cellStyle name="Comma [0] 7" xfId="13527" xr:uid="{00000000-0005-0000-0000-0000990F0000}"/>
    <cellStyle name="Comma [0] 7 2" xfId="35282" xr:uid="{00000000-0005-0000-0000-00009A0F0000}"/>
    <cellStyle name="Comma [00]" xfId="2179" xr:uid="{00000000-0005-0000-0000-00009B0F0000}"/>
    <cellStyle name="Comma 10" xfId="2180" xr:uid="{00000000-0005-0000-0000-00009C0F0000}"/>
    <cellStyle name="Comma 10 10" xfId="2181" xr:uid="{00000000-0005-0000-0000-00009D0F0000}"/>
    <cellStyle name="Comma 10 10 10" xfId="10418" xr:uid="{00000000-0005-0000-0000-00009E0F0000}"/>
    <cellStyle name="Comma 10 10 10 2" xfId="18632" xr:uid="{00000000-0005-0000-0000-00009F0F0000}"/>
    <cellStyle name="Comma 10 10 10 2 2" xfId="30593" xr:uid="{00000000-0005-0000-0000-0000A00F0000}"/>
    <cellStyle name="Comma 10 10 10 2 2 2" xfId="52196" xr:uid="{00000000-0005-0000-0000-0000A10F0000}"/>
    <cellStyle name="Comma 10 10 10 2 3" xfId="30611" xr:uid="{00000000-0005-0000-0000-0000A20F0000}"/>
    <cellStyle name="Comma 10 10 10 2 4" xfId="40279" xr:uid="{00000000-0005-0000-0000-0000A30F0000}"/>
    <cellStyle name="Comma 10 10 10 3" xfId="18644" xr:uid="{00000000-0005-0000-0000-0000A40F0000}"/>
    <cellStyle name="Comma 10 10 10 3 2" xfId="30598" xr:uid="{00000000-0005-0000-0000-0000A50F0000}"/>
    <cellStyle name="Comma 10 10 10 3 3" xfId="52203" xr:uid="{00000000-0005-0000-0000-0000A60F0000}"/>
    <cellStyle name="Comma 10 10 10 4" xfId="18648" xr:uid="{00000000-0005-0000-0000-0000A70F0000}"/>
    <cellStyle name="Comma 10 10 10 4 2" xfId="40290" xr:uid="{00000000-0005-0000-0000-0000A80F0000}"/>
    <cellStyle name="Comma 10 10 10 5" xfId="18652" xr:uid="{00000000-0005-0000-0000-0000A90F0000}"/>
    <cellStyle name="Comma 10 10 10 5 2" xfId="40294" xr:uid="{00000000-0005-0000-0000-0000AA0F0000}"/>
    <cellStyle name="Comma 10 10 10 6" xfId="30590" xr:uid="{00000000-0005-0000-0000-0000AB0F0000}"/>
    <cellStyle name="Comma 10 10 10 6 2" xfId="52193" xr:uid="{00000000-0005-0000-0000-0000AC0F0000}"/>
    <cellStyle name="Comma 10 10 10 7" xfId="32180" xr:uid="{00000000-0005-0000-0000-0000AD0F0000}"/>
    <cellStyle name="Comma 10 10 2" xfId="2182" xr:uid="{00000000-0005-0000-0000-0000AE0F0000}"/>
    <cellStyle name="Comma 10 10 2 2" xfId="2183" xr:uid="{00000000-0005-0000-0000-0000AF0F0000}"/>
    <cellStyle name="Comma 10 10 2 2 2" xfId="11660" xr:uid="{00000000-0005-0000-0000-0000B00F0000}"/>
    <cellStyle name="Comma 10 10 2 2 2 2" xfId="33419" xr:uid="{00000000-0005-0000-0000-0000B10F0000}"/>
    <cellStyle name="Comma 10 10 2 2 3" xfId="10420" xr:uid="{00000000-0005-0000-0000-0000B20F0000}"/>
    <cellStyle name="Comma 10 10 2 2 3 2" xfId="32182" xr:uid="{00000000-0005-0000-0000-0000B30F0000}"/>
    <cellStyle name="Comma 10 10 2 2 4" xfId="30623" xr:uid="{00000000-0005-0000-0000-0000B40F0000}"/>
    <cellStyle name="Comma 10 10 2 3" xfId="2184" xr:uid="{00000000-0005-0000-0000-0000B50F0000}"/>
    <cellStyle name="Comma 10 10 2 3 2" xfId="11661" xr:uid="{00000000-0005-0000-0000-0000B60F0000}"/>
    <cellStyle name="Comma 10 10 2 3 2 2" xfId="33420" xr:uid="{00000000-0005-0000-0000-0000B70F0000}"/>
    <cellStyle name="Comma 10 10 2 3 3" xfId="10421" xr:uid="{00000000-0005-0000-0000-0000B80F0000}"/>
    <cellStyle name="Comma 10 10 2 3 3 2" xfId="32183" xr:uid="{00000000-0005-0000-0000-0000B90F0000}"/>
    <cellStyle name="Comma 10 10 2 3 4" xfId="30624" xr:uid="{00000000-0005-0000-0000-0000BA0F0000}"/>
    <cellStyle name="Comma 10 10 2 4" xfId="11659" xr:uid="{00000000-0005-0000-0000-0000BB0F0000}"/>
    <cellStyle name="Comma 10 10 2 4 2" xfId="33418" xr:uid="{00000000-0005-0000-0000-0000BC0F0000}"/>
    <cellStyle name="Comma 10 10 2 5" xfId="10419" xr:uid="{00000000-0005-0000-0000-0000BD0F0000}"/>
    <cellStyle name="Comma 10 10 2 5 2" xfId="32181" xr:uid="{00000000-0005-0000-0000-0000BE0F0000}"/>
    <cellStyle name="Comma 10 10 2 6" xfId="30622" xr:uid="{00000000-0005-0000-0000-0000BF0F0000}"/>
    <cellStyle name="Comma 10 10 3" xfId="2185" xr:uid="{00000000-0005-0000-0000-0000C00F0000}"/>
    <cellStyle name="Comma 10 10 3 2" xfId="7070" xr:uid="{00000000-0005-0000-0000-0000C10F0000}"/>
    <cellStyle name="Comma 10 10 3 2 2" xfId="12418" xr:uid="{00000000-0005-0000-0000-0000C20F0000}"/>
    <cellStyle name="Comma 10 10 3 2 2 2" xfId="34175" xr:uid="{00000000-0005-0000-0000-0000C30F0000}"/>
    <cellStyle name="Comma 10 10 3 2 3" xfId="11181" xr:uid="{00000000-0005-0000-0000-0000C40F0000}"/>
    <cellStyle name="Comma 10 10 3 2 3 2" xfId="13538" xr:uid="{00000000-0005-0000-0000-0000C50F0000}"/>
    <cellStyle name="Comma 10 10 3 2 3 2 2" xfId="35285" xr:uid="{00000000-0005-0000-0000-0000C60F0000}"/>
    <cellStyle name="Comma 10 10 3 2 3 3" xfId="32941" xr:uid="{00000000-0005-0000-0000-0000C70F0000}"/>
    <cellStyle name="Comma 10 10 3 2 4" xfId="15544" xr:uid="{00000000-0005-0000-0000-0000C80F0000}"/>
    <cellStyle name="Comma 10 10 3 2 4 2" xfId="37249" xr:uid="{00000000-0005-0000-0000-0000C90F0000}"/>
    <cellStyle name="Comma 10 10 3 2 5" xfId="31474" xr:uid="{00000000-0005-0000-0000-0000CA0F0000}"/>
    <cellStyle name="Comma 10 10 3 3" xfId="7065" xr:uid="{00000000-0005-0000-0000-0000CB0F0000}"/>
    <cellStyle name="Comma 10 10 3 3 2" xfId="12413" xr:uid="{00000000-0005-0000-0000-0000CC0F0000}"/>
    <cellStyle name="Comma 10 10 3 3 2 2" xfId="34170" xr:uid="{00000000-0005-0000-0000-0000CD0F0000}"/>
    <cellStyle name="Comma 10 10 3 3 3" xfId="11176" xr:uid="{00000000-0005-0000-0000-0000CE0F0000}"/>
    <cellStyle name="Comma 10 10 3 3 3 2" xfId="32936" xr:uid="{00000000-0005-0000-0000-0000CF0F0000}"/>
    <cellStyle name="Comma 10 10 3 3 4" xfId="31469" xr:uid="{00000000-0005-0000-0000-0000D00F0000}"/>
    <cellStyle name="Comma 10 10 3 4" xfId="7066" xr:uid="{00000000-0005-0000-0000-0000D10F0000}"/>
    <cellStyle name="Comma 10 10 3 4 2" xfId="12414" xr:uid="{00000000-0005-0000-0000-0000D20F0000}"/>
    <cellStyle name="Comma 10 10 3 4 2 2" xfId="34171" xr:uid="{00000000-0005-0000-0000-0000D30F0000}"/>
    <cellStyle name="Comma 10 10 3 4 3" xfId="11177" xr:uid="{00000000-0005-0000-0000-0000D40F0000}"/>
    <cellStyle name="Comma 10 10 3 4 3 2" xfId="32937" xr:uid="{00000000-0005-0000-0000-0000D50F0000}"/>
    <cellStyle name="Comma 10 10 3 4 4" xfId="31470" xr:uid="{00000000-0005-0000-0000-0000D60F0000}"/>
    <cellStyle name="Comma 10 10 3 5" xfId="10368" xr:uid="{00000000-0005-0000-0000-0000D70F0000}"/>
    <cellStyle name="Comma 10 10 3 5 2" xfId="12873" xr:uid="{00000000-0005-0000-0000-0000D80F0000}"/>
    <cellStyle name="Comma 10 10 3 5 2 2" xfId="34629" xr:uid="{00000000-0005-0000-0000-0000D90F0000}"/>
    <cellStyle name="Comma 10 10 3 5 3" xfId="11637" xr:uid="{00000000-0005-0000-0000-0000DA0F0000}"/>
    <cellStyle name="Comma 10 10 3 5 3 2" xfId="33396" xr:uid="{00000000-0005-0000-0000-0000DB0F0000}"/>
    <cellStyle name="Comma 10 10 3 5 4" xfId="32158" xr:uid="{00000000-0005-0000-0000-0000DC0F0000}"/>
    <cellStyle name="Comma 10 10 3 6" xfId="11662" xr:uid="{00000000-0005-0000-0000-0000DD0F0000}"/>
    <cellStyle name="Comma 10 10 3 6 2" xfId="33421" xr:uid="{00000000-0005-0000-0000-0000DE0F0000}"/>
    <cellStyle name="Comma 10 10 3 7" xfId="10422" xr:uid="{00000000-0005-0000-0000-0000DF0F0000}"/>
    <cellStyle name="Comma 10 10 3 7 2" xfId="32184" xr:uid="{00000000-0005-0000-0000-0000E00F0000}"/>
    <cellStyle name="Comma 10 10 3 8" xfId="30625" xr:uid="{00000000-0005-0000-0000-0000E10F0000}"/>
    <cellStyle name="Comma 10 10 4" xfId="6349" xr:uid="{00000000-0005-0000-0000-0000E20F0000}"/>
    <cellStyle name="Comma 10 10 4 2" xfId="7071" xr:uid="{00000000-0005-0000-0000-0000E30F0000}"/>
    <cellStyle name="Comma 10 10 4 2 2" xfId="12419" xr:uid="{00000000-0005-0000-0000-0000E40F0000}"/>
    <cellStyle name="Comma 10 10 4 2 2 2" xfId="34176" xr:uid="{00000000-0005-0000-0000-0000E50F0000}"/>
    <cellStyle name="Comma 10 10 4 2 3" xfId="11182" xr:uid="{00000000-0005-0000-0000-0000E60F0000}"/>
    <cellStyle name="Comma 10 10 4 2 3 2" xfId="32942" xr:uid="{00000000-0005-0000-0000-0000E70F0000}"/>
    <cellStyle name="Comma 10 10 4 2 4" xfId="31475" xr:uid="{00000000-0005-0000-0000-0000E80F0000}"/>
    <cellStyle name="Comma 10 10 4 3" xfId="7064" xr:uid="{00000000-0005-0000-0000-0000E90F0000}"/>
    <cellStyle name="Comma 10 10 4 3 2" xfId="12412" xr:uid="{00000000-0005-0000-0000-0000EA0F0000}"/>
    <cellStyle name="Comma 10 10 4 3 2 2" xfId="34169" xr:uid="{00000000-0005-0000-0000-0000EB0F0000}"/>
    <cellStyle name="Comma 10 10 4 3 3" xfId="11175" xr:uid="{00000000-0005-0000-0000-0000EC0F0000}"/>
    <cellStyle name="Comma 10 10 4 3 3 2" xfId="32935" xr:uid="{00000000-0005-0000-0000-0000ED0F0000}"/>
    <cellStyle name="Comma 10 10 4 3 4" xfId="31468" xr:uid="{00000000-0005-0000-0000-0000EE0F0000}"/>
    <cellStyle name="Comma 10 10 4 4" xfId="7067" xr:uid="{00000000-0005-0000-0000-0000EF0F0000}"/>
    <cellStyle name="Comma 10 10 4 4 2" xfId="12415" xr:uid="{00000000-0005-0000-0000-0000F00F0000}"/>
    <cellStyle name="Comma 10 10 4 4 2 2" xfId="34172" xr:uid="{00000000-0005-0000-0000-0000F10F0000}"/>
    <cellStyle name="Comma 10 10 4 4 3" xfId="11178" xr:uid="{00000000-0005-0000-0000-0000F20F0000}"/>
    <cellStyle name="Comma 10 10 4 4 3 2" xfId="32938" xr:uid="{00000000-0005-0000-0000-0000F30F0000}"/>
    <cellStyle name="Comma 10 10 4 4 4" xfId="31471" xr:uid="{00000000-0005-0000-0000-0000F40F0000}"/>
    <cellStyle name="Comma 10 10 4 5" xfId="10369" xr:uid="{00000000-0005-0000-0000-0000F50F0000}"/>
    <cellStyle name="Comma 10 10 4 5 2" xfId="12874" xr:uid="{00000000-0005-0000-0000-0000F60F0000}"/>
    <cellStyle name="Comma 10 10 4 5 2 2" xfId="34630" xr:uid="{00000000-0005-0000-0000-0000F70F0000}"/>
    <cellStyle name="Comma 10 10 4 5 3" xfId="11638" xr:uid="{00000000-0005-0000-0000-0000F80F0000}"/>
    <cellStyle name="Comma 10 10 4 5 3 2" xfId="33397" xr:uid="{00000000-0005-0000-0000-0000F90F0000}"/>
    <cellStyle name="Comma 10 10 4 5 4" xfId="32159" xr:uid="{00000000-0005-0000-0000-0000FA0F0000}"/>
    <cellStyle name="Comma 10 10 4 6" xfId="12271" xr:uid="{00000000-0005-0000-0000-0000FB0F0000}"/>
    <cellStyle name="Comma 10 10 4 6 2" xfId="34028" xr:uid="{00000000-0005-0000-0000-0000FC0F0000}"/>
    <cellStyle name="Comma 10 10 4 7" xfId="11034" xr:uid="{00000000-0005-0000-0000-0000FD0F0000}"/>
    <cellStyle name="Comma 10 10 4 7 2" xfId="32794" xr:uid="{00000000-0005-0000-0000-0000FE0F0000}"/>
    <cellStyle name="Comma 10 10 4 8" xfId="15545" xr:uid="{00000000-0005-0000-0000-0000FF0F0000}"/>
    <cellStyle name="Comma 10 10 4 8 2" xfId="37250" xr:uid="{00000000-0005-0000-0000-000000100000}"/>
    <cellStyle name="Comma 10 10 4 9" xfId="31279" xr:uid="{00000000-0005-0000-0000-000001100000}"/>
    <cellStyle name="Comma 10 10 5" xfId="6945" xr:uid="{00000000-0005-0000-0000-000002100000}"/>
    <cellStyle name="Comma 10 10 5 2" xfId="12402" xr:uid="{00000000-0005-0000-0000-000003100000}"/>
    <cellStyle name="Comma 10 10 5 2 2" xfId="34159" xr:uid="{00000000-0005-0000-0000-000004100000}"/>
    <cellStyle name="Comma 10 10 5 3" xfId="11165" xr:uid="{00000000-0005-0000-0000-000005100000}"/>
    <cellStyle name="Comma 10 10 5 3 2" xfId="32925" xr:uid="{00000000-0005-0000-0000-000006100000}"/>
    <cellStyle name="Comma 10 10 5 4" xfId="15546" xr:uid="{00000000-0005-0000-0000-000007100000}"/>
    <cellStyle name="Comma 10 10 5 4 2" xfId="37251" xr:uid="{00000000-0005-0000-0000-000008100000}"/>
    <cellStyle name="Comma 10 10 5 5" xfId="31413" xr:uid="{00000000-0005-0000-0000-000009100000}"/>
    <cellStyle name="Comma 10 10 6" xfId="7399" xr:uid="{00000000-0005-0000-0000-00000A100000}"/>
    <cellStyle name="Comma 10 10 6 2" xfId="12523" xr:uid="{00000000-0005-0000-0000-00000B100000}"/>
    <cellStyle name="Comma 10 10 6 2 2" xfId="34279" xr:uid="{00000000-0005-0000-0000-00000C100000}"/>
    <cellStyle name="Comma 10 10 6 3" xfId="11286" xr:uid="{00000000-0005-0000-0000-00000D100000}"/>
    <cellStyle name="Comma 10 10 6 3 2" xfId="33045" xr:uid="{00000000-0005-0000-0000-00000E100000}"/>
    <cellStyle name="Comma 10 10 6 4" xfId="31620" xr:uid="{00000000-0005-0000-0000-00000F100000}"/>
    <cellStyle name="Comma 10 10 7" xfId="7724" xr:uid="{00000000-0005-0000-0000-000010100000}"/>
    <cellStyle name="Comma 10 10 7 2" xfId="12589" xr:uid="{00000000-0005-0000-0000-000011100000}"/>
    <cellStyle name="Comma 10 10 7 2 2" xfId="34345" xr:uid="{00000000-0005-0000-0000-000012100000}"/>
    <cellStyle name="Comma 10 10 7 3" xfId="11352" xr:uid="{00000000-0005-0000-0000-000013100000}"/>
    <cellStyle name="Comma 10 10 7 3 2" xfId="33111" xr:uid="{00000000-0005-0000-0000-000014100000}"/>
    <cellStyle name="Comma 10 10 7 4" xfId="31728" xr:uid="{00000000-0005-0000-0000-000015100000}"/>
    <cellStyle name="Comma 10 10 8" xfId="2186" xr:uid="{00000000-0005-0000-0000-000016100000}"/>
    <cellStyle name="Comma 10 10 8 2" xfId="11663" xr:uid="{00000000-0005-0000-0000-000017100000}"/>
    <cellStyle name="Comma 10 10 8 2 2" xfId="33422" xr:uid="{00000000-0005-0000-0000-000018100000}"/>
    <cellStyle name="Comma 10 10 8 3" xfId="10423" xr:uid="{00000000-0005-0000-0000-000019100000}"/>
    <cellStyle name="Comma 10 10 8 3 2" xfId="32185" xr:uid="{00000000-0005-0000-0000-00001A100000}"/>
    <cellStyle name="Comma 10 10 8 4" xfId="30626" xr:uid="{00000000-0005-0000-0000-00001B100000}"/>
    <cellStyle name="Comma 10 10 9" xfId="11658" xr:uid="{00000000-0005-0000-0000-00001C100000}"/>
    <cellStyle name="Comma 10 10 9 2" xfId="33417" xr:uid="{00000000-0005-0000-0000-00001D100000}"/>
    <cellStyle name="Comma 10 100" xfId="2187" xr:uid="{00000000-0005-0000-0000-00001E100000}"/>
    <cellStyle name="Comma 10 100 2" xfId="11664" xr:uid="{00000000-0005-0000-0000-00001F100000}"/>
    <cellStyle name="Comma 10 100 2 2" xfId="33423" xr:uid="{00000000-0005-0000-0000-000020100000}"/>
    <cellStyle name="Comma 10 100 3" xfId="10424" xr:uid="{00000000-0005-0000-0000-000021100000}"/>
    <cellStyle name="Comma 10 100 3 2" xfId="32186" xr:uid="{00000000-0005-0000-0000-000022100000}"/>
    <cellStyle name="Comma 10 100 4" xfId="30627" xr:uid="{00000000-0005-0000-0000-000023100000}"/>
    <cellStyle name="Comma 10 101" xfId="9965" xr:uid="{00000000-0005-0000-0000-000024100000}"/>
    <cellStyle name="Comma 10 102" xfId="11657" xr:uid="{00000000-0005-0000-0000-000025100000}"/>
    <cellStyle name="Comma 10 102 2" xfId="33416" xr:uid="{00000000-0005-0000-0000-000026100000}"/>
    <cellStyle name="Comma 10 103" xfId="10417" xr:uid="{00000000-0005-0000-0000-000027100000}"/>
    <cellStyle name="Comma 10 103 2" xfId="32179" xr:uid="{00000000-0005-0000-0000-000028100000}"/>
    <cellStyle name="Comma 10 104" xfId="30621" xr:uid="{00000000-0005-0000-0000-000029100000}"/>
    <cellStyle name="Comma 10 11" xfId="4017" xr:uid="{00000000-0005-0000-0000-00002A100000}"/>
    <cellStyle name="Comma 10 11 2" xfId="11934" xr:uid="{00000000-0005-0000-0000-00002B100000}"/>
    <cellStyle name="Comma 10 11 2 2" xfId="33691" xr:uid="{00000000-0005-0000-0000-00002C100000}"/>
    <cellStyle name="Comma 10 11 3" xfId="10696" xr:uid="{00000000-0005-0000-0000-00002D100000}"/>
    <cellStyle name="Comma 10 11 3 2" xfId="32456" xr:uid="{00000000-0005-0000-0000-00002E100000}"/>
    <cellStyle name="Comma 10 11 4" xfId="30900" xr:uid="{00000000-0005-0000-0000-00002F100000}"/>
    <cellStyle name="Comma 10 12" xfId="4018" xr:uid="{00000000-0005-0000-0000-000030100000}"/>
    <cellStyle name="Comma 10 12 2" xfId="11935" xr:uid="{00000000-0005-0000-0000-000031100000}"/>
    <cellStyle name="Comma 10 12 2 2" xfId="33692" xr:uid="{00000000-0005-0000-0000-000032100000}"/>
    <cellStyle name="Comma 10 12 3" xfId="10697" xr:uid="{00000000-0005-0000-0000-000033100000}"/>
    <cellStyle name="Comma 10 12 3 2" xfId="32457" xr:uid="{00000000-0005-0000-0000-000034100000}"/>
    <cellStyle name="Comma 10 12 4" xfId="30901" xr:uid="{00000000-0005-0000-0000-000035100000}"/>
    <cellStyle name="Comma 10 13" xfId="4019" xr:uid="{00000000-0005-0000-0000-000036100000}"/>
    <cellStyle name="Comma 10 13 2" xfId="11936" xr:uid="{00000000-0005-0000-0000-000037100000}"/>
    <cellStyle name="Comma 10 13 2 2" xfId="33693" xr:uid="{00000000-0005-0000-0000-000038100000}"/>
    <cellStyle name="Comma 10 13 3" xfId="10698" xr:uid="{00000000-0005-0000-0000-000039100000}"/>
    <cellStyle name="Comma 10 13 3 2" xfId="32458" xr:uid="{00000000-0005-0000-0000-00003A100000}"/>
    <cellStyle name="Comma 10 13 4" xfId="30902" xr:uid="{00000000-0005-0000-0000-00003B100000}"/>
    <cellStyle name="Comma 10 14" xfId="4020" xr:uid="{00000000-0005-0000-0000-00003C100000}"/>
    <cellStyle name="Comma 10 14 2" xfId="11937" xr:uid="{00000000-0005-0000-0000-00003D100000}"/>
    <cellStyle name="Comma 10 14 2 2" xfId="33694" xr:uid="{00000000-0005-0000-0000-00003E100000}"/>
    <cellStyle name="Comma 10 14 3" xfId="10699" xr:uid="{00000000-0005-0000-0000-00003F100000}"/>
    <cellStyle name="Comma 10 14 3 2" xfId="32459" xr:uid="{00000000-0005-0000-0000-000040100000}"/>
    <cellStyle name="Comma 10 14 4" xfId="30903" xr:uid="{00000000-0005-0000-0000-000041100000}"/>
    <cellStyle name="Comma 10 15" xfId="4021" xr:uid="{00000000-0005-0000-0000-000042100000}"/>
    <cellStyle name="Comma 10 15 2" xfId="11938" xr:uid="{00000000-0005-0000-0000-000043100000}"/>
    <cellStyle name="Comma 10 15 2 2" xfId="33695" xr:uid="{00000000-0005-0000-0000-000044100000}"/>
    <cellStyle name="Comma 10 15 3" xfId="10700" xr:uid="{00000000-0005-0000-0000-000045100000}"/>
    <cellStyle name="Comma 10 15 3 2" xfId="32460" xr:uid="{00000000-0005-0000-0000-000046100000}"/>
    <cellStyle name="Comma 10 15 4" xfId="30904" xr:uid="{00000000-0005-0000-0000-000047100000}"/>
    <cellStyle name="Comma 10 16" xfId="4022" xr:uid="{00000000-0005-0000-0000-000048100000}"/>
    <cellStyle name="Comma 10 16 2" xfId="11939" xr:uid="{00000000-0005-0000-0000-000049100000}"/>
    <cellStyle name="Comma 10 16 2 2" xfId="33696" xr:uid="{00000000-0005-0000-0000-00004A100000}"/>
    <cellStyle name="Comma 10 16 3" xfId="10701" xr:uid="{00000000-0005-0000-0000-00004B100000}"/>
    <cellStyle name="Comma 10 16 3 2" xfId="32461" xr:uid="{00000000-0005-0000-0000-00004C100000}"/>
    <cellStyle name="Comma 10 16 4" xfId="30905" xr:uid="{00000000-0005-0000-0000-00004D100000}"/>
    <cellStyle name="Comma 10 17" xfId="4023" xr:uid="{00000000-0005-0000-0000-00004E100000}"/>
    <cellStyle name="Comma 10 17 2" xfId="11940" xr:uid="{00000000-0005-0000-0000-00004F100000}"/>
    <cellStyle name="Comma 10 17 2 2" xfId="33697" xr:uid="{00000000-0005-0000-0000-000050100000}"/>
    <cellStyle name="Comma 10 17 3" xfId="10702" xr:uid="{00000000-0005-0000-0000-000051100000}"/>
    <cellStyle name="Comma 10 17 3 2" xfId="32462" xr:uid="{00000000-0005-0000-0000-000052100000}"/>
    <cellStyle name="Comma 10 17 4" xfId="30906" xr:uid="{00000000-0005-0000-0000-000053100000}"/>
    <cellStyle name="Comma 10 18" xfId="4024" xr:uid="{00000000-0005-0000-0000-000054100000}"/>
    <cellStyle name="Comma 10 18 2" xfId="11941" xr:uid="{00000000-0005-0000-0000-000055100000}"/>
    <cellStyle name="Comma 10 18 2 2" xfId="33698" xr:uid="{00000000-0005-0000-0000-000056100000}"/>
    <cellStyle name="Comma 10 18 3" xfId="10703" xr:uid="{00000000-0005-0000-0000-000057100000}"/>
    <cellStyle name="Comma 10 18 3 2" xfId="32463" xr:uid="{00000000-0005-0000-0000-000058100000}"/>
    <cellStyle name="Comma 10 18 4" xfId="30907" xr:uid="{00000000-0005-0000-0000-000059100000}"/>
    <cellStyle name="Comma 10 19" xfId="4025" xr:uid="{00000000-0005-0000-0000-00005A100000}"/>
    <cellStyle name="Comma 10 19 2" xfId="11942" xr:uid="{00000000-0005-0000-0000-00005B100000}"/>
    <cellStyle name="Comma 10 19 2 2" xfId="33699" xr:uid="{00000000-0005-0000-0000-00005C100000}"/>
    <cellStyle name="Comma 10 19 3" xfId="10704" xr:uid="{00000000-0005-0000-0000-00005D100000}"/>
    <cellStyle name="Comma 10 19 3 2" xfId="32464" xr:uid="{00000000-0005-0000-0000-00005E100000}"/>
    <cellStyle name="Comma 10 19 4" xfId="30908" xr:uid="{00000000-0005-0000-0000-00005F100000}"/>
    <cellStyle name="Comma 10 2" xfId="2188" xr:uid="{00000000-0005-0000-0000-000060100000}"/>
    <cellStyle name="Comma 10 2 10" xfId="7068" xr:uid="{00000000-0005-0000-0000-000061100000}"/>
    <cellStyle name="Comma 10 2 10 2" xfId="12416" xr:uid="{00000000-0005-0000-0000-000062100000}"/>
    <cellStyle name="Comma 10 2 10 2 2" xfId="34173" xr:uid="{00000000-0005-0000-0000-000063100000}"/>
    <cellStyle name="Comma 10 2 10 3" xfId="11179" xr:uid="{00000000-0005-0000-0000-000064100000}"/>
    <cellStyle name="Comma 10 2 10 3 2" xfId="32939" xr:uid="{00000000-0005-0000-0000-000065100000}"/>
    <cellStyle name="Comma 10 2 10 4" xfId="31472" xr:uid="{00000000-0005-0000-0000-000066100000}"/>
    <cellStyle name="Comma 10 2 11" xfId="7400" xr:uid="{00000000-0005-0000-0000-000067100000}"/>
    <cellStyle name="Comma 10 2 11 2" xfId="12524" xr:uid="{00000000-0005-0000-0000-000068100000}"/>
    <cellStyle name="Comma 10 2 11 2 2" xfId="34280" xr:uid="{00000000-0005-0000-0000-000069100000}"/>
    <cellStyle name="Comma 10 2 11 3" xfId="11287" xr:uid="{00000000-0005-0000-0000-00006A100000}"/>
    <cellStyle name="Comma 10 2 11 3 2" xfId="33046" xr:uid="{00000000-0005-0000-0000-00006B100000}"/>
    <cellStyle name="Comma 10 2 11 4" xfId="31621" xr:uid="{00000000-0005-0000-0000-00006C100000}"/>
    <cellStyle name="Comma 10 2 12" xfId="7725" xr:uid="{00000000-0005-0000-0000-00006D100000}"/>
    <cellStyle name="Comma 10 2 12 2" xfId="12590" xr:uid="{00000000-0005-0000-0000-00006E100000}"/>
    <cellStyle name="Comma 10 2 12 2 2" xfId="34346" xr:uid="{00000000-0005-0000-0000-00006F100000}"/>
    <cellStyle name="Comma 10 2 12 3" xfId="11353" xr:uid="{00000000-0005-0000-0000-000070100000}"/>
    <cellStyle name="Comma 10 2 12 3 2" xfId="33112" xr:uid="{00000000-0005-0000-0000-000071100000}"/>
    <cellStyle name="Comma 10 2 12 4" xfId="31729" xr:uid="{00000000-0005-0000-0000-000072100000}"/>
    <cellStyle name="Comma 10 2 13" xfId="8417" xr:uid="{00000000-0005-0000-0000-000073100000}"/>
    <cellStyle name="Comma 10 2 13 2" xfId="12737" xr:uid="{00000000-0005-0000-0000-000074100000}"/>
    <cellStyle name="Comma 10 2 13 2 2" xfId="34493" xr:uid="{00000000-0005-0000-0000-000075100000}"/>
    <cellStyle name="Comma 10 2 13 3" xfId="11500" xr:uid="{00000000-0005-0000-0000-000076100000}"/>
    <cellStyle name="Comma 10 2 13 3 2" xfId="33259" xr:uid="{00000000-0005-0000-0000-000077100000}"/>
    <cellStyle name="Comma 10 2 13 4" xfId="31960" xr:uid="{00000000-0005-0000-0000-000078100000}"/>
    <cellStyle name="Comma 10 2 14" xfId="9966" xr:uid="{00000000-0005-0000-0000-000079100000}"/>
    <cellStyle name="Comma 10 2 15" xfId="10370" xr:uid="{00000000-0005-0000-0000-00007A100000}"/>
    <cellStyle name="Comma 10 2 15 2" xfId="12875" xr:uid="{00000000-0005-0000-0000-00007B100000}"/>
    <cellStyle name="Comma 10 2 15 2 2" xfId="34631" xr:uid="{00000000-0005-0000-0000-00007C100000}"/>
    <cellStyle name="Comma 10 2 15 3" xfId="11639" xr:uid="{00000000-0005-0000-0000-00007D100000}"/>
    <cellStyle name="Comma 10 2 15 3 2" xfId="33398" xr:uid="{00000000-0005-0000-0000-00007E100000}"/>
    <cellStyle name="Comma 10 2 15 4" xfId="32160" xr:uid="{00000000-0005-0000-0000-00007F100000}"/>
    <cellStyle name="Comma 10 2 2" xfId="2189" xr:uid="{00000000-0005-0000-0000-000080100000}"/>
    <cellStyle name="Comma 10 2 2 2" xfId="11665" xr:uid="{00000000-0005-0000-0000-000081100000}"/>
    <cellStyle name="Comma 10 2 2 2 2" xfId="33424" xr:uid="{00000000-0005-0000-0000-000082100000}"/>
    <cellStyle name="Comma 10 2 2 3" xfId="10425" xr:uid="{00000000-0005-0000-0000-000083100000}"/>
    <cellStyle name="Comma 10 2 2 3 2" xfId="32187" xr:uid="{00000000-0005-0000-0000-000084100000}"/>
    <cellStyle name="Comma 10 2 2 4" xfId="30628" xr:uid="{00000000-0005-0000-0000-000085100000}"/>
    <cellStyle name="Comma 10 2 3" xfId="2190" xr:uid="{00000000-0005-0000-0000-000086100000}"/>
    <cellStyle name="Comma 10 2 3 2" xfId="3331" xr:uid="{00000000-0005-0000-0000-000087100000}"/>
    <cellStyle name="Comma 10 2 3 2 2" xfId="11744" xr:uid="{00000000-0005-0000-0000-000088100000}"/>
    <cellStyle name="Comma 10 2 3 2 2 2" xfId="33503" xr:uid="{00000000-0005-0000-0000-000089100000}"/>
    <cellStyle name="Comma 10 2 3 2 3" xfId="10506" xr:uid="{00000000-0005-0000-0000-00008A100000}"/>
    <cellStyle name="Comma 10 2 3 2 3 2" xfId="32268" xr:uid="{00000000-0005-0000-0000-00008B100000}"/>
    <cellStyle name="Comma 10 2 3 2 4" xfId="30711" xr:uid="{00000000-0005-0000-0000-00008C100000}"/>
    <cellStyle name="Comma 10 2 4" xfId="3875" xr:uid="{00000000-0005-0000-0000-00008D100000}"/>
    <cellStyle name="Comma 10 2 4 2" xfId="11880" xr:uid="{00000000-0005-0000-0000-00008E100000}"/>
    <cellStyle name="Comma 10 2 4 2 2" xfId="33638" xr:uid="{00000000-0005-0000-0000-00008F100000}"/>
    <cellStyle name="Comma 10 2 4 3" xfId="10642" xr:uid="{00000000-0005-0000-0000-000090100000}"/>
    <cellStyle name="Comma 10 2 4 3 2" xfId="32403" xr:uid="{00000000-0005-0000-0000-000091100000}"/>
    <cellStyle name="Comma 10 2 4 4" xfId="15547" xr:uid="{00000000-0005-0000-0000-000092100000}"/>
    <cellStyle name="Comma 10 2 4 4 2" xfId="37252" xr:uid="{00000000-0005-0000-0000-000093100000}"/>
    <cellStyle name="Comma 10 2 4 5" xfId="30847" xr:uid="{00000000-0005-0000-0000-000094100000}"/>
    <cellStyle name="Comma 10 2 5" xfId="4026" xr:uid="{00000000-0005-0000-0000-000095100000}"/>
    <cellStyle name="Comma 10 2 5 2" xfId="11943" xr:uid="{00000000-0005-0000-0000-000096100000}"/>
    <cellStyle name="Comma 10 2 5 2 2" xfId="33700" xr:uid="{00000000-0005-0000-0000-000097100000}"/>
    <cellStyle name="Comma 10 2 5 3" xfId="10705" xr:uid="{00000000-0005-0000-0000-000098100000}"/>
    <cellStyle name="Comma 10 2 5 3 2" xfId="32465" xr:uid="{00000000-0005-0000-0000-000099100000}"/>
    <cellStyle name="Comma 10 2 5 4" xfId="30909" xr:uid="{00000000-0005-0000-0000-00009A100000}"/>
    <cellStyle name="Comma 10 2 6" xfId="6350" xr:uid="{00000000-0005-0000-0000-00009B100000}"/>
    <cellStyle name="Comma 10 2 6 2" xfId="12272" xr:uid="{00000000-0005-0000-0000-00009C100000}"/>
    <cellStyle name="Comma 10 2 6 2 2" xfId="34029" xr:uid="{00000000-0005-0000-0000-00009D100000}"/>
    <cellStyle name="Comma 10 2 6 3" xfId="11035" xr:uid="{00000000-0005-0000-0000-00009E100000}"/>
    <cellStyle name="Comma 10 2 6 3 2" xfId="32795" xr:uid="{00000000-0005-0000-0000-00009F100000}"/>
    <cellStyle name="Comma 10 2 6 4" xfId="31280" xr:uid="{00000000-0005-0000-0000-0000A0100000}"/>
    <cellStyle name="Comma 10 2 7" xfId="6944" xr:uid="{00000000-0005-0000-0000-0000A1100000}"/>
    <cellStyle name="Comma 10 2 7 2" xfId="12401" xr:uid="{00000000-0005-0000-0000-0000A2100000}"/>
    <cellStyle name="Comma 10 2 7 2 2" xfId="34158" xr:uid="{00000000-0005-0000-0000-0000A3100000}"/>
    <cellStyle name="Comma 10 2 7 3" xfId="11164" xr:uid="{00000000-0005-0000-0000-0000A4100000}"/>
    <cellStyle name="Comma 10 2 7 3 2" xfId="32924" xr:uid="{00000000-0005-0000-0000-0000A5100000}"/>
    <cellStyle name="Comma 10 2 7 4" xfId="31412" xr:uid="{00000000-0005-0000-0000-0000A6100000}"/>
    <cellStyle name="Comma 10 2 8" xfId="7072" xr:uid="{00000000-0005-0000-0000-0000A7100000}"/>
    <cellStyle name="Comma 10 2 8 2" xfId="12420" xr:uid="{00000000-0005-0000-0000-0000A8100000}"/>
    <cellStyle name="Comma 10 2 8 2 2" xfId="34177" xr:uid="{00000000-0005-0000-0000-0000A9100000}"/>
    <cellStyle name="Comma 10 2 8 3" xfId="11183" xr:uid="{00000000-0005-0000-0000-0000AA100000}"/>
    <cellStyle name="Comma 10 2 8 3 2" xfId="32943" xr:uid="{00000000-0005-0000-0000-0000AB100000}"/>
    <cellStyle name="Comma 10 2 8 4" xfId="31476" xr:uid="{00000000-0005-0000-0000-0000AC100000}"/>
    <cellStyle name="Comma 10 2 9" xfId="7063" xr:uid="{00000000-0005-0000-0000-0000AD100000}"/>
    <cellStyle name="Comma 10 2 9 2" xfId="12411" xr:uid="{00000000-0005-0000-0000-0000AE100000}"/>
    <cellStyle name="Comma 10 2 9 2 2" xfId="34168" xr:uid="{00000000-0005-0000-0000-0000AF100000}"/>
    <cellStyle name="Comma 10 2 9 3" xfId="11174" xr:uid="{00000000-0005-0000-0000-0000B0100000}"/>
    <cellStyle name="Comma 10 2 9 3 2" xfId="32934" xr:uid="{00000000-0005-0000-0000-0000B1100000}"/>
    <cellStyle name="Comma 10 2 9 4" xfId="31467" xr:uid="{00000000-0005-0000-0000-0000B2100000}"/>
    <cellStyle name="Comma 10 20" xfId="4027" xr:uid="{00000000-0005-0000-0000-0000B3100000}"/>
    <cellStyle name="Comma 10 20 2" xfId="11944" xr:uid="{00000000-0005-0000-0000-0000B4100000}"/>
    <cellStyle name="Comma 10 20 2 2" xfId="33701" xr:uid="{00000000-0005-0000-0000-0000B5100000}"/>
    <cellStyle name="Comma 10 20 3" xfId="10706" xr:uid="{00000000-0005-0000-0000-0000B6100000}"/>
    <cellStyle name="Comma 10 20 3 2" xfId="32466" xr:uid="{00000000-0005-0000-0000-0000B7100000}"/>
    <cellStyle name="Comma 10 20 4" xfId="30910" xr:uid="{00000000-0005-0000-0000-0000B8100000}"/>
    <cellStyle name="Comma 10 21" xfId="4028" xr:uid="{00000000-0005-0000-0000-0000B9100000}"/>
    <cellStyle name="Comma 10 21 2" xfId="11945" xr:uid="{00000000-0005-0000-0000-0000BA100000}"/>
    <cellStyle name="Comma 10 21 2 2" xfId="33702" xr:uid="{00000000-0005-0000-0000-0000BB100000}"/>
    <cellStyle name="Comma 10 21 3" xfId="10707" xr:uid="{00000000-0005-0000-0000-0000BC100000}"/>
    <cellStyle name="Comma 10 21 3 2" xfId="32467" xr:uid="{00000000-0005-0000-0000-0000BD100000}"/>
    <cellStyle name="Comma 10 21 4" xfId="30911" xr:uid="{00000000-0005-0000-0000-0000BE100000}"/>
    <cellStyle name="Comma 10 22" xfId="4029" xr:uid="{00000000-0005-0000-0000-0000BF100000}"/>
    <cellStyle name="Comma 10 22 2" xfId="11946" xr:uid="{00000000-0005-0000-0000-0000C0100000}"/>
    <cellStyle name="Comma 10 22 2 2" xfId="33703" xr:uid="{00000000-0005-0000-0000-0000C1100000}"/>
    <cellStyle name="Comma 10 22 3" xfId="10708" xr:uid="{00000000-0005-0000-0000-0000C2100000}"/>
    <cellStyle name="Comma 10 22 3 2" xfId="32468" xr:uid="{00000000-0005-0000-0000-0000C3100000}"/>
    <cellStyle name="Comma 10 22 4" xfId="30912" xr:uid="{00000000-0005-0000-0000-0000C4100000}"/>
    <cellStyle name="Comma 10 23" xfId="4030" xr:uid="{00000000-0005-0000-0000-0000C5100000}"/>
    <cellStyle name="Comma 10 23 2" xfId="11947" xr:uid="{00000000-0005-0000-0000-0000C6100000}"/>
    <cellStyle name="Comma 10 23 2 2" xfId="33704" xr:uid="{00000000-0005-0000-0000-0000C7100000}"/>
    <cellStyle name="Comma 10 23 3" xfId="10709" xr:uid="{00000000-0005-0000-0000-0000C8100000}"/>
    <cellStyle name="Comma 10 23 3 2" xfId="32469" xr:uid="{00000000-0005-0000-0000-0000C9100000}"/>
    <cellStyle name="Comma 10 23 4" xfId="30913" xr:uid="{00000000-0005-0000-0000-0000CA100000}"/>
    <cellStyle name="Comma 10 24" xfId="4031" xr:uid="{00000000-0005-0000-0000-0000CB100000}"/>
    <cellStyle name="Comma 10 24 2" xfId="11948" xr:uid="{00000000-0005-0000-0000-0000CC100000}"/>
    <cellStyle name="Comma 10 24 2 2" xfId="33705" xr:uid="{00000000-0005-0000-0000-0000CD100000}"/>
    <cellStyle name="Comma 10 24 3" xfId="10710" xr:uid="{00000000-0005-0000-0000-0000CE100000}"/>
    <cellStyle name="Comma 10 24 3 2" xfId="32470" xr:uid="{00000000-0005-0000-0000-0000CF100000}"/>
    <cellStyle name="Comma 10 24 4" xfId="30914" xr:uid="{00000000-0005-0000-0000-0000D0100000}"/>
    <cellStyle name="Comma 10 25" xfId="4032" xr:uid="{00000000-0005-0000-0000-0000D1100000}"/>
    <cellStyle name="Comma 10 25 2" xfId="11949" xr:uid="{00000000-0005-0000-0000-0000D2100000}"/>
    <cellStyle name="Comma 10 25 2 2" xfId="33706" xr:uid="{00000000-0005-0000-0000-0000D3100000}"/>
    <cellStyle name="Comma 10 25 3" xfId="10711" xr:uid="{00000000-0005-0000-0000-0000D4100000}"/>
    <cellStyle name="Comma 10 25 3 2" xfId="32471" xr:uid="{00000000-0005-0000-0000-0000D5100000}"/>
    <cellStyle name="Comma 10 25 4" xfId="30915" xr:uid="{00000000-0005-0000-0000-0000D6100000}"/>
    <cellStyle name="Comma 10 26" xfId="4033" xr:uid="{00000000-0005-0000-0000-0000D7100000}"/>
    <cellStyle name="Comma 10 26 2" xfId="11950" xr:uid="{00000000-0005-0000-0000-0000D8100000}"/>
    <cellStyle name="Comma 10 26 2 2" xfId="33707" xr:uid="{00000000-0005-0000-0000-0000D9100000}"/>
    <cellStyle name="Comma 10 26 3" xfId="10712" xr:uid="{00000000-0005-0000-0000-0000DA100000}"/>
    <cellStyle name="Comma 10 26 3 2" xfId="32472" xr:uid="{00000000-0005-0000-0000-0000DB100000}"/>
    <cellStyle name="Comma 10 26 4" xfId="30916" xr:uid="{00000000-0005-0000-0000-0000DC100000}"/>
    <cellStyle name="Comma 10 27" xfId="4034" xr:uid="{00000000-0005-0000-0000-0000DD100000}"/>
    <cellStyle name="Comma 10 27 2" xfId="11951" xr:uid="{00000000-0005-0000-0000-0000DE100000}"/>
    <cellStyle name="Comma 10 27 2 2" xfId="33708" xr:uid="{00000000-0005-0000-0000-0000DF100000}"/>
    <cellStyle name="Comma 10 27 3" xfId="10713" xr:uid="{00000000-0005-0000-0000-0000E0100000}"/>
    <cellStyle name="Comma 10 27 3 2" xfId="32473" xr:uid="{00000000-0005-0000-0000-0000E1100000}"/>
    <cellStyle name="Comma 10 27 4" xfId="30917" xr:uid="{00000000-0005-0000-0000-0000E2100000}"/>
    <cellStyle name="Comma 10 28" xfId="4035" xr:uid="{00000000-0005-0000-0000-0000E3100000}"/>
    <cellStyle name="Comma 10 28 2" xfId="11952" xr:uid="{00000000-0005-0000-0000-0000E4100000}"/>
    <cellStyle name="Comma 10 28 2 2" xfId="33709" xr:uid="{00000000-0005-0000-0000-0000E5100000}"/>
    <cellStyle name="Comma 10 28 3" xfId="10714" xr:uid="{00000000-0005-0000-0000-0000E6100000}"/>
    <cellStyle name="Comma 10 28 3 2" xfId="32474" xr:uid="{00000000-0005-0000-0000-0000E7100000}"/>
    <cellStyle name="Comma 10 28 4" xfId="30918" xr:uid="{00000000-0005-0000-0000-0000E8100000}"/>
    <cellStyle name="Comma 10 29" xfId="4036" xr:uid="{00000000-0005-0000-0000-0000E9100000}"/>
    <cellStyle name="Comma 10 29 2" xfId="11953" xr:uid="{00000000-0005-0000-0000-0000EA100000}"/>
    <cellStyle name="Comma 10 29 2 2" xfId="33710" xr:uid="{00000000-0005-0000-0000-0000EB100000}"/>
    <cellStyle name="Comma 10 29 3" xfId="10715" xr:uid="{00000000-0005-0000-0000-0000EC100000}"/>
    <cellStyle name="Comma 10 29 3 2" xfId="32475" xr:uid="{00000000-0005-0000-0000-0000ED100000}"/>
    <cellStyle name="Comma 10 29 4" xfId="30919" xr:uid="{00000000-0005-0000-0000-0000EE100000}"/>
    <cellStyle name="Comma 10 3" xfId="2191" xr:uid="{00000000-0005-0000-0000-0000EF100000}"/>
    <cellStyle name="Comma 10 3 10" xfId="7062" xr:uid="{00000000-0005-0000-0000-0000F0100000}"/>
    <cellStyle name="Comma 10 3 10 2" xfId="12410" xr:uid="{00000000-0005-0000-0000-0000F1100000}"/>
    <cellStyle name="Comma 10 3 10 2 2" xfId="34167" xr:uid="{00000000-0005-0000-0000-0000F2100000}"/>
    <cellStyle name="Comma 10 3 10 3" xfId="11173" xr:uid="{00000000-0005-0000-0000-0000F3100000}"/>
    <cellStyle name="Comma 10 3 10 3 2" xfId="32933" xr:uid="{00000000-0005-0000-0000-0000F4100000}"/>
    <cellStyle name="Comma 10 3 10 4" xfId="31466" xr:uid="{00000000-0005-0000-0000-0000F5100000}"/>
    <cellStyle name="Comma 10 3 11" xfId="7069" xr:uid="{00000000-0005-0000-0000-0000F6100000}"/>
    <cellStyle name="Comma 10 3 11 2" xfId="12417" xr:uid="{00000000-0005-0000-0000-0000F7100000}"/>
    <cellStyle name="Comma 10 3 11 2 2" xfId="34174" xr:uid="{00000000-0005-0000-0000-0000F8100000}"/>
    <cellStyle name="Comma 10 3 11 3" xfId="11180" xr:uid="{00000000-0005-0000-0000-0000F9100000}"/>
    <cellStyle name="Comma 10 3 11 3 2" xfId="32940" xr:uid="{00000000-0005-0000-0000-0000FA100000}"/>
    <cellStyle name="Comma 10 3 11 4" xfId="31473" xr:uid="{00000000-0005-0000-0000-0000FB100000}"/>
    <cellStyle name="Comma 10 3 12" xfId="7401" xr:uid="{00000000-0005-0000-0000-0000FC100000}"/>
    <cellStyle name="Comma 10 3 12 2" xfId="12525" xr:uid="{00000000-0005-0000-0000-0000FD100000}"/>
    <cellStyle name="Comma 10 3 12 2 2" xfId="34281" xr:uid="{00000000-0005-0000-0000-0000FE100000}"/>
    <cellStyle name="Comma 10 3 12 3" xfId="11288" xr:uid="{00000000-0005-0000-0000-0000FF100000}"/>
    <cellStyle name="Comma 10 3 12 3 2" xfId="33047" xr:uid="{00000000-0005-0000-0000-000000110000}"/>
    <cellStyle name="Comma 10 3 12 4" xfId="31622" xr:uid="{00000000-0005-0000-0000-000001110000}"/>
    <cellStyle name="Comma 10 3 13" xfId="7731" xr:uid="{00000000-0005-0000-0000-000002110000}"/>
    <cellStyle name="Comma 10 3 13 2" xfId="12591" xr:uid="{00000000-0005-0000-0000-000003110000}"/>
    <cellStyle name="Comma 10 3 13 2 2" xfId="34347" xr:uid="{00000000-0005-0000-0000-000004110000}"/>
    <cellStyle name="Comma 10 3 13 3" xfId="11354" xr:uid="{00000000-0005-0000-0000-000005110000}"/>
    <cellStyle name="Comma 10 3 13 3 2" xfId="33113" xr:uid="{00000000-0005-0000-0000-000006110000}"/>
    <cellStyle name="Comma 10 3 13 4" xfId="31730" xr:uid="{00000000-0005-0000-0000-000007110000}"/>
    <cellStyle name="Comma 10 3 14" xfId="8416" xr:uid="{00000000-0005-0000-0000-000008110000}"/>
    <cellStyle name="Comma 10 3 14 2" xfId="12736" xr:uid="{00000000-0005-0000-0000-000009110000}"/>
    <cellStyle name="Comma 10 3 14 2 2" xfId="34492" xr:uid="{00000000-0005-0000-0000-00000A110000}"/>
    <cellStyle name="Comma 10 3 14 3" xfId="11499" xr:uid="{00000000-0005-0000-0000-00000B110000}"/>
    <cellStyle name="Comma 10 3 14 3 2" xfId="33258" xr:uid="{00000000-0005-0000-0000-00000C110000}"/>
    <cellStyle name="Comma 10 3 14 4" xfId="31959" xr:uid="{00000000-0005-0000-0000-00000D110000}"/>
    <cellStyle name="Comma 10 3 15" xfId="9967" xr:uid="{00000000-0005-0000-0000-00000E110000}"/>
    <cellStyle name="Comma 10 3 16" xfId="10371" xr:uid="{00000000-0005-0000-0000-00000F110000}"/>
    <cellStyle name="Comma 10 3 16 2" xfId="12876" xr:uid="{00000000-0005-0000-0000-000010110000}"/>
    <cellStyle name="Comma 10 3 16 2 2" xfId="34632" xr:uid="{00000000-0005-0000-0000-000011110000}"/>
    <cellStyle name="Comma 10 3 16 3" xfId="11640" xr:uid="{00000000-0005-0000-0000-000012110000}"/>
    <cellStyle name="Comma 10 3 16 3 2" xfId="33399" xr:uid="{00000000-0005-0000-0000-000013110000}"/>
    <cellStyle name="Comma 10 3 16 4" xfId="32161" xr:uid="{00000000-0005-0000-0000-000014110000}"/>
    <cellStyle name="Comma 10 3 17" xfId="11666" xr:uid="{00000000-0005-0000-0000-000015110000}"/>
    <cellStyle name="Comma 10 3 17 2" xfId="33425" xr:uid="{00000000-0005-0000-0000-000016110000}"/>
    <cellStyle name="Comma 10 3 18" xfId="10426" xr:uid="{00000000-0005-0000-0000-000017110000}"/>
    <cellStyle name="Comma 10 3 18 2" xfId="32188" xr:uid="{00000000-0005-0000-0000-000018110000}"/>
    <cellStyle name="Comma 10 3 19" xfId="30629" xr:uid="{00000000-0005-0000-0000-000019110000}"/>
    <cellStyle name="Comma 10 3 2" xfId="2192" xr:uid="{00000000-0005-0000-0000-00001A110000}"/>
    <cellStyle name="Comma 10 3 2 2" xfId="2193" xr:uid="{00000000-0005-0000-0000-00001B110000}"/>
    <cellStyle name="Comma 10 3 2 3" xfId="2194" xr:uid="{00000000-0005-0000-0000-00001C110000}"/>
    <cellStyle name="Comma 10 3 2 3 2" xfId="11668" xr:uid="{00000000-0005-0000-0000-00001D110000}"/>
    <cellStyle name="Comma 10 3 2 3 2 2" xfId="33427" xr:uid="{00000000-0005-0000-0000-00001E110000}"/>
    <cellStyle name="Comma 10 3 2 3 3" xfId="10428" xr:uid="{00000000-0005-0000-0000-00001F110000}"/>
    <cellStyle name="Comma 10 3 2 3 3 2" xfId="32190" xr:uid="{00000000-0005-0000-0000-000020110000}"/>
    <cellStyle name="Comma 10 3 2 3 4" xfId="30631" xr:uid="{00000000-0005-0000-0000-000021110000}"/>
    <cellStyle name="Comma 10 3 2 4" xfId="11667" xr:uid="{00000000-0005-0000-0000-000022110000}"/>
    <cellStyle name="Comma 10 3 2 4 2" xfId="33426" xr:uid="{00000000-0005-0000-0000-000023110000}"/>
    <cellStyle name="Comma 10 3 2 5" xfId="10427" xr:uid="{00000000-0005-0000-0000-000024110000}"/>
    <cellStyle name="Comma 10 3 2 5 2" xfId="32189" xr:uid="{00000000-0005-0000-0000-000025110000}"/>
    <cellStyle name="Comma 10 3 2 6" xfId="30630" xr:uid="{00000000-0005-0000-0000-000026110000}"/>
    <cellStyle name="Comma 10 3 3" xfId="2195" xr:uid="{00000000-0005-0000-0000-000027110000}"/>
    <cellStyle name="Comma 10 3 3 2" xfId="11669" xr:uid="{00000000-0005-0000-0000-000028110000}"/>
    <cellStyle name="Comma 10 3 3 2 2" xfId="15548" xr:uid="{00000000-0005-0000-0000-000029110000}"/>
    <cellStyle name="Comma 10 3 3 2 2 2" xfId="37253" xr:uid="{00000000-0005-0000-0000-00002A110000}"/>
    <cellStyle name="Comma 10 3 3 2 3" xfId="33428" xr:uid="{00000000-0005-0000-0000-00002B110000}"/>
    <cellStyle name="Comma 10 3 3 3" xfId="10429" xr:uid="{00000000-0005-0000-0000-00002C110000}"/>
    <cellStyle name="Comma 10 3 3 3 2" xfId="13529" xr:uid="{00000000-0005-0000-0000-00002D110000}"/>
    <cellStyle name="Comma 10 3 3 3 2 2" xfId="35283" xr:uid="{00000000-0005-0000-0000-00002E110000}"/>
    <cellStyle name="Comma 10 3 3 3 3" xfId="32191" xr:uid="{00000000-0005-0000-0000-00002F110000}"/>
    <cellStyle name="Comma 10 3 3 4" xfId="30632" xr:uid="{00000000-0005-0000-0000-000030110000}"/>
    <cellStyle name="Comma 10 3 4" xfId="3332" xr:uid="{00000000-0005-0000-0000-000031110000}"/>
    <cellStyle name="Comma 10 3 4 2" xfId="11745" xr:uid="{00000000-0005-0000-0000-000032110000}"/>
    <cellStyle name="Comma 10 3 4 2 2" xfId="33504" xr:uid="{00000000-0005-0000-0000-000033110000}"/>
    <cellStyle name="Comma 10 3 4 3" xfId="10507" xr:uid="{00000000-0005-0000-0000-000034110000}"/>
    <cellStyle name="Comma 10 3 4 3 2" xfId="32269" xr:uid="{00000000-0005-0000-0000-000035110000}"/>
    <cellStyle name="Comma 10 3 4 4" xfId="30712" xr:uid="{00000000-0005-0000-0000-000036110000}"/>
    <cellStyle name="Comma 10 3 5" xfId="3876" xr:uid="{00000000-0005-0000-0000-000037110000}"/>
    <cellStyle name="Comma 10 3 5 2" xfId="11881" xr:uid="{00000000-0005-0000-0000-000038110000}"/>
    <cellStyle name="Comma 10 3 5 2 2" xfId="33639" xr:uid="{00000000-0005-0000-0000-000039110000}"/>
    <cellStyle name="Comma 10 3 5 3" xfId="10643" xr:uid="{00000000-0005-0000-0000-00003A110000}"/>
    <cellStyle name="Comma 10 3 5 3 2" xfId="32404" xr:uid="{00000000-0005-0000-0000-00003B110000}"/>
    <cellStyle name="Comma 10 3 5 4" xfId="30848" xr:uid="{00000000-0005-0000-0000-00003C110000}"/>
    <cellStyle name="Comma 10 3 6" xfId="4037" xr:uid="{00000000-0005-0000-0000-00003D110000}"/>
    <cellStyle name="Comma 10 3 6 2" xfId="11954" xr:uid="{00000000-0005-0000-0000-00003E110000}"/>
    <cellStyle name="Comma 10 3 6 2 2" xfId="33711" xr:uid="{00000000-0005-0000-0000-00003F110000}"/>
    <cellStyle name="Comma 10 3 6 3" xfId="10716" xr:uid="{00000000-0005-0000-0000-000040110000}"/>
    <cellStyle name="Comma 10 3 6 3 2" xfId="32476" xr:uid="{00000000-0005-0000-0000-000041110000}"/>
    <cellStyle name="Comma 10 3 6 4" xfId="30920" xr:uid="{00000000-0005-0000-0000-000042110000}"/>
    <cellStyle name="Comma 10 3 7" xfId="6358" xr:uid="{00000000-0005-0000-0000-000043110000}"/>
    <cellStyle name="Comma 10 3 7 2" xfId="12273" xr:uid="{00000000-0005-0000-0000-000044110000}"/>
    <cellStyle name="Comma 10 3 7 2 2" xfId="34030" xr:uid="{00000000-0005-0000-0000-000045110000}"/>
    <cellStyle name="Comma 10 3 7 3" xfId="11036" xr:uid="{00000000-0005-0000-0000-000046110000}"/>
    <cellStyle name="Comma 10 3 7 3 2" xfId="32796" xr:uid="{00000000-0005-0000-0000-000047110000}"/>
    <cellStyle name="Comma 10 3 7 4" xfId="31281" xr:uid="{00000000-0005-0000-0000-000048110000}"/>
    <cellStyle name="Comma 10 3 8" xfId="6943" xr:uid="{00000000-0005-0000-0000-000049110000}"/>
    <cellStyle name="Comma 10 3 8 2" xfId="12400" xr:uid="{00000000-0005-0000-0000-00004A110000}"/>
    <cellStyle name="Comma 10 3 8 2 2" xfId="34157" xr:uid="{00000000-0005-0000-0000-00004B110000}"/>
    <cellStyle name="Comma 10 3 8 3" xfId="11163" xr:uid="{00000000-0005-0000-0000-00004C110000}"/>
    <cellStyle name="Comma 10 3 8 3 2" xfId="32923" xr:uid="{00000000-0005-0000-0000-00004D110000}"/>
    <cellStyle name="Comma 10 3 8 4" xfId="31411" xr:uid="{00000000-0005-0000-0000-00004E110000}"/>
    <cellStyle name="Comma 10 3 9" xfId="7073" xr:uid="{00000000-0005-0000-0000-00004F110000}"/>
    <cellStyle name="Comma 10 3 9 2" xfId="12421" xr:uid="{00000000-0005-0000-0000-000050110000}"/>
    <cellStyle name="Comma 10 3 9 2 2" xfId="34178" xr:uid="{00000000-0005-0000-0000-000051110000}"/>
    <cellStyle name="Comma 10 3 9 3" xfId="11184" xr:uid="{00000000-0005-0000-0000-000052110000}"/>
    <cellStyle name="Comma 10 3 9 3 2" xfId="32944" xr:uid="{00000000-0005-0000-0000-000053110000}"/>
    <cellStyle name="Comma 10 3 9 4" xfId="31477" xr:uid="{00000000-0005-0000-0000-000054110000}"/>
    <cellStyle name="Comma 10 30" xfId="4038" xr:uid="{00000000-0005-0000-0000-000055110000}"/>
    <cellStyle name="Comma 10 30 2" xfId="11955" xr:uid="{00000000-0005-0000-0000-000056110000}"/>
    <cellStyle name="Comma 10 30 2 2" xfId="33712" xr:uid="{00000000-0005-0000-0000-000057110000}"/>
    <cellStyle name="Comma 10 30 3" xfId="10717" xr:uid="{00000000-0005-0000-0000-000058110000}"/>
    <cellStyle name="Comma 10 30 3 2" xfId="32477" xr:uid="{00000000-0005-0000-0000-000059110000}"/>
    <cellStyle name="Comma 10 30 4" xfId="30921" xr:uid="{00000000-0005-0000-0000-00005A110000}"/>
    <cellStyle name="Comma 10 31" xfId="2196" xr:uid="{00000000-0005-0000-0000-00005B110000}"/>
    <cellStyle name="Comma 10 31 2" xfId="11670" xr:uid="{00000000-0005-0000-0000-00005C110000}"/>
    <cellStyle name="Comma 10 31 2 2" xfId="33429" xr:uid="{00000000-0005-0000-0000-00005D110000}"/>
    <cellStyle name="Comma 10 31 3" xfId="10430" xr:uid="{00000000-0005-0000-0000-00005E110000}"/>
    <cellStyle name="Comma 10 31 3 2" xfId="32192" xr:uid="{00000000-0005-0000-0000-00005F110000}"/>
    <cellStyle name="Comma 10 31 4" xfId="30633" xr:uid="{00000000-0005-0000-0000-000060110000}"/>
    <cellStyle name="Comma 10 32" xfId="4039" xr:uid="{00000000-0005-0000-0000-000061110000}"/>
    <cellStyle name="Comma 10 32 2" xfId="11956" xr:uid="{00000000-0005-0000-0000-000062110000}"/>
    <cellStyle name="Comma 10 32 2 2" xfId="33713" xr:uid="{00000000-0005-0000-0000-000063110000}"/>
    <cellStyle name="Comma 10 32 3" xfId="10718" xr:uid="{00000000-0005-0000-0000-000064110000}"/>
    <cellStyle name="Comma 10 32 3 2" xfId="32478" xr:uid="{00000000-0005-0000-0000-000065110000}"/>
    <cellStyle name="Comma 10 32 4" xfId="30922" xr:uid="{00000000-0005-0000-0000-000066110000}"/>
    <cellStyle name="Comma 10 33" xfId="4040" xr:uid="{00000000-0005-0000-0000-000067110000}"/>
    <cellStyle name="Comma 10 33 2" xfId="11957" xr:uid="{00000000-0005-0000-0000-000068110000}"/>
    <cellStyle name="Comma 10 33 2 2" xfId="33714" xr:uid="{00000000-0005-0000-0000-000069110000}"/>
    <cellStyle name="Comma 10 33 3" xfId="10719" xr:uid="{00000000-0005-0000-0000-00006A110000}"/>
    <cellStyle name="Comma 10 33 3 2" xfId="32479" xr:uid="{00000000-0005-0000-0000-00006B110000}"/>
    <cellStyle name="Comma 10 33 4" xfId="30923" xr:uid="{00000000-0005-0000-0000-00006C110000}"/>
    <cellStyle name="Comma 10 34" xfId="4041" xr:uid="{00000000-0005-0000-0000-00006D110000}"/>
    <cellStyle name="Comma 10 34 2" xfId="11958" xr:uid="{00000000-0005-0000-0000-00006E110000}"/>
    <cellStyle name="Comma 10 34 2 2" xfId="33715" xr:uid="{00000000-0005-0000-0000-00006F110000}"/>
    <cellStyle name="Comma 10 34 3" xfId="10720" xr:uid="{00000000-0005-0000-0000-000070110000}"/>
    <cellStyle name="Comma 10 34 3 2" xfId="32480" xr:uid="{00000000-0005-0000-0000-000071110000}"/>
    <cellStyle name="Comma 10 34 4" xfId="30924" xr:uid="{00000000-0005-0000-0000-000072110000}"/>
    <cellStyle name="Comma 10 35" xfId="4042" xr:uid="{00000000-0005-0000-0000-000073110000}"/>
    <cellStyle name="Comma 10 35 2" xfId="11959" xr:uid="{00000000-0005-0000-0000-000074110000}"/>
    <cellStyle name="Comma 10 35 2 2" xfId="33716" xr:uid="{00000000-0005-0000-0000-000075110000}"/>
    <cellStyle name="Comma 10 35 3" xfId="10721" xr:uid="{00000000-0005-0000-0000-000076110000}"/>
    <cellStyle name="Comma 10 35 3 2" xfId="32481" xr:uid="{00000000-0005-0000-0000-000077110000}"/>
    <cellStyle name="Comma 10 35 4" xfId="30925" xr:uid="{00000000-0005-0000-0000-000078110000}"/>
    <cellStyle name="Comma 10 36" xfId="4043" xr:uid="{00000000-0005-0000-0000-000079110000}"/>
    <cellStyle name="Comma 10 36 2" xfId="11960" xr:uid="{00000000-0005-0000-0000-00007A110000}"/>
    <cellStyle name="Comma 10 36 2 2" xfId="33717" xr:uid="{00000000-0005-0000-0000-00007B110000}"/>
    <cellStyle name="Comma 10 36 3" xfId="10722" xr:uid="{00000000-0005-0000-0000-00007C110000}"/>
    <cellStyle name="Comma 10 36 3 2" xfId="32482" xr:uid="{00000000-0005-0000-0000-00007D110000}"/>
    <cellStyle name="Comma 10 36 4" xfId="30926" xr:uid="{00000000-0005-0000-0000-00007E110000}"/>
    <cellStyle name="Comma 10 37" xfId="4044" xr:uid="{00000000-0005-0000-0000-00007F110000}"/>
    <cellStyle name="Comma 10 37 2" xfId="11961" xr:uid="{00000000-0005-0000-0000-000080110000}"/>
    <cellStyle name="Comma 10 37 2 2" xfId="33718" xr:uid="{00000000-0005-0000-0000-000081110000}"/>
    <cellStyle name="Comma 10 37 3" xfId="10723" xr:uid="{00000000-0005-0000-0000-000082110000}"/>
    <cellStyle name="Comma 10 37 3 2" xfId="32483" xr:uid="{00000000-0005-0000-0000-000083110000}"/>
    <cellStyle name="Comma 10 37 4" xfId="30927" xr:uid="{00000000-0005-0000-0000-000084110000}"/>
    <cellStyle name="Comma 10 38" xfId="4045" xr:uid="{00000000-0005-0000-0000-000085110000}"/>
    <cellStyle name="Comma 10 38 2" xfId="11962" xr:uid="{00000000-0005-0000-0000-000086110000}"/>
    <cellStyle name="Comma 10 38 2 2" xfId="33719" xr:uid="{00000000-0005-0000-0000-000087110000}"/>
    <cellStyle name="Comma 10 38 3" xfId="10724" xr:uid="{00000000-0005-0000-0000-000088110000}"/>
    <cellStyle name="Comma 10 38 3 2" xfId="32484" xr:uid="{00000000-0005-0000-0000-000089110000}"/>
    <cellStyle name="Comma 10 38 4" xfId="30928" xr:uid="{00000000-0005-0000-0000-00008A110000}"/>
    <cellStyle name="Comma 10 39" xfId="4046" xr:uid="{00000000-0005-0000-0000-00008B110000}"/>
    <cellStyle name="Comma 10 39 2" xfId="11963" xr:uid="{00000000-0005-0000-0000-00008C110000}"/>
    <cellStyle name="Comma 10 39 2 2" xfId="33720" xr:uid="{00000000-0005-0000-0000-00008D110000}"/>
    <cellStyle name="Comma 10 39 3" xfId="10725" xr:uid="{00000000-0005-0000-0000-00008E110000}"/>
    <cellStyle name="Comma 10 39 3 2" xfId="32485" xr:uid="{00000000-0005-0000-0000-00008F110000}"/>
    <cellStyle name="Comma 10 39 4" xfId="30929" xr:uid="{00000000-0005-0000-0000-000090110000}"/>
    <cellStyle name="Comma 10 4" xfId="3333" xr:uid="{00000000-0005-0000-0000-000091110000}"/>
    <cellStyle name="Comma 10 4 10" xfId="11746" xr:uid="{00000000-0005-0000-0000-000092110000}"/>
    <cellStyle name="Comma 10 4 10 2" xfId="33505" xr:uid="{00000000-0005-0000-0000-000093110000}"/>
    <cellStyle name="Comma 10 4 11" xfId="10508" xr:uid="{00000000-0005-0000-0000-000094110000}"/>
    <cellStyle name="Comma 10 4 11 2" xfId="32270" xr:uid="{00000000-0005-0000-0000-000095110000}"/>
    <cellStyle name="Comma 10 4 12" xfId="30713" xr:uid="{00000000-0005-0000-0000-000096110000}"/>
    <cellStyle name="Comma 10 4 2" xfId="2197" xr:uid="{00000000-0005-0000-0000-000097110000}"/>
    <cellStyle name="Comma 10 4 2 2" xfId="2198" xr:uid="{00000000-0005-0000-0000-000098110000}"/>
    <cellStyle name="Comma 10 4 3" xfId="4047" xr:uid="{00000000-0005-0000-0000-000099110000}"/>
    <cellStyle name="Comma 10 4 3 2" xfId="11964" xr:uid="{00000000-0005-0000-0000-00009A110000}"/>
    <cellStyle name="Comma 10 4 3 2 2" xfId="33721" xr:uid="{00000000-0005-0000-0000-00009B110000}"/>
    <cellStyle name="Comma 10 4 3 3" xfId="10726" xr:uid="{00000000-0005-0000-0000-00009C110000}"/>
    <cellStyle name="Comma 10 4 3 3 2" xfId="32486" xr:uid="{00000000-0005-0000-0000-00009D110000}"/>
    <cellStyle name="Comma 10 4 3 4" xfId="30930" xr:uid="{00000000-0005-0000-0000-00009E110000}"/>
    <cellStyle name="Comma 10 4 4" xfId="6363" xr:uid="{00000000-0005-0000-0000-00009F110000}"/>
    <cellStyle name="Comma 10 4 4 2" xfId="12274" xr:uid="{00000000-0005-0000-0000-0000A0110000}"/>
    <cellStyle name="Comma 10 4 4 2 2" xfId="34031" xr:uid="{00000000-0005-0000-0000-0000A1110000}"/>
    <cellStyle name="Comma 10 4 4 3" xfId="11037" xr:uid="{00000000-0005-0000-0000-0000A2110000}"/>
    <cellStyle name="Comma 10 4 4 3 2" xfId="32797" xr:uid="{00000000-0005-0000-0000-0000A3110000}"/>
    <cellStyle name="Comma 10 4 4 4" xfId="31282" xr:uid="{00000000-0005-0000-0000-0000A4110000}"/>
    <cellStyle name="Comma 10 4 5" xfId="6942" xr:uid="{00000000-0005-0000-0000-0000A5110000}"/>
    <cellStyle name="Comma 10 4 5 2" xfId="12399" xr:uid="{00000000-0005-0000-0000-0000A6110000}"/>
    <cellStyle name="Comma 10 4 5 2 2" xfId="34156" xr:uid="{00000000-0005-0000-0000-0000A7110000}"/>
    <cellStyle name="Comma 10 4 5 3" xfId="11162" xr:uid="{00000000-0005-0000-0000-0000A8110000}"/>
    <cellStyle name="Comma 10 4 5 3 2" xfId="32922" xr:uid="{00000000-0005-0000-0000-0000A9110000}"/>
    <cellStyle name="Comma 10 4 5 4" xfId="31410" xr:uid="{00000000-0005-0000-0000-0000AA110000}"/>
    <cellStyle name="Comma 10 4 6" xfId="7402" xr:uid="{00000000-0005-0000-0000-0000AB110000}"/>
    <cellStyle name="Comma 10 4 6 2" xfId="12526" xr:uid="{00000000-0005-0000-0000-0000AC110000}"/>
    <cellStyle name="Comma 10 4 6 2 2" xfId="34282" xr:uid="{00000000-0005-0000-0000-0000AD110000}"/>
    <cellStyle name="Comma 10 4 6 3" xfId="11289" xr:uid="{00000000-0005-0000-0000-0000AE110000}"/>
    <cellStyle name="Comma 10 4 6 3 2" xfId="33048" xr:uid="{00000000-0005-0000-0000-0000AF110000}"/>
    <cellStyle name="Comma 10 4 6 4" xfId="31623" xr:uid="{00000000-0005-0000-0000-0000B0110000}"/>
    <cellStyle name="Comma 10 4 7" xfId="7737" xr:uid="{00000000-0005-0000-0000-0000B1110000}"/>
    <cellStyle name="Comma 10 4 7 2" xfId="12592" xr:uid="{00000000-0005-0000-0000-0000B2110000}"/>
    <cellStyle name="Comma 10 4 7 2 2" xfId="34348" xr:uid="{00000000-0005-0000-0000-0000B3110000}"/>
    <cellStyle name="Comma 10 4 7 3" xfId="11355" xr:uid="{00000000-0005-0000-0000-0000B4110000}"/>
    <cellStyle name="Comma 10 4 7 3 2" xfId="33114" xr:uid="{00000000-0005-0000-0000-0000B5110000}"/>
    <cellStyle name="Comma 10 4 7 4" xfId="31731" xr:uid="{00000000-0005-0000-0000-0000B6110000}"/>
    <cellStyle name="Comma 10 4 8" xfId="8414" xr:uid="{00000000-0005-0000-0000-0000B7110000}"/>
    <cellStyle name="Comma 10 4 8 2" xfId="12735" xr:uid="{00000000-0005-0000-0000-0000B8110000}"/>
    <cellStyle name="Comma 10 4 8 2 2" xfId="34491" xr:uid="{00000000-0005-0000-0000-0000B9110000}"/>
    <cellStyle name="Comma 10 4 8 3" xfId="11498" xr:uid="{00000000-0005-0000-0000-0000BA110000}"/>
    <cellStyle name="Comma 10 4 8 3 2" xfId="33257" xr:uid="{00000000-0005-0000-0000-0000BB110000}"/>
    <cellStyle name="Comma 10 4 8 4" xfId="31958" xr:uid="{00000000-0005-0000-0000-0000BC110000}"/>
    <cellStyle name="Comma 10 4 9" xfId="9968" xr:uid="{00000000-0005-0000-0000-0000BD110000}"/>
    <cellStyle name="Comma 10 40" xfId="4048" xr:uid="{00000000-0005-0000-0000-0000BE110000}"/>
    <cellStyle name="Comma 10 40 2" xfId="11965" xr:uid="{00000000-0005-0000-0000-0000BF110000}"/>
    <cellStyle name="Comma 10 40 2 2" xfId="33722" xr:uid="{00000000-0005-0000-0000-0000C0110000}"/>
    <cellStyle name="Comma 10 40 3" xfId="10727" xr:uid="{00000000-0005-0000-0000-0000C1110000}"/>
    <cellStyle name="Comma 10 40 3 2" xfId="32487" xr:uid="{00000000-0005-0000-0000-0000C2110000}"/>
    <cellStyle name="Comma 10 40 4" xfId="30931" xr:uid="{00000000-0005-0000-0000-0000C3110000}"/>
    <cellStyle name="Comma 10 41" xfId="4049" xr:uid="{00000000-0005-0000-0000-0000C4110000}"/>
    <cellStyle name="Comma 10 41 2" xfId="11966" xr:uid="{00000000-0005-0000-0000-0000C5110000}"/>
    <cellStyle name="Comma 10 41 2 2" xfId="33723" xr:uid="{00000000-0005-0000-0000-0000C6110000}"/>
    <cellStyle name="Comma 10 41 3" xfId="10728" xr:uid="{00000000-0005-0000-0000-0000C7110000}"/>
    <cellStyle name="Comma 10 41 3 2" xfId="32488" xr:uid="{00000000-0005-0000-0000-0000C8110000}"/>
    <cellStyle name="Comma 10 41 4" xfId="30932" xr:uid="{00000000-0005-0000-0000-0000C9110000}"/>
    <cellStyle name="Comma 10 42" xfId="4050" xr:uid="{00000000-0005-0000-0000-0000CA110000}"/>
    <cellStyle name="Comma 10 42 2" xfId="11967" xr:uid="{00000000-0005-0000-0000-0000CB110000}"/>
    <cellStyle name="Comma 10 42 2 2" xfId="33724" xr:uid="{00000000-0005-0000-0000-0000CC110000}"/>
    <cellStyle name="Comma 10 42 3" xfId="10729" xr:uid="{00000000-0005-0000-0000-0000CD110000}"/>
    <cellStyle name="Comma 10 42 3 2" xfId="32489" xr:uid="{00000000-0005-0000-0000-0000CE110000}"/>
    <cellStyle name="Comma 10 42 4" xfId="30933" xr:uid="{00000000-0005-0000-0000-0000CF110000}"/>
    <cellStyle name="Comma 10 43" xfId="4051" xr:uid="{00000000-0005-0000-0000-0000D0110000}"/>
    <cellStyle name="Comma 10 43 2" xfId="11968" xr:uid="{00000000-0005-0000-0000-0000D1110000}"/>
    <cellStyle name="Comma 10 43 2 2" xfId="33725" xr:uid="{00000000-0005-0000-0000-0000D2110000}"/>
    <cellStyle name="Comma 10 43 3" xfId="10730" xr:uid="{00000000-0005-0000-0000-0000D3110000}"/>
    <cellStyle name="Comma 10 43 3 2" xfId="32490" xr:uid="{00000000-0005-0000-0000-0000D4110000}"/>
    <cellStyle name="Comma 10 43 4" xfId="30934" xr:uid="{00000000-0005-0000-0000-0000D5110000}"/>
    <cellStyle name="Comma 10 44" xfId="4052" xr:uid="{00000000-0005-0000-0000-0000D6110000}"/>
    <cellStyle name="Comma 10 44 2" xfId="11969" xr:uid="{00000000-0005-0000-0000-0000D7110000}"/>
    <cellStyle name="Comma 10 44 2 2" xfId="33726" xr:uid="{00000000-0005-0000-0000-0000D8110000}"/>
    <cellStyle name="Comma 10 44 3" xfId="10731" xr:uid="{00000000-0005-0000-0000-0000D9110000}"/>
    <cellStyle name="Comma 10 44 3 2" xfId="32491" xr:uid="{00000000-0005-0000-0000-0000DA110000}"/>
    <cellStyle name="Comma 10 44 4" xfId="30935" xr:uid="{00000000-0005-0000-0000-0000DB110000}"/>
    <cellStyle name="Comma 10 45" xfId="4053" xr:uid="{00000000-0005-0000-0000-0000DC110000}"/>
    <cellStyle name="Comma 10 45 2" xfId="11970" xr:uid="{00000000-0005-0000-0000-0000DD110000}"/>
    <cellStyle name="Comma 10 45 2 2" xfId="33727" xr:uid="{00000000-0005-0000-0000-0000DE110000}"/>
    <cellStyle name="Comma 10 45 3" xfId="10732" xr:uid="{00000000-0005-0000-0000-0000DF110000}"/>
    <cellStyle name="Comma 10 45 3 2" xfId="32492" xr:uid="{00000000-0005-0000-0000-0000E0110000}"/>
    <cellStyle name="Comma 10 45 4" xfId="30936" xr:uid="{00000000-0005-0000-0000-0000E1110000}"/>
    <cellStyle name="Comma 10 46" xfId="4054" xr:uid="{00000000-0005-0000-0000-0000E2110000}"/>
    <cellStyle name="Comma 10 46 2" xfId="11971" xr:uid="{00000000-0005-0000-0000-0000E3110000}"/>
    <cellStyle name="Comma 10 46 2 2" xfId="33728" xr:uid="{00000000-0005-0000-0000-0000E4110000}"/>
    <cellStyle name="Comma 10 46 3" xfId="10733" xr:uid="{00000000-0005-0000-0000-0000E5110000}"/>
    <cellStyle name="Comma 10 46 3 2" xfId="32493" xr:uid="{00000000-0005-0000-0000-0000E6110000}"/>
    <cellStyle name="Comma 10 46 4" xfId="30937" xr:uid="{00000000-0005-0000-0000-0000E7110000}"/>
    <cellStyle name="Comma 10 47" xfId="4055" xr:uid="{00000000-0005-0000-0000-0000E8110000}"/>
    <cellStyle name="Comma 10 47 2" xfId="11972" xr:uid="{00000000-0005-0000-0000-0000E9110000}"/>
    <cellStyle name="Comma 10 47 2 2" xfId="33729" xr:uid="{00000000-0005-0000-0000-0000EA110000}"/>
    <cellStyle name="Comma 10 47 3" xfId="10734" xr:uid="{00000000-0005-0000-0000-0000EB110000}"/>
    <cellStyle name="Comma 10 47 3 2" xfId="32494" xr:uid="{00000000-0005-0000-0000-0000EC110000}"/>
    <cellStyle name="Comma 10 47 4" xfId="30938" xr:uid="{00000000-0005-0000-0000-0000ED110000}"/>
    <cellStyle name="Comma 10 48" xfId="4056" xr:uid="{00000000-0005-0000-0000-0000EE110000}"/>
    <cellStyle name="Comma 10 48 2" xfId="11973" xr:uid="{00000000-0005-0000-0000-0000EF110000}"/>
    <cellStyle name="Comma 10 48 2 2" xfId="33730" xr:uid="{00000000-0005-0000-0000-0000F0110000}"/>
    <cellStyle name="Comma 10 48 3" xfId="10735" xr:uid="{00000000-0005-0000-0000-0000F1110000}"/>
    <cellStyle name="Comma 10 48 3 2" xfId="32495" xr:uid="{00000000-0005-0000-0000-0000F2110000}"/>
    <cellStyle name="Comma 10 48 4" xfId="30939" xr:uid="{00000000-0005-0000-0000-0000F3110000}"/>
    <cellStyle name="Comma 10 49" xfId="4057" xr:uid="{00000000-0005-0000-0000-0000F4110000}"/>
    <cellStyle name="Comma 10 49 2" xfId="11974" xr:uid="{00000000-0005-0000-0000-0000F5110000}"/>
    <cellStyle name="Comma 10 49 2 2" xfId="33731" xr:uid="{00000000-0005-0000-0000-0000F6110000}"/>
    <cellStyle name="Comma 10 49 3" xfId="10736" xr:uid="{00000000-0005-0000-0000-0000F7110000}"/>
    <cellStyle name="Comma 10 49 3 2" xfId="32496" xr:uid="{00000000-0005-0000-0000-0000F8110000}"/>
    <cellStyle name="Comma 10 49 4" xfId="30940" xr:uid="{00000000-0005-0000-0000-0000F9110000}"/>
    <cellStyle name="Comma 10 5" xfId="3874" xr:uid="{00000000-0005-0000-0000-0000FA110000}"/>
    <cellStyle name="Comma 10 5 10" xfId="30846" xr:uid="{00000000-0005-0000-0000-0000FB110000}"/>
    <cellStyle name="Comma 10 5 2" xfId="4058" xr:uid="{00000000-0005-0000-0000-0000FC110000}"/>
    <cellStyle name="Comma 10 5 2 2" xfId="11975" xr:uid="{00000000-0005-0000-0000-0000FD110000}"/>
    <cellStyle name="Comma 10 5 2 2 2" xfId="33732" xr:uid="{00000000-0005-0000-0000-0000FE110000}"/>
    <cellStyle name="Comma 10 5 2 3" xfId="10737" xr:uid="{00000000-0005-0000-0000-0000FF110000}"/>
    <cellStyle name="Comma 10 5 2 3 2" xfId="32497" xr:uid="{00000000-0005-0000-0000-000000120000}"/>
    <cellStyle name="Comma 10 5 2 4" xfId="30941" xr:uid="{00000000-0005-0000-0000-000001120000}"/>
    <cellStyle name="Comma 10 5 3" xfId="6365" xr:uid="{00000000-0005-0000-0000-000002120000}"/>
    <cellStyle name="Comma 10 5 3 2" xfId="12275" xr:uid="{00000000-0005-0000-0000-000003120000}"/>
    <cellStyle name="Comma 10 5 3 2 2" xfId="34032" xr:uid="{00000000-0005-0000-0000-000004120000}"/>
    <cellStyle name="Comma 10 5 3 3" xfId="11038" xr:uid="{00000000-0005-0000-0000-000005120000}"/>
    <cellStyle name="Comma 10 5 3 3 2" xfId="32798" xr:uid="{00000000-0005-0000-0000-000006120000}"/>
    <cellStyle name="Comma 10 5 3 4" xfId="31283" xr:uid="{00000000-0005-0000-0000-000007120000}"/>
    <cellStyle name="Comma 10 5 4" xfId="6941" xr:uid="{00000000-0005-0000-0000-000008120000}"/>
    <cellStyle name="Comma 10 5 4 2" xfId="12398" xr:uid="{00000000-0005-0000-0000-000009120000}"/>
    <cellStyle name="Comma 10 5 4 2 2" xfId="34155" xr:uid="{00000000-0005-0000-0000-00000A120000}"/>
    <cellStyle name="Comma 10 5 4 3" xfId="11161" xr:uid="{00000000-0005-0000-0000-00000B120000}"/>
    <cellStyle name="Comma 10 5 4 3 2" xfId="32921" xr:uid="{00000000-0005-0000-0000-00000C120000}"/>
    <cellStyle name="Comma 10 5 4 4" xfId="31409" xr:uid="{00000000-0005-0000-0000-00000D120000}"/>
    <cellStyle name="Comma 10 5 5" xfId="7403" xr:uid="{00000000-0005-0000-0000-00000E120000}"/>
    <cellStyle name="Comma 10 5 5 2" xfId="12527" xr:uid="{00000000-0005-0000-0000-00000F120000}"/>
    <cellStyle name="Comma 10 5 5 2 2" xfId="34283" xr:uid="{00000000-0005-0000-0000-000010120000}"/>
    <cellStyle name="Comma 10 5 5 3" xfId="11290" xr:uid="{00000000-0005-0000-0000-000011120000}"/>
    <cellStyle name="Comma 10 5 5 3 2" xfId="33049" xr:uid="{00000000-0005-0000-0000-000012120000}"/>
    <cellStyle name="Comma 10 5 5 4" xfId="31624" xr:uid="{00000000-0005-0000-0000-000013120000}"/>
    <cellStyle name="Comma 10 5 6" xfId="7739" xr:uid="{00000000-0005-0000-0000-000014120000}"/>
    <cellStyle name="Comma 10 5 6 2" xfId="12593" xr:uid="{00000000-0005-0000-0000-000015120000}"/>
    <cellStyle name="Comma 10 5 6 2 2" xfId="34349" xr:uid="{00000000-0005-0000-0000-000016120000}"/>
    <cellStyle name="Comma 10 5 6 3" xfId="11356" xr:uid="{00000000-0005-0000-0000-000017120000}"/>
    <cellStyle name="Comma 10 5 6 3 2" xfId="33115" xr:uid="{00000000-0005-0000-0000-000018120000}"/>
    <cellStyle name="Comma 10 5 6 4" xfId="31732" xr:uid="{00000000-0005-0000-0000-000019120000}"/>
    <cellStyle name="Comma 10 5 7" xfId="8412" xr:uid="{00000000-0005-0000-0000-00001A120000}"/>
    <cellStyle name="Comma 10 5 7 2" xfId="12734" xr:uid="{00000000-0005-0000-0000-00001B120000}"/>
    <cellStyle name="Comma 10 5 7 2 2" xfId="34490" xr:uid="{00000000-0005-0000-0000-00001C120000}"/>
    <cellStyle name="Comma 10 5 7 3" xfId="11497" xr:uid="{00000000-0005-0000-0000-00001D120000}"/>
    <cellStyle name="Comma 10 5 7 3 2" xfId="33256" xr:uid="{00000000-0005-0000-0000-00001E120000}"/>
    <cellStyle name="Comma 10 5 7 4" xfId="31957" xr:uid="{00000000-0005-0000-0000-00001F120000}"/>
    <cellStyle name="Comma 10 5 8" xfId="11879" xr:uid="{00000000-0005-0000-0000-000020120000}"/>
    <cellStyle name="Comma 10 5 8 2" xfId="33637" xr:uid="{00000000-0005-0000-0000-000021120000}"/>
    <cellStyle name="Comma 10 5 9" xfId="10641" xr:uid="{00000000-0005-0000-0000-000022120000}"/>
    <cellStyle name="Comma 10 5 9 2" xfId="32402" xr:uid="{00000000-0005-0000-0000-000023120000}"/>
    <cellStyle name="Comma 10 50" xfId="4059" xr:uid="{00000000-0005-0000-0000-000024120000}"/>
    <cellStyle name="Comma 10 50 2" xfId="11976" xr:uid="{00000000-0005-0000-0000-000025120000}"/>
    <cellStyle name="Comma 10 50 2 2" xfId="33733" xr:uid="{00000000-0005-0000-0000-000026120000}"/>
    <cellStyle name="Comma 10 50 3" xfId="10738" xr:uid="{00000000-0005-0000-0000-000027120000}"/>
    <cellStyle name="Comma 10 50 3 2" xfId="32498" xr:uid="{00000000-0005-0000-0000-000028120000}"/>
    <cellStyle name="Comma 10 50 4" xfId="30942" xr:uid="{00000000-0005-0000-0000-000029120000}"/>
    <cellStyle name="Comma 10 51" xfId="4060" xr:uid="{00000000-0005-0000-0000-00002A120000}"/>
    <cellStyle name="Comma 10 51 2" xfId="11977" xr:uid="{00000000-0005-0000-0000-00002B120000}"/>
    <cellStyle name="Comma 10 51 2 2" xfId="33734" xr:uid="{00000000-0005-0000-0000-00002C120000}"/>
    <cellStyle name="Comma 10 51 3" xfId="10739" xr:uid="{00000000-0005-0000-0000-00002D120000}"/>
    <cellStyle name="Comma 10 51 3 2" xfId="32499" xr:uid="{00000000-0005-0000-0000-00002E120000}"/>
    <cellStyle name="Comma 10 51 4" xfId="30943" xr:uid="{00000000-0005-0000-0000-00002F120000}"/>
    <cellStyle name="Comma 10 52" xfId="4061" xr:uid="{00000000-0005-0000-0000-000030120000}"/>
    <cellStyle name="Comma 10 52 2" xfId="11978" xr:uid="{00000000-0005-0000-0000-000031120000}"/>
    <cellStyle name="Comma 10 52 2 2" xfId="33735" xr:uid="{00000000-0005-0000-0000-000032120000}"/>
    <cellStyle name="Comma 10 52 3" xfId="10740" xr:uid="{00000000-0005-0000-0000-000033120000}"/>
    <cellStyle name="Comma 10 52 3 2" xfId="32500" xr:uid="{00000000-0005-0000-0000-000034120000}"/>
    <cellStyle name="Comma 10 52 4" xfId="30944" xr:uid="{00000000-0005-0000-0000-000035120000}"/>
    <cellStyle name="Comma 10 53" xfId="4062" xr:uid="{00000000-0005-0000-0000-000036120000}"/>
    <cellStyle name="Comma 10 53 2" xfId="11979" xr:uid="{00000000-0005-0000-0000-000037120000}"/>
    <cellStyle name="Comma 10 53 2 2" xfId="33736" xr:uid="{00000000-0005-0000-0000-000038120000}"/>
    <cellStyle name="Comma 10 53 3" xfId="10741" xr:uid="{00000000-0005-0000-0000-000039120000}"/>
    <cellStyle name="Comma 10 53 3 2" xfId="32501" xr:uid="{00000000-0005-0000-0000-00003A120000}"/>
    <cellStyle name="Comma 10 53 4" xfId="30945" xr:uid="{00000000-0005-0000-0000-00003B120000}"/>
    <cellStyle name="Comma 10 54" xfId="4063" xr:uid="{00000000-0005-0000-0000-00003C120000}"/>
    <cellStyle name="Comma 10 54 2" xfId="11980" xr:uid="{00000000-0005-0000-0000-00003D120000}"/>
    <cellStyle name="Comma 10 54 2 2" xfId="33737" xr:uid="{00000000-0005-0000-0000-00003E120000}"/>
    <cellStyle name="Comma 10 54 3" xfId="10742" xr:uid="{00000000-0005-0000-0000-00003F120000}"/>
    <cellStyle name="Comma 10 54 3 2" xfId="32502" xr:uid="{00000000-0005-0000-0000-000040120000}"/>
    <cellStyle name="Comma 10 54 4" xfId="30946" xr:uid="{00000000-0005-0000-0000-000041120000}"/>
    <cellStyle name="Comma 10 55" xfId="4064" xr:uid="{00000000-0005-0000-0000-000042120000}"/>
    <cellStyle name="Comma 10 55 2" xfId="11981" xr:uid="{00000000-0005-0000-0000-000043120000}"/>
    <cellStyle name="Comma 10 55 2 2" xfId="33738" xr:uid="{00000000-0005-0000-0000-000044120000}"/>
    <cellStyle name="Comma 10 55 3" xfId="10743" xr:uid="{00000000-0005-0000-0000-000045120000}"/>
    <cellStyle name="Comma 10 55 3 2" xfId="32503" xr:uid="{00000000-0005-0000-0000-000046120000}"/>
    <cellStyle name="Comma 10 55 4" xfId="30947" xr:uid="{00000000-0005-0000-0000-000047120000}"/>
    <cellStyle name="Comma 10 56" xfId="4065" xr:uid="{00000000-0005-0000-0000-000048120000}"/>
    <cellStyle name="Comma 10 56 2" xfId="11982" xr:uid="{00000000-0005-0000-0000-000049120000}"/>
    <cellStyle name="Comma 10 56 2 2" xfId="33739" xr:uid="{00000000-0005-0000-0000-00004A120000}"/>
    <cellStyle name="Comma 10 56 3" xfId="10744" xr:uid="{00000000-0005-0000-0000-00004B120000}"/>
    <cellStyle name="Comma 10 56 3 2" xfId="32504" xr:uid="{00000000-0005-0000-0000-00004C120000}"/>
    <cellStyle name="Comma 10 56 4" xfId="30948" xr:uid="{00000000-0005-0000-0000-00004D120000}"/>
    <cellStyle name="Comma 10 57" xfId="4066" xr:uid="{00000000-0005-0000-0000-00004E120000}"/>
    <cellStyle name="Comma 10 57 2" xfId="11983" xr:uid="{00000000-0005-0000-0000-00004F120000}"/>
    <cellStyle name="Comma 10 57 2 2" xfId="33740" xr:uid="{00000000-0005-0000-0000-000050120000}"/>
    <cellStyle name="Comma 10 57 3" xfId="10745" xr:uid="{00000000-0005-0000-0000-000051120000}"/>
    <cellStyle name="Comma 10 57 3 2" xfId="32505" xr:uid="{00000000-0005-0000-0000-000052120000}"/>
    <cellStyle name="Comma 10 57 4" xfId="30949" xr:uid="{00000000-0005-0000-0000-000053120000}"/>
    <cellStyle name="Comma 10 58" xfId="4067" xr:uid="{00000000-0005-0000-0000-000054120000}"/>
    <cellStyle name="Comma 10 58 2" xfId="11984" xr:uid="{00000000-0005-0000-0000-000055120000}"/>
    <cellStyle name="Comma 10 58 2 2" xfId="33741" xr:uid="{00000000-0005-0000-0000-000056120000}"/>
    <cellStyle name="Comma 10 58 3" xfId="10746" xr:uid="{00000000-0005-0000-0000-000057120000}"/>
    <cellStyle name="Comma 10 58 3 2" xfId="32506" xr:uid="{00000000-0005-0000-0000-000058120000}"/>
    <cellStyle name="Comma 10 58 4" xfId="30950" xr:uid="{00000000-0005-0000-0000-000059120000}"/>
    <cellStyle name="Comma 10 59" xfId="4068" xr:uid="{00000000-0005-0000-0000-00005A120000}"/>
    <cellStyle name="Comma 10 59 2" xfId="11985" xr:uid="{00000000-0005-0000-0000-00005B120000}"/>
    <cellStyle name="Comma 10 59 2 2" xfId="33742" xr:uid="{00000000-0005-0000-0000-00005C120000}"/>
    <cellStyle name="Comma 10 59 3" xfId="10747" xr:uid="{00000000-0005-0000-0000-00005D120000}"/>
    <cellStyle name="Comma 10 59 3 2" xfId="32507" xr:uid="{00000000-0005-0000-0000-00005E120000}"/>
    <cellStyle name="Comma 10 59 4" xfId="30951" xr:uid="{00000000-0005-0000-0000-00005F120000}"/>
    <cellStyle name="Comma 10 6" xfId="4016" xr:uid="{00000000-0005-0000-0000-000060120000}"/>
    <cellStyle name="Comma 10 6 2" xfId="11933" xr:uid="{00000000-0005-0000-0000-000061120000}"/>
    <cellStyle name="Comma 10 6 2 2" xfId="33690" xr:uid="{00000000-0005-0000-0000-000062120000}"/>
    <cellStyle name="Comma 10 6 3" xfId="10695" xr:uid="{00000000-0005-0000-0000-000063120000}"/>
    <cellStyle name="Comma 10 6 3 2" xfId="32455" xr:uid="{00000000-0005-0000-0000-000064120000}"/>
    <cellStyle name="Comma 10 6 4" xfId="30899" xr:uid="{00000000-0005-0000-0000-000065120000}"/>
    <cellStyle name="Comma 10 60" xfId="4069" xr:uid="{00000000-0005-0000-0000-000066120000}"/>
    <cellStyle name="Comma 10 60 2" xfId="11986" xr:uid="{00000000-0005-0000-0000-000067120000}"/>
    <cellStyle name="Comma 10 60 2 2" xfId="33743" xr:uid="{00000000-0005-0000-0000-000068120000}"/>
    <cellStyle name="Comma 10 60 3" xfId="10748" xr:uid="{00000000-0005-0000-0000-000069120000}"/>
    <cellStyle name="Comma 10 60 3 2" xfId="32508" xr:uid="{00000000-0005-0000-0000-00006A120000}"/>
    <cellStyle name="Comma 10 60 4" xfId="30952" xr:uid="{00000000-0005-0000-0000-00006B120000}"/>
    <cellStyle name="Comma 10 61" xfId="4070" xr:uid="{00000000-0005-0000-0000-00006C120000}"/>
    <cellStyle name="Comma 10 61 2" xfId="11987" xr:uid="{00000000-0005-0000-0000-00006D120000}"/>
    <cellStyle name="Comma 10 61 2 2" xfId="33744" xr:uid="{00000000-0005-0000-0000-00006E120000}"/>
    <cellStyle name="Comma 10 61 3" xfId="10749" xr:uid="{00000000-0005-0000-0000-00006F120000}"/>
    <cellStyle name="Comma 10 61 3 2" xfId="32509" xr:uid="{00000000-0005-0000-0000-000070120000}"/>
    <cellStyle name="Comma 10 61 4" xfId="30953" xr:uid="{00000000-0005-0000-0000-000071120000}"/>
    <cellStyle name="Comma 10 62" xfId="4071" xr:uid="{00000000-0005-0000-0000-000072120000}"/>
    <cellStyle name="Comma 10 62 2" xfId="11988" xr:uid="{00000000-0005-0000-0000-000073120000}"/>
    <cellStyle name="Comma 10 62 2 2" xfId="33745" xr:uid="{00000000-0005-0000-0000-000074120000}"/>
    <cellStyle name="Comma 10 62 3" xfId="10750" xr:uid="{00000000-0005-0000-0000-000075120000}"/>
    <cellStyle name="Comma 10 62 3 2" xfId="32510" xr:uid="{00000000-0005-0000-0000-000076120000}"/>
    <cellStyle name="Comma 10 62 4" xfId="30954" xr:uid="{00000000-0005-0000-0000-000077120000}"/>
    <cellStyle name="Comma 10 63" xfId="4072" xr:uid="{00000000-0005-0000-0000-000078120000}"/>
    <cellStyle name="Comma 10 63 2" xfId="11989" xr:uid="{00000000-0005-0000-0000-000079120000}"/>
    <cellStyle name="Comma 10 63 2 2" xfId="33746" xr:uid="{00000000-0005-0000-0000-00007A120000}"/>
    <cellStyle name="Comma 10 63 3" xfId="10751" xr:uid="{00000000-0005-0000-0000-00007B120000}"/>
    <cellStyle name="Comma 10 63 3 2" xfId="32511" xr:uid="{00000000-0005-0000-0000-00007C120000}"/>
    <cellStyle name="Comma 10 63 4" xfId="30955" xr:uid="{00000000-0005-0000-0000-00007D120000}"/>
    <cellStyle name="Comma 10 64" xfId="4073" xr:uid="{00000000-0005-0000-0000-00007E120000}"/>
    <cellStyle name="Comma 10 64 2" xfId="11990" xr:uid="{00000000-0005-0000-0000-00007F120000}"/>
    <cellStyle name="Comma 10 64 2 2" xfId="33747" xr:uid="{00000000-0005-0000-0000-000080120000}"/>
    <cellStyle name="Comma 10 64 3" xfId="10752" xr:uid="{00000000-0005-0000-0000-000081120000}"/>
    <cellStyle name="Comma 10 64 3 2" xfId="32512" xr:uid="{00000000-0005-0000-0000-000082120000}"/>
    <cellStyle name="Comma 10 64 4" xfId="30956" xr:uid="{00000000-0005-0000-0000-000083120000}"/>
    <cellStyle name="Comma 10 65" xfId="4074" xr:uid="{00000000-0005-0000-0000-000084120000}"/>
    <cellStyle name="Comma 10 65 2" xfId="11991" xr:uid="{00000000-0005-0000-0000-000085120000}"/>
    <cellStyle name="Comma 10 65 2 2" xfId="33748" xr:uid="{00000000-0005-0000-0000-000086120000}"/>
    <cellStyle name="Comma 10 65 3" xfId="10753" xr:uid="{00000000-0005-0000-0000-000087120000}"/>
    <cellStyle name="Comma 10 65 3 2" xfId="32513" xr:uid="{00000000-0005-0000-0000-000088120000}"/>
    <cellStyle name="Comma 10 65 4" xfId="30957" xr:uid="{00000000-0005-0000-0000-000089120000}"/>
    <cellStyle name="Comma 10 66" xfId="4075" xr:uid="{00000000-0005-0000-0000-00008A120000}"/>
    <cellStyle name="Comma 10 66 2" xfId="11992" xr:uid="{00000000-0005-0000-0000-00008B120000}"/>
    <cellStyle name="Comma 10 66 2 2" xfId="33749" xr:uid="{00000000-0005-0000-0000-00008C120000}"/>
    <cellStyle name="Comma 10 66 3" xfId="10754" xr:uid="{00000000-0005-0000-0000-00008D120000}"/>
    <cellStyle name="Comma 10 66 3 2" xfId="32514" xr:uid="{00000000-0005-0000-0000-00008E120000}"/>
    <cellStyle name="Comma 10 66 4" xfId="30958" xr:uid="{00000000-0005-0000-0000-00008F120000}"/>
    <cellStyle name="Comma 10 67" xfId="4076" xr:uid="{00000000-0005-0000-0000-000090120000}"/>
    <cellStyle name="Comma 10 67 2" xfId="11993" xr:uid="{00000000-0005-0000-0000-000091120000}"/>
    <cellStyle name="Comma 10 67 2 2" xfId="33750" xr:uid="{00000000-0005-0000-0000-000092120000}"/>
    <cellStyle name="Comma 10 67 3" xfId="10755" xr:uid="{00000000-0005-0000-0000-000093120000}"/>
    <cellStyle name="Comma 10 67 3 2" xfId="32515" xr:uid="{00000000-0005-0000-0000-000094120000}"/>
    <cellStyle name="Comma 10 67 4" xfId="30959" xr:uid="{00000000-0005-0000-0000-000095120000}"/>
    <cellStyle name="Comma 10 68" xfId="4077" xr:uid="{00000000-0005-0000-0000-000096120000}"/>
    <cellStyle name="Comma 10 68 2" xfId="11994" xr:uid="{00000000-0005-0000-0000-000097120000}"/>
    <cellStyle name="Comma 10 68 2 2" xfId="33751" xr:uid="{00000000-0005-0000-0000-000098120000}"/>
    <cellStyle name="Comma 10 68 3" xfId="10756" xr:uid="{00000000-0005-0000-0000-000099120000}"/>
    <cellStyle name="Comma 10 68 3 2" xfId="32516" xr:uid="{00000000-0005-0000-0000-00009A120000}"/>
    <cellStyle name="Comma 10 68 4" xfId="30960" xr:uid="{00000000-0005-0000-0000-00009B120000}"/>
    <cellStyle name="Comma 10 69" xfId="4078" xr:uid="{00000000-0005-0000-0000-00009C120000}"/>
    <cellStyle name="Comma 10 69 2" xfId="11995" xr:uid="{00000000-0005-0000-0000-00009D120000}"/>
    <cellStyle name="Comma 10 69 2 2" xfId="33752" xr:uid="{00000000-0005-0000-0000-00009E120000}"/>
    <cellStyle name="Comma 10 69 3" xfId="10757" xr:uid="{00000000-0005-0000-0000-00009F120000}"/>
    <cellStyle name="Comma 10 69 3 2" xfId="32517" xr:uid="{00000000-0005-0000-0000-0000A0120000}"/>
    <cellStyle name="Comma 10 69 4" xfId="30961" xr:uid="{00000000-0005-0000-0000-0000A1120000}"/>
    <cellStyle name="Comma 10 7" xfId="4079" xr:uid="{00000000-0005-0000-0000-0000A2120000}"/>
    <cellStyle name="Comma 10 7 2" xfId="11996" xr:uid="{00000000-0005-0000-0000-0000A3120000}"/>
    <cellStyle name="Comma 10 7 2 2" xfId="33753" xr:uid="{00000000-0005-0000-0000-0000A4120000}"/>
    <cellStyle name="Comma 10 7 3" xfId="10758" xr:uid="{00000000-0005-0000-0000-0000A5120000}"/>
    <cellStyle name="Comma 10 7 3 2" xfId="32518" xr:uid="{00000000-0005-0000-0000-0000A6120000}"/>
    <cellStyle name="Comma 10 7 4" xfId="30962" xr:uid="{00000000-0005-0000-0000-0000A7120000}"/>
    <cellStyle name="Comma 10 70" xfId="4080" xr:uid="{00000000-0005-0000-0000-0000A8120000}"/>
    <cellStyle name="Comma 10 70 2" xfId="11997" xr:uid="{00000000-0005-0000-0000-0000A9120000}"/>
    <cellStyle name="Comma 10 70 2 2" xfId="33754" xr:uid="{00000000-0005-0000-0000-0000AA120000}"/>
    <cellStyle name="Comma 10 70 3" xfId="10759" xr:uid="{00000000-0005-0000-0000-0000AB120000}"/>
    <cellStyle name="Comma 10 70 3 2" xfId="32519" xr:uid="{00000000-0005-0000-0000-0000AC120000}"/>
    <cellStyle name="Comma 10 70 4" xfId="30963" xr:uid="{00000000-0005-0000-0000-0000AD120000}"/>
    <cellStyle name="Comma 10 71" xfId="4081" xr:uid="{00000000-0005-0000-0000-0000AE120000}"/>
    <cellStyle name="Comma 10 71 2" xfId="11998" xr:uid="{00000000-0005-0000-0000-0000AF120000}"/>
    <cellStyle name="Comma 10 71 2 2" xfId="33755" xr:uid="{00000000-0005-0000-0000-0000B0120000}"/>
    <cellStyle name="Comma 10 71 3" xfId="10760" xr:uid="{00000000-0005-0000-0000-0000B1120000}"/>
    <cellStyle name="Comma 10 71 3 2" xfId="32520" xr:uid="{00000000-0005-0000-0000-0000B2120000}"/>
    <cellStyle name="Comma 10 71 4" xfId="30964" xr:uid="{00000000-0005-0000-0000-0000B3120000}"/>
    <cellStyle name="Comma 10 72" xfId="4082" xr:uid="{00000000-0005-0000-0000-0000B4120000}"/>
    <cellStyle name="Comma 10 72 2" xfId="11999" xr:uid="{00000000-0005-0000-0000-0000B5120000}"/>
    <cellStyle name="Comma 10 72 2 2" xfId="33756" xr:uid="{00000000-0005-0000-0000-0000B6120000}"/>
    <cellStyle name="Comma 10 72 3" xfId="10761" xr:uid="{00000000-0005-0000-0000-0000B7120000}"/>
    <cellStyle name="Comma 10 72 3 2" xfId="32521" xr:uid="{00000000-0005-0000-0000-0000B8120000}"/>
    <cellStyle name="Comma 10 72 4" xfId="30965" xr:uid="{00000000-0005-0000-0000-0000B9120000}"/>
    <cellStyle name="Comma 10 73" xfId="4083" xr:uid="{00000000-0005-0000-0000-0000BA120000}"/>
    <cellStyle name="Comma 10 73 2" xfId="12000" xr:uid="{00000000-0005-0000-0000-0000BB120000}"/>
    <cellStyle name="Comma 10 73 2 2" xfId="33757" xr:uid="{00000000-0005-0000-0000-0000BC120000}"/>
    <cellStyle name="Comma 10 73 3" xfId="10762" xr:uid="{00000000-0005-0000-0000-0000BD120000}"/>
    <cellStyle name="Comma 10 73 3 2" xfId="32522" xr:uid="{00000000-0005-0000-0000-0000BE120000}"/>
    <cellStyle name="Comma 10 73 4" xfId="30966" xr:uid="{00000000-0005-0000-0000-0000BF120000}"/>
    <cellStyle name="Comma 10 74" xfId="4084" xr:uid="{00000000-0005-0000-0000-0000C0120000}"/>
    <cellStyle name="Comma 10 74 2" xfId="12001" xr:uid="{00000000-0005-0000-0000-0000C1120000}"/>
    <cellStyle name="Comma 10 74 2 2" xfId="33758" xr:uid="{00000000-0005-0000-0000-0000C2120000}"/>
    <cellStyle name="Comma 10 74 3" xfId="10763" xr:uid="{00000000-0005-0000-0000-0000C3120000}"/>
    <cellStyle name="Comma 10 74 3 2" xfId="32523" xr:uid="{00000000-0005-0000-0000-0000C4120000}"/>
    <cellStyle name="Comma 10 74 4" xfId="30967" xr:uid="{00000000-0005-0000-0000-0000C5120000}"/>
    <cellStyle name="Comma 10 75" xfId="4085" xr:uid="{00000000-0005-0000-0000-0000C6120000}"/>
    <cellStyle name="Comma 10 75 2" xfId="12002" xr:uid="{00000000-0005-0000-0000-0000C7120000}"/>
    <cellStyle name="Comma 10 75 2 2" xfId="33759" xr:uid="{00000000-0005-0000-0000-0000C8120000}"/>
    <cellStyle name="Comma 10 75 3" xfId="10764" xr:uid="{00000000-0005-0000-0000-0000C9120000}"/>
    <cellStyle name="Comma 10 75 3 2" xfId="32524" xr:uid="{00000000-0005-0000-0000-0000CA120000}"/>
    <cellStyle name="Comma 10 75 4" xfId="30968" xr:uid="{00000000-0005-0000-0000-0000CB120000}"/>
    <cellStyle name="Comma 10 76" xfId="4086" xr:uid="{00000000-0005-0000-0000-0000CC120000}"/>
    <cellStyle name="Comma 10 76 2" xfId="12003" xr:uid="{00000000-0005-0000-0000-0000CD120000}"/>
    <cellStyle name="Comma 10 76 2 2" xfId="33760" xr:uid="{00000000-0005-0000-0000-0000CE120000}"/>
    <cellStyle name="Comma 10 76 3" xfId="10765" xr:uid="{00000000-0005-0000-0000-0000CF120000}"/>
    <cellStyle name="Comma 10 76 3 2" xfId="32525" xr:uid="{00000000-0005-0000-0000-0000D0120000}"/>
    <cellStyle name="Comma 10 76 4" xfId="30969" xr:uid="{00000000-0005-0000-0000-0000D1120000}"/>
    <cellStyle name="Comma 10 77" xfId="4087" xr:uid="{00000000-0005-0000-0000-0000D2120000}"/>
    <cellStyle name="Comma 10 77 2" xfId="12004" xr:uid="{00000000-0005-0000-0000-0000D3120000}"/>
    <cellStyle name="Comma 10 77 2 2" xfId="33761" xr:uid="{00000000-0005-0000-0000-0000D4120000}"/>
    <cellStyle name="Comma 10 77 3" xfId="10766" xr:uid="{00000000-0005-0000-0000-0000D5120000}"/>
    <cellStyle name="Comma 10 77 3 2" xfId="32526" xr:uid="{00000000-0005-0000-0000-0000D6120000}"/>
    <cellStyle name="Comma 10 77 4" xfId="30970" xr:uid="{00000000-0005-0000-0000-0000D7120000}"/>
    <cellStyle name="Comma 10 78" xfId="4088" xr:uid="{00000000-0005-0000-0000-0000D8120000}"/>
    <cellStyle name="Comma 10 78 2" xfId="12005" xr:uid="{00000000-0005-0000-0000-0000D9120000}"/>
    <cellStyle name="Comma 10 78 2 2" xfId="33762" xr:uid="{00000000-0005-0000-0000-0000DA120000}"/>
    <cellStyle name="Comma 10 78 3" xfId="10767" xr:uid="{00000000-0005-0000-0000-0000DB120000}"/>
    <cellStyle name="Comma 10 78 3 2" xfId="32527" xr:uid="{00000000-0005-0000-0000-0000DC120000}"/>
    <cellStyle name="Comma 10 78 4" xfId="30971" xr:uid="{00000000-0005-0000-0000-0000DD120000}"/>
    <cellStyle name="Comma 10 79" xfId="4089" xr:uid="{00000000-0005-0000-0000-0000DE120000}"/>
    <cellStyle name="Comma 10 79 2" xfId="12006" xr:uid="{00000000-0005-0000-0000-0000DF120000}"/>
    <cellStyle name="Comma 10 79 2 2" xfId="33763" xr:uid="{00000000-0005-0000-0000-0000E0120000}"/>
    <cellStyle name="Comma 10 79 3" xfId="10768" xr:uid="{00000000-0005-0000-0000-0000E1120000}"/>
    <cellStyle name="Comma 10 79 3 2" xfId="32528" xr:uid="{00000000-0005-0000-0000-0000E2120000}"/>
    <cellStyle name="Comma 10 79 4" xfId="30972" xr:uid="{00000000-0005-0000-0000-0000E3120000}"/>
    <cellStyle name="Comma 10 8" xfId="4090" xr:uid="{00000000-0005-0000-0000-0000E4120000}"/>
    <cellStyle name="Comma 10 8 2" xfId="12007" xr:uid="{00000000-0005-0000-0000-0000E5120000}"/>
    <cellStyle name="Comma 10 8 2 2" xfId="33764" xr:uid="{00000000-0005-0000-0000-0000E6120000}"/>
    <cellStyle name="Comma 10 8 3" xfId="10769" xr:uid="{00000000-0005-0000-0000-0000E7120000}"/>
    <cellStyle name="Comma 10 8 3 2" xfId="32529" xr:uid="{00000000-0005-0000-0000-0000E8120000}"/>
    <cellStyle name="Comma 10 8 4" xfId="30973" xr:uid="{00000000-0005-0000-0000-0000E9120000}"/>
    <cellStyle name="Comma 10 80" xfId="4091" xr:uid="{00000000-0005-0000-0000-0000EA120000}"/>
    <cellStyle name="Comma 10 80 2" xfId="12008" xr:uid="{00000000-0005-0000-0000-0000EB120000}"/>
    <cellStyle name="Comma 10 80 2 2" xfId="33765" xr:uid="{00000000-0005-0000-0000-0000EC120000}"/>
    <cellStyle name="Comma 10 80 3" xfId="10770" xr:uid="{00000000-0005-0000-0000-0000ED120000}"/>
    <cellStyle name="Comma 10 80 3 2" xfId="32530" xr:uid="{00000000-0005-0000-0000-0000EE120000}"/>
    <cellStyle name="Comma 10 80 4" xfId="30974" xr:uid="{00000000-0005-0000-0000-0000EF120000}"/>
    <cellStyle name="Comma 10 81" xfId="4092" xr:uid="{00000000-0005-0000-0000-0000F0120000}"/>
    <cellStyle name="Comma 10 81 2" xfId="12009" xr:uid="{00000000-0005-0000-0000-0000F1120000}"/>
    <cellStyle name="Comma 10 81 2 2" xfId="33766" xr:uid="{00000000-0005-0000-0000-0000F2120000}"/>
    <cellStyle name="Comma 10 81 3" xfId="10771" xr:uid="{00000000-0005-0000-0000-0000F3120000}"/>
    <cellStyle name="Comma 10 81 3 2" xfId="32531" xr:uid="{00000000-0005-0000-0000-0000F4120000}"/>
    <cellStyle name="Comma 10 81 4" xfId="30975" xr:uid="{00000000-0005-0000-0000-0000F5120000}"/>
    <cellStyle name="Comma 10 82" xfId="4093" xr:uid="{00000000-0005-0000-0000-0000F6120000}"/>
    <cellStyle name="Comma 10 82 2" xfId="12010" xr:uid="{00000000-0005-0000-0000-0000F7120000}"/>
    <cellStyle name="Comma 10 82 2 2" xfId="33767" xr:uid="{00000000-0005-0000-0000-0000F8120000}"/>
    <cellStyle name="Comma 10 82 3" xfId="10772" xr:uid="{00000000-0005-0000-0000-0000F9120000}"/>
    <cellStyle name="Comma 10 82 3 2" xfId="32532" xr:uid="{00000000-0005-0000-0000-0000FA120000}"/>
    <cellStyle name="Comma 10 82 4" xfId="30976" xr:uid="{00000000-0005-0000-0000-0000FB120000}"/>
    <cellStyle name="Comma 10 83" xfId="4094" xr:uid="{00000000-0005-0000-0000-0000FC120000}"/>
    <cellStyle name="Comma 10 83 2" xfId="12011" xr:uid="{00000000-0005-0000-0000-0000FD120000}"/>
    <cellStyle name="Comma 10 83 2 2" xfId="33768" xr:uid="{00000000-0005-0000-0000-0000FE120000}"/>
    <cellStyle name="Comma 10 83 3" xfId="10773" xr:uid="{00000000-0005-0000-0000-0000FF120000}"/>
    <cellStyle name="Comma 10 83 3 2" xfId="32533" xr:uid="{00000000-0005-0000-0000-000000130000}"/>
    <cellStyle name="Comma 10 83 4" xfId="30977" xr:uid="{00000000-0005-0000-0000-000001130000}"/>
    <cellStyle name="Comma 10 84" xfId="4095" xr:uid="{00000000-0005-0000-0000-000002130000}"/>
    <cellStyle name="Comma 10 84 2" xfId="12012" xr:uid="{00000000-0005-0000-0000-000003130000}"/>
    <cellStyle name="Comma 10 84 2 2" xfId="33769" xr:uid="{00000000-0005-0000-0000-000004130000}"/>
    <cellStyle name="Comma 10 84 3" xfId="10774" xr:uid="{00000000-0005-0000-0000-000005130000}"/>
    <cellStyle name="Comma 10 84 3 2" xfId="32534" xr:uid="{00000000-0005-0000-0000-000006130000}"/>
    <cellStyle name="Comma 10 84 4" xfId="30978" xr:uid="{00000000-0005-0000-0000-000007130000}"/>
    <cellStyle name="Comma 10 85" xfId="4096" xr:uid="{00000000-0005-0000-0000-000008130000}"/>
    <cellStyle name="Comma 10 85 2" xfId="12013" xr:uid="{00000000-0005-0000-0000-000009130000}"/>
    <cellStyle name="Comma 10 85 2 2" xfId="33770" xr:uid="{00000000-0005-0000-0000-00000A130000}"/>
    <cellStyle name="Comma 10 85 3" xfId="10775" xr:uid="{00000000-0005-0000-0000-00000B130000}"/>
    <cellStyle name="Comma 10 85 3 2" xfId="32535" xr:uid="{00000000-0005-0000-0000-00000C130000}"/>
    <cellStyle name="Comma 10 85 4" xfId="30979" xr:uid="{00000000-0005-0000-0000-00000D130000}"/>
    <cellStyle name="Comma 10 86" xfId="4097" xr:uid="{00000000-0005-0000-0000-00000E130000}"/>
    <cellStyle name="Comma 10 86 2" xfId="12014" xr:uid="{00000000-0005-0000-0000-00000F130000}"/>
    <cellStyle name="Comma 10 86 2 2" xfId="33771" xr:uid="{00000000-0005-0000-0000-000010130000}"/>
    <cellStyle name="Comma 10 86 3" xfId="10776" xr:uid="{00000000-0005-0000-0000-000011130000}"/>
    <cellStyle name="Comma 10 86 3 2" xfId="32536" xr:uid="{00000000-0005-0000-0000-000012130000}"/>
    <cellStyle name="Comma 10 86 4" xfId="30980" xr:uid="{00000000-0005-0000-0000-000013130000}"/>
    <cellStyle name="Comma 10 87" xfId="4098" xr:uid="{00000000-0005-0000-0000-000014130000}"/>
    <cellStyle name="Comma 10 87 2" xfId="12015" xr:uid="{00000000-0005-0000-0000-000015130000}"/>
    <cellStyle name="Comma 10 87 2 2" xfId="33772" xr:uid="{00000000-0005-0000-0000-000016130000}"/>
    <cellStyle name="Comma 10 87 3" xfId="10777" xr:uid="{00000000-0005-0000-0000-000017130000}"/>
    <cellStyle name="Comma 10 87 3 2" xfId="32537" xr:uid="{00000000-0005-0000-0000-000018130000}"/>
    <cellStyle name="Comma 10 87 4" xfId="30981" xr:uid="{00000000-0005-0000-0000-000019130000}"/>
    <cellStyle name="Comma 10 88" xfId="4099" xr:uid="{00000000-0005-0000-0000-00001A130000}"/>
    <cellStyle name="Comma 10 88 2" xfId="12016" xr:uid="{00000000-0005-0000-0000-00001B130000}"/>
    <cellStyle name="Comma 10 88 2 2" xfId="33773" xr:uid="{00000000-0005-0000-0000-00001C130000}"/>
    <cellStyle name="Comma 10 88 3" xfId="10778" xr:uid="{00000000-0005-0000-0000-00001D130000}"/>
    <cellStyle name="Comma 10 88 3 2" xfId="32538" xr:uid="{00000000-0005-0000-0000-00001E130000}"/>
    <cellStyle name="Comma 10 88 4" xfId="30982" xr:uid="{00000000-0005-0000-0000-00001F130000}"/>
    <cellStyle name="Comma 10 89" xfId="6348" xr:uid="{00000000-0005-0000-0000-000020130000}"/>
    <cellStyle name="Comma 10 89 2" xfId="12270" xr:uid="{00000000-0005-0000-0000-000021130000}"/>
    <cellStyle name="Comma 10 89 2 2" xfId="34027" xr:uid="{00000000-0005-0000-0000-000022130000}"/>
    <cellStyle name="Comma 10 89 3" xfId="11033" xr:uid="{00000000-0005-0000-0000-000023130000}"/>
    <cellStyle name="Comma 10 89 3 2" xfId="32793" xr:uid="{00000000-0005-0000-0000-000024130000}"/>
    <cellStyle name="Comma 10 89 4" xfId="31278" xr:uid="{00000000-0005-0000-0000-000025130000}"/>
    <cellStyle name="Comma 10 9" xfId="4100" xr:uid="{00000000-0005-0000-0000-000026130000}"/>
    <cellStyle name="Comma 10 9 2" xfId="12017" xr:uid="{00000000-0005-0000-0000-000027130000}"/>
    <cellStyle name="Comma 10 9 2 2" xfId="33774" xr:uid="{00000000-0005-0000-0000-000028130000}"/>
    <cellStyle name="Comma 10 9 3" xfId="10779" xr:uid="{00000000-0005-0000-0000-000029130000}"/>
    <cellStyle name="Comma 10 9 3 2" xfId="32539" xr:uid="{00000000-0005-0000-0000-00002A130000}"/>
    <cellStyle name="Comma 10 9 4" xfId="30983" xr:uid="{00000000-0005-0000-0000-00002B130000}"/>
    <cellStyle name="Comma 10 90" xfId="6946" xr:uid="{00000000-0005-0000-0000-00002C130000}"/>
    <cellStyle name="Comma 10 90 2" xfId="12403" xr:uid="{00000000-0005-0000-0000-00002D130000}"/>
    <cellStyle name="Comma 10 90 2 2" xfId="34160" xr:uid="{00000000-0005-0000-0000-00002E130000}"/>
    <cellStyle name="Comma 10 90 3" xfId="11166" xr:uid="{00000000-0005-0000-0000-00002F130000}"/>
    <cellStyle name="Comma 10 90 3 2" xfId="32926" xr:uid="{00000000-0005-0000-0000-000030130000}"/>
    <cellStyle name="Comma 10 90 4" xfId="31414" xr:uid="{00000000-0005-0000-0000-000031130000}"/>
    <cellStyle name="Comma 10 91" xfId="7137" xr:uid="{00000000-0005-0000-0000-000032130000}"/>
    <cellStyle name="Comma 10 91 2" xfId="12437" xr:uid="{00000000-0005-0000-0000-000033130000}"/>
    <cellStyle name="Comma 10 91 2 2" xfId="34194" xr:uid="{00000000-0005-0000-0000-000034130000}"/>
    <cellStyle name="Comma 10 91 3" xfId="11200" xr:uid="{00000000-0005-0000-0000-000035130000}"/>
    <cellStyle name="Comma 10 91 3 2" xfId="32960" xr:uid="{00000000-0005-0000-0000-000036130000}"/>
    <cellStyle name="Comma 10 91 4" xfId="31493" xr:uid="{00000000-0005-0000-0000-000037130000}"/>
    <cellStyle name="Comma 10 92" xfId="7138" xr:uid="{00000000-0005-0000-0000-000038130000}"/>
    <cellStyle name="Comma 10 92 2" xfId="12438" xr:uid="{00000000-0005-0000-0000-000039130000}"/>
    <cellStyle name="Comma 10 92 2 2" xfId="34195" xr:uid="{00000000-0005-0000-0000-00003A130000}"/>
    <cellStyle name="Comma 10 92 3" xfId="11201" xr:uid="{00000000-0005-0000-0000-00003B130000}"/>
    <cellStyle name="Comma 10 92 3 2" xfId="32961" xr:uid="{00000000-0005-0000-0000-00003C130000}"/>
    <cellStyle name="Comma 10 92 4" xfId="31494" xr:uid="{00000000-0005-0000-0000-00003D130000}"/>
    <cellStyle name="Comma 10 93" xfId="7139" xr:uid="{00000000-0005-0000-0000-00003E130000}"/>
    <cellStyle name="Comma 10 93 2" xfId="12439" xr:uid="{00000000-0005-0000-0000-00003F130000}"/>
    <cellStyle name="Comma 10 93 2 2" xfId="34196" xr:uid="{00000000-0005-0000-0000-000040130000}"/>
    <cellStyle name="Comma 10 93 3" xfId="11202" xr:uid="{00000000-0005-0000-0000-000041130000}"/>
    <cellStyle name="Comma 10 93 3 2" xfId="32962" xr:uid="{00000000-0005-0000-0000-000042130000}"/>
    <cellStyle name="Comma 10 93 4" xfId="31495" xr:uid="{00000000-0005-0000-0000-000043130000}"/>
    <cellStyle name="Comma 10 94" xfId="7140" xr:uid="{00000000-0005-0000-0000-000044130000}"/>
    <cellStyle name="Comma 10 94 2" xfId="12440" xr:uid="{00000000-0005-0000-0000-000045130000}"/>
    <cellStyle name="Comma 10 94 2 2" xfId="34197" xr:uid="{00000000-0005-0000-0000-000046130000}"/>
    <cellStyle name="Comma 10 94 3" xfId="11203" xr:uid="{00000000-0005-0000-0000-000047130000}"/>
    <cellStyle name="Comma 10 94 3 2" xfId="32963" xr:uid="{00000000-0005-0000-0000-000048130000}"/>
    <cellStyle name="Comma 10 94 4" xfId="31496" xr:uid="{00000000-0005-0000-0000-000049130000}"/>
    <cellStyle name="Comma 10 95" xfId="7141" xr:uid="{00000000-0005-0000-0000-00004A130000}"/>
    <cellStyle name="Comma 10 95 2" xfId="12441" xr:uid="{00000000-0005-0000-0000-00004B130000}"/>
    <cellStyle name="Comma 10 95 2 2" xfId="34198" xr:uid="{00000000-0005-0000-0000-00004C130000}"/>
    <cellStyle name="Comma 10 95 3" xfId="11204" xr:uid="{00000000-0005-0000-0000-00004D130000}"/>
    <cellStyle name="Comma 10 95 3 2" xfId="32964" xr:uid="{00000000-0005-0000-0000-00004E130000}"/>
    <cellStyle name="Comma 10 95 4" xfId="31497" xr:uid="{00000000-0005-0000-0000-00004F130000}"/>
    <cellStyle name="Comma 10 96" xfId="7142" xr:uid="{00000000-0005-0000-0000-000050130000}"/>
    <cellStyle name="Comma 10 96 2" xfId="12442" xr:uid="{00000000-0005-0000-0000-000051130000}"/>
    <cellStyle name="Comma 10 96 2 2" xfId="34199" xr:uid="{00000000-0005-0000-0000-000052130000}"/>
    <cellStyle name="Comma 10 96 3" xfId="11205" xr:uid="{00000000-0005-0000-0000-000053130000}"/>
    <cellStyle name="Comma 10 96 3 2" xfId="32965" xr:uid="{00000000-0005-0000-0000-000054130000}"/>
    <cellStyle name="Comma 10 96 4" xfId="31498" xr:uid="{00000000-0005-0000-0000-000055130000}"/>
    <cellStyle name="Comma 10 97" xfId="7143" xr:uid="{00000000-0005-0000-0000-000056130000}"/>
    <cellStyle name="Comma 10 97 2" xfId="12443" xr:uid="{00000000-0005-0000-0000-000057130000}"/>
    <cellStyle name="Comma 10 97 2 2" xfId="34200" xr:uid="{00000000-0005-0000-0000-000058130000}"/>
    <cellStyle name="Comma 10 97 3" xfId="11206" xr:uid="{00000000-0005-0000-0000-000059130000}"/>
    <cellStyle name="Comma 10 97 3 2" xfId="32966" xr:uid="{00000000-0005-0000-0000-00005A130000}"/>
    <cellStyle name="Comma 10 97 4" xfId="31499" xr:uid="{00000000-0005-0000-0000-00005B130000}"/>
    <cellStyle name="Comma 10 98" xfId="7398" xr:uid="{00000000-0005-0000-0000-00005C130000}"/>
    <cellStyle name="Comma 10 98 2" xfId="12522" xr:uid="{00000000-0005-0000-0000-00005D130000}"/>
    <cellStyle name="Comma 10 98 2 2" xfId="34278" xr:uid="{00000000-0005-0000-0000-00005E130000}"/>
    <cellStyle name="Comma 10 98 3" xfId="11285" xr:uid="{00000000-0005-0000-0000-00005F130000}"/>
    <cellStyle name="Comma 10 98 3 2" xfId="33044" xr:uid="{00000000-0005-0000-0000-000060130000}"/>
    <cellStyle name="Comma 10 98 4" xfId="31619" xr:uid="{00000000-0005-0000-0000-000061130000}"/>
    <cellStyle name="Comma 10 99" xfId="7723" xr:uid="{00000000-0005-0000-0000-000062130000}"/>
    <cellStyle name="Comma 10 99 2" xfId="12588" xr:uid="{00000000-0005-0000-0000-000063130000}"/>
    <cellStyle name="Comma 10 99 2 2" xfId="34344" xr:uid="{00000000-0005-0000-0000-000064130000}"/>
    <cellStyle name="Comma 10 99 3" xfId="11351" xr:uid="{00000000-0005-0000-0000-000065130000}"/>
    <cellStyle name="Comma 10 99 3 2" xfId="33110" xr:uid="{00000000-0005-0000-0000-000066130000}"/>
    <cellStyle name="Comma 10 99 4" xfId="31727" xr:uid="{00000000-0005-0000-0000-000067130000}"/>
    <cellStyle name="Comma 100" xfId="4101" xr:uid="{00000000-0005-0000-0000-000068130000}"/>
    <cellStyle name="Comma 100 2" xfId="7747" xr:uid="{00000000-0005-0000-0000-000069130000}"/>
    <cellStyle name="Comma 100 2 2" xfId="12594" xr:uid="{00000000-0005-0000-0000-00006A130000}"/>
    <cellStyle name="Comma 100 2 2 2" xfId="34350" xr:uid="{00000000-0005-0000-0000-00006B130000}"/>
    <cellStyle name="Comma 100 2 3" xfId="11357" xr:uid="{00000000-0005-0000-0000-00006C130000}"/>
    <cellStyle name="Comma 100 2 3 2" xfId="33116" xr:uid="{00000000-0005-0000-0000-00006D130000}"/>
    <cellStyle name="Comma 100 2 4" xfId="31733" xr:uid="{00000000-0005-0000-0000-00006E130000}"/>
    <cellStyle name="Comma 100 3" xfId="7748" xr:uid="{00000000-0005-0000-0000-00006F130000}"/>
    <cellStyle name="Comma 100 3 2" xfId="12595" xr:uid="{00000000-0005-0000-0000-000070130000}"/>
    <cellStyle name="Comma 100 3 2 2" xfId="34351" xr:uid="{00000000-0005-0000-0000-000071130000}"/>
    <cellStyle name="Comma 100 3 3" xfId="11358" xr:uid="{00000000-0005-0000-0000-000072130000}"/>
    <cellStyle name="Comma 100 3 3 2" xfId="33117" xr:uid="{00000000-0005-0000-0000-000073130000}"/>
    <cellStyle name="Comma 100 3 4" xfId="31734" xr:uid="{00000000-0005-0000-0000-000074130000}"/>
    <cellStyle name="Comma 100 4" xfId="7749" xr:uid="{00000000-0005-0000-0000-000075130000}"/>
    <cellStyle name="Comma 100 4 2" xfId="12596" xr:uid="{00000000-0005-0000-0000-000076130000}"/>
    <cellStyle name="Comma 100 4 2 2" xfId="34352" xr:uid="{00000000-0005-0000-0000-000077130000}"/>
    <cellStyle name="Comma 100 4 3" xfId="11359" xr:uid="{00000000-0005-0000-0000-000078130000}"/>
    <cellStyle name="Comma 100 4 3 2" xfId="33118" xr:uid="{00000000-0005-0000-0000-000079130000}"/>
    <cellStyle name="Comma 100 4 4" xfId="31735" xr:uid="{00000000-0005-0000-0000-00007A130000}"/>
    <cellStyle name="Comma 100 5" xfId="12018" xr:uid="{00000000-0005-0000-0000-00007B130000}"/>
    <cellStyle name="Comma 100 5 2" xfId="33775" xr:uid="{00000000-0005-0000-0000-00007C130000}"/>
    <cellStyle name="Comma 100 6" xfId="10780" xr:uid="{00000000-0005-0000-0000-00007D130000}"/>
    <cellStyle name="Comma 100 6 2" xfId="32540" xr:uid="{00000000-0005-0000-0000-00007E130000}"/>
    <cellStyle name="Comma 100 7" xfId="30984" xr:uid="{00000000-0005-0000-0000-00007F130000}"/>
    <cellStyle name="Comma 101" xfId="4102" xr:uid="{00000000-0005-0000-0000-000080130000}"/>
    <cellStyle name="Comma 101 2" xfId="7750" xr:uid="{00000000-0005-0000-0000-000081130000}"/>
    <cellStyle name="Comma 101 2 2" xfId="12597" xr:uid="{00000000-0005-0000-0000-000082130000}"/>
    <cellStyle name="Comma 101 2 2 2" xfId="34353" xr:uid="{00000000-0005-0000-0000-000083130000}"/>
    <cellStyle name="Comma 101 2 3" xfId="11360" xr:uid="{00000000-0005-0000-0000-000084130000}"/>
    <cellStyle name="Comma 101 2 3 2" xfId="33119" xr:uid="{00000000-0005-0000-0000-000085130000}"/>
    <cellStyle name="Comma 101 2 4" xfId="31736" xr:uid="{00000000-0005-0000-0000-000086130000}"/>
    <cellStyle name="Comma 101 3" xfId="7751" xr:uid="{00000000-0005-0000-0000-000087130000}"/>
    <cellStyle name="Comma 101 3 2" xfId="12598" xr:uid="{00000000-0005-0000-0000-000088130000}"/>
    <cellStyle name="Comma 101 3 2 2" xfId="34354" xr:uid="{00000000-0005-0000-0000-000089130000}"/>
    <cellStyle name="Comma 101 3 3" xfId="11361" xr:uid="{00000000-0005-0000-0000-00008A130000}"/>
    <cellStyle name="Comma 101 3 3 2" xfId="33120" xr:uid="{00000000-0005-0000-0000-00008B130000}"/>
    <cellStyle name="Comma 101 3 4" xfId="31737" xr:uid="{00000000-0005-0000-0000-00008C130000}"/>
    <cellStyle name="Comma 101 4" xfId="7752" xr:uid="{00000000-0005-0000-0000-00008D130000}"/>
    <cellStyle name="Comma 101 4 2" xfId="12599" xr:uid="{00000000-0005-0000-0000-00008E130000}"/>
    <cellStyle name="Comma 101 4 2 2" xfId="34355" xr:uid="{00000000-0005-0000-0000-00008F130000}"/>
    <cellStyle name="Comma 101 4 3" xfId="11362" xr:uid="{00000000-0005-0000-0000-000090130000}"/>
    <cellStyle name="Comma 101 4 3 2" xfId="33121" xr:uid="{00000000-0005-0000-0000-000091130000}"/>
    <cellStyle name="Comma 101 4 4" xfId="31738" xr:uid="{00000000-0005-0000-0000-000092130000}"/>
    <cellStyle name="Comma 101 5" xfId="12019" xr:uid="{00000000-0005-0000-0000-000093130000}"/>
    <cellStyle name="Comma 101 5 2" xfId="33776" xr:uid="{00000000-0005-0000-0000-000094130000}"/>
    <cellStyle name="Comma 101 6" xfId="10781" xr:uid="{00000000-0005-0000-0000-000095130000}"/>
    <cellStyle name="Comma 101 6 2" xfId="32541" xr:uid="{00000000-0005-0000-0000-000096130000}"/>
    <cellStyle name="Comma 101 7" xfId="30985" xr:uid="{00000000-0005-0000-0000-000097130000}"/>
    <cellStyle name="Comma 102" xfId="4103" xr:uid="{00000000-0005-0000-0000-000098130000}"/>
    <cellStyle name="Comma 102 2" xfId="7753" xr:uid="{00000000-0005-0000-0000-000099130000}"/>
    <cellStyle name="Comma 102 2 2" xfId="12600" xr:uid="{00000000-0005-0000-0000-00009A130000}"/>
    <cellStyle name="Comma 102 2 2 2" xfId="34356" xr:uid="{00000000-0005-0000-0000-00009B130000}"/>
    <cellStyle name="Comma 102 2 3" xfId="11363" xr:uid="{00000000-0005-0000-0000-00009C130000}"/>
    <cellStyle name="Comma 102 2 3 2" xfId="33122" xr:uid="{00000000-0005-0000-0000-00009D130000}"/>
    <cellStyle name="Comma 102 2 4" xfId="31739" xr:uid="{00000000-0005-0000-0000-00009E130000}"/>
    <cellStyle name="Comma 102 3" xfId="7754" xr:uid="{00000000-0005-0000-0000-00009F130000}"/>
    <cellStyle name="Comma 102 3 2" xfId="12601" xr:uid="{00000000-0005-0000-0000-0000A0130000}"/>
    <cellStyle name="Comma 102 3 2 2" xfId="34357" xr:uid="{00000000-0005-0000-0000-0000A1130000}"/>
    <cellStyle name="Comma 102 3 3" xfId="11364" xr:uid="{00000000-0005-0000-0000-0000A2130000}"/>
    <cellStyle name="Comma 102 3 3 2" xfId="33123" xr:uid="{00000000-0005-0000-0000-0000A3130000}"/>
    <cellStyle name="Comma 102 3 4" xfId="31740" xr:uid="{00000000-0005-0000-0000-0000A4130000}"/>
    <cellStyle name="Comma 102 4" xfId="7755" xr:uid="{00000000-0005-0000-0000-0000A5130000}"/>
    <cellStyle name="Comma 102 4 2" xfId="12602" xr:uid="{00000000-0005-0000-0000-0000A6130000}"/>
    <cellStyle name="Comma 102 4 2 2" xfId="34358" xr:uid="{00000000-0005-0000-0000-0000A7130000}"/>
    <cellStyle name="Comma 102 4 3" xfId="11365" xr:uid="{00000000-0005-0000-0000-0000A8130000}"/>
    <cellStyle name="Comma 102 4 3 2" xfId="33124" xr:uid="{00000000-0005-0000-0000-0000A9130000}"/>
    <cellStyle name="Comma 102 4 4" xfId="31741" xr:uid="{00000000-0005-0000-0000-0000AA130000}"/>
    <cellStyle name="Comma 102 5" xfId="12020" xr:uid="{00000000-0005-0000-0000-0000AB130000}"/>
    <cellStyle name="Comma 102 5 2" xfId="33777" xr:uid="{00000000-0005-0000-0000-0000AC130000}"/>
    <cellStyle name="Comma 102 6" xfId="10782" xr:uid="{00000000-0005-0000-0000-0000AD130000}"/>
    <cellStyle name="Comma 102 6 2" xfId="32542" xr:uid="{00000000-0005-0000-0000-0000AE130000}"/>
    <cellStyle name="Comma 102 7" xfId="30986" xr:uid="{00000000-0005-0000-0000-0000AF130000}"/>
    <cellStyle name="Comma 103" xfId="4104" xr:uid="{00000000-0005-0000-0000-0000B0130000}"/>
    <cellStyle name="Comma 103 2" xfId="7756" xr:uid="{00000000-0005-0000-0000-0000B1130000}"/>
    <cellStyle name="Comma 103 2 2" xfId="12603" xr:uid="{00000000-0005-0000-0000-0000B2130000}"/>
    <cellStyle name="Comma 103 2 2 2" xfId="34359" xr:uid="{00000000-0005-0000-0000-0000B3130000}"/>
    <cellStyle name="Comma 103 2 3" xfId="11366" xr:uid="{00000000-0005-0000-0000-0000B4130000}"/>
    <cellStyle name="Comma 103 2 3 2" xfId="33125" xr:uid="{00000000-0005-0000-0000-0000B5130000}"/>
    <cellStyle name="Comma 103 2 4" xfId="31742" xr:uid="{00000000-0005-0000-0000-0000B6130000}"/>
    <cellStyle name="Comma 103 3" xfId="7757" xr:uid="{00000000-0005-0000-0000-0000B7130000}"/>
    <cellStyle name="Comma 103 3 2" xfId="12604" xr:uid="{00000000-0005-0000-0000-0000B8130000}"/>
    <cellStyle name="Comma 103 3 2 2" xfId="34360" xr:uid="{00000000-0005-0000-0000-0000B9130000}"/>
    <cellStyle name="Comma 103 3 3" xfId="11367" xr:uid="{00000000-0005-0000-0000-0000BA130000}"/>
    <cellStyle name="Comma 103 3 3 2" xfId="33126" xr:uid="{00000000-0005-0000-0000-0000BB130000}"/>
    <cellStyle name="Comma 103 3 4" xfId="31743" xr:uid="{00000000-0005-0000-0000-0000BC130000}"/>
    <cellStyle name="Comma 103 4" xfId="7758" xr:uid="{00000000-0005-0000-0000-0000BD130000}"/>
    <cellStyle name="Comma 103 4 2" xfId="12605" xr:uid="{00000000-0005-0000-0000-0000BE130000}"/>
    <cellStyle name="Comma 103 4 2 2" xfId="34361" xr:uid="{00000000-0005-0000-0000-0000BF130000}"/>
    <cellStyle name="Comma 103 4 3" xfId="11368" xr:uid="{00000000-0005-0000-0000-0000C0130000}"/>
    <cellStyle name="Comma 103 4 3 2" xfId="33127" xr:uid="{00000000-0005-0000-0000-0000C1130000}"/>
    <cellStyle name="Comma 103 4 4" xfId="31744" xr:uid="{00000000-0005-0000-0000-0000C2130000}"/>
    <cellStyle name="Comma 103 5" xfId="12021" xr:uid="{00000000-0005-0000-0000-0000C3130000}"/>
    <cellStyle name="Comma 103 5 2" xfId="33778" xr:uid="{00000000-0005-0000-0000-0000C4130000}"/>
    <cellStyle name="Comma 103 6" xfId="10783" xr:uid="{00000000-0005-0000-0000-0000C5130000}"/>
    <cellStyle name="Comma 103 6 2" xfId="32543" xr:uid="{00000000-0005-0000-0000-0000C6130000}"/>
    <cellStyle name="Comma 103 7" xfId="30987" xr:uid="{00000000-0005-0000-0000-0000C7130000}"/>
    <cellStyle name="Comma 104" xfId="10501" xr:uid="{00000000-0005-0000-0000-0000C8130000}"/>
    <cellStyle name="Comma 104 2" xfId="18629" xr:uid="{00000000-0005-0000-0000-0000C9130000}"/>
    <cellStyle name="Comma 104 2 2" xfId="40276" xr:uid="{00000000-0005-0000-0000-0000CA130000}"/>
    <cellStyle name="Comma 104 3" xfId="18643" xr:uid="{00000000-0005-0000-0000-0000CB130000}"/>
    <cellStyle name="Comma 104 3 2" xfId="40287" xr:uid="{00000000-0005-0000-0000-0000CC130000}"/>
    <cellStyle name="Comma 104 4" xfId="18646" xr:uid="{00000000-0005-0000-0000-0000CD130000}"/>
    <cellStyle name="Comma 104 4 2" xfId="40288" xr:uid="{00000000-0005-0000-0000-0000CE130000}"/>
    <cellStyle name="Comma 104 5" xfId="18650" xr:uid="{00000000-0005-0000-0000-0000CF130000}"/>
    <cellStyle name="Comma 104 5 2" xfId="40292" xr:uid="{00000000-0005-0000-0000-0000D0130000}"/>
    <cellStyle name="Comma 104 6" xfId="30588" xr:uid="{00000000-0005-0000-0000-0000D1130000}"/>
    <cellStyle name="Comma 104 6 2" xfId="52191" xr:uid="{00000000-0005-0000-0000-0000D2130000}"/>
    <cellStyle name="Comma 104 7" xfId="30596" xr:uid="{00000000-0005-0000-0000-0000D3130000}"/>
    <cellStyle name="Comma 104 8" xfId="32263" xr:uid="{00000000-0005-0000-0000-0000D4130000}"/>
    <cellStyle name="Comma 104 9" xfId="52199" xr:uid="{00000000-0005-0000-0000-0000D5130000}"/>
    <cellStyle name="Comma 105" xfId="18634" xr:uid="{00000000-0005-0000-0000-0000D6130000}"/>
    <cellStyle name="Comma 105 2" xfId="40281" xr:uid="{00000000-0005-0000-0000-0000D7130000}"/>
    <cellStyle name="Comma 107" xfId="4105" xr:uid="{00000000-0005-0000-0000-0000D8130000}"/>
    <cellStyle name="Comma 107 2" xfId="7144" xr:uid="{00000000-0005-0000-0000-0000D9130000}"/>
    <cellStyle name="Comma 107 2 2" xfId="12444" xr:uid="{00000000-0005-0000-0000-0000DA130000}"/>
    <cellStyle name="Comma 107 2 2 2" xfId="34201" xr:uid="{00000000-0005-0000-0000-0000DB130000}"/>
    <cellStyle name="Comma 107 2 3" xfId="11207" xr:uid="{00000000-0005-0000-0000-0000DC130000}"/>
    <cellStyle name="Comma 107 2 3 2" xfId="32967" xr:uid="{00000000-0005-0000-0000-0000DD130000}"/>
    <cellStyle name="Comma 107 2 4" xfId="31500" xr:uid="{00000000-0005-0000-0000-0000DE130000}"/>
    <cellStyle name="Comma 107 3" xfId="12022" xr:uid="{00000000-0005-0000-0000-0000DF130000}"/>
    <cellStyle name="Comma 107 3 2" xfId="33779" xr:uid="{00000000-0005-0000-0000-0000E0130000}"/>
    <cellStyle name="Comma 107 4" xfId="10784" xr:uid="{00000000-0005-0000-0000-0000E1130000}"/>
    <cellStyle name="Comma 107 4 2" xfId="32544" xr:uid="{00000000-0005-0000-0000-0000E2130000}"/>
    <cellStyle name="Comma 107 5" xfId="30988" xr:uid="{00000000-0005-0000-0000-0000E3130000}"/>
    <cellStyle name="Comma 108" xfId="4106" xr:uid="{00000000-0005-0000-0000-0000E4130000}"/>
    <cellStyle name="Comma 108 10" xfId="7145" xr:uid="{00000000-0005-0000-0000-0000E5130000}"/>
    <cellStyle name="Comma 108 10 2" xfId="12445" xr:uid="{00000000-0005-0000-0000-0000E6130000}"/>
    <cellStyle name="Comma 108 10 2 2" xfId="34202" xr:uid="{00000000-0005-0000-0000-0000E7130000}"/>
    <cellStyle name="Comma 108 10 3" xfId="11208" xr:uid="{00000000-0005-0000-0000-0000E8130000}"/>
    <cellStyle name="Comma 108 10 3 2" xfId="32968" xr:uid="{00000000-0005-0000-0000-0000E9130000}"/>
    <cellStyle name="Comma 108 10 4" xfId="31501" xr:uid="{00000000-0005-0000-0000-0000EA130000}"/>
    <cellStyle name="Comma 108 11" xfId="7146" xr:uid="{00000000-0005-0000-0000-0000EB130000}"/>
    <cellStyle name="Comma 108 11 2" xfId="12446" xr:uid="{00000000-0005-0000-0000-0000EC130000}"/>
    <cellStyle name="Comma 108 11 2 2" xfId="34203" xr:uid="{00000000-0005-0000-0000-0000ED130000}"/>
    <cellStyle name="Comma 108 11 3" xfId="11209" xr:uid="{00000000-0005-0000-0000-0000EE130000}"/>
    <cellStyle name="Comma 108 11 3 2" xfId="32969" xr:uid="{00000000-0005-0000-0000-0000EF130000}"/>
    <cellStyle name="Comma 108 11 4" xfId="31502" xr:uid="{00000000-0005-0000-0000-0000F0130000}"/>
    <cellStyle name="Comma 108 12" xfId="12023" xr:uid="{00000000-0005-0000-0000-0000F1130000}"/>
    <cellStyle name="Comma 108 12 2" xfId="33780" xr:uid="{00000000-0005-0000-0000-0000F2130000}"/>
    <cellStyle name="Comma 108 13" xfId="10785" xr:uid="{00000000-0005-0000-0000-0000F3130000}"/>
    <cellStyle name="Comma 108 13 2" xfId="32545" xr:uid="{00000000-0005-0000-0000-0000F4130000}"/>
    <cellStyle name="Comma 108 14" xfId="30989" xr:uid="{00000000-0005-0000-0000-0000F5130000}"/>
    <cellStyle name="Comma 108 2" xfId="7147" xr:uid="{00000000-0005-0000-0000-0000F6130000}"/>
    <cellStyle name="Comma 108 2 2" xfId="12447" xr:uid="{00000000-0005-0000-0000-0000F7130000}"/>
    <cellStyle name="Comma 108 2 2 2" xfId="34204" xr:uid="{00000000-0005-0000-0000-0000F8130000}"/>
    <cellStyle name="Comma 108 2 3" xfId="11210" xr:uid="{00000000-0005-0000-0000-0000F9130000}"/>
    <cellStyle name="Comma 108 2 3 2" xfId="32970" xr:uid="{00000000-0005-0000-0000-0000FA130000}"/>
    <cellStyle name="Comma 108 2 4" xfId="31503" xr:uid="{00000000-0005-0000-0000-0000FB130000}"/>
    <cellStyle name="Comma 108 3" xfId="7148" xr:uid="{00000000-0005-0000-0000-0000FC130000}"/>
    <cellStyle name="Comma 108 3 2" xfId="12448" xr:uid="{00000000-0005-0000-0000-0000FD130000}"/>
    <cellStyle name="Comma 108 3 2 2" xfId="34205" xr:uid="{00000000-0005-0000-0000-0000FE130000}"/>
    <cellStyle name="Comma 108 3 3" xfId="11211" xr:uid="{00000000-0005-0000-0000-0000FF130000}"/>
    <cellStyle name="Comma 108 3 3 2" xfId="32971" xr:uid="{00000000-0005-0000-0000-000000140000}"/>
    <cellStyle name="Comma 108 3 4" xfId="31504" xr:uid="{00000000-0005-0000-0000-000001140000}"/>
    <cellStyle name="Comma 108 4" xfId="7149" xr:uid="{00000000-0005-0000-0000-000002140000}"/>
    <cellStyle name="Comma 108 4 2" xfId="12449" xr:uid="{00000000-0005-0000-0000-000003140000}"/>
    <cellStyle name="Comma 108 4 2 2" xfId="34206" xr:uid="{00000000-0005-0000-0000-000004140000}"/>
    <cellStyle name="Comma 108 4 3" xfId="11212" xr:uid="{00000000-0005-0000-0000-000005140000}"/>
    <cellStyle name="Comma 108 4 3 2" xfId="32972" xr:uid="{00000000-0005-0000-0000-000006140000}"/>
    <cellStyle name="Comma 108 4 4" xfId="31505" xr:uid="{00000000-0005-0000-0000-000007140000}"/>
    <cellStyle name="Comma 108 5" xfId="7150" xr:uid="{00000000-0005-0000-0000-000008140000}"/>
    <cellStyle name="Comma 108 5 2" xfId="12450" xr:uid="{00000000-0005-0000-0000-000009140000}"/>
    <cellStyle name="Comma 108 5 2 2" xfId="34207" xr:uid="{00000000-0005-0000-0000-00000A140000}"/>
    <cellStyle name="Comma 108 5 3" xfId="11213" xr:uid="{00000000-0005-0000-0000-00000B140000}"/>
    <cellStyle name="Comma 108 5 3 2" xfId="32973" xr:uid="{00000000-0005-0000-0000-00000C140000}"/>
    <cellStyle name="Comma 108 5 4" xfId="31506" xr:uid="{00000000-0005-0000-0000-00000D140000}"/>
    <cellStyle name="Comma 108 6" xfId="7151" xr:uid="{00000000-0005-0000-0000-00000E140000}"/>
    <cellStyle name="Comma 108 6 2" xfId="12451" xr:uid="{00000000-0005-0000-0000-00000F140000}"/>
    <cellStyle name="Comma 108 6 2 2" xfId="34208" xr:uid="{00000000-0005-0000-0000-000010140000}"/>
    <cellStyle name="Comma 108 6 3" xfId="11214" xr:uid="{00000000-0005-0000-0000-000011140000}"/>
    <cellStyle name="Comma 108 6 3 2" xfId="32974" xr:uid="{00000000-0005-0000-0000-000012140000}"/>
    <cellStyle name="Comma 108 6 4" xfId="31507" xr:uid="{00000000-0005-0000-0000-000013140000}"/>
    <cellStyle name="Comma 108 7" xfId="7152" xr:uid="{00000000-0005-0000-0000-000014140000}"/>
    <cellStyle name="Comma 108 7 2" xfId="12452" xr:uid="{00000000-0005-0000-0000-000015140000}"/>
    <cellStyle name="Comma 108 7 2 2" xfId="34209" xr:uid="{00000000-0005-0000-0000-000016140000}"/>
    <cellStyle name="Comma 108 7 3" xfId="11215" xr:uid="{00000000-0005-0000-0000-000017140000}"/>
    <cellStyle name="Comma 108 7 3 2" xfId="32975" xr:uid="{00000000-0005-0000-0000-000018140000}"/>
    <cellStyle name="Comma 108 7 4" xfId="31508" xr:uid="{00000000-0005-0000-0000-000019140000}"/>
    <cellStyle name="Comma 108 8" xfId="7153" xr:uid="{00000000-0005-0000-0000-00001A140000}"/>
    <cellStyle name="Comma 108 8 2" xfId="12453" xr:uid="{00000000-0005-0000-0000-00001B140000}"/>
    <cellStyle name="Comma 108 8 2 2" xfId="34210" xr:uid="{00000000-0005-0000-0000-00001C140000}"/>
    <cellStyle name="Comma 108 8 3" xfId="11216" xr:uid="{00000000-0005-0000-0000-00001D140000}"/>
    <cellStyle name="Comma 108 8 3 2" xfId="32976" xr:uid="{00000000-0005-0000-0000-00001E140000}"/>
    <cellStyle name="Comma 108 8 4" xfId="31509" xr:uid="{00000000-0005-0000-0000-00001F140000}"/>
    <cellStyle name="Comma 108 9" xfId="7154" xr:uid="{00000000-0005-0000-0000-000020140000}"/>
    <cellStyle name="Comma 108 9 2" xfId="12454" xr:uid="{00000000-0005-0000-0000-000021140000}"/>
    <cellStyle name="Comma 108 9 2 2" xfId="34211" xr:uid="{00000000-0005-0000-0000-000022140000}"/>
    <cellStyle name="Comma 108 9 3" xfId="11217" xr:uid="{00000000-0005-0000-0000-000023140000}"/>
    <cellStyle name="Comma 108 9 3 2" xfId="32977" xr:uid="{00000000-0005-0000-0000-000024140000}"/>
    <cellStyle name="Comma 108 9 4" xfId="31510" xr:uid="{00000000-0005-0000-0000-000025140000}"/>
    <cellStyle name="Comma 11" xfId="2199" xr:uid="{00000000-0005-0000-0000-000026140000}"/>
    <cellStyle name="Comma 11 2" xfId="3334" xr:uid="{00000000-0005-0000-0000-000027140000}"/>
    <cellStyle name="Comma 11 2 2" xfId="9970" xr:uid="{00000000-0005-0000-0000-000028140000}"/>
    <cellStyle name="Comma 11 2 3" xfId="11747" xr:uid="{00000000-0005-0000-0000-000029140000}"/>
    <cellStyle name="Comma 11 2 3 2" xfId="33506" xr:uid="{00000000-0005-0000-0000-00002A140000}"/>
    <cellStyle name="Comma 11 2 4" xfId="10509" xr:uid="{00000000-0005-0000-0000-00002B140000}"/>
    <cellStyle name="Comma 11 2 4 2" xfId="32271" xr:uid="{00000000-0005-0000-0000-00002C140000}"/>
    <cellStyle name="Comma 11 2 5" xfId="30714" xr:uid="{00000000-0005-0000-0000-00002D140000}"/>
    <cellStyle name="Comma 11 3" xfId="3877" xr:uid="{00000000-0005-0000-0000-00002E140000}"/>
    <cellStyle name="Comma 11 3 2" xfId="11882" xr:uid="{00000000-0005-0000-0000-00002F140000}"/>
    <cellStyle name="Comma 11 3 2 2" xfId="33640" xr:uid="{00000000-0005-0000-0000-000030140000}"/>
    <cellStyle name="Comma 11 3 3" xfId="10644" xr:uid="{00000000-0005-0000-0000-000031140000}"/>
    <cellStyle name="Comma 11 3 3 2" xfId="32405" xr:uid="{00000000-0005-0000-0000-000032140000}"/>
    <cellStyle name="Comma 11 3 4" xfId="30849" xr:uid="{00000000-0005-0000-0000-000033140000}"/>
    <cellStyle name="Comma 11 4" xfId="9969" xr:uid="{00000000-0005-0000-0000-000034140000}"/>
    <cellStyle name="Comma 11 5" xfId="11671" xr:uid="{00000000-0005-0000-0000-000035140000}"/>
    <cellStyle name="Comma 11 5 2" xfId="33430" xr:uid="{00000000-0005-0000-0000-000036140000}"/>
    <cellStyle name="Comma 11 6" xfId="10431" xr:uid="{00000000-0005-0000-0000-000037140000}"/>
    <cellStyle name="Comma 11 6 2" xfId="32193" xr:uid="{00000000-0005-0000-0000-000038140000}"/>
    <cellStyle name="Comma 11 7" xfId="30634" xr:uid="{00000000-0005-0000-0000-000039140000}"/>
    <cellStyle name="Comma 112" xfId="4107" xr:uid="{00000000-0005-0000-0000-00003A140000}"/>
    <cellStyle name="Comma 112 2" xfId="7155" xr:uid="{00000000-0005-0000-0000-00003B140000}"/>
    <cellStyle name="Comma 112 2 2" xfId="12455" xr:uid="{00000000-0005-0000-0000-00003C140000}"/>
    <cellStyle name="Comma 112 2 2 2" xfId="34212" xr:uid="{00000000-0005-0000-0000-00003D140000}"/>
    <cellStyle name="Comma 112 2 3" xfId="11218" xr:uid="{00000000-0005-0000-0000-00003E140000}"/>
    <cellStyle name="Comma 112 2 3 2" xfId="32978" xr:uid="{00000000-0005-0000-0000-00003F140000}"/>
    <cellStyle name="Comma 112 2 4" xfId="31511" xr:uid="{00000000-0005-0000-0000-000040140000}"/>
    <cellStyle name="Comma 112 3" xfId="12024" xr:uid="{00000000-0005-0000-0000-000041140000}"/>
    <cellStyle name="Comma 112 3 2" xfId="33781" xr:uid="{00000000-0005-0000-0000-000042140000}"/>
    <cellStyle name="Comma 112 4" xfId="10786" xr:uid="{00000000-0005-0000-0000-000043140000}"/>
    <cellStyle name="Comma 112 4 2" xfId="32546" xr:uid="{00000000-0005-0000-0000-000044140000}"/>
    <cellStyle name="Comma 112 5" xfId="30990" xr:uid="{00000000-0005-0000-0000-000045140000}"/>
    <cellStyle name="Comma 114" xfId="4108" xr:uid="{00000000-0005-0000-0000-000046140000}"/>
    <cellStyle name="Comma 114 2" xfId="6397" xr:uid="{00000000-0005-0000-0000-000047140000}"/>
    <cellStyle name="Comma 114 2 2" xfId="12276" xr:uid="{00000000-0005-0000-0000-000048140000}"/>
    <cellStyle name="Comma 114 2 2 2" xfId="34033" xr:uid="{00000000-0005-0000-0000-000049140000}"/>
    <cellStyle name="Comma 114 2 3" xfId="11039" xr:uid="{00000000-0005-0000-0000-00004A140000}"/>
    <cellStyle name="Comma 114 2 3 2" xfId="32799" xr:uid="{00000000-0005-0000-0000-00004B140000}"/>
    <cellStyle name="Comma 114 2 4" xfId="31284" xr:uid="{00000000-0005-0000-0000-00004C140000}"/>
    <cellStyle name="Comma 114 3" xfId="6939" xr:uid="{00000000-0005-0000-0000-00004D140000}"/>
    <cellStyle name="Comma 114 3 2" xfId="12397" xr:uid="{00000000-0005-0000-0000-00004E140000}"/>
    <cellStyle name="Comma 114 3 2 2" xfId="34154" xr:uid="{00000000-0005-0000-0000-00004F140000}"/>
    <cellStyle name="Comma 114 3 3" xfId="11160" xr:uid="{00000000-0005-0000-0000-000050140000}"/>
    <cellStyle name="Comma 114 3 3 2" xfId="32920" xr:uid="{00000000-0005-0000-0000-000051140000}"/>
    <cellStyle name="Comma 114 3 4" xfId="31408" xr:uid="{00000000-0005-0000-0000-000052140000}"/>
    <cellStyle name="Comma 114 4" xfId="7761" xr:uid="{00000000-0005-0000-0000-000053140000}"/>
    <cellStyle name="Comma 114 4 2" xfId="12606" xr:uid="{00000000-0005-0000-0000-000054140000}"/>
    <cellStyle name="Comma 114 4 2 2" xfId="34362" xr:uid="{00000000-0005-0000-0000-000055140000}"/>
    <cellStyle name="Comma 114 4 3" xfId="11369" xr:uid="{00000000-0005-0000-0000-000056140000}"/>
    <cellStyle name="Comma 114 4 3 2" xfId="33128" xr:uid="{00000000-0005-0000-0000-000057140000}"/>
    <cellStyle name="Comma 114 4 4" xfId="31745" xr:uid="{00000000-0005-0000-0000-000058140000}"/>
    <cellStyle name="Comma 114 5" xfId="8383" xr:uid="{00000000-0005-0000-0000-000059140000}"/>
    <cellStyle name="Comma 114 5 2" xfId="12733" xr:uid="{00000000-0005-0000-0000-00005A140000}"/>
    <cellStyle name="Comma 114 5 2 2" xfId="34489" xr:uid="{00000000-0005-0000-0000-00005B140000}"/>
    <cellStyle name="Comma 114 5 3" xfId="11496" xr:uid="{00000000-0005-0000-0000-00005C140000}"/>
    <cellStyle name="Comma 114 5 3 2" xfId="33255" xr:uid="{00000000-0005-0000-0000-00005D140000}"/>
    <cellStyle name="Comma 114 5 4" xfId="31956" xr:uid="{00000000-0005-0000-0000-00005E140000}"/>
    <cellStyle name="Comma 114 6" xfId="8495" xr:uid="{00000000-0005-0000-0000-00005F140000}"/>
    <cellStyle name="Comma 114 6 2" xfId="12739" xr:uid="{00000000-0005-0000-0000-000060140000}"/>
    <cellStyle name="Comma 114 6 2 2" xfId="34495" xr:uid="{00000000-0005-0000-0000-000061140000}"/>
    <cellStyle name="Comma 114 6 3" xfId="11502" xr:uid="{00000000-0005-0000-0000-000062140000}"/>
    <cellStyle name="Comma 114 6 3 2" xfId="33261" xr:uid="{00000000-0005-0000-0000-000063140000}"/>
    <cellStyle name="Comma 114 6 4" xfId="31963" xr:uid="{00000000-0005-0000-0000-000064140000}"/>
    <cellStyle name="Comma 114 7" xfId="12025" xr:uid="{00000000-0005-0000-0000-000065140000}"/>
    <cellStyle name="Comma 114 7 2" xfId="33782" xr:uid="{00000000-0005-0000-0000-000066140000}"/>
    <cellStyle name="Comma 114 8" xfId="10787" xr:uid="{00000000-0005-0000-0000-000067140000}"/>
    <cellStyle name="Comma 114 8 2" xfId="32547" xr:uid="{00000000-0005-0000-0000-000068140000}"/>
    <cellStyle name="Comma 114 9" xfId="30991" xr:uid="{00000000-0005-0000-0000-000069140000}"/>
    <cellStyle name="Comma 12" xfId="2200" xr:uid="{00000000-0005-0000-0000-00006A140000}"/>
    <cellStyle name="Comma 12 2" xfId="3335" xr:uid="{00000000-0005-0000-0000-00006B140000}"/>
    <cellStyle name="Comma 12 3" xfId="3878" xr:uid="{00000000-0005-0000-0000-00006C140000}"/>
    <cellStyle name="Comma 12 4" xfId="9971" xr:uid="{00000000-0005-0000-0000-00006D140000}"/>
    <cellStyle name="Comma 12 4 2" xfId="12773" xr:uid="{00000000-0005-0000-0000-00006E140000}"/>
    <cellStyle name="Comma 12 4 2 2" xfId="34529" xr:uid="{00000000-0005-0000-0000-00006F140000}"/>
    <cellStyle name="Comma 12 4 3" xfId="11536" xr:uid="{00000000-0005-0000-0000-000070140000}"/>
    <cellStyle name="Comma 12 4 3 2" xfId="33295" xr:uid="{00000000-0005-0000-0000-000071140000}"/>
    <cellStyle name="Comma 12 4 4" xfId="32041" xr:uid="{00000000-0005-0000-0000-000072140000}"/>
    <cellStyle name="Comma 12 5" xfId="11672" xr:uid="{00000000-0005-0000-0000-000073140000}"/>
    <cellStyle name="Comma 12 5 2" xfId="33431" xr:uid="{00000000-0005-0000-0000-000074140000}"/>
    <cellStyle name="Comma 12 6" xfId="10432" xr:uid="{00000000-0005-0000-0000-000075140000}"/>
    <cellStyle name="Comma 12 6 2" xfId="32194" xr:uid="{00000000-0005-0000-0000-000076140000}"/>
    <cellStyle name="Comma 12 7" xfId="30635" xr:uid="{00000000-0005-0000-0000-000077140000}"/>
    <cellStyle name="Comma 120" xfId="4109" xr:uid="{00000000-0005-0000-0000-000078140000}"/>
    <cellStyle name="Comma 120 2" xfId="6398" xr:uid="{00000000-0005-0000-0000-000079140000}"/>
    <cellStyle name="Comma 120 2 2" xfId="12277" xr:uid="{00000000-0005-0000-0000-00007A140000}"/>
    <cellStyle name="Comma 120 2 2 2" xfId="34034" xr:uid="{00000000-0005-0000-0000-00007B140000}"/>
    <cellStyle name="Comma 120 2 3" xfId="11040" xr:uid="{00000000-0005-0000-0000-00007C140000}"/>
    <cellStyle name="Comma 120 2 3 2" xfId="32800" xr:uid="{00000000-0005-0000-0000-00007D140000}"/>
    <cellStyle name="Comma 120 2 4" xfId="31285" xr:uid="{00000000-0005-0000-0000-00007E140000}"/>
    <cellStyle name="Comma 120 3" xfId="6938" xr:uid="{00000000-0005-0000-0000-00007F140000}"/>
    <cellStyle name="Comma 120 3 2" xfId="12396" xr:uid="{00000000-0005-0000-0000-000080140000}"/>
    <cellStyle name="Comma 120 3 2 2" xfId="34153" xr:uid="{00000000-0005-0000-0000-000081140000}"/>
    <cellStyle name="Comma 120 3 3" xfId="11159" xr:uid="{00000000-0005-0000-0000-000082140000}"/>
    <cellStyle name="Comma 120 3 3 2" xfId="32919" xr:uid="{00000000-0005-0000-0000-000083140000}"/>
    <cellStyle name="Comma 120 3 4" xfId="31407" xr:uid="{00000000-0005-0000-0000-000084140000}"/>
    <cellStyle name="Comma 120 4" xfId="7763" xr:uid="{00000000-0005-0000-0000-000085140000}"/>
    <cellStyle name="Comma 120 4 2" xfId="12607" xr:uid="{00000000-0005-0000-0000-000086140000}"/>
    <cellStyle name="Comma 120 4 2 2" xfId="34363" xr:uid="{00000000-0005-0000-0000-000087140000}"/>
    <cellStyle name="Comma 120 4 3" xfId="11370" xr:uid="{00000000-0005-0000-0000-000088140000}"/>
    <cellStyle name="Comma 120 4 3 2" xfId="33129" xr:uid="{00000000-0005-0000-0000-000089140000}"/>
    <cellStyle name="Comma 120 4 4" xfId="31746" xr:uid="{00000000-0005-0000-0000-00008A140000}"/>
    <cellStyle name="Comma 120 5" xfId="8382" xr:uid="{00000000-0005-0000-0000-00008B140000}"/>
    <cellStyle name="Comma 120 5 2" xfId="12732" xr:uid="{00000000-0005-0000-0000-00008C140000}"/>
    <cellStyle name="Comma 120 5 2 2" xfId="34488" xr:uid="{00000000-0005-0000-0000-00008D140000}"/>
    <cellStyle name="Comma 120 5 3" xfId="11495" xr:uid="{00000000-0005-0000-0000-00008E140000}"/>
    <cellStyle name="Comma 120 5 3 2" xfId="33254" xr:uid="{00000000-0005-0000-0000-00008F140000}"/>
    <cellStyle name="Comma 120 5 4" xfId="31955" xr:uid="{00000000-0005-0000-0000-000090140000}"/>
    <cellStyle name="Comma 120 6" xfId="8496" xr:uid="{00000000-0005-0000-0000-000091140000}"/>
    <cellStyle name="Comma 120 6 2" xfId="12740" xr:uid="{00000000-0005-0000-0000-000092140000}"/>
    <cellStyle name="Comma 120 6 2 2" xfId="34496" xr:uid="{00000000-0005-0000-0000-000093140000}"/>
    <cellStyle name="Comma 120 6 3" xfId="11503" xr:uid="{00000000-0005-0000-0000-000094140000}"/>
    <cellStyle name="Comma 120 6 3 2" xfId="33262" xr:uid="{00000000-0005-0000-0000-000095140000}"/>
    <cellStyle name="Comma 120 6 4" xfId="31964" xr:uid="{00000000-0005-0000-0000-000096140000}"/>
    <cellStyle name="Comma 120 7" xfId="12026" xr:uid="{00000000-0005-0000-0000-000097140000}"/>
    <cellStyle name="Comma 120 7 2" xfId="33783" xr:uid="{00000000-0005-0000-0000-000098140000}"/>
    <cellStyle name="Comma 120 8" xfId="10788" xr:uid="{00000000-0005-0000-0000-000099140000}"/>
    <cellStyle name="Comma 120 8 2" xfId="32548" xr:uid="{00000000-0005-0000-0000-00009A140000}"/>
    <cellStyle name="Comma 120 9" xfId="30992" xr:uid="{00000000-0005-0000-0000-00009B140000}"/>
    <cellStyle name="Comma 13" xfId="2201" xr:uid="{00000000-0005-0000-0000-00009C140000}"/>
    <cellStyle name="Comma 13 10" xfId="3336" xr:uid="{00000000-0005-0000-0000-00009D140000}"/>
    <cellStyle name="Comma 13 11" xfId="3337" xr:uid="{00000000-0005-0000-0000-00009E140000}"/>
    <cellStyle name="Comma 13 12" xfId="3338" xr:uid="{00000000-0005-0000-0000-00009F140000}"/>
    <cellStyle name="Comma 13 13" xfId="3339" xr:uid="{00000000-0005-0000-0000-0000A0140000}"/>
    <cellStyle name="Comma 13 14" xfId="3340" xr:uid="{00000000-0005-0000-0000-0000A1140000}"/>
    <cellStyle name="Comma 13 15" xfId="3341" xr:uid="{00000000-0005-0000-0000-0000A2140000}"/>
    <cellStyle name="Comma 13 16" xfId="3342" xr:uid="{00000000-0005-0000-0000-0000A3140000}"/>
    <cellStyle name="Comma 13 17" xfId="3343" xr:uid="{00000000-0005-0000-0000-0000A4140000}"/>
    <cellStyle name="Comma 13 18" xfId="3344" xr:uid="{00000000-0005-0000-0000-0000A5140000}"/>
    <cellStyle name="Comma 13 19" xfId="3345" xr:uid="{00000000-0005-0000-0000-0000A6140000}"/>
    <cellStyle name="Comma 13 2" xfId="2202" xr:uid="{00000000-0005-0000-0000-0000A7140000}"/>
    <cellStyle name="Comma 13 2 2" xfId="3346" xr:uid="{00000000-0005-0000-0000-0000A8140000}"/>
    <cellStyle name="Comma 13 2 3" xfId="3879" xr:uid="{00000000-0005-0000-0000-0000A9140000}"/>
    <cellStyle name="Comma 13 2 4" xfId="9973" xr:uid="{00000000-0005-0000-0000-0000AA140000}"/>
    <cellStyle name="Comma 13 20" xfId="3347" xr:uid="{00000000-0005-0000-0000-0000AB140000}"/>
    <cellStyle name="Comma 13 21" xfId="3348" xr:uid="{00000000-0005-0000-0000-0000AC140000}"/>
    <cellStyle name="Comma 13 22" xfId="3349" xr:uid="{00000000-0005-0000-0000-0000AD140000}"/>
    <cellStyle name="Comma 13 23" xfId="3350" xr:uid="{00000000-0005-0000-0000-0000AE140000}"/>
    <cellStyle name="Comma 13 24" xfId="3351" xr:uid="{00000000-0005-0000-0000-0000AF140000}"/>
    <cellStyle name="Comma 13 25" xfId="3352" xr:uid="{00000000-0005-0000-0000-0000B0140000}"/>
    <cellStyle name="Comma 13 26" xfId="9972" xr:uid="{00000000-0005-0000-0000-0000B1140000}"/>
    <cellStyle name="Comma 13 26 2" xfId="12774" xr:uid="{00000000-0005-0000-0000-0000B2140000}"/>
    <cellStyle name="Comma 13 26 2 2" xfId="34530" xr:uid="{00000000-0005-0000-0000-0000B3140000}"/>
    <cellStyle name="Comma 13 26 3" xfId="11537" xr:uid="{00000000-0005-0000-0000-0000B4140000}"/>
    <cellStyle name="Comma 13 26 3 2" xfId="33296" xr:uid="{00000000-0005-0000-0000-0000B5140000}"/>
    <cellStyle name="Comma 13 26 4" xfId="32042" xr:uid="{00000000-0005-0000-0000-0000B6140000}"/>
    <cellStyle name="Comma 13 27" xfId="11673" xr:uid="{00000000-0005-0000-0000-0000B7140000}"/>
    <cellStyle name="Comma 13 27 2" xfId="33432" xr:uid="{00000000-0005-0000-0000-0000B8140000}"/>
    <cellStyle name="Comma 13 28" xfId="10433" xr:uid="{00000000-0005-0000-0000-0000B9140000}"/>
    <cellStyle name="Comma 13 28 2" xfId="32195" xr:uid="{00000000-0005-0000-0000-0000BA140000}"/>
    <cellStyle name="Comma 13 29" xfId="30636" xr:uid="{00000000-0005-0000-0000-0000BB140000}"/>
    <cellStyle name="Comma 13 3" xfId="3353" xr:uid="{00000000-0005-0000-0000-0000BC140000}"/>
    <cellStyle name="Comma 13 4" xfId="3354" xr:uid="{00000000-0005-0000-0000-0000BD140000}"/>
    <cellStyle name="Comma 13 5" xfId="3355" xr:uid="{00000000-0005-0000-0000-0000BE140000}"/>
    <cellStyle name="Comma 13 6" xfId="3356" xr:uid="{00000000-0005-0000-0000-0000BF140000}"/>
    <cellStyle name="Comma 13 7" xfId="3357" xr:uid="{00000000-0005-0000-0000-0000C0140000}"/>
    <cellStyle name="Comma 13 8" xfId="3358" xr:uid="{00000000-0005-0000-0000-0000C1140000}"/>
    <cellStyle name="Comma 13 9" xfId="3359" xr:uid="{00000000-0005-0000-0000-0000C2140000}"/>
    <cellStyle name="Comma 133" xfId="4110" xr:uid="{00000000-0005-0000-0000-0000C3140000}"/>
    <cellStyle name="Comma 133 2" xfId="6399" xr:uid="{00000000-0005-0000-0000-0000C4140000}"/>
    <cellStyle name="Comma 133 2 2" xfId="12278" xr:uid="{00000000-0005-0000-0000-0000C5140000}"/>
    <cellStyle name="Comma 133 2 2 2" xfId="34035" xr:uid="{00000000-0005-0000-0000-0000C6140000}"/>
    <cellStyle name="Comma 133 2 3" xfId="11041" xr:uid="{00000000-0005-0000-0000-0000C7140000}"/>
    <cellStyle name="Comma 133 2 3 2" xfId="32801" xr:uid="{00000000-0005-0000-0000-0000C8140000}"/>
    <cellStyle name="Comma 133 2 4" xfId="31286" xr:uid="{00000000-0005-0000-0000-0000C9140000}"/>
    <cellStyle name="Comma 133 3" xfId="6937" xr:uid="{00000000-0005-0000-0000-0000CA140000}"/>
    <cellStyle name="Comma 133 3 2" xfId="12395" xr:uid="{00000000-0005-0000-0000-0000CB140000}"/>
    <cellStyle name="Comma 133 3 2 2" xfId="34152" xr:uid="{00000000-0005-0000-0000-0000CC140000}"/>
    <cellStyle name="Comma 133 3 3" xfId="11158" xr:uid="{00000000-0005-0000-0000-0000CD140000}"/>
    <cellStyle name="Comma 133 3 3 2" xfId="32918" xr:uid="{00000000-0005-0000-0000-0000CE140000}"/>
    <cellStyle name="Comma 133 3 4" xfId="31406" xr:uid="{00000000-0005-0000-0000-0000CF140000}"/>
    <cellStyle name="Comma 133 4" xfId="7766" xr:uid="{00000000-0005-0000-0000-0000D0140000}"/>
    <cellStyle name="Comma 133 4 2" xfId="12608" xr:uid="{00000000-0005-0000-0000-0000D1140000}"/>
    <cellStyle name="Comma 133 4 2 2" xfId="34364" xr:uid="{00000000-0005-0000-0000-0000D2140000}"/>
    <cellStyle name="Comma 133 4 3" xfId="11371" xr:uid="{00000000-0005-0000-0000-0000D3140000}"/>
    <cellStyle name="Comma 133 4 3 2" xfId="33130" xr:uid="{00000000-0005-0000-0000-0000D4140000}"/>
    <cellStyle name="Comma 133 4 4" xfId="31747" xr:uid="{00000000-0005-0000-0000-0000D5140000}"/>
    <cellStyle name="Comma 133 5" xfId="8497" xr:uid="{00000000-0005-0000-0000-0000D6140000}"/>
    <cellStyle name="Comma 133 5 2" xfId="12741" xr:uid="{00000000-0005-0000-0000-0000D7140000}"/>
    <cellStyle name="Comma 133 5 2 2" xfId="34497" xr:uid="{00000000-0005-0000-0000-0000D8140000}"/>
    <cellStyle name="Comma 133 5 3" xfId="11504" xr:uid="{00000000-0005-0000-0000-0000D9140000}"/>
    <cellStyle name="Comma 133 5 3 2" xfId="33263" xr:uid="{00000000-0005-0000-0000-0000DA140000}"/>
    <cellStyle name="Comma 133 5 4" xfId="31965" xr:uid="{00000000-0005-0000-0000-0000DB140000}"/>
    <cellStyle name="Comma 133 6" xfId="12027" xr:uid="{00000000-0005-0000-0000-0000DC140000}"/>
    <cellStyle name="Comma 133 6 2" xfId="33784" xr:uid="{00000000-0005-0000-0000-0000DD140000}"/>
    <cellStyle name="Comma 133 7" xfId="10789" xr:uid="{00000000-0005-0000-0000-0000DE140000}"/>
    <cellStyle name="Comma 133 7 2" xfId="32549" xr:uid="{00000000-0005-0000-0000-0000DF140000}"/>
    <cellStyle name="Comma 133 8" xfId="30993" xr:uid="{00000000-0005-0000-0000-0000E0140000}"/>
    <cellStyle name="Comma 14" xfId="2203" xr:uid="{00000000-0005-0000-0000-0000E1140000}"/>
    <cellStyle name="Comma 14 2" xfId="2204" xr:uid="{00000000-0005-0000-0000-0000E2140000}"/>
    <cellStyle name="Comma 14 2 2" xfId="11675" xr:uid="{00000000-0005-0000-0000-0000E3140000}"/>
    <cellStyle name="Comma 14 2 2 2" xfId="33434" xr:uid="{00000000-0005-0000-0000-0000E4140000}"/>
    <cellStyle name="Comma 14 2 3" xfId="10435" xr:uid="{00000000-0005-0000-0000-0000E5140000}"/>
    <cellStyle name="Comma 14 2 3 2" xfId="32197" xr:uid="{00000000-0005-0000-0000-0000E6140000}"/>
    <cellStyle name="Comma 14 2 4" xfId="30638" xr:uid="{00000000-0005-0000-0000-0000E7140000}"/>
    <cellStyle name="Comma 14 3" xfId="2205" xr:uid="{00000000-0005-0000-0000-0000E8140000}"/>
    <cellStyle name="Comma 14 3 2" xfId="11676" xr:uid="{00000000-0005-0000-0000-0000E9140000}"/>
    <cellStyle name="Comma 14 3 2 2" xfId="33435" xr:uid="{00000000-0005-0000-0000-0000EA140000}"/>
    <cellStyle name="Comma 14 3 3" xfId="10436" xr:uid="{00000000-0005-0000-0000-0000EB140000}"/>
    <cellStyle name="Comma 14 3 3 2" xfId="32198" xr:uid="{00000000-0005-0000-0000-0000EC140000}"/>
    <cellStyle name="Comma 14 3 4" xfId="30639" xr:uid="{00000000-0005-0000-0000-0000ED140000}"/>
    <cellStyle name="Comma 14 4" xfId="2206" xr:uid="{00000000-0005-0000-0000-0000EE140000}"/>
    <cellStyle name="Comma 14 4 2" xfId="11677" xr:uid="{00000000-0005-0000-0000-0000EF140000}"/>
    <cellStyle name="Comma 14 4 2 2" xfId="33436" xr:uid="{00000000-0005-0000-0000-0000F0140000}"/>
    <cellStyle name="Comma 14 4 3" xfId="10437" xr:uid="{00000000-0005-0000-0000-0000F1140000}"/>
    <cellStyle name="Comma 14 4 3 2" xfId="32199" xr:uid="{00000000-0005-0000-0000-0000F2140000}"/>
    <cellStyle name="Comma 14 4 4" xfId="30640" xr:uid="{00000000-0005-0000-0000-0000F3140000}"/>
    <cellStyle name="Comma 14 5" xfId="3360" xr:uid="{00000000-0005-0000-0000-0000F4140000}"/>
    <cellStyle name="Comma 14 5 2" xfId="11748" xr:uid="{00000000-0005-0000-0000-0000F5140000}"/>
    <cellStyle name="Comma 14 5 2 2" xfId="33507" xr:uid="{00000000-0005-0000-0000-0000F6140000}"/>
    <cellStyle name="Comma 14 5 3" xfId="10510" xr:uid="{00000000-0005-0000-0000-0000F7140000}"/>
    <cellStyle name="Comma 14 5 3 2" xfId="32272" xr:uid="{00000000-0005-0000-0000-0000F8140000}"/>
    <cellStyle name="Comma 14 5 4" xfId="30715" xr:uid="{00000000-0005-0000-0000-0000F9140000}"/>
    <cellStyle name="Comma 14 6" xfId="9974" xr:uid="{00000000-0005-0000-0000-0000FA140000}"/>
    <cellStyle name="Comma 14 6 2" xfId="12775" xr:uid="{00000000-0005-0000-0000-0000FB140000}"/>
    <cellStyle name="Comma 14 6 2 2" xfId="34531" xr:uid="{00000000-0005-0000-0000-0000FC140000}"/>
    <cellStyle name="Comma 14 6 3" xfId="11538" xr:uid="{00000000-0005-0000-0000-0000FD140000}"/>
    <cellStyle name="Comma 14 6 3 2" xfId="33297" xr:uid="{00000000-0005-0000-0000-0000FE140000}"/>
    <cellStyle name="Comma 14 6 4" xfId="15549" xr:uid="{00000000-0005-0000-0000-0000FF140000}"/>
    <cellStyle name="Comma 14 6 4 2" xfId="37254" xr:uid="{00000000-0005-0000-0000-000000150000}"/>
    <cellStyle name="Comma 14 6 5" xfId="32043" xr:uid="{00000000-0005-0000-0000-000001150000}"/>
    <cellStyle name="Comma 14 7" xfId="11674" xr:uid="{00000000-0005-0000-0000-000002150000}"/>
    <cellStyle name="Comma 14 7 2" xfId="33433" xr:uid="{00000000-0005-0000-0000-000003150000}"/>
    <cellStyle name="Comma 14 8" xfId="10434" xr:uid="{00000000-0005-0000-0000-000004150000}"/>
    <cellStyle name="Comma 14 8 2" xfId="32196" xr:uid="{00000000-0005-0000-0000-000005150000}"/>
    <cellStyle name="Comma 14 9" xfId="30637" xr:uid="{00000000-0005-0000-0000-000006150000}"/>
    <cellStyle name="Comma 147" xfId="7156" xr:uid="{00000000-0005-0000-0000-000007150000}"/>
    <cellStyle name="Comma 147 2" xfId="7157" xr:uid="{00000000-0005-0000-0000-000008150000}"/>
    <cellStyle name="Comma 147 2 2" xfId="7158" xr:uid="{00000000-0005-0000-0000-000009150000}"/>
    <cellStyle name="Comma 147 2 2 2" xfId="12458" xr:uid="{00000000-0005-0000-0000-00000A150000}"/>
    <cellStyle name="Comma 147 2 2 2 2" xfId="34215" xr:uid="{00000000-0005-0000-0000-00000B150000}"/>
    <cellStyle name="Comma 147 2 2 3" xfId="11221" xr:uid="{00000000-0005-0000-0000-00000C150000}"/>
    <cellStyle name="Comma 147 2 2 3 2" xfId="32981" xr:uid="{00000000-0005-0000-0000-00000D150000}"/>
    <cellStyle name="Comma 147 2 2 4" xfId="31514" xr:uid="{00000000-0005-0000-0000-00000E150000}"/>
    <cellStyle name="Comma 147 2 3" xfId="7159" xr:uid="{00000000-0005-0000-0000-00000F150000}"/>
    <cellStyle name="Comma 147 2 3 2" xfId="12459" xr:uid="{00000000-0005-0000-0000-000010150000}"/>
    <cellStyle name="Comma 147 2 3 2 2" xfId="34216" xr:uid="{00000000-0005-0000-0000-000011150000}"/>
    <cellStyle name="Comma 147 2 3 3" xfId="11222" xr:uid="{00000000-0005-0000-0000-000012150000}"/>
    <cellStyle name="Comma 147 2 3 3 2" xfId="32982" xr:uid="{00000000-0005-0000-0000-000013150000}"/>
    <cellStyle name="Comma 147 2 3 4" xfId="31515" xr:uid="{00000000-0005-0000-0000-000014150000}"/>
    <cellStyle name="Comma 147 2 4" xfId="12457" xr:uid="{00000000-0005-0000-0000-000015150000}"/>
    <cellStyle name="Comma 147 2 4 2" xfId="34214" xr:uid="{00000000-0005-0000-0000-000016150000}"/>
    <cellStyle name="Comma 147 2 5" xfId="11220" xr:uid="{00000000-0005-0000-0000-000017150000}"/>
    <cellStyle name="Comma 147 2 5 2" xfId="32980" xr:uid="{00000000-0005-0000-0000-000018150000}"/>
    <cellStyle name="Comma 147 2 6" xfId="31513" xr:uid="{00000000-0005-0000-0000-000019150000}"/>
    <cellStyle name="Comma 147 3" xfId="12456" xr:uid="{00000000-0005-0000-0000-00001A150000}"/>
    <cellStyle name="Comma 147 3 2" xfId="34213" xr:uid="{00000000-0005-0000-0000-00001B150000}"/>
    <cellStyle name="Comma 147 4" xfId="11219" xr:uid="{00000000-0005-0000-0000-00001C150000}"/>
    <cellStyle name="Comma 147 4 2" xfId="32979" xr:uid="{00000000-0005-0000-0000-00001D150000}"/>
    <cellStyle name="Comma 147 5" xfId="31512" xr:uid="{00000000-0005-0000-0000-00001E150000}"/>
    <cellStyle name="Comma 148" xfId="2207" xr:uid="{00000000-0005-0000-0000-00001F150000}"/>
    <cellStyle name="Comma 148 10" xfId="10438" xr:uid="{00000000-0005-0000-0000-000020150000}"/>
    <cellStyle name="Comma 148 10 2" xfId="32200" xr:uid="{00000000-0005-0000-0000-000021150000}"/>
    <cellStyle name="Comma 148 11" xfId="30641" xr:uid="{00000000-0005-0000-0000-000022150000}"/>
    <cellStyle name="Comma 148 2" xfId="7160" xr:uid="{00000000-0005-0000-0000-000023150000}"/>
    <cellStyle name="Comma 148 2 2" xfId="12460" xr:uid="{00000000-0005-0000-0000-000024150000}"/>
    <cellStyle name="Comma 148 2 2 2" xfId="34217" xr:uid="{00000000-0005-0000-0000-000025150000}"/>
    <cellStyle name="Comma 148 2 3" xfId="11223" xr:uid="{00000000-0005-0000-0000-000026150000}"/>
    <cellStyle name="Comma 148 2 3 2" xfId="32983" xr:uid="{00000000-0005-0000-0000-000027150000}"/>
    <cellStyle name="Comma 148 2 4" xfId="31516" xr:uid="{00000000-0005-0000-0000-000028150000}"/>
    <cellStyle name="Comma 148 3" xfId="7161" xr:uid="{00000000-0005-0000-0000-000029150000}"/>
    <cellStyle name="Comma 148 3 2" xfId="12461" xr:uid="{00000000-0005-0000-0000-00002A150000}"/>
    <cellStyle name="Comma 148 3 2 2" xfId="34218" xr:uid="{00000000-0005-0000-0000-00002B150000}"/>
    <cellStyle name="Comma 148 3 3" xfId="11224" xr:uid="{00000000-0005-0000-0000-00002C150000}"/>
    <cellStyle name="Comma 148 3 3 2" xfId="32984" xr:uid="{00000000-0005-0000-0000-00002D150000}"/>
    <cellStyle name="Comma 148 3 4" xfId="31517" xr:uid="{00000000-0005-0000-0000-00002E150000}"/>
    <cellStyle name="Comma 148 4" xfId="7162" xr:uid="{00000000-0005-0000-0000-00002F150000}"/>
    <cellStyle name="Comma 148 4 2" xfId="12462" xr:uid="{00000000-0005-0000-0000-000030150000}"/>
    <cellStyle name="Comma 148 4 2 2" xfId="34219" xr:uid="{00000000-0005-0000-0000-000031150000}"/>
    <cellStyle name="Comma 148 4 3" xfId="11225" xr:uid="{00000000-0005-0000-0000-000032150000}"/>
    <cellStyle name="Comma 148 4 3 2" xfId="32985" xr:uid="{00000000-0005-0000-0000-000033150000}"/>
    <cellStyle name="Comma 148 4 4" xfId="31518" xr:uid="{00000000-0005-0000-0000-000034150000}"/>
    <cellStyle name="Comma 148 5" xfId="7163" xr:uid="{00000000-0005-0000-0000-000035150000}"/>
    <cellStyle name="Comma 148 5 2" xfId="12463" xr:uid="{00000000-0005-0000-0000-000036150000}"/>
    <cellStyle name="Comma 148 5 2 2" xfId="34220" xr:uid="{00000000-0005-0000-0000-000037150000}"/>
    <cellStyle name="Comma 148 5 3" xfId="11226" xr:uid="{00000000-0005-0000-0000-000038150000}"/>
    <cellStyle name="Comma 148 5 3 2" xfId="32986" xr:uid="{00000000-0005-0000-0000-000039150000}"/>
    <cellStyle name="Comma 148 5 4" xfId="31519" xr:uid="{00000000-0005-0000-0000-00003A150000}"/>
    <cellStyle name="Comma 148 6" xfId="7164" xr:uid="{00000000-0005-0000-0000-00003B150000}"/>
    <cellStyle name="Comma 148 6 2" xfId="12464" xr:uid="{00000000-0005-0000-0000-00003C150000}"/>
    <cellStyle name="Comma 148 6 2 2" xfId="34221" xr:uid="{00000000-0005-0000-0000-00003D150000}"/>
    <cellStyle name="Comma 148 6 3" xfId="11227" xr:uid="{00000000-0005-0000-0000-00003E150000}"/>
    <cellStyle name="Comma 148 6 3 2" xfId="32987" xr:uid="{00000000-0005-0000-0000-00003F150000}"/>
    <cellStyle name="Comma 148 6 4" xfId="31520" xr:uid="{00000000-0005-0000-0000-000040150000}"/>
    <cellStyle name="Comma 148 7" xfId="7165" xr:uid="{00000000-0005-0000-0000-000041150000}"/>
    <cellStyle name="Comma 148 7 2" xfId="12465" xr:uid="{00000000-0005-0000-0000-000042150000}"/>
    <cellStyle name="Comma 148 7 2 2" xfId="34222" xr:uid="{00000000-0005-0000-0000-000043150000}"/>
    <cellStyle name="Comma 148 7 3" xfId="11228" xr:uid="{00000000-0005-0000-0000-000044150000}"/>
    <cellStyle name="Comma 148 7 3 2" xfId="32988" xr:uid="{00000000-0005-0000-0000-000045150000}"/>
    <cellStyle name="Comma 148 7 4" xfId="31521" xr:uid="{00000000-0005-0000-0000-000046150000}"/>
    <cellStyle name="Comma 148 8" xfId="7166" xr:uid="{00000000-0005-0000-0000-000047150000}"/>
    <cellStyle name="Comma 148 8 2" xfId="12466" xr:uid="{00000000-0005-0000-0000-000048150000}"/>
    <cellStyle name="Comma 148 8 2 2" xfId="34223" xr:uid="{00000000-0005-0000-0000-000049150000}"/>
    <cellStyle name="Comma 148 8 3" xfId="11229" xr:uid="{00000000-0005-0000-0000-00004A150000}"/>
    <cellStyle name="Comma 148 8 3 2" xfId="32989" xr:uid="{00000000-0005-0000-0000-00004B150000}"/>
    <cellStyle name="Comma 148 8 4" xfId="31522" xr:uid="{00000000-0005-0000-0000-00004C150000}"/>
    <cellStyle name="Comma 148 9" xfId="11678" xr:uid="{00000000-0005-0000-0000-00004D150000}"/>
    <cellStyle name="Comma 148 9 2" xfId="33437" xr:uid="{00000000-0005-0000-0000-00004E150000}"/>
    <cellStyle name="Comma 15" xfId="2208" xr:uid="{00000000-0005-0000-0000-00004F150000}"/>
    <cellStyle name="Comma 15 10" xfId="3361" xr:uid="{00000000-0005-0000-0000-000050150000}"/>
    <cellStyle name="Comma 15 10 2" xfId="11749" xr:uid="{00000000-0005-0000-0000-000051150000}"/>
    <cellStyle name="Comma 15 10 2 2" xfId="33508" xr:uid="{00000000-0005-0000-0000-000052150000}"/>
    <cellStyle name="Comma 15 10 3" xfId="10511" xr:uid="{00000000-0005-0000-0000-000053150000}"/>
    <cellStyle name="Comma 15 10 3 2" xfId="32273" xr:uid="{00000000-0005-0000-0000-000054150000}"/>
    <cellStyle name="Comma 15 10 4" xfId="30716" xr:uid="{00000000-0005-0000-0000-000055150000}"/>
    <cellStyle name="Comma 15 11" xfId="3362" xr:uid="{00000000-0005-0000-0000-000056150000}"/>
    <cellStyle name="Comma 15 11 2" xfId="11750" xr:uid="{00000000-0005-0000-0000-000057150000}"/>
    <cellStyle name="Comma 15 11 2 2" xfId="33509" xr:uid="{00000000-0005-0000-0000-000058150000}"/>
    <cellStyle name="Comma 15 11 3" xfId="10512" xr:uid="{00000000-0005-0000-0000-000059150000}"/>
    <cellStyle name="Comma 15 11 3 2" xfId="32274" xr:uid="{00000000-0005-0000-0000-00005A150000}"/>
    <cellStyle name="Comma 15 11 4" xfId="30717" xr:uid="{00000000-0005-0000-0000-00005B150000}"/>
    <cellStyle name="Comma 15 12" xfId="3363" xr:uid="{00000000-0005-0000-0000-00005C150000}"/>
    <cellStyle name="Comma 15 12 2" xfId="11751" xr:uid="{00000000-0005-0000-0000-00005D150000}"/>
    <cellStyle name="Comma 15 12 2 2" xfId="33510" xr:uid="{00000000-0005-0000-0000-00005E150000}"/>
    <cellStyle name="Comma 15 12 3" xfId="10513" xr:uid="{00000000-0005-0000-0000-00005F150000}"/>
    <cellStyle name="Comma 15 12 3 2" xfId="32275" xr:uid="{00000000-0005-0000-0000-000060150000}"/>
    <cellStyle name="Comma 15 12 4" xfId="30718" xr:uid="{00000000-0005-0000-0000-000061150000}"/>
    <cellStyle name="Comma 15 13" xfId="3364" xr:uid="{00000000-0005-0000-0000-000062150000}"/>
    <cellStyle name="Comma 15 13 2" xfId="11752" xr:uid="{00000000-0005-0000-0000-000063150000}"/>
    <cellStyle name="Comma 15 13 2 2" xfId="33511" xr:uid="{00000000-0005-0000-0000-000064150000}"/>
    <cellStyle name="Comma 15 13 3" xfId="10514" xr:uid="{00000000-0005-0000-0000-000065150000}"/>
    <cellStyle name="Comma 15 13 3 2" xfId="32276" xr:uid="{00000000-0005-0000-0000-000066150000}"/>
    <cellStyle name="Comma 15 13 4" xfId="30719" xr:uid="{00000000-0005-0000-0000-000067150000}"/>
    <cellStyle name="Comma 15 14" xfId="3365" xr:uid="{00000000-0005-0000-0000-000068150000}"/>
    <cellStyle name="Comma 15 14 2" xfId="11753" xr:uid="{00000000-0005-0000-0000-000069150000}"/>
    <cellStyle name="Comma 15 14 2 2" xfId="33512" xr:uid="{00000000-0005-0000-0000-00006A150000}"/>
    <cellStyle name="Comma 15 14 3" xfId="10515" xr:uid="{00000000-0005-0000-0000-00006B150000}"/>
    <cellStyle name="Comma 15 14 3 2" xfId="32277" xr:uid="{00000000-0005-0000-0000-00006C150000}"/>
    <cellStyle name="Comma 15 14 4" xfId="30720" xr:uid="{00000000-0005-0000-0000-00006D150000}"/>
    <cellStyle name="Comma 15 15" xfId="3366" xr:uid="{00000000-0005-0000-0000-00006E150000}"/>
    <cellStyle name="Comma 15 15 2" xfId="11754" xr:uid="{00000000-0005-0000-0000-00006F150000}"/>
    <cellStyle name="Comma 15 15 2 2" xfId="33513" xr:uid="{00000000-0005-0000-0000-000070150000}"/>
    <cellStyle name="Comma 15 15 3" xfId="10516" xr:uid="{00000000-0005-0000-0000-000071150000}"/>
    <cellStyle name="Comma 15 15 3 2" xfId="32278" xr:uid="{00000000-0005-0000-0000-000072150000}"/>
    <cellStyle name="Comma 15 15 4" xfId="30721" xr:uid="{00000000-0005-0000-0000-000073150000}"/>
    <cellStyle name="Comma 15 16" xfId="3367" xr:uid="{00000000-0005-0000-0000-000074150000}"/>
    <cellStyle name="Comma 15 16 2" xfId="11755" xr:uid="{00000000-0005-0000-0000-000075150000}"/>
    <cellStyle name="Comma 15 16 2 2" xfId="33514" xr:uid="{00000000-0005-0000-0000-000076150000}"/>
    <cellStyle name="Comma 15 16 3" xfId="10517" xr:uid="{00000000-0005-0000-0000-000077150000}"/>
    <cellStyle name="Comma 15 16 3 2" xfId="32279" xr:uid="{00000000-0005-0000-0000-000078150000}"/>
    <cellStyle name="Comma 15 16 4" xfId="30722" xr:uid="{00000000-0005-0000-0000-000079150000}"/>
    <cellStyle name="Comma 15 17" xfId="3368" xr:uid="{00000000-0005-0000-0000-00007A150000}"/>
    <cellStyle name="Comma 15 17 2" xfId="11756" xr:uid="{00000000-0005-0000-0000-00007B150000}"/>
    <cellStyle name="Comma 15 17 2 2" xfId="33515" xr:uid="{00000000-0005-0000-0000-00007C150000}"/>
    <cellStyle name="Comma 15 17 3" xfId="10518" xr:uid="{00000000-0005-0000-0000-00007D150000}"/>
    <cellStyle name="Comma 15 17 3 2" xfId="32280" xr:uid="{00000000-0005-0000-0000-00007E150000}"/>
    <cellStyle name="Comma 15 17 4" xfId="30723" xr:uid="{00000000-0005-0000-0000-00007F150000}"/>
    <cellStyle name="Comma 15 18" xfId="3369" xr:uid="{00000000-0005-0000-0000-000080150000}"/>
    <cellStyle name="Comma 15 18 2" xfId="11757" xr:uid="{00000000-0005-0000-0000-000081150000}"/>
    <cellStyle name="Comma 15 18 2 2" xfId="33516" xr:uid="{00000000-0005-0000-0000-000082150000}"/>
    <cellStyle name="Comma 15 18 3" xfId="10519" xr:uid="{00000000-0005-0000-0000-000083150000}"/>
    <cellStyle name="Comma 15 18 3 2" xfId="32281" xr:uid="{00000000-0005-0000-0000-000084150000}"/>
    <cellStyle name="Comma 15 18 4" xfId="30724" xr:uid="{00000000-0005-0000-0000-000085150000}"/>
    <cellStyle name="Comma 15 19" xfId="3370" xr:uid="{00000000-0005-0000-0000-000086150000}"/>
    <cellStyle name="Comma 15 19 2" xfId="11758" xr:uid="{00000000-0005-0000-0000-000087150000}"/>
    <cellStyle name="Comma 15 19 2 2" xfId="33517" xr:uid="{00000000-0005-0000-0000-000088150000}"/>
    <cellStyle name="Comma 15 19 3" xfId="10520" xr:uid="{00000000-0005-0000-0000-000089150000}"/>
    <cellStyle name="Comma 15 19 3 2" xfId="32282" xr:uid="{00000000-0005-0000-0000-00008A150000}"/>
    <cellStyle name="Comma 15 19 4" xfId="30725" xr:uid="{00000000-0005-0000-0000-00008B150000}"/>
    <cellStyle name="Comma 15 2" xfId="2209" xr:uid="{00000000-0005-0000-0000-00008C150000}"/>
    <cellStyle name="Comma 15 2 2" xfId="3371" xr:uid="{00000000-0005-0000-0000-00008D150000}"/>
    <cellStyle name="Comma 15 2 2 2" xfId="11759" xr:uid="{00000000-0005-0000-0000-00008E150000}"/>
    <cellStyle name="Comma 15 2 2 2 2" xfId="33518" xr:uid="{00000000-0005-0000-0000-00008F150000}"/>
    <cellStyle name="Comma 15 2 2 3" xfId="10521" xr:uid="{00000000-0005-0000-0000-000090150000}"/>
    <cellStyle name="Comma 15 2 2 3 2" xfId="32283" xr:uid="{00000000-0005-0000-0000-000091150000}"/>
    <cellStyle name="Comma 15 2 2 4" xfId="30726" xr:uid="{00000000-0005-0000-0000-000092150000}"/>
    <cellStyle name="Comma 15 2 3" xfId="3881" xr:uid="{00000000-0005-0000-0000-000093150000}"/>
    <cellStyle name="Comma 15 2 3 2" xfId="11884" xr:uid="{00000000-0005-0000-0000-000094150000}"/>
    <cellStyle name="Comma 15 2 3 2 2" xfId="33642" xr:uid="{00000000-0005-0000-0000-000095150000}"/>
    <cellStyle name="Comma 15 2 3 3" xfId="10646" xr:uid="{00000000-0005-0000-0000-000096150000}"/>
    <cellStyle name="Comma 15 2 3 3 2" xfId="32407" xr:uid="{00000000-0005-0000-0000-000097150000}"/>
    <cellStyle name="Comma 15 2 3 4" xfId="30851" xr:uid="{00000000-0005-0000-0000-000098150000}"/>
    <cellStyle name="Comma 15 2 4" xfId="11680" xr:uid="{00000000-0005-0000-0000-000099150000}"/>
    <cellStyle name="Comma 15 2 4 2" xfId="33439" xr:uid="{00000000-0005-0000-0000-00009A150000}"/>
    <cellStyle name="Comma 15 2 5" xfId="10440" xr:uid="{00000000-0005-0000-0000-00009B150000}"/>
    <cellStyle name="Comma 15 2 5 2" xfId="32202" xr:uid="{00000000-0005-0000-0000-00009C150000}"/>
    <cellStyle name="Comma 15 2 6" xfId="30643" xr:uid="{00000000-0005-0000-0000-00009D150000}"/>
    <cellStyle name="Comma 15 20" xfId="3372" xr:uid="{00000000-0005-0000-0000-00009E150000}"/>
    <cellStyle name="Comma 15 20 2" xfId="11760" xr:uid="{00000000-0005-0000-0000-00009F150000}"/>
    <cellStyle name="Comma 15 20 2 2" xfId="33519" xr:uid="{00000000-0005-0000-0000-0000A0150000}"/>
    <cellStyle name="Comma 15 20 3" xfId="10522" xr:uid="{00000000-0005-0000-0000-0000A1150000}"/>
    <cellStyle name="Comma 15 20 3 2" xfId="32284" xr:uid="{00000000-0005-0000-0000-0000A2150000}"/>
    <cellStyle name="Comma 15 20 4" xfId="30727" xr:uid="{00000000-0005-0000-0000-0000A3150000}"/>
    <cellStyle name="Comma 15 21" xfId="3373" xr:uid="{00000000-0005-0000-0000-0000A4150000}"/>
    <cellStyle name="Comma 15 21 2" xfId="11761" xr:uid="{00000000-0005-0000-0000-0000A5150000}"/>
    <cellStyle name="Comma 15 21 2 2" xfId="33520" xr:uid="{00000000-0005-0000-0000-0000A6150000}"/>
    <cellStyle name="Comma 15 21 3" xfId="10523" xr:uid="{00000000-0005-0000-0000-0000A7150000}"/>
    <cellStyle name="Comma 15 21 3 2" xfId="32285" xr:uid="{00000000-0005-0000-0000-0000A8150000}"/>
    <cellStyle name="Comma 15 21 4" xfId="30728" xr:uid="{00000000-0005-0000-0000-0000A9150000}"/>
    <cellStyle name="Comma 15 22" xfId="3374" xr:uid="{00000000-0005-0000-0000-0000AA150000}"/>
    <cellStyle name="Comma 15 22 2" xfId="11762" xr:uid="{00000000-0005-0000-0000-0000AB150000}"/>
    <cellStyle name="Comma 15 22 2 2" xfId="33521" xr:uid="{00000000-0005-0000-0000-0000AC150000}"/>
    <cellStyle name="Comma 15 22 3" xfId="10524" xr:uid="{00000000-0005-0000-0000-0000AD150000}"/>
    <cellStyle name="Comma 15 22 3 2" xfId="32286" xr:uid="{00000000-0005-0000-0000-0000AE150000}"/>
    <cellStyle name="Comma 15 22 4" xfId="30729" xr:uid="{00000000-0005-0000-0000-0000AF150000}"/>
    <cellStyle name="Comma 15 23" xfId="3375" xr:uid="{00000000-0005-0000-0000-0000B0150000}"/>
    <cellStyle name="Comma 15 23 2" xfId="11763" xr:uid="{00000000-0005-0000-0000-0000B1150000}"/>
    <cellStyle name="Comma 15 23 2 2" xfId="33522" xr:uid="{00000000-0005-0000-0000-0000B2150000}"/>
    <cellStyle name="Comma 15 23 3" xfId="10525" xr:uid="{00000000-0005-0000-0000-0000B3150000}"/>
    <cellStyle name="Comma 15 23 3 2" xfId="32287" xr:uid="{00000000-0005-0000-0000-0000B4150000}"/>
    <cellStyle name="Comma 15 23 4" xfId="30730" xr:uid="{00000000-0005-0000-0000-0000B5150000}"/>
    <cellStyle name="Comma 15 24" xfId="3376" xr:uid="{00000000-0005-0000-0000-0000B6150000}"/>
    <cellStyle name="Comma 15 24 2" xfId="11764" xr:uid="{00000000-0005-0000-0000-0000B7150000}"/>
    <cellStyle name="Comma 15 24 2 2" xfId="33523" xr:uid="{00000000-0005-0000-0000-0000B8150000}"/>
    <cellStyle name="Comma 15 24 3" xfId="10526" xr:uid="{00000000-0005-0000-0000-0000B9150000}"/>
    <cellStyle name="Comma 15 24 3 2" xfId="32288" xr:uid="{00000000-0005-0000-0000-0000BA150000}"/>
    <cellStyle name="Comma 15 24 4" xfId="30731" xr:uid="{00000000-0005-0000-0000-0000BB150000}"/>
    <cellStyle name="Comma 15 25" xfId="3377" xr:uid="{00000000-0005-0000-0000-0000BC150000}"/>
    <cellStyle name="Comma 15 25 2" xfId="11765" xr:uid="{00000000-0005-0000-0000-0000BD150000}"/>
    <cellStyle name="Comma 15 25 2 2" xfId="33524" xr:uid="{00000000-0005-0000-0000-0000BE150000}"/>
    <cellStyle name="Comma 15 25 3" xfId="10527" xr:uid="{00000000-0005-0000-0000-0000BF150000}"/>
    <cellStyle name="Comma 15 25 3 2" xfId="32289" xr:uid="{00000000-0005-0000-0000-0000C0150000}"/>
    <cellStyle name="Comma 15 25 4" xfId="30732" xr:uid="{00000000-0005-0000-0000-0000C1150000}"/>
    <cellStyle name="Comma 15 26" xfId="3378" xr:uid="{00000000-0005-0000-0000-0000C2150000}"/>
    <cellStyle name="Comma 15 26 2" xfId="11766" xr:uid="{00000000-0005-0000-0000-0000C3150000}"/>
    <cellStyle name="Comma 15 26 2 2" xfId="33525" xr:uid="{00000000-0005-0000-0000-0000C4150000}"/>
    <cellStyle name="Comma 15 26 3" xfId="10528" xr:uid="{00000000-0005-0000-0000-0000C5150000}"/>
    <cellStyle name="Comma 15 26 3 2" xfId="32290" xr:uid="{00000000-0005-0000-0000-0000C6150000}"/>
    <cellStyle name="Comma 15 26 4" xfId="30733" xr:uid="{00000000-0005-0000-0000-0000C7150000}"/>
    <cellStyle name="Comma 15 27" xfId="3379" xr:uid="{00000000-0005-0000-0000-0000C8150000}"/>
    <cellStyle name="Comma 15 27 2" xfId="11767" xr:uid="{00000000-0005-0000-0000-0000C9150000}"/>
    <cellStyle name="Comma 15 27 2 2" xfId="33526" xr:uid="{00000000-0005-0000-0000-0000CA150000}"/>
    <cellStyle name="Comma 15 27 3" xfId="10529" xr:uid="{00000000-0005-0000-0000-0000CB150000}"/>
    <cellStyle name="Comma 15 27 3 2" xfId="32291" xr:uid="{00000000-0005-0000-0000-0000CC150000}"/>
    <cellStyle name="Comma 15 27 4" xfId="30734" xr:uid="{00000000-0005-0000-0000-0000CD150000}"/>
    <cellStyle name="Comma 15 28" xfId="3380" xr:uid="{00000000-0005-0000-0000-0000CE150000}"/>
    <cellStyle name="Comma 15 28 2" xfId="11768" xr:uid="{00000000-0005-0000-0000-0000CF150000}"/>
    <cellStyle name="Comma 15 28 2 2" xfId="33527" xr:uid="{00000000-0005-0000-0000-0000D0150000}"/>
    <cellStyle name="Comma 15 28 3" xfId="10530" xr:uid="{00000000-0005-0000-0000-0000D1150000}"/>
    <cellStyle name="Comma 15 28 3 2" xfId="32292" xr:uid="{00000000-0005-0000-0000-0000D2150000}"/>
    <cellStyle name="Comma 15 28 4" xfId="30735" xr:uid="{00000000-0005-0000-0000-0000D3150000}"/>
    <cellStyle name="Comma 15 29" xfId="3381" xr:uid="{00000000-0005-0000-0000-0000D4150000}"/>
    <cellStyle name="Comma 15 29 2" xfId="11769" xr:uid="{00000000-0005-0000-0000-0000D5150000}"/>
    <cellStyle name="Comma 15 29 2 2" xfId="33528" xr:uid="{00000000-0005-0000-0000-0000D6150000}"/>
    <cellStyle name="Comma 15 29 3" xfId="10531" xr:uid="{00000000-0005-0000-0000-0000D7150000}"/>
    <cellStyle name="Comma 15 29 3 2" xfId="32293" xr:uid="{00000000-0005-0000-0000-0000D8150000}"/>
    <cellStyle name="Comma 15 29 4" xfId="30736" xr:uid="{00000000-0005-0000-0000-0000D9150000}"/>
    <cellStyle name="Comma 15 3" xfId="2210" xr:uid="{00000000-0005-0000-0000-0000DA150000}"/>
    <cellStyle name="Comma 15 3 2" xfId="3382" xr:uid="{00000000-0005-0000-0000-0000DB150000}"/>
    <cellStyle name="Comma 15 3 2 2" xfId="11770" xr:uid="{00000000-0005-0000-0000-0000DC150000}"/>
    <cellStyle name="Comma 15 3 2 2 2" xfId="33529" xr:uid="{00000000-0005-0000-0000-0000DD150000}"/>
    <cellStyle name="Comma 15 3 2 3" xfId="10532" xr:uid="{00000000-0005-0000-0000-0000DE150000}"/>
    <cellStyle name="Comma 15 3 2 3 2" xfId="32294" xr:uid="{00000000-0005-0000-0000-0000DF150000}"/>
    <cellStyle name="Comma 15 3 2 4" xfId="30737" xr:uid="{00000000-0005-0000-0000-0000E0150000}"/>
    <cellStyle name="Comma 15 3 3" xfId="3882" xr:uid="{00000000-0005-0000-0000-0000E1150000}"/>
    <cellStyle name="Comma 15 3 3 2" xfId="11885" xr:uid="{00000000-0005-0000-0000-0000E2150000}"/>
    <cellStyle name="Comma 15 3 3 2 2" xfId="33643" xr:uid="{00000000-0005-0000-0000-0000E3150000}"/>
    <cellStyle name="Comma 15 3 3 3" xfId="10647" xr:uid="{00000000-0005-0000-0000-0000E4150000}"/>
    <cellStyle name="Comma 15 3 3 3 2" xfId="32408" xr:uid="{00000000-0005-0000-0000-0000E5150000}"/>
    <cellStyle name="Comma 15 3 3 4" xfId="30852" xr:uid="{00000000-0005-0000-0000-0000E6150000}"/>
    <cellStyle name="Comma 15 3 4" xfId="11681" xr:uid="{00000000-0005-0000-0000-0000E7150000}"/>
    <cellStyle name="Comma 15 3 4 2" xfId="33440" xr:uid="{00000000-0005-0000-0000-0000E8150000}"/>
    <cellStyle name="Comma 15 3 5" xfId="10441" xr:uid="{00000000-0005-0000-0000-0000E9150000}"/>
    <cellStyle name="Comma 15 3 5 2" xfId="32203" xr:uid="{00000000-0005-0000-0000-0000EA150000}"/>
    <cellStyle name="Comma 15 3 6" xfId="15550" xr:uid="{00000000-0005-0000-0000-0000EB150000}"/>
    <cellStyle name="Comma 15 3 6 2" xfId="37255" xr:uid="{00000000-0005-0000-0000-0000EC150000}"/>
    <cellStyle name="Comma 15 3 7" xfId="30644" xr:uid="{00000000-0005-0000-0000-0000ED150000}"/>
    <cellStyle name="Comma 15 30" xfId="3383" xr:uid="{00000000-0005-0000-0000-0000EE150000}"/>
    <cellStyle name="Comma 15 30 2" xfId="11771" xr:uid="{00000000-0005-0000-0000-0000EF150000}"/>
    <cellStyle name="Comma 15 30 2 2" xfId="33530" xr:uid="{00000000-0005-0000-0000-0000F0150000}"/>
    <cellStyle name="Comma 15 30 3" xfId="10533" xr:uid="{00000000-0005-0000-0000-0000F1150000}"/>
    <cellStyle name="Comma 15 30 3 2" xfId="32295" xr:uid="{00000000-0005-0000-0000-0000F2150000}"/>
    <cellStyle name="Comma 15 30 4" xfId="30738" xr:uid="{00000000-0005-0000-0000-0000F3150000}"/>
    <cellStyle name="Comma 15 31" xfId="3880" xr:uid="{00000000-0005-0000-0000-0000F4150000}"/>
    <cellStyle name="Comma 15 31 2" xfId="11883" xr:uid="{00000000-0005-0000-0000-0000F5150000}"/>
    <cellStyle name="Comma 15 31 2 2" xfId="33641" xr:uid="{00000000-0005-0000-0000-0000F6150000}"/>
    <cellStyle name="Comma 15 31 3" xfId="10645" xr:uid="{00000000-0005-0000-0000-0000F7150000}"/>
    <cellStyle name="Comma 15 31 3 2" xfId="32406" xr:uid="{00000000-0005-0000-0000-0000F8150000}"/>
    <cellStyle name="Comma 15 31 4" xfId="30850" xr:uid="{00000000-0005-0000-0000-0000F9150000}"/>
    <cellStyle name="Comma 15 32" xfId="7075" xr:uid="{00000000-0005-0000-0000-0000FA150000}"/>
    <cellStyle name="Comma 15 32 2" xfId="12423" xr:uid="{00000000-0005-0000-0000-0000FB150000}"/>
    <cellStyle name="Comma 15 32 2 2" xfId="34180" xr:uid="{00000000-0005-0000-0000-0000FC150000}"/>
    <cellStyle name="Comma 15 32 3" xfId="11186" xr:uid="{00000000-0005-0000-0000-0000FD150000}"/>
    <cellStyle name="Comma 15 32 3 2" xfId="32946" xr:uid="{00000000-0005-0000-0000-0000FE150000}"/>
    <cellStyle name="Comma 15 32 4" xfId="31479" xr:uid="{00000000-0005-0000-0000-0000FF150000}"/>
    <cellStyle name="Comma 15 33" xfId="7061" xr:uid="{00000000-0005-0000-0000-000000160000}"/>
    <cellStyle name="Comma 15 33 2" xfId="12409" xr:uid="{00000000-0005-0000-0000-000001160000}"/>
    <cellStyle name="Comma 15 33 2 2" xfId="34166" xr:uid="{00000000-0005-0000-0000-000002160000}"/>
    <cellStyle name="Comma 15 33 3" xfId="11172" xr:uid="{00000000-0005-0000-0000-000003160000}"/>
    <cellStyle name="Comma 15 33 3 2" xfId="32932" xr:uid="{00000000-0005-0000-0000-000004160000}"/>
    <cellStyle name="Comma 15 33 4" xfId="31465" xr:uid="{00000000-0005-0000-0000-000005160000}"/>
    <cellStyle name="Comma 15 34" xfId="7074" xr:uid="{00000000-0005-0000-0000-000006160000}"/>
    <cellStyle name="Comma 15 34 2" xfId="12422" xr:uid="{00000000-0005-0000-0000-000007160000}"/>
    <cellStyle name="Comma 15 34 2 2" xfId="34179" xr:uid="{00000000-0005-0000-0000-000008160000}"/>
    <cellStyle name="Comma 15 34 3" xfId="11185" xr:uid="{00000000-0005-0000-0000-000009160000}"/>
    <cellStyle name="Comma 15 34 3 2" xfId="32945" xr:uid="{00000000-0005-0000-0000-00000A160000}"/>
    <cellStyle name="Comma 15 34 4" xfId="31478" xr:uid="{00000000-0005-0000-0000-00000B160000}"/>
    <cellStyle name="Comma 15 35" xfId="7722" xr:uid="{00000000-0005-0000-0000-00000C160000}"/>
    <cellStyle name="Comma 15 35 2" xfId="12587" xr:uid="{00000000-0005-0000-0000-00000D160000}"/>
    <cellStyle name="Comma 15 35 2 2" xfId="34343" xr:uid="{00000000-0005-0000-0000-00000E160000}"/>
    <cellStyle name="Comma 15 35 3" xfId="11350" xr:uid="{00000000-0005-0000-0000-00000F160000}"/>
    <cellStyle name="Comma 15 35 3 2" xfId="33109" xr:uid="{00000000-0005-0000-0000-000010160000}"/>
    <cellStyle name="Comma 15 35 4" xfId="31726" xr:uid="{00000000-0005-0000-0000-000011160000}"/>
    <cellStyle name="Comma 15 36" xfId="8493" xr:uid="{00000000-0005-0000-0000-000012160000}"/>
    <cellStyle name="Comma 15 36 2" xfId="9975" xr:uid="{00000000-0005-0000-0000-000013160000}"/>
    <cellStyle name="Comma 15 36 2 2" xfId="12776" xr:uid="{00000000-0005-0000-0000-000014160000}"/>
    <cellStyle name="Comma 15 36 2 2 2" xfId="34532" xr:uid="{00000000-0005-0000-0000-000015160000}"/>
    <cellStyle name="Comma 15 36 2 3" xfId="11539" xr:uid="{00000000-0005-0000-0000-000016160000}"/>
    <cellStyle name="Comma 15 36 2 3 2" xfId="33298" xr:uid="{00000000-0005-0000-0000-000017160000}"/>
    <cellStyle name="Comma 15 36 2 4" xfId="32044" xr:uid="{00000000-0005-0000-0000-000018160000}"/>
    <cellStyle name="Comma 15 36 3" xfId="12738" xr:uid="{00000000-0005-0000-0000-000019160000}"/>
    <cellStyle name="Comma 15 36 3 2" xfId="34494" xr:uid="{00000000-0005-0000-0000-00001A160000}"/>
    <cellStyle name="Comma 15 36 4" xfId="11501" xr:uid="{00000000-0005-0000-0000-00001B160000}"/>
    <cellStyle name="Comma 15 36 4 2" xfId="33260" xr:uid="{00000000-0005-0000-0000-00001C160000}"/>
    <cellStyle name="Comma 15 36 5" xfId="31962" xr:uid="{00000000-0005-0000-0000-00001D160000}"/>
    <cellStyle name="Comma 15 37" xfId="10372" xr:uid="{00000000-0005-0000-0000-00001E160000}"/>
    <cellStyle name="Comma 15 37 2" xfId="12877" xr:uid="{00000000-0005-0000-0000-00001F160000}"/>
    <cellStyle name="Comma 15 37 2 2" xfId="34633" xr:uid="{00000000-0005-0000-0000-000020160000}"/>
    <cellStyle name="Comma 15 37 3" xfId="11641" xr:uid="{00000000-0005-0000-0000-000021160000}"/>
    <cellStyle name="Comma 15 37 3 2" xfId="33400" xr:uid="{00000000-0005-0000-0000-000022160000}"/>
    <cellStyle name="Comma 15 37 4" xfId="32162" xr:uid="{00000000-0005-0000-0000-000023160000}"/>
    <cellStyle name="Comma 15 38" xfId="11679" xr:uid="{00000000-0005-0000-0000-000024160000}"/>
    <cellStyle name="Comma 15 38 2" xfId="33438" xr:uid="{00000000-0005-0000-0000-000025160000}"/>
    <cellStyle name="Comma 15 39" xfId="10439" xr:uid="{00000000-0005-0000-0000-000026160000}"/>
    <cellStyle name="Comma 15 39 2" xfId="32201" xr:uid="{00000000-0005-0000-0000-000027160000}"/>
    <cellStyle name="Comma 15 4" xfId="3384" xr:uid="{00000000-0005-0000-0000-000028160000}"/>
    <cellStyle name="Comma 15 4 2" xfId="3385" xr:uid="{00000000-0005-0000-0000-000029160000}"/>
    <cellStyle name="Comma 15 4 2 2" xfId="11773" xr:uid="{00000000-0005-0000-0000-00002A160000}"/>
    <cellStyle name="Comma 15 4 2 2 2" xfId="33532" xr:uid="{00000000-0005-0000-0000-00002B160000}"/>
    <cellStyle name="Comma 15 4 2 3" xfId="10535" xr:uid="{00000000-0005-0000-0000-00002C160000}"/>
    <cellStyle name="Comma 15 4 2 3 2" xfId="32297" xr:uid="{00000000-0005-0000-0000-00002D160000}"/>
    <cellStyle name="Comma 15 4 2 4" xfId="30740" xr:uid="{00000000-0005-0000-0000-00002E160000}"/>
    <cellStyle name="Comma 15 4 3" xfId="3883" xr:uid="{00000000-0005-0000-0000-00002F160000}"/>
    <cellStyle name="Comma 15 4 3 2" xfId="11886" xr:uid="{00000000-0005-0000-0000-000030160000}"/>
    <cellStyle name="Comma 15 4 3 2 2" xfId="33644" xr:uid="{00000000-0005-0000-0000-000031160000}"/>
    <cellStyle name="Comma 15 4 3 3" xfId="10648" xr:uid="{00000000-0005-0000-0000-000032160000}"/>
    <cellStyle name="Comma 15 4 3 3 2" xfId="32409" xr:uid="{00000000-0005-0000-0000-000033160000}"/>
    <cellStyle name="Comma 15 4 3 4" xfId="30853" xr:uid="{00000000-0005-0000-0000-000034160000}"/>
    <cellStyle name="Comma 15 4 4" xfId="11772" xr:uid="{00000000-0005-0000-0000-000035160000}"/>
    <cellStyle name="Comma 15 4 4 2" xfId="33531" xr:uid="{00000000-0005-0000-0000-000036160000}"/>
    <cellStyle name="Comma 15 4 5" xfId="10534" xr:uid="{00000000-0005-0000-0000-000037160000}"/>
    <cellStyle name="Comma 15 4 5 2" xfId="32296" xr:uid="{00000000-0005-0000-0000-000038160000}"/>
    <cellStyle name="Comma 15 4 6" xfId="15551" xr:uid="{00000000-0005-0000-0000-000039160000}"/>
    <cellStyle name="Comma 15 4 6 2" xfId="37256" xr:uid="{00000000-0005-0000-0000-00003A160000}"/>
    <cellStyle name="Comma 15 4 7" xfId="30739" xr:uid="{00000000-0005-0000-0000-00003B160000}"/>
    <cellStyle name="Comma 15 40" xfId="30642" xr:uid="{00000000-0005-0000-0000-00003C160000}"/>
    <cellStyle name="Comma 15 5" xfId="3386" xr:uid="{00000000-0005-0000-0000-00003D160000}"/>
    <cellStyle name="Comma 15 5 2" xfId="11774" xr:uid="{00000000-0005-0000-0000-00003E160000}"/>
    <cellStyle name="Comma 15 5 2 2" xfId="33533" xr:uid="{00000000-0005-0000-0000-00003F160000}"/>
    <cellStyle name="Comma 15 5 3" xfId="10536" xr:uid="{00000000-0005-0000-0000-000040160000}"/>
    <cellStyle name="Comma 15 5 3 2" xfId="32298" xr:uid="{00000000-0005-0000-0000-000041160000}"/>
    <cellStyle name="Comma 15 5 4" xfId="15552" xr:uid="{00000000-0005-0000-0000-000042160000}"/>
    <cellStyle name="Comma 15 5 4 2" xfId="37257" xr:uid="{00000000-0005-0000-0000-000043160000}"/>
    <cellStyle name="Comma 15 5 5" xfId="30741" xr:uid="{00000000-0005-0000-0000-000044160000}"/>
    <cellStyle name="Comma 15 6" xfId="3387" xr:uid="{00000000-0005-0000-0000-000045160000}"/>
    <cellStyle name="Comma 15 6 2" xfId="11775" xr:uid="{00000000-0005-0000-0000-000046160000}"/>
    <cellStyle name="Comma 15 6 2 2" xfId="33534" xr:uid="{00000000-0005-0000-0000-000047160000}"/>
    <cellStyle name="Comma 15 6 3" xfId="10537" xr:uid="{00000000-0005-0000-0000-000048160000}"/>
    <cellStyle name="Comma 15 6 3 2" xfId="32299" xr:uid="{00000000-0005-0000-0000-000049160000}"/>
    <cellStyle name="Comma 15 6 4" xfId="15553" xr:uid="{00000000-0005-0000-0000-00004A160000}"/>
    <cellStyle name="Comma 15 6 4 2" xfId="37258" xr:uid="{00000000-0005-0000-0000-00004B160000}"/>
    <cellStyle name="Comma 15 6 5" xfId="30742" xr:uid="{00000000-0005-0000-0000-00004C160000}"/>
    <cellStyle name="Comma 15 7" xfId="3388" xr:uid="{00000000-0005-0000-0000-00004D160000}"/>
    <cellStyle name="Comma 15 7 2" xfId="11776" xr:uid="{00000000-0005-0000-0000-00004E160000}"/>
    <cellStyle name="Comma 15 7 2 2" xfId="33535" xr:uid="{00000000-0005-0000-0000-00004F160000}"/>
    <cellStyle name="Comma 15 7 3" xfId="10538" xr:uid="{00000000-0005-0000-0000-000050160000}"/>
    <cellStyle name="Comma 15 7 3 2" xfId="32300" xr:uid="{00000000-0005-0000-0000-000051160000}"/>
    <cellStyle name="Comma 15 7 4" xfId="30743" xr:uid="{00000000-0005-0000-0000-000052160000}"/>
    <cellStyle name="Comma 15 8" xfId="3389" xr:uid="{00000000-0005-0000-0000-000053160000}"/>
    <cellStyle name="Comma 15 8 2" xfId="11777" xr:uid="{00000000-0005-0000-0000-000054160000}"/>
    <cellStyle name="Comma 15 8 2 2" xfId="33536" xr:uid="{00000000-0005-0000-0000-000055160000}"/>
    <cellStyle name="Comma 15 8 3" xfId="10539" xr:uid="{00000000-0005-0000-0000-000056160000}"/>
    <cellStyle name="Comma 15 8 3 2" xfId="32301" xr:uid="{00000000-0005-0000-0000-000057160000}"/>
    <cellStyle name="Comma 15 8 4" xfId="30744" xr:uid="{00000000-0005-0000-0000-000058160000}"/>
    <cellStyle name="Comma 15 9" xfId="3390" xr:uid="{00000000-0005-0000-0000-000059160000}"/>
    <cellStyle name="Comma 15 9 2" xfId="11778" xr:uid="{00000000-0005-0000-0000-00005A160000}"/>
    <cellStyle name="Comma 15 9 2 2" xfId="33537" xr:uid="{00000000-0005-0000-0000-00005B160000}"/>
    <cellStyle name="Comma 15 9 3" xfId="10540" xr:uid="{00000000-0005-0000-0000-00005C160000}"/>
    <cellStyle name="Comma 15 9 3 2" xfId="32302" xr:uid="{00000000-0005-0000-0000-00005D160000}"/>
    <cellStyle name="Comma 15 9 4" xfId="30745" xr:uid="{00000000-0005-0000-0000-00005E160000}"/>
    <cellStyle name="Comma 151" xfId="7167" xr:uid="{00000000-0005-0000-0000-00005F160000}"/>
    <cellStyle name="Comma 151 2" xfId="12467" xr:uid="{00000000-0005-0000-0000-000060160000}"/>
    <cellStyle name="Comma 151 2 2" xfId="34224" xr:uid="{00000000-0005-0000-0000-000061160000}"/>
    <cellStyle name="Comma 151 3" xfId="11230" xr:uid="{00000000-0005-0000-0000-000062160000}"/>
    <cellStyle name="Comma 151 3 2" xfId="32990" xr:uid="{00000000-0005-0000-0000-000063160000}"/>
    <cellStyle name="Comma 151 4" xfId="31523" xr:uid="{00000000-0005-0000-0000-000064160000}"/>
    <cellStyle name="Comma 152" xfId="7168" xr:uid="{00000000-0005-0000-0000-000065160000}"/>
    <cellStyle name="Comma 152 2" xfId="7169" xr:uid="{00000000-0005-0000-0000-000066160000}"/>
    <cellStyle name="Comma 152 2 2" xfId="12469" xr:uid="{00000000-0005-0000-0000-000067160000}"/>
    <cellStyle name="Comma 152 2 2 2" xfId="34226" xr:uid="{00000000-0005-0000-0000-000068160000}"/>
    <cellStyle name="Comma 152 2 3" xfId="11232" xr:uid="{00000000-0005-0000-0000-000069160000}"/>
    <cellStyle name="Comma 152 2 3 2" xfId="32992" xr:uid="{00000000-0005-0000-0000-00006A160000}"/>
    <cellStyle name="Comma 152 2 4" xfId="31525" xr:uid="{00000000-0005-0000-0000-00006B160000}"/>
    <cellStyle name="Comma 152 3" xfId="12468" xr:uid="{00000000-0005-0000-0000-00006C160000}"/>
    <cellStyle name="Comma 152 3 2" xfId="34225" xr:uid="{00000000-0005-0000-0000-00006D160000}"/>
    <cellStyle name="Comma 152 4" xfId="11231" xr:uid="{00000000-0005-0000-0000-00006E160000}"/>
    <cellStyle name="Comma 152 4 2" xfId="32991" xr:uid="{00000000-0005-0000-0000-00006F160000}"/>
    <cellStyle name="Comma 152 5" xfId="31524" xr:uid="{00000000-0005-0000-0000-000070160000}"/>
    <cellStyle name="Comma 16" xfId="2211" xr:uid="{00000000-0005-0000-0000-000071160000}"/>
    <cellStyle name="Comma 16 10" xfId="9976" xr:uid="{00000000-0005-0000-0000-000072160000}"/>
    <cellStyle name="Comma 16 10 2" xfId="12777" xr:uid="{00000000-0005-0000-0000-000073160000}"/>
    <cellStyle name="Comma 16 10 2 2" xfId="34533" xr:uid="{00000000-0005-0000-0000-000074160000}"/>
    <cellStyle name="Comma 16 10 3" xfId="11540" xr:uid="{00000000-0005-0000-0000-000075160000}"/>
    <cellStyle name="Comma 16 10 3 2" xfId="33299" xr:uid="{00000000-0005-0000-0000-000076160000}"/>
    <cellStyle name="Comma 16 10 4" xfId="32045" xr:uid="{00000000-0005-0000-0000-000077160000}"/>
    <cellStyle name="Comma 16 11" xfId="10373" xr:uid="{00000000-0005-0000-0000-000078160000}"/>
    <cellStyle name="Comma 16 2" xfId="2212" xr:uid="{00000000-0005-0000-0000-000079160000}"/>
    <cellStyle name="Comma 16 2 2" xfId="11682" xr:uid="{00000000-0005-0000-0000-00007A160000}"/>
    <cellStyle name="Comma 16 2 2 2" xfId="33441" xr:uid="{00000000-0005-0000-0000-00007B160000}"/>
    <cellStyle name="Comma 16 2 3" xfId="10442" xr:uid="{00000000-0005-0000-0000-00007C160000}"/>
    <cellStyle name="Comma 16 2 3 2" xfId="32204" xr:uid="{00000000-0005-0000-0000-00007D160000}"/>
    <cellStyle name="Comma 16 2 4" xfId="18635" xr:uid="{00000000-0005-0000-0000-00007E160000}"/>
    <cellStyle name="Comma 16 2 5" xfId="30645" xr:uid="{00000000-0005-0000-0000-00007F160000}"/>
    <cellStyle name="Comma 16 3" xfId="2213" xr:uid="{00000000-0005-0000-0000-000080160000}"/>
    <cellStyle name="Comma 16 3 2" xfId="2214" xr:uid="{00000000-0005-0000-0000-000081160000}"/>
    <cellStyle name="Comma 16 3 2 2" xfId="7078" xr:uid="{00000000-0005-0000-0000-000082160000}"/>
    <cellStyle name="Comma 16 3 2 2 2" xfId="12424" xr:uid="{00000000-0005-0000-0000-000083160000}"/>
    <cellStyle name="Comma 16 3 2 2 2 2" xfId="34181" xr:uid="{00000000-0005-0000-0000-000084160000}"/>
    <cellStyle name="Comma 16 3 2 2 3" xfId="11187" xr:uid="{00000000-0005-0000-0000-000085160000}"/>
    <cellStyle name="Comma 16 3 2 2 3 2" xfId="32947" xr:uid="{00000000-0005-0000-0000-000086160000}"/>
    <cellStyle name="Comma 16 3 2 2 4" xfId="31480" xr:uid="{00000000-0005-0000-0000-000087160000}"/>
    <cellStyle name="Comma 16 3 3" xfId="7059" xr:uid="{00000000-0005-0000-0000-000088160000}"/>
    <cellStyle name="Comma 16 3 3 2" xfId="12408" xr:uid="{00000000-0005-0000-0000-000089160000}"/>
    <cellStyle name="Comma 16 3 3 2 2" xfId="34165" xr:uid="{00000000-0005-0000-0000-00008A160000}"/>
    <cellStyle name="Comma 16 3 3 3" xfId="11171" xr:uid="{00000000-0005-0000-0000-00008B160000}"/>
    <cellStyle name="Comma 16 3 3 3 2" xfId="32931" xr:uid="{00000000-0005-0000-0000-00008C160000}"/>
    <cellStyle name="Comma 16 3 3 4" xfId="15554" xr:uid="{00000000-0005-0000-0000-00008D160000}"/>
    <cellStyle name="Comma 16 3 3 4 2" xfId="37259" xr:uid="{00000000-0005-0000-0000-00008E160000}"/>
    <cellStyle name="Comma 16 3 3 5" xfId="31464" xr:uid="{00000000-0005-0000-0000-00008F160000}"/>
    <cellStyle name="Comma 16 3 4" xfId="7080" xr:uid="{00000000-0005-0000-0000-000090160000}"/>
    <cellStyle name="Comma 16 3 4 2" xfId="12426" xr:uid="{00000000-0005-0000-0000-000091160000}"/>
    <cellStyle name="Comma 16 3 4 2 2" xfId="34183" xr:uid="{00000000-0005-0000-0000-000092160000}"/>
    <cellStyle name="Comma 16 3 4 3" xfId="11189" xr:uid="{00000000-0005-0000-0000-000093160000}"/>
    <cellStyle name="Comma 16 3 4 3 2" xfId="32949" xr:uid="{00000000-0005-0000-0000-000094160000}"/>
    <cellStyle name="Comma 16 3 4 4" xfId="15555" xr:uid="{00000000-0005-0000-0000-000095160000}"/>
    <cellStyle name="Comma 16 3 4 4 2" xfId="37260" xr:uid="{00000000-0005-0000-0000-000096160000}"/>
    <cellStyle name="Comma 16 3 4 5" xfId="31482" xr:uid="{00000000-0005-0000-0000-000097160000}"/>
    <cellStyle name="Comma 16 3 5" xfId="10374" xr:uid="{00000000-0005-0000-0000-000098160000}"/>
    <cellStyle name="Comma 16 3 5 2" xfId="12878" xr:uid="{00000000-0005-0000-0000-000099160000}"/>
    <cellStyle name="Comma 16 3 5 2 2" xfId="34634" xr:uid="{00000000-0005-0000-0000-00009A160000}"/>
    <cellStyle name="Comma 16 3 5 3" xfId="11642" xr:uid="{00000000-0005-0000-0000-00009B160000}"/>
    <cellStyle name="Comma 16 3 5 3 2" xfId="33401" xr:uid="{00000000-0005-0000-0000-00009C160000}"/>
    <cellStyle name="Comma 16 3 5 4" xfId="32163" xr:uid="{00000000-0005-0000-0000-00009D160000}"/>
    <cellStyle name="Comma 16 4" xfId="3391" xr:uid="{00000000-0005-0000-0000-00009E160000}"/>
    <cellStyle name="Comma 16 4 2" xfId="11779" xr:uid="{00000000-0005-0000-0000-00009F160000}"/>
    <cellStyle name="Comma 16 4 2 2" xfId="15556" xr:uid="{00000000-0005-0000-0000-0000A0160000}"/>
    <cellStyle name="Comma 16 4 2 2 2" xfId="37261" xr:uid="{00000000-0005-0000-0000-0000A1160000}"/>
    <cellStyle name="Comma 16 4 2 3" xfId="33538" xr:uid="{00000000-0005-0000-0000-0000A2160000}"/>
    <cellStyle name="Comma 16 4 3" xfId="10541" xr:uid="{00000000-0005-0000-0000-0000A3160000}"/>
    <cellStyle name="Comma 16 4 3 2" xfId="32303" xr:uid="{00000000-0005-0000-0000-0000A4160000}"/>
    <cellStyle name="Comma 16 4 4" xfId="30746" xr:uid="{00000000-0005-0000-0000-0000A5160000}"/>
    <cellStyle name="Comma 16 5" xfId="3884" xr:uid="{00000000-0005-0000-0000-0000A6160000}"/>
    <cellStyle name="Comma 16 5 2" xfId="11887" xr:uid="{00000000-0005-0000-0000-0000A7160000}"/>
    <cellStyle name="Comma 16 5 2 2" xfId="33645" xr:uid="{00000000-0005-0000-0000-0000A8160000}"/>
    <cellStyle name="Comma 16 5 3" xfId="10649" xr:uid="{00000000-0005-0000-0000-0000A9160000}"/>
    <cellStyle name="Comma 16 5 3 2" xfId="32410" xr:uid="{00000000-0005-0000-0000-0000AA160000}"/>
    <cellStyle name="Comma 16 5 4" xfId="15557" xr:uid="{00000000-0005-0000-0000-0000AB160000}"/>
    <cellStyle name="Comma 16 5 4 2" xfId="37262" xr:uid="{00000000-0005-0000-0000-0000AC160000}"/>
    <cellStyle name="Comma 16 5 5" xfId="30854" xr:uid="{00000000-0005-0000-0000-0000AD160000}"/>
    <cellStyle name="Comma 16 6" xfId="7076" xr:uid="{00000000-0005-0000-0000-0000AE160000}"/>
    <cellStyle name="Comma 16 6 2" xfId="15558" xr:uid="{00000000-0005-0000-0000-0000AF160000}"/>
    <cellStyle name="Comma 16 7" xfId="7060" xr:uid="{00000000-0005-0000-0000-0000B0160000}"/>
    <cellStyle name="Comma 16 8" xfId="7077" xr:uid="{00000000-0005-0000-0000-0000B1160000}"/>
    <cellStyle name="Comma 16 9" xfId="7721" xr:uid="{00000000-0005-0000-0000-0000B2160000}"/>
    <cellStyle name="Comma 17" xfId="2215" xr:uid="{00000000-0005-0000-0000-0000B3160000}"/>
    <cellStyle name="Comma 17 10" xfId="9977" xr:uid="{00000000-0005-0000-0000-0000B4160000}"/>
    <cellStyle name="Comma 17 10 2" xfId="12778" xr:uid="{00000000-0005-0000-0000-0000B5160000}"/>
    <cellStyle name="Comma 17 10 2 2" xfId="34534" xr:uid="{00000000-0005-0000-0000-0000B6160000}"/>
    <cellStyle name="Comma 17 10 3" xfId="11541" xr:uid="{00000000-0005-0000-0000-0000B7160000}"/>
    <cellStyle name="Comma 17 10 3 2" xfId="33300" xr:uid="{00000000-0005-0000-0000-0000B8160000}"/>
    <cellStyle name="Comma 17 10 4" xfId="32046" xr:uid="{00000000-0005-0000-0000-0000B9160000}"/>
    <cellStyle name="Comma 17 11" xfId="10375" xr:uid="{00000000-0005-0000-0000-0000BA160000}"/>
    <cellStyle name="Comma 17 11 2" xfId="12879" xr:uid="{00000000-0005-0000-0000-0000BB160000}"/>
    <cellStyle name="Comma 17 11 2 2" xfId="34635" xr:uid="{00000000-0005-0000-0000-0000BC160000}"/>
    <cellStyle name="Comma 17 11 3" xfId="11643" xr:uid="{00000000-0005-0000-0000-0000BD160000}"/>
    <cellStyle name="Comma 17 11 3 2" xfId="33402" xr:uid="{00000000-0005-0000-0000-0000BE160000}"/>
    <cellStyle name="Comma 17 11 4" xfId="32164" xr:uid="{00000000-0005-0000-0000-0000BF160000}"/>
    <cellStyle name="Comma 17 2" xfId="2216" xr:uid="{00000000-0005-0000-0000-0000C0160000}"/>
    <cellStyle name="Comma 17 2 2" xfId="2217" xr:uid="{00000000-0005-0000-0000-0000C1160000}"/>
    <cellStyle name="Comma 17 2 2 2" xfId="9978" xr:uid="{00000000-0005-0000-0000-0000C2160000}"/>
    <cellStyle name="Comma 17 2 2 2 2" xfId="12779" xr:uid="{00000000-0005-0000-0000-0000C3160000}"/>
    <cellStyle name="Comma 17 2 2 2 2 2" xfId="34535" xr:uid="{00000000-0005-0000-0000-0000C4160000}"/>
    <cellStyle name="Comma 17 2 2 2 3" xfId="11542" xr:uid="{00000000-0005-0000-0000-0000C5160000}"/>
    <cellStyle name="Comma 17 2 2 2 3 2" xfId="33301" xr:uid="{00000000-0005-0000-0000-0000C6160000}"/>
    <cellStyle name="Comma 17 2 2 2 4" xfId="32047" xr:uid="{00000000-0005-0000-0000-0000C7160000}"/>
    <cellStyle name="Comma 17 2 3" xfId="15559" xr:uid="{00000000-0005-0000-0000-0000C8160000}"/>
    <cellStyle name="Comma 17 3" xfId="3392" xr:uid="{00000000-0005-0000-0000-0000C9160000}"/>
    <cellStyle name="Comma 17 3 2" xfId="9979" xr:uid="{00000000-0005-0000-0000-0000CA160000}"/>
    <cellStyle name="Comma 17 3 2 2" xfId="12780" xr:uid="{00000000-0005-0000-0000-0000CB160000}"/>
    <cellStyle name="Comma 17 3 2 2 2" xfId="34536" xr:uid="{00000000-0005-0000-0000-0000CC160000}"/>
    <cellStyle name="Comma 17 3 2 3" xfId="11543" xr:uid="{00000000-0005-0000-0000-0000CD160000}"/>
    <cellStyle name="Comma 17 3 2 3 2" xfId="33302" xr:uid="{00000000-0005-0000-0000-0000CE160000}"/>
    <cellStyle name="Comma 17 3 2 4" xfId="32048" xr:uid="{00000000-0005-0000-0000-0000CF160000}"/>
    <cellStyle name="Comma 17 3 3" xfId="11780" xr:uid="{00000000-0005-0000-0000-0000D0160000}"/>
    <cellStyle name="Comma 17 3 3 2" xfId="33539" xr:uid="{00000000-0005-0000-0000-0000D1160000}"/>
    <cellStyle name="Comma 17 3 4" xfId="10542" xr:uid="{00000000-0005-0000-0000-0000D2160000}"/>
    <cellStyle name="Comma 17 3 4 2" xfId="32304" xr:uid="{00000000-0005-0000-0000-0000D3160000}"/>
    <cellStyle name="Comma 17 3 5" xfId="15560" xr:uid="{00000000-0005-0000-0000-0000D4160000}"/>
    <cellStyle name="Comma 17 3 5 2" xfId="37263" xr:uid="{00000000-0005-0000-0000-0000D5160000}"/>
    <cellStyle name="Comma 17 3 6" xfId="30747" xr:uid="{00000000-0005-0000-0000-0000D6160000}"/>
    <cellStyle name="Comma 17 4" xfId="3885" xr:uid="{00000000-0005-0000-0000-0000D7160000}"/>
    <cellStyle name="Comma 17 4 2" xfId="9980" xr:uid="{00000000-0005-0000-0000-0000D8160000}"/>
    <cellStyle name="Comma 17 4 2 2" xfId="12781" xr:uid="{00000000-0005-0000-0000-0000D9160000}"/>
    <cellStyle name="Comma 17 4 2 2 2" xfId="34537" xr:uid="{00000000-0005-0000-0000-0000DA160000}"/>
    <cellStyle name="Comma 17 4 2 3" xfId="11544" xr:uid="{00000000-0005-0000-0000-0000DB160000}"/>
    <cellStyle name="Comma 17 4 2 3 2" xfId="33303" xr:uid="{00000000-0005-0000-0000-0000DC160000}"/>
    <cellStyle name="Comma 17 4 2 4" xfId="32049" xr:uid="{00000000-0005-0000-0000-0000DD160000}"/>
    <cellStyle name="Comma 17 4 3" xfId="11888" xr:uid="{00000000-0005-0000-0000-0000DE160000}"/>
    <cellStyle name="Comma 17 4 3 2" xfId="33646" xr:uid="{00000000-0005-0000-0000-0000DF160000}"/>
    <cellStyle name="Comma 17 4 4" xfId="10650" xr:uid="{00000000-0005-0000-0000-0000E0160000}"/>
    <cellStyle name="Comma 17 4 4 2" xfId="32411" xr:uid="{00000000-0005-0000-0000-0000E1160000}"/>
    <cellStyle name="Comma 17 4 5" xfId="30855" xr:uid="{00000000-0005-0000-0000-0000E2160000}"/>
    <cellStyle name="Comma 17 5" xfId="7079" xr:uid="{00000000-0005-0000-0000-0000E3160000}"/>
    <cellStyle name="Comma 17 5 2" xfId="9981" xr:uid="{00000000-0005-0000-0000-0000E4160000}"/>
    <cellStyle name="Comma 17 5 2 2" xfId="12782" xr:uid="{00000000-0005-0000-0000-0000E5160000}"/>
    <cellStyle name="Comma 17 5 2 2 2" xfId="34538" xr:uid="{00000000-0005-0000-0000-0000E6160000}"/>
    <cellStyle name="Comma 17 5 2 3" xfId="11545" xr:uid="{00000000-0005-0000-0000-0000E7160000}"/>
    <cellStyle name="Comma 17 5 2 3 2" xfId="33304" xr:uid="{00000000-0005-0000-0000-0000E8160000}"/>
    <cellStyle name="Comma 17 5 2 4" xfId="32050" xr:uid="{00000000-0005-0000-0000-0000E9160000}"/>
    <cellStyle name="Comma 17 5 3" xfId="12425" xr:uid="{00000000-0005-0000-0000-0000EA160000}"/>
    <cellStyle name="Comma 17 5 3 2" xfId="34182" xr:uid="{00000000-0005-0000-0000-0000EB160000}"/>
    <cellStyle name="Comma 17 5 4" xfId="11188" xr:uid="{00000000-0005-0000-0000-0000EC160000}"/>
    <cellStyle name="Comma 17 5 4 2" xfId="32948" xr:uid="{00000000-0005-0000-0000-0000ED160000}"/>
    <cellStyle name="Comma 17 5 5" xfId="31481" xr:uid="{00000000-0005-0000-0000-0000EE160000}"/>
    <cellStyle name="Comma 17 6" xfId="7058" xr:uid="{00000000-0005-0000-0000-0000EF160000}"/>
    <cellStyle name="Comma 17 6 2" xfId="9982" xr:uid="{00000000-0005-0000-0000-0000F0160000}"/>
    <cellStyle name="Comma 17 6 2 2" xfId="12783" xr:uid="{00000000-0005-0000-0000-0000F1160000}"/>
    <cellStyle name="Comma 17 6 2 2 2" xfId="34539" xr:uid="{00000000-0005-0000-0000-0000F2160000}"/>
    <cellStyle name="Comma 17 6 2 3" xfId="11546" xr:uid="{00000000-0005-0000-0000-0000F3160000}"/>
    <cellStyle name="Comma 17 6 2 3 2" xfId="33305" xr:uid="{00000000-0005-0000-0000-0000F4160000}"/>
    <cellStyle name="Comma 17 6 2 4" xfId="32051" xr:uid="{00000000-0005-0000-0000-0000F5160000}"/>
    <cellStyle name="Comma 17 6 3" xfId="12407" xr:uid="{00000000-0005-0000-0000-0000F6160000}"/>
    <cellStyle name="Comma 17 6 3 2" xfId="34164" xr:uid="{00000000-0005-0000-0000-0000F7160000}"/>
    <cellStyle name="Comma 17 6 4" xfId="11170" xr:uid="{00000000-0005-0000-0000-0000F8160000}"/>
    <cellStyle name="Comma 17 6 4 2" xfId="32930" xr:uid="{00000000-0005-0000-0000-0000F9160000}"/>
    <cellStyle name="Comma 17 6 5" xfId="31463" xr:uid="{00000000-0005-0000-0000-0000FA160000}"/>
    <cellStyle name="Comma 17 7" xfId="7085" xr:uid="{00000000-0005-0000-0000-0000FB160000}"/>
    <cellStyle name="Comma 17 7 2" xfId="9983" xr:uid="{00000000-0005-0000-0000-0000FC160000}"/>
    <cellStyle name="Comma 17 7 2 2" xfId="12784" xr:uid="{00000000-0005-0000-0000-0000FD160000}"/>
    <cellStyle name="Comma 17 7 2 2 2" xfId="34540" xr:uid="{00000000-0005-0000-0000-0000FE160000}"/>
    <cellStyle name="Comma 17 7 2 3" xfId="11547" xr:uid="{00000000-0005-0000-0000-0000FF160000}"/>
    <cellStyle name="Comma 17 7 2 3 2" xfId="33306" xr:uid="{00000000-0005-0000-0000-000000170000}"/>
    <cellStyle name="Comma 17 7 2 4" xfId="32052" xr:uid="{00000000-0005-0000-0000-000001170000}"/>
    <cellStyle name="Comma 17 7 3" xfId="12431" xr:uid="{00000000-0005-0000-0000-000002170000}"/>
    <cellStyle name="Comma 17 7 3 2" xfId="34188" xr:uid="{00000000-0005-0000-0000-000003170000}"/>
    <cellStyle name="Comma 17 7 4" xfId="11194" xr:uid="{00000000-0005-0000-0000-000004170000}"/>
    <cellStyle name="Comma 17 7 4 2" xfId="32954" xr:uid="{00000000-0005-0000-0000-000005170000}"/>
    <cellStyle name="Comma 17 7 5" xfId="31487" xr:uid="{00000000-0005-0000-0000-000006170000}"/>
    <cellStyle name="Comma 17 8" xfId="9984" xr:uid="{00000000-0005-0000-0000-000007170000}"/>
    <cellStyle name="Comma 17 8 2" xfId="12785" xr:uid="{00000000-0005-0000-0000-000008170000}"/>
    <cellStyle name="Comma 17 8 2 2" xfId="34541" xr:uid="{00000000-0005-0000-0000-000009170000}"/>
    <cellStyle name="Comma 17 8 3" xfId="11548" xr:uid="{00000000-0005-0000-0000-00000A170000}"/>
    <cellStyle name="Comma 17 8 3 2" xfId="33307" xr:uid="{00000000-0005-0000-0000-00000B170000}"/>
    <cellStyle name="Comma 17 8 4" xfId="32053" xr:uid="{00000000-0005-0000-0000-00000C170000}"/>
    <cellStyle name="Comma 17 9" xfId="9985" xr:uid="{00000000-0005-0000-0000-00000D170000}"/>
    <cellStyle name="Comma 17 9 2" xfId="12786" xr:uid="{00000000-0005-0000-0000-00000E170000}"/>
    <cellStyle name="Comma 17 9 2 2" xfId="34542" xr:uid="{00000000-0005-0000-0000-00000F170000}"/>
    <cellStyle name="Comma 17 9 3" xfId="11549" xr:uid="{00000000-0005-0000-0000-000010170000}"/>
    <cellStyle name="Comma 17 9 3 2" xfId="33308" xr:uid="{00000000-0005-0000-0000-000011170000}"/>
    <cellStyle name="Comma 17 9 4" xfId="32054" xr:uid="{00000000-0005-0000-0000-000012170000}"/>
    <cellStyle name="Comma 18" xfId="2218" xr:uid="{00000000-0005-0000-0000-000013170000}"/>
    <cellStyle name="Comma 18 10" xfId="9986" xr:uid="{00000000-0005-0000-0000-000014170000}"/>
    <cellStyle name="Comma 18 10 2" xfId="12787" xr:uid="{00000000-0005-0000-0000-000015170000}"/>
    <cellStyle name="Comma 18 10 2 2" xfId="34543" xr:uid="{00000000-0005-0000-0000-000016170000}"/>
    <cellStyle name="Comma 18 10 3" xfId="11550" xr:uid="{00000000-0005-0000-0000-000017170000}"/>
    <cellStyle name="Comma 18 10 3 2" xfId="33309" xr:uid="{00000000-0005-0000-0000-000018170000}"/>
    <cellStyle name="Comma 18 10 4" xfId="32055" xr:uid="{00000000-0005-0000-0000-000019170000}"/>
    <cellStyle name="Comma 18 11" xfId="11683" xr:uid="{00000000-0005-0000-0000-00001A170000}"/>
    <cellStyle name="Comma 18 11 2" xfId="33442" xr:uid="{00000000-0005-0000-0000-00001B170000}"/>
    <cellStyle name="Comma 18 12" xfId="10443" xr:uid="{00000000-0005-0000-0000-00001C170000}"/>
    <cellStyle name="Comma 18 12 2" xfId="32205" xr:uid="{00000000-0005-0000-0000-00001D170000}"/>
    <cellStyle name="Comma 18 13" xfId="30646" xr:uid="{00000000-0005-0000-0000-00001E170000}"/>
    <cellStyle name="Comma 18 2" xfId="2219" xr:uid="{00000000-0005-0000-0000-00001F170000}"/>
    <cellStyle name="Comma 18 2 10" xfId="10444" xr:uid="{00000000-0005-0000-0000-000020170000}"/>
    <cellStyle name="Comma 18 2 10 2" xfId="32206" xr:uid="{00000000-0005-0000-0000-000021170000}"/>
    <cellStyle name="Comma 18 2 11" xfId="30647" xr:uid="{00000000-0005-0000-0000-000022170000}"/>
    <cellStyle name="Comma 18 2 2" xfId="7081" xr:uid="{00000000-0005-0000-0000-000023170000}"/>
    <cellStyle name="Comma 18 2 2 2" xfId="7082" xr:uid="{00000000-0005-0000-0000-000024170000}"/>
    <cellStyle name="Comma 18 2 2 2 2" xfId="12428" xr:uid="{00000000-0005-0000-0000-000025170000}"/>
    <cellStyle name="Comma 18 2 2 2 2 2" xfId="34185" xr:uid="{00000000-0005-0000-0000-000026170000}"/>
    <cellStyle name="Comma 18 2 2 2 3" xfId="11191" xr:uid="{00000000-0005-0000-0000-000027170000}"/>
    <cellStyle name="Comma 18 2 2 2 3 2" xfId="32951" xr:uid="{00000000-0005-0000-0000-000028170000}"/>
    <cellStyle name="Comma 18 2 2 2 4" xfId="31484" xr:uid="{00000000-0005-0000-0000-000029170000}"/>
    <cellStyle name="Comma 18 2 2 3" xfId="7056" xr:uid="{00000000-0005-0000-0000-00002A170000}"/>
    <cellStyle name="Comma 18 2 2 3 2" xfId="12405" xr:uid="{00000000-0005-0000-0000-00002B170000}"/>
    <cellStyle name="Comma 18 2 2 3 2 2" xfId="34162" xr:uid="{00000000-0005-0000-0000-00002C170000}"/>
    <cellStyle name="Comma 18 2 2 3 3" xfId="11168" xr:uid="{00000000-0005-0000-0000-00002D170000}"/>
    <cellStyle name="Comma 18 2 2 3 3 2" xfId="32928" xr:uid="{00000000-0005-0000-0000-00002E170000}"/>
    <cellStyle name="Comma 18 2 2 3 4" xfId="31461" xr:uid="{00000000-0005-0000-0000-00002F170000}"/>
    <cellStyle name="Comma 18 2 2 4" xfId="7089" xr:uid="{00000000-0005-0000-0000-000030170000}"/>
    <cellStyle name="Comma 18 2 2 4 2" xfId="12434" xr:uid="{00000000-0005-0000-0000-000031170000}"/>
    <cellStyle name="Comma 18 2 2 4 2 2" xfId="34191" xr:uid="{00000000-0005-0000-0000-000032170000}"/>
    <cellStyle name="Comma 18 2 2 4 3" xfId="11197" xr:uid="{00000000-0005-0000-0000-000033170000}"/>
    <cellStyle name="Comma 18 2 2 4 3 2" xfId="32957" xr:uid="{00000000-0005-0000-0000-000034170000}"/>
    <cellStyle name="Comma 18 2 2 4 4" xfId="31490" xr:uid="{00000000-0005-0000-0000-000035170000}"/>
    <cellStyle name="Comma 18 2 2 5" xfId="10377" xr:uid="{00000000-0005-0000-0000-000036170000}"/>
    <cellStyle name="Comma 18 2 2 5 2" xfId="12881" xr:uid="{00000000-0005-0000-0000-000037170000}"/>
    <cellStyle name="Comma 18 2 2 5 2 2" xfId="34637" xr:uid="{00000000-0005-0000-0000-000038170000}"/>
    <cellStyle name="Comma 18 2 2 5 3" xfId="11645" xr:uid="{00000000-0005-0000-0000-000039170000}"/>
    <cellStyle name="Comma 18 2 2 5 3 2" xfId="33404" xr:uid="{00000000-0005-0000-0000-00003A170000}"/>
    <cellStyle name="Comma 18 2 2 5 4" xfId="32166" xr:uid="{00000000-0005-0000-0000-00003B170000}"/>
    <cellStyle name="Comma 18 2 2 6" xfId="12427" xr:uid="{00000000-0005-0000-0000-00003C170000}"/>
    <cellStyle name="Comma 18 2 2 6 2" xfId="34184" xr:uid="{00000000-0005-0000-0000-00003D170000}"/>
    <cellStyle name="Comma 18 2 2 7" xfId="11190" xr:uid="{00000000-0005-0000-0000-00003E170000}"/>
    <cellStyle name="Comma 18 2 2 7 2" xfId="32950" xr:uid="{00000000-0005-0000-0000-00003F170000}"/>
    <cellStyle name="Comma 18 2 2 8" xfId="15561" xr:uid="{00000000-0005-0000-0000-000040170000}"/>
    <cellStyle name="Comma 18 2 2 8 2" xfId="37264" xr:uid="{00000000-0005-0000-0000-000041170000}"/>
    <cellStyle name="Comma 18 2 2 9" xfId="31483" xr:uid="{00000000-0005-0000-0000-000042170000}"/>
    <cellStyle name="Comma 18 2 3" xfId="7083" xr:uid="{00000000-0005-0000-0000-000043170000}"/>
    <cellStyle name="Comma 18 2 3 2" xfId="12429" xr:uid="{00000000-0005-0000-0000-000044170000}"/>
    <cellStyle name="Comma 18 2 3 2 2" xfId="34186" xr:uid="{00000000-0005-0000-0000-000045170000}"/>
    <cellStyle name="Comma 18 2 3 3" xfId="11192" xr:uid="{00000000-0005-0000-0000-000046170000}"/>
    <cellStyle name="Comma 18 2 3 3 2" xfId="32952" xr:uid="{00000000-0005-0000-0000-000047170000}"/>
    <cellStyle name="Comma 18 2 3 4" xfId="31485" xr:uid="{00000000-0005-0000-0000-000048170000}"/>
    <cellStyle name="Comma 18 2 4" xfId="7084" xr:uid="{00000000-0005-0000-0000-000049170000}"/>
    <cellStyle name="Comma 18 2 4 2" xfId="12430" xr:uid="{00000000-0005-0000-0000-00004A170000}"/>
    <cellStyle name="Comma 18 2 4 2 2" xfId="34187" xr:uid="{00000000-0005-0000-0000-00004B170000}"/>
    <cellStyle name="Comma 18 2 4 3" xfId="11193" xr:uid="{00000000-0005-0000-0000-00004C170000}"/>
    <cellStyle name="Comma 18 2 4 3 2" xfId="32953" xr:uid="{00000000-0005-0000-0000-00004D170000}"/>
    <cellStyle name="Comma 18 2 4 4" xfId="31486" xr:uid="{00000000-0005-0000-0000-00004E170000}"/>
    <cellStyle name="Comma 18 2 5" xfId="7057" xr:uid="{00000000-0005-0000-0000-00004F170000}"/>
    <cellStyle name="Comma 18 2 5 2" xfId="12406" xr:uid="{00000000-0005-0000-0000-000050170000}"/>
    <cellStyle name="Comma 18 2 5 2 2" xfId="34163" xr:uid="{00000000-0005-0000-0000-000051170000}"/>
    <cellStyle name="Comma 18 2 5 3" xfId="11169" xr:uid="{00000000-0005-0000-0000-000052170000}"/>
    <cellStyle name="Comma 18 2 5 3 2" xfId="32929" xr:uid="{00000000-0005-0000-0000-000053170000}"/>
    <cellStyle name="Comma 18 2 5 4" xfId="31462" xr:uid="{00000000-0005-0000-0000-000054170000}"/>
    <cellStyle name="Comma 18 2 6" xfId="7088" xr:uid="{00000000-0005-0000-0000-000055170000}"/>
    <cellStyle name="Comma 18 2 6 2" xfId="12433" xr:uid="{00000000-0005-0000-0000-000056170000}"/>
    <cellStyle name="Comma 18 2 6 2 2" xfId="34190" xr:uid="{00000000-0005-0000-0000-000057170000}"/>
    <cellStyle name="Comma 18 2 6 3" xfId="11196" xr:uid="{00000000-0005-0000-0000-000058170000}"/>
    <cellStyle name="Comma 18 2 6 3 2" xfId="32956" xr:uid="{00000000-0005-0000-0000-000059170000}"/>
    <cellStyle name="Comma 18 2 6 4" xfId="31489" xr:uid="{00000000-0005-0000-0000-00005A170000}"/>
    <cellStyle name="Comma 18 2 7" xfId="9987" xr:uid="{00000000-0005-0000-0000-00005B170000}"/>
    <cellStyle name="Comma 18 2 7 2" xfId="12788" xr:uid="{00000000-0005-0000-0000-00005C170000}"/>
    <cellStyle name="Comma 18 2 7 2 2" xfId="34544" xr:uid="{00000000-0005-0000-0000-00005D170000}"/>
    <cellStyle name="Comma 18 2 7 3" xfId="11551" xr:uid="{00000000-0005-0000-0000-00005E170000}"/>
    <cellStyle name="Comma 18 2 7 3 2" xfId="33310" xr:uid="{00000000-0005-0000-0000-00005F170000}"/>
    <cellStyle name="Comma 18 2 7 4" xfId="32056" xr:uid="{00000000-0005-0000-0000-000060170000}"/>
    <cellStyle name="Comma 18 2 8" xfId="10376" xr:uid="{00000000-0005-0000-0000-000061170000}"/>
    <cellStyle name="Comma 18 2 8 2" xfId="12880" xr:uid="{00000000-0005-0000-0000-000062170000}"/>
    <cellStyle name="Comma 18 2 8 2 2" xfId="34636" xr:uid="{00000000-0005-0000-0000-000063170000}"/>
    <cellStyle name="Comma 18 2 8 3" xfId="11644" xr:uid="{00000000-0005-0000-0000-000064170000}"/>
    <cellStyle name="Comma 18 2 8 3 2" xfId="33403" xr:uid="{00000000-0005-0000-0000-000065170000}"/>
    <cellStyle name="Comma 18 2 8 4" xfId="32165" xr:uid="{00000000-0005-0000-0000-000066170000}"/>
    <cellStyle name="Comma 18 2 9" xfId="11684" xr:uid="{00000000-0005-0000-0000-000067170000}"/>
    <cellStyle name="Comma 18 2 9 2" xfId="33443" xr:uid="{00000000-0005-0000-0000-000068170000}"/>
    <cellStyle name="Comma 18 3" xfId="3393" xr:uid="{00000000-0005-0000-0000-000069170000}"/>
    <cellStyle name="Comma 18 3 2" xfId="9988" xr:uid="{00000000-0005-0000-0000-00006A170000}"/>
    <cellStyle name="Comma 18 3 2 2" xfId="12789" xr:uid="{00000000-0005-0000-0000-00006B170000}"/>
    <cellStyle name="Comma 18 3 2 2 2" xfId="34545" xr:uid="{00000000-0005-0000-0000-00006C170000}"/>
    <cellStyle name="Comma 18 3 2 3" xfId="11552" xr:uid="{00000000-0005-0000-0000-00006D170000}"/>
    <cellStyle name="Comma 18 3 2 3 2" xfId="33311" xr:uid="{00000000-0005-0000-0000-00006E170000}"/>
    <cellStyle name="Comma 18 3 2 4" xfId="32057" xr:uid="{00000000-0005-0000-0000-00006F170000}"/>
    <cellStyle name="Comma 18 3 3" xfId="11781" xr:uid="{00000000-0005-0000-0000-000070170000}"/>
    <cellStyle name="Comma 18 3 3 2" xfId="33540" xr:uid="{00000000-0005-0000-0000-000071170000}"/>
    <cellStyle name="Comma 18 3 4" xfId="10543" xr:uid="{00000000-0005-0000-0000-000072170000}"/>
    <cellStyle name="Comma 18 3 4 2" xfId="32305" xr:uid="{00000000-0005-0000-0000-000073170000}"/>
    <cellStyle name="Comma 18 3 5" xfId="30748" xr:uid="{00000000-0005-0000-0000-000074170000}"/>
    <cellStyle name="Comma 18 4" xfId="3886" xr:uid="{00000000-0005-0000-0000-000075170000}"/>
    <cellStyle name="Comma 18 4 10" xfId="30856" xr:uid="{00000000-0005-0000-0000-000076170000}"/>
    <cellStyle name="Comma 18 4 2" xfId="7086" xr:uid="{00000000-0005-0000-0000-000077170000}"/>
    <cellStyle name="Comma 18 4 2 2" xfId="12432" xr:uid="{00000000-0005-0000-0000-000078170000}"/>
    <cellStyle name="Comma 18 4 2 2 2" xfId="34189" xr:uid="{00000000-0005-0000-0000-000079170000}"/>
    <cellStyle name="Comma 18 4 2 3" xfId="11195" xr:uid="{00000000-0005-0000-0000-00007A170000}"/>
    <cellStyle name="Comma 18 4 2 3 2" xfId="32955" xr:uid="{00000000-0005-0000-0000-00007B170000}"/>
    <cellStyle name="Comma 18 4 2 4" xfId="31488" xr:uid="{00000000-0005-0000-0000-00007C170000}"/>
    <cellStyle name="Comma 18 4 3" xfId="7055" xr:uid="{00000000-0005-0000-0000-00007D170000}"/>
    <cellStyle name="Comma 18 4 3 2" xfId="12404" xr:uid="{00000000-0005-0000-0000-00007E170000}"/>
    <cellStyle name="Comma 18 4 3 2 2" xfId="34161" xr:uid="{00000000-0005-0000-0000-00007F170000}"/>
    <cellStyle name="Comma 18 4 3 3" xfId="11167" xr:uid="{00000000-0005-0000-0000-000080170000}"/>
    <cellStyle name="Comma 18 4 3 3 2" xfId="32927" xr:uid="{00000000-0005-0000-0000-000081170000}"/>
    <cellStyle name="Comma 18 4 3 4" xfId="31460" xr:uid="{00000000-0005-0000-0000-000082170000}"/>
    <cellStyle name="Comma 18 4 4" xfId="7090" xr:uid="{00000000-0005-0000-0000-000083170000}"/>
    <cellStyle name="Comma 18 4 4 2" xfId="12435" xr:uid="{00000000-0005-0000-0000-000084170000}"/>
    <cellStyle name="Comma 18 4 4 2 2" xfId="34192" xr:uid="{00000000-0005-0000-0000-000085170000}"/>
    <cellStyle name="Comma 18 4 4 3" xfId="11198" xr:uid="{00000000-0005-0000-0000-000086170000}"/>
    <cellStyle name="Comma 18 4 4 3 2" xfId="32958" xr:uid="{00000000-0005-0000-0000-000087170000}"/>
    <cellStyle name="Comma 18 4 4 4" xfId="31491" xr:uid="{00000000-0005-0000-0000-000088170000}"/>
    <cellStyle name="Comma 18 4 5" xfId="9989" xr:uid="{00000000-0005-0000-0000-000089170000}"/>
    <cellStyle name="Comma 18 4 5 2" xfId="12790" xr:uid="{00000000-0005-0000-0000-00008A170000}"/>
    <cellStyle name="Comma 18 4 5 2 2" xfId="34546" xr:uid="{00000000-0005-0000-0000-00008B170000}"/>
    <cellStyle name="Comma 18 4 5 3" xfId="11553" xr:uid="{00000000-0005-0000-0000-00008C170000}"/>
    <cellStyle name="Comma 18 4 5 3 2" xfId="33312" xr:uid="{00000000-0005-0000-0000-00008D170000}"/>
    <cellStyle name="Comma 18 4 5 4" xfId="32058" xr:uid="{00000000-0005-0000-0000-00008E170000}"/>
    <cellStyle name="Comma 18 4 6" xfId="10378" xr:uid="{00000000-0005-0000-0000-00008F170000}"/>
    <cellStyle name="Comma 18 4 6 2" xfId="12882" xr:uid="{00000000-0005-0000-0000-000090170000}"/>
    <cellStyle name="Comma 18 4 6 2 2" xfId="34638" xr:uid="{00000000-0005-0000-0000-000091170000}"/>
    <cellStyle name="Comma 18 4 6 3" xfId="11646" xr:uid="{00000000-0005-0000-0000-000092170000}"/>
    <cellStyle name="Comma 18 4 6 3 2" xfId="33405" xr:uid="{00000000-0005-0000-0000-000093170000}"/>
    <cellStyle name="Comma 18 4 6 4" xfId="32167" xr:uid="{00000000-0005-0000-0000-000094170000}"/>
    <cellStyle name="Comma 18 4 7" xfId="11889" xr:uid="{00000000-0005-0000-0000-000095170000}"/>
    <cellStyle name="Comma 18 4 7 2" xfId="33647" xr:uid="{00000000-0005-0000-0000-000096170000}"/>
    <cellStyle name="Comma 18 4 8" xfId="10651" xr:uid="{00000000-0005-0000-0000-000097170000}"/>
    <cellStyle name="Comma 18 4 8 2" xfId="32412" xr:uid="{00000000-0005-0000-0000-000098170000}"/>
    <cellStyle name="Comma 18 4 9" xfId="15562" xr:uid="{00000000-0005-0000-0000-000099170000}"/>
    <cellStyle name="Comma 18 4 9 2" xfId="37265" xr:uid="{00000000-0005-0000-0000-00009A170000}"/>
    <cellStyle name="Comma 18 5" xfId="9990" xr:uid="{00000000-0005-0000-0000-00009B170000}"/>
    <cellStyle name="Comma 18 5 2" xfId="12791" xr:uid="{00000000-0005-0000-0000-00009C170000}"/>
    <cellStyle name="Comma 18 5 2 2" xfId="34547" xr:uid="{00000000-0005-0000-0000-00009D170000}"/>
    <cellStyle name="Comma 18 5 3" xfId="11554" xr:uid="{00000000-0005-0000-0000-00009E170000}"/>
    <cellStyle name="Comma 18 5 3 2" xfId="33313" xr:uid="{00000000-0005-0000-0000-00009F170000}"/>
    <cellStyle name="Comma 18 5 4" xfId="32059" xr:uid="{00000000-0005-0000-0000-0000A0170000}"/>
    <cellStyle name="Comma 18 6" xfId="9991" xr:uid="{00000000-0005-0000-0000-0000A1170000}"/>
    <cellStyle name="Comma 18 6 2" xfId="12792" xr:uid="{00000000-0005-0000-0000-0000A2170000}"/>
    <cellStyle name="Comma 18 6 2 2" xfId="34548" xr:uid="{00000000-0005-0000-0000-0000A3170000}"/>
    <cellStyle name="Comma 18 6 3" xfId="11555" xr:uid="{00000000-0005-0000-0000-0000A4170000}"/>
    <cellStyle name="Comma 18 6 3 2" xfId="33314" xr:uid="{00000000-0005-0000-0000-0000A5170000}"/>
    <cellStyle name="Comma 18 6 4" xfId="32060" xr:uid="{00000000-0005-0000-0000-0000A6170000}"/>
    <cellStyle name="Comma 18 7" xfId="9992" xr:uid="{00000000-0005-0000-0000-0000A7170000}"/>
    <cellStyle name="Comma 18 7 2" xfId="12793" xr:uid="{00000000-0005-0000-0000-0000A8170000}"/>
    <cellStyle name="Comma 18 7 2 2" xfId="34549" xr:uid="{00000000-0005-0000-0000-0000A9170000}"/>
    <cellStyle name="Comma 18 7 3" xfId="11556" xr:uid="{00000000-0005-0000-0000-0000AA170000}"/>
    <cellStyle name="Comma 18 7 3 2" xfId="33315" xr:uid="{00000000-0005-0000-0000-0000AB170000}"/>
    <cellStyle name="Comma 18 7 4" xfId="32061" xr:uid="{00000000-0005-0000-0000-0000AC170000}"/>
    <cellStyle name="Comma 18 8" xfId="9993" xr:uid="{00000000-0005-0000-0000-0000AD170000}"/>
    <cellStyle name="Comma 18 8 2" xfId="12794" xr:uid="{00000000-0005-0000-0000-0000AE170000}"/>
    <cellStyle name="Comma 18 8 2 2" xfId="34550" xr:uid="{00000000-0005-0000-0000-0000AF170000}"/>
    <cellStyle name="Comma 18 8 3" xfId="11557" xr:uid="{00000000-0005-0000-0000-0000B0170000}"/>
    <cellStyle name="Comma 18 8 3 2" xfId="33316" xr:uid="{00000000-0005-0000-0000-0000B1170000}"/>
    <cellStyle name="Comma 18 8 4" xfId="32062" xr:uid="{00000000-0005-0000-0000-0000B2170000}"/>
    <cellStyle name="Comma 18 9" xfId="9994" xr:uid="{00000000-0005-0000-0000-0000B3170000}"/>
    <cellStyle name="Comma 18 9 2" xfId="12795" xr:uid="{00000000-0005-0000-0000-0000B4170000}"/>
    <cellStyle name="Comma 18 9 2 2" xfId="34551" xr:uid="{00000000-0005-0000-0000-0000B5170000}"/>
    <cellStyle name="Comma 18 9 3" xfId="11558" xr:uid="{00000000-0005-0000-0000-0000B6170000}"/>
    <cellStyle name="Comma 18 9 3 2" xfId="33317" xr:uid="{00000000-0005-0000-0000-0000B7170000}"/>
    <cellStyle name="Comma 18 9 4" xfId="32063" xr:uid="{00000000-0005-0000-0000-0000B8170000}"/>
    <cellStyle name="Comma 19" xfId="2220" xr:uid="{00000000-0005-0000-0000-0000B9170000}"/>
    <cellStyle name="Comma 19 10" xfId="9995" xr:uid="{00000000-0005-0000-0000-0000BA170000}"/>
    <cellStyle name="Comma 19 10 2" xfId="12796" xr:uid="{00000000-0005-0000-0000-0000BB170000}"/>
    <cellStyle name="Comma 19 10 2 2" xfId="34552" xr:uid="{00000000-0005-0000-0000-0000BC170000}"/>
    <cellStyle name="Comma 19 10 3" xfId="11559" xr:uid="{00000000-0005-0000-0000-0000BD170000}"/>
    <cellStyle name="Comma 19 10 3 2" xfId="33318" xr:uid="{00000000-0005-0000-0000-0000BE170000}"/>
    <cellStyle name="Comma 19 10 4" xfId="32064" xr:uid="{00000000-0005-0000-0000-0000BF170000}"/>
    <cellStyle name="Comma 19 11" xfId="11685" xr:uid="{00000000-0005-0000-0000-0000C0170000}"/>
    <cellStyle name="Comma 19 11 2" xfId="33444" xr:uid="{00000000-0005-0000-0000-0000C1170000}"/>
    <cellStyle name="Comma 19 12" xfId="10445" xr:uid="{00000000-0005-0000-0000-0000C2170000}"/>
    <cellStyle name="Comma 19 12 2" xfId="32207" xr:uid="{00000000-0005-0000-0000-0000C3170000}"/>
    <cellStyle name="Comma 19 13" xfId="30648" xr:uid="{00000000-0005-0000-0000-0000C4170000}"/>
    <cellStyle name="Comma 19 2" xfId="2221" xr:uid="{00000000-0005-0000-0000-0000C5170000}"/>
    <cellStyle name="Comma 19 2 2" xfId="9996" xr:uid="{00000000-0005-0000-0000-0000C6170000}"/>
    <cellStyle name="Comma 19 2 2 2" xfId="12797" xr:uid="{00000000-0005-0000-0000-0000C7170000}"/>
    <cellStyle name="Comma 19 2 2 2 2" xfId="34553" xr:uid="{00000000-0005-0000-0000-0000C8170000}"/>
    <cellStyle name="Comma 19 2 2 3" xfId="11560" xr:uid="{00000000-0005-0000-0000-0000C9170000}"/>
    <cellStyle name="Comma 19 2 2 3 2" xfId="33319" xr:uid="{00000000-0005-0000-0000-0000CA170000}"/>
    <cellStyle name="Comma 19 2 2 4" xfId="32065" xr:uid="{00000000-0005-0000-0000-0000CB170000}"/>
    <cellStyle name="Comma 19 2 3" xfId="11686" xr:uid="{00000000-0005-0000-0000-0000CC170000}"/>
    <cellStyle name="Comma 19 2 3 2" xfId="33445" xr:uid="{00000000-0005-0000-0000-0000CD170000}"/>
    <cellStyle name="Comma 19 2 4" xfId="10446" xr:uid="{00000000-0005-0000-0000-0000CE170000}"/>
    <cellStyle name="Comma 19 2 4 2" xfId="32208" xr:uid="{00000000-0005-0000-0000-0000CF170000}"/>
    <cellStyle name="Comma 19 2 5" xfId="30649" xr:uid="{00000000-0005-0000-0000-0000D0170000}"/>
    <cellStyle name="Comma 19 3" xfId="9997" xr:uid="{00000000-0005-0000-0000-0000D1170000}"/>
    <cellStyle name="Comma 19 3 2" xfId="12798" xr:uid="{00000000-0005-0000-0000-0000D2170000}"/>
    <cellStyle name="Comma 19 3 2 2" xfId="34554" xr:uid="{00000000-0005-0000-0000-0000D3170000}"/>
    <cellStyle name="Comma 19 3 3" xfId="11561" xr:uid="{00000000-0005-0000-0000-0000D4170000}"/>
    <cellStyle name="Comma 19 3 3 2" xfId="33320" xr:uid="{00000000-0005-0000-0000-0000D5170000}"/>
    <cellStyle name="Comma 19 3 4" xfId="15563" xr:uid="{00000000-0005-0000-0000-0000D6170000}"/>
    <cellStyle name="Comma 19 3 4 2" xfId="37266" xr:uid="{00000000-0005-0000-0000-0000D7170000}"/>
    <cellStyle name="Comma 19 3 5" xfId="32066" xr:uid="{00000000-0005-0000-0000-0000D8170000}"/>
    <cellStyle name="Comma 19 4" xfId="9998" xr:uid="{00000000-0005-0000-0000-0000D9170000}"/>
    <cellStyle name="Comma 19 4 2" xfId="12799" xr:uid="{00000000-0005-0000-0000-0000DA170000}"/>
    <cellStyle name="Comma 19 4 2 2" xfId="34555" xr:uid="{00000000-0005-0000-0000-0000DB170000}"/>
    <cellStyle name="Comma 19 4 3" xfId="11562" xr:uid="{00000000-0005-0000-0000-0000DC170000}"/>
    <cellStyle name="Comma 19 4 3 2" xfId="33321" xr:uid="{00000000-0005-0000-0000-0000DD170000}"/>
    <cellStyle name="Comma 19 4 4" xfId="15564" xr:uid="{00000000-0005-0000-0000-0000DE170000}"/>
    <cellStyle name="Comma 19 4 4 2" xfId="37267" xr:uid="{00000000-0005-0000-0000-0000DF170000}"/>
    <cellStyle name="Comma 19 4 5" xfId="32067" xr:uid="{00000000-0005-0000-0000-0000E0170000}"/>
    <cellStyle name="Comma 19 5" xfId="9999" xr:uid="{00000000-0005-0000-0000-0000E1170000}"/>
    <cellStyle name="Comma 19 5 2" xfId="12800" xr:uid="{00000000-0005-0000-0000-0000E2170000}"/>
    <cellStyle name="Comma 19 5 2 2" xfId="34556" xr:uid="{00000000-0005-0000-0000-0000E3170000}"/>
    <cellStyle name="Comma 19 5 3" xfId="11563" xr:uid="{00000000-0005-0000-0000-0000E4170000}"/>
    <cellStyle name="Comma 19 5 3 2" xfId="33322" xr:uid="{00000000-0005-0000-0000-0000E5170000}"/>
    <cellStyle name="Comma 19 5 4" xfId="32068" xr:uid="{00000000-0005-0000-0000-0000E6170000}"/>
    <cellStyle name="Comma 19 6" xfId="10000" xr:uid="{00000000-0005-0000-0000-0000E7170000}"/>
    <cellStyle name="Comma 19 6 2" xfId="12801" xr:uid="{00000000-0005-0000-0000-0000E8170000}"/>
    <cellStyle name="Comma 19 6 2 2" xfId="34557" xr:uid="{00000000-0005-0000-0000-0000E9170000}"/>
    <cellStyle name="Comma 19 6 3" xfId="11564" xr:uid="{00000000-0005-0000-0000-0000EA170000}"/>
    <cellStyle name="Comma 19 6 3 2" xfId="33323" xr:uid="{00000000-0005-0000-0000-0000EB170000}"/>
    <cellStyle name="Comma 19 6 4" xfId="32069" xr:uid="{00000000-0005-0000-0000-0000EC170000}"/>
    <cellStyle name="Comma 19 7" xfId="10001" xr:uid="{00000000-0005-0000-0000-0000ED170000}"/>
    <cellStyle name="Comma 19 7 2" xfId="12802" xr:uid="{00000000-0005-0000-0000-0000EE170000}"/>
    <cellStyle name="Comma 19 7 2 2" xfId="34558" xr:uid="{00000000-0005-0000-0000-0000EF170000}"/>
    <cellStyle name="Comma 19 7 3" xfId="11565" xr:uid="{00000000-0005-0000-0000-0000F0170000}"/>
    <cellStyle name="Comma 19 7 3 2" xfId="33324" xr:uid="{00000000-0005-0000-0000-0000F1170000}"/>
    <cellStyle name="Comma 19 7 4" xfId="32070" xr:uid="{00000000-0005-0000-0000-0000F2170000}"/>
    <cellStyle name="Comma 19 8" xfId="10002" xr:uid="{00000000-0005-0000-0000-0000F3170000}"/>
    <cellStyle name="Comma 19 8 2" xfId="12803" xr:uid="{00000000-0005-0000-0000-0000F4170000}"/>
    <cellStyle name="Comma 19 8 2 2" xfId="34559" xr:uid="{00000000-0005-0000-0000-0000F5170000}"/>
    <cellStyle name="Comma 19 8 3" xfId="11566" xr:uid="{00000000-0005-0000-0000-0000F6170000}"/>
    <cellStyle name="Comma 19 8 3 2" xfId="33325" xr:uid="{00000000-0005-0000-0000-0000F7170000}"/>
    <cellStyle name="Comma 19 8 4" xfId="32071" xr:uid="{00000000-0005-0000-0000-0000F8170000}"/>
    <cellStyle name="Comma 19 9" xfId="10003" xr:uid="{00000000-0005-0000-0000-0000F9170000}"/>
    <cellStyle name="Comma 19 9 2" xfId="12804" xr:uid="{00000000-0005-0000-0000-0000FA170000}"/>
    <cellStyle name="Comma 19 9 2 2" xfId="34560" xr:uid="{00000000-0005-0000-0000-0000FB170000}"/>
    <cellStyle name="Comma 19 9 3" xfId="11567" xr:uid="{00000000-0005-0000-0000-0000FC170000}"/>
    <cellStyle name="Comma 19 9 3 2" xfId="33326" xr:uid="{00000000-0005-0000-0000-0000FD170000}"/>
    <cellStyle name="Comma 19 9 4" xfId="32072" xr:uid="{00000000-0005-0000-0000-0000FE170000}"/>
    <cellStyle name="Comma 2" xfId="2222" xr:uid="{00000000-0005-0000-0000-0000FF170000}"/>
    <cellStyle name="Comma 2 10" xfId="2223" xr:uid="{00000000-0005-0000-0000-000000180000}"/>
    <cellStyle name="Comma 2 10 10" xfId="10447" xr:uid="{00000000-0005-0000-0000-000001180000}"/>
    <cellStyle name="Comma 2 10 10 2" xfId="32209" xr:uid="{00000000-0005-0000-0000-000002180000}"/>
    <cellStyle name="Comma 2 10 11" xfId="30651" xr:uid="{00000000-0005-0000-0000-000003180000}"/>
    <cellStyle name="Comma 2 10 2" xfId="2224" xr:uid="{00000000-0005-0000-0000-000004180000}"/>
    <cellStyle name="Comma 2 10 2 2" xfId="11688" xr:uid="{00000000-0005-0000-0000-000005180000}"/>
    <cellStyle name="Comma 2 10 2 2 2" xfId="33447" xr:uid="{00000000-0005-0000-0000-000006180000}"/>
    <cellStyle name="Comma 2 10 2 3" xfId="10448" xr:uid="{00000000-0005-0000-0000-000007180000}"/>
    <cellStyle name="Comma 2 10 2 3 2" xfId="32210" xr:uid="{00000000-0005-0000-0000-000008180000}"/>
    <cellStyle name="Comma 2 10 2 4" xfId="30652" xr:uid="{00000000-0005-0000-0000-000009180000}"/>
    <cellStyle name="Comma 2 10 3" xfId="4112" xr:uid="{00000000-0005-0000-0000-00000A180000}"/>
    <cellStyle name="Comma 2 10 3 2" xfId="12029" xr:uid="{00000000-0005-0000-0000-00000B180000}"/>
    <cellStyle name="Comma 2 10 3 2 2" xfId="33786" xr:uid="{00000000-0005-0000-0000-00000C180000}"/>
    <cellStyle name="Comma 2 10 3 3" xfId="10791" xr:uid="{00000000-0005-0000-0000-00000D180000}"/>
    <cellStyle name="Comma 2 10 3 3 2" xfId="32551" xr:uid="{00000000-0005-0000-0000-00000E180000}"/>
    <cellStyle name="Comma 2 10 3 4" xfId="30995" xr:uid="{00000000-0005-0000-0000-00000F180000}"/>
    <cellStyle name="Comma 2 10 4" xfId="6401" xr:uid="{00000000-0005-0000-0000-000010180000}"/>
    <cellStyle name="Comma 2 10 4 2" xfId="12280" xr:uid="{00000000-0005-0000-0000-000011180000}"/>
    <cellStyle name="Comma 2 10 4 2 2" xfId="34037" xr:uid="{00000000-0005-0000-0000-000012180000}"/>
    <cellStyle name="Comma 2 10 4 3" xfId="11043" xr:uid="{00000000-0005-0000-0000-000013180000}"/>
    <cellStyle name="Comma 2 10 4 3 2" xfId="32803" xr:uid="{00000000-0005-0000-0000-000014180000}"/>
    <cellStyle name="Comma 2 10 4 4" xfId="31288" xr:uid="{00000000-0005-0000-0000-000015180000}"/>
    <cellStyle name="Comma 2 10 5" xfId="6934" xr:uid="{00000000-0005-0000-0000-000016180000}"/>
    <cellStyle name="Comma 2 10 5 2" xfId="12393" xr:uid="{00000000-0005-0000-0000-000017180000}"/>
    <cellStyle name="Comma 2 10 5 2 2" xfId="34150" xr:uid="{00000000-0005-0000-0000-000018180000}"/>
    <cellStyle name="Comma 2 10 5 3" xfId="11156" xr:uid="{00000000-0005-0000-0000-000019180000}"/>
    <cellStyle name="Comma 2 10 5 3 2" xfId="32916" xr:uid="{00000000-0005-0000-0000-00001A180000}"/>
    <cellStyle name="Comma 2 10 5 4" xfId="31404" xr:uid="{00000000-0005-0000-0000-00001B180000}"/>
    <cellStyle name="Comma 2 10 6" xfId="7405" xr:uid="{00000000-0005-0000-0000-00001C180000}"/>
    <cellStyle name="Comma 2 10 6 2" xfId="12529" xr:uid="{00000000-0005-0000-0000-00001D180000}"/>
    <cellStyle name="Comma 2 10 6 2 2" xfId="34285" xr:uid="{00000000-0005-0000-0000-00001E180000}"/>
    <cellStyle name="Comma 2 10 6 3" xfId="11292" xr:uid="{00000000-0005-0000-0000-00001F180000}"/>
    <cellStyle name="Comma 2 10 6 3 2" xfId="33051" xr:uid="{00000000-0005-0000-0000-000020180000}"/>
    <cellStyle name="Comma 2 10 6 4" xfId="31626" xr:uid="{00000000-0005-0000-0000-000021180000}"/>
    <cellStyle name="Comma 2 10 7" xfId="7767" xr:uid="{00000000-0005-0000-0000-000022180000}"/>
    <cellStyle name="Comma 2 10 7 2" xfId="12609" xr:uid="{00000000-0005-0000-0000-000023180000}"/>
    <cellStyle name="Comma 2 10 7 2 2" xfId="34365" xr:uid="{00000000-0005-0000-0000-000024180000}"/>
    <cellStyle name="Comma 2 10 7 3" xfId="11372" xr:uid="{00000000-0005-0000-0000-000025180000}"/>
    <cellStyle name="Comma 2 10 7 3 2" xfId="33131" xr:uid="{00000000-0005-0000-0000-000026180000}"/>
    <cellStyle name="Comma 2 10 7 4" xfId="31748" xr:uid="{00000000-0005-0000-0000-000027180000}"/>
    <cellStyle name="Comma 2 10 8" xfId="8381" xr:uid="{00000000-0005-0000-0000-000028180000}"/>
    <cellStyle name="Comma 2 10 8 2" xfId="12731" xr:uid="{00000000-0005-0000-0000-000029180000}"/>
    <cellStyle name="Comma 2 10 8 2 2" xfId="34487" xr:uid="{00000000-0005-0000-0000-00002A180000}"/>
    <cellStyle name="Comma 2 10 8 3" xfId="11494" xr:uid="{00000000-0005-0000-0000-00002B180000}"/>
    <cellStyle name="Comma 2 10 8 3 2" xfId="33253" xr:uid="{00000000-0005-0000-0000-00002C180000}"/>
    <cellStyle name="Comma 2 10 8 4" xfId="31954" xr:uid="{00000000-0005-0000-0000-00002D180000}"/>
    <cellStyle name="Comma 2 10 9" xfId="11687" xr:uid="{00000000-0005-0000-0000-00002E180000}"/>
    <cellStyle name="Comma 2 10 9 2" xfId="33446" xr:uid="{00000000-0005-0000-0000-00002F180000}"/>
    <cellStyle name="Comma 2 100" xfId="4113" xr:uid="{00000000-0005-0000-0000-000030180000}"/>
    <cellStyle name="Comma 2 100 2" xfId="12030" xr:uid="{00000000-0005-0000-0000-000031180000}"/>
    <cellStyle name="Comma 2 100 2 2" xfId="33787" xr:uid="{00000000-0005-0000-0000-000032180000}"/>
    <cellStyle name="Comma 2 100 3" xfId="10792" xr:uid="{00000000-0005-0000-0000-000033180000}"/>
    <cellStyle name="Comma 2 100 3 2" xfId="32552" xr:uid="{00000000-0005-0000-0000-000034180000}"/>
    <cellStyle name="Comma 2 100 4" xfId="30996" xr:uid="{00000000-0005-0000-0000-000035180000}"/>
    <cellStyle name="Comma 2 101" xfId="4114" xr:uid="{00000000-0005-0000-0000-000036180000}"/>
    <cellStyle name="Comma 2 101 2" xfId="12031" xr:uid="{00000000-0005-0000-0000-000037180000}"/>
    <cellStyle name="Comma 2 101 2 2" xfId="33788" xr:uid="{00000000-0005-0000-0000-000038180000}"/>
    <cellStyle name="Comma 2 101 3" xfId="10793" xr:uid="{00000000-0005-0000-0000-000039180000}"/>
    <cellStyle name="Comma 2 101 3 2" xfId="32553" xr:uid="{00000000-0005-0000-0000-00003A180000}"/>
    <cellStyle name="Comma 2 101 4" xfId="30997" xr:uid="{00000000-0005-0000-0000-00003B180000}"/>
    <cellStyle name="Comma 2 102" xfId="4115" xr:uid="{00000000-0005-0000-0000-00003C180000}"/>
    <cellStyle name="Comma 2 102 2" xfId="12032" xr:uid="{00000000-0005-0000-0000-00003D180000}"/>
    <cellStyle name="Comma 2 102 2 2" xfId="33789" xr:uid="{00000000-0005-0000-0000-00003E180000}"/>
    <cellStyle name="Comma 2 102 3" xfId="10794" xr:uid="{00000000-0005-0000-0000-00003F180000}"/>
    <cellStyle name="Comma 2 102 3 2" xfId="32554" xr:uid="{00000000-0005-0000-0000-000040180000}"/>
    <cellStyle name="Comma 2 102 4" xfId="30998" xr:uid="{00000000-0005-0000-0000-000041180000}"/>
    <cellStyle name="Comma 2 103" xfId="4116" xr:uid="{00000000-0005-0000-0000-000042180000}"/>
    <cellStyle name="Comma 2 103 2" xfId="12033" xr:uid="{00000000-0005-0000-0000-000043180000}"/>
    <cellStyle name="Comma 2 103 2 2" xfId="33790" xr:uid="{00000000-0005-0000-0000-000044180000}"/>
    <cellStyle name="Comma 2 103 3" xfId="10795" xr:uid="{00000000-0005-0000-0000-000045180000}"/>
    <cellStyle name="Comma 2 103 3 2" xfId="32555" xr:uid="{00000000-0005-0000-0000-000046180000}"/>
    <cellStyle name="Comma 2 103 4" xfId="30999" xr:uid="{00000000-0005-0000-0000-000047180000}"/>
    <cellStyle name="Comma 2 104" xfId="4117" xr:uid="{00000000-0005-0000-0000-000048180000}"/>
    <cellStyle name="Comma 2 104 2" xfId="12034" xr:uid="{00000000-0005-0000-0000-000049180000}"/>
    <cellStyle name="Comma 2 104 2 2" xfId="33791" xr:uid="{00000000-0005-0000-0000-00004A180000}"/>
    <cellStyle name="Comma 2 104 3" xfId="10796" xr:uid="{00000000-0005-0000-0000-00004B180000}"/>
    <cellStyle name="Comma 2 104 3 2" xfId="32556" xr:uid="{00000000-0005-0000-0000-00004C180000}"/>
    <cellStyle name="Comma 2 104 4" xfId="31000" xr:uid="{00000000-0005-0000-0000-00004D180000}"/>
    <cellStyle name="Comma 2 105" xfId="4118" xr:uid="{00000000-0005-0000-0000-00004E180000}"/>
    <cellStyle name="Comma 2 105 2" xfId="12035" xr:uid="{00000000-0005-0000-0000-00004F180000}"/>
    <cellStyle name="Comma 2 105 2 2" xfId="33792" xr:uid="{00000000-0005-0000-0000-000050180000}"/>
    <cellStyle name="Comma 2 105 3" xfId="10797" xr:uid="{00000000-0005-0000-0000-000051180000}"/>
    <cellStyle name="Comma 2 105 3 2" xfId="32557" xr:uid="{00000000-0005-0000-0000-000052180000}"/>
    <cellStyle name="Comma 2 105 4" xfId="31001" xr:uid="{00000000-0005-0000-0000-000053180000}"/>
    <cellStyle name="Comma 2 106" xfId="4119" xr:uid="{00000000-0005-0000-0000-000054180000}"/>
    <cellStyle name="Comma 2 106 2" xfId="12036" xr:uid="{00000000-0005-0000-0000-000055180000}"/>
    <cellStyle name="Comma 2 106 2 2" xfId="33793" xr:uid="{00000000-0005-0000-0000-000056180000}"/>
    <cellStyle name="Comma 2 106 3" xfId="10798" xr:uid="{00000000-0005-0000-0000-000057180000}"/>
    <cellStyle name="Comma 2 106 3 2" xfId="32558" xr:uid="{00000000-0005-0000-0000-000058180000}"/>
    <cellStyle name="Comma 2 106 4" xfId="31002" xr:uid="{00000000-0005-0000-0000-000059180000}"/>
    <cellStyle name="Comma 2 107" xfId="4120" xr:uid="{00000000-0005-0000-0000-00005A180000}"/>
    <cellStyle name="Comma 2 107 2" xfId="12037" xr:uid="{00000000-0005-0000-0000-00005B180000}"/>
    <cellStyle name="Comma 2 107 2 2" xfId="33794" xr:uid="{00000000-0005-0000-0000-00005C180000}"/>
    <cellStyle name="Comma 2 107 3" xfId="10799" xr:uid="{00000000-0005-0000-0000-00005D180000}"/>
    <cellStyle name="Comma 2 107 3 2" xfId="32559" xr:uid="{00000000-0005-0000-0000-00005E180000}"/>
    <cellStyle name="Comma 2 107 4" xfId="31003" xr:uid="{00000000-0005-0000-0000-00005F180000}"/>
    <cellStyle name="Comma 2 108" xfId="4121" xr:uid="{00000000-0005-0000-0000-000060180000}"/>
    <cellStyle name="Comma 2 108 2" xfId="12038" xr:uid="{00000000-0005-0000-0000-000061180000}"/>
    <cellStyle name="Comma 2 108 2 2" xfId="33795" xr:uid="{00000000-0005-0000-0000-000062180000}"/>
    <cellStyle name="Comma 2 108 3" xfId="10800" xr:uid="{00000000-0005-0000-0000-000063180000}"/>
    <cellStyle name="Comma 2 108 3 2" xfId="32560" xr:uid="{00000000-0005-0000-0000-000064180000}"/>
    <cellStyle name="Comma 2 108 4" xfId="31004" xr:uid="{00000000-0005-0000-0000-000065180000}"/>
    <cellStyle name="Comma 2 109" xfId="4122" xr:uid="{00000000-0005-0000-0000-000066180000}"/>
    <cellStyle name="Comma 2 109 2" xfId="12039" xr:uid="{00000000-0005-0000-0000-000067180000}"/>
    <cellStyle name="Comma 2 109 2 2" xfId="33796" xr:uid="{00000000-0005-0000-0000-000068180000}"/>
    <cellStyle name="Comma 2 109 3" xfId="10801" xr:uid="{00000000-0005-0000-0000-000069180000}"/>
    <cellStyle name="Comma 2 109 3 2" xfId="32561" xr:uid="{00000000-0005-0000-0000-00006A180000}"/>
    <cellStyle name="Comma 2 109 4" xfId="31005" xr:uid="{00000000-0005-0000-0000-00006B180000}"/>
    <cellStyle name="Comma 2 11" xfId="2225" xr:uid="{00000000-0005-0000-0000-00006C180000}"/>
    <cellStyle name="Comma 2 11 2" xfId="3394" xr:uid="{00000000-0005-0000-0000-00006D180000}"/>
    <cellStyle name="Comma 2 11 2 2" xfId="11782" xr:uid="{00000000-0005-0000-0000-00006E180000}"/>
    <cellStyle name="Comma 2 11 2 2 2" xfId="33541" xr:uid="{00000000-0005-0000-0000-00006F180000}"/>
    <cellStyle name="Comma 2 11 2 3" xfId="10544" xr:uid="{00000000-0005-0000-0000-000070180000}"/>
    <cellStyle name="Comma 2 11 2 3 2" xfId="32306" xr:uid="{00000000-0005-0000-0000-000071180000}"/>
    <cellStyle name="Comma 2 11 2 4" xfId="30749" xr:uid="{00000000-0005-0000-0000-000072180000}"/>
    <cellStyle name="Comma 2 11 3" xfId="3888" xr:uid="{00000000-0005-0000-0000-000073180000}"/>
    <cellStyle name="Comma 2 11 3 2" xfId="11891" xr:uid="{00000000-0005-0000-0000-000074180000}"/>
    <cellStyle name="Comma 2 11 3 2 2" xfId="33649" xr:uid="{00000000-0005-0000-0000-000075180000}"/>
    <cellStyle name="Comma 2 11 3 3" xfId="10653" xr:uid="{00000000-0005-0000-0000-000076180000}"/>
    <cellStyle name="Comma 2 11 3 3 2" xfId="32414" xr:uid="{00000000-0005-0000-0000-000077180000}"/>
    <cellStyle name="Comma 2 11 3 4" xfId="30858" xr:uid="{00000000-0005-0000-0000-000078180000}"/>
    <cellStyle name="Comma 2 11 4" xfId="11689" xr:uid="{00000000-0005-0000-0000-000079180000}"/>
    <cellStyle name="Comma 2 11 4 2" xfId="33448" xr:uid="{00000000-0005-0000-0000-00007A180000}"/>
    <cellStyle name="Comma 2 11 5" xfId="10449" xr:uid="{00000000-0005-0000-0000-00007B180000}"/>
    <cellStyle name="Comma 2 11 5 2" xfId="32211" xr:uid="{00000000-0005-0000-0000-00007C180000}"/>
    <cellStyle name="Comma 2 11 6" xfId="30653" xr:uid="{00000000-0005-0000-0000-00007D180000}"/>
    <cellStyle name="Comma 2 110" xfId="4123" xr:uid="{00000000-0005-0000-0000-00007E180000}"/>
    <cellStyle name="Comma 2 110 2" xfId="12040" xr:uid="{00000000-0005-0000-0000-00007F180000}"/>
    <cellStyle name="Comma 2 110 2 2" xfId="33797" xr:uid="{00000000-0005-0000-0000-000080180000}"/>
    <cellStyle name="Comma 2 110 3" xfId="10802" xr:uid="{00000000-0005-0000-0000-000081180000}"/>
    <cellStyle name="Comma 2 110 3 2" xfId="32562" xr:uid="{00000000-0005-0000-0000-000082180000}"/>
    <cellStyle name="Comma 2 110 4" xfId="31006" xr:uid="{00000000-0005-0000-0000-000083180000}"/>
    <cellStyle name="Comma 2 111" xfId="4124" xr:uid="{00000000-0005-0000-0000-000084180000}"/>
    <cellStyle name="Comma 2 111 2" xfId="12041" xr:uid="{00000000-0005-0000-0000-000085180000}"/>
    <cellStyle name="Comma 2 111 2 2" xfId="33798" xr:uid="{00000000-0005-0000-0000-000086180000}"/>
    <cellStyle name="Comma 2 111 3" xfId="10803" xr:uid="{00000000-0005-0000-0000-000087180000}"/>
    <cellStyle name="Comma 2 111 3 2" xfId="32563" xr:uid="{00000000-0005-0000-0000-000088180000}"/>
    <cellStyle name="Comma 2 111 4" xfId="31007" xr:uid="{00000000-0005-0000-0000-000089180000}"/>
    <cellStyle name="Comma 2 112" xfId="6400" xr:uid="{00000000-0005-0000-0000-00008A180000}"/>
    <cellStyle name="Comma 2 112 2" xfId="12279" xr:uid="{00000000-0005-0000-0000-00008B180000}"/>
    <cellStyle name="Comma 2 112 2 2" xfId="34036" xr:uid="{00000000-0005-0000-0000-00008C180000}"/>
    <cellStyle name="Comma 2 112 3" xfId="11042" xr:uid="{00000000-0005-0000-0000-00008D180000}"/>
    <cellStyle name="Comma 2 112 3 2" xfId="32802" xr:uid="{00000000-0005-0000-0000-00008E180000}"/>
    <cellStyle name="Comma 2 112 4" xfId="31287" xr:uid="{00000000-0005-0000-0000-00008F180000}"/>
    <cellStyle name="Comma 2 113" xfId="6935" xr:uid="{00000000-0005-0000-0000-000090180000}"/>
    <cellStyle name="Comma 2 113 2" xfId="12394" xr:uid="{00000000-0005-0000-0000-000091180000}"/>
    <cellStyle name="Comma 2 113 2 2" xfId="34151" xr:uid="{00000000-0005-0000-0000-000092180000}"/>
    <cellStyle name="Comma 2 113 3" xfId="11157" xr:uid="{00000000-0005-0000-0000-000093180000}"/>
    <cellStyle name="Comma 2 113 3 2" xfId="32917" xr:uid="{00000000-0005-0000-0000-000094180000}"/>
    <cellStyle name="Comma 2 113 4" xfId="31405" xr:uid="{00000000-0005-0000-0000-000095180000}"/>
    <cellStyle name="Comma 2 114" xfId="7087" xr:uid="{00000000-0005-0000-0000-000096180000}"/>
    <cellStyle name="Comma 2 114 2" xfId="7170" xr:uid="{00000000-0005-0000-0000-000097180000}"/>
    <cellStyle name="Comma 2 114 2 2" xfId="12470" xr:uid="{00000000-0005-0000-0000-000098180000}"/>
    <cellStyle name="Comma 2 114 2 2 2" xfId="34227" xr:uid="{00000000-0005-0000-0000-000099180000}"/>
    <cellStyle name="Comma 2 114 2 3" xfId="11233" xr:uid="{00000000-0005-0000-0000-00009A180000}"/>
    <cellStyle name="Comma 2 114 2 3 2" xfId="32993" xr:uid="{00000000-0005-0000-0000-00009B180000}"/>
    <cellStyle name="Comma 2 114 2 4" xfId="31526" xr:uid="{00000000-0005-0000-0000-00009C180000}"/>
    <cellStyle name="Comma 2 114 3" xfId="7406" xr:uid="{00000000-0005-0000-0000-00009D180000}"/>
    <cellStyle name="Comma 2 114 3 2" xfId="12530" xr:uid="{00000000-0005-0000-0000-00009E180000}"/>
    <cellStyle name="Comma 2 114 3 2 2" xfId="34286" xr:uid="{00000000-0005-0000-0000-00009F180000}"/>
    <cellStyle name="Comma 2 114 3 3" xfId="11293" xr:uid="{00000000-0005-0000-0000-0000A0180000}"/>
    <cellStyle name="Comma 2 114 3 3 2" xfId="33052" xr:uid="{00000000-0005-0000-0000-0000A1180000}"/>
    <cellStyle name="Comma 2 114 3 4" xfId="31627" xr:uid="{00000000-0005-0000-0000-0000A2180000}"/>
    <cellStyle name="Comma 2 115" xfId="7054" xr:uid="{00000000-0005-0000-0000-0000A3180000}"/>
    <cellStyle name="Comma 2 115 2" xfId="7171" xr:uid="{00000000-0005-0000-0000-0000A4180000}"/>
    <cellStyle name="Comma 2 115 2 2" xfId="12471" xr:uid="{00000000-0005-0000-0000-0000A5180000}"/>
    <cellStyle name="Comma 2 115 2 2 2" xfId="34228" xr:uid="{00000000-0005-0000-0000-0000A6180000}"/>
    <cellStyle name="Comma 2 115 2 3" xfId="11234" xr:uid="{00000000-0005-0000-0000-0000A7180000}"/>
    <cellStyle name="Comma 2 115 2 3 2" xfId="32994" xr:uid="{00000000-0005-0000-0000-0000A8180000}"/>
    <cellStyle name="Comma 2 115 2 4" xfId="31527" xr:uid="{00000000-0005-0000-0000-0000A9180000}"/>
    <cellStyle name="Comma 2 115 3" xfId="7407" xr:uid="{00000000-0005-0000-0000-0000AA180000}"/>
    <cellStyle name="Comma 2 115 3 2" xfId="12531" xr:uid="{00000000-0005-0000-0000-0000AB180000}"/>
    <cellStyle name="Comma 2 115 3 2 2" xfId="34287" xr:uid="{00000000-0005-0000-0000-0000AC180000}"/>
    <cellStyle name="Comma 2 115 3 3" xfId="11294" xr:uid="{00000000-0005-0000-0000-0000AD180000}"/>
    <cellStyle name="Comma 2 115 3 3 2" xfId="33053" xr:uid="{00000000-0005-0000-0000-0000AE180000}"/>
    <cellStyle name="Comma 2 115 3 4" xfId="31628" xr:uid="{00000000-0005-0000-0000-0000AF180000}"/>
    <cellStyle name="Comma 2 116" xfId="7091" xr:uid="{00000000-0005-0000-0000-0000B0180000}"/>
    <cellStyle name="Comma 2 116 2" xfId="7172" xr:uid="{00000000-0005-0000-0000-0000B1180000}"/>
    <cellStyle name="Comma 2 116 2 2" xfId="12472" xr:uid="{00000000-0005-0000-0000-0000B2180000}"/>
    <cellStyle name="Comma 2 116 2 2 2" xfId="34229" xr:uid="{00000000-0005-0000-0000-0000B3180000}"/>
    <cellStyle name="Comma 2 116 2 3" xfId="11235" xr:uid="{00000000-0005-0000-0000-0000B4180000}"/>
    <cellStyle name="Comma 2 116 2 3 2" xfId="32995" xr:uid="{00000000-0005-0000-0000-0000B5180000}"/>
    <cellStyle name="Comma 2 116 2 4" xfId="31528" xr:uid="{00000000-0005-0000-0000-0000B6180000}"/>
    <cellStyle name="Comma 2 116 3" xfId="7408" xr:uid="{00000000-0005-0000-0000-0000B7180000}"/>
    <cellStyle name="Comma 2 116 3 2" xfId="12532" xr:uid="{00000000-0005-0000-0000-0000B8180000}"/>
    <cellStyle name="Comma 2 116 3 2 2" xfId="34288" xr:uid="{00000000-0005-0000-0000-0000B9180000}"/>
    <cellStyle name="Comma 2 116 3 3" xfId="11295" xr:uid="{00000000-0005-0000-0000-0000BA180000}"/>
    <cellStyle name="Comma 2 116 3 3 2" xfId="33054" xr:uid="{00000000-0005-0000-0000-0000BB180000}"/>
    <cellStyle name="Comma 2 116 3 4" xfId="31629" xr:uid="{00000000-0005-0000-0000-0000BC180000}"/>
    <cellStyle name="Comma 2 117" xfId="7173" xr:uid="{00000000-0005-0000-0000-0000BD180000}"/>
    <cellStyle name="Comma 2 117 2" xfId="12473" xr:uid="{00000000-0005-0000-0000-0000BE180000}"/>
    <cellStyle name="Comma 2 117 2 2" xfId="34230" xr:uid="{00000000-0005-0000-0000-0000BF180000}"/>
    <cellStyle name="Comma 2 117 3" xfId="11236" xr:uid="{00000000-0005-0000-0000-0000C0180000}"/>
    <cellStyle name="Comma 2 117 3 2" xfId="32996" xr:uid="{00000000-0005-0000-0000-0000C1180000}"/>
    <cellStyle name="Comma 2 117 4" xfId="31529" xr:uid="{00000000-0005-0000-0000-0000C2180000}"/>
    <cellStyle name="Comma 2 118" xfId="7174" xr:uid="{00000000-0005-0000-0000-0000C3180000}"/>
    <cellStyle name="Comma 2 118 2" xfId="12474" xr:uid="{00000000-0005-0000-0000-0000C4180000}"/>
    <cellStyle name="Comma 2 118 2 2" xfId="34231" xr:uid="{00000000-0005-0000-0000-0000C5180000}"/>
    <cellStyle name="Comma 2 118 3" xfId="11237" xr:uid="{00000000-0005-0000-0000-0000C6180000}"/>
    <cellStyle name="Comma 2 118 3 2" xfId="32997" xr:uid="{00000000-0005-0000-0000-0000C7180000}"/>
    <cellStyle name="Comma 2 118 4" xfId="31530" xr:uid="{00000000-0005-0000-0000-0000C8180000}"/>
    <cellStyle name="Comma 2 119" xfId="7175" xr:uid="{00000000-0005-0000-0000-0000C9180000}"/>
    <cellStyle name="Comma 2 119 2" xfId="12475" xr:uid="{00000000-0005-0000-0000-0000CA180000}"/>
    <cellStyle name="Comma 2 119 2 2" xfId="34232" xr:uid="{00000000-0005-0000-0000-0000CB180000}"/>
    <cellStyle name="Comma 2 119 3" xfId="11238" xr:uid="{00000000-0005-0000-0000-0000CC180000}"/>
    <cellStyle name="Comma 2 119 3 2" xfId="32998" xr:uid="{00000000-0005-0000-0000-0000CD180000}"/>
    <cellStyle name="Comma 2 119 4" xfId="31531" xr:uid="{00000000-0005-0000-0000-0000CE180000}"/>
    <cellStyle name="Comma 2 12" xfId="2226" xr:uid="{00000000-0005-0000-0000-0000CF180000}"/>
    <cellStyle name="Comma 2 12 2" xfId="3395" xr:uid="{00000000-0005-0000-0000-0000D0180000}"/>
    <cellStyle name="Comma 2 12 2 2" xfId="11783" xr:uid="{00000000-0005-0000-0000-0000D1180000}"/>
    <cellStyle name="Comma 2 12 2 2 2" xfId="33542" xr:uid="{00000000-0005-0000-0000-0000D2180000}"/>
    <cellStyle name="Comma 2 12 2 3" xfId="10545" xr:uid="{00000000-0005-0000-0000-0000D3180000}"/>
    <cellStyle name="Comma 2 12 2 3 2" xfId="32307" xr:uid="{00000000-0005-0000-0000-0000D4180000}"/>
    <cellStyle name="Comma 2 12 2 4" xfId="30750" xr:uid="{00000000-0005-0000-0000-0000D5180000}"/>
    <cellStyle name="Comma 2 12 3" xfId="3889" xr:uid="{00000000-0005-0000-0000-0000D6180000}"/>
    <cellStyle name="Comma 2 12 3 2" xfId="11892" xr:uid="{00000000-0005-0000-0000-0000D7180000}"/>
    <cellStyle name="Comma 2 12 3 2 2" xfId="33650" xr:uid="{00000000-0005-0000-0000-0000D8180000}"/>
    <cellStyle name="Comma 2 12 3 3" xfId="10654" xr:uid="{00000000-0005-0000-0000-0000D9180000}"/>
    <cellStyle name="Comma 2 12 3 3 2" xfId="32415" xr:uid="{00000000-0005-0000-0000-0000DA180000}"/>
    <cellStyle name="Comma 2 12 3 4" xfId="30859" xr:uid="{00000000-0005-0000-0000-0000DB180000}"/>
    <cellStyle name="Comma 2 12 4" xfId="11690" xr:uid="{00000000-0005-0000-0000-0000DC180000}"/>
    <cellStyle name="Comma 2 12 4 2" xfId="33449" xr:uid="{00000000-0005-0000-0000-0000DD180000}"/>
    <cellStyle name="Comma 2 12 5" xfId="10450" xr:uid="{00000000-0005-0000-0000-0000DE180000}"/>
    <cellStyle name="Comma 2 12 5 2" xfId="32212" xr:uid="{00000000-0005-0000-0000-0000DF180000}"/>
    <cellStyle name="Comma 2 12 6" xfId="30654" xr:uid="{00000000-0005-0000-0000-0000E0180000}"/>
    <cellStyle name="Comma 2 120" xfId="7176" xr:uid="{00000000-0005-0000-0000-0000E1180000}"/>
    <cellStyle name="Comma 2 120 2" xfId="12476" xr:uid="{00000000-0005-0000-0000-0000E2180000}"/>
    <cellStyle name="Comma 2 120 2 2" xfId="34233" xr:uid="{00000000-0005-0000-0000-0000E3180000}"/>
    <cellStyle name="Comma 2 120 3" xfId="11239" xr:uid="{00000000-0005-0000-0000-0000E4180000}"/>
    <cellStyle name="Comma 2 120 3 2" xfId="32999" xr:uid="{00000000-0005-0000-0000-0000E5180000}"/>
    <cellStyle name="Comma 2 120 4" xfId="31532" xr:uid="{00000000-0005-0000-0000-0000E6180000}"/>
    <cellStyle name="Comma 2 121" xfId="7404" xr:uid="{00000000-0005-0000-0000-0000E7180000}"/>
    <cellStyle name="Comma 2 121 2" xfId="12528" xr:uid="{00000000-0005-0000-0000-0000E8180000}"/>
    <cellStyle name="Comma 2 121 2 2" xfId="34284" xr:uid="{00000000-0005-0000-0000-0000E9180000}"/>
    <cellStyle name="Comma 2 121 3" xfId="11291" xr:uid="{00000000-0005-0000-0000-0000EA180000}"/>
    <cellStyle name="Comma 2 121 3 2" xfId="33050" xr:uid="{00000000-0005-0000-0000-0000EB180000}"/>
    <cellStyle name="Comma 2 121 4" xfId="31625" xr:uid="{00000000-0005-0000-0000-0000EC180000}"/>
    <cellStyle name="Comma 2 122" xfId="10004" xr:uid="{00000000-0005-0000-0000-0000ED180000}"/>
    <cellStyle name="Comma 2 123" xfId="10379" xr:uid="{00000000-0005-0000-0000-0000EE180000}"/>
    <cellStyle name="Comma 2 124" xfId="18620" xr:uid="{00000000-0005-0000-0000-0000EF180000}"/>
    <cellStyle name="Comma 2 124 2" xfId="40272" xr:uid="{00000000-0005-0000-0000-0000F0180000}"/>
    <cellStyle name="Comma 2 125" xfId="18628" xr:uid="{00000000-0005-0000-0000-0000F1180000}"/>
    <cellStyle name="Comma 2 125 2" xfId="40275" xr:uid="{00000000-0005-0000-0000-0000F2180000}"/>
    <cellStyle name="Comma 2 126" xfId="18645" xr:uid="{00000000-0005-0000-0000-0000F3180000}"/>
    <cellStyle name="Comma 2 126 2" xfId="30599" xr:uid="{00000000-0005-0000-0000-0000F4180000}"/>
    <cellStyle name="Comma 2 126 3" xfId="52204" xr:uid="{00000000-0005-0000-0000-0000F5180000}"/>
    <cellStyle name="Comma 2 127" xfId="30650" xr:uid="{00000000-0005-0000-0000-0000F6180000}"/>
    <cellStyle name="Comma 2 13" xfId="2227" xr:uid="{00000000-0005-0000-0000-0000F7180000}"/>
    <cellStyle name="Comma 2 13 2" xfId="3396" xr:uid="{00000000-0005-0000-0000-0000F8180000}"/>
    <cellStyle name="Comma 2 13 2 2" xfId="11784" xr:uid="{00000000-0005-0000-0000-0000F9180000}"/>
    <cellStyle name="Comma 2 13 2 2 2" xfId="33543" xr:uid="{00000000-0005-0000-0000-0000FA180000}"/>
    <cellStyle name="Comma 2 13 2 3" xfId="10546" xr:uid="{00000000-0005-0000-0000-0000FB180000}"/>
    <cellStyle name="Comma 2 13 2 3 2" xfId="32308" xr:uid="{00000000-0005-0000-0000-0000FC180000}"/>
    <cellStyle name="Comma 2 13 2 4" xfId="30751" xr:uid="{00000000-0005-0000-0000-0000FD180000}"/>
    <cellStyle name="Comma 2 13 3" xfId="3890" xr:uid="{00000000-0005-0000-0000-0000FE180000}"/>
    <cellStyle name="Comma 2 13 3 2" xfId="11893" xr:uid="{00000000-0005-0000-0000-0000FF180000}"/>
    <cellStyle name="Comma 2 13 3 2 2" xfId="33651" xr:uid="{00000000-0005-0000-0000-000000190000}"/>
    <cellStyle name="Comma 2 13 3 3" xfId="10655" xr:uid="{00000000-0005-0000-0000-000001190000}"/>
    <cellStyle name="Comma 2 13 3 3 2" xfId="32416" xr:uid="{00000000-0005-0000-0000-000002190000}"/>
    <cellStyle name="Comma 2 13 3 4" xfId="30860" xr:uid="{00000000-0005-0000-0000-000003190000}"/>
    <cellStyle name="Comma 2 13 4" xfId="11691" xr:uid="{00000000-0005-0000-0000-000004190000}"/>
    <cellStyle name="Comma 2 13 4 2" xfId="33450" xr:uid="{00000000-0005-0000-0000-000005190000}"/>
    <cellStyle name="Comma 2 13 5" xfId="10451" xr:uid="{00000000-0005-0000-0000-000006190000}"/>
    <cellStyle name="Comma 2 13 5 2" xfId="32213" xr:uid="{00000000-0005-0000-0000-000007190000}"/>
    <cellStyle name="Comma 2 13 6" xfId="30655" xr:uid="{00000000-0005-0000-0000-000008190000}"/>
    <cellStyle name="Comma 2 14" xfId="2228" xr:uid="{00000000-0005-0000-0000-000009190000}"/>
    <cellStyle name="Comma 2 14 2" xfId="3397" xr:uid="{00000000-0005-0000-0000-00000A190000}"/>
    <cellStyle name="Comma 2 14 2 2" xfId="11785" xr:uid="{00000000-0005-0000-0000-00000B190000}"/>
    <cellStyle name="Comma 2 14 2 2 2" xfId="33544" xr:uid="{00000000-0005-0000-0000-00000C190000}"/>
    <cellStyle name="Comma 2 14 2 3" xfId="10547" xr:uid="{00000000-0005-0000-0000-00000D190000}"/>
    <cellStyle name="Comma 2 14 2 3 2" xfId="32309" xr:uid="{00000000-0005-0000-0000-00000E190000}"/>
    <cellStyle name="Comma 2 14 2 4" xfId="30752" xr:uid="{00000000-0005-0000-0000-00000F190000}"/>
    <cellStyle name="Comma 2 14 3" xfId="3891" xr:uid="{00000000-0005-0000-0000-000010190000}"/>
    <cellStyle name="Comma 2 14 3 2" xfId="11894" xr:uid="{00000000-0005-0000-0000-000011190000}"/>
    <cellStyle name="Comma 2 14 3 2 2" xfId="33652" xr:uid="{00000000-0005-0000-0000-000012190000}"/>
    <cellStyle name="Comma 2 14 3 3" xfId="10656" xr:uid="{00000000-0005-0000-0000-000013190000}"/>
    <cellStyle name="Comma 2 14 3 3 2" xfId="32417" xr:uid="{00000000-0005-0000-0000-000014190000}"/>
    <cellStyle name="Comma 2 14 3 4" xfId="30861" xr:uid="{00000000-0005-0000-0000-000015190000}"/>
    <cellStyle name="Comma 2 14 4" xfId="11692" xr:uid="{00000000-0005-0000-0000-000016190000}"/>
    <cellStyle name="Comma 2 14 4 2" xfId="33451" xr:uid="{00000000-0005-0000-0000-000017190000}"/>
    <cellStyle name="Comma 2 14 5" xfId="10452" xr:uid="{00000000-0005-0000-0000-000018190000}"/>
    <cellStyle name="Comma 2 14 5 2" xfId="32214" xr:uid="{00000000-0005-0000-0000-000019190000}"/>
    <cellStyle name="Comma 2 14 6" xfId="30656" xr:uid="{00000000-0005-0000-0000-00001A190000}"/>
    <cellStyle name="Comma 2 15" xfId="2229" xr:uid="{00000000-0005-0000-0000-00001B190000}"/>
    <cellStyle name="Comma 2 15 2" xfId="3398" xr:uid="{00000000-0005-0000-0000-00001C190000}"/>
    <cellStyle name="Comma 2 15 2 2" xfId="11786" xr:uid="{00000000-0005-0000-0000-00001D190000}"/>
    <cellStyle name="Comma 2 15 2 2 2" xfId="33545" xr:uid="{00000000-0005-0000-0000-00001E190000}"/>
    <cellStyle name="Comma 2 15 2 3" xfId="10548" xr:uid="{00000000-0005-0000-0000-00001F190000}"/>
    <cellStyle name="Comma 2 15 2 3 2" xfId="32310" xr:uid="{00000000-0005-0000-0000-000020190000}"/>
    <cellStyle name="Comma 2 15 2 4" xfId="30753" xr:uid="{00000000-0005-0000-0000-000021190000}"/>
    <cellStyle name="Comma 2 15 3" xfId="3892" xr:uid="{00000000-0005-0000-0000-000022190000}"/>
    <cellStyle name="Comma 2 15 3 2" xfId="11895" xr:uid="{00000000-0005-0000-0000-000023190000}"/>
    <cellStyle name="Comma 2 15 3 2 2" xfId="33653" xr:uid="{00000000-0005-0000-0000-000024190000}"/>
    <cellStyle name="Comma 2 15 3 3" xfId="10657" xr:uid="{00000000-0005-0000-0000-000025190000}"/>
    <cellStyle name="Comma 2 15 3 3 2" xfId="32418" xr:uid="{00000000-0005-0000-0000-000026190000}"/>
    <cellStyle name="Comma 2 15 3 4" xfId="30862" xr:uid="{00000000-0005-0000-0000-000027190000}"/>
    <cellStyle name="Comma 2 15 4" xfId="11693" xr:uid="{00000000-0005-0000-0000-000028190000}"/>
    <cellStyle name="Comma 2 15 4 2" xfId="33452" xr:uid="{00000000-0005-0000-0000-000029190000}"/>
    <cellStyle name="Comma 2 15 5" xfId="10453" xr:uid="{00000000-0005-0000-0000-00002A190000}"/>
    <cellStyle name="Comma 2 15 5 2" xfId="32215" xr:uid="{00000000-0005-0000-0000-00002B190000}"/>
    <cellStyle name="Comma 2 15 6" xfId="30657" xr:uid="{00000000-0005-0000-0000-00002C190000}"/>
    <cellStyle name="Comma 2 16" xfId="2230" xr:uid="{00000000-0005-0000-0000-00002D190000}"/>
    <cellStyle name="Comma 2 16 2" xfId="3399" xr:uid="{00000000-0005-0000-0000-00002E190000}"/>
    <cellStyle name="Comma 2 16 2 2" xfId="11787" xr:uid="{00000000-0005-0000-0000-00002F190000}"/>
    <cellStyle name="Comma 2 16 2 2 2" xfId="33546" xr:uid="{00000000-0005-0000-0000-000030190000}"/>
    <cellStyle name="Comma 2 16 2 3" xfId="10549" xr:uid="{00000000-0005-0000-0000-000031190000}"/>
    <cellStyle name="Comma 2 16 2 3 2" xfId="32311" xr:uid="{00000000-0005-0000-0000-000032190000}"/>
    <cellStyle name="Comma 2 16 2 4" xfId="30754" xr:uid="{00000000-0005-0000-0000-000033190000}"/>
    <cellStyle name="Comma 2 16 3" xfId="3893" xr:uid="{00000000-0005-0000-0000-000034190000}"/>
    <cellStyle name="Comma 2 16 3 2" xfId="11896" xr:uid="{00000000-0005-0000-0000-000035190000}"/>
    <cellStyle name="Comma 2 16 3 2 2" xfId="33654" xr:uid="{00000000-0005-0000-0000-000036190000}"/>
    <cellStyle name="Comma 2 16 3 3" xfId="10658" xr:uid="{00000000-0005-0000-0000-000037190000}"/>
    <cellStyle name="Comma 2 16 3 3 2" xfId="32419" xr:uid="{00000000-0005-0000-0000-000038190000}"/>
    <cellStyle name="Comma 2 16 3 4" xfId="30863" xr:uid="{00000000-0005-0000-0000-000039190000}"/>
    <cellStyle name="Comma 2 16 4" xfId="11694" xr:uid="{00000000-0005-0000-0000-00003A190000}"/>
    <cellStyle name="Comma 2 16 4 2" xfId="33453" xr:uid="{00000000-0005-0000-0000-00003B190000}"/>
    <cellStyle name="Comma 2 16 5" xfId="10454" xr:uid="{00000000-0005-0000-0000-00003C190000}"/>
    <cellStyle name="Comma 2 16 5 2" xfId="32216" xr:uid="{00000000-0005-0000-0000-00003D190000}"/>
    <cellStyle name="Comma 2 16 6" xfId="30658" xr:uid="{00000000-0005-0000-0000-00003E190000}"/>
    <cellStyle name="Comma 2 17" xfId="2231" xr:uid="{00000000-0005-0000-0000-00003F190000}"/>
    <cellStyle name="Comma 2 17 2" xfId="3400" xr:uid="{00000000-0005-0000-0000-000040190000}"/>
    <cellStyle name="Comma 2 17 2 2" xfId="11788" xr:uid="{00000000-0005-0000-0000-000041190000}"/>
    <cellStyle name="Comma 2 17 2 2 2" xfId="33547" xr:uid="{00000000-0005-0000-0000-000042190000}"/>
    <cellStyle name="Comma 2 17 2 3" xfId="10550" xr:uid="{00000000-0005-0000-0000-000043190000}"/>
    <cellStyle name="Comma 2 17 2 3 2" xfId="32312" xr:uid="{00000000-0005-0000-0000-000044190000}"/>
    <cellStyle name="Comma 2 17 2 4" xfId="30755" xr:uid="{00000000-0005-0000-0000-000045190000}"/>
    <cellStyle name="Comma 2 17 3" xfId="3894" xr:uid="{00000000-0005-0000-0000-000046190000}"/>
    <cellStyle name="Comma 2 17 3 2" xfId="11897" xr:uid="{00000000-0005-0000-0000-000047190000}"/>
    <cellStyle name="Comma 2 17 3 2 2" xfId="33655" xr:uid="{00000000-0005-0000-0000-000048190000}"/>
    <cellStyle name="Comma 2 17 3 3" xfId="10659" xr:uid="{00000000-0005-0000-0000-000049190000}"/>
    <cellStyle name="Comma 2 17 3 3 2" xfId="32420" xr:uid="{00000000-0005-0000-0000-00004A190000}"/>
    <cellStyle name="Comma 2 17 3 4" xfId="30864" xr:uid="{00000000-0005-0000-0000-00004B190000}"/>
    <cellStyle name="Comma 2 17 4" xfId="11695" xr:uid="{00000000-0005-0000-0000-00004C190000}"/>
    <cellStyle name="Comma 2 17 4 2" xfId="33454" xr:uid="{00000000-0005-0000-0000-00004D190000}"/>
    <cellStyle name="Comma 2 17 5" xfId="10455" xr:uid="{00000000-0005-0000-0000-00004E190000}"/>
    <cellStyle name="Comma 2 17 5 2" xfId="32217" xr:uid="{00000000-0005-0000-0000-00004F190000}"/>
    <cellStyle name="Comma 2 17 6" xfId="30659" xr:uid="{00000000-0005-0000-0000-000050190000}"/>
    <cellStyle name="Comma 2 18" xfId="3401" xr:uid="{00000000-0005-0000-0000-000051190000}"/>
    <cellStyle name="Comma 2 18 10" xfId="7409" xr:uid="{00000000-0005-0000-0000-000052190000}"/>
    <cellStyle name="Comma 2 18 10 2" xfId="12533" xr:uid="{00000000-0005-0000-0000-000053190000}"/>
    <cellStyle name="Comma 2 18 10 2 2" xfId="34289" xr:uid="{00000000-0005-0000-0000-000054190000}"/>
    <cellStyle name="Comma 2 18 10 3" xfId="11296" xr:uid="{00000000-0005-0000-0000-000055190000}"/>
    <cellStyle name="Comma 2 18 10 3 2" xfId="33055" xr:uid="{00000000-0005-0000-0000-000056190000}"/>
    <cellStyle name="Comma 2 18 10 4" xfId="31630" xr:uid="{00000000-0005-0000-0000-000057190000}"/>
    <cellStyle name="Comma 2 18 11" xfId="7770" xr:uid="{00000000-0005-0000-0000-000058190000}"/>
    <cellStyle name="Comma 2 18 11 2" xfId="12610" xr:uid="{00000000-0005-0000-0000-000059190000}"/>
    <cellStyle name="Comma 2 18 11 2 2" xfId="34366" xr:uid="{00000000-0005-0000-0000-00005A190000}"/>
    <cellStyle name="Comma 2 18 11 3" xfId="11373" xr:uid="{00000000-0005-0000-0000-00005B190000}"/>
    <cellStyle name="Comma 2 18 11 3 2" xfId="33132" xr:uid="{00000000-0005-0000-0000-00005C190000}"/>
    <cellStyle name="Comma 2 18 11 4" xfId="31749" xr:uid="{00000000-0005-0000-0000-00005D190000}"/>
    <cellStyle name="Comma 2 18 12" xfId="8380" xr:uid="{00000000-0005-0000-0000-00005E190000}"/>
    <cellStyle name="Comma 2 18 12 2" xfId="12730" xr:uid="{00000000-0005-0000-0000-00005F190000}"/>
    <cellStyle name="Comma 2 18 12 2 2" xfId="34486" xr:uid="{00000000-0005-0000-0000-000060190000}"/>
    <cellStyle name="Comma 2 18 12 3" xfId="11493" xr:uid="{00000000-0005-0000-0000-000061190000}"/>
    <cellStyle name="Comma 2 18 12 3 2" xfId="33252" xr:uid="{00000000-0005-0000-0000-000062190000}"/>
    <cellStyle name="Comma 2 18 12 4" xfId="31953" xr:uid="{00000000-0005-0000-0000-000063190000}"/>
    <cellStyle name="Comma 2 18 13" xfId="10380" xr:uid="{00000000-0005-0000-0000-000064190000}"/>
    <cellStyle name="Comma 2 18 14" xfId="11789" xr:uid="{00000000-0005-0000-0000-000065190000}"/>
    <cellStyle name="Comma 2 18 14 2" xfId="33548" xr:uid="{00000000-0005-0000-0000-000066190000}"/>
    <cellStyle name="Comma 2 18 15" xfId="10551" xr:uid="{00000000-0005-0000-0000-000067190000}"/>
    <cellStyle name="Comma 2 18 15 2" xfId="32313" xr:uid="{00000000-0005-0000-0000-000068190000}"/>
    <cellStyle name="Comma 2 18 16" xfId="15565" xr:uid="{00000000-0005-0000-0000-000069190000}"/>
    <cellStyle name="Comma 2 18 16 2" xfId="37268" xr:uid="{00000000-0005-0000-0000-00006A190000}"/>
    <cellStyle name="Comma 2 18 17" xfId="30756" xr:uid="{00000000-0005-0000-0000-00006B190000}"/>
    <cellStyle name="Comma 2 18 2" xfId="3402" xr:uid="{00000000-0005-0000-0000-00006C190000}"/>
    <cellStyle name="Comma 2 18 2 2" xfId="11790" xr:uid="{00000000-0005-0000-0000-00006D190000}"/>
    <cellStyle name="Comma 2 18 2 2 2" xfId="33549" xr:uid="{00000000-0005-0000-0000-00006E190000}"/>
    <cellStyle name="Comma 2 18 2 3" xfId="10552" xr:uid="{00000000-0005-0000-0000-00006F190000}"/>
    <cellStyle name="Comma 2 18 2 3 2" xfId="32314" xr:uid="{00000000-0005-0000-0000-000070190000}"/>
    <cellStyle name="Comma 2 18 2 4" xfId="30757" xr:uid="{00000000-0005-0000-0000-000071190000}"/>
    <cellStyle name="Comma 2 18 3" xfId="3895" xr:uid="{00000000-0005-0000-0000-000072190000}"/>
    <cellStyle name="Comma 2 18 3 2" xfId="11898" xr:uid="{00000000-0005-0000-0000-000073190000}"/>
    <cellStyle name="Comma 2 18 3 2 2" xfId="33656" xr:uid="{00000000-0005-0000-0000-000074190000}"/>
    <cellStyle name="Comma 2 18 3 3" xfId="10660" xr:uid="{00000000-0005-0000-0000-000075190000}"/>
    <cellStyle name="Comma 2 18 3 3 2" xfId="32421" xr:uid="{00000000-0005-0000-0000-000076190000}"/>
    <cellStyle name="Comma 2 18 3 4" xfId="30865" xr:uid="{00000000-0005-0000-0000-000077190000}"/>
    <cellStyle name="Comma 2 18 4" xfId="4125" xr:uid="{00000000-0005-0000-0000-000078190000}"/>
    <cellStyle name="Comma 2 18 4 2" xfId="12042" xr:uid="{00000000-0005-0000-0000-000079190000}"/>
    <cellStyle name="Comma 2 18 4 2 2" xfId="33799" xr:uid="{00000000-0005-0000-0000-00007A190000}"/>
    <cellStyle name="Comma 2 18 4 3" xfId="10804" xr:uid="{00000000-0005-0000-0000-00007B190000}"/>
    <cellStyle name="Comma 2 18 4 3 2" xfId="32564" xr:uid="{00000000-0005-0000-0000-00007C190000}"/>
    <cellStyle name="Comma 2 18 4 4" xfId="31008" xr:uid="{00000000-0005-0000-0000-00007D190000}"/>
    <cellStyle name="Comma 2 18 5" xfId="6402" xr:uid="{00000000-0005-0000-0000-00007E190000}"/>
    <cellStyle name="Comma 2 18 5 2" xfId="12281" xr:uid="{00000000-0005-0000-0000-00007F190000}"/>
    <cellStyle name="Comma 2 18 5 2 2" xfId="34038" xr:uid="{00000000-0005-0000-0000-000080190000}"/>
    <cellStyle name="Comma 2 18 5 3" xfId="11044" xr:uid="{00000000-0005-0000-0000-000081190000}"/>
    <cellStyle name="Comma 2 18 5 3 2" xfId="32804" xr:uid="{00000000-0005-0000-0000-000082190000}"/>
    <cellStyle name="Comma 2 18 5 4" xfId="31289" xr:uid="{00000000-0005-0000-0000-000083190000}"/>
    <cellStyle name="Comma 2 18 6" xfId="6931" xr:uid="{00000000-0005-0000-0000-000084190000}"/>
    <cellStyle name="Comma 2 18 6 2" xfId="12392" xr:uid="{00000000-0005-0000-0000-000085190000}"/>
    <cellStyle name="Comma 2 18 6 2 2" xfId="34149" xr:uid="{00000000-0005-0000-0000-000086190000}"/>
    <cellStyle name="Comma 2 18 6 3" xfId="11155" xr:uid="{00000000-0005-0000-0000-000087190000}"/>
    <cellStyle name="Comma 2 18 6 3 2" xfId="32915" xr:uid="{00000000-0005-0000-0000-000088190000}"/>
    <cellStyle name="Comma 2 18 6 4" xfId="31403" xr:uid="{00000000-0005-0000-0000-000089190000}"/>
    <cellStyle name="Comma 2 18 7" xfId="7092" xr:uid="{00000000-0005-0000-0000-00008A190000}"/>
    <cellStyle name="Comma 2 18 8" xfId="7053" xr:uid="{00000000-0005-0000-0000-00008B190000}"/>
    <cellStyle name="Comma 2 18 9" xfId="7094" xr:uid="{00000000-0005-0000-0000-00008C190000}"/>
    <cellStyle name="Comma 2 19" xfId="3403" xr:uid="{00000000-0005-0000-0000-00008D190000}"/>
    <cellStyle name="Comma 2 19 10" xfId="8379" xr:uid="{00000000-0005-0000-0000-00008E190000}"/>
    <cellStyle name="Comma 2 19 10 2" xfId="12729" xr:uid="{00000000-0005-0000-0000-00008F190000}"/>
    <cellStyle name="Comma 2 19 10 2 2" xfId="34485" xr:uid="{00000000-0005-0000-0000-000090190000}"/>
    <cellStyle name="Comma 2 19 10 3" xfId="11492" xr:uid="{00000000-0005-0000-0000-000091190000}"/>
    <cellStyle name="Comma 2 19 10 3 2" xfId="33251" xr:uid="{00000000-0005-0000-0000-000092190000}"/>
    <cellStyle name="Comma 2 19 10 4" xfId="31952" xr:uid="{00000000-0005-0000-0000-000093190000}"/>
    <cellStyle name="Comma 2 19 11" xfId="10381" xr:uid="{00000000-0005-0000-0000-000094190000}"/>
    <cellStyle name="Comma 2 19 12" xfId="11791" xr:uid="{00000000-0005-0000-0000-000095190000}"/>
    <cellStyle name="Comma 2 19 12 2" xfId="33550" xr:uid="{00000000-0005-0000-0000-000096190000}"/>
    <cellStyle name="Comma 2 19 13" xfId="10553" xr:uid="{00000000-0005-0000-0000-000097190000}"/>
    <cellStyle name="Comma 2 19 13 2" xfId="32315" xr:uid="{00000000-0005-0000-0000-000098190000}"/>
    <cellStyle name="Comma 2 19 14" xfId="15566" xr:uid="{00000000-0005-0000-0000-000099190000}"/>
    <cellStyle name="Comma 2 19 14 2" xfId="37269" xr:uid="{00000000-0005-0000-0000-00009A190000}"/>
    <cellStyle name="Comma 2 19 15" xfId="30758" xr:uid="{00000000-0005-0000-0000-00009B190000}"/>
    <cellStyle name="Comma 2 19 2" xfId="4126" xr:uid="{00000000-0005-0000-0000-00009C190000}"/>
    <cellStyle name="Comma 2 19 2 2" xfId="12043" xr:uid="{00000000-0005-0000-0000-00009D190000}"/>
    <cellStyle name="Comma 2 19 2 2 2" xfId="33800" xr:uid="{00000000-0005-0000-0000-00009E190000}"/>
    <cellStyle name="Comma 2 19 2 3" xfId="10805" xr:uid="{00000000-0005-0000-0000-00009F190000}"/>
    <cellStyle name="Comma 2 19 2 3 2" xfId="32565" xr:uid="{00000000-0005-0000-0000-0000A0190000}"/>
    <cellStyle name="Comma 2 19 2 4" xfId="31009" xr:uid="{00000000-0005-0000-0000-0000A1190000}"/>
    <cellStyle name="Comma 2 19 3" xfId="6403" xr:uid="{00000000-0005-0000-0000-0000A2190000}"/>
    <cellStyle name="Comma 2 19 3 2" xfId="12282" xr:uid="{00000000-0005-0000-0000-0000A3190000}"/>
    <cellStyle name="Comma 2 19 3 2 2" xfId="34039" xr:uid="{00000000-0005-0000-0000-0000A4190000}"/>
    <cellStyle name="Comma 2 19 3 3" xfId="11045" xr:uid="{00000000-0005-0000-0000-0000A5190000}"/>
    <cellStyle name="Comma 2 19 3 3 2" xfId="32805" xr:uid="{00000000-0005-0000-0000-0000A6190000}"/>
    <cellStyle name="Comma 2 19 3 4" xfId="31290" xr:uid="{00000000-0005-0000-0000-0000A7190000}"/>
    <cellStyle name="Comma 2 19 4" xfId="6930" xr:uid="{00000000-0005-0000-0000-0000A8190000}"/>
    <cellStyle name="Comma 2 19 4 2" xfId="12391" xr:uid="{00000000-0005-0000-0000-0000A9190000}"/>
    <cellStyle name="Comma 2 19 4 2 2" xfId="34148" xr:uid="{00000000-0005-0000-0000-0000AA190000}"/>
    <cellStyle name="Comma 2 19 4 3" xfId="11154" xr:uid="{00000000-0005-0000-0000-0000AB190000}"/>
    <cellStyle name="Comma 2 19 4 3 2" xfId="32914" xr:uid="{00000000-0005-0000-0000-0000AC190000}"/>
    <cellStyle name="Comma 2 19 4 4" xfId="31402" xr:uid="{00000000-0005-0000-0000-0000AD190000}"/>
    <cellStyle name="Comma 2 19 5" xfId="7093" xr:uid="{00000000-0005-0000-0000-0000AE190000}"/>
    <cellStyle name="Comma 2 19 6" xfId="7052" xr:uid="{00000000-0005-0000-0000-0000AF190000}"/>
    <cellStyle name="Comma 2 19 7" xfId="7095" xr:uid="{00000000-0005-0000-0000-0000B0190000}"/>
    <cellStyle name="Comma 2 19 8" xfId="7410" xr:uid="{00000000-0005-0000-0000-0000B1190000}"/>
    <cellStyle name="Comma 2 19 8 2" xfId="12534" xr:uid="{00000000-0005-0000-0000-0000B2190000}"/>
    <cellStyle name="Comma 2 19 8 2 2" xfId="34290" xr:uid="{00000000-0005-0000-0000-0000B3190000}"/>
    <cellStyle name="Comma 2 19 8 3" xfId="11297" xr:uid="{00000000-0005-0000-0000-0000B4190000}"/>
    <cellStyle name="Comma 2 19 8 3 2" xfId="33056" xr:uid="{00000000-0005-0000-0000-0000B5190000}"/>
    <cellStyle name="Comma 2 19 8 4" xfId="31631" xr:uid="{00000000-0005-0000-0000-0000B6190000}"/>
    <cellStyle name="Comma 2 19 9" xfId="7771" xr:uid="{00000000-0005-0000-0000-0000B7190000}"/>
    <cellStyle name="Comma 2 19 9 2" xfId="12611" xr:uid="{00000000-0005-0000-0000-0000B8190000}"/>
    <cellStyle name="Comma 2 19 9 2 2" xfId="34367" xr:uid="{00000000-0005-0000-0000-0000B9190000}"/>
    <cellStyle name="Comma 2 19 9 3" xfId="11374" xr:uid="{00000000-0005-0000-0000-0000BA190000}"/>
    <cellStyle name="Comma 2 19 9 3 2" xfId="33133" xr:uid="{00000000-0005-0000-0000-0000BB190000}"/>
    <cellStyle name="Comma 2 19 9 4" xfId="31750" xr:uid="{00000000-0005-0000-0000-0000BC190000}"/>
    <cellStyle name="Comma 2 2" xfId="2232" xr:uid="{00000000-0005-0000-0000-0000BD190000}"/>
    <cellStyle name="Comma 2 2 10" xfId="3404" xr:uid="{00000000-0005-0000-0000-0000BE190000}"/>
    <cellStyle name="Comma 2 2 10 2" xfId="10006" xr:uid="{00000000-0005-0000-0000-0000BF190000}"/>
    <cellStyle name="Comma 2 2 10 2 2" xfId="12805" xr:uid="{00000000-0005-0000-0000-0000C0190000}"/>
    <cellStyle name="Comma 2 2 10 2 2 2" xfId="34561" xr:uid="{00000000-0005-0000-0000-0000C1190000}"/>
    <cellStyle name="Comma 2 2 10 2 3" xfId="11568" xr:uid="{00000000-0005-0000-0000-0000C2190000}"/>
    <cellStyle name="Comma 2 2 10 2 3 2" xfId="33327" xr:uid="{00000000-0005-0000-0000-0000C3190000}"/>
    <cellStyle name="Comma 2 2 10 2 4" xfId="32073" xr:uid="{00000000-0005-0000-0000-0000C4190000}"/>
    <cellStyle name="Comma 2 2 10 3" xfId="11792" xr:uid="{00000000-0005-0000-0000-0000C5190000}"/>
    <cellStyle name="Comma 2 2 10 3 2" xfId="33551" xr:uid="{00000000-0005-0000-0000-0000C6190000}"/>
    <cellStyle name="Comma 2 2 10 4" xfId="10554" xr:uid="{00000000-0005-0000-0000-0000C7190000}"/>
    <cellStyle name="Comma 2 2 10 4 2" xfId="32316" xr:uid="{00000000-0005-0000-0000-0000C8190000}"/>
    <cellStyle name="Comma 2 2 10 5" xfId="30759" xr:uid="{00000000-0005-0000-0000-0000C9190000}"/>
    <cellStyle name="Comma 2 2 11" xfId="3405" xr:uid="{00000000-0005-0000-0000-0000CA190000}"/>
    <cellStyle name="Comma 2 2 11 2" xfId="11793" xr:uid="{00000000-0005-0000-0000-0000CB190000}"/>
    <cellStyle name="Comma 2 2 11 2 2" xfId="33552" xr:uid="{00000000-0005-0000-0000-0000CC190000}"/>
    <cellStyle name="Comma 2 2 11 3" xfId="10555" xr:uid="{00000000-0005-0000-0000-0000CD190000}"/>
    <cellStyle name="Comma 2 2 11 3 2" xfId="32317" xr:uid="{00000000-0005-0000-0000-0000CE190000}"/>
    <cellStyle name="Comma 2 2 11 4" xfId="30760" xr:uid="{00000000-0005-0000-0000-0000CF190000}"/>
    <cellStyle name="Comma 2 2 12" xfId="3406" xr:uid="{00000000-0005-0000-0000-0000D0190000}"/>
    <cellStyle name="Comma 2 2 12 2" xfId="11794" xr:uid="{00000000-0005-0000-0000-0000D1190000}"/>
    <cellStyle name="Comma 2 2 12 2 2" xfId="33553" xr:uid="{00000000-0005-0000-0000-0000D2190000}"/>
    <cellStyle name="Comma 2 2 12 3" xfId="10556" xr:uid="{00000000-0005-0000-0000-0000D3190000}"/>
    <cellStyle name="Comma 2 2 12 3 2" xfId="32318" xr:uid="{00000000-0005-0000-0000-0000D4190000}"/>
    <cellStyle name="Comma 2 2 12 4" xfId="30761" xr:uid="{00000000-0005-0000-0000-0000D5190000}"/>
    <cellStyle name="Comma 2 2 13" xfId="3407" xr:uid="{00000000-0005-0000-0000-0000D6190000}"/>
    <cellStyle name="Comma 2 2 13 2" xfId="11795" xr:uid="{00000000-0005-0000-0000-0000D7190000}"/>
    <cellStyle name="Comma 2 2 13 2 2" xfId="33554" xr:uid="{00000000-0005-0000-0000-0000D8190000}"/>
    <cellStyle name="Comma 2 2 13 3" xfId="10557" xr:uid="{00000000-0005-0000-0000-0000D9190000}"/>
    <cellStyle name="Comma 2 2 13 3 2" xfId="32319" xr:uid="{00000000-0005-0000-0000-0000DA190000}"/>
    <cellStyle name="Comma 2 2 13 4" xfId="30762" xr:uid="{00000000-0005-0000-0000-0000DB190000}"/>
    <cellStyle name="Comma 2 2 14" xfId="3408" xr:uid="{00000000-0005-0000-0000-0000DC190000}"/>
    <cellStyle name="Comma 2 2 14 2" xfId="11796" xr:uid="{00000000-0005-0000-0000-0000DD190000}"/>
    <cellStyle name="Comma 2 2 14 2 2" xfId="33555" xr:uid="{00000000-0005-0000-0000-0000DE190000}"/>
    <cellStyle name="Comma 2 2 14 3" xfId="10558" xr:uid="{00000000-0005-0000-0000-0000DF190000}"/>
    <cellStyle name="Comma 2 2 14 3 2" xfId="32320" xr:uid="{00000000-0005-0000-0000-0000E0190000}"/>
    <cellStyle name="Comma 2 2 14 4" xfId="30763" xr:uid="{00000000-0005-0000-0000-0000E1190000}"/>
    <cellStyle name="Comma 2 2 15" xfId="3409" xr:uid="{00000000-0005-0000-0000-0000E2190000}"/>
    <cellStyle name="Comma 2 2 15 2" xfId="11797" xr:uid="{00000000-0005-0000-0000-0000E3190000}"/>
    <cellStyle name="Comma 2 2 15 2 2" xfId="33556" xr:uid="{00000000-0005-0000-0000-0000E4190000}"/>
    <cellStyle name="Comma 2 2 15 3" xfId="10559" xr:uid="{00000000-0005-0000-0000-0000E5190000}"/>
    <cellStyle name="Comma 2 2 15 3 2" xfId="32321" xr:uid="{00000000-0005-0000-0000-0000E6190000}"/>
    <cellStyle name="Comma 2 2 15 4" xfId="30764" xr:uid="{00000000-0005-0000-0000-0000E7190000}"/>
    <cellStyle name="Comma 2 2 16" xfId="3410" xr:uid="{00000000-0005-0000-0000-0000E8190000}"/>
    <cellStyle name="Comma 2 2 16 2" xfId="11798" xr:uid="{00000000-0005-0000-0000-0000E9190000}"/>
    <cellStyle name="Comma 2 2 16 2 2" xfId="33557" xr:uid="{00000000-0005-0000-0000-0000EA190000}"/>
    <cellStyle name="Comma 2 2 16 3" xfId="10560" xr:uid="{00000000-0005-0000-0000-0000EB190000}"/>
    <cellStyle name="Comma 2 2 16 3 2" xfId="32322" xr:uid="{00000000-0005-0000-0000-0000EC190000}"/>
    <cellStyle name="Comma 2 2 16 4" xfId="30765" xr:uid="{00000000-0005-0000-0000-0000ED190000}"/>
    <cellStyle name="Comma 2 2 17" xfId="3411" xr:uid="{00000000-0005-0000-0000-0000EE190000}"/>
    <cellStyle name="Comma 2 2 17 2" xfId="11799" xr:uid="{00000000-0005-0000-0000-0000EF190000}"/>
    <cellStyle name="Comma 2 2 17 2 2" xfId="33558" xr:uid="{00000000-0005-0000-0000-0000F0190000}"/>
    <cellStyle name="Comma 2 2 17 3" xfId="10561" xr:uid="{00000000-0005-0000-0000-0000F1190000}"/>
    <cellStyle name="Comma 2 2 17 3 2" xfId="32323" xr:uid="{00000000-0005-0000-0000-0000F2190000}"/>
    <cellStyle name="Comma 2 2 17 4" xfId="30766" xr:uid="{00000000-0005-0000-0000-0000F3190000}"/>
    <cellStyle name="Comma 2 2 18" xfId="3412" xr:uid="{00000000-0005-0000-0000-0000F4190000}"/>
    <cellStyle name="Comma 2 2 18 2" xfId="11800" xr:uid="{00000000-0005-0000-0000-0000F5190000}"/>
    <cellStyle name="Comma 2 2 18 2 2" xfId="33559" xr:uid="{00000000-0005-0000-0000-0000F6190000}"/>
    <cellStyle name="Comma 2 2 18 3" xfId="10562" xr:uid="{00000000-0005-0000-0000-0000F7190000}"/>
    <cellStyle name="Comma 2 2 18 3 2" xfId="32324" xr:uid="{00000000-0005-0000-0000-0000F8190000}"/>
    <cellStyle name="Comma 2 2 18 4" xfId="30767" xr:uid="{00000000-0005-0000-0000-0000F9190000}"/>
    <cellStyle name="Comma 2 2 19" xfId="3413" xr:uid="{00000000-0005-0000-0000-0000FA190000}"/>
    <cellStyle name="Comma 2 2 19 2" xfId="11801" xr:uid="{00000000-0005-0000-0000-0000FB190000}"/>
    <cellStyle name="Comma 2 2 19 2 2" xfId="33560" xr:uid="{00000000-0005-0000-0000-0000FC190000}"/>
    <cellStyle name="Comma 2 2 19 3" xfId="10563" xr:uid="{00000000-0005-0000-0000-0000FD190000}"/>
    <cellStyle name="Comma 2 2 19 3 2" xfId="32325" xr:uid="{00000000-0005-0000-0000-0000FE190000}"/>
    <cellStyle name="Comma 2 2 19 4" xfId="30768" xr:uid="{00000000-0005-0000-0000-0000FF190000}"/>
    <cellStyle name="Comma 2 2 2" xfId="3414" xr:uid="{00000000-0005-0000-0000-0000001A0000}"/>
    <cellStyle name="Comma 2 2 2 10" xfId="10008" xr:uid="{00000000-0005-0000-0000-0000011A0000}"/>
    <cellStyle name="Comma 2 2 2 10 2" xfId="18624" xr:uid="{00000000-0005-0000-0000-0000021A0000}"/>
    <cellStyle name="Comma 2 2 2 10 2 2" xfId="40274" xr:uid="{00000000-0005-0000-0000-0000031A0000}"/>
    <cellStyle name="Comma 2 2 2 10 3" xfId="18631" xr:uid="{00000000-0005-0000-0000-0000041A0000}"/>
    <cellStyle name="Comma 2 2 2 10 3 2" xfId="40278" xr:uid="{00000000-0005-0000-0000-0000051A0000}"/>
    <cellStyle name="Comma 2 2 2 10 4" xfId="32075" xr:uid="{00000000-0005-0000-0000-0000061A0000}"/>
    <cellStyle name="Comma 2 2 2 11" xfId="10007" xr:uid="{00000000-0005-0000-0000-0000071A0000}"/>
    <cellStyle name="Comma 2 2 2 11 2" xfId="12806" xr:uid="{00000000-0005-0000-0000-0000081A0000}"/>
    <cellStyle name="Comma 2 2 2 11 2 2" xfId="34562" xr:uid="{00000000-0005-0000-0000-0000091A0000}"/>
    <cellStyle name="Comma 2 2 2 11 3" xfId="11569" xr:uid="{00000000-0005-0000-0000-00000A1A0000}"/>
    <cellStyle name="Comma 2 2 2 11 3 2" xfId="33328" xr:uid="{00000000-0005-0000-0000-00000B1A0000}"/>
    <cellStyle name="Comma 2 2 2 11 4" xfId="32074" xr:uid="{00000000-0005-0000-0000-00000C1A0000}"/>
    <cellStyle name="Comma 2 2 2 12" xfId="11802" xr:uid="{00000000-0005-0000-0000-00000D1A0000}"/>
    <cellStyle name="Comma 2 2 2 12 2" xfId="33561" xr:uid="{00000000-0005-0000-0000-00000E1A0000}"/>
    <cellStyle name="Comma 2 2 2 13" xfId="10564" xr:uid="{00000000-0005-0000-0000-00000F1A0000}"/>
    <cellStyle name="Comma 2 2 2 13 2" xfId="13534" xr:uid="{00000000-0005-0000-0000-0000101A0000}"/>
    <cellStyle name="Comma 2 2 2 13 3" xfId="32326" xr:uid="{00000000-0005-0000-0000-0000111A0000}"/>
    <cellStyle name="Comma 2 2 2 14" xfId="30769" xr:uid="{00000000-0005-0000-0000-0000121A0000}"/>
    <cellStyle name="Comma 2 2 2 2" xfId="3415" xr:uid="{00000000-0005-0000-0000-0000131A0000}"/>
    <cellStyle name="Comma 2 2 2 2 2" xfId="10010" xr:uid="{00000000-0005-0000-0000-0000141A0000}"/>
    <cellStyle name="Comma 2 2 2 2 2 2" xfId="2233" xr:uid="{00000000-0005-0000-0000-0000151A0000}"/>
    <cellStyle name="Comma 2 2 2 2 2 2 2" xfId="2234" xr:uid="{00000000-0005-0000-0000-0000161A0000}"/>
    <cellStyle name="Comma 2 2 2 2 2 2 2 2" xfId="11697" xr:uid="{00000000-0005-0000-0000-0000171A0000}"/>
    <cellStyle name="Comma 2 2 2 2 2 2 2 2 2" xfId="33456" xr:uid="{00000000-0005-0000-0000-0000181A0000}"/>
    <cellStyle name="Comma 2 2 2 2 2 2 2 3" xfId="10457" xr:uid="{00000000-0005-0000-0000-0000191A0000}"/>
    <cellStyle name="Comma 2 2 2 2 2 2 2 3 2" xfId="32219" xr:uid="{00000000-0005-0000-0000-00001A1A0000}"/>
    <cellStyle name="Comma 2 2 2 2 2 2 2 4" xfId="30661" xr:uid="{00000000-0005-0000-0000-00001B1A0000}"/>
    <cellStyle name="Comma 2 2 2 2 2 2 3" xfId="11696" xr:uid="{00000000-0005-0000-0000-00001C1A0000}"/>
    <cellStyle name="Comma 2 2 2 2 2 2 3 2" xfId="33455" xr:uid="{00000000-0005-0000-0000-00001D1A0000}"/>
    <cellStyle name="Comma 2 2 2 2 2 2 4" xfId="10456" xr:uid="{00000000-0005-0000-0000-00001E1A0000}"/>
    <cellStyle name="Comma 2 2 2 2 2 2 4 2" xfId="32218" xr:uid="{00000000-0005-0000-0000-00001F1A0000}"/>
    <cellStyle name="Comma 2 2 2 2 2 2 5" xfId="30660" xr:uid="{00000000-0005-0000-0000-0000201A0000}"/>
    <cellStyle name="Comma 2 2 2 2 2 3" xfId="12807" xr:uid="{00000000-0005-0000-0000-0000211A0000}"/>
    <cellStyle name="Comma 2 2 2 2 2 3 2" xfId="34563" xr:uid="{00000000-0005-0000-0000-0000221A0000}"/>
    <cellStyle name="Comma 2 2 2 2 2 4" xfId="11570" xr:uid="{00000000-0005-0000-0000-0000231A0000}"/>
    <cellStyle name="Comma 2 2 2 2 2 4 2" xfId="33329" xr:uid="{00000000-0005-0000-0000-0000241A0000}"/>
    <cellStyle name="Comma 2 2 2 2 2 5" xfId="32076" xr:uid="{00000000-0005-0000-0000-0000251A0000}"/>
    <cellStyle name="Comma 2 2 2 2 3" xfId="10011" xr:uid="{00000000-0005-0000-0000-0000261A0000}"/>
    <cellStyle name="Comma 2 2 2 2 3 2" xfId="12808" xr:uid="{00000000-0005-0000-0000-0000271A0000}"/>
    <cellStyle name="Comma 2 2 2 2 3 2 2" xfId="34564" xr:uid="{00000000-0005-0000-0000-0000281A0000}"/>
    <cellStyle name="Comma 2 2 2 2 3 3" xfId="11571" xr:uid="{00000000-0005-0000-0000-0000291A0000}"/>
    <cellStyle name="Comma 2 2 2 2 3 3 2" xfId="33330" xr:uid="{00000000-0005-0000-0000-00002A1A0000}"/>
    <cellStyle name="Comma 2 2 2 2 3 4" xfId="32077" xr:uid="{00000000-0005-0000-0000-00002B1A0000}"/>
    <cellStyle name="Comma 2 2 2 2 4" xfId="10012" xr:uid="{00000000-0005-0000-0000-00002C1A0000}"/>
    <cellStyle name="Comma 2 2 2 2 4 2" xfId="12809" xr:uid="{00000000-0005-0000-0000-00002D1A0000}"/>
    <cellStyle name="Comma 2 2 2 2 4 2 2" xfId="34565" xr:uid="{00000000-0005-0000-0000-00002E1A0000}"/>
    <cellStyle name="Comma 2 2 2 2 4 3" xfId="11572" xr:uid="{00000000-0005-0000-0000-00002F1A0000}"/>
    <cellStyle name="Comma 2 2 2 2 4 3 2" xfId="33331" xr:uid="{00000000-0005-0000-0000-0000301A0000}"/>
    <cellStyle name="Comma 2 2 2 2 4 4" xfId="32078" xr:uid="{00000000-0005-0000-0000-0000311A0000}"/>
    <cellStyle name="Comma 2 2 2 2 5" xfId="10009" xr:uid="{00000000-0005-0000-0000-0000321A0000}"/>
    <cellStyle name="Comma 2 2 2 2 6" xfId="11803" xr:uid="{00000000-0005-0000-0000-0000331A0000}"/>
    <cellStyle name="Comma 2 2 2 2 6 2" xfId="33562" xr:uid="{00000000-0005-0000-0000-0000341A0000}"/>
    <cellStyle name="Comma 2 2 2 2 7" xfId="10565" xr:uid="{00000000-0005-0000-0000-0000351A0000}"/>
    <cellStyle name="Comma 2 2 2 2 7 2" xfId="32327" xr:uid="{00000000-0005-0000-0000-0000361A0000}"/>
    <cellStyle name="Comma 2 2 2 2 8" xfId="30770" xr:uid="{00000000-0005-0000-0000-0000371A0000}"/>
    <cellStyle name="Comma 2 2 2 3" xfId="3897" xr:uid="{00000000-0005-0000-0000-0000381A0000}"/>
    <cellStyle name="Comma 2 2 2 3 2" xfId="10013" xr:uid="{00000000-0005-0000-0000-0000391A0000}"/>
    <cellStyle name="Comma 2 2 2 3 2 2" xfId="12810" xr:uid="{00000000-0005-0000-0000-00003A1A0000}"/>
    <cellStyle name="Comma 2 2 2 3 2 2 2" xfId="34566" xr:uid="{00000000-0005-0000-0000-00003B1A0000}"/>
    <cellStyle name="Comma 2 2 2 3 2 3" xfId="11573" xr:uid="{00000000-0005-0000-0000-00003C1A0000}"/>
    <cellStyle name="Comma 2 2 2 3 2 3 2" xfId="33332" xr:uid="{00000000-0005-0000-0000-00003D1A0000}"/>
    <cellStyle name="Comma 2 2 2 3 2 4" xfId="32079" xr:uid="{00000000-0005-0000-0000-00003E1A0000}"/>
    <cellStyle name="Comma 2 2 2 3 3" xfId="11900" xr:uid="{00000000-0005-0000-0000-00003F1A0000}"/>
    <cellStyle name="Comma 2 2 2 3 3 2" xfId="33658" xr:uid="{00000000-0005-0000-0000-0000401A0000}"/>
    <cellStyle name="Comma 2 2 2 3 4" xfId="10662" xr:uid="{00000000-0005-0000-0000-0000411A0000}"/>
    <cellStyle name="Comma 2 2 2 3 4 2" xfId="32423" xr:uid="{00000000-0005-0000-0000-0000421A0000}"/>
    <cellStyle name="Comma 2 2 2 3 5" xfId="30867" xr:uid="{00000000-0005-0000-0000-0000431A0000}"/>
    <cellStyle name="Comma 2 2 2 4" xfId="10014" xr:uid="{00000000-0005-0000-0000-0000441A0000}"/>
    <cellStyle name="Comma 2 2 2 4 2" xfId="12811" xr:uid="{00000000-0005-0000-0000-0000451A0000}"/>
    <cellStyle name="Comma 2 2 2 4 2 2" xfId="34567" xr:uid="{00000000-0005-0000-0000-0000461A0000}"/>
    <cellStyle name="Comma 2 2 2 4 3" xfId="11574" xr:uid="{00000000-0005-0000-0000-0000471A0000}"/>
    <cellStyle name="Comma 2 2 2 4 3 2" xfId="33333" xr:uid="{00000000-0005-0000-0000-0000481A0000}"/>
    <cellStyle name="Comma 2 2 2 4 4" xfId="32080" xr:uid="{00000000-0005-0000-0000-0000491A0000}"/>
    <cellStyle name="Comma 2 2 2 5" xfId="10015" xr:uid="{00000000-0005-0000-0000-00004A1A0000}"/>
    <cellStyle name="Comma 2 2 2 5 2" xfId="12812" xr:uid="{00000000-0005-0000-0000-00004B1A0000}"/>
    <cellStyle name="Comma 2 2 2 5 2 2" xfId="34568" xr:uid="{00000000-0005-0000-0000-00004C1A0000}"/>
    <cellStyle name="Comma 2 2 2 5 3" xfId="11575" xr:uid="{00000000-0005-0000-0000-00004D1A0000}"/>
    <cellStyle name="Comma 2 2 2 5 3 2" xfId="33334" xr:uid="{00000000-0005-0000-0000-00004E1A0000}"/>
    <cellStyle name="Comma 2 2 2 5 4" xfId="32081" xr:uid="{00000000-0005-0000-0000-00004F1A0000}"/>
    <cellStyle name="Comma 2 2 2 6" xfId="10016" xr:uid="{00000000-0005-0000-0000-0000501A0000}"/>
    <cellStyle name="Comma 2 2 2 6 2" xfId="12813" xr:uid="{00000000-0005-0000-0000-0000511A0000}"/>
    <cellStyle name="Comma 2 2 2 6 2 2" xfId="34569" xr:uid="{00000000-0005-0000-0000-0000521A0000}"/>
    <cellStyle name="Comma 2 2 2 6 3" xfId="11576" xr:uid="{00000000-0005-0000-0000-0000531A0000}"/>
    <cellStyle name="Comma 2 2 2 6 3 2" xfId="33335" xr:uid="{00000000-0005-0000-0000-0000541A0000}"/>
    <cellStyle name="Comma 2 2 2 6 4" xfId="32082" xr:uid="{00000000-0005-0000-0000-0000551A0000}"/>
    <cellStyle name="Comma 2 2 2 7" xfId="10017" xr:uid="{00000000-0005-0000-0000-0000561A0000}"/>
    <cellStyle name="Comma 2 2 2 7 2" xfId="12814" xr:uid="{00000000-0005-0000-0000-0000571A0000}"/>
    <cellStyle name="Comma 2 2 2 7 2 2" xfId="34570" xr:uid="{00000000-0005-0000-0000-0000581A0000}"/>
    <cellStyle name="Comma 2 2 2 7 3" xfId="11577" xr:uid="{00000000-0005-0000-0000-0000591A0000}"/>
    <cellStyle name="Comma 2 2 2 7 3 2" xfId="33336" xr:uid="{00000000-0005-0000-0000-00005A1A0000}"/>
    <cellStyle name="Comma 2 2 2 7 4" xfId="32083" xr:uid="{00000000-0005-0000-0000-00005B1A0000}"/>
    <cellStyle name="Comma 2 2 2 8" xfId="10018" xr:uid="{00000000-0005-0000-0000-00005C1A0000}"/>
    <cellStyle name="Comma 2 2 2 8 2" xfId="12815" xr:uid="{00000000-0005-0000-0000-00005D1A0000}"/>
    <cellStyle name="Comma 2 2 2 8 2 2" xfId="34571" xr:uid="{00000000-0005-0000-0000-00005E1A0000}"/>
    <cellStyle name="Comma 2 2 2 8 3" xfId="11578" xr:uid="{00000000-0005-0000-0000-00005F1A0000}"/>
    <cellStyle name="Comma 2 2 2 8 3 2" xfId="33337" xr:uid="{00000000-0005-0000-0000-0000601A0000}"/>
    <cellStyle name="Comma 2 2 2 8 4" xfId="32084" xr:uid="{00000000-0005-0000-0000-0000611A0000}"/>
    <cellStyle name="Comma 2 2 2 9" xfId="10019" xr:uid="{00000000-0005-0000-0000-0000621A0000}"/>
    <cellStyle name="Comma 2 2 20" xfId="3416" xr:uid="{00000000-0005-0000-0000-0000631A0000}"/>
    <cellStyle name="Comma 2 2 20 2" xfId="11804" xr:uid="{00000000-0005-0000-0000-0000641A0000}"/>
    <cellStyle name="Comma 2 2 20 2 2" xfId="33563" xr:uid="{00000000-0005-0000-0000-0000651A0000}"/>
    <cellStyle name="Comma 2 2 20 3" xfId="10566" xr:uid="{00000000-0005-0000-0000-0000661A0000}"/>
    <cellStyle name="Comma 2 2 20 3 2" xfId="32328" xr:uid="{00000000-0005-0000-0000-0000671A0000}"/>
    <cellStyle name="Comma 2 2 20 4" xfId="30771" xr:uid="{00000000-0005-0000-0000-0000681A0000}"/>
    <cellStyle name="Comma 2 2 21" xfId="3417" xr:uid="{00000000-0005-0000-0000-0000691A0000}"/>
    <cellStyle name="Comma 2 2 21 2" xfId="11805" xr:uid="{00000000-0005-0000-0000-00006A1A0000}"/>
    <cellStyle name="Comma 2 2 21 2 2" xfId="33564" xr:uid="{00000000-0005-0000-0000-00006B1A0000}"/>
    <cellStyle name="Comma 2 2 21 3" xfId="10567" xr:uid="{00000000-0005-0000-0000-00006C1A0000}"/>
    <cellStyle name="Comma 2 2 21 3 2" xfId="32329" xr:uid="{00000000-0005-0000-0000-00006D1A0000}"/>
    <cellStyle name="Comma 2 2 21 4" xfId="30772" xr:uid="{00000000-0005-0000-0000-00006E1A0000}"/>
    <cellStyle name="Comma 2 2 22" xfId="3418" xr:uid="{00000000-0005-0000-0000-00006F1A0000}"/>
    <cellStyle name="Comma 2 2 22 2" xfId="11806" xr:uid="{00000000-0005-0000-0000-0000701A0000}"/>
    <cellStyle name="Comma 2 2 22 2 2" xfId="33565" xr:uid="{00000000-0005-0000-0000-0000711A0000}"/>
    <cellStyle name="Comma 2 2 22 3" xfId="10568" xr:uid="{00000000-0005-0000-0000-0000721A0000}"/>
    <cellStyle name="Comma 2 2 22 3 2" xfId="32330" xr:uid="{00000000-0005-0000-0000-0000731A0000}"/>
    <cellStyle name="Comma 2 2 22 4" xfId="30773" xr:uid="{00000000-0005-0000-0000-0000741A0000}"/>
    <cellStyle name="Comma 2 2 23" xfId="3419" xr:uid="{00000000-0005-0000-0000-0000751A0000}"/>
    <cellStyle name="Comma 2 2 23 2" xfId="11807" xr:uid="{00000000-0005-0000-0000-0000761A0000}"/>
    <cellStyle name="Comma 2 2 23 2 2" xfId="33566" xr:uid="{00000000-0005-0000-0000-0000771A0000}"/>
    <cellStyle name="Comma 2 2 23 3" xfId="10569" xr:uid="{00000000-0005-0000-0000-0000781A0000}"/>
    <cellStyle name="Comma 2 2 23 3 2" xfId="32331" xr:uid="{00000000-0005-0000-0000-0000791A0000}"/>
    <cellStyle name="Comma 2 2 23 4" xfId="30774" xr:uid="{00000000-0005-0000-0000-00007A1A0000}"/>
    <cellStyle name="Comma 2 2 24" xfId="3420" xr:uid="{00000000-0005-0000-0000-00007B1A0000}"/>
    <cellStyle name="Comma 2 2 24 2" xfId="11808" xr:uid="{00000000-0005-0000-0000-00007C1A0000}"/>
    <cellStyle name="Comma 2 2 24 2 2" xfId="33567" xr:uid="{00000000-0005-0000-0000-00007D1A0000}"/>
    <cellStyle name="Comma 2 2 24 3" xfId="10570" xr:uid="{00000000-0005-0000-0000-00007E1A0000}"/>
    <cellStyle name="Comma 2 2 24 3 2" xfId="32332" xr:uid="{00000000-0005-0000-0000-00007F1A0000}"/>
    <cellStyle name="Comma 2 2 24 4" xfId="30775" xr:uid="{00000000-0005-0000-0000-0000801A0000}"/>
    <cellStyle name="Comma 2 2 25" xfId="3421" xr:uid="{00000000-0005-0000-0000-0000811A0000}"/>
    <cellStyle name="Comma 2 2 25 2" xfId="11809" xr:uid="{00000000-0005-0000-0000-0000821A0000}"/>
    <cellStyle name="Comma 2 2 25 2 2" xfId="33568" xr:uid="{00000000-0005-0000-0000-0000831A0000}"/>
    <cellStyle name="Comma 2 2 25 3" xfId="10571" xr:uid="{00000000-0005-0000-0000-0000841A0000}"/>
    <cellStyle name="Comma 2 2 25 3 2" xfId="32333" xr:uid="{00000000-0005-0000-0000-0000851A0000}"/>
    <cellStyle name="Comma 2 2 25 4" xfId="30776" xr:uid="{00000000-0005-0000-0000-0000861A0000}"/>
    <cellStyle name="Comma 2 2 26" xfId="3896" xr:uid="{00000000-0005-0000-0000-0000871A0000}"/>
    <cellStyle name="Comma 2 2 26 2" xfId="11899" xr:uid="{00000000-0005-0000-0000-0000881A0000}"/>
    <cellStyle name="Comma 2 2 26 2 2" xfId="33657" xr:uid="{00000000-0005-0000-0000-0000891A0000}"/>
    <cellStyle name="Comma 2 2 26 3" xfId="10661" xr:uid="{00000000-0005-0000-0000-00008A1A0000}"/>
    <cellStyle name="Comma 2 2 26 3 2" xfId="32422" xr:uid="{00000000-0005-0000-0000-00008B1A0000}"/>
    <cellStyle name="Comma 2 2 26 4" xfId="30866" xr:uid="{00000000-0005-0000-0000-00008C1A0000}"/>
    <cellStyle name="Comma 2 2 27" xfId="4127" xr:uid="{00000000-0005-0000-0000-00008D1A0000}"/>
    <cellStyle name="Comma 2 2 27 2" xfId="12044" xr:uid="{00000000-0005-0000-0000-00008E1A0000}"/>
    <cellStyle name="Comma 2 2 27 2 2" xfId="33801" xr:uid="{00000000-0005-0000-0000-00008F1A0000}"/>
    <cellStyle name="Comma 2 2 27 3" xfId="10806" xr:uid="{00000000-0005-0000-0000-0000901A0000}"/>
    <cellStyle name="Comma 2 2 27 3 2" xfId="32566" xr:uid="{00000000-0005-0000-0000-0000911A0000}"/>
    <cellStyle name="Comma 2 2 27 4" xfId="31010" xr:uid="{00000000-0005-0000-0000-0000921A0000}"/>
    <cellStyle name="Comma 2 2 28" xfId="6404" xr:uid="{00000000-0005-0000-0000-0000931A0000}"/>
    <cellStyle name="Comma 2 2 28 2" xfId="12283" xr:uid="{00000000-0005-0000-0000-0000941A0000}"/>
    <cellStyle name="Comma 2 2 28 2 2" xfId="34040" xr:uid="{00000000-0005-0000-0000-0000951A0000}"/>
    <cellStyle name="Comma 2 2 28 3" xfId="11046" xr:uid="{00000000-0005-0000-0000-0000961A0000}"/>
    <cellStyle name="Comma 2 2 28 3 2" xfId="32806" xr:uid="{00000000-0005-0000-0000-0000971A0000}"/>
    <cellStyle name="Comma 2 2 28 4" xfId="31291" xr:uid="{00000000-0005-0000-0000-0000981A0000}"/>
    <cellStyle name="Comma 2 2 29" xfId="6929" xr:uid="{00000000-0005-0000-0000-0000991A0000}"/>
    <cellStyle name="Comma 2 2 29 2" xfId="12390" xr:uid="{00000000-0005-0000-0000-00009A1A0000}"/>
    <cellStyle name="Comma 2 2 29 2 2" xfId="34147" xr:uid="{00000000-0005-0000-0000-00009B1A0000}"/>
    <cellStyle name="Comma 2 2 29 3" xfId="11153" xr:uid="{00000000-0005-0000-0000-00009C1A0000}"/>
    <cellStyle name="Comma 2 2 29 3 2" xfId="32913" xr:uid="{00000000-0005-0000-0000-00009D1A0000}"/>
    <cellStyle name="Comma 2 2 29 4" xfId="31401" xr:uid="{00000000-0005-0000-0000-00009E1A0000}"/>
    <cellStyle name="Comma 2 2 3" xfId="3422" xr:uid="{00000000-0005-0000-0000-00009F1A0000}"/>
    <cellStyle name="Comma 2 2 3 2" xfId="10020" xr:uid="{00000000-0005-0000-0000-0000A01A0000}"/>
    <cellStyle name="Comma 2 2 3 3" xfId="11810" xr:uid="{00000000-0005-0000-0000-0000A11A0000}"/>
    <cellStyle name="Comma 2 2 3 3 2" xfId="33569" xr:uid="{00000000-0005-0000-0000-0000A21A0000}"/>
    <cellStyle name="Comma 2 2 3 4" xfId="10572" xr:uid="{00000000-0005-0000-0000-0000A31A0000}"/>
    <cellStyle name="Comma 2 2 3 4 2" xfId="32334" xr:uid="{00000000-0005-0000-0000-0000A41A0000}"/>
    <cellStyle name="Comma 2 2 3 5" xfId="30777" xr:uid="{00000000-0005-0000-0000-0000A51A0000}"/>
    <cellStyle name="Comma 2 2 30" xfId="7411" xr:uid="{00000000-0005-0000-0000-0000A61A0000}"/>
    <cellStyle name="Comma 2 2 30 2" xfId="12535" xr:uid="{00000000-0005-0000-0000-0000A71A0000}"/>
    <cellStyle name="Comma 2 2 30 2 2" xfId="34291" xr:uid="{00000000-0005-0000-0000-0000A81A0000}"/>
    <cellStyle name="Comma 2 2 30 3" xfId="11298" xr:uid="{00000000-0005-0000-0000-0000A91A0000}"/>
    <cellStyle name="Comma 2 2 30 3 2" xfId="33057" xr:uid="{00000000-0005-0000-0000-0000AA1A0000}"/>
    <cellStyle name="Comma 2 2 30 4" xfId="31632" xr:uid="{00000000-0005-0000-0000-0000AB1A0000}"/>
    <cellStyle name="Comma 2 2 31" xfId="7772" xr:uid="{00000000-0005-0000-0000-0000AC1A0000}"/>
    <cellStyle name="Comma 2 2 31 2" xfId="12612" xr:uid="{00000000-0005-0000-0000-0000AD1A0000}"/>
    <cellStyle name="Comma 2 2 31 2 2" xfId="34368" xr:uid="{00000000-0005-0000-0000-0000AE1A0000}"/>
    <cellStyle name="Comma 2 2 31 3" xfId="11375" xr:uid="{00000000-0005-0000-0000-0000AF1A0000}"/>
    <cellStyle name="Comma 2 2 31 3 2" xfId="33134" xr:uid="{00000000-0005-0000-0000-0000B01A0000}"/>
    <cellStyle name="Comma 2 2 31 4" xfId="31751" xr:uid="{00000000-0005-0000-0000-0000B11A0000}"/>
    <cellStyle name="Comma 2 2 32" xfId="8378" xr:uid="{00000000-0005-0000-0000-0000B21A0000}"/>
    <cellStyle name="Comma 2 2 32 2" xfId="12728" xr:uid="{00000000-0005-0000-0000-0000B31A0000}"/>
    <cellStyle name="Comma 2 2 32 2 2" xfId="34484" xr:uid="{00000000-0005-0000-0000-0000B41A0000}"/>
    <cellStyle name="Comma 2 2 32 3" xfId="11491" xr:uid="{00000000-0005-0000-0000-0000B51A0000}"/>
    <cellStyle name="Comma 2 2 32 3 2" xfId="33250" xr:uid="{00000000-0005-0000-0000-0000B61A0000}"/>
    <cellStyle name="Comma 2 2 32 4" xfId="31951" xr:uid="{00000000-0005-0000-0000-0000B71A0000}"/>
    <cellStyle name="Comma 2 2 33" xfId="10005" xr:uid="{00000000-0005-0000-0000-0000B81A0000}"/>
    <cellStyle name="Comma 2 2 4" xfId="3423" xr:uid="{00000000-0005-0000-0000-0000B91A0000}"/>
    <cellStyle name="Comma 2 2 4 2" xfId="10021" xr:uid="{00000000-0005-0000-0000-0000BA1A0000}"/>
    <cellStyle name="Comma 2 2 4 3" xfId="11811" xr:uid="{00000000-0005-0000-0000-0000BB1A0000}"/>
    <cellStyle name="Comma 2 2 4 3 2" xfId="33570" xr:uid="{00000000-0005-0000-0000-0000BC1A0000}"/>
    <cellStyle name="Comma 2 2 4 4" xfId="10573" xr:uid="{00000000-0005-0000-0000-0000BD1A0000}"/>
    <cellStyle name="Comma 2 2 4 4 2" xfId="32335" xr:uid="{00000000-0005-0000-0000-0000BE1A0000}"/>
    <cellStyle name="Comma 2 2 4 5" xfId="30778" xr:uid="{00000000-0005-0000-0000-0000BF1A0000}"/>
    <cellStyle name="Comma 2 2 5" xfId="3424" xr:uid="{00000000-0005-0000-0000-0000C01A0000}"/>
    <cellStyle name="Comma 2 2 5 2" xfId="10022" xr:uid="{00000000-0005-0000-0000-0000C11A0000}"/>
    <cellStyle name="Comma 2 2 5 3" xfId="11812" xr:uid="{00000000-0005-0000-0000-0000C21A0000}"/>
    <cellStyle name="Comma 2 2 5 3 2" xfId="33571" xr:uid="{00000000-0005-0000-0000-0000C31A0000}"/>
    <cellStyle name="Comma 2 2 5 4" xfId="10574" xr:uid="{00000000-0005-0000-0000-0000C41A0000}"/>
    <cellStyle name="Comma 2 2 5 4 2" xfId="32336" xr:uid="{00000000-0005-0000-0000-0000C51A0000}"/>
    <cellStyle name="Comma 2 2 5 5" xfId="30779" xr:uid="{00000000-0005-0000-0000-0000C61A0000}"/>
    <cellStyle name="Comma 2 2 6" xfId="3425" xr:uid="{00000000-0005-0000-0000-0000C71A0000}"/>
    <cellStyle name="Comma 2 2 6 2" xfId="10023" xr:uid="{00000000-0005-0000-0000-0000C81A0000}"/>
    <cellStyle name="Comma 2 2 6 3" xfId="11813" xr:uid="{00000000-0005-0000-0000-0000C91A0000}"/>
    <cellStyle name="Comma 2 2 6 3 2" xfId="33572" xr:uid="{00000000-0005-0000-0000-0000CA1A0000}"/>
    <cellStyle name="Comma 2 2 6 4" xfId="10575" xr:uid="{00000000-0005-0000-0000-0000CB1A0000}"/>
    <cellStyle name="Comma 2 2 6 4 2" xfId="32337" xr:uid="{00000000-0005-0000-0000-0000CC1A0000}"/>
    <cellStyle name="Comma 2 2 6 5" xfId="30780" xr:uid="{00000000-0005-0000-0000-0000CD1A0000}"/>
    <cellStyle name="Comma 2 2 7" xfId="3426" xr:uid="{00000000-0005-0000-0000-0000CE1A0000}"/>
    <cellStyle name="Comma 2 2 7 2" xfId="10024" xr:uid="{00000000-0005-0000-0000-0000CF1A0000}"/>
    <cellStyle name="Comma 2 2 7 3" xfId="11814" xr:uid="{00000000-0005-0000-0000-0000D01A0000}"/>
    <cellStyle name="Comma 2 2 7 3 2" xfId="33573" xr:uid="{00000000-0005-0000-0000-0000D11A0000}"/>
    <cellStyle name="Comma 2 2 7 4" xfId="10576" xr:uid="{00000000-0005-0000-0000-0000D21A0000}"/>
    <cellStyle name="Comma 2 2 7 4 2" xfId="32338" xr:uid="{00000000-0005-0000-0000-0000D31A0000}"/>
    <cellStyle name="Comma 2 2 7 5" xfId="30781" xr:uid="{00000000-0005-0000-0000-0000D41A0000}"/>
    <cellStyle name="Comma 2 2 8" xfId="2235" xr:uid="{00000000-0005-0000-0000-0000D51A0000}"/>
    <cellStyle name="Comma 2 2 8 2" xfId="10025" xr:uid="{00000000-0005-0000-0000-0000D61A0000}"/>
    <cellStyle name="Comma 2 2 8 3" xfId="11698" xr:uid="{00000000-0005-0000-0000-0000D71A0000}"/>
    <cellStyle name="Comma 2 2 8 3 2" xfId="33457" xr:uid="{00000000-0005-0000-0000-0000D81A0000}"/>
    <cellStyle name="Comma 2 2 8 4" xfId="10458" xr:uid="{00000000-0005-0000-0000-0000D91A0000}"/>
    <cellStyle name="Comma 2 2 8 4 2" xfId="32220" xr:uid="{00000000-0005-0000-0000-0000DA1A0000}"/>
    <cellStyle name="Comma 2 2 8 5" xfId="30662" xr:uid="{00000000-0005-0000-0000-0000DB1A0000}"/>
    <cellStyle name="Comma 2 2 9" xfId="3427" xr:uid="{00000000-0005-0000-0000-0000DC1A0000}"/>
    <cellStyle name="Comma 2 2 9 2" xfId="10026" xr:uid="{00000000-0005-0000-0000-0000DD1A0000}"/>
    <cellStyle name="Comma 2 2 9 2 2" xfId="12816" xr:uid="{00000000-0005-0000-0000-0000DE1A0000}"/>
    <cellStyle name="Comma 2 2 9 2 2 2" xfId="34572" xr:uid="{00000000-0005-0000-0000-0000DF1A0000}"/>
    <cellStyle name="Comma 2 2 9 2 3" xfId="11579" xr:uid="{00000000-0005-0000-0000-0000E01A0000}"/>
    <cellStyle name="Comma 2 2 9 2 3 2" xfId="33338" xr:uid="{00000000-0005-0000-0000-0000E11A0000}"/>
    <cellStyle name="Comma 2 2 9 2 4" xfId="32085" xr:uid="{00000000-0005-0000-0000-0000E21A0000}"/>
    <cellStyle name="Comma 2 2 9 3" xfId="11815" xr:uid="{00000000-0005-0000-0000-0000E31A0000}"/>
    <cellStyle name="Comma 2 2 9 3 2" xfId="33574" xr:uid="{00000000-0005-0000-0000-0000E41A0000}"/>
    <cellStyle name="Comma 2 2 9 4" xfId="10577" xr:uid="{00000000-0005-0000-0000-0000E51A0000}"/>
    <cellStyle name="Comma 2 2 9 4 2" xfId="32339" xr:uid="{00000000-0005-0000-0000-0000E61A0000}"/>
    <cellStyle name="Comma 2 2 9 5" xfId="30782" xr:uid="{00000000-0005-0000-0000-0000E71A0000}"/>
    <cellStyle name="Comma 2 20" xfId="3428" xr:uid="{00000000-0005-0000-0000-0000E81A0000}"/>
    <cellStyle name="Comma 2 20 10" xfId="30783" xr:uid="{00000000-0005-0000-0000-0000E91A0000}"/>
    <cellStyle name="Comma 2 20 2" xfId="4128" xr:uid="{00000000-0005-0000-0000-0000EA1A0000}"/>
    <cellStyle name="Comma 2 20 2 2" xfId="12045" xr:uid="{00000000-0005-0000-0000-0000EB1A0000}"/>
    <cellStyle name="Comma 2 20 2 2 2" xfId="33802" xr:uid="{00000000-0005-0000-0000-0000EC1A0000}"/>
    <cellStyle name="Comma 2 20 2 3" xfId="10807" xr:uid="{00000000-0005-0000-0000-0000ED1A0000}"/>
    <cellStyle name="Comma 2 20 2 3 2" xfId="32567" xr:uid="{00000000-0005-0000-0000-0000EE1A0000}"/>
    <cellStyle name="Comma 2 20 2 4" xfId="31011" xr:uid="{00000000-0005-0000-0000-0000EF1A0000}"/>
    <cellStyle name="Comma 2 20 3" xfId="6405" xr:uid="{00000000-0005-0000-0000-0000F01A0000}"/>
    <cellStyle name="Comma 2 20 3 2" xfId="12284" xr:uid="{00000000-0005-0000-0000-0000F11A0000}"/>
    <cellStyle name="Comma 2 20 3 2 2" xfId="34041" xr:uid="{00000000-0005-0000-0000-0000F21A0000}"/>
    <cellStyle name="Comma 2 20 3 3" xfId="11047" xr:uid="{00000000-0005-0000-0000-0000F31A0000}"/>
    <cellStyle name="Comma 2 20 3 3 2" xfId="32807" xr:uid="{00000000-0005-0000-0000-0000F41A0000}"/>
    <cellStyle name="Comma 2 20 3 4" xfId="31292" xr:uid="{00000000-0005-0000-0000-0000F51A0000}"/>
    <cellStyle name="Comma 2 20 4" xfId="6928" xr:uid="{00000000-0005-0000-0000-0000F61A0000}"/>
    <cellStyle name="Comma 2 20 4 2" xfId="12389" xr:uid="{00000000-0005-0000-0000-0000F71A0000}"/>
    <cellStyle name="Comma 2 20 4 2 2" xfId="34146" xr:uid="{00000000-0005-0000-0000-0000F81A0000}"/>
    <cellStyle name="Comma 2 20 4 3" xfId="11152" xr:uid="{00000000-0005-0000-0000-0000F91A0000}"/>
    <cellStyle name="Comma 2 20 4 3 2" xfId="32912" xr:uid="{00000000-0005-0000-0000-0000FA1A0000}"/>
    <cellStyle name="Comma 2 20 4 4" xfId="31400" xr:uid="{00000000-0005-0000-0000-0000FB1A0000}"/>
    <cellStyle name="Comma 2 20 5" xfId="7412" xr:uid="{00000000-0005-0000-0000-0000FC1A0000}"/>
    <cellStyle name="Comma 2 20 5 2" xfId="12536" xr:uid="{00000000-0005-0000-0000-0000FD1A0000}"/>
    <cellStyle name="Comma 2 20 5 2 2" xfId="34292" xr:uid="{00000000-0005-0000-0000-0000FE1A0000}"/>
    <cellStyle name="Comma 2 20 5 3" xfId="11299" xr:uid="{00000000-0005-0000-0000-0000FF1A0000}"/>
    <cellStyle name="Comma 2 20 5 3 2" xfId="33058" xr:uid="{00000000-0005-0000-0000-0000001B0000}"/>
    <cellStyle name="Comma 2 20 5 4" xfId="31633" xr:uid="{00000000-0005-0000-0000-0000011B0000}"/>
    <cellStyle name="Comma 2 20 6" xfId="7773" xr:uid="{00000000-0005-0000-0000-0000021B0000}"/>
    <cellStyle name="Comma 2 20 6 2" xfId="12613" xr:uid="{00000000-0005-0000-0000-0000031B0000}"/>
    <cellStyle name="Comma 2 20 6 2 2" xfId="34369" xr:uid="{00000000-0005-0000-0000-0000041B0000}"/>
    <cellStyle name="Comma 2 20 6 3" xfId="11376" xr:uid="{00000000-0005-0000-0000-0000051B0000}"/>
    <cellStyle name="Comma 2 20 6 3 2" xfId="33135" xr:uid="{00000000-0005-0000-0000-0000061B0000}"/>
    <cellStyle name="Comma 2 20 6 4" xfId="31752" xr:uid="{00000000-0005-0000-0000-0000071B0000}"/>
    <cellStyle name="Comma 2 20 7" xfId="8377" xr:uid="{00000000-0005-0000-0000-0000081B0000}"/>
    <cellStyle name="Comma 2 20 7 2" xfId="12727" xr:uid="{00000000-0005-0000-0000-0000091B0000}"/>
    <cellStyle name="Comma 2 20 7 2 2" xfId="34483" xr:uid="{00000000-0005-0000-0000-00000A1B0000}"/>
    <cellStyle name="Comma 2 20 7 3" xfId="11490" xr:uid="{00000000-0005-0000-0000-00000B1B0000}"/>
    <cellStyle name="Comma 2 20 7 3 2" xfId="33249" xr:uid="{00000000-0005-0000-0000-00000C1B0000}"/>
    <cellStyle name="Comma 2 20 7 4" xfId="31950" xr:uid="{00000000-0005-0000-0000-00000D1B0000}"/>
    <cellStyle name="Comma 2 20 8" xfId="11816" xr:uid="{00000000-0005-0000-0000-00000E1B0000}"/>
    <cellStyle name="Comma 2 20 8 2" xfId="33575" xr:uid="{00000000-0005-0000-0000-00000F1B0000}"/>
    <cellStyle name="Comma 2 20 9" xfId="10578" xr:uid="{00000000-0005-0000-0000-0000101B0000}"/>
    <cellStyle name="Comma 2 20 9 2" xfId="32340" xr:uid="{00000000-0005-0000-0000-0000111B0000}"/>
    <cellStyle name="Comma 2 21" xfId="3429" xr:uid="{00000000-0005-0000-0000-0000121B0000}"/>
    <cellStyle name="Comma 2 21 10" xfId="30784" xr:uid="{00000000-0005-0000-0000-0000131B0000}"/>
    <cellStyle name="Comma 2 21 2" xfId="4129" xr:uid="{00000000-0005-0000-0000-0000141B0000}"/>
    <cellStyle name="Comma 2 21 2 2" xfId="12046" xr:uid="{00000000-0005-0000-0000-0000151B0000}"/>
    <cellStyle name="Comma 2 21 2 2 2" xfId="33803" xr:uid="{00000000-0005-0000-0000-0000161B0000}"/>
    <cellStyle name="Comma 2 21 2 3" xfId="10808" xr:uid="{00000000-0005-0000-0000-0000171B0000}"/>
    <cellStyle name="Comma 2 21 2 3 2" xfId="32568" xr:uid="{00000000-0005-0000-0000-0000181B0000}"/>
    <cellStyle name="Comma 2 21 2 4" xfId="31012" xr:uid="{00000000-0005-0000-0000-0000191B0000}"/>
    <cellStyle name="Comma 2 21 3" xfId="6406" xr:uid="{00000000-0005-0000-0000-00001A1B0000}"/>
    <cellStyle name="Comma 2 21 3 2" xfId="12285" xr:uid="{00000000-0005-0000-0000-00001B1B0000}"/>
    <cellStyle name="Comma 2 21 3 2 2" xfId="34042" xr:uid="{00000000-0005-0000-0000-00001C1B0000}"/>
    <cellStyle name="Comma 2 21 3 3" xfId="11048" xr:uid="{00000000-0005-0000-0000-00001D1B0000}"/>
    <cellStyle name="Comma 2 21 3 3 2" xfId="32808" xr:uid="{00000000-0005-0000-0000-00001E1B0000}"/>
    <cellStyle name="Comma 2 21 3 4" xfId="31293" xr:uid="{00000000-0005-0000-0000-00001F1B0000}"/>
    <cellStyle name="Comma 2 21 4" xfId="6927" xr:uid="{00000000-0005-0000-0000-0000201B0000}"/>
    <cellStyle name="Comma 2 21 4 2" xfId="12388" xr:uid="{00000000-0005-0000-0000-0000211B0000}"/>
    <cellStyle name="Comma 2 21 4 2 2" xfId="34145" xr:uid="{00000000-0005-0000-0000-0000221B0000}"/>
    <cellStyle name="Comma 2 21 4 3" xfId="11151" xr:uid="{00000000-0005-0000-0000-0000231B0000}"/>
    <cellStyle name="Comma 2 21 4 3 2" xfId="32911" xr:uid="{00000000-0005-0000-0000-0000241B0000}"/>
    <cellStyle name="Comma 2 21 4 4" xfId="31399" xr:uid="{00000000-0005-0000-0000-0000251B0000}"/>
    <cellStyle name="Comma 2 21 5" xfId="7413" xr:uid="{00000000-0005-0000-0000-0000261B0000}"/>
    <cellStyle name="Comma 2 21 5 2" xfId="12537" xr:uid="{00000000-0005-0000-0000-0000271B0000}"/>
    <cellStyle name="Comma 2 21 5 2 2" xfId="34293" xr:uid="{00000000-0005-0000-0000-0000281B0000}"/>
    <cellStyle name="Comma 2 21 5 3" xfId="11300" xr:uid="{00000000-0005-0000-0000-0000291B0000}"/>
    <cellStyle name="Comma 2 21 5 3 2" xfId="33059" xr:uid="{00000000-0005-0000-0000-00002A1B0000}"/>
    <cellStyle name="Comma 2 21 5 4" xfId="31634" xr:uid="{00000000-0005-0000-0000-00002B1B0000}"/>
    <cellStyle name="Comma 2 21 6" xfId="7774" xr:uid="{00000000-0005-0000-0000-00002C1B0000}"/>
    <cellStyle name="Comma 2 21 6 2" xfId="12614" xr:uid="{00000000-0005-0000-0000-00002D1B0000}"/>
    <cellStyle name="Comma 2 21 6 2 2" xfId="34370" xr:uid="{00000000-0005-0000-0000-00002E1B0000}"/>
    <cellStyle name="Comma 2 21 6 3" xfId="11377" xr:uid="{00000000-0005-0000-0000-00002F1B0000}"/>
    <cellStyle name="Comma 2 21 6 3 2" xfId="33136" xr:uid="{00000000-0005-0000-0000-0000301B0000}"/>
    <cellStyle name="Comma 2 21 6 4" xfId="31753" xr:uid="{00000000-0005-0000-0000-0000311B0000}"/>
    <cellStyle name="Comma 2 21 7" xfId="8376" xr:uid="{00000000-0005-0000-0000-0000321B0000}"/>
    <cellStyle name="Comma 2 21 7 2" xfId="12726" xr:uid="{00000000-0005-0000-0000-0000331B0000}"/>
    <cellStyle name="Comma 2 21 7 2 2" xfId="34482" xr:uid="{00000000-0005-0000-0000-0000341B0000}"/>
    <cellStyle name="Comma 2 21 7 3" xfId="11489" xr:uid="{00000000-0005-0000-0000-0000351B0000}"/>
    <cellStyle name="Comma 2 21 7 3 2" xfId="33248" xr:uid="{00000000-0005-0000-0000-0000361B0000}"/>
    <cellStyle name="Comma 2 21 7 4" xfId="31949" xr:uid="{00000000-0005-0000-0000-0000371B0000}"/>
    <cellStyle name="Comma 2 21 8" xfId="11817" xr:uid="{00000000-0005-0000-0000-0000381B0000}"/>
    <cellStyle name="Comma 2 21 8 2" xfId="33576" xr:uid="{00000000-0005-0000-0000-0000391B0000}"/>
    <cellStyle name="Comma 2 21 9" xfId="10579" xr:uid="{00000000-0005-0000-0000-00003A1B0000}"/>
    <cellStyle name="Comma 2 21 9 2" xfId="32341" xr:uid="{00000000-0005-0000-0000-00003B1B0000}"/>
    <cellStyle name="Comma 2 22" xfId="3430" xr:uid="{00000000-0005-0000-0000-00003C1B0000}"/>
    <cellStyle name="Comma 2 22 10" xfId="30785" xr:uid="{00000000-0005-0000-0000-00003D1B0000}"/>
    <cellStyle name="Comma 2 22 2" xfId="4130" xr:uid="{00000000-0005-0000-0000-00003E1B0000}"/>
    <cellStyle name="Comma 2 22 2 2" xfId="12047" xr:uid="{00000000-0005-0000-0000-00003F1B0000}"/>
    <cellStyle name="Comma 2 22 2 2 2" xfId="33804" xr:uid="{00000000-0005-0000-0000-0000401B0000}"/>
    <cellStyle name="Comma 2 22 2 3" xfId="10809" xr:uid="{00000000-0005-0000-0000-0000411B0000}"/>
    <cellStyle name="Comma 2 22 2 3 2" xfId="32569" xr:uid="{00000000-0005-0000-0000-0000421B0000}"/>
    <cellStyle name="Comma 2 22 2 4" xfId="31013" xr:uid="{00000000-0005-0000-0000-0000431B0000}"/>
    <cellStyle name="Comma 2 22 3" xfId="6407" xr:uid="{00000000-0005-0000-0000-0000441B0000}"/>
    <cellStyle name="Comma 2 22 3 2" xfId="12286" xr:uid="{00000000-0005-0000-0000-0000451B0000}"/>
    <cellStyle name="Comma 2 22 3 2 2" xfId="34043" xr:uid="{00000000-0005-0000-0000-0000461B0000}"/>
    <cellStyle name="Comma 2 22 3 3" xfId="11049" xr:uid="{00000000-0005-0000-0000-0000471B0000}"/>
    <cellStyle name="Comma 2 22 3 3 2" xfId="32809" xr:uid="{00000000-0005-0000-0000-0000481B0000}"/>
    <cellStyle name="Comma 2 22 3 4" xfId="31294" xr:uid="{00000000-0005-0000-0000-0000491B0000}"/>
    <cellStyle name="Comma 2 22 4" xfId="6926" xr:uid="{00000000-0005-0000-0000-00004A1B0000}"/>
    <cellStyle name="Comma 2 22 4 2" xfId="12387" xr:uid="{00000000-0005-0000-0000-00004B1B0000}"/>
    <cellStyle name="Comma 2 22 4 2 2" xfId="34144" xr:uid="{00000000-0005-0000-0000-00004C1B0000}"/>
    <cellStyle name="Comma 2 22 4 3" xfId="11150" xr:uid="{00000000-0005-0000-0000-00004D1B0000}"/>
    <cellStyle name="Comma 2 22 4 3 2" xfId="32910" xr:uid="{00000000-0005-0000-0000-00004E1B0000}"/>
    <cellStyle name="Comma 2 22 4 4" xfId="31398" xr:uid="{00000000-0005-0000-0000-00004F1B0000}"/>
    <cellStyle name="Comma 2 22 5" xfId="7414" xr:uid="{00000000-0005-0000-0000-0000501B0000}"/>
    <cellStyle name="Comma 2 22 5 2" xfId="12538" xr:uid="{00000000-0005-0000-0000-0000511B0000}"/>
    <cellStyle name="Comma 2 22 5 2 2" xfId="34294" xr:uid="{00000000-0005-0000-0000-0000521B0000}"/>
    <cellStyle name="Comma 2 22 5 3" xfId="11301" xr:uid="{00000000-0005-0000-0000-0000531B0000}"/>
    <cellStyle name="Comma 2 22 5 3 2" xfId="33060" xr:uid="{00000000-0005-0000-0000-0000541B0000}"/>
    <cellStyle name="Comma 2 22 5 4" xfId="31635" xr:uid="{00000000-0005-0000-0000-0000551B0000}"/>
    <cellStyle name="Comma 2 22 6" xfId="7775" xr:uid="{00000000-0005-0000-0000-0000561B0000}"/>
    <cellStyle name="Comma 2 22 6 2" xfId="12615" xr:uid="{00000000-0005-0000-0000-0000571B0000}"/>
    <cellStyle name="Comma 2 22 6 2 2" xfId="34371" xr:uid="{00000000-0005-0000-0000-0000581B0000}"/>
    <cellStyle name="Comma 2 22 6 3" xfId="11378" xr:uid="{00000000-0005-0000-0000-0000591B0000}"/>
    <cellStyle name="Comma 2 22 6 3 2" xfId="33137" xr:uid="{00000000-0005-0000-0000-00005A1B0000}"/>
    <cellStyle name="Comma 2 22 6 4" xfId="31754" xr:uid="{00000000-0005-0000-0000-00005B1B0000}"/>
    <cellStyle name="Comma 2 22 7" xfId="8375" xr:uid="{00000000-0005-0000-0000-00005C1B0000}"/>
    <cellStyle name="Comma 2 22 7 2" xfId="12725" xr:uid="{00000000-0005-0000-0000-00005D1B0000}"/>
    <cellStyle name="Comma 2 22 7 2 2" xfId="34481" xr:uid="{00000000-0005-0000-0000-00005E1B0000}"/>
    <cellStyle name="Comma 2 22 7 3" xfId="11488" xr:uid="{00000000-0005-0000-0000-00005F1B0000}"/>
    <cellStyle name="Comma 2 22 7 3 2" xfId="33247" xr:uid="{00000000-0005-0000-0000-0000601B0000}"/>
    <cellStyle name="Comma 2 22 7 4" xfId="31948" xr:uid="{00000000-0005-0000-0000-0000611B0000}"/>
    <cellStyle name="Comma 2 22 8" xfId="11818" xr:uid="{00000000-0005-0000-0000-0000621B0000}"/>
    <cellStyle name="Comma 2 22 8 2" xfId="33577" xr:uid="{00000000-0005-0000-0000-0000631B0000}"/>
    <cellStyle name="Comma 2 22 9" xfId="10580" xr:uid="{00000000-0005-0000-0000-0000641B0000}"/>
    <cellStyle name="Comma 2 22 9 2" xfId="32342" xr:uid="{00000000-0005-0000-0000-0000651B0000}"/>
    <cellStyle name="Comma 2 23" xfId="3431" xr:uid="{00000000-0005-0000-0000-0000661B0000}"/>
    <cellStyle name="Comma 2 23 10" xfId="30786" xr:uid="{00000000-0005-0000-0000-0000671B0000}"/>
    <cellStyle name="Comma 2 23 2" xfId="4131" xr:uid="{00000000-0005-0000-0000-0000681B0000}"/>
    <cellStyle name="Comma 2 23 2 2" xfId="12048" xr:uid="{00000000-0005-0000-0000-0000691B0000}"/>
    <cellStyle name="Comma 2 23 2 2 2" xfId="33805" xr:uid="{00000000-0005-0000-0000-00006A1B0000}"/>
    <cellStyle name="Comma 2 23 2 3" xfId="10810" xr:uid="{00000000-0005-0000-0000-00006B1B0000}"/>
    <cellStyle name="Comma 2 23 2 3 2" xfId="32570" xr:uid="{00000000-0005-0000-0000-00006C1B0000}"/>
    <cellStyle name="Comma 2 23 2 4" xfId="31014" xr:uid="{00000000-0005-0000-0000-00006D1B0000}"/>
    <cellStyle name="Comma 2 23 3" xfId="6408" xr:uid="{00000000-0005-0000-0000-00006E1B0000}"/>
    <cellStyle name="Comma 2 23 3 2" xfId="12287" xr:uid="{00000000-0005-0000-0000-00006F1B0000}"/>
    <cellStyle name="Comma 2 23 3 2 2" xfId="34044" xr:uid="{00000000-0005-0000-0000-0000701B0000}"/>
    <cellStyle name="Comma 2 23 3 3" xfId="11050" xr:uid="{00000000-0005-0000-0000-0000711B0000}"/>
    <cellStyle name="Comma 2 23 3 3 2" xfId="32810" xr:uid="{00000000-0005-0000-0000-0000721B0000}"/>
    <cellStyle name="Comma 2 23 3 4" xfId="31295" xr:uid="{00000000-0005-0000-0000-0000731B0000}"/>
    <cellStyle name="Comma 2 23 4" xfId="6925" xr:uid="{00000000-0005-0000-0000-0000741B0000}"/>
    <cellStyle name="Comma 2 23 4 2" xfId="12386" xr:uid="{00000000-0005-0000-0000-0000751B0000}"/>
    <cellStyle name="Comma 2 23 4 2 2" xfId="34143" xr:uid="{00000000-0005-0000-0000-0000761B0000}"/>
    <cellStyle name="Comma 2 23 4 3" xfId="11149" xr:uid="{00000000-0005-0000-0000-0000771B0000}"/>
    <cellStyle name="Comma 2 23 4 3 2" xfId="32909" xr:uid="{00000000-0005-0000-0000-0000781B0000}"/>
    <cellStyle name="Comma 2 23 4 4" xfId="31397" xr:uid="{00000000-0005-0000-0000-0000791B0000}"/>
    <cellStyle name="Comma 2 23 5" xfId="7415" xr:uid="{00000000-0005-0000-0000-00007A1B0000}"/>
    <cellStyle name="Comma 2 23 5 2" xfId="12539" xr:uid="{00000000-0005-0000-0000-00007B1B0000}"/>
    <cellStyle name="Comma 2 23 5 2 2" xfId="34295" xr:uid="{00000000-0005-0000-0000-00007C1B0000}"/>
    <cellStyle name="Comma 2 23 5 3" xfId="11302" xr:uid="{00000000-0005-0000-0000-00007D1B0000}"/>
    <cellStyle name="Comma 2 23 5 3 2" xfId="33061" xr:uid="{00000000-0005-0000-0000-00007E1B0000}"/>
    <cellStyle name="Comma 2 23 5 4" xfId="31636" xr:uid="{00000000-0005-0000-0000-00007F1B0000}"/>
    <cellStyle name="Comma 2 23 6" xfId="7776" xr:uid="{00000000-0005-0000-0000-0000801B0000}"/>
    <cellStyle name="Comma 2 23 6 2" xfId="12616" xr:uid="{00000000-0005-0000-0000-0000811B0000}"/>
    <cellStyle name="Comma 2 23 6 2 2" xfId="34372" xr:uid="{00000000-0005-0000-0000-0000821B0000}"/>
    <cellStyle name="Comma 2 23 6 3" xfId="11379" xr:uid="{00000000-0005-0000-0000-0000831B0000}"/>
    <cellStyle name="Comma 2 23 6 3 2" xfId="33138" xr:uid="{00000000-0005-0000-0000-0000841B0000}"/>
    <cellStyle name="Comma 2 23 6 4" xfId="31755" xr:uid="{00000000-0005-0000-0000-0000851B0000}"/>
    <cellStyle name="Comma 2 23 7" xfId="8374" xr:uid="{00000000-0005-0000-0000-0000861B0000}"/>
    <cellStyle name="Comma 2 23 7 2" xfId="12724" xr:uid="{00000000-0005-0000-0000-0000871B0000}"/>
    <cellStyle name="Comma 2 23 7 2 2" xfId="34480" xr:uid="{00000000-0005-0000-0000-0000881B0000}"/>
    <cellStyle name="Comma 2 23 7 3" xfId="11487" xr:uid="{00000000-0005-0000-0000-0000891B0000}"/>
    <cellStyle name="Comma 2 23 7 3 2" xfId="33246" xr:uid="{00000000-0005-0000-0000-00008A1B0000}"/>
    <cellStyle name="Comma 2 23 7 4" xfId="31947" xr:uid="{00000000-0005-0000-0000-00008B1B0000}"/>
    <cellStyle name="Comma 2 23 8" xfId="11819" xr:uid="{00000000-0005-0000-0000-00008C1B0000}"/>
    <cellStyle name="Comma 2 23 8 2" xfId="33578" xr:uid="{00000000-0005-0000-0000-00008D1B0000}"/>
    <cellStyle name="Comma 2 23 9" xfId="10581" xr:uid="{00000000-0005-0000-0000-00008E1B0000}"/>
    <cellStyle name="Comma 2 23 9 2" xfId="32343" xr:uid="{00000000-0005-0000-0000-00008F1B0000}"/>
    <cellStyle name="Comma 2 24" xfId="3432" xr:uid="{00000000-0005-0000-0000-0000901B0000}"/>
    <cellStyle name="Comma 2 24 10" xfId="30787" xr:uid="{00000000-0005-0000-0000-0000911B0000}"/>
    <cellStyle name="Comma 2 24 2" xfId="4132" xr:uid="{00000000-0005-0000-0000-0000921B0000}"/>
    <cellStyle name="Comma 2 24 2 2" xfId="12049" xr:uid="{00000000-0005-0000-0000-0000931B0000}"/>
    <cellStyle name="Comma 2 24 2 2 2" xfId="33806" xr:uid="{00000000-0005-0000-0000-0000941B0000}"/>
    <cellStyle name="Comma 2 24 2 3" xfId="10811" xr:uid="{00000000-0005-0000-0000-0000951B0000}"/>
    <cellStyle name="Comma 2 24 2 3 2" xfId="32571" xr:uid="{00000000-0005-0000-0000-0000961B0000}"/>
    <cellStyle name="Comma 2 24 2 4" xfId="31015" xr:uid="{00000000-0005-0000-0000-0000971B0000}"/>
    <cellStyle name="Comma 2 24 3" xfId="6409" xr:uid="{00000000-0005-0000-0000-0000981B0000}"/>
    <cellStyle name="Comma 2 24 3 2" xfId="12288" xr:uid="{00000000-0005-0000-0000-0000991B0000}"/>
    <cellStyle name="Comma 2 24 3 2 2" xfId="34045" xr:uid="{00000000-0005-0000-0000-00009A1B0000}"/>
    <cellStyle name="Comma 2 24 3 3" xfId="11051" xr:uid="{00000000-0005-0000-0000-00009B1B0000}"/>
    <cellStyle name="Comma 2 24 3 3 2" xfId="32811" xr:uid="{00000000-0005-0000-0000-00009C1B0000}"/>
    <cellStyle name="Comma 2 24 3 4" xfId="31296" xr:uid="{00000000-0005-0000-0000-00009D1B0000}"/>
    <cellStyle name="Comma 2 24 4" xfId="6924" xr:uid="{00000000-0005-0000-0000-00009E1B0000}"/>
    <cellStyle name="Comma 2 24 4 2" xfId="12385" xr:uid="{00000000-0005-0000-0000-00009F1B0000}"/>
    <cellStyle name="Comma 2 24 4 2 2" xfId="34142" xr:uid="{00000000-0005-0000-0000-0000A01B0000}"/>
    <cellStyle name="Comma 2 24 4 3" xfId="11148" xr:uid="{00000000-0005-0000-0000-0000A11B0000}"/>
    <cellStyle name="Comma 2 24 4 3 2" xfId="32908" xr:uid="{00000000-0005-0000-0000-0000A21B0000}"/>
    <cellStyle name="Comma 2 24 4 4" xfId="31396" xr:uid="{00000000-0005-0000-0000-0000A31B0000}"/>
    <cellStyle name="Comma 2 24 5" xfId="7416" xr:uid="{00000000-0005-0000-0000-0000A41B0000}"/>
    <cellStyle name="Comma 2 24 5 2" xfId="12540" xr:uid="{00000000-0005-0000-0000-0000A51B0000}"/>
    <cellStyle name="Comma 2 24 5 2 2" xfId="34296" xr:uid="{00000000-0005-0000-0000-0000A61B0000}"/>
    <cellStyle name="Comma 2 24 5 3" xfId="11303" xr:uid="{00000000-0005-0000-0000-0000A71B0000}"/>
    <cellStyle name="Comma 2 24 5 3 2" xfId="33062" xr:uid="{00000000-0005-0000-0000-0000A81B0000}"/>
    <cellStyle name="Comma 2 24 5 4" xfId="31637" xr:uid="{00000000-0005-0000-0000-0000A91B0000}"/>
    <cellStyle name="Comma 2 24 6" xfId="7777" xr:uid="{00000000-0005-0000-0000-0000AA1B0000}"/>
    <cellStyle name="Comma 2 24 6 2" xfId="12617" xr:uid="{00000000-0005-0000-0000-0000AB1B0000}"/>
    <cellStyle name="Comma 2 24 6 2 2" xfId="34373" xr:uid="{00000000-0005-0000-0000-0000AC1B0000}"/>
    <cellStyle name="Comma 2 24 6 3" xfId="11380" xr:uid="{00000000-0005-0000-0000-0000AD1B0000}"/>
    <cellStyle name="Comma 2 24 6 3 2" xfId="33139" xr:uid="{00000000-0005-0000-0000-0000AE1B0000}"/>
    <cellStyle name="Comma 2 24 6 4" xfId="31756" xr:uid="{00000000-0005-0000-0000-0000AF1B0000}"/>
    <cellStyle name="Comma 2 24 7" xfId="8373" xr:uid="{00000000-0005-0000-0000-0000B01B0000}"/>
    <cellStyle name="Comma 2 24 7 2" xfId="12723" xr:uid="{00000000-0005-0000-0000-0000B11B0000}"/>
    <cellStyle name="Comma 2 24 7 2 2" xfId="34479" xr:uid="{00000000-0005-0000-0000-0000B21B0000}"/>
    <cellStyle name="Comma 2 24 7 3" xfId="11486" xr:uid="{00000000-0005-0000-0000-0000B31B0000}"/>
    <cellStyle name="Comma 2 24 7 3 2" xfId="33245" xr:uid="{00000000-0005-0000-0000-0000B41B0000}"/>
    <cellStyle name="Comma 2 24 7 4" xfId="31946" xr:uid="{00000000-0005-0000-0000-0000B51B0000}"/>
    <cellStyle name="Comma 2 24 8" xfId="11820" xr:uid="{00000000-0005-0000-0000-0000B61B0000}"/>
    <cellStyle name="Comma 2 24 8 2" xfId="33579" xr:uid="{00000000-0005-0000-0000-0000B71B0000}"/>
    <cellStyle name="Comma 2 24 9" xfId="10582" xr:uid="{00000000-0005-0000-0000-0000B81B0000}"/>
    <cellStyle name="Comma 2 24 9 2" xfId="32344" xr:uid="{00000000-0005-0000-0000-0000B91B0000}"/>
    <cellStyle name="Comma 2 25" xfId="3433" xr:uid="{00000000-0005-0000-0000-0000BA1B0000}"/>
    <cellStyle name="Comma 2 25 10" xfId="30788" xr:uid="{00000000-0005-0000-0000-0000BB1B0000}"/>
    <cellStyle name="Comma 2 25 2" xfId="4133" xr:uid="{00000000-0005-0000-0000-0000BC1B0000}"/>
    <cellStyle name="Comma 2 25 2 2" xfId="12050" xr:uid="{00000000-0005-0000-0000-0000BD1B0000}"/>
    <cellStyle name="Comma 2 25 2 2 2" xfId="33807" xr:uid="{00000000-0005-0000-0000-0000BE1B0000}"/>
    <cellStyle name="Comma 2 25 2 3" xfId="10812" xr:uid="{00000000-0005-0000-0000-0000BF1B0000}"/>
    <cellStyle name="Comma 2 25 2 3 2" xfId="32572" xr:uid="{00000000-0005-0000-0000-0000C01B0000}"/>
    <cellStyle name="Comma 2 25 2 4" xfId="31016" xr:uid="{00000000-0005-0000-0000-0000C11B0000}"/>
    <cellStyle name="Comma 2 25 3" xfId="6410" xr:uid="{00000000-0005-0000-0000-0000C21B0000}"/>
    <cellStyle name="Comma 2 25 3 2" xfId="12289" xr:uid="{00000000-0005-0000-0000-0000C31B0000}"/>
    <cellStyle name="Comma 2 25 3 2 2" xfId="34046" xr:uid="{00000000-0005-0000-0000-0000C41B0000}"/>
    <cellStyle name="Comma 2 25 3 3" xfId="11052" xr:uid="{00000000-0005-0000-0000-0000C51B0000}"/>
    <cellStyle name="Comma 2 25 3 3 2" xfId="32812" xr:uid="{00000000-0005-0000-0000-0000C61B0000}"/>
    <cellStyle name="Comma 2 25 3 4" xfId="31297" xr:uid="{00000000-0005-0000-0000-0000C71B0000}"/>
    <cellStyle name="Comma 2 25 4" xfId="6923" xr:uid="{00000000-0005-0000-0000-0000C81B0000}"/>
    <cellStyle name="Comma 2 25 4 2" xfId="12384" xr:uid="{00000000-0005-0000-0000-0000C91B0000}"/>
    <cellStyle name="Comma 2 25 4 2 2" xfId="34141" xr:uid="{00000000-0005-0000-0000-0000CA1B0000}"/>
    <cellStyle name="Comma 2 25 4 3" xfId="11147" xr:uid="{00000000-0005-0000-0000-0000CB1B0000}"/>
    <cellStyle name="Comma 2 25 4 3 2" xfId="32907" xr:uid="{00000000-0005-0000-0000-0000CC1B0000}"/>
    <cellStyle name="Comma 2 25 4 4" xfId="31395" xr:uid="{00000000-0005-0000-0000-0000CD1B0000}"/>
    <cellStyle name="Comma 2 25 5" xfId="7417" xr:uid="{00000000-0005-0000-0000-0000CE1B0000}"/>
    <cellStyle name="Comma 2 25 5 2" xfId="12541" xr:uid="{00000000-0005-0000-0000-0000CF1B0000}"/>
    <cellStyle name="Comma 2 25 5 2 2" xfId="34297" xr:uid="{00000000-0005-0000-0000-0000D01B0000}"/>
    <cellStyle name="Comma 2 25 5 3" xfId="11304" xr:uid="{00000000-0005-0000-0000-0000D11B0000}"/>
    <cellStyle name="Comma 2 25 5 3 2" xfId="33063" xr:uid="{00000000-0005-0000-0000-0000D21B0000}"/>
    <cellStyle name="Comma 2 25 5 4" xfId="31638" xr:uid="{00000000-0005-0000-0000-0000D31B0000}"/>
    <cellStyle name="Comma 2 25 6" xfId="7778" xr:uid="{00000000-0005-0000-0000-0000D41B0000}"/>
    <cellStyle name="Comma 2 25 6 2" xfId="12618" xr:uid="{00000000-0005-0000-0000-0000D51B0000}"/>
    <cellStyle name="Comma 2 25 6 2 2" xfId="34374" xr:uid="{00000000-0005-0000-0000-0000D61B0000}"/>
    <cellStyle name="Comma 2 25 6 3" xfId="11381" xr:uid="{00000000-0005-0000-0000-0000D71B0000}"/>
    <cellStyle name="Comma 2 25 6 3 2" xfId="33140" xr:uid="{00000000-0005-0000-0000-0000D81B0000}"/>
    <cellStyle name="Comma 2 25 6 4" xfId="31757" xr:uid="{00000000-0005-0000-0000-0000D91B0000}"/>
    <cellStyle name="Comma 2 25 7" xfId="8372" xr:uid="{00000000-0005-0000-0000-0000DA1B0000}"/>
    <cellStyle name="Comma 2 25 7 2" xfId="12722" xr:uid="{00000000-0005-0000-0000-0000DB1B0000}"/>
    <cellStyle name="Comma 2 25 7 2 2" xfId="34478" xr:uid="{00000000-0005-0000-0000-0000DC1B0000}"/>
    <cellStyle name="Comma 2 25 7 3" xfId="11485" xr:uid="{00000000-0005-0000-0000-0000DD1B0000}"/>
    <cellStyle name="Comma 2 25 7 3 2" xfId="33244" xr:uid="{00000000-0005-0000-0000-0000DE1B0000}"/>
    <cellStyle name="Comma 2 25 7 4" xfId="31945" xr:uid="{00000000-0005-0000-0000-0000DF1B0000}"/>
    <cellStyle name="Comma 2 25 8" xfId="11821" xr:uid="{00000000-0005-0000-0000-0000E01B0000}"/>
    <cellStyle name="Comma 2 25 8 2" xfId="33580" xr:uid="{00000000-0005-0000-0000-0000E11B0000}"/>
    <cellStyle name="Comma 2 25 9" xfId="10583" xr:uid="{00000000-0005-0000-0000-0000E21B0000}"/>
    <cellStyle name="Comma 2 25 9 2" xfId="32345" xr:uid="{00000000-0005-0000-0000-0000E31B0000}"/>
    <cellStyle name="Comma 2 26" xfId="3434" xr:uid="{00000000-0005-0000-0000-0000E41B0000}"/>
    <cellStyle name="Comma 2 26 10" xfId="30789" xr:uid="{00000000-0005-0000-0000-0000E51B0000}"/>
    <cellStyle name="Comma 2 26 2" xfId="4134" xr:uid="{00000000-0005-0000-0000-0000E61B0000}"/>
    <cellStyle name="Comma 2 26 2 2" xfId="12051" xr:uid="{00000000-0005-0000-0000-0000E71B0000}"/>
    <cellStyle name="Comma 2 26 2 2 2" xfId="33808" xr:uid="{00000000-0005-0000-0000-0000E81B0000}"/>
    <cellStyle name="Comma 2 26 2 3" xfId="10813" xr:uid="{00000000-0005-0000-0000-0000E91B0000}"/>
    <cellStyle name="Comma 2 26 2 3 2" xfId="32573" xr:uid="{00000000-0005-0000-0000-0000EA1B0000}"/>
    <cellStyle name="Comma 2 26 2 4" xfId="31017" xr:uid="{00000000-0005-0000-0000-0000EB1B0000}"/>
    <cellStyle name="Comma 2 26 3" xfId="6411" xr:uid="{00000000-0005-0000-0000-0000EC1B0000}"/>
    <cellStyle name="Comma 2 26 3 2" xfId="12290" xr:uid="{00000000-0005-0000-0000-0000ED1B0000}"/>
    <cellStyle name="Comma 2 26 3 2 2" xfId="34047" xr:uid="{00000000-0005-0000-0000-0000EE1B0000}"/>
    <cellStyle name="Comma 2 26 3 3" xfId="11053" xr:uid="{00000000-0005-0000-0000-0000EF1B0000}"/>
    <cellStyle name="Comma 2 26 3 3 2" xfId="32813" xr:uid="{00000000-0005-0000-0000-0000F01B0000}"/>
    <cellStyle name="Comma 2 26 3 4" xfId="31298" xr:uid="{00000000-0005-0000-0000-0000F11B0000}"/>
    <cellStyle name="Comma 2 26 4" xfId="6921" xr:uid="{00000000-0005-0000-0000-0000F21B0000}"/>
    <cellStyle name="Comma 2 26 4 2" xfId="12383" xr:uid="{00000000-0005-0000-0000-0000F31B0000}"/>
    <cellStyle name="Comma 2 26 4 2 2" xfId="34140" xr:uid="{00000000-0005-0000-0000-0000F41B0000}"/>
    <cellStyle name="Comma 2 26 4 3" xfId="11146" xr:uid="{00000000-0005-0000-0000-0000F51B0000}"/>
    <cellStyle name="Comma 2 26 4 3 2" xfId="32906" xr:uid="{00000000-0005-0000-0000-0000F61B0000}"/>
    <cellStyle name="Comma 2 26 4 4" xfId="31394" xr:uid="{00000000-0005-0000-0000-0000F71B0000}"/>
    <cellStyle name="Comma 2 26 5" xfId="7418" xr:uid="{00000000-0005-0000-0000-0000F81B0000}"/>
    <cellStyle name="Comma 2 26 5 2" xfId="12542" xr:uid="{00000000-0005-0000-0000-0000F91B0000}"/>
    <cellStyle name="Comma 2 26 5 2 2" xfId="34298" xr:uid="{00000000-0005-0000-0000-0000FA1B0000}"/>
    <cellStyle name="Comma 2 26 5 3" xfId="11305" xr:uid="{00000000-0005-0000-0000-0000FB1B0000}"/>
    <cellStyle name="Comma 2 26 5 3 2" xfId="33064" xr:uid="{00000000-0005-0000-0000-0000FC1B0000}"/>
    <cellStyle name="Comma 2 26 5 4" xfId="31639" xr:uid="{00000000-0005-0000-0000-0000FD1B0000}"/>
    <cellStyle name="Comma 2 26 6" xfId="7779" xr:uid="{00000000-0005-0000-0000-0000FE1B0000}"/>
    <cellStyle name="Comma 2 26 6 2" xfId="12619" xr:uid="{00000000-0005-0000-0000-0000FF1B0000}"/>
    <cellStyle name="Comma 2 26 6 2 2" xfId="34375" xr:uid="{00000000-0005-0000-0000-0000001C0000}"/>
    <cellStyle name="Comma 2 26 6 3" xfId="11382" xr:uid="{00000000-0005-0000-0000-0000011C0000}"/>
    <cellStyle name="Comma 2 26 6 3 2" xfId="33141" xr:uid="{00000000-0005-0000-0000-0000021C0000}"/>
    <cellStyle name="Comma 2 26 6 4" xfId="31758" xr:uid="{00000000-0005-0000-0000-0000031C0000}"/>
    <cellStyle name="Comma 2 26 7" xfId="8371" xr:uid="{00000000-0005-0000-0000-0000041C0000}"/>
    <cellStyle name="Comma 2 26 7 2" xfId="12721" xr:uid="{00000000-0005-0000-0000-0000051C0000}"/>
    <cellStyle name="Comma 2 26 7 2 2" xfId="34477" xr:uid="{00000000-0005-0000-0000-0000061C0000}"/>
    <cellStyle name="Comma 2 26 7 3" xfId="11484" xr:uid="{00000000-0005-0000-0000-0000071C0000}"/>
    <cellStyle name="Comma 2 26 7 3 2" xfId="33243" xr:uid="{00000000-0005-0000-0000-0000081C0000}"/>
    <cellStyle name="Comma 2 26 7 4" xfId="31944" xr:uid="{00000000-0005-0000-0000-0000091C0000}"/>
    <cellStyle name="Comma 2 26 8" xfId="11822" xr:uid="{00000000-0005-0000-0000-00000A1C0000}"/>
    <cellStyle name="Comma 2 26 8 2" xfId="33581" xr:uid="{00000000-0005-0000-0000-00000B1C0000}"/>
    <cellStyle name="Comma 2 26 9" xfId="10584" xr:uid="{00000000-0005-0000-0000-00000C1C0000}"/>
    <cellStyle name="Comma 2 26 9 2" xfId="32346" xr:uid="{00000000-0005-0000-0000-00000D1C0000}"/>
    <cellStyle name="Comma 2 27" xfId="3435" xr:uid="{00000000-0005-0000-0000-00000E1C0000}"/>
    <cellStyle name="Comma 2 27 10" xfId="30790" xr:uid="{00000000-0005-0000-0000-00000F1C0000}"/>
    <cellStyle name="Comma 2 27 2" xfId="4135" xr:uid="{00000000-0005-0000-0000-0000101C0000}"/>
    <cellStyle name="Comma 2 27 2 2" xfId="12052" xr:uid="{00000000-0005-0000-0000-0000111C0000}"/>
    <cellStyle name="Comma 2 27 2 2 2" xfId="33809" xr:uid="{00000000-0005-0000-0000-0000121C0000}"/>
    <cellStyle name="Comma 2 27 2 3" xfId="10814" xr:uid="{00000000-0005-0000-0000-0000131C0000}"/>
    <cellStyle name="Comma 2 27 2 3 2" xfId="32574" xr:uid="{00000000-0005-0000-0000-0000141C0000}"/>
    <cellStyle name="Comma 2 27 2 4" xfId="31018" xr:uid="{00000000-0005-0000-0000-0000151C0000}"/>
    <cellStyle name="Comma 2 27 3" xfId="6412" xr:uid="{00000000-0005-0000-0000-0000161C0000}"/>
    <cellStyle name="Comma 2 27 3 2" xfId="12291" xr:uid="{00000000-0005-0000-0000-0000171C0000}"/>
    <cellStyle name="Comma 2 27 3 2 2" xfId="34048" xr:uid="{00000000-0005-0000-0000-0000181C0000}"/>
    <cellStyle name="Comma 2 27 3 3" xfId="11054" xr:uid="{00000000-0005-0000-0000-0000191C0000}"/>
    <cellStyle name="Comma 2 27 3 3 2" xfId="32814" xr:uid="{00000000-0005-0000-0000-00001A1C0000}"/>
    <cellStyle name="Comma 2 27 3 4" xfId="31299" xr:uid="{00000000-0005-0000-0000-00001B1C0000}"/>
    <cellStyle name="Comma 2 27 4" xfId="6920" xr:uid="{00000000-0005-0000-0000-00001C1C0000}"/>
    <cellStyle name="Comma 2 27 4 2" xfId="12382" xr:uid="{00000000-0005-0000-0000-00001D1C0000}"/>
    <cellStyle name="Comma 2 27 4 2 2" xfId="34139" xr:uid="{00000000-0005-0000-0000-00001E1C0000}"/>
    <cellStyle name="Comma 2 27 4 3" xfId="11145" xr:uid="{00000000-0005-0000-0000-00001F1C0000}"/>
    <cellStyle name="Comma 2 27 4 3 2" xfId="32905" xr:uid="{00000000-0005-0000-0000-0000201C0000}"/>
    <cellStyle name="Comma 2 27 4 4" xfId="31393" xr:uid="{00000000-0005-0000-0000-0000211C0000}"/>
    <cellStyle name="Comma 2 27 5" xfId="7419" xr:uid="{00000000-0005-0000-0000-0000221C0000}"/>
    <cellStyle name="Comma 2 27 5 2" xfId="12543" xr:uid="{00000000-0005-0000-0000-0000231C0000}"/>
    <cellStyle name="Comma 2 27 5 2 2" xfId="34299" xr:uid="{00000000-0005-0000-0000-0000241C0000}"/>
    <cellStyle name="Comma 2 27 5 3" xfId="11306" xr:uid="{00000000-0005-0000-0000-0000251C0000}"/>
    <cellStyle name="Comma 2 27 5 3 2" xfId="33065" xr:uid="{00000000-0005-0000-0000-0000261C0000}"/>
    <cellStyle name="Comma 2 27 5 4" xfId="31640" xr:uid="{00000000-0005-0000-0000-0000271C0000}"/>
    <cellStyle name="Comma 2 27 6" xfId="7780" xr:uid="{00000000-0005-0000-0000-0000281C0000}"/>
    <cellStyle name="Comma 2 27 6 2" xfId="12620" xr:uid="{00000000-0005-0000-0000-0000291C0000}"/>
    <cellStyle name="Comma 2 27 6 2 2" xfId="34376" xr:uid="{00000000-0005-0000-0000-00002A1C0000}"/>
    <cellStyle name="Comma 2 27 6 3" xfId="11383" xr:uid="{00000000-0005-0000-0000-00002B1C0000}"/>
    <cellStyle name="Comma 2 27 6 3 2" xfId="33142" xr:uid="{00000000-0005-0000-0000-00002C1C0000}"/>
    <cellStyle name="Comma 2 27 6 4" xfId="31759" xr:uid="{00000000-0005-0000-0000-00002D1C0000}"/>
    <cellStyle name="Comma 2 27 7" xfId="8370" xr:uid="{00000000-0005-0000-0000-00002E1C0000}"/>
    <cellStyle name="Comma 2 27 7 2" xfId="12720" xr:uid="{00000000-0005-0000-0000-00002F1C0000}"/>
    <cellStyle name="Comma 2 27 7 2 2" xfId="34476" xr:uid="{00000000-0005-0000-0000-0000301C0000}"/>
    <cellStyle name="Comma 2 27 7 3" xfId="11483" xr:uid="{00000000-0005-0000-0000-0000311C0000}"/>
    <cellStyle name="Comma 2 27 7 3 2" xfId="33242" xr:uid="{00000000-0005-0000-0000-0000321C0000}"/>
    <cellStyle name="Comma 2 27 7 4" xfId="31943" xr:uid="{00000000-0005-0000-0000-0000331C0000}"/>
    <cellStyle name="Comma 2 27 8" xfId="11823" xr:uid="{00000000-0005-0000-0000-0000341C0000}"/>
    <cellStyle name="Comma 2 27 8 2" xfId="33582" xr:uid="{00000000-0005-0000-0000-0000351C0000}"/>
    <cellStyle name="Comma 2 27 9" xfId="10585" xr:uid="{00000000-0005-0000-0000-0000361C0000}"/>
    <cellStyle name="Comma 2 27 9 2" xfId="32347" xr:uid="{00000000-0005-0000-0000-0000371C0000}"/>
    <cellStyle name="Comma 2 28" xfId="2236" xr:uid="{00000000-0005-0000-0000-0000381C0000}"/>
    <cellStyle name="Comma 2 28 2" xfId="4136" xr:uid="{00000000-0005-0000-0000-0000391C0000}"/>
    <cellStyle name="Comma 2 28 2 2" xfId="12053" xr:uid="{00000000-0005-0000-0000-00003A1C0000}"/>
    <cellStyle name="Comma 2 28 2 2 2" xfId="33810" xr:uid="{00000000-0005-0000-0000-00003B1C0000}"/>
    <cellStyle name="Comma 2 28 2 3" xfId="10815" xr:uid="{00000000-0005-0000-0000-00003C1C0000}"/>
    <cellStyle name="Comma 2 28 2 3 2" xfId="32575" xr:uid="{00000000-0005-0000-0000-00003D1C0000}"/>
    <cellStyle name="Comma 2 28 2 4" xfId="31019" xr:uid="{00000000-0005-0000-0000-00003E1C0000}"/>
    <cellStyle name="Comma 2 28 3" xfId="6413" xr:uid="{00000000-0005-0000-0000-00003F1C0000}"/>
    <cellStyle name="Comma 2 28 3 2" xfId="12292" xr:uid="{00000000-0005-0000-0000-0000401C0000}"/>
    <cellStyle name="Comma 2 28 3 2 2" xfId="34049" xr:uid="{00000000-0005-0000-0000-0000411C0000}"/>
    <cellStyle name="Comma 2 28 3 3" xfId="11055" xr:uid="{00000000-0005-0000-0000-0000421C0000}"/>
    <cellStyle name="Comma 2 28 3 3 2" xfId="32815" xr:uid="{00000000-0005-0000-0000-0000431C0000}"/>
    <cellStyle name="Comma 2 28 3 4" xfId="31300" xr:uid="{00000000-0005-0000-0000-0000441C0000}"/>
    <cellStyle name="Comma 2 28 4" xfId="6919" xr:uid="{00000000-0005-0000-0000-0000451C0000}"/>
    <cellStyle name="Comma 2 28 4 2" xfId="12381" xr:uid="{00000000-0005-0000-0000-0000461C0000}"/>
    <cellStyle name="Comma 2 28 4 2 2" xfId="34138" xr:uid="{00000000-0005-0000-0000-0000471C0000}"/>
    <cellStyle name="Comma 2 28 4 3" xfId="11144" xr:uid="{00000000-0005-0000-0000-0000481C0000}"/>
    <cellStyle name="Comma 2 28 4 3 2" xfId="32904" xr:uid="{00000000-0005-0000-0000-0000491C0000}"/>
    <cellStyle name="Comma 2 28 4 4" xfId="31392" xr:uid="{00000000-0005-0000-0000-00004A1C0000}"/>
    <cellStyle name="Comma 2 28 5" xfId="7420" xr:uid="{00000000-0005-0000-0000-00004B1C0000}"/>
    <cellStyle name="Comma 2 28 5 2" xfId="12544" xr:uid="{00000000-0005-0000-0000-00004C1C0000}"/>
    <cellStyle name="Comma 2 28 5 2 2" xfId="34300" xr:uid="{00000000-0005-0000-0000-00004D1C0000}"/>
    <cellStyle name="Comma 2 28 5 3" xfId="11307" xr:uid="{00000000-0005-0000-0000-00004E1C0000}"/>
    <cellStyle name="Comma 2 28 5 3 2" xfId="33066" xr:uid="{00000000-0005-0000-0000-00004F1C0000}"/>
    <cellStyle name="Comma 2 28 5 4" xfId="31641" xr:uid="{00000000-0005-0000-0000-0000501C0000}"/>
    <cellStyle name="Comma 2 28 6" xfId="7781" xr:uid="{00000000-0005-0000-0000-0000511C0000}"/>
    <cellStyle name="Comma 2 28 6 2" xfId="12621" xr:uid="{00000000-0005-0000-0000-0000521C0000}"/>
    <cellStyle name="Comma 2 28 6 2 2" xfId="34377" xr:uid="{00000000-0005-0000-0000-0000531C0000}"/>
    <cellStyle name="Comma 2 28 6 3" xfId="11384" xr:uid="{00000000-0005-0000-0000-0000541C0000}"/>
    <cellStyle name="Comma 2 28 6 3 2" xfId="33143" xr:uid="{00000000-0005-0000-0000-0000551C0000}"/>
    <cellStyle name="Comma 2 28 6 4" xfId="31760" xr:uid="{00000000-0005-0000-0000-0000561C0000}"/>
    <cellStyle name="Comma 2 28 7" xfId="8369" xr:uid="{00000000-0005-0000-0000-0000571C0000}"/>
    <cellStyle name="Comma 2 28 7 2" xfId="12719" xr:uid="{00000000-0005-0000-0000-0000581C0000}"/>
    <cellStyle name="Comma 2 28 7 2 2" xfId="34475" xr:uid="{00000000-0005-0000-0000-0000591C0000}"/>
    <cellStyle name="Comma 2 28 7 3" xfId="11482" xr:uid="{00000000-0005-0000-0000-00005A1C0000}"/>
    <cellStyle name="Comma 2 28 7 3 2" xfId="33241" xr:uid="{00000000-0005-0000-0000-00005B1C0000}"/>
    <cellStyle name="Comma 2 28 7 4" xfId="31942" xr:uid="{00000000-0005-0000-0000-00005C1C0000}"/>
    <cellStyle name="Comma 2 29" xfId="3436" xr:uid="{00000000-0005-0000-0000-00005D1C0000}"/>
    <cellStyle name="Comma 2 29 10" xfId="30791" xr:uid="{00000000-0005-0000-0000-00005E1C0000}"/>
    <cellStyle name="Comma 2 29 2" xfId="4137" xr:uid="{00000000-0005-0000-0000-00005F1C0000}"/>
    <cellStyle name="Comma 2 29 2 2" xfId="12054" xr:uid="{00000000-0005-0000-0000-0000601C0000}"/>
    <cellStyle name="Comma 2 29 2 2 2" xfId="33811" xr:uid="{00000000-0005-0000-0000-0000611C0000}"/>
    <cellStyle name="Comma 2 29 2 3" xfId="10816" xr:uid="{00000000-0005-0000-0000-0000621C0000}"/>
    <cellStyle name="Comma 2 29 2 3 2" xfId="32576" xr:uid="{00000000-0005-0000-0000-0000631C0000}"/>
    <cellStyle name="Comma 2 29 2 4" xfId="31020" xr:uid="{00000000-0005-0000-0000-0000641C0000}"/>
    <cellStyle name="Comma 2 29 3" xfId="6414" xr:uid="{00000000-0005-0000-0000-0000651C0000}"/>
    <cellStyle name="Comma 2 29 3 2" xfId="12293" xr:uid="{00000000-0005-0000-0000-0000661C0000}"/>
    <cellStyle name="Comma 2 29 3 2 2" xfId="34050" xr:uid="{00000000-0005-0000-0000-0000671C0000}"/>
    <cellStyle name="Comma 2 29 3 3" xfId="11056" xr:uid="{00000000-0005-0000-0000-0000681C0000}"/>
    <cellStyle name="Comma 2 29 3 3 2" xfId="32816" xr:uid="{00000000-0005-0000-0000-0000691C0000}"/>
    <cellStyle name="Comma 2 29 3 4" xfId="31301" xr:uid="{00000000-0005-0000-0000-00006A1C0000}"/>
    <cellStyle name="Comma 2 29 4" xfId="6918" xr:uid="{00000000-0005-0000-0000-00006B1C0000}"/>
    <cellStyle name="Comma 2 29 4 2" xfId="12380" xr:uid="{00000000-0005-0000-0000-00006C1C0000}"/>
    <cellStyle name="Comma 2 29 4 2 2" xfId="34137" xr:uid="{00000000-0005-0000-0000-00006D1C0000}"/>
    <cellStyle name="Comma 2 29 4 3" xfId="11143" xr:uid="{00000000-0005-0000-0000-00006E1C0000}"/>
    <cellStyle name="Comma 2 29 4 3 2" xfId="32903" xr:uid="{00000000-0005-0000-0000-00006F1C0000}"/>
    <cellStyle name="Comma 2 29 4 4" xfId="31391" xr:uid="{00000000-0005-0000-0000-0000701C0000}"/>
    <cellStyle name="Comma 2 29 5" xfId="7421" xr:uid="{00000000-0005-0000-0000-0000711C0000}"/>
    <cellStyle name="Comma 2 29 5 2" xfId="12545" xr:uid="{00000000-0005-0000-0000-0000721C0000}"/>
    <cellStyle name="Comma 2 29 5 2 2" xfId="34301" xr:uid="{00000000-0005-0000-0000-0000731C0000}"/>
    <cellStyle name="Comma 2 29 5 3" xfId="11308" xr:uid="{00000000-0005-0000-0000-0000741C0000}"/>
    <cellStyle name="Comma 2 29 5 3 2" xfId="33067" xr:uid="{00000000-0005-0000-0000-0000751C0000}"/>
    <cellStyle name="Comma 2 29 5 4" xfId="31642" xr:uid="{00000000-0005-0000-0000-0000761C0000}"/>
    <cellStyle name="Comma 2 29 6" xfId="7782" xr:uid="{00000000-0005-0000-0000-0000771C0000}"/>
    <cellStyle name="Comma 2 29 6 2" xfId="12622" xr:uid="{00000000-0005-0000-0000-0000781C0000}"/>
    <cellStyle name="Comma 2 29 6 2 2" xfId="34378" xr:uid="{00000000-0005-0000-0000-0000791C0000}"/>
    <cellStyle name="Comma 2 29 6 3" xfId="11385" xr:uid="{00000000-0005-0000-0000-00007A1C0000}"/>
    <cellStyle name="Comma 2 29 6 3 2" xfId="33144" xr:uid="{00000000-0005-0000-0000-00007B1C0000}"/>
    <cellStyle name="Comma 2 29 6 4" xfId="31761" xr:uid="{00000000-0005-0000-0000-00007C1C0000}"/>
    <cellStyle name="Comma 2 29 7" xfId="8368" xr:uid="{00000000-0005-0000-0000-00007D1C0000}"/>
    <cellStyle name="Comma 2 29 7 2" xfId="12718" xr:uid="{00000000-0005-0000-0000-00007E1C0000}"/>
    <cellStyle name="Comma 2 29 7 2 2" xfId="34474" xr:uid="{00000000-0005-0000-0000-00007F1C0000}"/>
    <cellStyle name="Comma 2 29 7 3" xfId="11481" xr:uid="{00000000-0005-0000-0000-0000801C0000}"/>
    <cellStyle name="Comma 2 29 7 3 2" xfId="33240" xr:uid="{00000000-0005-0000-0000-0000811C0000}"/>
    <cellStyle name="Comma 2 29 7 4" xfId="31941" xr:uid="{00000000-0005-0000-0000-0000821C0000}"/>
    <cellStyle name="Comma 2 29 8" xfId="11824" xr:uid="{00000000-0005-0000-0000-0000831C0000}"/>
    <cellStyle name="Comma 2 29 8 2" xfId="33583" xr:uid="{00000000-0005-0000-0000-0000841C0000}"/>
    <cellStyle name="Comma 2 29 9" xfId="10586" xr:uid="{00000000-0005-0000-0000-0000851C0000}"/>
    <cellStyle name="Comma 2 29 9 2" xfId="32348" xr:uid="{00000000-0005-0000-0000-0000861C0000}"/>
    <cellStyle name="Comma 2 3" xfId="2237" xr:uid="{00000000-0005-0000-0000-0000871C0000}"/>
    <cellStyle name="Comma 2 3 2" xfId="4138" xr:uid="{00000000-0005-0000-0000-0000881C0000}"/>
    <cellStyle name="Comma 2 3 2 2" xfId="10028" xr:uid="{00000000-0005-0000-0000-0000891C0000}"/>
    <cellStyle name="Comma 2 3 2 2 2" xfId="12817" xr:uid="{00000000-0005-0000-0000-00008A1C0000}"/>
    <cellStyle name="Comma 2 3 2 2 2 2" xfId="34573" xr:uid="{00000000-0005-0000-0000-00008B1C0000}"/>
    <cellStyle name="Comma 2 3 2 2 3" xfId="11580" xr:uid="{00000000-0005-0000-0000-00008C1C0000}"/>
    <cellStyle name="Comma 2 3 2 2 3 2" xfId="33339" xr:uid="{00000000-0005-0000-0000-00008D1C0000}"/>
    <cellStyle name="Comma 2 3 2 2 4" xfId="32086" xr:uid="{00000000-0005-0000-0000-00008E1C0000}"/>
    <cellStyle name="Comma 2 3 2 3" xfId="12055" xr:uid="{00000000-0005-0000-0000-00008F1C0000}"/>
    <cellStyle name="Comma 2 3 2 3 2" xfId="33812" xr:uid="{00000000-0005-0000-0000-0000901C0000}"/>
    <cellStyle name="Comma 2 3 2 4" xfId="10817" xr:uid="{00000000-0005-0000-0000-0000911C0000}"/>
    <cellStyle name="Comma 2 3 2 4 2" xfId="32577" xr:uid="{00000000-0005-0000-0000-0000921C0000}"/>
    <cellStyle name="Comma 2 3 2 5" xfId="31021" xr:uid="{00000000-0005-0000-0000-0000931C0000}"/>
    <cellStyle name="Comma 2 3 3" xfId="6415" xr:uid="{00000000-0005-0000-0000-0000941C0000}"/>
    <cellStyle name="Comma 2 3 3 2" xfId="12294" xr:uid="{00000000-0005-0000-0000-0000951C0000}"/>
    <cellStyle name="Comma 2 3 3 2 2" xfId="34051" xr:uid="{00000000-0005-0000-0000-0000961C0000}"/>
    <cellStyle name="Comma 2 3 3 3" xfId="11057" xr:uid="{00000000-0005-0000-0000-0000971C0000}"/>
    <cellStyle name="Comma 2 3 3 3 2" xfId="32817" xr:uid="{00000000-0005-0000-0000-0000981C0000}"/>
    <cellStyle name="Comma 2 3 3 4" xfId="31302" xr:uid="{00000000-0005-0000-0000-0000991C0000}"/>
    <cellStyle name="Comma 2 3 4" xfId="6917" xr:uid="{00000000-0005-0000-0000-00009A1C0000}"/>
    <cellStyle name="Comma 2 3 4 2" xfId="12379" xr:uid="{00000000-0005-0000-0000-00009B1C0000}"/>
    <cellStyle name="Comma 2 3 4 2 2" xfId="34136" xr:uid="{00000000-0005-0000-0000-00009C1C0000}"/>
    <cellStyle name="Comma 2 3 4 3" xfId="11142" xr:uid="{00000000-0005-0000-0000-00009D1C0000}"/>
    <cellStyle name="Comma 2 3 4 3 2" xfId="32902" xr:uid="{00000000-0005-0000-0000-00009E1C0000}"/>
    <cellStyle name="Comma 2 3 4 4" xfId="31390" xr:uid="{00000000-0005-0000-0000-00009F1C0000}"/>
    <cellStyle name="Comma 2 3 5" xfId="7422" xr:uid="{00000000-0005-0000-0000-0000A01C0000}"/>
    <cellStyle name="Comma 2 3 5 2" xfId="12546" xr:uid="{00000000-0005-0000-0000-0000A11C0000}"/>
    <cellStyle name="Comma 2 3 5 2 2" xfId="34302" xr:uid="{00000000-0005-0000-0000-0000A21C0000}"/>
    <cellStyle name="Comma 2 3 5 3" xfId="11309" xr:uid="{00000000-0005-0000-0000-0000A31C0000}"/>
    <cellStyle name="Comma 2 3 5 3 2" xfId="33068" xr:uid="{00000000-0005-0000-0000-0000A41C0000}"/>
    <cellStyle name="Comma 2 3 5 4" xfId="31643" xr:uid="{00000000-0005-0000-0000-0000A51C0000}"/>
    <cellStyle name="Comma 2 3 6" xfId="7783" xr:uid="{00000000-0005-0000-0000-0000A61C0000}"/>
    <cellStyle name="Comma 2 3 6 2" xfId="12623" xr:uid="{00000000-0005-0000-0000-0000A71C0000}"/>
    <cellStyle name="Comma 2 3 6 2 2" xfId="34379" xr:uid="{00000000-0005-0000-0000-0000A81C0000}"/>
    <cellStyle name="Comma 2 3 6 3" xfId="11386" xr:uid="{00000000-0005-0000-0000-0000A91C0000}"/>
    <cellStyle name="Comma 2 3 6 3 2" xfId="33145" xr:uid="{00000000-0005-0000-0000-0000AA1C0000}"/>
    <cellStyle name="Comma 2 3 6 4" xfId="31762" xr:uid="{00000000-0005-0000-0000-0000AB1C0000}"/>
    <cellStyle name="Comma 2 3 7" xfId="8367" xr:uid="{00000000-0005-0000-0000-0000AC1C0000}"/>
    <cellStyle name="Comma 2 3 7 2" xfId="12717" xr:uid="{00000000-0005-0000-0000-0000AD1C0000}"/>
    <cellStyle name="Comma 2 3 7 2 2" xfId="34473" xr:uid="{00000000-0005-0000-0000-0000AE1C0000}"/>
    <cellStyle name="Comma 2 3 7 3" xfId="11480" xr:uid="{00000000-0005-0000-0000-0000AF1C0000}"/>
    <cellStyle name="Comma 2 3 7 3 2" xfId="33239" xr:uid="{00000000-0005-0000-0000-0000B01C0000}"/>
    <cellStyle name="Comma 2 3 7 4" xfId="31940" xr:uid="{00000000-0005-0000-0000-0000B11C0000}"/>
    <cellStyle name="Comma 2 3 8" xfId="10027" xr:uid="{00000000-0005-0000-0000-0000B21C0000}"/>
    <cellStyle name="Comma 2 30" xfId="3437" xr:uid="{00000000-0005-0000-0000-0000B31C0000}"/>
    <cellStyle name="Comma 2 30 10" xfId="30792" xr:uid="{00000000-0005-0000-0000-0000B41C0000}"/>
    <cellStyle name="Comma 2 30 2" xfId="4139" xr:uid="{00000000-0005-0000-0000-0000B51C0000}"/>
    <cellStyle name="Comma 2 30 2 2" xfId="12056" xr:uid="{00000000-0005-0000-0000-0000B61C0000}"/>
    <cellStyle name="Comma 2 30 2 2 2" xfId="33813" xr:uid="{00000000-0005-0000-0000-0000B71C0000}"/>
    <cellStyle name="Comma 2 30 2 3" xfId="10818" xr:uid="{00000000-0005-0000-0000-0000B81C0000}"/>
    <cellStyle name="Comma 2 30 2 3 2" xfId="32578" xr:uid="{00000000-0005-0000-0000-0000B91C0000}"/>
    <cellStyle name="Comma 2 30 2 4" xfId="31022" xr:uid="{00000000-0005-0000-0000-0000BA1C0000}"/>
    <cellStyle name="Comma 2 30 3" xfId="6416" xr:uid="{00000000-0005-0000-0000-0000BB1C0000}"/>
    <cellStyle name="Comma 2 30 3 2" xfId="12295" xr:uid="{00000000-0005-0000-0000-0000BC1C0000}"/>
    <cellStyle name="Comma 2 30 3 2 2" xfId="34052" xr:uid="{00000000-0005-0000-0000-0000BD1C0000}"/>
    <cellStyle name="Comma 2 30 3 3" xfId="11058" xr:uid="{00000000-0005-0000-0000-0000BE1C0000}"/>
    <cellStyle name="Comma 2 30 3 3 2" xfId="32818" xr:uid="{00000000-0005-0000-0000-0000BF1C0000}"/>
    <cellStyle name="Comma 2 30 3 4" xfId="31303" xr:uid="{00000000-0005-0000-0000-0000C01C0000}"/>
    <cellStyle name="Comma 2 30 4" xfId="6916" xr:uid="{00000000-0005-0000-0000-0000C11C0000}"/>
    <cellStyle name="Comma 2 30 4 2" xfId="12378" xr:uid="{00000000-0005-0000-0000-0000C21C0000}"/>
    <cellStyle name="Comma 2 30 4 2 2" xfId="34135" xr:uid="{00000000-0005-0000-0000-0000C31C0000}"/>
    <cellStyle name="Comma 2 30 4 3" xfId="11141" xr:uid="{00000000-0005-0000-0000-0000C41C0000}"/>
    <cellStyle name="Comma 2 30 4 3 2" xfId="32901" xr:uid="{00000000-0005-0000-0000-0000C51C0000}"/>
    <cellStyle name="Comma 2 30 4 4" xfId="31389" xr:uid="{00000000-0005-0000-0000-0000C61C0000}"/>
    <cellStyle name="Comma 2 30 5" xfId="7423" xr:uid="{00000000-0005-0000-0000-0000C71C0000}"/>
    <cellStyle name="Comma 2 30 5 2" xfId="12547" xr:uid="{00000000-0005-0000-0000-0000C81C0000}"/>
    <cellStyle name="Comma 2 30 5 2 2" xfId="34303" xr:uid="{00000000-0005-0000-0000-0000C91C0000}"/>
    <cellStyle name="Comma 2 30 5 3" xfId="11310" xr:uid="{00000000-0005-0000-0000-0000CA1C0000}"/>
    <cellStyle name="Comma 2 30 5 3 2" xfId="33069" xr:uid="{00000000-0005-0000-0000-0000CB1C0000}"/>
    <cellStyle name="Comma 2 30 5 4" xfId="31644" xr:uid="{00000000-0005-0000-0000-0000CC1C0000}"/>
    <cellStyle name="Comma 2 30 6" xfId="7784" xr:uid="{00000000-0005-0000-0000-0000CD1C0000}"/>
    <cellStyle name="Comma 2 30 6 2" xfId="12624" xr:uid="{00000000-0005-0000-0000-0000CE1C0000}"/>
    <cellStyle name="Comma 2 30 6 2 2" xfId="34380" xr:uid="{00000000-0005-0000-0000-0000CF1C0000}"/>
    <cellStyle name="Comma 2 30 6 3" xfId="11387" xr:uid="{00000000-0005-0000-0000-0000D01C0000}"/>
    <cellStyle name="Comma 2 30 6 3 2" xfId="33146" xr:uid="{00000000-0005-0000-0000-0000D11C0000}"/>
    <cellStyle name="Comma 2 30 6 4" xfId="31763" xr:uid="{00000000-0005-0000-0000-0000D21C0000}"/>
    <cellStyle name="Comma 2 30 7" xfId="8366" xr:uid="{00000000-0005-0000-0000-0000D31C0000}"/>
    <cellStyle name="Comma 2 30 7 2" xfId="12716" xr:uid="{00000000-0005-0000-0000-0000D41C0000}"/>
    <cellStyle name="Comma 2 30 7 2 2" xfId="34472" xr:uid="{00000000-0005-0000-0000-0000D51C0000}"/>
    <cellStyle name="Comma 2 30 7 3" xfId="11479" xr:uid="{00000000-0005-0000-0000-0000D61C0000}"/>
    <cellStyle name="Comma 2 30 7 3 2" xfId="33238" xr:uid="{00000000-0005-0000-0000-0000D71C0000}"/>
    <cellStyle name="Comma 2 30 7 4" xfId="31939" xr:uid="{00000000-0005-0000-0000-0000D81C0000}"/>
    <cellStyle name="Comma 2 30 8" xfId="11825" xr:uid="{00000000-0005-0000-0000-0000D91C0000}"/>
    <cellStyle name="Comma 2 30 8 2" xfId="33584" xr:uid="{00000000-0005-0000-0000-0000DA1C0000}"/>
    <cellStyle name="Comma 2 30 9" xfId="10587" xr:uid="{00000000-0005-0000-0000-0000DB1C0000}"/>
    <cellStyle name="Comma 2 30 9 2" xfId="32349" xr:uid="{00000000-0005-0000-0000-0000DC1C0000}"/>
    <cellStyle name="Comma 2 31" xfId="3438" xr:uid="{00000000-0005-0000-0000-0000DD1C0000}"/>
    <cellStyle name="Comma 2 31 10" xfId="30793" xr:uid="{00000000-0005-0000-0000-0000DE1C0000}"/>
    <cellStyle name="Comma 2 31 2" xfId="4140" xr:uid="{00000000-0005-0000-0000-0000DF1C0000}"/>
    <cellStyle name="Comma 2 31 2 2" xfId="12057" xr:uid="{00000000-0005-0000-0000-0000E01C0000}"/>
    <cellStyle name="Comma 2 31 2 2 2" xfId="33814" xr:uid="{00000000-0005-0000-0000-0000E11C0000}"/>
    <cellStyle name="Comma 2 31 2 3" xfId="10819" xr:uid="{00000000-0005-0000-0000-0000E21C0000}"/>
    <cellStyle name="Comma 2 31 2 3 2" xfId="32579" xr:uid="{00000000-0005-0000-0000-0000E31C0000}"/>
    <cellStyle name="Comma 2 31 2 4" xfId="31023" xr:uid="{00000000-0005-0000-0000-0000E41C0000}"/>
    <cellStyle name="Comma 2 31 3" xfId="6417" xr:uid="{00000000-0005-0000-0000-0000E51C0000}"/>
    <cellStyle name="Comma 2 31 3 2" xfId="12296" xr:uid="{00000000-0005-0000-0000-0000E61C0000}"/>
    <cellStyle name="Comma 2 31 3 2 2" xfId="34053" xr:uid="{00000000-0005-0000-0000-0000E71C0000}"/>
    <cellStyle name="Comma 2 31 3 3" xfId="11059" xr:uid="{00000000-0005-0000-0000-0000E81C0000}"/>
    <cellStyle name="Comma 2 31 3 3 2" xfId="32819" xr:uid="{00000000-0005-0000-0000-0000E91C0000}"/>
    <cellStyle name="Comma 2 31 3 4" xfId="31304" xr:uid="{00000000-0005-0000-0000-0000EA1C0000}"/>
    <cellStyle name="Comma 2 31 4" xfId="6915" xr:uid="{00000000-0005-0000-0000-0000EB1C0000}"/>
    <cellStyle name="Comma 2 31 4 2" xfId="12377" xr:uid="{00000000-0005-0000-0000-0000EC1C0000}"/>
    <cellStyle name="Comma 2 31 4 2 2" xfId="34134" xr:uid="{00000000-0005-0000-0000-0000ED1C0000}"/>
    <cellStyle name="Comma 2 31 4 3" xfId="11140" xr:uid="{00000000-0005-0000-0000-0000EE1C0000}"/>
    <cellStyle name="Comma 2 31 4 3 2" xfId="32900" xr:uid="{00000000-0005-0000-0000-0000EF1C0000}"/>
    <cellStyle name="Comma 2 31 4 4" xfId="31388" xr:uid="{00000000-0005-0000-0000-0000F01C0000}"/>
    <cellStyle name="Comma 2 31 5" xfId="7424" xr:uid="{00000000-0005-0000-0000-0000F11C0000}"/>
    <cellStyle name="Comma 2 31 5 2" xfId="12548" xr:uid="{00000000-0005-0000-0000-0000F21C0000}"/>
    <cellStyle name="Comma 2 31 5 2 2" xfId="34304" xr:uid="{00000000-0005-0000-0000-0000F31C0000}"/>
    <cellStyle name="Comma 2 31 5 3" xfId="11311" xr:uid="{00000000-0005-0000-0000-0000F41C0000}"/>
    <cellStyle name="Comma 2 31 5 3 2" xfId="33070" xr:uid="{00000000-0005-0000-0000-0000F51C0000}"/>
    <cellStyle name="Comma 2 31 5 4" xfId="31645" xr:uid="{00000000-0005-0000-0000-0000F61C0000}"/>
    <cellStyle name="Comma 2 31 6" xfId="7785" xr:uid="{00000000-0005-0000-0000-0000F71C0000}"/>
    <cellStyle name="Comma 2 31 6 2" xfId="12625" xr:uid="{00000000-0005-0000-0000-0000F81C0000}"/>
    <cellStyle name="Comma 2 31 6 2 2" xfId="34381" xr:uid="{00000000-0005-0000-0000-0000F91C0000}"/>
    <cellStyle name="Comma 2 31 6 3" xfId="11388" xr:uid="{00000000-0005-0000-0000-0000FA1C0000}"/>
    <cellStyle name="Comma 2 31 6 3 2" xfId="33147" xr:uid="{00000000-0005-0000-0000-0000FB1C0000}"/>
    <cellStyle name="Comma 2 31 6 4" xfId="31764" xr:uid="{00000000-0005-0000-0000-0000FC1C0000}"/>
    <cellStyle name="Comma 2 31 7" xfId="8365" xr:uid="{00000000-0005-0000-0000-0000FD1C0000}"/>
    <cellStyle name="Comma 2 31 7 2" xfId="12715" xr:uid="{00000000-0005-0000-0000-0000FE1C0000}"/>
    <cellStyle name="Comma 2 31 7 2 2" xfId="34471" xr:uid="{00000000-0005-0000-0000-0000FF1C0000}"/>
    <cellStyle name="Comma 2 31 7 3" xfId="11478" xr:uid="{00000000-0005-0000-0000-0000001D0000}"/>
    <cellStyle name="Comma 2 31 7 3 2" xfId="33237" xr:uid="{00000000-0005-0000-0000-0000011D0000}"/>
    <cellStyle name="Comma 2 31 7 4" xfId="31938" xr:uid="{00000000-0005-0000-0000-0000021D0000}"/>
    <cellStyle name="Comma 2 31 8" xfId="11826" xr:uid="{00000000-0005-0000-0000-0000031D0000}"/>
    <cellStyle name="Comma 2 31 8 2" xfId="33585" xr:uid="{00000000-0005-0000-0000-0000041D0000}"/>
    <cellStyle name="Comma 2 31 9" xfId="10588" xr:uid="{00000000-0005-0000-0000-0000051D0000}"/>
    <cellStyle name="Comma 2 31 9 2" xfId="32350" xr:uid="{00000000-0005-0000-0000-0000061D0000}"/>
    <cellStyle name="Comma 2 32" xfId="3439" xr:uid="{00000000-0005-0000-0000-0000071D0000}"/>
    <cellStyle name="Comma 2 32 10" xfId="30794" xr:uid="{00000000-0005-0000-0000-0000081D0000}"/>
    <cellStyle name="Comma 2 32 2" xfId="4141" xr:uid="{00000000-0005-0000-0000-0000091D0000}"/>
    <cellStyle name="Comma 2 32 2 2" xfId="12058" xr:uid="{00000000-0005-0000-0000-00000A1D0000}"/>
    <cellStyle name="Comma 2 32 2 2 2" xfId="33815" xr:uid="{00000000-0005-0000-0000-00000B1D0000}"/>
    <cellStyle name="Comma 2 32 2 3" xfId="10820" xr:uid="{00000000-0005-0000-0000-00000C1D0000}"/>
    <cellStyle name="Comma 2 32 2 3 2" xfId="32580" xr:uid="{00000000-0005-0000-0000-00000D1D0000}"/>
    <cellStyle name="Comma 2 32 2 4" xfId="31024" xr:uid="{00000000-0005-0000-0000-00000E1D0000}"/>
    <cellStyle name="Comma 2 32 3" xfId="6418" xr:uid="{00000000-0005-0000-0000-00000F1D0000}"/>
    <cellStyle name="Comma 2 32 3 2" xfId="12297" xr:uid="{00000000-0005-0000-0000-0000101D0000}"/>
    <cellStyle name="Comma 2 32 3 2 2" xfId="34054" xr:uid="{00000000-0005-0000-0000-0000111D0000}"/>
    <cellStyle name="Comma 2 32 3 3" xfId="11060" xr:uid="{00000000-0005-0000-0000-0000121D0000}"/>
    <cellStyle name="Comma 2 32 3 3 2" xfId="32820" xr:uid="{00000000-0005-0000-0000-0000131D0000}"/>
    <cellStyle name="Comma 2 32 3 4" xfId="31305" xr:uid="{00000000-0005-0000-0000-0000141D0000}"/>
    <cellStyle name="Comma 2 32 4" xfId="6914" xr:uid="{00000000-0005-0000-0000-0000151D0000}"/>
    <cellStyle name="Comma 2 32 4 2" xfId="12376" xr:uid="{00000000-0005-0000-0000-0000161D0000}"/>
    <cellStyle name="Comma 2 32 4 2 2" xfId="34133" xr:uid="{00000000-0005-0000-0000-0000171D0000}"/>
    <cellStyle name="Comma 2 32 4 3" xfId="11139" xr:uid="{00000000-0005-0000-0000-0000181D0000}"/>
    <cellStyle name="Comma 2 32 4 3 2" xfId="32899" xr:uid="{00000000-0005-0000-0000-0000191D0000}"/>
    <cellStyle name="Comma 2 32 4 4" xfId="31387" xr:uid="{00000000-0005-0000-0000-00001A1D0000}"/>
    <cellStyle name="Comma 2 32 5" xfId="7425" xr:uid="{00000000-0005-0000-0000-00001B1D0000}"/>
    <cellStyle name="Comma 2 32 5 2" xfId="12549" xr:uid="{00000000-0005-0000-0000-00001C1D0000}"/>
    <cellStyle name="Comma 2 32 5 2 2" xfId="34305" xr:uid="{00000000-0005-0000-0000-00001D1D0000}"/>
    <cellStyle name="Comma 2 32 5 3" xfId="11312" xr:uid="{00000000-0005-0000-0000-00001E1D0000}"/>
    <cellStyle name="Comma 2 32 5 3 2" xfId="33071" xr:uid="{00000000-0005-0000-0000-00001F1D0000}"/>
    <cellStyle name="Comma 2 32 5 4" xfId="31646" xr:uid="{00000000-0005-0000-0000-0000201D0000}"/>
    <cellStyle name="Comma 2 32 6" xfId="7786" xr:uid="{00000000-0005-0000-0000-0000211D0000}"/>
    <cellStyle name="Comma 2 32 6 2" xfId="12626" xr:uid="{00000000-0005-0000-0000-0000221D0000}"/>
    <cellStyle name="Comma 2 32 6 2 2" xfId="34382" xr:uid="{00000000-0005-0000-0000-0000231D0000}"/>
    <cellStyle name="Comma 2 32 6 3" xfId="11389" xr:uid="{00000000-0005-0000-0000-0000241D0000}"/>
    <cellStyle name="Comma 2 32 6 3 2" xfId="33148" xr:uid="{00000000-0005-0000-0000-0000251D0000}"/>
    <cellStyle name="Comma 2 32 6 4" xfId="31765" xr:uid="{00000000-0005-0000-0000-0000261D0000}"/>
    <cellStyle name="Comma 2 32 7" xfId="8364" xr:uid="{00000000-0005-0000-0000-0000271D0000}"/>
    <cellStyle name="Comma 2 32 7 2" xfId="12714" xr:uid="{00000000-0005-0000-0000-0000281D0000}"/>
    <cellStyle name="Comma 2 32 7 2 2" xfId="34470" xr:uid="{00000000-0005-0000-0000-0000291D0000}"/>
    <cellStyle name="Comma 2 32 7 3" xfId="11477" xr:uid="{00000000-0005-0000-0000-00002A1D0000}"/>
    <cellStyle name="Comma 2 32 7 3 2" xfId="33236" xr:uid="{00000000-0005-0000-0000-00002B1D0000}"/>
    <cellStyle name="Comma 2 32 7 4" xfId="31937" xr:uid="{00000000-0005-0000-0000-00002C1D0000}"/>
    <cellStyle name="Comma 2 32 8" xfId="11827" xr:uid="{00000000-0005-0000-0000-00002D1D0000}"/>
    <cellStyle name="Comma 2 32 8 2" xfId="33586" xr:uid="{00000000-0005-0000-0000-00002E1D0000}"/>
    <cellStyle name="Comma 2 32 9" xfId="10589" xr:uid="{00000000-0005-0000-0000-00002F1D0000}"/>
    <cellStyle name="Comma 2 32 9 2" xfId="32351" xr:uid="{00000000-0005-0000-0000-0000301D0000}"/>
    <cellStyle name="Comma 2 33" xfId="3887" xr:uid="{00000000-0005-0000-0000-0000311D0000}"/>
    <cellStyle name="Comma 2 33 10" xfId="30857" xr:uid="{00000000-0005-0000-0000-0000321D0000}"/>
    <cellStyle name="Comma 2 33 2" xfId="4142" xr:uid="{00000000-0005-0000-0000-0000331D0000}"/>
    <cellStyle name="Comma 2 33 2 2" xfId="12059" xr:uid="{00000000-0005-0000-0000-0000341D0000}"/>
    <cellStyle name="Comma 2 33 2 2 2" xfId="33816" xr:uid="{00000000-0005-0000-0000-0000351D0000}"/>
    <cellStyle name="Comma 2 33 2 3" xfId="10821" xr:uid="{00000000-0005-0000-0000-0000361D0000}"/>
    <cellStyle name="Comma 2 33 2 3 2" xfId="32581" xr:uid="{00000000-0005-0000-0000-0000371D0000}"/>
    <cellStyle name="Comma 2 33 2 4" xfId="31025" xr:uid="{00000000-0005-0000-0000-0000381D0000}"/>
    <cellStyle name="Comma 2 33 3" xfId="6419" xr:uid="{00000000-0005-0000-0000-0000391D0000}"/>
    <cellStyle name="Comma 2 33 3 2" xfId="12298" xr:uid="{00000000-0005-0000-0000-00003A1D0000}"/>
    <cellStyle name="Comma 2 33 3 2 2" xfId="34055" xr:uid="{00000000-0005-0000-0000-00003B1D0000}"/>
    <cellStyle name="Comma 2 33 3 3" xfId="11061" xr:uid="{00000000-0005-0000-0000-00003C1D0000}"/>
    <cellStyle name="Comma 2 33 3 3 2" xfId="32821" xr:uid="{00000000-0005-0000-0000-00003D1D0000}"/>
    <cellStyle name="Comma 2 33 3 4" xfId="31306" xr:uid="{00000000-0005-0000-0000-00003E1D0000}"/>
    <cellStyle name="Comma 2 33 4" xfId="6913" xr:uid="{00000000-0005-0000-0000-00003F1D0000}"/>
    <cellStyle name="Comma 2 33 4 2" xfId="12375" xr:uid="{00000000-0005-0000-0000-0000401D0000}"/>
    <cellStyle name="Comma 2 33 4 2 2" xfId="34132" xr:uid="{00000000-0005-0000-0000-0000411D0000}"/>
    <cellStyle name="Comma 2 33 4 3" xfId="11138" xr:uid="{00000000-0005-0000-0000-0000421D0000}"/>
    <cellStyle name="Comma 2 33 4 3 2" xfId="32898" xr:uid="{00000000-0005-0000-0000-0000431D0000}"/>
    <cellStyle name="Comma 2 33 4 4" xfId="31386" xr:uid="{00000000-0005-0000-0000-0000441D0000}"/>
    <cellStyle name="Comma 2 33 5" xfId="7426" xr:uid="{00000000-0005-0000-0000-0000451D0000}"/>
    <cellStyle name="Comma 2 33 5 2" xfId="12550" xr:uid="{00000000-0005-0000-0000-0000461D0000}"/>
    <cellStyle name="Comma 2 33 5 2 2" xfId="34306" xr:uid="{00000000-0005-0000-0000-0000471D0000}"/>
    <cellStyle name="Comma 2 33 5 3" xfId="11313" xr:uid="{00000000-0005-0000-0000-0000481D0000}"/>
    <cellStyle name="Comma 2 33 5 3 2" xfId="33072" xr:uid="{00000000-0005-0000-0000-0000491D0000}"/>
    <cellStyle name="Comma 2 33 5 4" xfId="31647" xr:uid="{00000000-0005-0000-0000-00004A1D0000}"/>
    <cellStyle name="Comma 2 33 6" xfId="7787" xr:uid="{00000000-0005-0000-0000-00004B1D0000}"/>
    <cellStyle name="Comma 2 33 6 2" xfId="12627" xr:uid="{00000000-0005-0000-0000-00004C1D0000}"/>
    <cellStyle name="Comma 2 33 6 2 2" xfId="34383" xr:uid="{00000000-0005-0000-0000-00004D1D0000}"/>
    <cellStyle name="Comma 2 33 6 3" xfId="11390" xr:uid="{00000000-0005-0000-0000-00004E1D0000}"/>
    <cellStyle name="Comma 2 33 6 3 2" xfId="33149" xr:uid="{00000000-0005-0000-0000-00004F1D0000}"/>
    <cellStyle name="Comma 2 33 6 4" xfId="31766" xr:uid="{00000000-0005-0000-0000-0000501D0000}"/>
    <cellStyle name="Comma 2 33 7" xfId="8363" xr:uid="{00000000-0005-0000-0000-0000511D0000}"/>
    <cellStyle name="Comma 2 33 7 2" xfId="12713" xr:uid="{00000000-0005-0000-0000-0000521D0000}"/>
    <cellStyle name="Comma 2 33 7 2 2" xfId="34469" xr:uid="{00000000-0005-0000-0000-0000531D0000}"/>
    <cellStyle name="Comma 2 33 7 3" xfId="11476" xr:uid="{00000000-0005-0000-0000-0000541D0000}"/>
    <cellStyle name="Comma 2 33 7 3 2" xfId="33235" xr:uid="{00000000-0005-0000-0000-0000551D0000}"/>
    <cellStyle name="Comma 2 33 7 4" xfId="31936" xr:uid="{00000000-0005-0000-0000-0000561D0000}"/>
    <cellStyle name="Comma 2 33 8" xfId="11890" xr:uid="{00000000-0005-0000-0000-0000571D0000}"/>
    <cellStyle name="Comma 2 33 8 2" xfId="33648" xr:uid="{00000000-0005-0000-0000-0000581D0000}"/>
    <cellStyle name="Comma 2 33 9" xfId="10652" xr:uid="{00000000-0005-0000-0000-0000591D0000}"/>
    <cellStyle name="Comma 2 33 9 2" xfId="32413" xr:uid="{00000000-0005-0000-0000-00005A1D0000}"/>
    <cellStyle name="Comma 2 34" xfId="4111" xr:uid="{00000000-0005-0000-0000-00005B1D0000}"/>
    <cellStyle name="Comma 2 34 2" xfId="12028" xr:uid="{00000000-0005-0000-0000-00005C1D0000}"/>
    <cellStyle name="Comma 2 34 2 2" xfId="33785" xr:uid="{00000000-0005-0000-0000-00005D1D0000}"/>
    <cellStyle name="Comma 2 34 3" xfId="10790" xr:uid="{00000000-0005-0000-0000-00005E1D0000}"/>
    <cellStyle name="Comma 2 34 3 2" xfId="32550" xr:uid="{00000000-0005-0000-0000-00005F1D0000}"/>
    <cellStyle name="Comma 2 34 4" xfId="30994" xr:uid="{00000000-0005-0000-0000-0000601D0000}"/>
    <cellStyle name="Comma 2 35" xfId="4143" xr:uid="{00000000-0005-0000-0000-0000611D0000}"/>
    <cellStyle name="Comma 2 35 2" xfId="12060" xr:uid="{00000000-0005-0000-0000-0000621D0000}"/>
    <cellStyle name="Comma 2 35 2 2" xfId="33817" xr:uid="{00000000-0005-0000-0000-0000631D0000}"/>
    <cellStyle name="Comma 2 35 3" xfId="10822" xr:uid="{00000000-0005-0000-0000-0000641D0000}"/>
    <cellStyle name="Comma 2 35 3 2" xfId="32582" xr:uid="{00000000-0005-0000-0000-0000651D0000}"/>
    <cellStyle name="Comma 2 35 4" xfId="31026" xr:uid="{00000000-0005-0000-0000-0000661D0000}"/>
    <cellStyle name="Comma 2 36" xfId="4144" xr:uid="{00000000-0005-0000-0000-0000671D0000}"/>
    <cellStyle name="Comma 2 36 2" xfId="12061" xr:uid="{00000000-0005-0000-0000-0000681D0000}"/>
    <cellStyle name="Comma 2 36 2 2" xfId="33818" xr:uid="{00000000-0005-0000-0000-0000691D0000}"/>
    <cellStyle name="Comma 2 36 3" xfId="10823" xr:uid="{00000000-0005-0000-0000-00006A1D0000}"/>
    <cellStyle name="Comma 2 36 3 2" xfId="32583" xr:uid="{00000000-0005-0000-0000-00006B1D0000}"/>
    <cellStyle name="Comma 2 36 4" xfId="31027" xr:uid="{00000000-0005-0000-0000-00006C1D0000}"/>
    <cellStyle name="Comma 2 37" xfId="4145" xr:uid="{00000000-0005-0000-0000-00006D1D0000}"/>
    <cellStyle name="Comma 2 37 2" xfId="12062" xr:uid="{00000000-0005-0000-0000-00006E1D0000}"/>
    <cellStyle name="Comma 2 37 2 2" xfId="33819" xr:uid="{00000000-0005-0000-0000-00006F1D0000}"/>
    <cellStyle name="Comma 2 37 3" xfId="10824" xr:uid="{00000000-0005-0000-0000-0000701D0000}"/>
    <cellStyle name="Comma 2 37 3 2" xfId="32584" xr:uid="{00000000-0005-0000-0000-0000711D0000}"/>
    <cellStyle name="Comma 2 37 4" xfId="31028" xr:uid="{00000000-0005-0000-0000-0000721D0000}"/>
    <cellStyle name="Comma 2 38" xfId="4146" xr:uid="{00000000-0005-0000-0000-0000731D0000}"/>
    <cellStyle name="Comma 2 38 2" xfId="12063" xr:uid="{00000000-0005-0000-0000-0000741D0000}"/>
    <cellStyle name="Comma 2 38 2 2" xfId="33820" xr:uid="{00000000-0005-0000-0000-0000751D0000}"/>
    <cellStyle name="Comma 2 38 3" xfId="10825" xr:uid="{00000000-0005-0000-0000-0000761D0000}"/>
    <cellStyle name="Comma 2 38 3 2" xfId="32585" xr:uid="{00000000-0005-0000-0000-0000771D0000}"/>
    <cellStyle name="Comma 2 38 4" xfId="31029" xr:uid="{00000000-0005-0000-0000-0000781D0000}"/>
    <cellStyle name="Comma 2 39" xfId="4147" xr:uid="{00000000-0005-0000-0000-0000791D0000}"/>
    <cellStyle name="Comma 2 39 2" xfId="12064" xr:uid="{00000000-0005-0000-0000-00007A1D0000}"/>
    <cellStyle name="Comma 2 39 2 2" xfId="33821" xr:uid="{00000000-0005-0000-0000-00007B1D0000}"/>
    <cellStyle name="Comma 2 39 3" xfId="10826" xr:uid="{00000000-0005-0000-0000-00007C1D0000}"/>
    <cellStyle name="Comma 2 39 3 2" xfId="32586" xr:uid="{00000000-0005-0000-0000-00007D1D0000}"/>
    <cellStyle name="Comma 2 39 4" xfId="31030" xr:uid="{00000000-0005-0000-0000-00007E1D0000}"/>
    <cellStyle name="Comma 2 4" xfId="2238" xr:uid="{00000000-0005-0000-0000-00007F1D0000}"/>
    <cellStyle name="Comma 2 4 10" xfId="10029" xr:uid="{00000000-0005-0000-0000-0000801D0000}"/>
    <cellStyle name="Comma 2 4 10 2" xfId="12818" xr:uid="{00000000-0005-0000-0000-0000811D0000}"/>
    <cellStyle name="Comma 2 4 10 2 2" xfId="34574" xr:uid="{00000000-0005-0000-0000-0000821D0000}"/>
    <cellStyle name="Comma 2 4 10 3" xfId="11581" xr:uid="{00000000-0005-0000-0000-0000831D0000}"/>
    <cellStyle name="Comma 2 4 10 3 2" xfId="33340" xr:uid="{00000000-0005-0000-0000-0000841D0000}"/>
    <cellStyle name="Comma 2 4 10 4" xfId="32087" xr:uid="{00000000-0005-0000-0000-0000851D0000}"/>
    <cellStyle name="Comma 2 4 2" xfId="3440" xr:uid="{00000000-0005-0000-0000-0000861D0000}"/>
    <cellStyle name="Comma 2 4 2 2" xfId="11828" xr:uid="{00000000-0005-0000-0000-0000871D0000}"/>
    <cellStyle name="Comma 2 4 2 2 2" xfId="33587" xr:uid="{00000000-0005-0000-0000-0000881D0000}"/>
    <cellStyle name="Comma 2 4 2 3" xfId="10590" xr:uid="{00000000-0005-0000-0000-0000891D0000}"/>
    <cellStyle name="Comma 2 4 2 3 2" xfId="32352" xr:uid="{00000000-0005-0000-0000-00008A1D0000}"/>
    <cellStyle name="Comma 2 4 2 4" xfId="30795" xr:uid="{00000000-0005-0000-0000-00008B1D0000}"/>
    <cellStyle name="Comma 2 4 3" xfId="3898" xr:uid="{00000000-0005-0000-0000-00008C1D0000}"/>
    <cellStyle name="Comma 2 4 3 2" xfId="11901" xr:uid="{00000000-0005-0000-0000-00008D1D0000}"/>
    <cellStyle name="Comma 2 4 3 2 2" xfId="33659" xr:uid="{00000000-0005-0000-0000-00008E1D0000}"/>
    <cellStyle name="Comma 2 4 3 3" xfId="10663" xr:uid="{00000000-0005-0000-0000-00008F1D0000}"/>
    <cellStyle name="Comma 2 4 3 3 2" xfId="32424" xr:uid="{00000000-0005-0000-0000-0000901D0000}"/>
    <cellStyle name="Comma 2 4 3 4" xfId="30868" xr:uid="{00000000-0005-0000-0000-0000911D0000}"/>
    <cellStyle name="Comma 2 4 4" xfId="4148" xr:uid="{00000000-0005-0000-0000-0000921D0000}"/>
    <cellStyle name="Comma 2 4 4 2" xfId="12065" xr:uid="{00000000-0005-0000-0000-0000931D0000}"/>
    <cellStyle name="Comma 2 4 4 2 2" xfId="33822" xr:uid="{00000000-0005-0000-0000-0000941D0000}"/>
    <cellStyle name="Comma 2 4 4 3" xfId="10827" xr:uid="{00000000-0005-0000-0000-0000951D0000}"/>
    <cellStyle name="Comma 2 4 4 3 2" xfId="32587" xr:uid="{00000000-0005-0000-0000-0000961D0000}"/>
    <cellStyle name="Comma 2 4 4 4" xfId="31031" xr:uid="{00000000-0005-0000-0000-0000971D0000}"/>
    <cellStyle name="Comma 2 4 5" xfId="6420" xr:uid="{00000000-0005-0000-0000-0000981D0000}"/>
    <cellStyle name="Comma 2 4 5 2" xfId="12299" xr:uid="{00000000-0005-0000-0000-0000991D0000}"/>
    <cellStyle name="Comma 2 4 5 2 2" xfId="34056" xr:uid="{00000000-0005-0000-0000-00009A1D0000}"/>
    <cellStyle name="Comma 2 4 5 3" xfId="11062" xr:uid="{00000000-0005-0000-0000-00009B1D0000}"/>
    <cellStyle name="Comma 2 4 5 3 2" xfId="32822" xr:uid="{00000000-0005-0000-0000-00009C1D0000}"/>
    <cellStyle name="Comma 2 4 5 4" xfId="31307" xr:uid="{00000000-0005-0000-0000-00009D1D0000}"/>
    <cellStyle name="Comma 2 4 6" xfId="6911" xr:uid="{00000000-0005-0000-0000-00009E1D0000}"/>
    <cellStyle name="Comma 2 4 6 2" xfId="12374" xr:uid="{00000000-0005-0000-0000-00009F1D0000}"/>
    <cellStyle name="Comma 2 4 6 2 2" xfId="34131" xr:uid="{00000000-0005-0000-0000-0000A01D0000}"/>
    <cellStyle name="Comma 2 4 6 3" xfId="11137" xr:uid="{00000000-0005-0000-0000-0000A11D0000}"/>
    <cellStyle name="Comma 2 4 6 3 2" xfId="32897" xr:uid="{00000000-0005-0000-0000-0000A21D0000}"/>
    <cellStyle name="Comma 2 4 6 4" xfId="31385" xr:uid="{00000000-0005-0000-0000-0000A31D0000}"/>
    <cellStyle name="Comma 2 4 7" xfId="7427" xr:uid="{00000000-0005-0000-0000-0000A41D0000}"/>
    <cellStyle name="Comma 2 4 7 2" xfId="12551" xr:uid="{00000000-0005-0000-0000-0000A51D0000}"/>
    <cellStyle name="Comma 2 4 7 2 2" xfId="34307" xr:uid="{00000000-0005-0000-0000-0000A61D0000}"/>
    <cellStyle name="Comma 2 4 7 3" xfId="11314" xr:uid="{00000000-0005-0000-0000-0000A71D0000}"/>
    <cellStyle name="Comma 2 4 7 3 2" xfId="33073" xr:uid="{00000000-0005-0000-0000-0000A81D0000}"/>
    <cellStyle name="Comma 2 4 7 4" xfId="31648" xr:uid="{00000000-0005-0000-0000-0000A91D0000}"/>
    <cellStyle name="Comma 2 4 8" xfId="7788" xr:uid="{00000000-0005-0000-0000-0000AA1D0000}"/>
    <cellStyle name="Comma 2 4 8 2" xfId="12628" xr:uid="{00000000-0005-0000-0000-0000AB1D0000}"/>
    <cellStyle name="Comma 2 4 8 2 2" xfId="34384" xr:uid="{00000000-0005-0000-0000-0000AC1D0000}"/>
    <cellStyle name="Comma 2 4 8 3" xfId="11391" xr:uid="{00000000-0005-0000-0000-0000AD1D0000}"/>
    <cellStyle name="Comma 2 4 8 3 2" xfId="33150" xr:uid="{00000000-0005-0000-0000-0000AE1D0000}"/>
    <cellStyle name="Comma 2 4 8 4" xfId="31767" xr:uid="{00000000-0005-0000-0000-0000AF1D0000}"/>
    <cellStyle name="Comma 2 4 9" xfId="8362" xr:uid="{00000000-0005-0000-0000-0000B01D0000}"/>
    <cellStyle name="Comma 2 4 9 2" xfId="12712" xr:uid="{00000000-0005-0000-0000-0000B11D0000}"/>
    <cellStyle name="Comma 2 4 9 2 2" xfId="34468" xr:uid="{00000000-0005-0000-0000-0000B21D0000}"/>
    <cellStyle name="Comma 2 4 9 3" xfId="11475" xr:uid="{00000000-0005-0000-0000-0000B31D0000}"/>
    <cellStyle name="Comma 2 4 9 3 2" xfId="33234" xr:uid="{00000000-0005-0000-0000-0000B41D0000}"/>
    <cellStyle name="Comma 2 4 9 4" xfId="31935" xr:uid="{00000000-0005-0000-0000-0000B51D0000}"/>
    <cellStyle name="Comma 2 40" xfId="4149" xr:uid="{00000000-0005-0000-0000-0000B61D0000}"/>
    <cellStyle name="Comma 2 40 2" xfId="12066" xr:uid="{00000000-0005-0000-0000-0000B71D0000}"/>
    <cellStyle name="Comma 2 40 2 2" xfId="33823" xr:uid="{00000000-0005-0000-0000-0000B81D0000}"/>
    <cellStyle name="Comma 2 40 3" xfId="10828" xr:uid="{00000000-0005-0000-0000-0000B91D0000}"/>
    <cellStyle name="Comma 2 40 3 2" xfId="32588" xr:uid="{00000000-0005-0000-0000-0000BA1D0000}"/>
    <cellStyle name="Comma 2 40 4" xfId="31032" xr:uid="{00000000-0005-0000-0000-0000BB1D0000}"/>
    <cellStyle name="Comma 2 41" xfId="4150" xr:uid="{00000000-0005-0000-0000-0000BC1D0000}"/>
    <cellStyle name="Comma 2 41 2" xfId="12067" xr:uid="{00000000-0005-0000-0000-0000BD1D0000}"/>
    <cellStyle name="Comma 2 41 2 2" xfId="33824" xr:uid="{00000000-0005-0000-0000-0000BE1D0000}"/>
    <cellStyle name="Comma 2 41 3" xfId="10829" xr:uid="{00000000-0005-0000-0000-0000BF1D0000}"/>
    <cellStyle name="Comma 2 41 3 2" xfId="32589" xr:uid="{00000000-0005-0000-0000-0000C01D0000}"/>
    <cellStyle name="Comma 2 41 4" xfId="31033" xr:uid="{00000000-0005-0000-0000-0000C11D0000}"/>
    <cellStyle name="Comma 2 42" xfId="4151" xr:uid="{00000000-0005-0000-0000-0000C21D0000}"/>
    <cellStyle name="Comma 2 42 2" xfId="12068" xr:uid="{00000000-0005-0000-0000-0000C31D0000}"/>
    <cellStyle name="Comma 2 42 2 2" xfId="33825" xr:uid="{00000000-0005-0000-0000-0000C41D0000}"/>
    <cellStyle name="Comma 2 42 3" xfId="10830" xr:uid="{00000000-0005-0000-0000-0000C51D0000}"/>
    <cellStyle name="Comma 2 42 3 2" xfId="32590" xr:uid="{00000000-0005-0000-0000-0000C61D0000}"/>
    <cellStyle name="Comma 2 42 4" xfId="31034" xr:uid="{00000000-0005-0000-0000-0000C71D0000}"/>
    <cellStyle name="Comma 2 43" xfId="4152" xr:uid="{00000000-0005-0000-0000-0000C81D0000}"/>
    <cellStyle name="Comma 2 43 2" xfId="12069" xr:uid="{00000000-0005-0000-0000-0000C91D0000}"/>
    <cellStyle name="Comma 2 43 2 2" xfId="33826" xr:uid="{00000000-0005-0000-0000-0000CA1D0000}"/>
    <cellStyle name="Comma 2 43 3" xfId="10831" xr:uid="{00000000-0005-0000-0000-0000CB1D0000}"/>
    <cellStyle name="Comma 2 43 3 2" xfId="32591" xr:uid="{00000000-0005-0000-0000-0000CC1D0000}"/>
    <cellStyle name="Comma 2 43 4" xfId="31035" xr:uid="{00000000-0005-0000-0000-0000CD1D0000}"/>
    <cellStyle name="Comma 2 44" xfId="4153" xr:uid="{00000000-0005-0000-0000-0000CE1D0000}"/>
    <cellStyle name="Comma 2 44 2" xfId="12070" xr:uid="{00000000-0005-0000-0000-0000CF1D0000}"/>
    <cellStyle name="Comma 2 44 2 2" xfId="33827" xr:uid="{00000000-0005-0000-0000-0000D01D0000}"/>
    <cellStyle name="Comma 2 44 3" xfId="10832" xr:uid="{00000000-0005-0000-0000-0000D11D0000}"/>
    <cellStyle name="Comma 2 44 3 2" xfId="32592" xr:uid="{00000000-0005-0000-0000-0000D21D0000}"/>
    <cellStyle name="Comma 2 44 4" xfId="31036" xr:uid="{00000000-0005-0000-0000-0000D31D0000}"/>
    <cellStyle name="Comma 2 45" xfId="4154" xr:uid="{00000000-0005-0000-0000-0000D41D0000}"/>
    <cellStyle name="Comma 2 45 2" xfId="12071" xr:uid="{00000000-0005-0000-0000-0000D51D0000}"/>
    <cellStyle name="Comma 2 45 2 2" xfId="33828" xr:uid="{00000000-0005-0000-0000-0000D61D0000}"/>
    <cellStyle name="Comma 2 45 3" xfId="10833" xr:uid="{00000000-0005-0000-0000-0000D71D0000}"/>
    <cellStyle name="Comma 2 45 3 2" xfId="32593" xr:uid="{00000000-0005-0000-0000-0000D81D0000}"/>
    <cellStyle name="Comma 2 45 4" xfId="31037" xr:uid="{00000000-0005-0000-0000-0000D91D0000}"/>
    <cellStyle name="Comma 2 46" xfId="4155" xr:uid="{00000000-0005-0000-0000-0000DA1D0000}"/>
    <cellStyle name="Comma 2 46 2" xfId="12072" xr:uid="{00000000-0005-0000-0000-0000DB1D0000}"/>
    <cellStyle name="Comma 2 46 2 2" xfId="33829" xr:uid="{00000000-0005-0000-0000-0000DC1D0000}"/>
    <cellStyle name="Comma 2 46 3" xfId="10834" xr:uid="{00000000-0005-0000-0000-0000DD1D0000}"/>
    <cellStyle name="Comma 2 46 3 2" xfId="32594" xr:uid="{00000000-0005-0000-0000-0000DE1D0000}"/>
    <cellStyle name="Comma 2 46 4" xfId="31038" xr:uid="{00000000-0005-0000-0000-0000DF1D0000}"/>
    <cellStyle name="Comma 2 47" xfId="4156" xr:uid="{00000000-0005-0000-0000-0000E01D0000}"/>
    <cellStyle name="Comma 2 47 2" xfId="12073" xr:uid="{00000000-0005-0000-0000-0000E11D0000}"/>
    <cellStyle name="Comma 2 47 2 2" xfId="33830" xr:uid="{00000000-0005-0000-0000-0000E21D0000}"/>
    <cellStyle name="Comma 2 47 3" xfId="10835" xr:uid="{00000000-0005-0000-0000-0000E31D0000}"/>
    <cellStyle name="Comma 2 47 3 2" xfId="32595" xr:uid="{00000000-0005-0000-0000-0000E41D0000}"/>
    <cellStyle name="Comma 2 47 4" xfId="31039" xr:uid="{00000000-0005-0000-0000-0000E51D0000}"/>
    <cellStyle name="Comma 2 48" xfId="4157" xr:uid="{00000000-0005-0000-0000-0000E61D0000}"/>
    <cellStyle name="Comma 2 48 2" xfId="12074" xr:uid="{00000000-0005-0000-0000-0000E71D0000}"/>
    <cellStyle name="Comma 2 48 2 2" xfId="33831" xr:uid="{00000000-0005-0000-0000-0000E81D0000}"/>
    <cellStyle name="Comma 2 48 3" xfId="10836" xr:uid="{00000000-0005-0000-0000-0000E91D0000}"/>
    <cellStyle name="Comma 2 48 3 2" xfId="32596" xr:uid="{00000000-0005-0000-0000-0000EA1D0000}"/>
    <cellStyle name="Comma 2 48 4" xfId="31040" xr:uid="{00000000-0005-0000-0000-0000EB1D0000}"/>
    <cellStyle name="Comma 2 49" xfId="4158" xr:uid="{00000000-0005-0000-0000-0000EC1D0000}"/>
    <cellStyle name="Comma 2 49 2" xfId="12075" xr:uid="{00000000-0005-0000-0000-0000ED1D0000}"/>
    <cellStyle name="Comma 2 49 2 2" xfId="33832" xr:uid="{00000000-0005-0000-0000-0000EE1D0000}"/>
    <cellStyle name="Comma 2 49 3" xfId="10837" xr:uid="{00000000-0005-0000-0000-0000EF1D0000}"/>
    <cellStyle name="Comma 2 49 3 2" xfId="32597" xr:uid="{00000000-0005-0000-0000-0000F01D0000}"/>
    <cellStyle name="Comma 2 49 4" xfId="31041" xr:uid="{00000000-0005-0000-0000-0000F11D0000}"/>
    <cellStyle name="Comma 2 5" xfId="2239" xr:uid="{00000000-0005-0000-0000-0000F21D0000}"/>
    <cellStyle name="Comma 2 5 10" xfId="7790" xr:uid="{00000000-0005-0000-0000-0000F31D0000}"/>
    <cellStyle name="Comma 2 5 10 2" xfId="12629" xr:uid="{00000000-0005-0000-0000-0000F41D0000}"/>
    <cellStyle name="Comma 2 5 10 2 2" xfId="34385" xr:uid="{00000000-0005-0000-0000-0000F51D0000}"/>
    <cellStyle name="Comma 2 5 10 3" xfId="11392" xr:uid="{00000000-0005-0000-0000-0000F61D0000}"/>
    <cellStyle name="Comma 2 5 10 3 2" xfId="33151" xr:uid="{00000000-0005-0000-0000-0000F71D0000}"/>
    <cellStyle name="Comma 2 5 10 4" xfId="31768" xr:uid="{00000000-0005-0000-0000-0000F81D0000}"/>
    <cellStyle name="Comma 2 5 11" xfId="8361" xr:uid="{00000000-0005-0000-0000-0000F91D0000}"/>
    <cellStyle name="Comma 2 5 11 2" xfId="12711" xr:uid="{00000000-0005-0000-0000-0000FA1D0000}"/>
    <cellStyle name="Comma 2 5 11 2 2" xfId="34467" xr:uid="{00000000-0005-0000-0000-0000FB1D0000}"/>
    <cellStyle name="Comma 2 5 11 3" xfId="11474" xr:uid="{00000000-0005-0000-0000-0000FC1D0000}"/>
    <cellStyle name="Comma 2 5 11 3 2" xfId="33233" xr:uid="{00000000-0005-0000-0000-0000FD1D0000}"/>
    <cellStyle name="Comma 2 5 11 4" xfId="31934" xr:uid="{00000000-0005-0000-0000-0000FE1D0000}"/>
    <cellStyle name="Comma 2 5 12" xfId="10030" xr:uid="{00000000-0005-0000-0000-0000FF1D0000}"/>
    <cellStyle name="Comma 2 5 12 2" xfId="12819" xr:uid="{00000000-0005-0000-0000-0000001E0000}"/>
    <cellStyle name="Comma 2 5 12 2 2" xfId="34575" xr:uid="{00000000-0005-0000-0000-0000011E0000}"/>
    <cellStyle name="Comma 2 5 12 3" xfId="11582" xr:uid="{00000000-0005-0000-0000-0000021E0000}"/>
    <cellStyle name="Comma 2 5 12 3 2" xfId="33341" xr:uid="{00000000-0005-0000-0000-0000031E0000}"/>
    <cellStyle name="Comma 2 5 12 4" xfId="32088" xr:uid="{00000000-0005-0000-0000-0000041E0000}"/>
    <cellStyle name="Comma 2 5 13" xfId="11699" xr:uid="{00000000-0005-0000-0000-0000051E0000}"/>
    <cellStyle name="Comma 2 5 13 2" xfId="33458" xr:uid="{00000000-0005-0000-0000-0000061E0000}"/>
    <cellStyle name="Comma 2 5 14" xfId="10459" xr:uid="{00000000-0005-0000-0000-0000071E0000}"/>
    <cellStyle name="Comma 2 5 14 2" xfId="32221" xr:uid="{00000000-0005-0000-0000-0000081E0000}"/>
    <cellStyle name="Comma 2 5 15" xfId="30663" xr:uid="{00000000-0005-0000-0000-0000091E0000}"/>
    <cellStyle name="Comma 2 5 2" xfId="2240" xr:uid="{00000000-0005-0000-0000-00000A1E0000}"/>
    <cellStyle name="Comma 2 5 2 2" xfId="11700" xr:uid="{00000000-0005-0000-0000-00000B1E0000}"/>
    <cellStyle name="Comma 2 5 2 2 2" xfId="33459" xr:uid="{00000000-0005-0000-0000-00000C1E0000}"/>
    <cellStyle name="Comma 2 5 2 3" xfId="10460" xr:uid="{00000000-0005-0000-0000-00000D1E0000}"/>
    <cellStyle name="Comma 2 5 2 3 2" xfId="32222" xr:uid="{00000000-0005-0000-0000-00000E1E0000}"/>
    <cellStyle name="Comma 2 5 2 4" xfId="30664" xr:uid="{00000000-0005-0000-0000-00000F1E0000}"/>
    <cellStyle name="Comma 2 5 3" xfId="2241" xr:uid="{00000000-0005-0000-0000-0000101E0000}"/>
    <cellStyle name="Comma 2 5 3 2" xfId="2242" xr:uid="{00000000-0005-0000-0000-0000111E0000}"/>
    <cellStyle name="Comma 2 5 3 2 2" xfId="11702" xr:uid="{00000000-0005-0000-0000-0000121E0000}"/>
    <cellStyle name="Comma 2 5 3 2 2 2" xfId="33461" xr:uid="{00000000-0005-0000-0000-0000131E0000}"/>
    <cellStyle name="Comma 2 5 3 2 3" xfId="10462" xr:uid="{00000000-0005-0000-0000-0000141E0000}"/>
    <cellStyle name="Comma 2 5 3 2 3 2" xfId="32224" xr:uid="{00000000-0005-0000-0000-0000151E0000}"/>
    <cellStyle name="Comma 2 5 3 2 4" xfId="30666" xr:uid="{00000000-0005-0000-0000-0000161E0000}"/>
    <cellStyle name="Comma 2 5 3 3" xfId="11701" xr:uid="{00000000-0005-0000-0000-0000171E0000}"/>
    <cellStyle name="Comma 2 5 3 3 2" xfId="33460" xr:uid="{00000000-0005-0000-0000-0000181E0000}"/>
    <cellStyle name="Comma 2 5 3 4" xfId="10461" xr:uid="{00000000-0005-0000-0000-0000191E0000}"/>
    <cellStyle name="Comma 2 5 3 4 2" xfId="32223" xr:uid="{00000000-0005-0000-0000-00001A1E0000}"/>
    <cellStyle name="Comma 2 5 3 5" xfId="30665" xr:uid="{00000000-0005-0000-0000-00001B1E0000}"/>
    <cellStyle name="Comma 2 5 4" xfId="2243" xr:uid="{00000000-0005-0000-0000-00001C1E0000}"/>
    <cellStyle name="Comma 2 5 4 2" xfId="11703" xr:uid="{00000000-0005-0000-0000-00001D1E0000}"/>
    <cellStyle name="Comma 2 5 4 2 2" xfId="33462" xr:uid="{00000000-0005-0000-0000-00001E1E0000}"/>
    <cellStyle name="Comma 2 5 4 3" xfId="10463" xr:uid="{00000000-0005-0000-0000-00001F1E0000}"/>
    <cellStyle name="Comma 2 5 4 3 2" xfId="32225" xr:uid="{00000000-0005-0000-0000-0000201E0000}"/>
    <cellStyle name="Comma 2 5 4 4" xfId="30667" xr:uid="{00000000-0005-0000-0000-0000211E0000}"/>
    <cellStyle name="Comma 2 5 5" xfId="3441" xr:uid="{00000000-0005-0000-0000-0000221E0000}"/>
    <cellStyle name="Comma 2 5 5 2" xfId="11829" xr:uid="{00000000-0005-0000-0000-0000231E0000}"/>
    <cellStyle name="Comma 2 5 5 2 2" xfId="33588" xr:uid="{00000000-0005-0000-0000-0000241E0000}"/>
    <cellStyle name="Comma 2 5 5 3" xfId="10591" xr:uid="{00000000-0005-0000-0000-0000251E0000}"/>
    <cellStyle name="Comma 2 5 5 3 2" xfId="32353" xr:uid="{00000000-0005-0000-0000-0000261E0000}"/>
    <cellStyle name="Comma 2 5 5 4" xfId="30796" xr:uid="{00000000-0005-0000-0000-0000271E0000}"/>
    <cellStyle name="Comma 2 5 6" xfId="4159" xr:uid="{00000000-0005-0000-0000-0000281E0000}"/>
    <cellStyle name="Comma 2 5 6 2" xfId="12076" xr:uid="{00000000-0005-0000-0000-0000291E0000}"/>
    <cellStyle name="Comma 2 5 6 2 2" xfId="33833" xr:uid="{00000000-0005-0000-0000-00002A1E0000}"/>
    <cellStyle name="Comma 2 5 6 3" xfId="10838" xr:uid="{00000000-0005-0000-0000-00002B1E0000}"/>
    <cellStyle name="Comma 2 5 6 3 2" xfId="32598" xr:uid="{00000000-0005-0000-0000-00002C1E0000}"/>
    <cellStyle name="Comma 2 5 6 4" xfId="15567" xr:uid="{00000000-0005-0000-0000-00002D1E0000}"/>
    <cellStyle name="Comma 2 5 6 4 2" xfId="37270" xr:uid="{00000000-0005-0000-0000-00002E1E0000}"/>
    <cellStyle name="Comma 2 5 6 5" xfId="31042" xr:uid="{00000000-0005-0000-0000-00002F1E0000}"/>
    <cellStyle name="Comma 2 5 7" xfId="6421" xr:uid="{00000000-0005-0000-0000-0000301E0000}"/>
    <cellStyle name="Comma 2 5 7 2" xfId="12300" xr:uid="{00000000-0005-0000-0000-0000311E0000}"/>
    <cellStyle name="Comma 2 5 7 2 2" xfId="34057" xr:uid="{00000000-0005-0000-0000-0000321E0000}"/>
    <cellStyle name="Comma 2 5 7 3" xfId="11063" xr:uid="{00000000-0005-0000-0000-0000331E0000}"/>
    <cellStyle name="Comma 2 5 7 3 2" xfId="32823" xr:uid="{00000000-0005-0000-0000-0000341E0000}"/>
    <cellStyle name="Comma 2 5 7 4" xfId="31308" xr:uid="{00000000-0005-0000-0000-0000351E0000}"/>
    <cellStyle name="Comma 2 5 8" xfId="6886" xr:uid="{00000000-0005-0000-0000-0000361E0000}"/>
    <cellStyle name="Comma 2 5 8 2" xfId="12373" xr:uid="{00000000-0005-0000-0000-0000371E0000}"/>
    <cellStyle name="Comma 2 5 8 2 2" xfId="34130" xr:uid="{00000000-0005-0000-0000-0000381E0000}"/>
    <cellStyle name="Comma 2 5 8 3" xfId="11136" xr:uid="{00000000-0005-0000-0000-0000391E0000}"/>
    <cellStyle name="Comma 2 5 8 3 2" xfId="32896" xr:uid="{00000000-0005-0000-0000-00003A1E0000}"/>
    <cellStyle name="Comma 2 5 8 4" xfId="31384" xr:uid="{00000000-0005-0000-0000-00003B1E0000}"/>
    <cellStyle name="Comma 2 5 9" xfId="7428" xr:uid="{00000000-0005-0000-0000-00003C1E0000}"/>
    <cellStyle name="Comma 2 5 9 2" xfId="12552" xr:uid="{00000000-0005-0000-0000-00003D1E0000}"/>
    <cellStyle name="Comma 2 5 9 2 2" xfId="34308" xr:uid="{00000000-0005-0000-0000-00003E1E0000}"/>
    <cellStyle name="Comma 2 5 9 3" xfId="11315" xr:uid="{00000000-0005-0000-0000-00003F1E0000}"/>
    <cellStyle name="Comma 2 5 9 3 2" xfId="33074" xr:uid="{00000000-0005-0000-0000-0000401E0000}"/>
    <cellStyle name="Comma 2 5 9 4" xfId="31649" xr:uid="{00000000-0005-0000-0000-0000411E0000}"/>
    <cellStyle name="Comma 2 50" xfId="4160" xr:uid="{00000000-0005-0000-0000-0000421E0000}"/>
    <cellStyle name="Comma 2 50 2" xfId="12077" xr:uid="{00000000-0005-0000-0000-0000431E0000}"/>
    <cellStyle name="Comma 2 50 2 2" xfId="33834" xr:uid="{00000000-0005-0000-0000-0000441E0000}"/>
    <cellStyle name="Comma 2 50 3" xfId="10839" xr:uid="{00000000-0005-0000-0000-0000451E0000}"/>
    <cellStyle name="Comma 2 50 3 2" xfId="32599" xr:uid="{00000000-0005-0000-0000-0000461E0000}"/>
    <cellStyle name="Comma 2 50 4" xfId="31043" xr:uid="{00000000-0005-0000-0000-0000471E0000}"/>
    <cellStyle name="Comma 2 51" xfId="4161" xr:uid="{00000000-0005-0000-0000-0000481E0000}"/>
    <cellStyle name="Comma 2 51 2" xfId="12078" xr:uid="{00000000-0005-0000-0000-0000491E0000}"/>
    <cellStyle name="Comma 2 51 2 2" xfId="33835" xr:uid="{00000000-0005-0000-0000-00004A1E0000}"/>
    <cellStyle name="Comma 2 51 3" xfId="10840" xr:uid="{00000000-0005-0000-0000-00004B1E0000}"/>
    <cellStyle name="Comma 2 51 3 2" xfId="32600" xr:uid="{00000000-0005-0000-0000-00004C1E0000}"/>
    <cellStyle name="Comma 2 51 4" xfId="31044" xr:uid="{00000000-0005-0000-0000-00004D1E0000}"/>
    <cellStyle name="Comma 2 52" xfId="4162" xr:uid="{00000000-0005-0000-0000-00004E1E0000}"/>
    <cellStyle name="Comma 2 52 2" xfId="12079" xr:uid="{00000000-0005-0000-0000-00004F1E0000}"/>
    <cellStyle name="Comma 2 52 2 2" xfId="33836" xr:uid="{00000000-0005-0000-0000-0000501E0000}"/>
    <cellStyle name="Comma 2 52 3" xfId="10841" xr:uid="{00000000-0005-0000-0000-0000511E0000}"/>
    <cellStyle name="Comma 2 52 3 2" xfId="32601" xr:uid="{00000000-0005-0000-0000-0000521E0000}"/>
    <cellStyle name="Comma 2 52 4" xfId="31045" xr:uid="{00000000-0005-0000-0000-0000531E0000}"/>
    <cellStyle name="Comma 2 53" xfId="4163" xr:uid="{00000000-0005-0000-0000-0000541E0000}"/>
    <cellStyle name="Comma 2 53 2" xfId="12080" xr:uid="{00000000-0005-0000-0000-0000551E0000}"/>
    <cellStyle name="Comma 2 53 2 2" xfId="33837" xr:uid="{00000000-0005-0000-0000-0000561E0000}"/>
    <cellStyle name="Comma 2 53 3" xfId="10842" xr:uid="{00000000-0005-0000-0000-0000571E0000}"/>
    <cellStyle name="Comma 2 53 3 2" xfId="32602" xr:uid="{00000000-0005-0000-0000-0000581E0000}"/>
    <cellStyle name="Comma 2 53 4" xfId="31046" xr:uid="{00000000-0005-0000-0000-0000591E0000}"/>
    <cellStyle name="Comma 2 54" xfId="4164" xr:uid="{00000000-0005-0000-0000-00005A1E0000}"/>
    <cellStyle name="Comma 2 54 2" xfId="12081" xr:uid="{00000000-0005-0000-0000-00005B1E0000}"/>
    <cellStyle name="Comma 2 54 2 2" xfId="33838" xr:uid="{00000000-0005-0000-0000-00005C1E0000}"/>
    <cellStyle name="Comma 2 54 3" xfId="10843" xr:uid="{00000000-0005-0000-0000-00005D1E0000}"/>
    <cellStyle name="Comma 2 54 3 2" xfId="32603" xr:uid="{00000000-0005-0000-0000-00005E1E0000}"/>
    <cellStyle name="Comma 2 54 4" xfId="31047" xr:uid="{00000000-0005-0000-0000-00005F1E0000}"/>
    <cellStyle name="Comma 2 55" xfId="4165" xr:uid="{00000000-0005-0000-0000-0000601E0000}"/>
    <cellStyle name="Comma 2 55 2" xfId="12082" xr:uid="{00000000-0005-0000-0000-0000611E0000}"/>
    <cellStyle name="Comma 2 55 2 2" xfId="33839" xr:uid="{00000000-0005-0000-0000-0000621E0000}"/>
    <cellStyle name="Comma 2 55 3" xfId="10844" xr:uid="{00000000-0005-0000-0000-0000631E0000}"/>
    <cellStyle name="Comma 2 55 3 2" xfId="32604" xr:uid="{00000000-0005-0000-0000-0000641E0000}"/>
    <cellStyle name="Comma 2 55 4" xfId="31048" xr:uid="{00000000-0005-0000-0000-0000651E0000}"/>
    <cellStyle name="Comma 2 56" xfId="4166" xr:uid="{00000000-0005-0000-0000-0000661E0000}"/>
    <cellStyle name="Comma 2 56 2" xfId="12083" xr:uid="{00000000-0005-0000-0000-0000671E0000}"/>
    <cellStyle name="Comma 2 56 2 2" xfId="33840" xr:uid="{00000000-0005-0000-0000-0000681E0000}"/>
    <cellStyle name="Comma 2 56 3" xfId="10845" xr:uid="{00000000-0005-0000-0000-0000691E0000}"/>
    <cellStyle name="Comma 2 56 3 2" xfId="32605" xr:uid="{00000000-0005-0000-0000-00006A1E0000}"/>
    <cellStyle name="Comma 2 56 4" xfId="31049" xr:uid="{00000000-0005-0000-0000-00006B1E0000}"/>
    <cellStyle name="Comma 2 57" xfId="4167" xr:uid="{00000000-0005-0000-0000-00006C1E0000}"/>
    <cellStyle name="Comma 2 57 2" xfId="12084" xr:uid="{00000000-0005-0000-0000-00006D1E0000}"/>
    <cellStyle name="Comma 2 57 2 2" xfId="33841" xr:uid="{00000000-0005-0000-0000-00006E1E0000}"/>
    <cellStyle name="Comma 2 57 3" xfId="10846" xr:uid="{00000000-0005-0000-0000-00006F1E0000}"/>
    <cellStyle name="Comma 2 57 3 2" xfId="32606" xr:uid="{00000000-0005-0000-0000-0000701E0000}"/>
    <cellStyle name="Comma 2 57 4" xfId="31050" xr:uid="{00000000-0005-0000-0000-0000711E0000}"/>
    <cellStyle name="Comma 2 58" xfId="4168" xr:uid="{00000000-0005-0000-0000-0000721E0000}"/>
    <cellStyle name="Comma 2 58 2" xfId="12085" xr:uid="{00000000-0005-0000-0000-0000731E0000}"/>
    <cellStyle name="Comma 2 58 2 2" xfId="33842" xr:uid="{00000000-0005-0000-0000-0000741E0000}"/>
    <cellStyle name="Comma 2 58 3" xfId="10847" xr:uid="{00000000-0005-0000-0000-0000751E0000}"/>
    <cellStyle name="Comma 2 58 3 2" xfId="32607" xr:uid="{00000000-0005-0000-0000-0000761E0000}"/>
    <cellStyle name="Comma 2 58 4" xfId="31051" xr:uid="{00000000-0005-0000-0000-0000771E0000}"/>
    <cellStyle name="Comma 2 59" xfId="4169" xr:uid="{00000000-0005-0000-0000-0000781E0000}"/>
    <cellStyle name="Comma 2 59 2" xfId="12086" xr:uid="{00000000-0005-0000-0000-0000791E0000}"/>
    <cellStyle name="Comma 2 59 2 2" xfId="33843" xr:uid="{00000000-0005-0000-0000-00007A1E0000}"/>
    <cellStyle name="Comma 2 59 3" xfId="10848" xr:uid="{00000000-0005-0000-0000-00007B1E0000}"/>
    <cellStyle name="Comma 2 59 3 2" xfId="32608" xr:uid="{00000000-0005-0000-0000-00007C1E0000}"/>
    <cellStyle name="Comma 2 59 4" xfId="31052" xr:uid="{00000000-0005-0000-0000-00007D1E0000}"/>
    <cellStyle name="Comma 2 6" xfId="2244" xr:uid="{00000000-0005-0000-0000-00007E1E0000}"/>
    <cellStyle name="Comma 2 6 10" xfId="10031" xr:uid="{00000000-0005-0000-0000-00007F1E0000}"/>
    <cellStyle name="Comma 2 6 11" xfId="11704" xr:uid="{00000000-0005-0000-0000-0000801E0000}"/>
    <cellStyle name="Comma 2 6 11 2" xfId="33463" xr:uid="{00000000-0005-0000-0000-0000811E0000}"/>
    <cellStyle name="Comma 2 6 12" xfId="10464" xr:uid="{00000000-0005-0000-0000-0000821E0000}"/>
    <cellStyle name="Comma 2 6 12 2" xfId="32226" xr:uid="{00000000-0005-0000-0000-0000831E0000}"/>
    <cellStyle name="Comma 2 6 13" xfId="30668" xr:uid="{00000000-0005-0000-0000-0000841E0000}"/>
    <cellStyle name="Comma 2 6 2" xfId="3442" xr:uid="{00000000-0005-0000-0000-0000851E0000}"/>
    <cellStyle name="Comma 2 6 2 2" xfId="11830" xr:uid="{00000000-0005-0000-0000-0000861E0000}"/>
    <cellStyle name="Comma 2 6 2 2 2" xfId="33589" xr:uid="{00000000-0005-0000-0000-0000871E0000}"/>
    <cellStyle name="Comma 2 6 2 3" xfId="10592" xr:uid="{00000000-0005-0000-0000-0000881E0000}"/>
    <cellStyle name="Comma 2 6 2 3 2" xfId="32354" xr:uid="{00000000-0005-0000-0000-0000891E0000}"/>
    <cellStyle name="Comma 2 6 2 4" xfId="30797" xr:uid="{00000000-0005-0000-0000-00008A1E0000}"/>
    <cellStyle name="Comma 2 6 3" xfId="3899" xr:uid="{00000000-0005-0000-0000-00008B1E0000}"/>
    <cellStyle name="Comma 2 6 3 2" xfId="11902" xr:uid="{00000000-0005-0000-0000-00008C1E0000}"/>
    <cellStyle name="Comma 2 6 3 2 2" xfId="33660" xr:uid="{00000000-0005-0000-0000-00008D1E0000}"/>
    <cellStyle name="Comma 2 6 3 3" xfId="10664" xr:uid="{00000000-0005-0000-0000-00008E1E0000}"/>
    <cellStyle name="Comma 2 6 3 3 2" xfId="32425" xr:uid="{00000000-0005-0000-0000-00008F1E0000}"/>
    <cellStyle name="Comma 2 6 3 4" xfId="30869" xr:uid="{00000000-0005-0000-0000-0000901E0000}"/>
    <cellStyle name="Comma 2 6 4" xfId="4170" xr:uid="{00000000-0005-0000-0000-0000911E0000}"/>
    <cellStyle name="Comma 2 6 4 2" xfId="12087" xr:uid="{00000000-0005-0000-0000-0000921E0000}"/>
    <cellStyle name="Comma 2 6 4 2 2" xfId="33844" xr:uid="{00000000-0005-0000-0000-0000931E0000}"/>
    <cellStyle name="Comma 2 6 4 3" xfId="10849" xr:uid="{00000000-0005-0000-0000-0000941E0000}"/>
    <cellStyle name="Comma 2 6 4 3 2" xfId="32609" xr:uid="{00000000-0005-0000-0000-0000951E0000}"/>
    <cellStyle name="Comma 2 6 4 4" xfId="31053" xr:uid="{00000000-0005-0000-0000-0000961E0000}"/>
    <cellStyle name="Comma 2 6 5" xfId="6422" xr:uid="{00000000-0005-0000-0000-0000971E0000}"/>
    <cellStyle name="Comma 2 6 5 2" xfId="12301" xr:uid="{00000000-0005-0000-0000-0000981E0000}"/>
    <cellStyle name="Comma 2 6 5 2 2" xfId="34058" xr:uid="{00000000-0005-0000-0000-0000991E0000}"/>
    <cellStyle name="Comma 2 6 5 3" xfId="11064" xr:uid="{00000000-0005-0000-0000-00009A1E0000}"/>
    <cellStyle name="Comma 2 6 5 3 2" xfId="32824" xr:uid="{00000000-0005-0000-0000-00009B1E0000}"/>
    <cellStyle name="Comma 2 6 5 4" xfId="31309" xr:uid="{00000000-0005-0000-0000-00009C1E0000}"/>
    <cellStyle name="Comma 2 6 6" xfId="6885" xr:uid="{00000000-0005-0000-0000-00009D1E0000}"/>
    <cellStyle name="Comma 2 6 6 2" xfId="12372" xr:uid="{00000000-0005-0000-0000-00009E1E0000}"/>
    <cellStyle name="Comma 2 6 6 2 2" xfId="34129" xr:uid="{00000000-0005-0000-0000-00009F1E0000}"/>
    <cellStyle name="Comma 2 6 6 3" xfId="11135" xr:uid="{00000000-0005-0000-0000-0000A01E0000}"/>
    <cellStyle name="Comma 2 6 6 3 2" xfId="32895" xr:uid="{00000000-0005-0000-0000-0000A11E0000}"/>
    <cellStyle name="Comma 2 6 6 4" xfId="31383" xr:uid="{00000000-0005-0000-0000-0000A21E0000}"/>
    <cellStyle name="Comma 2 6 7" xfId="7429" xr:uid="{00000000-0005-0000-0000-0000A31E0000}"/>
    <cellStyle name="Comma 2 6 7 2" xfId="12553" xr:uid="{00000000-0005-0000-0000-0000A41E0000}"/>
    <cellStyle name="Comma 2 6 7 2 2" xfId="34309" xr:uid="{00000000-0005-0000-0000-0000A51E0000}"/>
    <cellStyle name="Comma 2 6 7 3" xfId="11316" xr:uid="{00000000-0005-0000-0000-0000A61E0000}"/>
    <cellStyle name="Comma 2 6 7 3 2" xfId="33075" xr:uid="{00000000-0005-0000-0000-0000A71E0000}"/>
    <cellStyle name="Comma 2 6 7 4" xfId="31650" xr:uid="{00000000-0005-0000-0000-0000A81E0000}"/>
    <cellStyle name="Comma 2 6 8" xfId="7792" xr:uid="{00000000-0005-0000-0000-0000A91E0000}"/>
    <cellStyle name="Comma 2 6 8 2" xfId="12630" xr:uid="{00000000-0005-0000-0000-0000AA1E0000}"/>
    <cellStyle name="Comma 2 6 8 2 2" xfId="34386" xr:uid="{00000000-0005-0000-0000-0000AB1E0000}"/>
    <cellStyle name="Comma 2 6 8 3" xfId="11393" xr:uid="{00000000-0005-0000-0000-0000AC1E0000}"/>
    <cellStyle name="Comma 2 6 8 3 2" xfId="33152" xr:uid="{00000000-0005-0000-0000-0000AD1E0000}"/>
    <cellStyle name="Comma 2 6 8 4" xfId="31769" xr:uid="{00000000-0005-0000-0000-0000AE1E0000}"/>
    <cellStyle name="Comma 2 6 9" xfId="8357" xr:uid="{00000000-0005-0000-0000-0000AF1E0000}"/>
    <cellStyle name="Comma 2 6 9 2" xfId="12710" xr:uid="{00000000-0005-0000-0000-0000B01E0000}"/>
    <cellStyle name="Comma 2 6 9 2 2" xfId="34466" xr:uid="{00000000-0005-0000-0000-0000B11E0000}"/>
    <cellStyle name="Comma 2 6 9 3" xfId="11473" xr:uid="{00000000-0005-0000-0000-0000B21E0000}"/>
    <cellStyle name="Comma 2 6 9 3 2" xfId="33232" xr:uid="{00000000-0005-0000-0000-0000B31E0000}"/>
    <cellStyle name="Comma 2 6 9 4" xfId="31933" xr:uid="{00000000-0005-0000-0000-0000B41E0000}"/>
    <cellStyle name="Comma 2 60" xfId="4171" xr:uid="{00000000-0005-0000-0000-0000B51E0000}"/>
    <cellStyle name="Comma 2 60 2" xfId="12088" xr:uid="{00000000-0005-0000-0000-0000B61E0000}"/>
    <cellStyle name="Comma 2 60 2 2" xfId="33845" xr:uid="{00000000-0005-0000-0000-0000B71E0000}"/>
    <cellStyle name="Comma 2 60 3" xfId="10850" xr:uid="{00000000-0005-0000-0000-0000B81E0000}"/>
    <cellStyle name="Comma 2 60 3 2" xfId="32610" xr:uid="{00000000-0005-0000-0000-0000B91E0000}"/>
    <cellStyle name="Comma 2 60 4" xfId="31054" xr:uid="{00000000-0005-0000-0000-0000BA1E0000}"/>
    <cellStyle name="Comma 2 61" xfId="4172" xr:uid="{00000000-0005-0000-0000-0000BB1E0000}"/>
    <cellStyle name="Comma 2 61 2" xfId="12089" xr:uid="{00000000-0005-0000-0000-0000BC1E0000}"/>
    <cellStyle name="Comma 2 61 2 2" xfId="33846" xr:uid="{00000000-0005-0000-0000-0000BD1E0000}"/>
    <cellStyle name="Comma 2 61 3" xfId="10851" xr:uid="{00000000-0005-0000-0000-0000BE1E0000}"/>
    <cellStyle name="Comma 2 61 3 2" xfId="32611" xr:uid="{00000000-0005-0000-0000-0000BF1E0000}"/>
    <cellStyle name="Comma 2 61 4" xfId="31055" xr:uid="{00000000-0005-0000-0000-0000C01E0000}"/>
    <cellStyle name="Comma 2 62" xfId="4173" xr:uid="{00000000-0005-0000-0000-0000C11E0000}"/>
    <cellStyle name="Comma 2 62 2" xfId="12090" xr:uid="{00000000-0005-0000-0000-0000C21E0000}"/>
    <cellStyle name="Comma 2 62 2 2" xfId="33847" xr:uid="{00000000-0005-0000-0000-0000C31E0000}"/>
    <cellStyle name="Comma 2 62 3" xfId="10852" xr:uid="{00000000-0005-0000-0000-0000C41E0000}"/>
    <cellStyle name="Comma 2 62 3 2" xfId="32612" xr:uid="{00000000-0005-0000-0000-0000C51E0000}"/>
    <cellStyle name="Comma 2 62 4" xfId="31056" xr:uid="{00000000-0005-0000-0000-0000C61E0000}"/>
    <cellStyle name="Comma 2 63" xfId="4174" xr:uid="{00000000-0005-0000-0000-0000C71E0000}"/>
    <cellStyle name="Comma 2 63 2" xfId="12091" xr:uid="{00000000-0005-0000-0000-0000C81E0000}"/>
    <cellStyle name="Comma 2 63 2 2" xfId="33848" xr:uid="{00000000-0005-0000-0000-0000C91E0000}"/>
    <cellStyle name="Comma 2 63 3" xfId="10853" xr:uid="{00000000-0005-0000-0000-0000CA1E0000}"/>
    <cellStyle name="Comma 2 63 3 2" xfId="32613" xr:uid="{00000000-0005-0000-0000-0000CB1E0000}"/>
    <cellStyle name="Comma 2 63 4" xfId="31057" xr:uid="{00000000-0005-0000-0000-0000CC1E0000}"/>
    <cellStyle name="Comma 2 64" xfId="4175" xr:uid="{00000000-0005-0000-0000-0000CD1E0000}"/>
    <cellStyle name="Comma 2 64 2" xfId="12092" xr:uid="{00000000-0005-0000-0000-0000CE1E0000}"/>
    <cellStyle name="Comma 2 64 2 2" xfId="33849" xr:uid="{00000000-0005-0000-0000-0000CF1E0000}"/>
    <cellStyle name="Comma 2 64 3" xfId="10854" xr:uid="{00000000-0005-0000-0000-0000D01E0000}"/>
    <cellStyle name="Comma 2 64 3 2" xfId="32614" xr:uid="{00000000-0005-0000-0000-0000D11E0000}"/>
    <cellStyle name="Comma 2 64 4" xfId="31058" xr:uid="{00000000-0005-0000-0000-0000D21E0000}"/>
    <cellStyle name="Comma 2 65" xfId="4176" xr:uid="{00000000-0005-0000-0000-0000D31E0000}"/>
    <cellStyle name="Comma 2 65 2" xfId="12093" xr:uid="{00000000-0005-0000-0000-0000D41E0000}"/>
    <cellStyle name="Comma 2 65 2 2" xfId="33850" xr:uid="{00000000-0005-0000-0000-0000D51E0000}"/>
    <cellStyle name="Comma 2 65 3" xfId="10855" xr:uid="{00000000-0005-0000-0000-0000D61E0000}"/>
    <cellStyle name="Comma 2 65 3 2" xfId="32615" xr:uid="{00000000-0005-0000-0000-0000D71E0000}"/>
    <cellStyle name="Comma 2 65 4" xfId="31059" xr:uid="{00000000-0005-0000-0000-0000D81E0000}"/>
    <cellStyle name="Comma 2 66" xfId="4177" xr:uid="{00000000-0005-0000-0000-0000D91E0000}"/>
    <cellStyle name="Comma 2 66 2" xfId="12094" xr:uid="{00000000-0005-0000-0000-0000DA1E0000}"/>
    <cellStyle name="Comma 2 66 2 2" xfId="33851" xr:uid="{00000000-0005-0000-0000-0000DB1E0000}"/>
    <cellStyle name="Comma 2 66 3" xfId="10856" xr:uid="{00000000-0005-0000-0000-0000DC1E0000}"/>
    <cellStyle name="Comma 2 66 3 2" xfId="32616" xr:uid="{00000000-0005-0000-0000-0000DD1E0000}"/>
    <cellStyle name="Comma 2 66 4" xfId="31060" xr:uid="{00000000-0005-0000-0000-0000DE1E0000}"/>
    <cellStyle name="Comma 2 67" xfId="4178" xr:uid="{00000000-0005-0000-0000-0000DF1E0000}"/>
    <cellStyle name="Comma 2 67 2" xfId="12095" xr:uid="{00000000-0005-0000-0000-0000E01E0000}"/>
    <cellStyle name="Comma 2 67 2 2" xfId="33852" xr:uid="{00000000-0005-0000-0000-0000E11E0000}"/>
    <cellStyle name="Comma 2 67 3" xfId="10857" xr:uid="{00000000-0005-0000-0000-0000E21E0000}"/>
    <cellStyle name="Comma 2 67 3 2" xfId="32617" xr:uid="{00000000-0005-0000-0000-0000E31E0000}"/>
    <cellStyle name="Comma 2 67 4" xfId="31061" xr:uid="{00000000-0005-0000-0000-0000E41E0000}"/>
    <cellStyle name="Comma 2 68" xfId="4179" xr:uid="{00000000-0005-0000-0000-0000E51E0000}"/>
    <cellStyle name="Comma 2 68 2" xfId="12096" xr:uid="{00000000-0005-0000-0000-0000E61E0000}"/>
    <cellStyle name="Comma 2 68 2 2" xfId="33853" xr:uid="{00000000-0005-0000-0000-0000E71E0000}"/>
    <cellStyle name="Comma 2 68 3" xfId="10858" xr:uid="{00000000-0005-0000-0000-0000E81E0000}"/>
    <cellStyle name="Comma 2 68 3 2" xfId="32618" xr:uid="{00000000-0005-0000-0000-0000E91E0000}"/>
    <cellStyle name="Comma 2 68 4" xfId="31062" xr:uid="{00000000-0005-0000-0000-0000EA1E0000}"/>
    <cellStyle name="Comma 2 69" xfId="4180" xr:uid="{00000000-0005-0000-0000-0000EB1E0000}"/>
    <cellStyle name="Comma 2 69 2" xfId="12097" xr:uid="{00000000-0005-0000-0000-0000EC1E0000}"/>
    <cellStyle name="Comma 2 69 2 2" xfId="33854" xr:uid="{00000000-0005-0000-0000-0000ED1E0000}"/>
    <cellStyle name="Comma 2 69 3" xfId="10859" xr:uid="{00000000-0005-0000-0000-0000EE1E0000}"/>
    <cellStyle name="Comma 2 69 3 2" xfId="32619" xr:uid="{00000000-0005-0000-0000-0000EF1E0000}"/>
    <cellStyle name="Comma 2 69 4" xfId="31063" xr:uid="{00000000-0005-0000-0000-0000F01E0000}"/>
    <cellStyle name="Comma 2 7" xfId="2245" xr:uid="{00000000-0005-0000-0000-0000F11E0000}"/>
    <cellStyle name="Comma 2 7 10" xfId="10032" xr:uid="{00000000-0005-0000-0000-0000F21E0000}"/>
    <cellStyle name="Comma 2 7 2" xfId="3443" xr:uid="{00000000-0005-0000-0000-0000F31E0000}"/>
    <cellStyle name="Comma 2 7 2 2" xfId="11831" xr:uid="{00000000-0005-0000-0000-0000F41E0000}"/>
    <cellStyle name="Comma 2 7 2 2 2" xfId="33590" xr:uid="{00000000-0005-0000-0000-0000F51E0000}"/>
    <cellStyle name="Comma 2 7 2 3" xfId="10593" xr:uid="{00000000-0005-0000-0000-0000F61E0000}"/>
    <cellStyle name="Comma 2 7 2 3 2" xfId="32355" xr:uid="{00000000-0005-0000-0000-0000F71E0000}"/>
    <cellStyle name="Comma 2 7 2 4" xfId="30798" xr:uid="{00000000-0005-0000-0000-0000F81E0000}"/>
    <cellStyle name="Comma 2 7 3" xfId="3900" xr:uid="{00000000-0005-0000-0000-0000F91E0000}"/>
    <cellStyle name="Comma 2 7 3 2" xfId="11903" xr:uid="{00000000-0005-0000-0000-0000FA1E0000}"/>
    <cellStyle name="Comma 2 7 3 2 2" xfId="33661" xr:uid="{00000000-0005-0000-0000-0000FB1E0000}"/>
    <cellStyle name="Comma 2 7 3 3" xfId="10665" xr:uid="{00000000-0005-0000-0000-0000FC1E0000}"/>
    <cellStyle name="Comma 2 7 3 3 2" xfId="32426" xr:uid="{00000000-0005-0000-0000-0000FD1E0000}"/>
    <cellStyle name="Comma 2 7 3 4" xfId="30870" xr:uid="{00000000-0005-0000-0000-0000FE1E0000}"/>
    <cellStyle name="Comma 2 7 4" xfId="4181" xr:uid="{00000000-0005-0000-0000-0000FF1E0000}"/>
    <cellStyle name="Comma 2 7 4 2" xfId="12098" xr:uid="{00000000-0005-0000-0000-0000001F0000}"/>
    <cellStyle name="Comma 2 7 4 2 2" xfId="33855" xr:uid="{00000000-0005-0000-0000-0000011F0000}"/>
    <cellStyle name="Comma 2 7 4 3" xfId="10860" xr:uid="{00000000-0005-0000-0000-0000021F0000}"/>
    <cellStyle name="Comma 2 7 4 3 2" xfId="32620" xr:uid="{00000000-0005-0000-0000-0000031F0000}"/>
    <cellStyle name="Comma 2 7 4 4" xfId="31064" xr:uid="{00000000-0005-0000-0000-0000041F0000}"/>
    <cellStyle name="Comma 2 7 5" xfId="6423" xr:uid="{00000000-0005-0000-0000-0000051F0000}"/>
    <cellStyle name="Comma 2 7 5 2" xfId="12302" xr:uid="{00000000-0005-0000-0000-0000061F0000}"/>
    <cellStyle name="Comma 2 7 5 2 2" xfId="34059" xr:uid="{00000000-0005-0000-0000-0000071F0000}"/>
    <cellStyle name="Comma 2 7 5 3" xfId="11065" xr:uid="{00000000-0005-0000-0000-0000081F0000}"/>
    <cellStyle name="Comma 2 7 5 3 2" xfId="32825" xr:uid="{00000000-0005-0000-0000-0000091F0000}"/>
    <cellStyle name="Comma 2 7 5 4" xfId="31310" xr:uid="{00000000-0005-0000-0000-00000A1F0000}"/>
    <cellStyle name="Comma 2 7 6" xfId="6884" xr:uid="{00000000-0005-0000-0000-00000B1F0000}"/>
    <cellStyle name="Comma 2 7 6 2" xfId="12371" xr:uid="{00000000-0005-0000-0000-00000C1F0000}"/>
    <cellStyle name="Comma 2 7 6 2 2" xfId="34128" xr:uid="{00000000-0005-0000-0000-00000D1F0000}"/>
    <cellStyle name="Comma 2 7 6 3" xfId="11134" xr:uid="{00000000-0005-0000-0000-00000E1F0000}"/>
    <cellStyle name="Comma 2 7 6 3 2" xfId="32894" xr:uid="{00000000-0005-0000-0000-00000F1F0000}"/>
    <cellStyle name="Comma 2 7 6 4" xfId="31382" xr:uid="{00000000-0005-0000-0000-0000101F0000}"/>
    <cellStyle name="Comma 2 7 7" xfId="7430" xr:uid="{00000000-0005-0000-0000-0000111F0000}"/>
    <cellStyle name="Comma 2 7 7 2" xfId="12554" xr:uid="{00000000-0005-0000-0000-0000121F0000}"/>
    <cellStyle name="Comma 2 7 7 2 2" xfId="34310" xr:uid="{00000000-0005-0000-0000-0000131F0000}"/>
    <cellStyle name="Comma 2 7 7 3" xfId="11317" xr:uid="{00000000-0005-0000-0000-0000141F0000}"/>
    <cellStyle name="Comma 2 7 7 3 2" xfId="33076" xr:uid="{00000000-0005-0000-0000-0000151F0000}"/>
    <cellStyle name="Comma 2 7 7 4" xfId="31651" xr:uid="{00000000-0005-0000-0000-0000161F0000}"/>
    <cellStyle name="Comma 2 7 8" xfId="7800" xr:uid="{00000000-0005-0000-0000-0000171F0000}"/>
    <cellStyle name="Comma 2 7 8 2" xfId="12631" xr:uid="{00000000-0005-0000-0000-0000181F0000}"/>
    <cellStyle name="Comma 2 7 8 2 2" xfId="34387" xr:uid="{00000000-0005-0000-0000-0000191F0000}"/>
    <cellStyle name="Comma 2 7 8 3" xfId="11394" xr:uid="{00000000-0005-0000-0000-00001A1F0000}"/>
    <cellStyle name="Comma 2 7 8 3 2" xfId="33153" xr:uid="{00000000-0005-0000-0000-00001B1F0000}"/>
    <cellStyle name="Comma 2 7 8 4" xfId="31776" xr:uid="{00000000-0005-0000-0000-00001C1F0000}"/>
    <cellStyle name="Comma 2 7 9" xfId="8356" xr:uid="{00000000-0005-0000-0000-00001D1F0000}"/>
    <cellStyle name="Comma 2 7 9 2" xfId="12709" xr:uid="{00000000-0005-0000-0000-00001E1F0000}"/>
    <cellStyle name="Comma 2 7 9 2 2" xfId="34465" xr:uid="{00000000-0005-0000-0000-00001F1F0000}"/>
    <cellStyle name="Comma 2 7 9 3" xfId="11472" xr:uid="{00000000-0005-0000-0000-0000201F0000}"/>
    <cellStyle name="Comma 2 7 9 3 2" xfId="33231" xr:uid="{00000000-0005-0000-0000-0000211F0000}"/>
    <cellStyle name="Comma 2 7 9 4" xfId="31932" xr:uid="{00000000-0005-0000-0000-0000221F0000}"/>
    <cellStyle name="Comma 2 70" xfId="4182" xr:uid="{00000000-0005-0000-0000-0000231F0000}"/>
    <cellStyle name="Comma 2 70 2" xfId="12099" xr:uid="{00000000-0005-0000-0000-0000241F0000}"/>
    <cellStyle name="Comma 2 70 2 2" xfId="33856" xr:uid="{00000000-0005-0000-0000-0000251F0000}"/>
    <cellStyle name="Comma 2 70 3" xfId="10861" xr:uid="{00000000-0005-0000-0000-0000261F0000}"/>
    <cellStyle name="Comma 2 70 3 2" xfId="32621" xr:uid="{00000000-0005-0000-0000-0000271F0000}"/>
    <cellStyle name="Comma 2 70 4" xfId="31065" xr:uid="{00000000-0005-0000-0000-0000281F0000}"/>
    <cellStyle name="Comma 2 71" xfId="4183" xr:uid="{00000000-0005-0000-0000-0000291F0000}"/>
    <cellStyle name="Comma 2 71 2" xfId="12100" xr:uid="{00000000-0005-0000-0000-00002A1F0000}"/>
    <cellStyle name="Comma 2 71 2 2" xfId="33857" xr:uid="{00000000-0005-0000-0000-00002B1F0000}"/>
    <cellStyle name="Comma 2 71 3" xfId="10862" xr:uid="{00000000-0005-0000-0000-00002C1F0000}"/>
    <cellStyle name="Comma 2 71 3 2" xfId="32622" xr:uid="{00000000-0005-0000-0000-00002D1F0000}"/>
    <cellStyle name="Comma 2 71 4" xfId="31066" xr:uid="{00000000-0005-0000-0000-00002E1F0000}"/>
    <cellStyle name="Comma 2 72" xfId="4184" xr:uid="{00000000-0005-0000-0000-00002F1F0000}"/>
    <cellStyle name="Comma 2 72 2" xfId="12101" xr:uid="{00000000-0005-0000-0000-0000301F0000}"/>
    <cellStyle name="Comma 2 72 2 2" xfId="33858" xr:uid="{00000000-0005-0000-0000-0000311F0000}"/>
    <cellStyle name="Comma 2 72 3" xfId="10863" xr:uid="{00000000-0005-0000-0000-0000321F0000}"/>
    <cellStyle name="Comma 2 72 3 2" xfId="32623" xr:uid="{00000000-0005-0000-0000-0000331F0000}"/>
    <cellStyle name="Comma 2 72 4" xfId="31067" xr:uid="{00000000-0005-0000-0000-0000341F0000}"/>
    <cellStyle name="Comma 2 73" xfId="4185" xr:uid="{00000000-0005-0000-0000-0000351F0000}"/>
    <cellStyle name="Comma 2 73 2" xfId="12102" xr:uid="{00000000-0005-0000-0000-0000361F0000}"/>
    <cellStyle name="Comma 2 73 2 2" xfId="33859" xr:uid="{00000000-0005-0000-0000-0000371F0000}"/>
    <cellStyle name="Comma 2 73 3" xfId="10864" xr:uid="{00000000-0005-0000-0000-0000381F0000}"/>
    <cellStyle name="Comma 2 73 3 2" xfId="32624" xr:uid="{00000000-0005-0000-0000-0000391F0000}"/>
    <cellStyle name="Comma 2 73 4" xfId="31068" xr:uid="{00000000-0005-0000-0000-00003A1F0000}"/>
    <cellStyle name="Comma 2 74" xfId="4186" xr:uid="{00000000-0005-0000-0000-00003B1F0000}"/>
    <cellStyle name="Comma 2 74 2" xfId="12103" xr:uid="{00000000-0005-0000-0000-00003C1F0000}"/>
    <cellStyle name="Comma 2 74 2 2" xfId="33860" xr:uid="{00000000-0005-0000-0000-00003D1F0000}"/>
    <cellStyle name="Comma 2 74 3" xfId="10865" xr:uid="{00000000-0005-0000-0000-00003E1F0000}"/>
    <cellStyle name="Comma 2 74 3 2" xfId="32625" xr:uid="{00000000-0005-0000-0000-00003F1F0000}"/>
    <cellStyle name="Comma 2 74 4" xfId="31069" xr:uid="{00000000-0005-0000-0000-0000401F0000}"/>
    <cellStyle name="Comma 2 75" xfId="4187" xr:uid="{00000000-0005-0000-0000-0000411F0000}"/>
    <cellStyle name="Comma 2 75 2" xfId="12104" xr:uid="{00000000-0005-0000-0000-0000421F0000}"/>
    <cellStyle name="Comma 2 75 2 2" xfId="33861" xr:uid="{00000000-0005-0000-0000-0000431F0000}"/>
    <cellStyle name="Comma 2 75 3" xfId="10866" xr:uid="{00000000-0005-0000-0000-0000441F0000}"/>
    <cellStyle name="Comma 2 75 3 2" xfId="32626" xr:uid="{00000000-0005-0000-0000-0000451F0000}"/>
    <cellStyle name="Comma 2 75 4" xfId="31070" xr:uid="{00000000-0005-0000-0000-0000461F0000}"/>
    <cellStyle name="Comma 2 76" xfId="4188" xr:uid="{00000000-0005-0000-0000-0000471F0000}"/>
    <cellStyle name="Comma 2 76 2" xfId="12105" xr:uid="{00000000-0005-0000-0000-0000481F0000}"/>
    <cellStyle name="Comma 2 76 2 2" xfId="33862" xr:uid="{00000000-0005-0000-0000-0000491F0000}"/>
    <cellStyle name="Comma 2 76 3" xfId="10867" xr:uid="{00000000-0005-0000-0000-00004A1F0000}"/>
    <cellStyle name="Comma 2 76 3 2" xfId="32627" xr:uid="{00000000-0005-0000-0000-00004B1F0000}"/>
    <cellStyle name="Comma 2 76 4" xfId="31071" xr:uid="{00000000-0005-0000-0000-00004C1F0000}"/>
    <cellStyle name="Comma 2 77" xfId="4189" xr:uid="{00000000-0005-0000-0000-00004D1F0000}"/>
    <cellStyle name="Comma 2 77 2" xfId="12106" xr:uid="{00000000-0005-0000-0000-00004E1F0000}"/>
    <cellStyle name="Comma 2 77 2 2" xfId="33863" xr:uid="{00000000-0005-0000-0000-00004F1F0000}"/>
    <cellStyle name="Comma 2 77 3" xfId="10868" xr:uid="{00000000-0005-0000-0000-0000501F0000}"/>
    <cellStyle name="Comma 2 77 3 2" xfId="32628" xr:uid="{00000000-0005-0000-0000-0000511F0000}"/>
    <cellStyle name="Comma 2 77 4" xfId="31072" xr:uid="{00000000-0005-0000-0000-0000521F0000}"/>
    <cellStyle name="Comma 2 78" xfId="4190" xr:uid="{00000000-0005-0000-0000-0000531F0000}"/>
    <cellStyle name="Comma 2 78 2" xfId="12107" xr:uid="{00000000-0005-0000-0000-0000541F0000}"/>
    <cellStyle name="Comma 2 78 2 2" xfId="33864" xr:uid="{00000000-0005-0000-0000-0000551F0000}"/>
    <cellStyle name="Comma 2 78 3" xfId="10869" xr:uid="{00000000-0005-0000-0000-0000561F0000}"/>
    <cellStyle name="Comma 2 78 3 2" xfId="32629" xr:uid="{00000000-0005-0000-0000-0000571F0000}"/>
    <cellStyle name="Comma 2 78 4" xfId="31073" xr:uid="{00000000-0005-0000-0000-0000581F0000}"/>
    <cellStyle name="Comma 2 79" xfId="4191" xr:uid="{00000000-0005-0000-0000-0000591F0000}"/>
    <cellStyle name="Comma 2 79 2" xfId="12108" xr:uid="{00000000-0005-0000-0000-00005A1F0000}"/>
    <cellStyle name="Comma 2 79 2 2" xfId="33865" xr:uid="{00000000-0005-0000-0000-00005B1F0000}"/>
    <cellStyle name="Comma 2 79 3" xfId="10870" xr:uid="{00000000-0005-0000-0000-00005C1F0000}"/>
    <cellStyle name="Comma 2 79 3 2" xfId="32630" xr:uid="{00000000-0005-0000-0000-00005D1F0000}"/>
    <cellStyle name="Comma 2 79 4" xfId="31074" xr:uid="{00000000-0005-0000-0000-00005E1F0000}"/>
    <cellStyle name="Comma 2 8" xfId="2246" xr:uid="{00000000-0005-0000-0000-00005F1F0000}"/>
    <cellStyle name="Comma 2 8 10" xfId="10033" xr:uid="{00000000-0005-0000-0000-0000601F0000}"/>
    <cellStyle name="Comma 2 8 11" xfId="11705" xr:uid="{00000000-0005-0000-0000-0000611F0000}"/>
    <cellStyle name="Comma 2 8 11 2" xfId="33464" xr:uid="{00000000-0005-0000-0000-0000621F0000}"/>
    <cellStyle name="Comma 2 8 12" xfId="10465" xr:uid="{00000000-0005-0000-0000-0000631F0000}"/>
    <cellStyle name="Comma 2 8 12 2" xfId="32227" xr:uid="{00000000-0005-0000-0000-0000641F0000}"/>
    <cellStyle name="Comma 2 8 13" xfId="30669" xr:uid="{00000000-0005-0000-0000-0000651F0000}"/>
    <cellStyle name="Comma 2 8 2" xfId="3444" xr:uid="{00000000-0005-0000-0000-0000661F0000}"/>
    <cellStyle name="Comma 2 8 2 2" xfId="11832" xr:uid="{00000000-0005-0000-0000-0000671F0000}"/>
    <cellStyle name="Comma 2 8 2 2 2" xfId="33591" xr:uid="{00000000-0005-0000-0000-0000681F0000}"/>
    <cellStyle name="Comma 2 8 2 3" xfId="10594" xr:uid="{00000000-0005-0000-0000-0000691F0000}"/>
    <cellStyle name="Comma 2 8 2 3 2" xfId="32356" xr:uid="{00000000-0005-0000-0000-00006A1F0000}"/>
    <cellStyle name="Comma 2 8 2 4" xfId="30799" xr:uid="{00000000-0005-0000-0000-00006B1F0000}"/>
    <cellStyle name="Comma 2 8 3" xfId="3901" xr:uid="{00000000-0005-0000-0000-00006C1F0000}"/>
    <cellStyle name="Comma 2 8 3 2" xfId="11904" xr:uid="{00000000-0005-0000-0000-00006D1F0000}"/>
    <cellStyle name="Comma 2 8 3 2 2" xfId="33662" xr:uid="{00000000-0005-0000-0000-00006E1F0000}"/>
    <cellStyle name="Comma 2 8 3 3" xfId="10666" xr:uid="{00000000-0005-0000-0000-00006F1F0000}"/>
    <cellStyle name="Comma 2 8 3 3 2" xfId="32427" xr:uid="{00000000-0005-0000-0000-0000701F0000}"/>
    <cellStyle name="Comma 2 8 3 4" xfId="30871" xr:uid="{00000000-0005-0000-0000-0000711F0000}"/>
    <cellStyle name="Comma 2 8 4" xfId="4192" xr:uid="{00000000-0005-0000-0000-0000721F0000}"/>
    <cellStyle name="Comma 2 8 4 2" xfId="12109" xr:uid="{00000000-0005-0000-0000-0000731F0000}"/>
    <cellStyle name="Comma 2 8 4 2 2" xfId="33866" xr:uid="{00000000-0005-0000-0000-0000741F0000}"/>
    <cellStyle name="Comma 2 8 4 3" xfId="10871" xr:uid="{00000000-0005-0000-0000-0000751F0000}"/>
    <cellStyle name="Comma 2 8 4 3 2" xfId="32631" xr:uid="{00000000-0005-0000-0000-0000761F0000}"/>
    <cellStyle name="Comma 2 8 4 4" xfId="31075" xr:uid="{00000000-0005-0000-0000-0000771F0000}"/>
    <cellStyle name="Comma 2 8 5" xfId="6433" xr:uid="{00000000-0005-0000-0000-0000781F0000}"/>
    <cellStyle name="Comma 2 8 5 2" xfId="12303" xr:uid="{00000000-0005-0000-0000-0000791F0000}"/>
    <cellStyle name="Comma 2 8 5 2 2" xfId="34060" xr:uid="{00000000-0005-0000-0000-00007A1F0000}"/>
    <cellStyle name="Comma 2 8 5 3" xfId="11066" xr:uid="{00000000-0005-0000-0000-00007B1F0000}"/>
    <cellStyle name="Comma 2 8 5 3 2" xfId="32826" xr:uid="{00000000-0005-0000-0000-00007C1F0000}"/>
    <cellStyle name="Comma 2 8 5 4" xfId="31311" xr:uid="{00000000-0005-0000-0000-00007D1F0000}"/>
    <cellStyle name="Comma 2 8 6" xfId="6883" xr:uid="{00000000-0005-0000-0000-00007E1F0000}"/>
    <cellStyle name="Comma 2 8 6 2" xfId="12370" xr:uid="{00000000-0005-0000-0000-00007F1F0000}"/>
    <cellStyle name="Comma 2 8 6 2 2" xfId="34127" xr:uid="{00000000-0005-0000-0000-0000801F0000}"/>
    <cellStyle name="Comma 2 8 6 3" xfId="11133" xr:uid="{00000000-0005-0000-0000-0000811F0000}"/>
    <cellStyle name="Comma 2 8 6 3 2" xfId="32893" xr:uid="{00000000-0005-0000-0000-0000821F0000}"/>
    <cellStyle name="Comma 2 8 6 4" xfId="31381" xr:uid="{00000000-0005-0000-0000-0000831F0000}"/>
    <cellStyle name="Comma 2 8 7" xfId="7431" xr:uid="{00000000-0005-0000-0000-0000841F0000}"/>
    <cellStyle name="Comma 2 8 7 2" xfId="12555" xr:uid="{00000000-0005-0000-0000-0000851F0000}"/>
    <cellStyle name="Comma 2 8 7 2 2" xfId="34311" xr:uid="{00000000-0005-0000-0000-0000861F0000}"/>
    <cellStyle name="Comma 2 8 7 3" xfId="11318" xr:uid="{00000000-0005-0000-0000-0000871F0000}"/>
    <cellStyle name="Comma 2 8 7 3 2" xfId="33077" xr:uid="{00000000-0005-0000-0000-0000881F0000}"/>
    <cellStyle name="Comma 2 8 7 4" xfId="31652" xr:uid="{00000000-0005-0000-0000-0000891F0000}"/>
    <cellStyle name="Comma 2 8 8" xfId="7811" xr:uid="{00000000-0005-0000-0000-00008A1F0000}"/>
    <cellStyle name="Comma 2 8 8 2" xfId="12632" xr:uid="{00000000-0005-0000-0000-00008B1F0000}"/>
    <cellStyle name="Comma 2 8 8 2 2" xfId="34388" xr:uid="{00000000-0005-0000-0000-00008C1F0000}"/>
    <cellStyle name="Comma 2 8 8 3" xfId="11395" xr:uid="{00000000-0005-0000-0000-00008D1F0000}"/>
    <cellStyle name="Comma 2 8 8 3 2" xfId="33154" xr:uid="{00000000-0005-0000-0000-00008E1F0000}"/>
    <cellStyle name="Comma 2 8 8 4" xfId="31787" xr:uid="{00000000-0005-0000-0000-00008F1F0000}"/>
    <cellStyle name="Comma 2 8 9" xfId="8354" xr:uid="{00000000-0005-0000-0000-0000901F0000}"/>
    <cellStyle name="Comma 2 8 9 2" xfId="12708" xr:uid="{00000000-0005-0000-0000-0000911F0000}"/>
    <cellStyle name="Comma 2 8 9 2 2" xfId="34464" xr:uid="{00000000-0005-0000-0000-0000921F0000}"/>
    <cellStyle name="Comma 2 8 9 3" xfId="11471" xr:uid="{00000000-0005-0000-0000-0000931F0000}"/>
    <cellStyle name="Comma 2 8 9 3 2" xfId="33230" xr:uid="{00000000-0005-0000-0000-0000941F0000}"/>
    <cellStyle name="Comma 2 8 9 4" xfId="31931" xr:uid="{00000000-0005-0000-0000-0000951F0000}"/>
    <cellStyle name="Comma 2 80" xfId="4193" xr:uid="{00000000-0005-0000-0000-0000961F0000}"/>
    <cellStyle name="Comma 2 80 2" xfId="12110" xr:uid="{00000000-0005-0000-0000-0000971F0000}"/>
    <cellStyle name="Comma 2 80 2 2" xfId="33867" xr:uid="{00000000-0005-0000-0000-0000981F0000}"/>
    <cellStyle name="Comma 2 80 3" xfId="10872" xr:uid="{00000000-0005-0000-0000-0000991F0000}"/>
    <cellStyle name="Comma 2 80 3 2" xfId="32632" xr:uid="{00000000-0005-0000-0000-00009A1F0000}"/>
    <cellStyle name="Comma 2 80 4" xfId="31076" xr:uid="{00000000-0005-0000-0000-00009B1F0000}"/>
    <cellStyle name="Comma 2 81" xfId="4194" xr:uid="{00000000-0005-0000-0000-00009C1F0000}"/>
    <cellStyle name="Comma 2 81 2" xfId="12111" xr:uid="{00000000-0005-0000-0000-00009D1F0000}"/>
    <cellStyle name="Comma 2 81 2 2" xfId="33868" xr:uid="{00000000-0005-0000-0000-00009E1F0000}"/>
    <cellStyle name="Comma 2 81 3" xfId="10873" xr:uid="{00000000-0005-0000-0000-00009F1F0000}"/>
    <cellStyle name="Comma 2 81 3 2" xfId="32633" xr:uid="{00000000-0005-0000-0000-0000A01F0000}"/>
    <cellStyle name="Comma 2 81 4" xfId="31077" xr:uid="{00000000-0005-0000-0000-0000A11F0000}"/>
    <cellStyle name="Comma 2 82" xfId="4195" xr:uid="{00000000-0005-0000-0000-0000A21F0000}"/>
    <cellStyle name="Comma 2 82 10" xfId="7177" xr:uid="{00000000-0005-0000-0000-0000A31F0000}"/>
    <cellStyle name="Comma 2 82 10 2" xfId="12477" xr:uid="{00000000-0005-0000-0000-0000A41F0000}"/>
    <cellStyle name="Comma 2 82 10 2 2" xfId="34234" xr:uid="{00000000-0005-0000-0000-0000A51F0000}"/>
    <cellStyle name="Comma 2 82 10 3" xfId="11240" xr:uid="{00000000-0005-0000-0000-0000A61F0000}"/>
    <cellStyle name="Comma 2 82 10 3 2" xfId="33000" xr:uid="{00000000-0005-0000-0000-0000A71F0000}"/>
    <cellStyle name="Comma 2 82 10 4" xfId="31533" xr:uid="{00000000-0005-0000-0000-0000A81F0000}"/>
    <cellStyle name="Comma 2 82 11" xfId="7178" xr:uid="{00000000-0005-0000-0000-0000A91F0000}"/>
    <cellStyle name="Comma 2 82 11 2" xfId="12478" xr:uid="{00000000-0005-0000-0000-0000AA1F0000}"/>
    <cellStyle name="Comma 2 82 11 2 2" xfId="34235" xr:uid="{00000000-0005-0000-0000-0000AB1F0000}"/>
    <cellStyle name="Comma 2 82 11 3" xfId="11241" xr:uid="{00000000-0005-0000-0000-0000AC1F0000}"/>
    <cellStyle name="Comma 2 82 11 3 2" xfId="33001" xr:uid="{00000000-0005-0000-0000-0000AD1F0000}"/>
    <cellStyle name="Comma 2 82 11 4" xfId="31534" xr:uid="{00000000-0005-0000-0000-0000AE1F0000}"/>
    <cellStyle name="Comma 2 82 12" xfId="7432" xr:uid="{00000000-0005-0000-0000-0000AF1F0000}"/>
    <cellStyle name="Comma 2 82 12 2" xfId="12556" xr:uid="{00000000-0005-0000-0000-0000B01F0000}"/>
    <cellStyle name="Comma 2 82 12 2 2" xfId="34312" xr:uid="{00000000-0005-0000-0000-0000B11F0000}"/>
    <cellStyle name="Comma 2 82 12 3" xfId="11319" xr:uid="{00000000-0005-0000-0000-0000B21F0000}"/>
    <cellStyle name="Comma 2 82 12 3 2" xfId="33078" xr:uid="{00000000-0005-0000-0000-0000B31F0000}"/>
    <cellStyle name="Comma 2 82 12 4" xfId="31653" xr:uid="{00000000-0005-0000-0000-0000B41F0000}"/>
    <cellStyle name="Comma 2 82 13" xfId="7814" xr:uid="{00000000-0005-0000-0000-0000B51F0000}"/>
    <cellStyle name="Comma 2 82 13 2" xfId="12633" xr:uid="{00000000-0005-0000-0000-0000B61F0000}"/>
    <cellStyle name="Comma 2 82 13 2 2" xfId="34389" xr:uid="{00000000-0005-0000-0000-0000B71F0000}"/>
    <cellStyle name="Comma 2 82 13 3" xfId="11396" xr:uid="{00000000-0005-0000-0000-0000B81F0000}"/>
    <cellStyle name="Comma 2 82 13 3 2" xfId="33155" xr:uid="{00000000-0005-0000-0000-0000B91F0000}"/>
    <cellStyle name="Comma 2 82 13 4" xfId="31790" xr:uid="{00000000-0005-0000-0000-0000BA1F0000}"/>
    <cellStyle name="Comma 2 82 14" xfId="8353" xr:uid="{00000000-0005-0000-0000-0000BB1F0000}"/>
    <cellStyle name="Comma 2 82 14 2" xfId="12707" xr:uid="{00000000-0005-0000-0000-0000BC1F0000}"/>
    <cellStyle name="Comma 2 82 14 2 2" xfId="34463" xr:uid="{00000000-0005-0000-0000-0000BD1F0000}"/>
    <cellStyle name="Comma 2 82 14 3" xfId="11470" xr:uid="{00000000-0005-0000-0000-0000BE1F0000}"/>
    <cellStyle name="Comma 2 82 14 3 2" xfId="33229" xr:uid="{00000000-0005-0000-0000-0000BF1F0000}"/>
    <cellStyle name="Comma 2 82 14 4" xfId="31930" xr:uid="{00000000-0005-0000-0000-0000C01F0000}"/>
    <cellStyle name="Comma 2 82 15" xfId="8498" xr:uid="{00000000-0005-0000-0000-0000C11F0000}"/>
    <cellStyle name="Comma 2 82 15 2" xfId="12742" xr:uid="{00000000-0005-0000-0000-0000C21F0000}"/>
    <cellStyle name="Comma 2 82 15 2 2" xfId="34498" xr:uid="{00000000-0005-0000-0000-0000C31F0000}"/>
    <cellStyle name="Comma 2 82 15 3" xfId="11505" xr:uid="{00000000-0005-0000-0000-0000C41F0000}"/>
    <cellStyle name="Comma 2 82 15 3 2" xfId="33264" xr:uid="{00000000-0005-0000-0000-0000C51F0000}"/>
    <cellStyle name="Comma 2 82 15 4" xfId="31966" xr:uid="{00000000-0005-0000-0000-0000C61F0000}"/>
    <cellStyle name="Comma 2 82 16" xfId="12112" xr:uid="{00000000-0005-0000-0000-0000C71F0000}"/>
    <cellStyle name="Comma 2 82 16 2" xfId="33869" xr:uid="{00000000-0005-0000-0000-0000C81F0000}"/>
    <cellStyle name="Comma 2 82 17" xfId="10874" xr:uid="{00000000-0005-0000-0000-0000C91F0000}"/>
    <cellStyle name="Comma 2 82 17 2" xfId="32634" xr:uid="{00000000-0005-0000-0000-0000CA1F0000}"/>
    <cellStyle name="Comma 2 82 18" xfId="31078" xr:uid="{00000000-0005-0000-0000-0000CB1F0000}"/>
    <cellStyle name="Comma 2 82 2" xfId="6434" xr:uid="{00000000-0005-0000-0000-0000CC1F0000}"/>
    <cellStyle name="Comma 2 82 2 2" xfId="12304" xr:uid="{00000000-0005-0000-0000-0000CD1F0000}"/>
    <cellStyle name="Comma 2 82 2 2 2" xfId="34061" xr:uid="{00000000-0005-0000-0000-0000CE1F0000}"/>
    <cellStyle name="Comma 2 82 2 3" xfId="11067" xr:uid="{00000000-0005-0000-0000-0000CF1F0000}"/>
    <cellStyle name="Comma 2 82 2 3 2" xfId="32827" xr:uid="{00000000-0005-0000-0000-0000D01F0000}"/>
    <cellStyle name="Comma 2 82 2 4" xfId="31312" xr:uid="{00000000-0005-0000-0000-0000D11F0000}"/>
    <cellStyle name="Comma 2 82 3" xfId="6882" xr:uid="{00000000-0005-0000-0000-0000D21F0000}"/>
    <cellStyle name="Comma 2 82 3 2" xfId="12369" xr:uid="{00000000-0005-0000-0000-0000D31F0000}"/>
    <cellStyle name="Comma 2 82 3 2 2" xfId="34126" xr:uid="{00000000-0005-0000-0000-0000D41F0000}"/>
    <cellStyle name="Comma 2 82 3 3" xfId="11132" xr:uid="{00000000-0005-0000-0000-0000D51F0000}"/>
    <cellStyle name="Comma 2 82 3 3 2" xfId="32892" xr:uid="{00000000-0005-0000-0000-0000D61F0000}"/>
    <cellStyle name="Comma 2 82 3 4" xfId="31380" xr:uid="{00000000-0005-0000-0000-0000D71F0000}"/>
    <cellStyle name="Comma 2 82 4" xfId="7179" xr:uid="{00000000-0005-0000-0000-0000D81F0000}"/>
    <cellStyle name="Comma 2 82 4 2" xfId="12479" xr:uid="{00000000-0005-0000-0000-0000D91F0000}"/>
    <cellStyle name="Comma 2 82 4 2 2" xfId="34236" xr:uid="{00000000-0005-0000-0000-0000DA1F0000}"/>
    <cellStyle name="Comma 2 82 4 3" xfId="11242" xr:uid="{00000000-0005-0000-0000-0000DB1F0000}"/>
    <cellStyle name="Comma 2 82 4 3 2" xfId="33002" xr:uid="{00000000-0005-0000-0000-0000DC1F0000}"/>
    <cellStyle name="Comma 2 82 4 4" xfId="31535" xr:uid="{00000000-0005-0000-0000-0000DD1F0000}"/>
    <cellStyle name="Comma 2 82 5" xfId="7180" xr:uid="{00000000-0005-0000-0000-0000DE1F0000}"/>
    <cellStyle name="Comma 2 82 5 2" xfId="12480" xr:uid="{00000000-0005-0000-0000-0000DF1F0000}"/>
    <cellStyle name="Comma 2 82 5 2 2" xfId="34237" xr:uid="{00000000-0005-0000-0000-0000E01F0000}"/>
    <cellStyle name="Comma 2 82 5 3" xfId="11243" xr:uid="{00000000-0005-0000-0000-0000E11F0000}"/>
    <cellStyle name="Comma 2 82 5 3 2" xfId="33003" xr:uid="{00000000-0005-0000-0000-0000E21F0000}"/>
    <cellStyle name="Comma 2 82 5 4" xfId="31536" xr:uid="{00000000-0005-0000-0000-0000E31F0000}"/>
    <cellStyle name="Comma 2 82 6" xfId="7181" xr:uid="{00000000-0005-0000-0000-0000E41F0000}"/>
    <cellStyle name="Comma 2 82 6 2" xfId="12481" xr:uid="{00000000-0005-0000-0000-0000E51F0000}"/>
    <cellStyle name="Comma 2 82 6 2 2" xfId="34238" xr:uid="{00000000-0005-0000-0000-0000E61F0000}"/>
    <cellStyle name="Comma 2 82 6 3" xfId="11244" xr:uid="{00000000-0005-0000-0000-0000E71F0000}"/>
    <cellStyle name="Comma 2 82 6 3 2" xfId="33004" xr:uid="{00000000-0005-0000-0000-0000E81F0000}"/>
    <cellStyle name="Comma 2 82 6 4" xfId="31537" xr:uid="{00000000-0005-0000-0000-0000E91F0000}"/>
    <cellStyle name="Comma 2 82 7" xfId="7182" xr:uid="{00000000-0005-0000-0000-0000EA1F0000}"/>
    <cellStyle name="Comma 2 82 7 2" xfId="12482" xr:uid="{00000000-0005-0000-0000-0000EB1F0000}"/>
    <cellStyle name="Comma 2 82 7 2 2" xfId="34239" xr:uid="{00000000-0005-0000-0000-0000EC1F0000}"/>
    <cellStyle name="Comma 2 82 7 3" xfId="11245" xr:uid="{00000000-0005-0000-0000-0000ED1F0000}"/>
    <cellStyle name="Comma 2 82 7 3 2" xfId="33005" xr:uid="{00000000-0005-0000-0000-0000EE1F0000}"/>
    <cellStyle name="Comma 2 82 7 4" xfId="31538" xr:uid="{00000000-0005-0000-0000-0000EF1F0000}"/>
    <cellStyle name="Comma 2 82 8" xfId="7183" xr:uid="{00000000-0005-0000-0000-0000F01F0000}"/>
    <cellStyle name="Comma 2 82 8 2" xfId="12483" xr:uid="{00000000-0005-0000-0000-0000F11F0000}"/>
    <cellStyle name="Comma 2 82 8 2 2" xfId="34240" xr:uid="{00000000-0005-0000-0000-0000F21F0000}"/>
    <cellStyle name="Comma 2 82 8 3" xfId="11246" xr:uid="{00000000-0005-0000-0000-0000F31F0000}"/>
    <cellStyle name="Comma 2 82 8 3 2" xfId="33006" xr:uid="{00000000-0005-0000-0000-0000F41F0000}"/>
    <cellStyle name="Comma 2 82 8 4" xfId="31539" xr:uid="{00000000-0005-0000-0000-0000F51F0000}"/>
    <cellStyle name="Comma 2 82 9" xfId="7184" xr:uid="{00000000-0005-0000-0000-0000F61F0000}"/>
    <cellStyle name="Comma 2 82 9 2" xfId="12484" xr:uid="{00000000-0005-0000-0000-0000F71F0000}"/>
    <cellStyle name="Comma 2 82 9 2 2" xfId="34241" xr:uid="{00000000-0005-0000-0000-0000F81F0000}"/>
    <cellStyle name="Comma 2 82 9 3" xfId="11247" xr:uid="{00000000-0005-0000-0000-0000F91F0000}"/>
    <cellStyle name="Comma 2 82 9 3 2" xfId="33007" xr:uid="{00000000-0005-0000-0000-0000FA1F0000}"/>
    <cellStyle name="Comma 2 82 9 4" xfId="31540" xr:uid="{00000000-0005-0000-0000-0000FB1F0000}"/>
    <cellStyle name="Comma 2 83" xfId="4196" xr:uid="{00000000-0005-0000-0000-0000FC1F0000}"/>
    <cellStyle name="Comma 2 83 10" xfId="7185" xr:uid="{00000000-0005-0000-0000-0000FD1F0000}"/>
    <cellStyle name="Comma 2 83 10 2" xfId="12485" xr:uid="{00000000-0005-0000-0000-0000FE1F0000}"/>
    <cellStyle name="Comma 2 83 10 2 2" xfId="34242" xr:uid="{00000000-0005-0000-0000-0000FF1F0000}"/>
    <cellStyle name="Comma 2 83 10 3" xfId="11248" xr:uid="{00000000-0005-0000-0000-000000200000}"/>
    <cellStyle name="Comma 2 83 10 3 2" xfId="33008" xr:uid="{00000000-0005-0000-0000-000001200000}"/>
    <cellStyle name="Comma 2 83 10 4" xfId="31541" xr:uid="{00000000-0005-0000-0000-000002200000}"/>
    <cellStyle name="Comma 2 83 11" xfId="7186" xr:uid="{00000000-0005-0000-0000-000003200000}"/>
    <cellStyle name="Comma 2 83 11 2" xfId="12486" xr:uid="{00000000-0005-0000-0000-000004200000}"/>
    <cellStyle name="Comma 2 83 11 2 2" xfId="34243" xr:uid="{00000000-0005-0000-0000-000005200000}"/>
    <cellStyle name="Comma 2 83 11 3" xfId="11249" xr:uid="{00000000-0005-0000-0000-000006200000}"/>
    <cellStyle name="Comma 2 83 11 3 2" xfId="33009" xr:uid="{00000000-0005-0000-0000-000007200000}"/>
    <cellStyle name="Comma 2 83 11 4" xfId="31542" xr:uid="{00000000-0005-0000-0000-000008200000}"/>
    <cellStyle name="Comma 2 83 12" xfId="7433" xr:uid="{00000000-0005-0000-0000-000009200000}"/>
    <cellStyle name="Comma 2 83 12 2" xfId="12557" xr:uid="{00000000-0005-0000-0000-00000A200000}"/>
    <cellStyle name="Comma 2 83 12 2 2" xfId="34313" xr:uid="{00000000-0005-0000-0000-00000B200000}"/>
    <cellStyle name="Comma 2 83 12 3" xfId="11320" xr:uid="{00000000-0005-0000-0000-00000C200000}"/>
    <cellStyle name="Comma 2 83 12 3 2" xfId="33079" xr:uid="{00000000-0005-0000-0000-00000D200000}"/>
    <cellStyle name="Comma 2 83 12 4" xfId="31654" xr:uid="{00000000-0005-0000-0000-00000E200000}"/>
    <cellStyle name="Comma 2 83 13" xfId="7816" xr:uid="{00000000-0005-0000-0000-00000F200000}"/>
    <cellStyle name="Comma 2 83 13 2" xfId="12634" xr:uid="{00000000-0005-0000-0000-000010200000}"/>
    <cellStyle name="Comma 2 83 13 2 2" xfId="34390" xr:uid="{00000000-0005-0000-0000-000011200000}"/>
    <cellStyle name="Comma 2 83 13 3" xfId="11397" xr:uid="{00000000-0005-0000-0000-000012200000}"/>
    <cellStyle name="Comma 2 83 13 3 2" xfId="33156" xr:uid="{00000000-0005-0000-0000-000013200000}"/>
    <cellStyle name="Comma 2 83 13 4" xfId="31792" xr:uid="{00000000-0005-0000-0000-000014200000}"/>
    <cellStyle name="Comma 2 83 14" xfId="8352" xr:uid="{00000000-0005-0000-0000-000015200000}"/>
    <cellStyle name="Comma 2 83 14 2" xfId="12706" xr:uid="{00000000-0005-0000-0000-000016200000}"/>
    <cellStyle name="Comma 2 83 14 2 2" xfId="34462" xr:uid="{00000000-0005-0000-0000-000017200000}"/>
    <cellStyle name="Comma 2 83 14 3" xfId="11469" xr:uid="{00000000-0005-0000-0000-000018200000}"/>
    <cellStyle name="Comma 2 83 14 3 2" xfId="33228" xr:uid="{00000000-0005-0000-0000-000019200000}"/>
    <cellStyle name="Comma 2 83 14 4" xfId="31929" xr:uid="{00000000-0005-0000-0000-00001A200000}"/>
    <cellStyle name="Comma 2 83 15" xfId="8499" xr:uid="{00000000-0005-0000-0000-00001B200000}"/>
    <cellStyle name="Comma 2 83 15 2" xfId="12743" xr:uid="{00000000-0005-0000-0000-00001C200000}"/>
    <cellStyle name="Comma 2 83 15 2 2" xfId="34499" xr:uid="{00000000-0005-0000-0000-00001D200000}"/>
    <cellStyle name="Comma 2 83 15 3" xfId="11506" xr:uid="{00000000-0005-0000-0000-00001E200000}"/>
    <cellStyle name="Comma 2 83 15 3 2" xfId="33265" xr:uid="{00000000-0005-0000-0000-00001F200000}"/>
    <cellStyle name="Comma 2 83 15 4" xfId="31967" xr:uid="{00000000-0005-0000-0000-000020200000}"/>
    <cellStyle name="Comma 2 83 16" xfId="12113" xr:uid="{00000000-0005-0000-0000-000021200000}"/>
    <cellStyle name="Comma 2 83 16 2" xfId="33870" xr:uid="{00000000-0005-0000-0000-000022200000}"/>
    <cellStyle name="Comma 2 83 17" xfId="10875" xr:uid="{00000000-0005-0000-0000-000023200000}"/>
    <cellStyle name="Comma 2 83 17 2" xfId="32635" xr:uid="{00000000-0005-0000-0000-000024200000}"/>
    <cellStyle name="Comma 2 83 18" xfId="31079" xr:uid="{00000000-0005-0000-0000-000025200000}"/>
    <cellStyle name="Comma 2 83 2" xfId="6435" xr:uid="{00000000-0005-0000-0000-000026200000}"/>
    <cellStyle name="Comma 2 83 2 2" xfId="12305" xr:uid="{00000000-0005-0000-0000-000027200000}"/>
    <cellStyle name="Comma 2 83 2 2 2" xfId="34062" xr:uid="{00000000-0005-0000-0000-000028200000}"/>
    <cellStyle name="Comma 2 83 2 3" xfId="11068" xr:uid="{00000000-0005-0000-0000-000029200000}"/>
    <cellStyle name="Comma 2 83 2 3 2" xfId="32828" xr:uid="{00000000-0005-0000-0000-00002A200000}"/>
    <cellStyle name="Comma 2 83 2 4" xfId="31313" xr:uid="{00000000-0005-0000-0000-00002B200000}"/>
    <cellStyle name="Comma 2 83 3" xfId="6881" xr:uid="{00000000-0005-0000-0000-00002C200000}"/>
    <cellStyle name="Comma 2 83 3 2" xfId="12368" xr:uid="{00000000-0005-0000-0000-00002D200000}"/>
    <cellStyle name="Comma 2 83 3 2 2" xfId="34125" xr:uid="{00000000-0005-0000-0000-00002E200000}"/>
    <cellStyle name="Comma 2 83 3 3" xfId="11131" xr:uid="{00000000-0005-0000-0000-00002F200000}"/>
    <cellStyle name="Comma 2 83 3 3 2" xfId="32891" xr:uid="{00000000-0005-0000-0000-000030200000}"/>
    <cellStyle name="Comma 2 83 3 4" xfId="31379" xr:uid="{00000000-0005-0000-0000-000031200000}"/>
    <cellStyle name="Comma 2 83 4" xfId="7187" xr:uid="{00000000-0005-0000-0000-000032200000}"/>
    <cellStyle name="Comma 2 83 4 2" xfId="12487" xr:uid="{00000000-0005-0000-0000-000033200000}"/>
    <cellStyle name="Comma 2 83 4 2 2" xfId="34244" xr:uid="{00000000-0005-0000-0000-000034200000}"/>
    <cellStyle name="Comma 2 83 4 3" xfId="11250" xr:uid="{00000000-0005-0000-0000-000035200000}"/>
    <cellStyle name="Comma 2 83 4 3 2" xfId="33010" xr:uid="{00000000-0005-0000-0000-000036200000}"/>
    <cellStyle name="Comma 2 83 4 4" xfId="31543" xr:uid="{00000000-0005-0000-0000-000037200000}"/>
    <cellStyle name="Comma 2 83 5" xfId="7188" xr:uid="{00000000-0005-0000-0000-000038200000}"/>
    <cellStyle name="Comma 2 83 5 2" xfId="12488" xr:uid="{00000000-0005-0000-0000-000039200000}"/>
    <cellStyle name="Comma 2 83 5 2 2" xfId="34245" xr:uid="{00000000-0005-0000-0000-00003A200000}"/>
    <cellStyle name="Comma 2 83 5 3" xfId="11251" xr:uid="{00000000-0005-0000-0000-00003B200000}"/>
    <cellStyle name="Comma 2 83 5 3 2" xfId="33011" xr:uid="{00000000-0005-0000-0000-00003C200000}"/>
    <cellStyle name="Comma 2 83 5 4" xfId="31544" xr:uid="{00000000-0005-0000-0000-00003D200000}"/>
    <cellStyle name="Comma 2 83 6" xfId="7189" xr:uid="{00000000-0005-0000-0000-00003E200000}"/>
    <cellStyle name="Comma 2 83 6 2" xfId="12489" xr:uid="{00000000-0005-0000-0000-00003F200000}"/>
    <cellStyle name="Comma 2 83 6 2 2" xfId="34246" xr:uid="{00000000-0005-0000-0000-000040200000}"/>
    <cellStyle name="Comma 2 83 6 3" xfId="11252" xr:uid="{00000000-0005-0000-0000-000041200000}"/>
    <cellStyle name="Comma 2 83 6 3 2" xfId="33012" xr:uid="{00000000-0005-0000-0000-000042200000}"/>
    <cellStyle name="Comma 2 83 6 4" xfId="31545" xr:uid="{00000000-0005-0000-0000-000043200000}"/>
    <cellStyle name="Comma 2 83 7" xfId="7190" xr:uid="{00000000-0005-0000-0000-000044200000}"/>
    <cellStyle name="Comma 2 83 7 2" xfId="12490" xr:uid="{00000000-0005-0000-0000-000045200000}"/>
    <cellStyle name="Comma 2 83 7 2 2" xfId="34247" xr:uid="{00000000-0005-0000-0000-000046200000}"/>
    <cellStyle name="Comma 2 83 7 3" xfId="11253" xr:uid="{00000000-0005-0000-0000-000047200000}"/>
    <cellStyle name="Comma 2 83 7 3 2" xfId="33013" xr:uid="{00000000-0005-0000-0000-000048200000}"/>
    <cellStyle name="Comma 2 83 7 4" xfId="31546" xr:uid="{00000000-0005-0000-0000-000049200000}"/>
    <cellStyle name="Comma 2 83 8" xfId="7191" xr:uid="{00000000-0005-0000-0000-00004A200000}"/>
    <cellStyle name="Comma 2 83 8 2" xfId="12491" xr:uid="{00000000-0005-0000-0000-00004B200000}"/>
    <cellStyle name="Comma 2 83 8 2 2" xfId="34248" xr:uid="{00000000-0005-0000-0000-00004C200000}"/>
    <cellStyle name="Comma 2 83 8 3" xfId="11254" xr:uid="{00000000-0005-0000-0000-00004D200000}"/>
    <cellStyle name="Comma 2 83 8 3 2" xfId="33014" xr:uid="{00000000-0005-0000-0000-00004E200000}"/>
    <cellStyle name="Comma 2 83 8 4" xfId="31547" xr:uid="{00000000-0005-0000-0000-00004F200000}"/>
    <cellStyle name="Comma 2 83 9" xfId="7192" xr:uid="{00000000-0005-0000-0000-000050200000}"/>
    <cellStyle name="Comma 2 83 9 2" xfId="12492" xr:uid="{00000000-0005-0000-0000-000051200000}"/>
    <cellStyle name="Comma 2 83 9 2 2" xfId="34249" xr:uid="{00000000-0005-0000-0000-000052200000}"/>
    <cellStyle name="Comma 2 83 9 3" xfId="11255" xr:uid="{00000000-0005-0000-0000-000053200000}"/>
    <cellStyle name="Comma 2 83 9 3 2" xfId="33015" xr:uid="{00000000-0005-0000-0000-000054200000}"/>
    <cellStyle name="Comma 2 83 9 4" xfId="31548" xr:uid="{00000000-0005-0000-0000-000055200000}"/>
    <cellStyle name="Comma 2 84" xfId="4197" xr:uid="{00000000-0005-0000-0000-000056200000}"/>
    <cellStyle name="Comma 2 84 10" xfId="7193" xr:uid="{00000000-0005-0000-0000-000057200000}"/>
    <cellStyle name="Comma 2 84 10 2" xfId="12493" xr:uid="{00000000-0005-0000-0000-000058200000}"/>
    <cellStyle name="Comma 2 84 10 2 2" xfId="34250" xr:uid="{00000000-0005-0000-0000-000059200000}"/>
    <cellStyle name="Comma 2 84 10 3" xfId="11256" xr:uid="{00000000-0005-0000-0000-00005A200000}"/>
    <cellStyle name="Comma 2 84 10 3 2" xfId="33016" xr:uid="{00000000-0005-0000-0000-00005B200000}"/>
    <cellStyle name="Comma 2 84 10 4" xfId="31549" xr:uid="{00000000-0005-0000-0000-00005C200000}"/>
    <cellStyle name="Comma 2 84 11" xfId="7194" xr:uid="{00000000-0005-0000-0000-00005D200000}"/>
    <cellStyle name="Comma 2 84 11 2" xfId="12494" xr:uid="{00000000-0005-0000-0000-00005E200000}"/>
    <cellStyle name="Comma 2 84 11 2 2" xfId="34251" xr:uid="{00000000-0005-0000-0000-00005F200000}"/>
    <cellStyle name="Comma 2 84 11 3" xfId="11257" xr:uid="{00000000-0005-0000-0000-000060200000}"/>
    <cellStyle name="Comma 2 84 11 3 2" xfId="33017" xr:uid="{00000000-0005-0000-0000-000061200000}"/>
    <cellStyle name="Comma 2 84 11 4" xfId="31550" xr:uid="{00000000-0005-0000-0000-000062200000}"/>
    <cellStyle name="Comma 2 84 12" xfId="7434" xr:uid="{00000000-0005-0000-0000-000063200000}"/>
    <cellStyle name="Comma 2 84 12 2" xfId="12558" xr:uid="{00000000-0005-0000-0000-000064200000}"/>
    <cellStyle name="Comma 2 84 12 2 2" xfId="34314" xr:uid="{00000000-0005-0000-0000-000065200000}"/>
    <cellStyle name="Comma 2 84 12 3" xfId="11321" xr:uid="{00000000-0005-0000-0000-000066200000}"/>
    <cellStyle name="Comma 2 84 12 3 2" xfId="33080" xr:uid="{00000000-0005-0000-0000-000067200000}"/>
    <cellStyle name="Comma 2 84 12 4" xfId="31655" xr:uid="{00000000-0005-0000-0000-000068200000}"/>
    <cellStyle name="Comma 2 84 13" xfId="7818" xr:uid="{00000000-0005-0000-0000-000069200000}"/>
    <cellStyle name="Comma 2 84 13 2" xfId="12635" xr:uid="{00000000-0005-0000-0000-00006A200000}"/>
    <cellStyle name="Comma 2 84 13 2 2" xfId="34391" xr:uid="{00000000-0005-0000-0000-00006B200000}"/>
    <cellStyle name="Comma 2 84 13 3" xfId="11398" xr:uid="{00000000-0005-0000-0000-00006C200000}"/>
    <cellStyle name="Comma 2 84 13 3 2" xfId="33157" xr:uid="{00000000-0005-0000-0000-00006D200000}"/>
    <cellStyle name="Comma 2 84 13 4" xfId="31794" xr:uid="{00000000-0005-0000-0000-00006E200000}"/>
    <cellStyle name="Comma 2 84 14" xfId="8351" xr:uid="{00000000-0005-0000-0000-00006F200000}"/>
    <cellStyle name="Comma 2 84 14 2" xfId="12705" xr:uid="{00000000-0005-0000-0000-000070200000}"/>
    <cellStyle name="Comma 2 84 14 2 2" xfId="34461" xr:uid="{00000000-0005-0000-0000-000071200000}"/>
    <cellStyle name="Comma 2 84 14 3" xfId="11468" xr:uid="{00000000-0005-0000-0000-000072200000}"/>
    <cellStyle name="Comma 2 84 14 3 2" xfId="33227" xr:uid="{00000000-0005-0000-0000-000073200000}"/>
    <cellStyle name="Comma 2 84 14 4" xfId="31928" xr:uid="{00000000-0005-0000-0000-000074200000}"/>
    <cellStyle name="Comma 2 84 15" xfId="8500" xr:uid="{00000000-0005-0000-0000-000075200000}"/>
    <cellStyle name="Comma 2 84 15 2" xfId="12744" xr:uid="{00000000-0005-0000-0000-000076200000}"/>
    <cellStyle name="Comma 2 84 15 2 2" xfId="34500" xr:uid="{00000000-0005-0000-0000-000077200000}"/>
    <cellStyle name="Comma 2 84 15 3" xfId="11507" xr:uid="{00000000-0005-0000-0000-000078200000}"/>
    <cellStyle name="Comma 2 84 15 3 2" xfId="33266" xr:uid="{00000000-0005-0000-0000-000079200000}"/>
    <cellStyle name="Comma 2 84 15 4" xfId="31968" xr:uid="{00000000-0005-0000-0000-00007A200000}"/>
    <cellStyle name="Comma 2 84 16" xfId="12114" xr:uid="{00000000-0005-0000-0000-00007B200000}"/>
    <cellStyle name="Comma 2 84 16 2" xfId="33871" xr:uid="{00000000-0005-0000-0000-00007C200000}"/>
    <cellStyle name="Comma 2 84 17" xfId="10876" xr:uid="{00000000-0005-0000-0000-00007D200000}"/>
    <cellStyle name="Comma 2 84 17 2" xfId="32636" xr:uid="{00000000-0005-0000-0000-00007E200000}"/>
    <cellStyle name="Comma 2 84 18" xfId="31080" xr:uid="{00000000-0005-0000-0000-00007F200000}"/>
    <cellStyle name="Comma 2 84 2" xfId="6436" xr:uid="{00000000-0005-0000-0000-000080200000}"/>
    <cellStyle name="Comma 2 84 2 2" xfId="12306" xr:uid="{00000000-0005-0000-0000-000081200000}"/>
    <cellStyle name="Comma 2 84 2 2 2" xfId="34063" xr:uid="{00000000-0005-0000-0000-000082200000}"/>
    <cellStyle name="Comma 2 84 2 3" xfId="11069" xr:uid="{00000000-0005-0000-0000-000083200000}"/>
    <cellStyle name="Comma 2 84 2 3 2" xfId="32829" xr:uid="{00000000-0005-0000-0000-000084200000}"/>
    <cellStyle name="Comma 2 84 2 4" xfId="31314" xr:uid="{00000000-0005-0000-0000-000085200000}"/>
    <cellStyle name="Comma 2 84 3" xfId="6880" xr:uid="{00000000-0005-0000-0000-000086200000}"/>
    <cellStyle name="Comma 2 84 3 2" xfId="12367" xr:uid="{00000000-0005-0000-0000-000087200000}"/>
    <cellStyle name="Comma 2 84 3 2 2" xfId="34124" xr:uid="{00000000-0005-0000-0000-000088200000}"/>
    <cellStyle name="Comma 2 84 3 3" xfId="11130" xr:uid="{00000000-0005-0000-0000-000089200000}"/>
    <cellStyle name="Comma 2 84 3 3 2" xfId="32890" xr:uid="{00000000-0005-0000-0000-00008A200000}"/>
    <cellStyle name="Comma 2 84 3 4" xfId="31378" xr:uid="{00000000-0005-0000-0000-00008B200000}"/>
    <cellStyle name="Comma 2 84 4" xfId="7195" xr:uid="{00000000-0005-0000-0000-00008C200000}"/>
    <cellStyle name="Comma 2 84 4 2" xfId="12495" xr:uid="{00000000-0005-0000-0000-00008D200000}"/>
    <cellStyle name="Comma 2 84 4 2 2" xfId="34252" xr:uid="{00000000-0005-0000-0000-00008E200000}"/>
    <cellStyle name="Comma 2 84 4 3" xfId="11258" xr:uid="{00000000-0005-0000-0000-00008F200000}"/>
    <cellStyle name="Comma 2 84 4 3 2" xfId="33018" xr:uid="{00000000-0005-0000-0000-000090200000}"/>
    <cellStyle name="Comma 2 84 4 4" xfId="31551" xr:uid="{00000000-0005-0000-0000-000091200000}"/>
    <cellStyle name="Comma 2 84 5" xfId="7196" xr:uid="{00000000-0005-0000-0000-000092200000}"/>
    <cellStyle name="Comma 2 84 5 2" xfId="12496" xr:uid="{00000000-0005-0000-0000-000093200000}"/>
    <cellStyle name="Comma 2 84 5 2 2" xfId="34253" xr:uid="{00000000-0005-0000-0000-000094200000}"/>
    <cellStyle name="Comma 2 84 5 3" xfId="11259" xr:uid="{00000000-0005-0000-0000-000095200000}"/>
    <cellStyle name="Comma 2 84 5 3 2" xfId="33019" xr:uid="{00000000-0005-0000-0000-000096200000}"/>
    <cellStyle name="Comma 2 84 5 4" xfId="31552" xr:uid="{00000000-0005-0000-0000-000097200000}"/>
    <cellStyle name="Comma 2 84 6" xfId="7197" xr:uid="{00000000-0005-0000-0000-000098200000}"/>
    <cellStyle name="Comma 2 84 6 2" xfId="12497" xr:uid="{00000000-0005-0000-0000-000099200000}"/>
    <cellStyle name="Comma 2 84 6 2 2" xfId="34254" xr:uid="{00000000-0005-0000-0000-00009A200000}"/>
    <cellStyle name="Comma 2 84 6 3" xfId="11260" xr:uid="{00000000-0005-0000-0000-00009B200000}"/>
    <cellStyle name="Comma 2 84 6 3 2" xfId="33020" xr:uid="{00000000-0005-0000-0000-00009C200000}"/>
    <cellStyle name="Comma 2 84 6 4" xfId="31553" xr:uid="{00000000-0005-0000-0000-00009D200000}"/>
    <cellStyle name="Comma 2 84 7" xfId="7198" xr:uid="{00000000-0005-0000-0000-00009E200000}"/>
    <cellStyle name="Comma 2 84 7 2" xfId="12498" xr:uid="{00000000-0005-0000-0000-00009F200000}"/>
    <cellStyle name="Comma 2 84 7 2 2" xfId="34255" xr:uid="{00000000-0005-0000-0000-0000A0200000}"/>
    <cellStyle name="Comma 2 84 7 3" xfId="11261" xr:uid="{00000000-0005-0000-0000-0000A1200000}"/>
    <cellStyle name="Comma 2 84 7 3 2" xfId="33021" xr:uid="{00000000-0005-0000-0000-0000A2200000}"/>
    <cellStyle name="Comma 2 84 7 4" xfId="31554" xr:uid="{00000000-0005-0000-0000-0000A3200000}"/>
    <cellStyle name="Comma 2 84 8" xfId="7199" xr:uid="{00000000-0005-0000-0000-0000A4200000}"/>
    <cellStyle name="Comma 2 84 8 2" xfId="12499" xr:uid="{00000000-0005-0000-0000-0000A5200000}"/>
    <cellStyle name="Comma 2 84 8 2 2" xfId="34256" xr:uid="{00000000-0005-0000-0000-0000A6200000}"/>
    <cellStyle name="Comma 2 84 8 3" xfId="11262" xr:uid="{00000000-0005-0000-0000-0000A7200000}"/>
    <cellStyle name="Comma 2 84 8 3 2" xfId="33022" xr:uid="{00000000-0005-0000-0000-0000A8200000}"/>
    <cellStyle name="Comma 2 84 8 4" xfId="31555" xr:uid="{00000000-0005-0000-0000-0000A9200000}"/>
    <cellStyle name="Comma 2 84 9" xfId="7200" xr:uid="{00000000-0005-0000-0000-0000AA200000}"/>
    <cellStyle name="Comma 2 84 9 2" xfId="12500" xr:uid="{00000000-0005-0000-0000-0000AB200000}"/>
    <cellStyle name="Comma 2 84 9 2 2" xfId="34257" xr:uid="{00000000-0005-0000-0000-0000AC200000}"/>
    <cellStyle name="Comma 2 84 9 3" xfId="11263" xr:uid="{00000000-0005-0000-0000-0000AD200000}"/>
    <cellStyle name="Comma 2 84 9 3 2" xfId="33023" xr:uid="{00000000-0005-0000-0000-0000AE200000}"/>
    <cellStyle name="Comma 2 84 9 4" xfId="31556" xr:uid="{00000000-0005-0000-0000-0000AF200000}"/>
    <cellStyle name="Comma 2 85" xfId="4198" xr:uid="{00000000-0005-0000-0000-0000B0200000}"/>
    <cellStyle name="Comma 2 85 2" xfId="12115" xr:uid="{00000000-0005-0000-0000-0000B1200000}"/>
    <cellStyle name="Comma 2 85 2 2" xfId="33872" xr:uid="{00000000-0005-0000-0000-0000B2200000}"/>
    <cellStyle name="Comma 2 85 3" xfId="10877" xr:uid="{00000000-0005-0000-0000-0000B3200000}"/>
    <cellStyle name="Comma 2 85 3 2" xfId="32637" xr:uid="{00000000-0005-0000-0000-0000B4200000}"/>
    <cellStyle name="Comma 2 85 4" xfId="31081" xr:uid="{00000000-0005-0000-0000-0000B5200000}"/>
    <cellStyle name="Comma 2 86" xfId="4199" xr:uid="{00000000-0005-0000-0000-0000B6200000}"/>
    <cellStyle name="Comma 2 86 2" xfId="12116" xr:uid="{00000000-0005-0000-0000-0000B7200000}"/>
    <cellStyle name="Comma 2 86 2 2" xfId="33873" xr:uid="{00000000-0005-0000-0000-0000B8200000}"/>
    <cellStyle name="Comma 2 86 3" xfId="10878" xr:uid="{00000000-0005-0000-0000-0000B9200000}"/>
    <cellStyle name="Comma 2 86 3 2" xfId="32638" xr:uid="{00000000-0005-0000-0000-0000BA200000}"/>
    <cellStyle name="Comma 2 86 4" xfId="31082" xr:uid="{00000000-0005-0000-0000-0000BB200000}"/>
    <cellStyle name="Comma 2 87" xfId="4200" xr:uid="{00000000-0005-0000-0000-0000BC200000}"/>
    <cellStyle name="Comma 2 87 2" xfId="12117" xr:uid="{00000000-0005-0000-0000-0000BD200000}"/>
    <cellStyle name="Comma 2 87 2 2" xfId="33874" xr:uid="{00000000-0005-0000-0000-0000BE200000}"/>
    <cellStyle name="Comma 2 87 3" xfId="10879" xr:uid="{00000000-0005-0000-0000-0000BF200000}"/>
    <cellStyle name="Comma 2 87 3 2" xfId="32639" xr:uid="{00000000-0005-0000-0000-0000C0200000}"/>
    <cellStyle name="Comma 2 87 4" xfId="31083" xr:uid="{00000000-0005-0000-0000-0000C1200000}"/>
    <cellStyle name="Comma 2 88" xfId="4201" xr:uid="{00000000-0005-0000-0000-0000C2200000}"/>
    <cellStyle name="Comma 2 88 2" xfId="12118" xr:uid="{00000000-0005-0000-0000-0000C3200000}"/>
    <cellStyle name="Comma 2 88 2 2" xfId="33875" xr:uid="{00000000-0005-0000-0000-0000C4200000}"/>
    <cellStyle name="Comma 2 88 3" xfId="10880" xr:uid="{00000000-0005-0000-0000-0000C5200000}"/>
    <cellStyle name="Comma 2 88 3 2" xfId="32640" xr:uid="{00000000-0005-0000-0000-0000C6200000}"/>
    <cellStyle name="Comma 2 88 4" xfId="31084" xr:uid="{00000000-0005-0000-0000-0000C7200000}"/>
    <cellStyle name="Comma 2 89" xfId="4202" xr:uid="{00000000-0005-0000-0000-0000C8200000}"/>
    <cellStyle name="Comma 2 89 2" xfId="12119" xr:uid="{00000000-0005-0000-0000-0000C9200000}"/>
    <cellStyle name="Comma 2 89 2 2" xfId="33876" xr:uid="{00000000-0005-0000-0000-0000CA200000}"/>
    <cellStyle name="Comma 2 89 3" xfId="10881" xr:uid="{00000000-0005-0000-0000-0000CB200000}"/>
    <cellStyle name="Comma 2 89 3 2" xfId="32641" xr:uid="{00000000-0005-0000-0000-0000CC200000}"/>
    <cellStyle name="Comma 2 89 4" xfId="31085" xr:uid="{00000000-0005-0000-0000-0000CD200000}"/>
    <cellStyle name="Comma 2 9" xfId="2247" xr:uid="{00000000-0005-0000-0000-0000CE200000}"/>
    <cellStyle name="Comma 2 9 2" xfId="3445" xr:uid="{00000000-0005-0000-0000-0000CF200000}"/>
    <cellStyle name="Comma 2 9 2 2" xfId="11833" xr:uid="{00000000-0005-0000-0000-0000D0200000}"/>
    <cellStyle name="Comma 2 9 2 2 2" xfId="33592" xr:uid="{00000000-0005-0000-0000-0000D1200000}"/>
    <cellStyle name="Comma 2 9 2 3" xfId="10595" xr:uid="{00000000-0005-0000-0000-0000D2200000}"/>
    <cellStyle name="Comma 2 9 2 3 2" xfId="32357" xr:uid="{00000000-0005-0000-0000-0000D3200000}"/>
    <cellStyle name="Comma 2 9 2 4" xfId="30800" xr:uid="{00000000-0005-0000-0000-0000D4200000}"/>
    <cellStyle name="Comma 2 9 3" xfId="3902" xr:uid="{00000000-0005-0000-0000-0000D5200000}"/>
    <cellStyle name="Comma 2 9 3 2" xfId="11905" xr:uid="{00000000-0005-0000-0000-0000D6200000}"/>
    <cellStyle name="Comma 2 9 3 2 2" xfId="33663" xr:uid="{00000000-0005-0000-0000-0000D7200000}"/>
    <cellStyle name="Comma 2 9 3 3" xfId="10667" xr:uid="{00000000-0005-0000-0000-0000D8200000}"/>
    <cellStyle name="Comma 2 9 3 3 2" xfId="32428" xr:uid="{00000000-0005-0000-0000-0000D9200000}"/>
    <cellStyle name="Comma 2 9 3 4" xfId="30872" xr:uid="{00000000-0005-0000-0000-0000DA200000}"/>
    <cellStyle name="Comma 2 9 4" xfId="11706" xr:uid="{00000000-0005-0000-0000-0000DB200000}"/>
    <cellStyle name="Comma 2 9 4 2" xfId="33465" xr:uid="{00000000-0005-0000-0000-0000DC200000}"/>
    <cellStyle name="Comma 2 9 5" xfId="10466" xr:uid="{00000000-0005-0000-0000-0000DD200000}"/>
    <cellStyle name="Comma 2 9 5 2" xfId="32228" xr:uid="{00000000-0005-0000-0000-0000DE200000}"/>
    <cellStyle name="Comma 2 9 6" xfId="30670" xr:uid="{00000000-0005-0000-0000-0000DF200000}"/>
    <cellStyle name="Comma 2 90" xfId="4203" xr:uid="{00000000-0005-0000-0000-0000E0200000}"/>
    <cellStyle name="Comma 2 90 2" xfId="12120" xr:uid="{00000000-0005-0000-0000-0000E1200000}"/>
    <cellStyle name="Comma 2 90 2 2" xfId="33877" xr:uid="{00000000-0005-0000-0000-0000E2200000}"/>
    <cellStyle name="Comma 2 90 3" xfId="10882" xr:uid="{00000000-0005-0000-0000-0000E3200000}"/>
    <cellStyle name="Comma 2 90 3 2" xfId="32642" xr:uid="{00000000-0005-0000-0000-0000E4200000}"/>
    <cellStyle name="Comma 2 90 4" xfId="31086" xr:uid="{00000000-0005-0000-0000-0000E5200000}"/>
    <cellStyle name="Comma 2 91" xfId="4204" xr:uid="{00000000-0005-0000-0000-0000E6200000}"/>
    <cellStyle name="Comma 2 91 2" xfId="12121" xr:uid="{00000000-0005-0000-0000-0000E7200000}"/>
    <cellStyle name="Comma 2 91 2 2" xfId="33878" xr:uid="{00000000-0005-0000-0000-0000E8200000}"/>
    <cellStyle name="Comma 2 91 3" xfId="10883" xr:uid="{00000000-0005-0000-0000-0000E9200000}"/>
    <cellStyle name="Comma 2 91 3 2" xfId="32643" xr:uid="{00000000-0005-0000-0000-0000EA200000}"/>
    <cellStyle name="Comma 2 91 4" xfId="31087" xr:uid="{00000000-0005-0000-0000-0000EB200000}"/>
    <cellStyle name="Comma 2 92" xfId="4205" xr:uid="{00000000-0005-0000-0000-0000EC200000}"/>
    <cellStyle name="Comma 2 92 2" xfId="12122" xr:uid="{00000000-0005-0000-0000-0000ED200000}"/>
    <cellStyle name="Comma 2 92 2 2" xfId="33879" xr:uid="{00000000-0005-0000-0000-0000EE200000}"/>
    <cellStyle name="Comma 2 92 3" xfId="10884" xr:uid="{00000000-0005-0000-0000-0000EF200000}"/>
    <cellStyle name="Comma 2 92 3 2" xfId="32644" xr:uid="{00000000-0005-0000-0000-0000F0200000}"/>
    <cellStyle name="Comma 2 92 4" xfId="31088" xr:uid="{00000000-0005-0000-0000-0000F1200000}"/>
    <cellStyle name="Comma 2 93" xfId="4206" xr:uid="{00000000-0005-0000-0000-0000F2200000}"/>
    <cellStyle name="Comma 2 93 2" xfId="12123" xr:uid="{00000000-0005-0000-0000-0000F3200000}"/>
    <cellStyle name="Comma 2 93 2 2" xfId="33880" xr:uid="{00000000-0005-0000-0000-0000F4200000}"/>
    <cellStyle name="Comma 2 93 3" xfId="10885" xr:uid="{00000000-0005-0000-0000-0000F5200000}"/>
    <cellStyle name="Comma 2 93 3 2" xfId="32645" xr:uid="{00000000-0005-0000-0000-0000F6200000}"/>
    <cellStyle name="Comma 2 93 4" xfId="31089" xr:uid="{00000000-0005-0000-0000-0000F7200000}"/>
    <cellStyle name="Comma 2 94" xfId="4207" xr:uid="{00000000-0005-0000-0000-0000F8200000}"/>
    <cellStyle name="Comma 2 94 2" xfId="12124" xr:uid="{00000000-0005-0000-0000-0000F9200000}"/>
    <cellStyle name="Comma 2 94 2 2" xfId="33881" xr:uid="{00000000-0005-0000-0000-0000FA200000}"/>
    <cellStyle name="Comma 2 94 3" xfId="10886" xr:uid="{00000000-0005-0000-0000-0000FB200000}"/>
    <cellStyle name="Comma 2 94 3 2" xfId="32646" xr:uid="{00000000-0005-0000-0000-0000FC200000}"/>
    <cellStyle name="Comma 2 94 4" xfId="31090" xr:uid="{00000000-0005-0000-0000-0000FD200000}"/>
    <cellStyle name="Comma 2 95" xfId="4208" xr:uid="{00000000-0005-0000-0000-0000FE200000}"/>
    <cellStyle name="Comma 2 95 2" xfId="12125" xr:uid="{00000000-0005-0000-0000-0000FF200000}"/>
    <cellStyle name="Comma 2 95 2 2" xfId="33882" xr:uid="{00000000-0005-0000-0000-000000210000}"/>
    <cellStyle name="Comma 2 95 3" xfId="10887" xr:uid="{00000000-0005-0000-0000-000001210000}"/>
    <cellStyle name="Comma 2 95 3 2" xfId="32647" xr:uid="{00000000-0005-0000-0000-000002210000}"/>
    <cellStyle name="Comma 2 95 4" xfId="31091" xr:uid="{00000000-0005-0000-0000-000003210000}"/>
    <cellStyle name="Comma 2 96" xfId="4209" xr:uid="{00000000-0005-0000-0000-000004210000}"/>
    <cellStyle name="Comma 2 96 2" xfId="12126" xr:uid="{00000000-0005-0000-0000-000005210000}"/>
    <cellStyle name="Comma 2 96 2 2" xfId="33883" xr:uid="{00000000-0005-0000-0000-000006210000}"/>
    <cellStyle name="Comma 2 96 3" xfId="10888" xr:uid="{00000000-0005-0000-0000-000007210000}"/>
    <cellStyle name="Comma 2 96 3 2" xfId="32648" xr:uid="{00000000-0005-0000-0000-000008210000}"/>
    <cellStyle name="Comma 2 96 4" xfId="31092" xr:uid="{00000000-0005-0000-0000-000009210000}"/>
    <cellStyle name="Comma 2 97" xfId="4210" xr:uid="{00000000-0005-0000-0000-00000A210000}"/>
    <cellStyle name="Comma 2 97 2" xfId="12127" xr:uid="{00000000-0005-0000-0000-00000B210000}"/>
    <cellStyle name="Comma 2 97 2 2" xfId="33884" xr:uid="{00000000-0005-0000-0000-00000C210000}"/>
    <cellStyle name="Comma 2 97 3" xfId="10889" xr:uid="{00000000-0005-0000-0000-00000D210000}"/>
    <cellStyle name="Comma 2 97 3 2" xfId="32649" xr:uid="{00000000-0005-0000-0000-00000E210000}"/>
    <cellStyle name="Comma 2 97 4" xfId="31093" xr:uid="{00000000-0005-0000-0000-00000F210000}"/>
    <cellStyle name="Comma 2 98" xfId="4211" xr:uid="{00000000-0005-0000-0000-000010210000}"/>
    <cellStyle name="Comma 2 98 10" xfId="7201" xr:uid="{00000000-0005-0000-0000-000011210000}"/>
    <cellStyle name="Comma 2 98 10 2" xfId="12501" xr:uid="{00000000-0005-0000-0000-000012210000}"/>
    <cellStyle name="Comma 2 98 10 2 2" xfId="34258" xr:uid="{00000000-0005-0000-0000-000013210000}"/>
    <cellStyle name="Comma 2 98 10 3" xfId="11264" xr:uid="{00000000-0005-0000-0000-000014210000}"/>
    <cellStyle name="Comma 2 98 10 3 2" xfId="33024" xr:uid="{00000000-0005-0000-0000-000015210000}"/>
    <cellStyle name="Comma 2 98 10 4" xfId="31557" xr:uid="{00000000-0005-0000-0000-000016210000}"/>
    <cellStyle name="Comma 2 98 11" xfId="7202" xr:uid="{00000000-0005-0000-0000-000017210000}"/>
    <cellStyle name="Comma 2 98 11 2" xfId="12502" xr:uid="{00000000-0005-0000-0000-000018210000}"/>
    <cellStyle name="Comma 2 98 11 2 2" xfId="34259" xr:uid="{00000000-0005-0000-0000-000019210000}"/>
    <cellStyle name="Comma 2 98 11 3" xfId="11265" xr:uid="{00000000-0005-0000-0000-00001A210000}"/>
    <cellStyle name="Comma 2 98 11 3 2" xfId="33025" xr:uid="{00000000-0005-0000-0000-00001B210000}"/>
    <cellStyle name="Comma 2 98 11 4" xfId="31558" xr:uid="{00000000-0005-0000-0000-00001C210000}"/>
    <cellStyle name="Comma 2 98 12" xfId="7435" xr:uid="{00000000-0005-0000-0000-00001D210000}"/>
    <cellStyle name="Comma 2 98 12 2" xfId="12559" xr:uid="{00000000-0005-0000-0000-00001E210000}"/>
    <cellStyle name="Comma 2 98 12 2 2" xfId="34315" xr:uid="{00000000-0005-0000-0000-00001F210000}"/>
    <cellStyle name="Comma 2 98 12 3" xfId="11322" xr:uid="{00000000-0005-0000-0000-000020210000}"/>
    <cellStyle name="Comma 2 98 12 3 2" xfId="33081" xr:uid="{00000000-0005-0000-0000-000021210000}"/>
    <cellStyle name="Comma 2 98 12 4" xfId="31656" xr:uid="{00000000-0005-0000-0000-000022210000}"/>
    <cellStyle name="Comma 2 98 13" xfId="7822" xr:uid="{00000000-0005-0000-0000-000023210000}"/>
    <cellStyle name="Comma 2 98 13 2" xfId="12636" xr:uid="{00000000-0005-0000-0000-000024210000}"/>
    <cellStyle name="Comma 2 98 13 2 2" xfId="34392" xr:uid="{00000000-0005-0000-0000-000025210000}"/>
    <cellStyle name="Comma 2 98 13 3" xfId="11399" xr:uid="{00000000-0005-0000-0000-000026210000}"/>
    <cellStyle name="Comma 2 98 13 3 2" xfId="33158" xr:uid="{00000000-0005-0000-0000-000027210000}"/>
    <cellStyle name="Comma 2 98 13 4" xfId="31796" xr:uid="{00000000-0005-0000-0000-000028210000}"/>
    <cellStyle name="Comma 2 98 14" xfId="8348" xr:uid="{00000000-0005-0000-0000-000029210000}"/>
    <cellStyle name="Comma 2 98 14 2" xfId="12704" xr:uid="{00000000-0005-0000-0000-00002A210000}"/>
    <cellStyle name="Comma 2 98 14 2 2" xfId="34460" xr:uid="{00000000-0005-0000-0000-00002B210000}"/>
    <cellStyle name="Comma 2 98 14 3" xfId="11467" xr:uid="{00000000-0005-0000-0000-00002C210000}"/>
    <cellStyle name="Comma 2 98 14 3 2" xfId="33226" xr:uid="{00000000-0005-0000-0000-00002D210000}"/>
    <cellStyle name="Comma 2 98 14 4" xfId="31927" xr:uid="{00000000-0005-0000-0000-00002E210000}"/>
    <cellStyle name="Comma 2 98 15" xfId="8501" xr:uid="{00000000-0005-0000-0000-00002F210000}"/>
    <cellStyle name="Comma 2 98 15 2" xfId="12745" xr:uid="{00000000-0005-0000-0000-000030210000}"/>
    <cellStyle name="Comma 2 98 15 2 2" xfId="34501" xr:uid="{00000000-0005-0000-0000-000031210000}"/>
    <cellStyle name="Comma 2 98 15 3" xfId="11508" xr:uid="{00000000-0005-0000-0000-000032210000}"/>
    <cellStyle name="Comma 2 98 15 3 2" xfId="33267" xr:uid="{00000000-0005-0000-0000-000033210000}"/>
    <cellStyle name="Comma 2 98 15 4" xfId="31969" xr:uid="{00000000-0005-0000-0000-000034210000}"/>
    <cellStyle name="Comma 2 98 16" xfId="12128" xr:uid="{00000000-0005-0000-0000-000035210000}"/>
    <cellStyle name="Comma 2 98 16 2" xfId="33885" xr:uid="{00000000-0005-0000-0000-000036210000}"/>
    <cellStyle name="Comma 2 98 17" xfId="10890" xr:uid="{00000000-0005-0000-0000-000037210000}"/>
    <cellStyle name="Comma 2 98 17 2" xfId="32650" xr:uid="{00000000-0005-0000-0000-000038210000}"/>
    <cellStyle name="Comma 2 98 18" xfId="31094" xr:uid="{00000000-0005-0000-0000-000039210000}"/>
    <cellStyle name="Comma 2 98 2" xfId="6438" xr:uid="{00000000-0005-0000-0000-00003A210000}"/>
    <cellStyle name="Comma 2 98 2 2" xfId="12307" xr:uid="{00000000-0005-0000-0000-00003B210000}"/>
    <cellStyle name="Comma 2 98 2 2 2" xfId="34064" xr:uid="{00000000-0005-0000-0000-00003C210000}"/>
    <cellStyle name="Comma 2 98 2 3" xfId="11070" xr:uid="{00000000-0005-0000-0000-00003D210000}"/>
    <cellStyle name="Comma 2 98 2 3 2" xfId="32830" xr:uid="{00000000-0005-0000-0000-00003E210000}"/>
    <cellStyle name="Comma 2 98 2 4" xfId="31315" xr:uid="{00000000-0005-0000-0000-00003F210000}"/>
    <cellStyle name="Comma 2 98 3" xfId="6879" xr:uid="{00000000-0005-0000-0000-000040210000}"/>
    <cellStyle name="Comma 2 98 3 2" xfId="12366" xr:uid="{00000000-0005-0000-0000-000041210000}"/>
    <cellStyle name="Comma 2 98 3 2 2" xfId="34123" xr:uid="{00000000-0005-0000-0000-000042210000}"/>
    <cellStyle name="Comma 2 98 3 3" xfId="11129" xr:uid="{00000000-0005-0000-0000-000043210000}"/>
    <cellStyle name="Comma 2 98 3 3 2" xfId="32889" xr:uid="{00000000-0005-0000-0000-000044210000}"/>
    <cellStyle name="Comma 2 98 3 4" xfId="31377" xr:uid="{00000000-0005-0000-0000-000045210000}"/>
    <cellStyle name="Comma 2 98 4" xfId="7203" xr:uid="{00000000-0005-0000-0000-000046210000}"/>
    <cellStyle name="Comma 2 98 4 2" xfId="12503" xr:uid="{00000000-0005-0000-0000-000047210000}"/>
    <cellStyle name="Comma 2 98 4 2 2" xfId="34260" xr:uid="{00000000-0005-0000-0000-000048210000}"/>
    <cellStyle name="Comma 2 98 4 3" xfId="11266" xr:uid="{00000000-0005-0000-0000-000049210000}"/>
    <cellStyle name="Comma 2 98 4 3 2" xfId="33026" xr:uid="{00000000-0005-0000-0000-00004A210000}"/>
    <cellStyle name="Comma 2 98 4 4" xfId="31559" xr:uid="{00000000-0005-0000-0000-00004B210000}"/>
    <cellStyle name="Comma 2 98 5" xfId="7204" xr:uid="{00000000-0005-0000-0000-00004C210000}"/>
    <cellStyle name="Comma 2 98 5 2" xfId="12504" xr:uid="{00000000-0005-0000-0000-00004D210000}"/>
    <cellStyle name="Comma 2 98 5 2 2" xfId="34261" xr:uid="{00000000-0005-0000-0000-00004E210000}"/>
    <cellStyle name="Comma 2 98 5 3" xfId="11267" xr:uid="{00000000-0005-0000-0000-00004F210000}"/>
    <cellStyle name="Comma 2 98 5 3 2" xfId="33027" xr:uid="{00000000-0005-0000-0000-000050210000}"/>
    <cellStyle name="Comma 2 98 5 4" xfId="31560" xr:uid="{00000000-0005-0000-0000-000051210000}"/>
    <cellStyle name="Comma 2 98 6" xfId="7205" xr:uid="{00000000-0005-0000-0000-000052210000}"/>
    <cellStyle name="Comma 2 98 6 2" xfId="12505" xr:uid="{00000000-0005-0000-0000-000053210000}"/>
    <cellStyle name="Comma 2 98 6 2 2" xfId="34262" xr:uid="{00000000-0005-0000-0000-000054210000}"/>
    <cellStyle name="Comma 2 98 6 3" xfId="11268" xr:uid="{00000000-0005-0000-0000-000055210000}"/>
    <cellStyle name="Comma 2 98 6 3 2" xfId="33028" xr:uid="{00000000-0005-0000-0000-000056210000}"/>
    <cellStyle name="Comma 2 98 6 4" xfId="31561" xr:uid="{00000000-0005-0000-0000-000057210000}"/>
    <cellStyle name="Comma 2 98 7" xfId="7206" xr:uid="{00000000-0005-0000-0000-000058210000}"/>
    <cellStyle name="Comma 2 98 7 2" xfId="12506" xr:uid="{00000000-0005-0000-0000-000059210000}"/>
    <cellStyle name="Comma 2 98 7 2 2" xfId="34263" xr:uid="{00000000-0005-0000-0000-00005A210000}"/>
    <cellStyle name="Comma 2 98 7 3" xfId="11269" xr:uid="{00000000-0005-0000-0000-00005B210000}"/>
    <cellStyle name="Comma 2 98 7 3 2" xfId="33029" xr:uid="{00000000-0005-0000-0000-00005C210000}"/>
    <cellStyle name="Comma 2 98 7 4" xfId="31562" xr:uid="{00000000-0005-0000-0000-00005D210000}"/>
    <cellStyle name="Comma 2 98 8" xfId="7207" xr:uid="{00000000-0005-0000-0000-00005E210000}"/>
    <cellStyle name="Comma 2 98 8 2" xfId="12507" xr:uid="{00000000-0005-0000-0000-00005F210000}"/>
    <cellStyle name="Comma 2 98 8 2 2" xfId="34264" xr:uid="{00000000-0005-0000-0000-000060210000}"/>
    <cellStyle name="Comma 2 98 8 3" xfId="11270" xr:uid="{00000000-0005-0000-0000-000061210000}"/>
    <cellStyle name="Comma 2 98 8 3 2" xfId="33030" xr:uid="{00000000-0005-0000-0000-000062210000}"/>
    <cellStyle name="Comma 2 98 8 4" xfId="31563" xr:uid="{00000000-0005-0000-0000-000063210000}"/>
    <cellStyle name="Comma 2 98 9" xfId="7208" xr:uid="{00000000-0005-0000-0000-000064210000}"/>
    <cellStyle name="Comma 2 98 9 2" xfId="12508" xr:uid="{00000000-0005-0000-0000-000065210000}"/>
    <cellStyle name="Comma 2 98 9 2 2" xfId="34265" xr:uid="{00000000-0005-0000-0000-000066210000}"/>
    <cellStyle name="Comma 2 98 9 3" xfId="11271" xr:uid="{00000000-0005-0000-0000-000067210000}"/>
    <cellStyle name="Comma 2 98 9 3 2" xfId="33031" xr:uid="{00000000-0005-0000-0000-000068210000}"/>
    <cellStyle name="Comma 2 98 9 4" xfId="31564" xr:uid="{00000000-0005-0000-0000-000069210000}"/>
    <cellStyle name="Comma 2 99" xfId="4212" xr:uid="{00000000-0005-0000-0000-00006A210000}"/>
    <cellStyle name="Comma 2 99 2" xfId="12129" xr:uid="{00000000-0005-0000-0000-00006B210000}"/>
    <cellStyle name="Comma 2 99 2 2" xfId="33886" xr:uid="{00000000-0005-0000-0000-00006C210000}"/>
    <cellStyle name="Comma 2 99 3" xfId="10891" xr:uid="{00000000-0005-0000-0000-00006D210000}"/>
    <cellStyle name="Comma 2 99 3 2" xfId="32651" xr:uid="{00000000-0005-0000-0000-00006E210000}"/>
    <cellStyle name="Comma 2 99 4" xfId="31095" xr:uid="{00000000-0005-0000-0000-00006F210000}"/>
    <cellStyle name="Comma 2_QUYET TOAN 2017 Dau tu cong - Tiep" xfId="2248" xr:uid="{00000000-0005-0000-0000-000070210000}"/>
    <cellStyle name="Comma 20" xfId="2249" xr:uid="{00000000-0005-0000-0000-000071210000}"/>
    <cellStyle name="Comma 20 2" xfId="2250" xr:uid="{00000000-0005-0000-0000-000072210000}"/>
    <cellStyle name="Comma 20 2 2" xfId="11708" xr:uid="{00000000-0005-0000-0000-000073210000}"/>
    <cellStyle name="Comma 20 2 2 2" xfId="33467" xr:uid="{00000000-0005-0000-0000-000074210000}"/>
    <cellStyle name="Comma 20 2 3" xfId="10468" xr:uid="{00000000-0005-0000-0000-000075210000}"/>
    <cellStyle name="Comma 20 2 3 2" xfId="32230" xr:uid="{00000000-0005-0000-0000-000076210000}"/>
    <cellStyle name="Comma 20 2 4" xfId="30672" xr:uid="{00000000-0005-0000-0000-000077210000}"/>
    <cellStyle name="Comma 20 3" xfId="10034" xr:uid="{00000000-0005-0000-0000-000078210000}"/>
    <cellStyle name="Comma 20 3 2" xfId="12820" xr:uid="{00000000-0005-0000-0000-000079210000}"/>
    <cellStyle name="Comma 20 3 2 2" xfId="34576" xr:uid="{00000000-0005-0000-0000-00007A210000}"/>
    <cellStyle name="Comma 20 3 3" xfId="11583" xr:uid="{00000000-0005-0000-0000-00007B210000}"/>
    <cellStyle name="Comma 20 3 3 2" xfId="33342" xr:uid="{00000000-0005-0000-0000-00007C210000}"/>
    <cellStyle name="Comma 20 3 4" xfId="32089" xr:uid="{00000000-0005-0000-0000-00007D210000}"/>
    <cellStyle name="Comma 20 4" xfId="3903" xr:uid="{00000000-0005-0000-0000-00007E210000}"/>
    <cellStyle name="Comma 20 4 2" xfId="11906" xr:uid="{00000000-0005-0000-0000-00007F210000}"/>
    <cellStyle name="Comma 20 4 2 2" xfId="33664" xr:uid="{00000000-0005-0000-0000-000080210000}"/>
    <cellStyle name="Comma 20 4 3" xfId="10668" xr:uid="{00000000-0005-0000-0000-000081210000}"/>
    <cellStyle name="Comma 20 4 3 2" xfId="32429" xr:uid="{00000000-0005-0000-0000-000082210000}"/>
    <cellStyle name="Comma 20 4 4" xfId="30873" xr:uid="{00000000-0005-0000-0000-000083210000}"/>
    <cellStyle name="Comma 20 5" xfId="11707" xr:uid="{00000000-0005-0000-0000-000084210000}"/>
    <cellStyle name="Comma 20 5 2" xfId="33466" xr:uid="{00000000-0005-0000-0000-000085210000}"/>
    <cellStyle name="Comma 20 6" xfId="10467" xr:uid="{00000000-0005-0000-0000-000086210000}"/>
    <cellStyle name="Comma 20 6 2" xfId="32229" xr:uid="{00000000-0005-0000-0000-000087210000}"/>
    <cellStyle name="Comma 20 7" xfId="30671" xr:uid="{00000000-0005-0000-0000-000088210000}"/>
    <cellStyle name="Comma 21" xfId="2251" xr:uid="{00000000-0005-0000-0000-000089210000}"/>
    <cellStyle name="Comma 21 2" xfId="2252" xr:uid="{00000000-0005-0000-0000-00008A210000}"/>
    <cellStyle name="Comma 21 2 2" xfId="2253" xr:uid="{00000000-0005-0000-0000-00008B210000}"/>
    <cellStyle name="Comma 21 2 2 2" xfId="11711" xr:uid="{00000000-0005-0000-0000-00008C210000}"/>
    <cellStyle name="Comma 21 2 2 2 2" xfId="18633" xr:uid="{00000000-0005-0000-0000-00008D210000}"/>
    <cellStyle name="Comma 21 2 2 2 2 2" xfId="30592" xr:uid="{00000000-0005-0000-0000-00008E210000}"/>
    <cellStyle name="Comma 21 2 2 2 2 2 2" xfId="52195" xr:uid="{00000000-0005-0000-0000-00008F210000}"/>
    <cellStyle name="Comma 21 2 2 2 2 3" xfId="30610" xr:uid="{00000000-0005-0000-0000-000090210000}"/>
    <cellStyle name="Comma 21 2 2 2 2 4" xfId="40280" xr:uid="{00000000-0005-0000-0000-000091210000}"/>
    <cellStyle name="Comma 21 2 2 2 3" xfId="18649" xr:uid="{00000000-0005-0000-0000-000092210000}"/>
    <cellStyle name="Comma 21 2 2 2 3 2" xfId="40291" xr:uid="{00000000-0005-0000-0000-000093210000}"/>
    <cellStyle name="Comma 21 2 2 2 4" xfId="18653" xr:uid="{00000000-0005-0000-0000-000094210000}"/>
    <cellStyle name="Comma 21 2 2 2 4 2" xfId="40295" xr:uid="{00000000-0005-0000-0000-000095210000}"/>
    <cellStyle name="Comma 21 2 2 2 5" xfId="30591" xr:uid="{00000000-0005-0000-0000-000096210000}"/>
    <cellStyle name="Comma 21 2 2 2 5 2" xfId="52194" xr:uid="{00000000-0005-0000-0000-000097210000}"/>
    <cellStyle name="Comma 21 2 2 2 6" xfId="30600" xr:uid="{00000000-0005-0000-0000-000098210000}"/>
    <cellStyle name="Comma 21 2 2 2 7" xfId="33470" xr:uid="{00000000-0005-0000-0000-000099210000}"/>
    <cellStyle name="Comma 21 2 2 2 8" xfId="52205" xr:uid="{00000000-0005-0000-0000-00009A210000}"/>
    <cellStyle name="Comma 21 2 2 3" xfId="10471" xr:uid="{00000000-0005-0000-0000-00009B210000}"/>
    <cellStyle name="Comma 21 2 2 3 2" xfId="32233" xr:uid="{00000000-0005-0000-0000-00009C210000}"/>
    <cellStyle name="Comma 21 2 3" xfId="11710" xr:uid="{00000000-0005-0000-0000-00009D210000}"/>
    <cellStyle name="Comma 21 2 3 2" xfId="33469" xr:uid="{00000000-0005-0000-0000-00009E210000}"/>
    <cellStyle name="Comma 21 2 4" xfId="10470" xr:uid="{00000000-0005-0000-0000-00009F210000}"/>
    <cellStyle name="Comma 21 2 4 2" xfId="32232" xr:uid="{00000000-0005-0000-0000-0000A0210000}"/>
    <cellStyle name="Comma 21 2 5" xfId="15568" xr:uid="{00000000-0005-0000-0000-0000A1210000}"/>
    <cellStyle name="Comma 21 2 5 2" xfId="37271" xr:uid="{00000000-0005-0000-0000-0000A2210000}"/>
    <cellStyle name="Comma 21 3" xfId="2254" xr:uid="{00000000-0005-0000-0000-0000A3210000}"/>
    <cellStyle name="Comma 21 3 2" xfId="11712" xr:uid="{00000000-0005-0000-0000-0000A4210000}"/>
    <cellStyle name="Comma 21 3 2 2" xfId="33471" xr:uid="{00000000-0005-0000-0000-0000A5210000}"/>
    <cellStyle name="Comma 21 3 3" xfId="10472" xr:uid="{00000000-0005-0000-0000-0000A6210000}"/>
    <cellStyle name="Comma 21 3 3 2" xfId="32234" xr:uid="{00000000-0005-0000-0000-0000A7210000}"/>
    <cellStyle name="Comma 21 3 4" xfId="30673" xr:uid="{00000000-0005-0000-0000-0000A8210000}"/>
    <cellStyle name="Comma 21 4" xfId="3904" xr:uid="{00000000-0005-0000-0000-0000A9210000}"/>
    <cellStyle name="Comma 21 4 2" xfId="11907" xr:uid="{00000000-0005-0000-0000-0000AA210000}"/>
    <cellStyle name="Comma 21 4 2 2" xfId="33665" xr:uid="{00000000-0005-0000-0000-0000AB210000}"/>
    <cellStyle name="Comma 21 4 3" xfId="10669" xr:uid="{00000000-0005-0000-0000-0000AC210000}"/>
    <cellStyle name="Comma 21 4 3 2" xfId="32430" xr:uid="{00000000-0005-0000-0000-0000AD210000}"/>
    <cellStyle name="Comma 21 4 4" xfId="30874" xr:uid="{00000000-0005-0000-0000-0000AE210000}"/>
    <cellStyle name="Comma 21 5" xfId="10035" xr:uid="{00000000-0005-0000-0000-0000AF210000}"/>
    <cellStyle name="Comma 21 5 2" xfId="12821" xr:uid="{00000000-0005-0000-0000-0000B0210000}"/>
    <cellStyle name="Comma 21 5 2 2" xfId="34577" xr:uid="{00000000-0005-0000-0000-0000B1210000}"/>
    <cellStyle name="Comma 21 5 3" xfId="11584" xr:uid="{00000000-0005-0000-0000-0000B2210000}"/>
    <cellStyle name="Comma 21 5 3 2" xfId="33343" xr:uid="{00000000-0005-0000-0000-0000B3210000}"/>
    <cellStyle name="Comma 21 5 4" xfId="32090" xr:uid="{00000000-0005-0000-0000-0000B4210000}"/>
    <cellStyle name="Comma 21 6" xfId="11709" xr:uid="{00000000-0005-0000-0000-0000B5210000}"/>
    <cellStyle name="Comma 21 6 2" xfId="33468" xr:uid="{00000000-0005-0000-0000-0000B6210000}"/>
    <cellStyle name="Comma 21 7" xfId="10469" xr:uid="{00000000-0005-0000-0000-0000B7210000}"/>
    <cellStyle name="Comma 21 7 2" xfId="32231" xr:uid="{00000000-0005-0000-0000-0000B8210000}"/>
    <cellStyle name="Comma 22" xfId="2255" xr:uid="{00000000-0005-0000-0000-0000B9210000}"/>
    <cellStyle name="Comma 22 18" xfId="2256" xr:uid="{00000000-0005-0000-0000-0000BA210000}"/>
    <cellStyle name="Comma 22 18 2" xfId="11714" xr:uid="{00000000-0005-0000-0000-0000BB210000}"/>
    <cellStyle name="Comma 22 18 2 2" xfId="33473" xr:uid="{00000000-0005-0000-0000-0000BC210000}"/>
    <cellStyle name="Comma 22 18 3" xfId="10474" xr:uid="{00000000-0005-0000-0000-0000BD210000}"/>
    <cellStyle name="Comma 22 18 3 2" xfId="32236" xr:uid="{00000000-0005-0000-0000-0000BE210000}"/>
    <cellStyle name="Comma 22 18 4" xfId="30675" xr:uid="{00000000-0005-0000-0000-0000BF210000}"/>
    <cellStyle name="Comma 22 2" xfId="10036" xr:uid="{00000000-0005-0000-0000-0000C0210000}"/>
    <cellStyle name="Comma 22 3" xfId="11713" xr:uid="{00000000-0005-0000-0000-0000C1210000}"/>
    <cellStyle name="Comma 22 3 2" xfId="33472" xr:uid="{00000000-0005-0000-0000-0000C2210000}"/>
    <cellStyle name="Comma 22 4" xfId="10473" xr:uid="{00000000-0005-0000-0000-0000C3210000}"/>
    <cellStyle name="Comma 22 4 2" xfId="32235" xr:uid="{00000000-0005-0000-0000-0000C4210000}"/>
    <cellStyle name="Comma 22 5" xfId="30674" xr:uid="{00000000-0005-0000-0000-0000C5210000}"/>
    <cellStyle name="Comma 23" xfId="2257" xr:uid="{00000000-0005-0000-0000-0000C6210000}"/>
    <cellStyle name="Comma 23 2" xfId="10037" xr:uid="{00000000-0005-0000-0000-0000C7210000}"/>
    <cellStyle name="Comma 23 2 2" xfId="12822" xr:uid="{00000000-0005-0000-0000-0000C8210000}"/>
    <cellStyle name="Comma 23 2 2 2" xfId="34578" xr:uid="{00000000-0005-0000-0000-0000C9210000}"/>
    <cellStyle name="Comma 23 2 3" xfId="11585" xr:uid="{00000000-0005-0000-0000-0000CA210000}"/>
    <cellStyle name="Comma 23 2 3 2" xfId="33344" xr:uid="{00000000-0005-0000-0000-0000CB210000}"/>
    <cellStyle name="Comma 23 2 4" xfId="32091" xr:uid="{00000000-0005-0000-0000-0000CC210000}"/>
    <cellStyle name="Comma 23 3" xfId="7136" xr:uid="{00000000-0005-0000-0000-0000CD210000}"/>
    <cellStyle name="Comma 23 3 2" xfId="12436" xr:uid="{00000000-0005-0000-0000-0000CE210000}"/>
    <cellStyle name="Comma 23 3 2 2" xfId="34193" xr:uid="{00000000-0005-0000-0000-0000CF210000}"/>
    <cellStyle name="Comma 23 3 3" xfId="11199" xr:uid="{00000000-0005-0000-0000-0000D0210000}"/>
    <cellStyle name="Comma 23 3 3 2" xfId="32959" xr:uid="{00000000-0005-0000-0000-0000D1210000}"/>
    <cellStyle name="Comma 23 3 4" xfId="31492" xr:uid="{00000000-0005-0000-0000-0000D2210000}"/>
    <cellStyle name="Comma 23 4" xfId="11715" xr:uid="{00000000-0005-0000-0000-0000D3210000}"/>
    <cellStyle name="Comma 23 4 2" xfId="33474" xr:uid="{00000000-0005-0000-0000-0000D4210000}"/>
    <cellStyle name="Comma 23 5" xfId="10475" xr:uid="{00000000-0005-0000-0000-0000D5210000}"/>
    <cellStyle name="Comma 23 5 2" xfId="32237" xr:uid="{00000000-0005-0000-0000-0000D6210000}"/>
    <cellStyle name="Comma 23 6" xfId="30676" xr:uid="{00000000-0005-0000-0000-0000D7210000}"/>
    <cellStyle name="Comma 24" xfId="2258" xr:uid="{00000000-0005-0000-0000-0000D8210000}"/>
    <cellStyle name="Comma 24 2" xfId="10038" xr:uid="{00000000-0005-0000-0000-0000D9210000}"/>
    <cellStyle name="Comma 24 2 2" xfId="12823" xr:uid="{00000000-0005-0000-0000-0000DA210000}"/>
    <cellStyle name="Comma 24 2 2 2" xfId="34579" xr:uid="{00000000-0005-0000-0000-0000DB210000}"/>
    <cellStyle name="Comma 24 2 3" xfId="11586" xr:uid="{00000000-0005-0000-0000-0000DC210000}"/>
    <cellStyle name="Comma 24 2 3 2" xfId="33345" xr:uid="{00000000-0005-0000-0000-0000DD210000}"/>
    <cellStyle name="Comma 24 2 4" xfId="32092" xr:uid="{00000000-0005-0000-0000-0000DE210000}"/>
    <cellStyle name="Comma 24 3" xfId="7390" xr:uid="{00000000-0005-0000-0000-0000DF210000}"/>
    <cellStyle name="Comma 24 3 2" xfId="12518" xr:uid="{00000000-0005-0000-0000-0000E0210000}"/>
    <cellStyle name="Comma 24 3 2 2" xfId="34274" xr:uid="{00000000-0005-0000-0000-0000E1210000}"/>
    <cellStyle name="Comma 24 3 3" xfId="11281" xr:uid="{00000000-0005-0000-0000-0000E2210000}"/>
    <cellStyle name="Comma 24 3 3 2" xfId="33040" xr:uid="{00000000-0005-0000-0000-0000E3210000}"/>
    <cellStyle name="Comma 24 3 4" xfId="31615" xr:uid="{00000000-0005-0000-0000-0000E4210000}"/>
    <cellStyle name="Comma 24 4" xfId="11716" xr:uid="{00000000-0005-0000-0000-0000E5210000}"/>
    <cellStyle name="Comma 24 4 2" xfId="33475" xr:uid="{00000000-0005-0000-0000-0000E6210000}"/>
    <cellStyle name="Comma 24 5" xfId="10476" xr:uid="{00000000-0005-0000-0000-0000E7210000}"/>
    <cellStyle name="Comma 24 5 2" xfId="32238" xr:uid="{00000000-0005-0000-0000-0000E8210000}"/>
    <cellStyle name="Comma 24 6" xfId="30677" xr:uid="{00000000-0005-0000-0000-0000E9210000}"/>
    <cellStyle name="Comma 25" xfId="2259" xr:uid="{00000000-0005-0000-0000-0000EA210000}"/>
    <cellStyle name="Comma 25 2" xfId="10039" xr:uid="{00000000-0005-0000-0000-0000EB210000}"/>
    <cellStyle name="Comma 25 2 2" xfId="12824" xr:uid="{00000000-0005-0000-0000-0000EC210000}"/>
    <cellStyle name="Comma 25 2 2 2" xfId="34580" xr:uid="{00000000-0005-0000-0000-0000ED210000}"/>
    <cellStyle name="Comma 25 2 3" xfId="11587" xr:uid="{00000000-0005-0000-0000-0000EE210000}"/>
    <cellStyle name="Comma 25 2 3 2" xfId="33346" xr:uid="{00000000-0005-0000-0000-0000EF210000}"/>
    <cellStyle name="Comma 25 2 4" xfId="32093" xr:uid="{00000000-0005-0000-0000-0000F0210000}"/>
    <cellStyle name="Comma 25 3" xfId="7392" xr:uid="{00000000-0005-0000-0000-0000F1210000}"/>
    <cellStyle name="Comma 25 3 2" xfId="12519" xr:uid="{00000000-0005-0000-0000-0000F2210000}"/>
    <cellStyle name="Comma 25 3 2 2" xfId="34275" xr:uid="{00000000-0005-0000-0000-0000F3210000}"/>
    <cellStyle name="Comma 25 3 3" xfId="11282" xr:uid="{00000000-0005-0000-0000-0000F4210000}"/>
    <cellStyle name="Comma 25 3 3 2" xfId="33041" xr:uid="{00000000-0005-0000-0000-0000F5210000}"/>
    <cellStyle name="Comma 25 3 4" xfId="31616" xr:uid="{00000000-0005-0000-0000-0000F6210000}"/>
    <cellStyle name="Comma 25 4" xfId="11717" xr:uid="{00000000-0005-0000-0000-0000F7210000}"/>
    <cellStyle name="Comma 25 4 2" xfId="33476" xr:uid="{00000000-0005-0000-0000-0000F8210000}"/>
    <cellStyle name="Comma 25 5" xfId="10477" xr:uid="{00000000-0005-0000-0000-0000F9210000}"/>
    <cellStyle name="Comma 25 5 2" xfId="32239" xr:uid="{00000000-0005-0000-0000-0000FA210000}"/>
    <cellStyle name="Comma 25 6" xfId="30678" xr:uid="{00000000-0005-0000-0000-0000FB210000}"/>
    <cellStyle name="Comma 26" xfId="2260" xr:uid="{00000000-0005-0000-0000-0000FC210000}"/>
    <cellStyle name="Comma 26 2" xfId="2261" xr:uid="{00000000-0005-0000-0000-0000FD210000}"/>
    <cellStyle name="Comma 26 2 2" xfId="11719" xr:uid="{00000000-0005-0000-0000-0000FE210000}"/>
    <cellStyle name="Comma 26 2 2 2" xfId="33478" xr:uid="{00000000-0005-0000-0000-0000FF210000}"/>
    <cellStyle name="Comma 26 2 3" xfId="10479" xr:uid="{00000000-0005-0000-0000-000000220000}"/>
    <cellStyle name="Comma 26 2 3 2" xfId="32241" xr:uid="{00000000-0005-0000-0000-000001220000}"/>
    <cellStyle name="Comma 26 2 4" xfId="30680" xr:uid="{00000000-0005-0000-0000-000002220000}"/>
    <cellStyle name="Comma 26 3" xfId="3905" xr:uid="{00000000-0005-0000-0000-000003220000}"/>
    <cellStyle name="Comma 26 3 2" xfId="11908" xr:uid="{00000000-0005-0000-0000-000004220000}"/>
    <cellStyle name="Comma 26 3 2 2" xfId="33666" xr:uid="{00000000-0005-0000-0000-000005220000}"/>
    <cellStyle name="Comma 26 3 3" xfId="10670" xr:uid="{00000000-0005-0000-0000-000006220000}"/>
    <cellStyle name="Comma 26 3 3 2" xfId="32431" xr:uid="{00000000-0005-0000-0000-000007220000}"/>
    <cellStyle name="Comma 26 3 4" xfId="30875" xr:uid="{00000000-0005-0000-0000-000008220000}"/>
    <cellStyle name="Comma 26 4" xfId="11718" xr:uid="{00000000-0005-0000-0000-000009220000}"/>
    <cellStyle name="Comma 26 4 2" xfId="33477" xr:uid="{00000000-0005-0000-0000-00000A220000}"/>
    <cellStyle name="Comma 26 5" xfId="10478" xr:uid="{00000000-0005-0000-0000-00000B220000}"/>
    <cellStyle name="Comma 26 5 2" xfId="32240" xr:uid="{00000000-0005-0000-0000-00000C220000}"/>
    <cellStyle name="Comma 26 6" xfId="30679" xr:uid="{00000000-0005-0000-0000-00000D220000}"/>
    <cellStyle name="Comma 27" xfId="2262" xr:uid="{00000000-0005-0000-0000-00000E220000}"/>
    <cellStyle name="Comma 27 2" xfId="7394" xr:uid="{00000000-0005-0000-0000-00000F220000}"/>
    <cellStyle name="Comma 27 2 2" xfId="12520" xr:uid="{00000000-0005-0000-0000-000010220000}"/>
    <cellStyle name="Comma 27 2 2 2" xfId="34276" xr:uid="{00000000-0005-0000-0000-000011220000}"/>
    <cellStyle name="Comma 27 2 3" xfId="11283" xr:uid="{00000000-0005-0000-0000-000012220000}"/>
    <cellStyle name="Comma 27 2 3 2" xfId="33042" xr:uid="{00000000-0005-0000-0000-000013220000}"/>
    <cellStyle name="Comma 27 2 4" xfId="31617" xr:uid="{00000000-0005-0000-0000-000014220000}"/>
    <cellStyle name="Comma 27 3" xfId="11720" xr:uid="{00000000-0005-0000-0000-000015220000}"/>
    <cellStyle name="Comma 27 3 2" xfId="33479" xr:uid="{00000000-0005-0000-0000-000016220000}"/>
    <cellStyle name="Comma 27 4" xfId="10480" xr:uid="{00000000-0005-0000-0000-000017220000}"/>
    <cellStyle name="Comma 27 4 2" xfId="13526" xr:uid="{00000000-0005-0000-0000-000018220000}"/>
    <cellStyle name="Comma 27 4 3" xfId="32242" xr:uid="{00000000-0005-0000-0000-000019220000}"/>
    <cellStyle name="Comma 27 5" xfId="15569" xr:uid="{00000000-0005-0000-0000-00001A220000}"/>
    <cellStyle name="Comma 27 5 2" xfId="37272" xr:uid="{00000000-0005-0000-0000-00001B220000}"/>
    <cellStyle name="Comma 27 6" xfId="30681" xr:uid="{00000000-0005-0000-0000-00001C220000}"/>
    <cellStyle name="Comma 28" xfId="2263" xr:uid="{00000000-0005-0000-0000-00001D220000}"/>
    <cellStyle name="Comma 29" xfId="2162" xr:uid="{00000000-0005-0000-0000-00001E220000}"/>
    <cellStyle name="Comma 29 2" xfId="3906" xr:uid="{00000000-0005-0000-0000-00001F220000}"/>
    <cellStyle name="Comma 29 2 2" xfId="11909" xr:uid="{00000000-0005-0000-0000-000020220000}"/>
    <cellStyle name="Comma 29 2 2 2" xfId="33667" xr:uid="{00000000-0005-0000-0000-000021220000}"/>
    <cellStyle name="Comma 29 2 3" xfId="10671" xr:uid="{00000000-0005-0000-0000-000022220000}"/>
    <cellStyle name="Comma 29 2 3 2" xfId="32432" xr:uid="{00000000-0005-0000-0000-000023220000}"/>
    <cellStyle name="Comma 29 2 4" xfId="30876" xr:uid="{00000000-0005-0000-0000-000024220000}"/>
    <cellStyle name="Comma 29 3" xfId="11648" xr:uid="{00000000-0005-0000-0000-000025220000}"/>
    <cellStyle name="Comma 29 3 2" xfId="33407" xr:uid="{00000000-0005-0000-0000-000026220000}"/>
    <cellStyle name="Comma 29 4" xfId="10408" xr:uid="{00000000-0005-0000-0000-000027220000}"/>
    <cellStyle name="Comma 29 4 2" xfId="32170" xr:uid="{00000000-0005-0000-0000-000028220000}"/>
    <cellStyle name="Comma 29 5" xfId="30612" xr:uid="{00000000-0005-0000-0000-000029220000}"/>
    <cellStyle name="Comma 3" xfId="2264" xr:uid="{00000000-0005-0000-0000-00002A220000}"/>
    <cellStyle name="Comma 3 10" xfId="3446" xr:uid="{00000000-0005-0000-0000-00002B220000}"/>
    <cellStyle name="Comma 3 10 10" xfId="10596" xr:uid="{00000000-0005-0000-0000-00002C220000}"/>
    <cellStyle name="Comma 3 10 10 2" xfId="32358" xr:uid="{00000000-0005-0000-0000-00002D220000}"/>
    <cellStyle name="Comma 3 10 11" xfId="30801" xr:uid="{00000000-0005-0000-0000-00002E220000}"/>
    <cellStyle name="Comma 3 10 2" xfId="4214" xr:uid="{00000000-0005-0000-0000-00002F220000}"/>
    <cellStyle name="Comma 3 10 2 2" xfId="12131" xr:uid="{00000000-0005-0000-0000-000030220000}"/>
    <cellStyle name="Comma 3 10 2 2 2" xfId="33888" xr:uid="{00000000-0005-0000-0000-000031220000}"/>
    <cellStyle name="Comma 3 10 2 3" xfId="10893" xr:uid="{00000000-0005-0000-0000-000032220000}"/>
    <cellStyle name="Comma 3 10 2 3 2" xfId="32653" xr:uid="{00000000-0005-0000-0000-000033220000}"/>
    <cellStyle name="Comma 3 10 2 4" xfId="31097" xr:uid="{00000000-0005-0000-0000-000034220000}"/>
    <cellStyle name="Comma 3 10 3" xfId="6440" xr:uid="{00000000-0005-0000-0000-000035220000}"/>
    <cellStyle name="Comma 3 10 3 2" xfId="12309" xr:uid="{00000000-0005-0000-0000-000036220000}"/>
    <cellStyle name="Comma 3 10 3 2 2" xfId="34066" xr:uid="{00000000-0005-0000-0000-000037220000}"/>
    <cellStyle name="Comma 3 10 3 3" xfId="11072" xr:uid="{00000000-0005-0000-0000-000038220000}"/>
    <cellStyle name="Comma 3 10 3 3 2" xfId="32832" xr:uid="{00000000-0005-0000-0000-000039220000}"/>
    <cellStyle name="Comma 3 10 3 4" xfId="31317" xr:uid="{00000000-0005-0000-0000-00003A220000}"/>
    <cellStyle name="Comma 3 10 4" xfId="6877" xr:uid="{00000000-0005-0000-0000-00003B220000}"/>
    <cellStyle name="Comma 3 10 4 2" xfId="12364" xr:uid="{00000000-0005-0000-0000-00003C220000}"/>
    <cellStyle name="Comma 3 10 4 2 2" xfId="34121" xr:uid="{00000000-0005-0000-0000-00003D220000}"/>
    <cellStyle name="Comma 3 10 4 3" xfId="11127" xr:uid="{00000000-0005-0000-0000-00003E220000}"/>
    <cellStyle name="Comma 3 10 4 3 2" xfId="32887" xr:uid="{00000000-0005-0000-0000-00003F220000}"/>
    <cellStyle name="Comma 3 10 4 4" xfId="31375" xr:uid="{00000000-0005-0000-0000-000040220000}"/>
    <cellStyle name="Comma 3 10 5" xfId="7436" xr:uid="{00000000-0005-0000-0000-000041220000}"/>
    <cellStyle name="Comma 3 10 5 2" xfId="12560" xr:uid="{00000000-0005-0000-0000-000042220000}"/>
    <cellStyle name="Comma 3 10 5 2 2" xfId="34316" xr:uid="{00000000-0005-0000-0000-000043220000}"/>
    <cellStyle name="Comma 3 10 5 3" xfId="11323" xr:uid="{00000000-0005-0000-0000-000044220000}"/>
    <cellStyle name="Comma 3 10 5 3 2" xfId="33082" xr:uid="{00000000-0005-0000-0000-000045220000}"/>
    <cellStyle name="Comma 3 10 5 4" xfId="31657" xr:uid="{00000000-0005-0000-0000-000046220000}"/>
    <cellStyle name="Comma 3 10 6" xfId="7824" xr:uid="{00000000-0005-0000-0000-000047220000}"/>
    <cellStyle name="Comma 3 10 6 2" xfId="12638" xr:uid="{00000000-0005-0000-0000-000048220000}"/>
    <cellStyle name="Comma 3 10 6 2 2" xfId="34394" xr:uid="{00000000-0005-0000-0000-000049220000}"/>
    <cellStyle name="Comma 3 10 6 3" xfId="11401" xr:uid="{00000000-0005-0000-0000-00004A220000}"/>
    <cellStyle name="Comma 3 10 6 3 2" xfId="33160" xr:uid="{00000000-0005-0000-0000-00004B220000}"/>
    <cellStyle name="Comma 3 10 6 4" xfId="31798" xr:uid="{00000000-0005-0000-0000-00004C220000}"/>
    <cellStyle name="Comma 3 10 7" xfId="8346" xr:uid="{00000000-0005-0000-0000-00004D220000}"/>
    <cellStyle name="Comma 3 10 7 2" xfId="12702" xr:uid="{00000000-0005-0000-0000-00004E220000}"/>
    <cellStyle name="Comma 3 10 7 2 2" xfId="34458" xr:uid="{00000000-0005-0000-0000-00004F220000}"/>
    <cellStyle name="Comma 3 10 7 3" xfId="11465" xr:uid="{00000000-0005-0000-0000-000050220000}"/>
    <cellStyle name="Comma 3 10 7 3 2" xfId="33224" xr:uid="{00000000-0005-0000-0000-000051220000}"/>
    <cellStyle name="Comma 3 10 7 4" xfId="31925" xr:uid="{00000000-0005-0000-0000-000052220000}"/>
    <cellStyle name="Comma 3 10 8" xfId="10040" xr:uid="{00000000-0005-0000-0000-000053220000}"/>
    <cellStyle name="Comma 3 10 8 2" xfId="12825" xr:uid="{00000000-0005-0000-0000-000054220000}"/>
    <cellStyle name="Comma 3 10 8 2 2" xfId="34581" xr:uid="{00000000-0005-0000-0000-000055220000}"/>
    <cellStyle name="Comma 3 10 8 3" xfId="11588" xr:uid="{00000000-0005-0000-0000-000056220000}"/>
    <cellStyle name="Comma 3 10 8 3 2" xfId="33347" xr:uid="{00000000-0005-0000-0000-000057220000}"/>
    <cellStyle name="Comma 3 10 8 4" xfId="32094" xr:uid="{00000000-0005-0000-0000-000058220000}"/>
    <cellStyle name="Comma 3 10 9" xfId="11834" xr:uid="{00000000-0005-0000-0000-000059220000}"/>
    <cellStyle name="Comma 3 10 9 2" xfId="33593" xr:uid="{00000000-0005-0000-0000-00005A220000}"/>
    <cellStyle name="Comma 3 100" xfId="6439" xr:uid="{00000000-0005-0000-0000-00005B220000}"/>
    <cellStyle name="Comma 3 100 2" xfId="12308" xr:uid="{00000000-0005-0000-0000-00005C220000}"/>
    <cellStyle name="Comma 3 100 2 2" xfId="34065" xr:uid="{00000000-0005-0000-0000-00005D220000}"/>
    <cellStyle name="Comma 3 100 3" xfId="11071" xr:uid="{00000000-0005-0000-0000-00005E220000}"/>
    <cellStyle name="Comma 3 100 3 2" xfId="32831" xr:uid="{00000000-0005-0000-0000-00005F220000}"/>
    <cellStyle name="Comma 3 100 4" xfId="31316" xr:uid="{00000000-0005-0000-0000-000060220000}"/>
    <cellStyle name="Comma 3 101" xfId="6878" xr:uid="{00000000-0005-0000-0000-000061220000}"/>
    <cellStyle name="Comma 3 101 2" xfId="12365" xr:uid="{00000000-0005-0000-0000-000062220000}"/>
    <cellStyle name="Comma 3 101 2 2" xfId="34122" xr:uid="{00000000-0005-0000-0000-000063220000}"/>
    <cellStyle name="Comma 3 101 3" xfId="11128" xr:uid="{00000000-0005-0000-0000-000064220000}"/>
    <cellStyle name="Comma 3 101 3 2" xfId="32888" xr:uid="{00000000-0005-0000-0000-000065220000}"/>
    <cellStyle name="Comma 3 101 4" xfId="31376" xr:uid="{00000000-0005-0000-0000-000066220000}"/>
    <cellStyle name="Comma 3 102" xfId="7823" xr:uid="{00000000-0005-0000-0000-000067220000}"/>
    <cellStyle name="Comma 3 102 2" xfId="12637" xr:uid="{00000000-0005-0000-0000-000068220000}"/>
    <cellStyle name="Comma 3 102 2 2" xfId="34393" xr:uid="{00000000-0005-0000-0000-000069220000}"/>
    <cellStyle name="Comma 3 102 3" xfId="11400" xr:uid="{00000000-0005-0000-0000-00006A220000}"/>
    <cellStyle name="Comma 3 102 3 2" xfId="33159" xr:uid="{00000000-0005-0000-0000-00006B220000}"/>
    <cellStyle name="Comma 3 102 4" xfId="31797" xr:uid="{00000000-0005-0000-0000-00006C220000}"/>
    <cellStyle name="Comma 3 103" xfId="8347" xr:uid="{00000000-0005-0000-0000-00006D220000}"/>
    <cellStyle name="Comma 3 103 2" xfId="12703" xr:uid="{00000000-0005-0000-0000-00006E220000}"/>
    <cellStyle name="Comma 3 103 2 2" xfId="34459" xr:uid="{00000000-0005-0000-0000-00006F220000}"/>
    <cellStyle name="Comma 3 103 3" xfId="11466" xr:uid="{00000000-0005-0000-0000-000070220000}"/>
    <cellStyle name="Comma 3 103 3 2" xfId="33225" xr:uid="{00000000-0005-0000-0000-000071220000}"/>
    <cellStyle name="Comma 3 103 4" xfId="31926" xr:uid="{00000000-0005-0000-0000-000072220000}"/>
    <cellStyle name="Comma 3 11" xfId="3447" xr:uid="{00000000-0005-0000-0000-000073220000}"/>
    <cellStyle name="Comma 3 11 10" xfId="10597" xr:uid="{00000000-0005-0000-0000-000074220000}"/>
    <cellStyle name="Comma 3 11 10 2" xfId="32359" xr:uid="{00000000-0005-0000-0000-000075220000}"/>
    <cellStyle name="Comma 3 11 11" xfId="30802" xr:uid="{00000000-0005-0000-0000-000076220000}"/>
    <cellStyle name="Comma 3 11 2" xfId="4215" xr:uid="{00000000-0005-0000-0000-000077220000}"/>
    <cellStyle name="Comma 3 11 2 2" xfId="12132" xr:uid="{00000000-0005-0000-0000-000078220000}"/>
    <cellStyle name="Comma 3 11 2 2 2" xfId="33889" xr:uid="{00000000-0005-0000-0000-000079220000}"/>
    <cellStyle name="Comma 3 11 2 3" xfId="10894" xr:uid="{00000000-0005-0000-0000-00007A220000}"/>
    <cellStyle name="Comma 3 11 2 3 2" xfId="32654" xr:uid="{00000000-0005-0000-0000-00007B220000}"/>
    <cellStyle name="Comma 3 11 2 4" xfId="31098" xr:uid="{00000000-0005-0000-0000-00007C220000}"/>
    <cellStyle name="Comma 3 11 3" xfId="6441" xr:uid="{00000000-0005-0000-0000-00007D220000}"/>
    <cellStyle name="Comma 3 11 3 2" xfId="12310" xr:uid="{00000000-0005-0000-0000-00007E220000}"/>
    <cellStyle name="Comma 3 11 3 2 2" xfId="34067" xr:uid="{00000000-0005-0000-0000-00007F220000}"/>
    <cellStyle name="Comma 3 11 3 3" xfId="11073" xr:uid="{00000000-0005-0000-0000-000080220000}"/>
    <cellStyle name="Comma 3 11 3 3 2" xfId="32833" xr:uid="{00000000-0005-0000-0000-000081220000}"/>
    <cellStyle name="Comma 3 11 3 4" xfId="31318" xr:uid="{00000000-0005-0000-0000-000082220000}"/>
    <cellStyle name="Comma 3 11 4" xfId="6876" xr:uid="{00000000-0005-0000-0000-000083220000}"/>
    <cellStyle name="Comma 3 11 4 2" xfId="12363" xr:uid="{00000000-0005-0000-0000-000084220000}"/>
    <cellStyle name="Comma 3 11 4 2 2" xfId="34120" xr:uid="{00000000-0005-0000-0000-000085220000}"/>
    <cellStyle name="Comma 3 11 4 3" xfId="11126" xr:uid="{00000000-0005-0000-0000-000086220000}"/>
    <cellStyle name="Comma 3 11 4 3 2" xfId="32886" xr:uid="{00000000-0005-0000-0000-000087220000}"/>
    <cellStyle name="Comma 3 11 4 4" xfId="31374" xr:uid="{00000000-0005-0000-0000-000088220000}"/>
    <cellStyle name="Comma 3 11 5" xfId="7437" xr:uid="{00000000-0005-0000-0000-000089220000}"/>
    <cellStyle name="Comma 3 11 5 2" xfId="12561" xr:uid="{00000000-0005-0000-0000-00008A220000}"/>
    <cellStyle name="Comma 3 11 5 2 2" xfId="34317" xr:uid="{00000000-0005-0000-0000-00008B220000}"/>
    <cellStyle name="Comma 3 11 5 3" xfId="11324" xr:uid="{00000000-0005-0000-0000-00008C220000}"/>
    <cellStyle name="Comma 3 11 5 3 2" xfId="33083" xr:uid="{00000000-0005-0000-0000-00008D220000}"/>
    <cellStyle name="Comma 3 11 5 4" xfId="31658" xr:uid="{00000000-0005-0000-0000-00008E220000}"/>
    <cellStyle name="Comma 3 11 6" xfId="7825" xr:uid="{00000000-0005-0000-0000-00008F220000}"/>
    <cellStyle name="Comma 3 11 6 2" xfId="12639" xr:uid="{00000000-0005-0000-0000-000090220000}"/>
    <cellStyle name="Comma 3 11 6 2 2" xfId="34395" xr:uid="{00000000-0005-0000-0000-000091220000}"/>
    <cellStyle name="Comma 3 11 6 3" xfId="11402" xr:uid="{00000000-0005-0000-0000-000092220000}"/>
    <cellStyle name="Comma 3 11 6 3 2" xfId="33161" xr:uid="{00000000-0005-0000-0000-000093220000}"/>
    <cellStyle name="Comma 3 11 6 4" xfId="31799" xr:uid="{00000000-0005-0000-0000-000094220000}"/>
    <cellStyle name="Comma 3 11 7" xfId="8345" xr:uid="{00000000-0005-0000-0000-000095220000}"/>
    <cellStyle name="Comma 3 11 7 2" xfId="12701" xr:uid="{00000000-0005-0000-0000-000096220000}"/>
    <cellStyle name="Comma 3 11 7 2 2" xfId="34457" xr:uid="{00000000-0005-0000-0000-000097220000}"/>
    <cellStyle name="Comma 3 11 7 3" xfId="11464" xr:uid="{00000000-0005-0000-0000-000098220000}"/>
    <cellStyle name="Comma 3 11 7 3 2" xfId="33223" xr:uid="{00000000-0005-0000-0000-000099220000}"/>
    <cellStyle name="Comma 3 11 7 4" xfId="31924" xr:uid="{00000000-0005-0000-0000-00009A220000}"/>
    <cellStyle name="Comma 3 11 8" xfId="10041" xr:uid="{00000000-0005-0000-0000-00009B220000}"/>
    <cellStyle name="Comma 3 11 8 2" xfId="12826" xr:uid="{00000000-0005-0000-0000-00009C220000}"/>
    <cellStyle name="Comma 3 11 8 2 2" xfId="34582" xr:uid="{00000000-0005-0000-0000-00009D220000}"/>
    <cellStyle name="Comma 3 11 8 3" xfId="11589" xr:uid="{00000000-0005-0000-0000-00009E220000}"/>
    <cellStyle name="Comma 3 11 8 3 2" xfId="33348" xr:uid="{00000000-0005-0000-0000-00009F220000}"/>
    <cellStyle name="Comma 3 11 8 4" xfId="32095" xr:uid="{00000000-0005-0000-0000-0000A0220000}"/>
    <cellStyle name="Comma 3 11 9" xfId="11835" xr:uid="{00000000-0005-0000-0000-0000A1220000}"/>
    <cellStyle name="Comma 3 11 9 2" xfId="33594" xr:uid="{00000000-0005-0000-0000-0000A2220000}"/>
    <cellStyle name="Comma 3 12" xfId="3448" xr:uid="{00000000-0005-0000-0000-0000A3220000}"/>
    <cellStyle name="Comma 3 12 10" xfId="30803" xr:uid="{00000000-0005-0000-0000-0000A4220000}"/>
    <cellStyle name="Comma 3 12 2" xfId="4216" xr:uid="{00000000-0005-0000-0000-0000A5220000}"/>
    <cellStyle name="Comma 3 12 2 2" xfId="12133" xr:uid="{00000000-0005-0000-0000-0000A6220000}"/>
    <cellStyle name="Comma 3 12 2 2 2" xfId="33890" xr:uid="{00000000-0005-0000-0000-0000A7220000}"/>
    <cellStyle name="Comma 3 12 2 3" xfId="10895" xr:uid="{00000000-0005-0000-0000-0000A8220000}"/>
    <cellStyle name="Comma 3 12 2 3 2" xfId="32655" xr:uid="{00000000-0005-0000-0000-0000A9220000}"/>
    <cellStyle name="Comma 3 12 2 4" xfId="31099" xr:uid="{00000000-0005-0000-0000-0000AA220000}"/>
    <cellStyle name="Comma 3 12 3" xfId="6442" xr:uid="{00000000-0005-0000-0000-0000AB220000}"/>
    <cellStyle name="Comma 3 12 3 2" xfId="12311" xr:uid="{00000000-0005-0000-0000-0000AC220000}"/>
    <cellStyle name="Comma 3 12 3 2 2" xfId="34068" xr:uid="{00000000-0005-0000-0000-0000AD220000}"/>
    <cellStyle name="Comma 3 12 3 3" xfId="11074" xr:uid="{00000000-0005-0000-0000-0000AE220000}"/>
    <cellStyle name="Comma 3 12 3 3 2" xfId="32834" xr:uid="{00000000-0005-0000-0000-0000AF220000}"/>
    <cellStyle name="Comma 3 12 3 4" xfId="31319" xr:uid="{00000000-0005-0000-0000-0000B0220000}"/>
    <cellStyle name="Comma 3 12 4" xfId="6875" xr:uid="{00000000-0005-0000-0000-0000B1220000}"/>
    <cellStyle name="Comma 3 12 4 2" xfId="12362" xr:uid="{00000000-0005-0000-0000-0000B2220000}"/>
    <cellStyle name="Comma 3 12 4 2 2" xfId="34119" xr:uid="{00000000-0005-0000-0000-0000B3220000}"/>
    <cellStyle name="Comma 3 12 4 3" xfId="11125" xr:uid="{00000000-0005-0000-0000-0000B4220000}"/>
    <cellStyle name="Comma 3 12 4 3 2" xfId="32885" xr:uid="{00000000-0005-0000-0000-0000B5220000}"/>
    <cellStyle name="Comma 3 12 4 4" xfId="31373" xr:uid="{00000000-0005-0000-0000-0000B6220000}"/>
    <cellStyle name="Comma 3 12 5" xfId="7438" xr:uid="{00000000-0005-0000-0000-0000B7220000}"/>
    <cellStyle name="Comma 3 12 5 2" xfId="12562" xr:uid="{00000000-0005-0000-0000-0000B8220000}"/>
    <cellStyle name="Comma 3 12 5 2 2" xfId="34318" xr:uid="{00000000-0005-0000-0000-0000B9220000}"/>
    <cellStyle name="Comma 3 12 5 3" xfId="11325" xr:uid="{00000000-0005-0000-0000-0000BA220000}"/>
    <cellStyle name="Comma 3 12 5 3 2" xfId="33084" xr:uid="{00000000-0005-0000-0000-0000BB220000}"/>
    <cellStyle name="Comma 3 12 5 4" xfId="31659" xr:uid="{00000000-0005-0000-0000-0000BC220000}"/>
    <cellStyle name="Comma 3 12 6" xfId="7826" xr:uid="{00000000-0005-0000-0000-0000BD220000}"/>
    <cellStyle name="Comma 3 12 6 2" xfId="12640" xr:uid="{00000000-0005-0000-0000-0000BE220000}"/>
    <cellStyle name="Comma 3 12 6 2 2" xfId="34396" xr:uid="{00000000-0005-0000-0000-0000BF220000}"/>
    <cellStyle name="Comma 3 12 6 3" xfId="11403" xr:uid="{00000000-0005-0000-0000-0000C0220000}"/>
    <cellStyle name="Comma 3 12 6 3 2" xfId="33162" xr:uid="{00000000-0005-0000-0000-0000C1220000}"/>
    <cellStyle name="Comma 3 12 6 4" xfId="31800" xr:uid="{00000000-0005-0000-0000-0000C2220000}"/>
    <cellStyle name="Comma 3 12 7" xfId="8344" xr:uid="{00000000-0005-0000-0000-0000C3220000}"/>
    <cellStyle name="Comma 3 12 7 2" xfId="12700" xr:uid="{00000000-0005-0000-0000-0000C4220000}"/>
    <cellStyle name="Comma 3 12 7 2 2" xfId="34456" xr:uid="{00000000-0005-0000-0000-0000C5220000}"/>
    <cellStyle name="Comma 3 12 7 3" xfId="11463" xr:uid="{00000000-0005-0000-0000-0000C6220000}"/>
    <cellStyle name="Comma 3 12 7 3 2" xfId="33222" xr:uid="{00000000-0005-0000-0000-0000C7220000}"/>
    <cellStyle name="Comma 3 12 7 4" xfId="31923" xr:uid="{00000000-0005-0000-0000-0000C8220000}"/>
    <cellStyle name="Comma 3 12 8" xfId="11836" xr:uid="{00000000-0005-0000-0000-0000C9220000}"/>
    <cellStyle name="Comma 3 12 8 2" xfId="33595" xr:uid="{00000000-0005-0000-0000-0000CA220000}"/>
    <cellStyle name="Comma 3 12 9" xfId="10598" xr:uid="{00000000-0005-0000-0000-0000CB220000}"/>
    <cellStyle name="Comma 3 12 9 2" xfId="32360" xr:uid="{00000000-0005-0000-0000-0000CC220000}"/>
    <cellStyle name="Comma 3 13" xfId="3449" xr:uid="{00000000-0005-0000-0000-0000CD220000}"/>
    <cellStyle name="Comma 3 13 10" xfId="30804" xr:uid="{00000000-0005-0000-0000-0000CE220000}"/>
    <cellStyle name="Comma 3 13 2" xfId="4217" xr:uid="{00000000-0005-0000-0000-0000CF220000}"/>
    <cellStyle name="Comma 3 13 2 2" xfId="12134" xr:uid="{00000000-0005-0000-0000-0000D0220000}"/>
    <cellStyle name="Comma 3 13 2 2 2" xfId="33891" xr:uid="{00000000-0005-0000-0000-0000D1220000}"/>
    <cellStyle name="Comma 3 13 2 3" xfId="10896" xr:uid="{00000000-0005-0000-0000-0000D2220000}"/>
    <cellStyle name="Comma 3 13 2 3 2" xfId="32656" xr:uid="{00000000-0005-0000-0000-0000D3220000}"/>
    <cellStyle name="Comma 3 13 2 4" xfId="31100" xr:uid="{00000000-0005-0000-0000-0000D4220000}"/>
    <cellStyle name="Comma 3 13 3" xfId="6443" xr:uid="{00000000-0005-0000-0000-0000D5220000}"/>
    <cellStyle name="Comma 3 13 3 2" xfId="12312" xr:uid="{00000000-0005-0000-0000-0000D6220000}"/>
    <cellStyle name="Comma 3 13 3 2 2" xfId="34069" xr:uid="{00000000-0005-0000-0000-0000D7220000}"/>
    <cellStyle name="Comma 3 13 3 3" xfId="11075" xr:uid="{00000000-0005-0000-0000-0000D8220000}"/>
    <cellStyle name="Comma 3 13 3 3 2" xfId="32835" xr:uid="{00000000-0005-0000-0000-0000D9220000}"/>
    <cellStyle name="Comma 3 13 3 4" xfId="31320" xr:uid="{00000000-0005-0000-0000-0000DA220000}"/>
    <cellStyle name="Comma 3 13 4" xfId="6874" xr:uid="{00000000-0005-0000-0000-0000DB220000}"/>
    <cellStyle name="Comma 3 13 4 2" xfId="12361" xr:uid="{00000000-0005-0000-0000-0000DC220000}"/>
    <cellStyle name="Comma 3 13 4 2 2" xfId="34118" xr:uid="{00000000-0005-0000-0000-0000DD220000}"/>
    <cellStyle name="Comma 3 13 4 3" xfId="11124" xr:uid="{00000000-0005-0000-0000-0000DE220000}"/>
    <cellStyle name="Comma 3 13 4 3 2" xfId="32884" xr:uid="{00000000-0005-0000-0000-0000DF220000}"/>
    <cellStyle name="Comma 3 13 4 4" xfId="31372" xr:uid="{00000000-0005-0000-0000-0000E0220000}"/>
    <cellStyle name="Comma 3 13 5" xfId="7439" xr:uid="{00000000-0005-0000-0000-0000E1220000}"/>
    <cellStyle name="Comma 3 13 5 2" xfId="12563" xr:uid="{00000000-0005-0000-0000-0000E2220000}"/>
    <cellStyle name="Comma 3 13 5 2 2" xfId="34319" xr:uid="{00000000-0005-0000-0000-0000E3220000}"/>
    <cellStyle name="Comma 3 13 5 3" xfId="11326" xr:uid="{00000000-0005-0000-0000-0000E4220000}"/>
    <cellStyle name="Comma 3 13 5 3 2" xfId="33085" xr:uid="{00000000-0005-0000-0000-0000E5220000}"/>
    <cellStyle name="Comma 3 13 5 4" xfId="31660" xr:uid="{00000000-0005-0000-0000-0000E6220000}"/>
    <cellStyle name="Comma 3 13 6" xfId="7827" xr:uid="{00000000-0005-0000-0000-0000E7220000}"/>
    <cellStyle name="Comma 3 13 6 2" xfId="12641" xr:uid="{00000000-0005-0000-0000-0000E8220000}"/>
    <cellStyle name="Comma 3 13 6 2 2" xfId="34397" xr:uid="{00000000-0005-0000-0000-0000E9220000}"/>
    <cellStyle name="Comma 3 13 6 3" xfId="11404" xr:uid="{00000000-0005-0000-0000-0000EA220000}"/>
    <cellStyle name="Comma 3 13 6 3 2" xfId="33163" xr:uid="{00000000-0005-0000-0000-0000EB220000}"/>
    <cellStyle name="Comma 3 13 6 4" xfId="31801" xr:uid="{00000000-0005-0000-0000-0000EC220000}"/>
    <cellStyle name="Comma 3 13 7" xfId="8343" xr:uid="{00000000-0005-0000-0000-0000ED220000}"/>
    <cellStyle name="Comma 3 13 7 2" xfId="12699" xr:uid="{00000000-0005-0000-0000-0000EE220000}"/>
    <cellStyle name="Comma 3 13 7 2 2" xfId="34455" xr:uid="{00000000-0005-0000-0000-0000EF220000}"/>
    <cellStyle name="Comma 3 13 7 3" xfId="11462" xr:uid="{00000000-0005-0000-0000-0000F0220000}"/>
    <cellStyle name="Comma 3 13 7 3 2" xfId="33221" xr:uid="{00000000-0005-0000-0000-0000F1220000}"/>
    <cellStyle name="Comma 3 13 7 4" xfId="31922" xr:uid="{00000000-0005-0000-0000-0000F2220000}"/>
    <cellStyle name="Comma 3 13 8" xfId="11837" xr:uid="{00000000-0005-0000-0000-0000F3220000}"/>
    <cellStyle name="Comma 3 13 8 2" xfId="33596" xr:uid="{00000000-0005-0000-0000-0000F4220000}"/>
    <cellStyle name="Comma 3 13 9" xfId="10599" xr:uid="{00000000-0005-0000-0000-0000F5220000}"/>
    <cellStyle name="Comma 3 13 9 2" xfId="32361" xr:uid="{00000000-0005-0000-0000-0000F6220000}"/>
    <cellStyle name="Comma 3 14" xfId="3450" xr:uid="{00000000-0005-0000-0000-0000F7220000}"/>
    <cellStyle name="Comma 3 14 10" xfId="30805" xr:uid="{00000000-0005-0000-0000-0000F8220000}"/>
    <cellStyle name="Comma 3 14 2" xfId="4218" xr:uid="{00000000-0005-0000-0000-0000F9220000}"/>
    <cellStyle name="Comma 3 14 2 2" xfId="12135" xr:uid="{00000000-0005-0000-0000-0000FA220000}"/>
    <cellStyle name="Comma 3 14 2 2 2" xfId="33892" xr:uid="{00000000-0005-0000-0000-0000FB220000}"/>
    <cellStyle name="Comma 3 14 2 3" xfId="10897" xr:uid="{00000000-0005-0000-0000-0000FC220000}"/>
    <cellStyle name="Comma 3 14 2 3 2" xfId="32657" xr:uid="{00000000-0005-0000-0000-0000FD220000}"/>
    <cellStyle name="Comma 3 14 2 4" xfId="31101" xr:uid="{00000000-0005-0000-0000-0000FE220000}"/>
    <cellStyle name="Comma 3 14 3" xfId="6444" xr:uid="{00000000-0005-0000-0000-0000FF220000}"/>
    <cellStyle name="Comma 3 14 3 2" xfId="12313" xr:uid="{00000000-0005-0000-0000-000000230000}"/>
    <cellStyle name="Comma 3 14 3 2 2" xfId="34070" xr:uid="{00000000-0005-0000-0000-000001230000}"/>
    <cellStyle name="Comma 3 14 3 3" xfId="11076" xr:uid="{00000000-0005-0000-0000-000002230000}"/>
    <cellStyle name="Comma 3 14 3 3 2" xfId="32836" xr:uid="{00000000-0005-0000-0000-000003230000}"/>
    <cellStyle name="Comma 3 14 3 4" xfId="31321" xr:uid="{00000000-0005-0000-0000-000004230000}"/>
    <cellStyle name="Comma 3 14 4" xfId="6873" xr:uid="{00000000-0005-0000-0000-000005230000}"/>
    <cellStyle name="Comma 3 14 4 2" xfId="12360" xr:uid="{00000000-0005-0000-0000-000006230000}"/>
    <cellStyle name="Comma 3 14 4 2 2" xfId="34117" xr:uid="{00000000-0005-0000-0000-000007230000}"/>
    <cellStyle name="Comma 3 14 4 3" xfId="11123" xr:uid="{00000000-0005-0000-0000-000008230000}"/>
    <cellStyle name="Comma 3 14 4 3 2" xfId="32883" xr:uid="{00000000-0005-0000-0000-000009230000}"/>
    <cellStyle name="Comma 3 14 4 4" xfId="31371" xr:uid="{00000000-0005-0000-0000-00000A230000}"/>
    <cellStyle name="Comma 3 14 5" xfId="7440" xr:uid="{00000000-0005-0000-0000-00000B230000}"/>
    <cellStyle name="Comma 3 14 5 2" xfId="12564" xr:uid="{00000000-0005-0000-0000-00000C230000}"/>
    <cellStyle name="Comma 3 14 5 2 2" xfId="34320" xr:uid="{00000000-0005-0000-0000-00000D230000}"/>
    <cellStyle name="Comma 3 14 5 3" xfId="11327" xr:uid="{00000000-0005-0000-0000-00000E230000}"/>
    <cellStyle name="Comma 3 14 5 3 2" xfId="33086" xr:uid="{00000000-0005-0000-0000-00000F230000}"/>
    <cellStyle name="Comma 3 14 5 4" xfId="31661" xr:uid="{00000000-0005-0000-0000-000010230000}"/>
    <cellStyle name="Comma 3 14 6" xfId="7828" xr:uid="{00000000-0005-0000-0000-000011230000}"/>
    <cellStyle name="Comma 3 14 6 2" xfId="12642" xr:uid="{00000000-0005-0000-0000-000012230000}"/>
    <cellStyle name="Comma 3 14 6 2 2" xfId="34398" xr:uid="{00000000-0005-0000-0000-000013230000}"/>
    <cellStyle name="Comma 3 14 6 3" xfId="11405" xr:uid="{00000000-0005-0000-0000-000014230000}"/>
    <cellStyle name="Comma 3 14 6 3 2" xfId="33164" xr:uid="{00000000-0005-0000-0000-000015230000}"/>
    <cellStyle name="Comma 3 14 6 4" xfId="31802" xr:uid="{00000000-0005-0000-0000-000016230000}"/>
    <cellStyle name="Comma 3 14 7" xfId="8342" xr:uid="{00000000-0005-0000-0000-000017230000}"/>
    <cellStyle name="Comma 3 14 7 2" xfId="12698" xr:uid="{00000000-0005-0000-0000-000018230000}"/>
    <cellStyle name="Comma 3 14 7 2 2" xfId="34454" xr:uid="{00000000-0005-0000-0000-000019230000}"/>
    <cellStyle name="Comma 3 14 7 3" xfId="11461" xr:uid="{00000000-0005-0000-0000-00001A230000}"/>
    <cellStyle name="Comma 3 14 7 3 2" xfId="33220" xr:uid="{00000000-0005-0000-0000-00001B230000}"/>
    <cellStyle name="Comma 3 14 7 4" xfId="31921" xr:uid="{00000000-0005-0000-0000-00001C230000}"/>
    <cellStyle name="Comma 3 14 8" xfId="11838" xr:uid="{00000000-0005-0000-0000-00001D230000}"/>
    <cellStyle name="Comma 3 14 8 2" xfId="33597" xr:uid="{00000000-0005-0000-0000-00001E230000}"/>
    <cellStyle name="Comma 3 14 9" xfId="10600" xr:uid="{00000000-0005-0000-0000-00001F230000}"/>
    <cellStyle name="Comma 3 14 9 2" xfId="32362" xr:uid="{00000000-0005-0000-0000-000020230000}"/>
    <cellStyle name="Comma 3 15" xfId="3451" xr:uid="{00000000-0005-0000-0000-000021230000}"/>
    <cellStyle name="Comma 3 15 10" xfId="30806" xr:uid="{00000000-0005-0000-0000-000022230000}"/>
    <cellStyle name="Comma 3 15 2" xfId="4219" xr:uid="{00000000-0005-0000-0000-000023230000}"/>
    <cellStyle name="Comma 3 15 2 2" xfId="12136" xr:uid="{00000000-0005-0000-0000-000024230000}"/>
    <cellStyle name="Comma 3 15 2 2 2" xfId="33893" xr:uid="{00000000-0005-0000-0000-000025230000}"/>
    <cellStyle name="Comma 3 15 2 3" xfId="10898" xr:uid="{00000000-0005-0000-0000-000026230000}"/>
    <cellStyle name="Comma 3 15 2 3 2" xfId="32658" xr:uid="{00000000-0005-0000-0000-000027230000}"/>
    <cellStyle name="Comma 3 15 2 4" xfId="31102" xr:uid="{00000000-0005-0000-0000-000028230000}"/>
    <cellStyle name="Comma 3 15 3" xfId="6445" xr:uid="{00000000-0005-0000-0000-000029230000}"/>
    <cellStyle name="Comma 3 15 3 2" xfId="12314" xr:uid="{00000000-0005-0000-0000-00002A230000}"/>
    <cellStyle name="Comma 3 15 3 2 2" xfId="34071" xr:uid="{00000000-0005-0000-0000-00002B230000}"/>
    <cellStyle name="Comma 3 15 3 3" xfId="11077" xr:uid="{00000000-0005-0000-0000-00002C230000}"/>
    <cellStyle name="Comma 3 15 3 3 2" xfId="32837" xr:uid="{00000000-0005-0000-0000-00002D230000}"/>
    <cellStyle name="Comma 3 15 3 4" xfId="31322" xr:uid="{00000000-0005-0000-0000-00002E230000}"/>
    <cellStyle name="Comma 3 15 4" xfId="6872" xr:uid="{00000000-0005-0000-0000-00002F230000}"/>
    <cellStyle name="Comma 3 15 4 2" xfId="12359" xr:uid="{00000000-0005-0000-0000-000030230000}"/>
    <cellStyle name="Comma 3 15 4 2 2" xfId="34116" xr:uid="{00000000-0005-0000-0000-000031230000}"/>
    <cellStyle name="Comma 3 15 4 3" xfId="11122" xr:uid="{00000000-0005-0000-0000-000032230000}"/>
    <cellStyle name="Comma 3 15 4 3 2" xfId="32882" xr:uid="{00000000-0005-0000-0000-000033230000}"/>
    <cellStyle name="Comma 3 15 4 4" xfId="31370" xr:uid="{00000000-0005-0000-0000-000034230000}"/>
    <cellStyle name="Comma 3 15 5" xfId="7441" xr:uid="{00000000-0005-0000-0000-000035230000}"/>
    <cellStyle name="Comma 3 15 5 2" xfId="12565" xr:uid="{00000000-0005-0000-0000-000036230000}"/>
    <cellStyle name="Comma 3 15 5 2 2" xfId="34321" xr:uid="{00000000-0005-0000-0000-000037230000}"/>
    <cellStyle name="Comma 3 15 5 3" xfId="11328" xr:uid="{00000000-0005-0000-0000-000038230000}"/>
    <cellStyle name="Comma 3 15 5 3 2" xfId="33087" xr:uid="{00000000-0005-0000-0000-000039230000}"/>
    <cellStyle name="Comma 3 15 5 4" xfId="31662" xr:uid="{00000000-0005-0000-0000-00003A230000}"/>
    <cellStyle name="Comma 3 15 6" xfId="7829" xr:uid="{00000000-0005-0000-0000-00003B230000}"/>
    <cellStyle name="Comma 3 15 6 2" xfId="12643" xr:uid="{00000000-0005-0000-0000-00003C230000}"/>
    <cellStyle name="Comma 3 15 6 2 2" xfId="34399" xr:uid="{00000000-0005-0000-0000-00003D230000}"/>
    <cellStyle name="Comma 3 15 6 3" xfId="11406" xr:uid="{00000000-0005-0000-0000-00003E230000}"/>
    <cellStyle name="Comma 3 15 6 3 2" xfId="33165" xr:uid="{00000000-0005-0000-0000-00003F230000}"/>
    <cellStyle name="Comma 3 15 6 4" xfId="31803" xr:uid="{00000000-0005-0000-0000-000040230000}"/>
    <cellStyle name="Comma 3 15 7" xfId="8341" xr:uid="{00000000-0005-0000-0000-000041230000}"/>
    <cellStyle name="Comma 3 15 7 2" xfId="12697" xr:uid="{00000000-0005-0000-0000-000042230000}"/>
    <cellStyle name="Comma 3 15 7 2 2" xfId="34453" xr:uid="{00000000-0005-0000-0000-000043230000}"/>
    <cellStyle name="Comma 3 15 7 3" xfId="11460" xr:uid="{00000000-0005-0000-0000-000044230000}"/>
    <cellStyle name="Comma 3 15 7 3 2" xfId="33219" xr:uid="{00000000-0005-0000-0000-000045230000}"/>
    <cellStyle name="Comma 3 15 7 4" xfId="31920" xr:uid="{00000000-0005-0000-0000-000046230000}"/>
    <cellStyle name="Comma 3 15 8" xfId="11839" xr:uid="{00000000-0005-0000-0000-000047230000}"/>
    <cellStyle name="Comma 3 15 8 2" xfId="33598" xr:uid="{00000000-0005-0000-0000-000048230000}"/>
    <cellStyle name="Comma 3 15 9" xfId="10601" xr:uid="{00000000-0005-0000-0000-000049230000}"/>
    <cellStyle name="Comma 3 15 9 2" xfId="32363" xr:uid="{00000000-0005-0000-0000-00004A230000}"/>
    <cellStyle name="Comma 3 16" xfId="3452" xr:uid="{00000000-0005-0000-0000-00004B230000}"/>
    <cellStyle name="Comma 3 16 10" xfId="30807" xr:uid="{00000000-0005-0000-0000-00004C230000}"/>
    <cellStyle name="Comma 3 16 2" xfId="4220" xr:uid="{00000000-0005-0000-0000-00004D230000}"/>
    <cellStyle name="Comma 3 16 2 2" xfId="12137" xr:uid="{00000000-0005-0000-0000-00004E230000}"/>
    <cellStyle name="Comma 3 16 2 2 2" xfId="33894" xr:uid="{00000000-0005-0000-0000-00004F230000}"/>
    <cellStyle name="Comma 3 16 2 3" xfId="10899" xr:uid="{00000000-0005-0000-0000-000050230000}"/>
    <cellStyle name="Comma 3 16 2 3 2" xfId="32659" xr:uid="{00000000-0005-0000-0000-000051230000}"/>
    <cellStyle name="Comma 3 16 2 4" xfId="31103" xr:uid="{00000000-0005-0000-0000-000052230000}"/>
    <cellStyle name="Comma 3 16 3" xfId="6446" xr:uid="{00000000-0005-0000-0000-000053230000}"/>
    <cellStyle name="Comma 3 16 3 2" xfId="12315" xr:uid="{00000000-0005-0000-0000-000054230000}"/>
    <cellStyle name="Comma 3 16 3 2 2" xfId="34072" xr:uid="{00000000-0005-0000-0000-000055230000}"/>
    <cellStyle name="Comma 3 16 3 3" xfId="11078" xr:uid="{00000000-0005-0000-0000-000056230000}"/>
    <cellStyle name="Comma 3 16 3 3 2" xfId="32838" xr:uid="{00000000-0005-0000-0000-000057230000}"/>
    <cellStyle name="Comma 3 16 3 4" xfId="31323" xr:uid="{00000000-0005-0000-0000-000058230000}"/>
    <cellStyle name="Comma 3 16 4" xfId="6871" xr:uid="{00000000-0005-0000-0000-000059230000}"/>
    <cellStyle name="Comma 3 16 4 2" xfId="12358" xr:uid="{00000000-0005-0000-0000-00005A230000}"/>
    <cellStyle name="Comma 3 16 4 2 2" xfId="34115" xr:uid="{00000000-0005-0000-0000-00005B230000}"/>
    <cellStyle name="Comma 3 16 4 3" xfId="11121" xr:uid="{00000000-0005-0000-0000-00005C230000}"/>
    <cellStyle name="Comma 3 16 4 3 2" xfId="32881" xr:uid="{00000000-0005-0000-0000-00005D230000}"/>
    <cellStyle name="Comma 3 16 4 4" xfId="31369" xr:uid="{00000000-0005-0000-0000-00005E230000}"/>
    <cellStyle name="Comma 3 16 5" xfId="7442" xr:uid="{00000000-0005-0000-0000-00005F230000}"/>
    <cellStyle name="Comma 3 16 5 2" xfId="12566" xr:uid="{00000000-0005-0000-0000-000060230000}"/>
    <cellStyle name="Comma 3 16 5 2 2" xfId="34322" xr:uid="{00000000-0005-0000-0000-000061230000}"/>
    <cellStyle name="Comma 3 16 5 3" xfId="11329" xr:uid="{00000000-0005-0000-0000-000062230000}"/>
    <cellStyle name="Comma 3 16 5 3 2" xfId="33088" xr:uid="{00000000-0005-0000-0000-000063230000}"/>
    <cellStyle name="Comma 3 16 5 4" xfId="31663" xr:uid="{00000000-0005-0000-0000-000064230000}"/>
    <cellStyle name="Comma 3 16 6" xfId="7830" xr:uid="{00000000-0005-0000-0000-000065230000}"/>
    <cellStyle name="Comma 3 16 6 2" xfId="12644" xr:uid="{00000000-0005-0000-0000-000066230000}"/>
    <cellStyle name="Comma 3 16 6 2 2" xfId="34400" xr:uid="{00000000-0005-0000-0000-000067230000}"/>
    <cellStyle name="Comma 3 16 6 3" xfId="11407" xr:uid="{00000000-0005-0000-0000-000068230000}"/>
    <cellStyle name="Comma 3 16 6 3 2" xfId="33166" xr:uid="{00000000-0005-0000-0000-000069230000}"/>
    <cellStyle name="Comma 3 16 6 4" xfId="31804" xr:uid="{00000000-0005-0000-0000-00006A230000}"/>
    <cellStyle name="Comma 3 16 7" xfId="8340" xr:uid="{00000000-0005-0000-0000-00006B230000}"/>
    <cellStyle name="Comma 3 16 7 2" xfId="12696" xr:uid="{00000000-0005-0000-0000-00006C230000}"/>
    <cellStyle name="Comma 3 16 7 2 2" xfId="34452" xr:uid="{00000000-0005-0000-0000-00006D230000}"/>
    <cellStyle name="Comma 3 16 7 3" xfId="11459" xr:uid="{00000000-0005-0000-0000-00006E230000}"/>
    <cellStyle name="Comma 3 16 7 3 2" xfId="33218" xr:uid="{00000000-0005-0000-0000-00006F230000}"/>
    <cellStyle name="Comma 3 16 7 4" xfId="31919" xr:uid="{00000000-0005-0000-0000-000070230000}"/>
    <cellStyle name="Comma 3 16 8" xfId="11840" xr:uid="{00000000-0005-0000-0000-000071230000}"/>
    <cellStyle name="Comma 3 16 8 2" xfId="33599" xr:uid="{00000000-0005-0000-0000-000072230000}"/>
    <cellStyle name="Comma 3 16 9" xfId="10602" xr:uid="{00000000-0005-0000-0000-000073230000}"/>
    <cellStyle name="Comma 3 16 9 2" xfId="32364" xr:uid="{00000000-0005-0000-0000-000074230000}"/>
    <cellStyle name="Comma 3 17" xfId="3453" xr:uid="{00000000-0005-0000-0000-000075230000}"/>
    <cellStyle name="Comma 3 17 10" xfId="30808" xr:uid="{00000000-0005-0000-0000-000076230000}"/>
    <cellStyle name="Comma 3 17 2" xfId="4221" xr:uid="{00000000-0005-0000-0000-000077230000}"/>
    <cellStyle name="Comma 3 17 2 2" xfId="12138" xr:uid="{00000000-0005-0000-0000-000078230000}"/>
    <cellStyle name="Comma 3 17 2 2 2" xfId="33895" xr:uid="{00000000-0005-0000-0000-000079230000}"/>
    <cellStyle name="Comma 3 17 2 3" xfId="10900" xr:uid="{00000000-0005-0000-0000-00007A230000}"/>
    <cellStyle name="Comma 3 17 2 3 2" xfId="32660" xr:uid="{00000000-0005-0000-0000-00007B230000}"/>
    <cellStyle name="Comma 3 17 2 4" xfId="31104" xr:uid="{00000000-0005-0000-0000-00007C230000}"/>
    <cellStyle name="Comma 3 17 3" xfId="6447" xr:uid="{00000000-0005-0000-0000-00007D230000}"/>
    <cellStyle name="Comma 3 17 3 2" xfId="12316" xr:uid="{00000000-0005-0000-0000-00007E230000}"/>
    <cellStyle name="Comma 3 17 3 2 2" xfId="34073" xr:uid="{00000000-0005-0000-0000-00007F230000}"/>
    <cellStyle name="Comma 3 17 3 3" xfId="11079" xr:uid="{00000000-0005-0000-0000-000080230000}"/>
    <cellStyle name="Comma 3 17 3 3 2" xfId="32839" xr:uid="{00000000-0005-0000-0000-000081230000}"/>
    <cellStyle name="Comma 3 17 3 4" xfId="31324" xr:uid="{00000000-0005-0000-0000-000082230000}"/>
    <cellStyle name="Comma 3 17 4" xfId="6870" xr:uid="{00000000-0005-0000-0000-000083230000}"/>
    <cellStyle name="Comma 3 17 4 2" xfId="12357" xr:uid="{00000000-0005-0000-0000-000084230000}"/>
    <cellStyle name="Comma 3 17 4 2 2" xfId="34114" xr:uid="{00000000-0005-0000-0000-000085230000}"/>
    <cellStyle name="Comma 3 17 4 3" xfId="11120" xr:uid="{00000000-0005-0000-0000-000086230000}"/>
    <cellStyle name="Comma 3 17 4 3 2" xfId="32880" xr:uid="{00000000-0005-0000-0000-000087230000}"/>
    <cellStyle name="Comma 3 17 4 4" xfId="31368" xr:uid="{00000000-0005-0000-0000-000088230000}"/>
    <cellStyle name="Comma 3 17 5" xfId="7443" xr:uid="{00000000-0005-0000-0000-000089230000}"/>
    <cellStyle name="Comma 3 17 5 2" xfId="12567" xr:uid="{00000000-0005-0000-0000-00008A230000}"/>
    <cellStyle name="Comma 3 17 5 2 2" xfId="34323" xr:uid="{00000000-0005-0000-0000-00008B230000}"/>
    <cellStyle name="Comma 3 17 5 3" xfId="11330" xr:uid="{00000000-0005-0000-0000-00008C230000}"/>
    <cellStyle name="Comma 3 17 5 3 2" xfId="33089" xr:uid="{00000000-0005-0000-0000-00008D230000}"/>
    <cellStyle name="Comma 3 17 5 4" xfId="31664" xr:uid="{00000000-0005-0000-0000-00008E230000}"/>
    <cellStyle name="Comma 3 17 6" xfId="7831" xr:uid="{00000000-0005-0000-0000-00008F230000}"/>
    <cellStyle name="Comma 3 17 6 2" xfId="12645" xr:uid="{00000000-0005-0000-0000-000090230000}"/>
    <cellStyle name="Comma 3 17 6 2 2" xfId="34401" xr:uid="{00000000-0005-0000-0000-000091230000}"/>
    <cellStyle name="Comma 3 17 6 3" xfId="11408" xr:uid="{00000000-0005-0000-0000-000092230000}"/>
    <cellStyle name="Comma 3 17 6 3 2" xfId="33167" xr:uid="{00000000-0005-0000-0000-000093230000}"/>
    <cellStyle name="Comma 3 17 6 4" xfId="31805" xr:uid="{00000000-0005-0000-0000-000094230000}"/>
    <cellStyle name="Comma 3 17 7" xfId="8339" xr:uid="{00000000-0005-0000-0000-000095230000}"/>
    <cellStyle name="Comma 3 17 7 2" xfId="12695" xr:uid="{00000000-0005-0000-0000-000096230000}"/>
    <cellStyle name="Comma 3 17 7 2 2" xfId="34451" xr:uid="{00000000-0005-0000-0000-000097230000}"/>
    <cellStyle name="Comma 3 17 7 3" xfId="11458" xr:uid="{00000000-0005-0000-0000-000098230000}"/>
    <cellStyle name="Comma 3 17 7 3 2" xfId="33217" xr:uid="{00000000-0005-0000-0000-000099230000}"/>
    <cellStyle name="Comma 3 17 7 4" xfId="31918" xr:uid="{00000000-0005-0000-0000-00009A230000}"/>
    <cellStyle name="Comma 3 17 8" xfId="11841" xr:uid="{00000000-0005-0000-0000-00009B230000}"/>
    <cellStyle name="Comma 3 17 8 2" xfId="33600" xr:uid="{00000000-0005-0000-0000-00009C230000}"/>
    <cellStyle name="Comma 3 17 9" xfId="10603" xr:uid="{00000000-0005-0000-0000-00009D230000}"/>
    <cellStyle name="Comma 3 17 9 2" xfId="32365" xr:uid="{00000000-0005-0000-0000-00009E230000}"/>
    <cellStyle name="Comma 3 18" xfId="3454" xr:uid="{00000000-0005-0000-0000-00009F230000}"/>
    <cellStyle name="Comma 3 18 10" xfId="30809" xr:uid="{00000000-0005-0000-0000-0000A0230000}"/>
    <cellStyle name="Comma 3 18 2" xfId="4222" xr:uid="{00000000-0005-0000-0000-0000A1230000}"/>
    <cellStyle name="Comma 3 18 2 2" xfId="12139" xr:uid="{00000000-0005-0000-0000-0000A2230000}"/>
    <cellStyle name="Comma 3 18 2 2 2" xfId="33896" xr:uid="{00000000-0005-0000-0000-0000A3230000}"/>
    <cellStyle name="Comma 3 18 2 3" xfId="10901" xr:uid="{00000000-0005-0000-0000-0000A4230000}"/>
    <cellStyle name="Comma 3 18 2 3 2" xfId="32661" xr:uid="{00000000-0005-0000-0000-0000A5230000}"/>
    <cellStyle name="Comma 3 18 2 4" xfId="31105" xr:uid="{00000000-0005-0000-0000-0000A6230000}"/>
    <cellStyle name="Comma 3 18 3" xfId="6448" xr:uid="{00000000-0005-0000-0000-0000A7230000}"/>
    <cellStyle name="Comma 3 18 3 2" xfId="12317" xr:uid="{00000000-0005-0000-0000-0000A8230000}"/>
    <cellStyle name="Comma 3 18 3 2 2" xfId="34074" xr:uid="{00000000-0005-0000-0000-0000A9230000}"/>
    <cellStyle name="Comma 3 18 3 3" xfId="11080" xr:uid="{00000000-0005-0000-0000-0000AA230000}"/>
    <cellStyle name="Comma 3 18 3 3 2" xfId="32840" xr:uid="{00000000-0005-0000-0000-0000AB230000}"/>
    <cellStyle name="Comma 3 18 3 4" xfId="31325" xr:uid="{00000000-0005-0000-0000-0000AC230000}"/>
    <cellStyle name="Comma 3 18 4" xfId="6869" xr:uid="{00000000-0005-0000-0000-0000AD230000}"/>
    <cellStyle name="Comma 3 18 4 2" xfId="12356" xr:uid="{00000000-0005-0000-0000-0000AE230000}"/>
    <cellStyle name="Comma 3 18 4 2 2" xfId="34113" xr:uid="{00000000-0005-0000-0000-0000AF230000}"/>
    <cellStyle name="Comma 3 18 4 3" xfId="11119" xr:uid="{00000000-0005-0000-0000-0000B0230000}"/>
    <cellStyle name="Comma 3 18 4 3 2" xfId="32879" xr:uid="{00000000-0005-0000-0000-0000B1230000}"/>
    <cellStyle name="Comma 3 18 4 4" xfId="31367" xr:uid="{00000000-0005-0000-0000-0000B2230000}"/>
    <cellStyle name="Comma 3 18 5" xfId="7444" xr:uid="{00000000-0005-0000-0000-0000B3230000}"/>
    <cellStyle name="Comma 3 18 5 2" xfId="12568" xr:uid="{00000000-0005-0000-0000-0000B4230000}"/>
    <cellStyle name="Comma 3 18 5 2 2" xfId="34324" xr:uid="{00000000-0005-0000-0000-0000B5230000}"/>
    <cellStyle name="Comma 3 18 5 3" xfId="11331" xr:uid="{00000000-0005-0000-0000-0000B6230000}"/>
    <cellStyle name="Comma 3 18 5 3 2" xfId="33090" xr:uid="{00000000-0005-0000-0000-0000B7230000}"/>
    <cellStyle name="Comma 3 18 5 4" xfId="31665" xr:uid="{00000000-0005-0000-0000-0000B8230000}"/>
    <cellStyle name="Comma 3 18 6" xfId="7832" xr:uid="{00000000-0005-0000-0000-0000B9230000}"/>
    <cellStyle name="Comma 3 18 6 2" xfId="12646" xr:uid="{00000000-0005-0000-0000-0000BA230000}"/>
    <cellStyle name="Comma 3 18 6 2 2" xfId="34402" xr:uid="{00000000-0005-0000-0000-0000BB230000}"/>
    <cellStyle name="Comma 3 18 6 3" xfId="11409" xr:uid="{00000000-0005-0000-0000-0000BC230000}"/>
    <cellStyle name="Comma 3 18 6 3 2" xfId="33168" xr:uid="{00000000-0005-0000-0000-0000BD230000}"/>
    <cellStyle name="Comma 3 18 6 4" xfId="31806" xr:uid="{00000000-0005-0000-0000-0000BE230000}"/>
    <cellStyle name="Comma 3 18 7" xfId="8338" xr:uid="{00000000-0005-0000-0000-0000BF230000}"/>
    <cellStyle name="Comma 3 18 7 2" xfId="12694" xr:uid="{00000000-0005-0000-0000-0000C0230000}"/>
    <cellStyle name="Comma 3 18 7 2 2" xfId="34450" xr:uid="{00000000-0005-0000-0000-0000C1230000}"/>
    <cellStyle name="Comma 3 18 7 3" xfId="11457" xr:uid="{00000000-0005-0000-0000-0000C2230000}"/>
    <cellStyle name="Comma 3 18 7 3 2" xfId="33216" xr:uid="{00000000-0005-0000-0000-0000C3230000}"/>
    <cellStyle name="Comma 3 18 7 4" xfId="31917" xr:uid="{00000000-0005-0000-0000-0000C4230000}"/>
    <cellStyle name="Comma 3 18 8" xfId="11842" xr:uid="{00000000-0005-0000-0000-0000C5230000}"/>
    <cellStyle name="Comma 3 18 8 2" xfId="33601" xr:uid="{00000000-0005-0000-0000-0000C6230000}"/>
    <cellStyle name="Comma 3 18 9" xfId="10604" xr:uid="{00000000-0005-0000-0000-0000C7230000}"/>
    <cellStyle name="Comma 3 18 9 2" xfId="32366" xr:uid="{00000000-0005-0000-0000-0000C8230000}"/>
    <cellStyle name="Comma 3 19" xfId="3455" xr:uid="{00000000-0005-0000-0000-0000C9230000}"/>
    <cellStyle name="Comma 3 19 10" xfId="30810" xr:uid="{00000000-0005-0000-0000-0000CA230000}"/>
    <cellStyle name="Comma 3 19 2" xfId="4223" xr:uid="{00000000-0005-0000-0000-0000CB230000}"/>
    <cellStyle name="Comma 3 19 2 2" xfId="12140" xr:uid="{00000000-0005-0000-0000-0000CC230000}"/>
    <cellStyle name="Comma 3 19 2 2 2" xfId="33897" xr:uid="{00000000-0005-0000-0000-0000CD230000}"/>
    <cellStyle name="Comma 3 19 2 3" xfId="10902" xr:uid="{00000000-0005-0000-0000-0000CE230000}"/>
    <cellStyle name="Comma 3 19 2 3 2" xfId="32662" xr:uid="{00000000-0005-0000-0000-0000CF230000}"/>
    <cellStyle name="Comma 3 19 2 4" xfId="31106" xr:uid="{00000000-0005-0000-0000-0000D0230000}"/>
    <cellStyle name="Comma 3 19 3" xfId="6449" xr:uid="{00000000-0005-0000-0000-0000D1230000}"/>
    <cellStyle name="Comma 3 19 3 2" xfId="12318" xr:uid="{00000000-0005-0000-0000-0000D2230000}"/>
    <cellStyle name="Comma 3 19 3 2 2" xfId="34075" xr:uid="{00000000-0005-0000-0000-0000D3230000}"/>
    <cellStyle name="Comma 3 19 3 3" xfId="11081" xr:uid="{00000000-0005-0000-0000-0000D4230000}"/>
    <cellStyle name="Comma 3 19 3 3 2" xfId="32841" xr:uid="{00000000-0005-0000-0000-0000D5230000}"/>
    <cellStyle name="Comma 3 19 3 4" xfId="31326" xr:uid="{00000000-0005-0000-0000-0000D6230000}"/>
    <cellStyle name="Comma 3 19 4" xfId="6868" xr:uid="{00000000-0005-0000-0000-0000D7230000}"/>
    <cellStyle name="Comma 3 19 4 2" xfId="12355" xr:uid="{00000000-0005-0000-0000-0000D8230000}"/>
    <cellStyle name="Comma 3 19 4 2 2" xfId="34112" xr:uid="{00000000-0005-0000-0000-0000D9230000}"/>
    <cellStyle name="Comma 3 19 4 3" xfId="11118" xr:uid="{00000000-0005-0000-0000-0000DA230000}"/>
    <cellStyle name="Comma 3 19 4 3 2" xfId="32878" xr:uid="{00000000-0005-0000-0000-0000DB230000}"/>
    <cellStyle name="Comma 3 19 4 4" xfId="31366" xr:uid="{00000000-0005-0000-0000-0000DC230000}"/>
    <cellStyle name="Comma 3 19 5" xfId="7445" xr:uid="{00000000-0005-0000-0000-0000DD230000}"/>
    <cellStyle name="Comma 3 19 5 2" xfId="12569" xr:uid="{00000000-0005-0000-0000-0000DE230000}"/>
    <cellStyle name="Comma 3 19 5 2 2" xfId="34325" xr:uid="{00000000-0005-0000-0000-0000DF230000}"/>
    <cellStyle name="Comma 3 19 5 3" xfId="11332" xr:uid="{00000000-0005-0000-0000-0000E0230000}"/>
    <cellStyle name="Comma 3 19 5 3 2" xfId="33091" xr:uid="{00000000-0005-0000-0000-0000E1230000}"/>
    <cellStyle name="Comma 3 19 5 4" xfId="31666" xr:uid="{00000000-0005-0000-0000-0000E2230000}"/>
    <cellStyle name="Comma 3 19 6" xfId="7833" xr:uid="{00000000-0005-0000-0000-0000E3230000}"/>
    <cellStyle name="Comma 3 19 6 2" xfId="12647" xr:uid="{00000000-0005-0000-0000-0000E4230000}"/>
    <cellStyle name="Comma 3 19 6 2 2" xfId="34403" xr:uid="{00000000-0005-0000-0000-0000E5230000}"/>
    <cellStyle name="Comma 3 19 6 3" xfId="11410" xr:uid="{00000000-0005-0000-0000-0000E6230000}"/>
    <cellStyle name="Comma 3 19 6 3 2" xfId="33169" xr:uid="{00000000-0005-0000-0000-0000E7230000}"/>
    <cellStyle name="Comma 3 19 6 4" xfId="31807" xr:uid="{00000000-0005-0000-0000-0000E8230000}"/>
    <cellStyle name="Comma 3 19 7" xfId="8334" xr:uid="{00000000-0005-0000-0000-0000E9230000}"/>
    <cellStyle name="Comma 3 19 7 2" xfId="12693" xr:uid="{00000000-0005-0000-0000-0000EA230000}"/>
    <cellStyle name="Comma 3 19 7 2 2" xfId="34449" xr:uid="{00000000-0005-0000-0000-0000EB230000}"/>
    <cellStyle name="Comma 3 19 7 3" xfId="11456" xr:uid="{00000000-0005-0000-0000-0000EC230000}"/>
    <cellStyle name="Comma 3 19 7 3 2" xfId="33215" xr:uid="{00000000-0005-0000-0000-0000ED230000}"/>
    <cellStyle name="Comma 3 19 7 4" xfId="31916" xr:uid="{00000000-0005-0000-0000-0000EE230000}"/>
    <cellStyle name="Comma 3 19 8" xfId="11843" xr:uid="{00000000-0005-0000-0000-0000EF230000}"/>
    <cellStyle name="Comma 3 19 8 2" xfId="33602" xr:uid="{00000000-0005-0000-0000-0000F0230000}"/>
    <cellStyle name="Comma 3 19 9" xfId="10605" xr:uid="{00000000-0005-0000-0000-0000F1230000}"/>
    <cellStyle name="Comma 3 19 9 2" xfId="32367" xr:uid="{00000000-0005-0000-0000-0000F2230000}"/>
    <cellStyle name="Comma 3 2" xfId="2265" xr:uid="{00000000-0005-0000-0000-0000F3230000}"/>
    <cellStyle name="Comma 3 2 2" xfId="2266" xr:uid="{00000000-0005-0000-0000-0000F4230000}"/>
    <cellStyle name="Comma 3 2 2 2" xfId="10043" xr:uid="{00000000-0005-0000-0000-0000F5230000}"/>
    <cellStyle name="Comma 3 2 2 2 2" xfId="12828" xr:uid="{00000000-0005-0000-0000-0000F6230000}"/>
    <cellStyle name="Comma 3 2 2 2 2 2" xfId="34584" xr:uid="{00000000-0005-0000-0000-0000F7230000}"/>
    <cellStyle name="Comma 3 2 2 2 3" xfId="11591" xr:uid="{00000000-0005-0000-0000-0000F8230000}"/>
    <cellStyle name="Comma 3 2 2 2 3 2" xfId="33350" xr:uid="{00000000-0005-0000-0000-0000F9230000}"/>
    <cellStyle name="Comma 3 2 2 2 4" xfId="32097" xr:uid="{00000000-0005-0000-0000-0000FA230000}"/>
    <cellStyle name="Comma 3 2 3" xfId="3456" xr:uid="{00000000-0005-0000-0000-0000FB230000}"/>
    <cellStyle name="Comma 3 2 3 2" xfId="10044" xr:uid="{00000000-0005-0000-0000-0000FC230000}"/>
    <cellStyle name="Comma 3 2 3 2 2" xfId="12829" xr:uid="{00000000-0005-0000-0000-0000FD230000}"/>
    <cellStyle name="Comma 3 2 3 2 2 2" xfId="34585" xr:uid="{00000000-0005-0000-0000-0000FE230000}"/>
    <cellStyle name="Comma 3 2 3 2 3" xfId="11592" xr:uid="{00000000-0005-0000-0000-0000FF230000}"/>
    <cellStyle name="Comma 3 2 3 2 3 2" xfId="33351" xr:uid="{00000000-0005-0000-0000-000000240000}"/>
    <cellStyle name="Comma 3 2 3 2 4" xfId="32098" xr:uid="{00000000-0005-0000-0000-000001240000}"/>
    <cellStyle name="Comma 3 2 3 3" xfId="11844" xr:uid="{00000000-0005-0000-0000-000002240000}"/>
    <cellStyle name="Comma 3 2 3 3 2" xfId="33603" xr:uid="{00000000-0005-0000-0000-000003240000}"/>
    <cellStyle name="Comma 3 2 3 4" xfId="10606" xr:uid="{00000000-0005-0000-0000-000004240000}"/>
    <cellStyle name="Comma 3 2 3 4 2" xfId="32368" xr:uid="{00000000-0005-0000-0000-000005240000}"/>
    <cellStyle name="Comma 3 2 3 5" xfId="30811" xr:uid="{00000000-0005-0000-0000-000006240000}"/>
    <cellStyle name="Comma 3 2 4" xfId="3908" xr:uid="{00000000-0005-0000-0000-000007240000}"/>
    <cellStyle name="Comma 3 2 4 2" xfId="10045" xr:uid="{00000000-0005-0000-0000-000008240000}"/>
    <cellStyle name="Comma 3 2 4 2 2" xfId="12830" xr:uid="{00000000-0005-0000-0000-000009240000}"/>
    <cellStyle name="Comma 3 2 4 2 2 2" xfId="34586" xr:uid="{00000000-0005-0000-0000-00000A240000}"/>
    <cellStyle name="Comma 3 2 4 2 3" xfId="11593" xr:uid="{00000000-0005-0000-0000-00000B240000}"/>
    <cellStyle name="Comma 3 2 4 2 3 2" xfId="33352" xr:uid="{00000000-0005-0000-0000-00000C240000}"/>
    <cellStyle name="Comma 3 2 4 2 4" xfId="32099" xr:uid="{00000000-0005-0000-0000-00000D240000}"/>
    <cellStyle name="Comma 3 2 4 3" xfId="11911" xr:uid="{00000000-0005-0000-0000-00000E240000}"/>
    <cellStyle name="Comma 3 2 4 3 2" xfId="33669" xr:uid="{00000000-0005-0000-0000-00000F240000}"/>
    <cellStyle name="Comma 3 2 4 4" xfId="10673" xr:uid="{00000000-0005-0000-0000-000010240000}"/>
    <cellStyle name="Comma 3 2 4 4 2" xfId="32434" xr:uid="{00000000-0005-0000-0000-000011240000}"/>
    <cellStyle name="Comma 3 2 4 5" xfId="30878" xr:uid="{00000000-0005-0000-0000-000012240000}"/>
    <cellStyle name="Comma 3 2 5" xfId="10042" xr:uid="{00000000-0005-0000-0000-000013240000}"/>
    <cellStyle name="Comma 3 2 5 2" xfId="12827" xr:uid="{00000000-0005-0000-0000-000014240000}"/>
    <cellStyle name="Comma 3 2 5 2 2" xfId="34583" xr:uid="{00000000-0005-0000-0000-000015240000}"/>
    <cellStyle name="Comma 3 2 5 3" xfId="11590" xr:uid="{00000000-0005-0000-0000-000016240000}"/>
    <cellStyle name="Comma 3 2 5 3 2" xfId="33349" xr:uid="{00000000-0005-0000-0000-000017240000}"/>
    <cellStyle name="Comma 3 2 5 4" xfId="32096" xr:uid="{00000000-0005-0000-0000-000018240000}"/>
    <cellStyle name="Comma 3 2 6" xfId="11721" xr:uid="{00000000-0005-0000-0000-000019240000}"/>
    <cellStyle name="Comma 3 2 6 2" xfId="33480" xr:uid="{00000000-0005-0000-0000-00001A240000}"/>
    <cellStyle name="Comma 3 2 7" xfId="10481" xr:uid="{00000000-0005-0000-0000-00001B240000}"/>
    <cellStyle name="Comma 3 2 7 2" xfId="32243" xr:uid="{00000000-0005-0000-0000-00001C240000}"/>
    <cellStyle name="Comma 3 2 8" xfId="30682" xr:uid="{00000000-0005-0000-0000-00001D240000}"/>
    <cellStyle name="Comma 3 20" xfId="3457" xr:uid="{00000000-0005-0000-0000-00001E240000}"/>
    <cellStyle name="Comma 3 20 10" xfId="30812" xr:uid="{00000000-0005-0000-0000-00001F240000}"/>
    <cellStyle name="Comma 3 20 2" xfId="4224" xr:uid="{00000000-0005-0000-0000-000020240000}"/>
    <cellStyle name="Comma 3 20 2 2" xfId="12141" xr:uid="{00000000-0005-0000-0000-000021240000}"/>
    <cellStyle name="Comma 3 20 2 2 2" xfId="33898" xr:uid="{00000000-0005-0000-0000-000022240000}"/>
    <cellStyle name="Comma 3 20 2 3" xfId="10903" xr:uid="{00000000-0005-0000-0000-000023240000}"/>
    <cellStyle name="Comma 3 20 2 3 2" xfId="32663" xr:uid="{00000000-0005-0000-0000-000024240000}"/>
    <cellStyle name="Comma 3 20 2 4" xfId="31107" xr:uid="{00000000-0005-0000-0000-000025240000}"/>
    <cellStyle name="Comma 3 20 3" xfId="6450" xr:uid="{00000000-0005-0000-0000-000026240000}"/>
    <cellStyle name="Comma 3 20 3 2" xfId="12319" xr:uid="{00000000-0005-0000-0000-000027240000}"/>
    <cellStyle name="Comma 3 20 3 2 2" xfId="34076" xr:uid="{00000000-0005-0000-0000-000028240000}"/>
    <cellStyle name="Comma 3 20 3 3" xfId="11082" xr:uid="{00000000-0005-0000-0000-000029240000}"/>
    <cellStyle name="Comma 3 20 3 3 2" xfId="32842" xr:uid="{00000000-0005-0000-0000-00002A240000}"/>
    <cellStyle name="Comma 3 20 3 4" xfId="31327" xr:uid="{00000000-0005-0000-0000-00002B240000}"/>
    <cellStyle name="Comma 3 20 4" xfId="6867" xr:uid="{00000000-0005-0000-0000-00002C240000}"/>
    <cellStyle name="Comma 3 20 4 2" xfId="12354" xr:uid="{00000000-0005-0000-0000-00002D240000}"/>
    <cellStyle name="Comma 3 20 4 2 2" xfId="34111" xr:uid="{00000000-0005-0000-0000-00002E240000}"/>
    <cellStyle name="Comma 3 20 4 3" xfId="11117" xr:uid="{00000000-0005-0000-0000-00002F240000}"/>
    <cellStyle name="Comma 3 20 4 3 2" xfId="32877" xr:uid="{00000000-0005-0000-0000-000030240000}"/>
    <cellStyle name="Comma 3 20 4 4" xfId="31365" xr:uid="{00000000-0005-0000-0000-000031240000}"/>
    <cellStyle name="Comma 3 20 5" xfId="7446" xr:uid="{00000000-0005-0000-0000-000032240000}"/>
    <cellStyle name="Comma 3 20 5 2" xfId="12570" xr:uid="{00000000-0005-0000-0000-000033240000}"/>
    <cellStyle name="Comma 3 20 5 2 2" xfId="34326" xr:uid="{00000000-0005-0000-0000-000034240000}"/>
    <cellStyle name="Comma 3 20 5 3" xfId="11333" xr:uid="{00000000-0005-0000-0000-000035240000}"/>
    <cellStyle name="Comma 3 20 5 3 2" xfId="33092" xr:uid="{00000000-0005-0000-0000-000036240000}"/>
    <cellStyle name="Comma 3 20 5 4" xfId="31667" xr:uid="{00000000-0005-0000-0000-000037240000}"/>
    <cellStyle name="Comma 3 20 6" xfId="7834" xr:uid="{00000000-0005-0000-0000-000038240000}"/>
    <cellStyle name="Comma 3 20 6 2" xfId="12648" xr:uid="{00000000-0005-0000-0000-000039240000}"/>
    <cellStyle name="Comma 3 20 6 2 2" xfId="34404" xr:uid="{00000000-0005-0000-0000-00003A240000}"/>
    <cellStyle name="Comma 3 20 6 3" xfId="11411" xr:uid="{00000000-0005-0000-0000-00003B240000}"/>
    <cellStyle name="Comma 3 20 6 3 2" xfId="33170" xr:uid="{00000000-0005-0000-0000-00003C240000}"/>
    <cellStyle name="Comma 3 20 6 4" xfId="31808" xr:uid="{00000000-0005-0000-0000-00003D240000}"/>
    <cellStyle name="Comma 3 20 7" xfId="8333" xr:uid="{00000000-0005-0000-0000-00003E240000}"/>
    <cellStyle name="Comma 3 20 7 2" xfId="12692" xr:uid="{00000000-0005-0000-0000-00003F240000}"/>
    <cellStyle name="Comma 3 20 7 2 2" xfId="34448" xr:uid="{00000000-0005-0000-0000-000040240000}"/>
    <cellStyle name="Comma 3 20 7 3" xfId="11455" xr:uid="{00000000-0005-0000-0000-000041240000}"/>
    <cellStyle name="Comma 3 20 7 3 2" xfId="33214" xr:uid="{00000000-0005-0000-0000-000042240000}"/>
    <cellStyle name="Comma 3 20 7 4" xfId="31915" xr:uid="{00000000-0005-0000-0000-000043240000}"/>
    <cellStyle name="Comma 3 20 8" xfId="11845" xr:uid="{00000000-0005-0000-0000-000044240000}"/>
    <cellStyle name="Comma 3 20 8 2" xfId="33604" xr:uid="{00000000-0005-0000-0000-000045240000}"/>
    <cellStyle name="Comma 3 20 9" xfId="10607" xr:uid="{00000000-0005-0000-0000-000046240000}"/>
    <cellStyle name="Comma 3 20 9 2" xfId="32369" xr:uid="{00000000-0005-0000-0000-000047240000}"/>
    <cellStyle name="Comma 3 21" xfId="3458" xr:uid="{00000000-0005-0000-0000-000048240000}"/>
    <cellStyle name="Comma 3 21 10" xfId="30813" xr:uid="{00000000-0005-0000-0000-000049240000}"/>
    <cellStyle name="Comma 3 21 2" xfId="4225" xr:uid="{00000000-0005-0000-0000-00004A240000}"/>
    <cellStyle name="Comma 3 21 2 2" xfId="12142" xr:uid="{00000000-0005-0000-0000-00004B240000}"/>
    <cellStyle name="Comma 3 21 2 2 2" xfId="33899" xr:uid="{00000000-0005-0000-0000-00004C240000}"/>
    <cellStyle name="Comma 3 21 2 3" xfId="10904" xr:uid="{00000000-0005-0000-0000-00004D240000}"/>
    <cellStyle name="Comma 3 21 2 3 2" xfId="32664" xr:uid="{00000000-0005-0000-0000-00004E240000}"/>
    <cellStyle name="Comma 3 21 2 4" xfId="31108" xr:uid="{00000000-0005-0000-0000-00004F240000}"/>
    <cellStyle name="Comma 3 21 3" xfId="6451" xr:uid="{00000000-0005-0000-0000-000050240000}"/>
    <cellStyle name="Comma 3 21 3 2" xfId="12320" xr:uid="{00000000-0005-0000-0000-000051240000}"/>
    <cellStyle name="Comma 3 21 3 2 2" xfId="34077" xr:uid="{00000000-0005-0000-0000-000052240000}"/>
    <cellStyle name="Comma 3 21 3 3" xfId="11083" xr:uid="{00000000-0005-0000-0000-000053240000}"/>
    <cellStyle name="Comma 3 21 3 3 2" xfId="32843" xr:uid="{00000000-0005-0000-0000-000054240000}"/>
    <cellStyle name="Comma 3 21 3 4" xfId="31328" xr:uid="{00000000-0005-0000-0000-000055240000}"/>
    <cellStyle name="Comma 3 21 4" xfId="6866" xr:uid="{00000000-0005-0000-0000-000056240000}"/>
    <cellStyle name="Comma 3 21 4 2" xfId="12353" xr:uid="{00000000-0005-0000-0000-000057240000}"/>
    <cellStyle name="Comma 3 21 4 2 2" xfId="34110" xr:uid="{00000000-0005-0000-0000-000058240000}"/>
    <cellStyle name="Comma 3 21 4 3" xfId="11116" xr:uid="{00000000-0005-0000-0000-000059240000}"/>
    <cellStyle name="Comma 3 21 4 3 2" xfId="32876" xr:uid="{00000000-0005-0000-0000-00005A240000}"/>
    <cellStyle name="Comma 3 21 4 4" xfId="31364" xr:uid="{00000000-0005-0000-0000-00005B240000}"/>
    <cellStyle name="Comma 3 21 5" xfId="7447" xr:uid="{00000000-0005-0000-0000-00005C240000}"/>
    <cellStyle name="Comma 3 21 5 2" xfId="12571" xr:uid="{00000000-0005-0000-0000-00005D240000}"/>
    <cellStyle name="Comma 3 21 5 2 2" xfId="34327" xr:uid="{00000000-0005-0000-0000-00005E240000}"/>
    <cellStyle name="Comma 3 21 5 3" xfId="11334" xr:uid="{00000000-0005-0000-0000-00005F240000}"/>
    <cellStyle name="Comma 3 21 5 3 2" xfId="33093" xr:uid="{00000000-0005-0000-0000-000060240000}"/>
    <cellStyle name="Comma 3 21 5 4" xfId="31668" xr:uid="{00000000-0005-0000-0000-000061240000}"/>
    <cellStyle name="Comma 3 21 6" xfId="7835" xr:uid="{00000000-0005-0000-0000-000062240000}"/>
    <cellStyle name="Comma 3 21 6 2" xfId="12649" xr:uid="{00000000-0005-0000-0000-000063240000}"/>
    <cellStyle name="Comma 3 21 6 2 2" xfId="34405" xr:uid="{00000000-0005-0000-0000-000064240000}"/>
    <cellStyle name="Comma 3 21 6 3" xfId="11412" xr:uid="{00000000-0005-0000-0000-000065240000}"/>
    <cellStyle name="Comma 3 21 6 3 2" xfId="33171" xr:uid="{00000000-0005-0000-0000-000066240000}"/>
    <cellStyle name="Comma 3 21 6 4" xfId="31809" xr:uid="{00000000-0005-0000-0000-000067240000}"/>
    <cellStyle name="Comma 3 21 7" xfId="8326" xr:uid="{00000000-0005-0000-0000-000068240000}"/>
    <cellStyle name="Comma 3 21 7 2" xfId="12691" xr:uid="{00000000-0005-0000-0000-000069240000}"/>
    <cellStyle name="Comma 3 21 7 2 2" xfId="34447" xr:uid="{00000000-0005-0000-0000-00006A240000}"/>
    <cellStyle name="Comma 3 21 7 3" xfId="11454" xr:uid="{00000000-0005-0000-0000-00006B240000}"/>
    <cellStyle name="Comma 3 21 7 3 2" xfId="33213" xr:uid="{00000000-0005-0000-0000-00006C240000}"/>
    <cellStyle name="Comma 3 21 7 4" xfId="31914" xr:uid="{00000000-0005-0000-0000-00006D240000}"/>
    <cellStyle name="Comma 3 21 8" xfId="11846" xr:uid="{00000000-0005-0000-0000-00006E240000}"/>
    <cellStyle name="Comma 3 21 8 2" xfId="33605" xr:uid="{00000000-0005-0000-0000-00006F240000}"/>
    <cellStyle name="Comma 3 21 9" xfId="10608" xr:uid="{00000000-0005-0000-0000-000070240000}"/>
    <cellStyle name="Comma 3 21 9 2" xfId="32370" xr:uid="{00000000-0005-0000-0000-000071240000}"/>
    <cellStyle name="Comma 3 22" xfId="3459" xr:uid="{00000000-0005-0000-0000-000072240000}"/>
    <cellStyle name="Comma 3 22 10" xfId="30814" xr:uid="{00000000-0005-0000-0000-000073240000}"/>
    <cellStyle name="Comma 3 22 2" xfId="4226" xr:uid="{00000000-0005-0000-0000-000074240000}"/>
    <cellStyle name="Comma 3 22 2 2" xfId="12143" xr:uid="{00000000-0005-0000-0000-000075240000}"/>
    <cellStyle name="Comma 3 22 2 2 2" xfId="33900" xr:uid="{00000000-0005-0000-0000-000076240000}"/>
    <cellStyle name="Comma 3 22 2 3" xfId="10905" xr:uid="{00000000-0005-0000-0000-000077240000}"/>
    <cellStyle name="Comma 3 22 2 3 2" xfId="32665" xr:uid="{00000000-0005-0000-0000-000078240000}"/>
    <cellStyle name="Comma 3 22 2 4" xfId="31109" xr:uid="{00000000-0005-0000-0000-000079240000}"/>
    <cellStyle name="Comma 3 22 3" xfId="6452" xr:uid="{00000000-0005-0000-0000-00007A240000}"/>
    <cellStyle name="Comma 3 22 3 2" xfId="12321" xr:uid="{00000000-0005-0000-0000-00007B240000}"/>
    <cellStyle name="Comma 3 22 3 2 2" xfId="34078" xr:uid="{00000000-0005-0000-0000-00007C240000}"/>
    <cellStyle name="Comma 3 22 3 3" xfId="11084" xr:uid="{00000000-0005-0000-0000-00007D240000}"/>
    <cellStyle name="Comma 3 22 3 3 2" xfId="32844" xr:uid="{00000000-0005-0000-0000-00007E240000}"/>
    <cellStyle name="Comma 3 22 3 4" xfId="31329" xr:uid="{00000000-0005-0000-0000-00007F240000}"/>
    <cellStyle name="Comma 3 22 4" xfId="6865" xr:uid="{00000000-0005-0000-0000-000080240000}"/>
    <cellStyle name="Comma 3 22 4 2" xfId="12352" xr:uid="{00000000-0005-0000-0000-000081240000}"/>
    <cellStyle name="Comma 3 22 4 2 2" xfId="34109" xr:uid="{00000000-0005-0000-0000-000082240000}"/>
    <cellStyle name="Comma 3 22 4 3" xfId="11115" xr:uid="{00000000-0005-0000-0000-000083240000}"/>
    <cellStyle name="Comma 3 22 4 3 2" xfId="32875" xr:uid="{00000000-0005-0000-0000-000084240000}"/>
    <cellStyle name="Comma 3 22 4 4" xfId="31363" xr:uid="{00000000-0005-0000-0000-000085240000}"/>
    <cellStyle name="Comma 3 22 5" xfId="7448" xr:uid="{00000000-0005-0000-0000-000086240000}"/>
    <cellStyle name="Comma 3 22 5 2" xfId="12572" xr:uid="{00000000-0005-0000-0000-000087240000}"/>
    <cellStyle name="Comma 3 22 5 2 2" xfId="34328" xr:uid="{00000000-0005-0000-0000-000088240000}"/>
    <cellStyle name="Comma 3 22 5 3" xfId="11335" xr:uid="{00000000-0005-0000-0000-000089240000}"/>
    <cellStyle name="Comma 3 22 5 3 2" xfId="33094" xr:uid="{00000000-0005-0000-0000-00008A240000}"/>
    <cellStyle name="Comma 3 22 5 4" xfId="31669" xr:uid="{00000000-0005-0000-0000-00008B240000}"/>
    <cellStyle name="Comma 3 22 6" xfId="7836" xr:uid="{00000000-0005-0000-0000-00008C240000}"/>
    <cellStyle name="Comma 3 22 6 2" xfId="12650" xr:uid="{00000000-0005-0000-0000-00008D240000}"/>
    <cellStyle name="Comma 3 22 6 2 2" xfId="34406" xr:uid="{00000000-0005-0000-0000-00008E240000}"/>
    <cellStyle name="Comma 3 22 6 3" xfId="11413" xr:uid="{00000000-0005-0000-0000-00008F240000}"/>
    <cellStyle name="Comma 3 22 6 3 2" xfId="33172" xr:uid="{00000000-0005-0000-0000-000090240000}"/>
    <cellStyle name="Comma 3 22 6 4" xfId="31810" xr:uid="{00000000-0005-0000-0000-000091240000}"/>
    <cellStyle name="Comma 3 22 7" xfId="8325" xr:uid="{00000000-0005-0000-0000-000092240000}"/>
    <cellStyle name="Comma 3 22 7 2" xfId="12690" xr:uid="{00000000-0005-0000-0000-000093240000}"/>
    <cellStyle name="Comma 3 22 7 2 2" xfId="34446" xr:uid="{00000000-0005-0000-0000-000094240000}"/>
    <cellStyle name="Comma 3 22 7 3" xfId="11453" xr:uid="{00000000-0005-0000-0000-000095240000}"/>
    <cellStyle name="Comma 3 22 7 3 2" xfId="33212" xr:uid="{00000000-0005-0000-0000-000096240000}"/>
    <cellStyle name="Comma 3 22 7 4" xfId="31913" xr:uid="{00000000-0005-0000-0000-000097240000}"/>
    <cellStyle name="Comma 3 22 8" xfId="11847" xr:uid="{00000000-0005-0000-0000-000098240000}"/>
    <cellStyle name="Comma 3 22 8 2" xfId="33606" xr:uid="{00000000-0005-0000-0000-000099240000}"/>
    <cellStyle name="Comma 3 22 9" xfId="10609" xr:uid="{00000000-0005-0000-0000-00009A240000}"/>
    <cellStyle name="Comma 3 22 9 2" xfId="32371" xr:uid="{00000000-0005-0000-0000-00009B240000}"/>
    <cellStyle name="Comma 3 23" xfId="3460" xr:uid="{00000000-0005-0000-0000-00009C240000}"/>
    <cellStyle name="Comma 3 23 10" xfId="30815" xr:uid="{00000000-0005-0000-0000-00009D240000}"/>
    <cellStyle name="Comma 3 23 2" xfId="4227" xr:uid="{00000000-0005-0000-0000-00009E240000}"/>
    <cellStyle name="Comma 3 23 2 2" xfId="12144" xr:uid="{00000000-0005-0000-0000-00009F240000}"/>
    <cellStyle name="Comma 3 23 2 2 2" xfId="33901" xr:uid="{00000000-0005-0000-0000-0000A0240000}"/>
    <cellStyle name="Comma 3 23 2 3" xfId="10906" xr:uid="{00000000-0005-0000-0000-0000A1240000}"/>
    <cellStyle name="Comma 3 23 2 3 2" xfId="32666" xr:uid="{00000000-0005-0000-0000-0000A2240000}"/>
    <cellStyle name="Comma 3 23 2 4" xfId="31110" xr:uid="{00000000-0005-0000-0000-0000A3240000}"/>
    <cellStyle name="Comma 3 23 3" xfId="6453" xr:uid="{00000000-0005-0000-0000-0000A4240000}"/>
    <cellStyle name="Comma 3 23 3 2" xfId="12322" xr:uid="{00000000-0005-0000-0000-0000A5240000}"/>
    <cellStyle name="Comma 3 23 3 2 2" xfId="34079" xr:uid="{00000000-0005-0000-0000-0000A6240000}"/>
    <cellStyle name="Comma 3 23 3 3" xfId="11085" xr:uid="{00000000-0005-0000-0000-0000A7240000}"/>
    <cellStyle name="Comma 3 23 3 3 2" xfId="32845" xr:uid="{00000000-0005-0000-0000-0000A8240000}"/>
    <cellStyle name="Comma 3 23 3 4" xfId="31330" xr:uid="{00000000-0005-0000-0000-0000A9240000}"/>
    <cellStyle name="Comma 3 23 4" xfId="6864" xr:uid="{00000000-0005-0000-0000-0000AA240000}"/>
    <cellStyle name="Comma 3 23 4 2" xfId="12351" xr:uid="{00000000-0005-0000-0000-0000AB240000}"/>
    <cellStyle name="Comma 3 23 4 2 2" xfId="34108" xr:uid="{00000000-0005-0000-0000-0000AC240000}"/>
    <cellStyle name="Comma 3 23 4 3" xfId="11114" xr:uid="{00000000-0005-0000-0000-0000AD240000}"/>
    <cellStyle name="Comma 3 23 4 3 2" xfId="32874" xr:uid="{00000000-0005-0000-0000-0000AE240000}"/>
    <cellStyle name="Comma 3 23 4 4" xfId="31362" xr:uid="{00000000-0005-0000-0000-0000AF240000}"/>
    <cellStyle name="Comma 3 23 5" xfId="7449" xr:uid="{00000000-0005-0000-0000-0000B0240000}"/>
    <cellStyle name="Comma 3 23 5 2" xfId="12573" xr:uid="{00000000-0005-0000-0000-0000B1240000}"/>
    <cellStyle name="Comma 3 23 5 2 2" xfId="34329" xr:uid="{00000000-0005-0000-0000-0000B2240000}"/>
    <cellStyle name="Comma 3 23 5 3" xfId="11336" xr:uid="{00000000-0005-0000-0000-0000B3240000}"/>
    <cellStyle name="Comma 3 23 5 3 2" xfId="33095" xr:uid="{00000000-0005-0000-0000-0000B4240000}"/>
    <cellStyle name="Comma 3 23 5 4" xfId="31670" xr:uid="{00000000-0005-0000-0000-0000B5240000}"/>
    <cellStyle name="Comma 3 23 6" xfId="7837" xr:uid="{00000000-0005-0000-0000-0000B6240000}"/>
    <cellStyle name="Comma 3 23 6 2" xfId="12651" xr:uid="{00000000-0005-0000-0000-0000B7240000}"/>
    <cellStyle name="Comma 3 23 6 2 2" xfId="34407" xr:uid="{00000000-0005-0000-0000-0000B8240000}"/>
    <cellStyle name="Comma 3 23 6 3" xfId="11414" xr:uid="{00000000-0005-0000-0000-0000B9240000}"/>
    <cellStyle name="Comma 3 23 6 3 2" xfId="33173" xr:uid="{00000000-0005-0000-0000-0000BA240000}"/>
    <cellStyle name="Comma 3 23 6 4" xfId="31811" xr:uid="{00000000-0005-0000-0000-0000BB240000}"/>
    <cellStyle name="Comma 3 23 7" xfId="8324" xr:uid="{00000000-0005-0000-0000-0000BC240000}"/>
    <cellStyle name="Comma 3 23 7 2" xfId="12689" xr:uid="{00000000-0005-0000-0000-0000BD240000}"/>
    <cellStyle name="Comma 3 23 7 2 2" xfId="34445" xr:uid="{00000000-0005-0000-0000-0000BE240000}"/>
    <cellStyle name="Comma 3 23 7 3" xfId="11452" xr:uid="{00000000-0005-0000-0000-0000BF240000}"/>
    <cellStyle name="Comma 3 23 7 3 2" xfId="33211" xr:uid="{00000000-0005-0000-0000-0000C0240000}"/>
    <cellStyle name="Comma 3 23 7 4" xfId="31912" xr:uid="{00000000-0005-0000-0000-0000C1240000}"/>
    <cellStyle name="Comma 3 23 8" xfId="11848" xr:uid="{00000000-0005-0000-0000-0000C2240000}"/>
    <cellStyle name="Comma 3 23 8 2" xfId="33607" xr:uid="{00000000-0005-0000-0000-0000C3240000}"/>
    <cellStyle name="Comma 3 23 9" xfId="10610" xr:uid="{00000000-0005-0000-0000-0000C4240000}"/>
    <cellStyle name="Comma 3 23 9 2" xfId="32372" xr:uid="{00000000-0005-0000-0000-0000C5240000}"/>
    <cellStyle name="Comma 3 24" xfId="3461" xr:uid="{00000000-0005-0000-0000-0000C6240000}"/>
    <cellStyle name="Comma 3 24 10" xfId="30816" xr:uid="{00000000-0005-0000-0000-0000C7240000}"/>
    <cellStyle name="Comma 3 24 2" xfId="4228" xr:uid="{00000000-0005-0000-0000-0000C8240000}"/>
    <cellStyle name="Comma 3 24 2 2" xfId="12145" xr:uid="{00000000-0005-0000-0000-0000C9240000}"/>
    <cellStyle name="Comma 3 24 2 2 2" xfId="33902" xr:uid="{00000000-0005-0000-0000-0000CA240000}"/>
    <cellStyle name="Comma 3 24 2 3" xfId="10907" xr:uid="{00000000-0005-0000-0000-0000CB240000}"/>
    <cellStyle name="Comma 3 24 2 3 2" xfId="32667" xr:uid="{00000000-0005-0000-0000-0000CC240000}"/>
    <cellStyle name="Comma 3 24 2 4" xfId="31111" xr:uid="{00000000-0005-0000-0000-0000CD240000}"/>
    <cellStyle name="Comma 3 24 3" xfId="6454" xr:uid="{00000000-0005-0000-0000-0000CE240000}"/>
    <cellStyle name="Comma 3 24 3 2" xfId="12323" xr:uid="{00000000-0005-0000-0000-0000CF240000}"/>
    <cellStyle name="Comma 3 24 3 2 2" xfId="34080" xr:uid="{00000000-0005-0000-0000-0000D0240000}"/>
    <cellStyle name="Comma 3 24 3 3" xfId="11086" xr:uid="{00000000-0005-0000-0000-0000D1240000}"/>
    <cellStyle name="Comma 3 24 3 3 2" xfId="32846" xr:uid="{00000000-0005-0000-0000-0000D2240000}"/>
    <cellStyle name="Comma 3 24 3 4" xfId="31331" xr:uid="{00000000-0005-0000-0000-0000D3240000}"/>
    <cellStyle name="Comma 3 24 4" xfId="6863" xr:uid="{00000000-0005-0000-0000-0000D4240000}"/>
    <cellStyle name="Comma 3 24 4 2" xfId="12350" xr:uid="{00000000-0005-0000-0000-0000D5240000}"/>
    <cellStyle name="Comma 3 24 4 2 2" xfId="34107" xr:uid="{00000000-0005-0000-0000-0000D6240000}"/>
    <cellStyle name="Comma 3 24 4 3" xfId="11113" xr:uid="{00000000-0005-0000-0000-0000D7240000}"/>
    <cellStyle name="Comma 3 24 4 3 2" xfId="32873" xr:uid="{00000000-0005-0000-0000-0000D8240000}"/>
    <cellStyle name="Comma 3 24 4 4" xfId="31361" xr:uid="{00000000-0005-0000-0000-0000D9240000}"/>
    <cellStyle name="Comma 3 24 5" xfId="7450" xr:uid="{00000000-0005-0000-0000-0000DA240000}"/>
    <cellStyle name="Comma 3 24 5 2" xfId="12574" xr:uid="{00000000-0005-0000-0000-0000DB240000}"/>
    <cellStyle name="Comma 3 24 5 2 2" xfId="34330" xr:uid="{00000000-0005-0000-0000-0000DC240000}"/>
    <cellStyle name="Comma 3 24 5 3" xfId="11337" xr:uid="{00000000-0005-0000-0000-0000DD240000}"/>
    <cellStyle name="Comma 3 24 5 3 2" xfId="33096" xr:uid="{00000000-0005-0000-0000-0000DE240000}"/>
    <cellStyle name="Comma 3 24 5 4" xfId="31671" xr:uid="{00000000-0005-0000-0000-0000DF240000}"/>
    <cellStyle name="Comma 3 24 6" xfId="7838" xr:uid="{00000000-0005-0000-0000-0000E0240000}"/>
    <cellStyle name="Comma 3 24 6 2" xfId="12652" xr:uid="{00000000-0005-0000-0000-0000E1240000}"/>
    <cellStyle name="Comma 3 24 6 2 2" xfId="34408" xr:uid="{00000000-0005-0000-0000-0000E2240000}"/>
    <cellStyle name="Comma 3 24 6 3" xfId="11415" xr:uid="{00000000-0005-0000-0000-0000E3240000}"/>
    <cellStyle name="Comma 3 24 6 3 2" xfId="33174" xr:uid="{00000000-0005-0000-0000-0000E4240000}"/>
    <cellStyle name="Comma 3 24 6 4" xfId="31812" xr:uid="{00000000-0005-0000-0000-0000E5240000}"/>
    <cellStyle name="Comma 3 24 7" xfId="8323" xr:uid="{00000000-0005-0000-0000-0000E6240000}"/>
    <cellStyle name="Comma 3 24 7 2" xfId="12688" xr:uid="{00000000-0005-0000-0000-0000E7240000}"/>
    <cellStyle name="Comma 3 24 7 2 2" xfId="34444" xr:uid="{00000000-0005-0000-0000-0000E8240000}"/>
    <cellStyle name="Comma 3 24 7 3" xfId="11451" xr:uid="{00000000-0005-0000-0000-0000E9240000}"/>
    <cellStyle name="Comma 3 24 7 3 2" xfId="33210" xr:uid="{00000000-0005-0000-0000-0000EA240000}"/>
    <cellStyle name="Comma 3 24 7 4" xfId="31911" xr:uid="{00000000-0005-0000-0000-0000EB240000}"/>
    <cellStyle name="Comma 3 24 8" xfId="11849" xr:uid="{00000000-0005-0000-0000-0000EC240000}"/>
    <cellStyle name="Comma 3 24 8 2" xfId="33608" xr:uid="{00000000-0005-0000-0000-0000ED240000}"/>
    <cellStyle name="Comma 3 24 9" xfId="10611" xr:uid="{00000000-0005-0000-0000-0000EE240000}"/>
    <cellStyle name="Comma 3 24 9 2" xfId="32373" xr:uid="{00000000-0005-0000-0000-0000EF240000}"/>
    <cellStyle name="Comma 3 25" xfId="3462" xr:uid="{00000000-0005-0000-0000-0000F0240000}"/>
    <cellStyle name="Comma 3 25 10" xfId="30817" xr:uid="{00000000-0005-0000-0000-0000F1240000}"/>
    <cellStyle name="Comma 3 25 2" xfId="4229" xr:uid="{00000000-0005-0000-0000-0000F2240000}"/>
    <cellStyle name="Comma 3 25 2 2" xfId="12146" xr:uid="{00000000-0005-0000-0000-0000F3240000}"/>
    <cellStyle name="Comma 3 25 2 2 2" xfId="33903" xr:uid="{00000000-0005-0000-0000-0000F4240000}"/>
    <cellStyle name="Comma 3 25 2 3" xfId="10908" xr:uid="{00000000-0005-0000-0000-0000F5240000}"/>
    <cellStyle name="Comma 3 25 2 3 2" xfId="32668" xr:uid="{00000000-0005-0000-0000-0000F6240000}"/>
    <cellStyle name="Comma 3 25 2 4" xfId="31112" xr:uid="{00000000-0005-0000-0000-0000F7240000}"/>
    <cellStyle name="Comma 3 25 3" xfId="6455" xr:uid="{00000000-0005-0000-0000-0000F8240000}"/>
    <cellStyle name="Comma 3 25 3 2" xfId="12324" xr:uid="{00000000-0005-0000-0000-0000F9240000}"/>
    <cellStyle name="Comma 3 25 3 2 2" xfId="34081" xr:uid="{00000000-0005-0000-0000-0000FA240000}"/>
    <cellStyle name="Comma 3 25 3 3" xfId="11087" xr:uid="{00000000-0005-0000-0000-0000FB240000}"/>
    <cellStyle name="Comma 3 25 3 3 2" xfId="32847" xr:uid="{00000000-0005-0000-0000-0000FC240000}"/>
    <cellStyle name="Comma 3 25 3 4" xfId="31332" xr:uid="{00000000-0005-0000-0000-0000FD240000}"/>
    <cellStyle name="Comma 3 25 4" xfId="6862" xr:uid="{00000000-0005-0000-0000-0000FE240000}"/>
    <cellStyle name="Comma 3 25 4 2" xfId="12349" xr:uid="{00000000-0005-0000-0000-0000FF240000}"/>
    <cellStyle name="Comma 3 25 4 2 2" xfId="34106" xr:uid="{00000000-0005-0000-0000-000000250000}"/>
    <cellStyle name="Comma 3 25 4 3" xfId="11112" xr:uid="{00000000-0005-0000-0000-000001250000}"/>
    <cellStyle name="Comma 3 25 4 3 2" xfId="32872" xr:uid="{00000000-0005-0000-0000-000002250000}"/>
    <cellStyle name="Comma 3 25 4 4" xfId="31360" xr:uid="{00000000-0005-0000-0000-000003250000}"/>
    <cellStyle name="Comma 3 25 5" xfId="7451" xr:uid="{00000000-0005-0000-0000-000004250000}"/>
    <cellStyle name="Comma 3 25 5 2" xfId="12575" xr:uid="{00000000-0005-0000-0000-000005250000}"/>
    <cellStyle name="Comma 3 25 5 2 2" xfId="34331" xr:uid="{00000000-0005-0000-0000-000006250000}"/>
    <cellStyle name="Comma 3 25 5 3" xfId="11338" xr:uid="{00000000-0005-0000-0000-000007250000}"/>
    <cellStyle name="Comma 3 25 5 3 2" xfId="33097" xr:uid="{00000000-0005-0000-0000-000008250000}"/>
    <cellStyle name="Comma 3 25 5 4" xfId="31672" xr:uid="{00000000-0005-0000-0000-000009250000}"/>
    <cellStyle name="Comma 3 25 6" xfId="7839" xr:uid="{00000000-0005-0000-0000-00000A250000}"/>
    <cellStyle name="Comma 3 25 6 2" xfId="12653" xr:uid="{00000000-0005-0000-0000-00000B250000}"/>
    <cellStyle name="Comma 3 25 6 2 2" xfId="34409" xr:uid="{00000000-0005-0000-0000-00000C250000}"/>
    <cellStyle name="Comma 3 25 6 3" xfId="11416" xr:uid="{00000000-0005-0000-0000-00000D250000}"/>
    <cellStyle name="Comma 3 25 6 3 2" xfId="33175" xr:uid="{00000000-0005-0000-0000-00000E250000}"/>
    <cellStyle name="Comma 3 25 6 4" xfId="31813" xr:uid="{00000000-0005-0000-0000-00000F250000}"/>
    <cellStyle name="Comma 3 25 7" xfId="8322" xr:uid="{00000000-0005-0000-0000-000010250000}"/>
    <cellStyle name="Comma 3 25 7 2" xfId="12687" xr:uid="{00000000-0005-0000-0000-000011250000}"/>
    <cellStyle name="Comma 3 25 7 2 2" xfId="34443" xr:uid="{00000000-0005-0000-0000-000012250000}"/>
    <cellStyle name="Comma 3 25 7 3" xfId="11450" xr:uid="{00000000-0005-0000-0000-000013250000}"/>
    <cellStyle name="Comma 3 25 7 3 2" xfId="33209" xr:uid="{00000000-0005-0000-0000-000014250000}"/>
    <cellStyle name="Comma 3 25 7 4" xfId="31910" xr:uid="{00000000-0005-0000-0000-000015250000}"/>
    <cellStyle name="Comma 3 25 8" xfId="11850" xr:uid="{00000000-0005-0000-0000-000016250000}"/>
    <cellStyle name="Comma 3 25 8 2" xfId="33609" xr:uid="{00000000-0005-0000-0000-000017250000}"/>
    <cellStyle name="Comma 3 25 9" xfId="10612" xr:uid="{00000000-0005-0000-0000-000018250000}"/>
    <cellStyle name="Comma 3 25 9 2" xfId="32374" xr:uid="{00000000-0005-0000-0000-000019250000}"/>
    <cellStyle name="Comma 3 26" xfId="3463" xr:uid="{00000000-0005-0000-0000-00001A250000}"/>
    <cellStyle name="Comma 3 26 10" xfId="30818" xr:uid="{00000000-0005-0000-0000-00001B250000}"/>
    <cellStyle name="Comma 3 26 2" xfId="4230" xr:uid="{00000000-0005-0000-0000-00001C250000}"/>
    <cellStyle name="Comma 3 26 2 2" xfId="12147" xr:uid="{00000000-0005-0000-0000-00001D250000}"/>
    <cellStyle name="Comma 3 26 2 2 2" xfId="33904" xr:uid="{00000000-0005-0000-0000-00001E250000}"/>
    <cellStyle name="Comma 3 26 2 3" xfId="10909" xr:uid="{00000000-0005-0000-0000-00001F250000}"/>
    <cellStyle name="Comma 3 26 2 3 2" xfId="32669" xr:uid="{00000000-0005-0000-0000-000020250000}"/>
    <cellStyle name="Comma 3 26 2 4" xfId="31113" xr:uid="{00000000-0005-0000-0000-000021250000}"/>
    <cellStyle name="Comma 3 26 3" xfId="6456" xr:uid="{00000000-0005-0000-0000-000022250000}"/>
    <cellStyle name="Comma 3 26 3 2" xfId="12325" xr:uid="{00000000-0005-0000-0000-000023250000}"/>
    <cellStyle name="Comma 3 26 3 2 2" xfId="34082" xr:uid="{00000000-0005-0000-0000-000024250000}"/>
    <cellStyle name="Comma 3 26 3 3" xfId="11088" xr:uid="{00000000-0005-0000-0000-000025250000}"/>
    <cellStyle name="Comma 3 26 3 3 2" xfId="32848" xr:uid="{00000000-0005-0000-0000-000026250000}"/>
    <cellStyle name="Comma 3 26 3 4" xfId="31333" xr:uid="{00000000-0005-0000-0000-000027250000}"/>
    <cellStyle name="Comma 3 26 4" xfId="6861" xr:uid="{00000000-0005-0000-0000-000028250000}"/>
    <cellStyle name="Comma 3 26 4 2" xfId="12348" xr:uid="{00000000-0005-0000-0000-000029250000}"/>
    <cellStyle name="Comma 3 26 4 2 2" xfId="34105" xr:uid="{00000000-0005-0000-0000-00002A250000}"/>
    <cellStyle name="Comma 3 26 4 3" xfId="11111" xr:uid="{00000000-0005-0000-0000-00002B250000}"/>
    <cellStyle name="Comma 3 26 4 3 2" xfId="32871" xr:uid="{00000000-0005-0000-0000-00002C250000}"/>
    <cellStyle name="Comma 3 26 4 4" xfId="31359" xr:uid="{00000000-0005-0000-0000-00002D250000}"/>
    <cellStyle name="Comma 3 26 5" xfId="7452" xr:uid="{00000000-0005-0000-0000-00002E250000}"/>
    <cellStyle name="Comma 3 26 5 2" xfId="12576" xr:uid="{00000000-0005-0000-0000-00002F250000}"/>
    <cellStyle name="Comma 3 26 5 2 2" xfId="34332" xr:uid="{00000000-0005-0000-0000-000030250000}"/>
    <cellStyle name="Comma 3 26 5 3" xfId="11339" xr:uid="{00000000-0005-0000-0000-000031250000}"/>
    <cellStyle name="Comma 3 26 5 3 2" xfId="33098" xr:uid="{00000000-0005-0000-0000-000032250000}"/>
    <cellStyle name="Comma 3 26 5 4" xfId="31673" xr:uid="{00000000-0005-0000-0000-000033250000}"/>
    <cellStyle name="Comma 3 26 6" xfId="7840" xr:uid="{00000000-0005-0000-0000-000034250000}"/>
    <cellStyle name="Comma 3 26 6 2" xfId="12654" xr:uid="{00000000-0005-0000-0000-000035250000}"/>
    <cellStyle name="Comma 3 26 6 2 2" xfId="34410" xr:uid="{00000000-0005-0000-0000-000036250000}"/>
    <cellStyle name="Comma 3 26 6 3" xfId="11417" xr:uid="{00000000-0005-0000-0000-000037250000}"/>
    <cellStyle name="Comma 3 26 6 3 2" xfId="33176" xr:uid="{00000000-0005-0000-0000-000038250000}"/>
    <cellStyle name="Comma 3 26 6 4" xfId="31814" xr:uid="{00000000-0005-0000-0000-000039250000}"/>
    <cellStyle name="Comma 3 26 7" xfId="8321" xr:uid="{00000000-0005-0000-0000-00003A250000}"/>
    <cellStyle name="Comma 3 26 7 2" xfId="12686" xr:uid="{00000000-0005-0000-0000-00003B250000}"/>
    <cellStyle name="Comma 3 26 7 2 2" xfId="34442" xr:uid="{00000000-0005-0000-0000-00003C250000}"/>
    <cellStyle name="Comma 3 26 7 3" xfId="11449" xr:uid="{00000000-0005-0000-0000-00003D250000}"/>
    <cellStyle name="Comma 3 26 7 3 2" xfId="33208" xr:uid="{00000000-0005-0000-0000-00003E250000}"/>
    <cellStyle name="Comma 3 26 7 4" xfId="31909" xr:uid="{00000000-0005-0000-0000-00003F250000}"/>
    <cellStyle name="Comma 3 26 8" xfId="11851" xr:uid="{00000000-0005-0000-0000-000040250000}"/>
    <cellStyle name="Comma 3 26 8 2" xfId="33610" xr:uid="{00000000-0005-0000-0000-000041250000}"/>
    <cellStyle name="Comma 3 26 9" xfId="10613" xr:uid="{00000000-0005-0000-0000-000042250000}"/>
    <cellStyle name="Comma 3 26 9 2" xfId="32375" xr:uid="{00000000-0005-0000-0000-000043250000}"/>
    <cellStyle name="Comma 3 27" xfId="3464" xr:uid="{00000000-0005-0000-0000-000044250000}"/>
    <cellStyle name="Comma 3 27 10" xfId="30819" xr:uid="{00000000-0005-0000-0000-000045250000}"/>
    <cellStyle name="Comma 3 27 2" xfId="4231" xr:uid="{00000000-0005-0000-0000-000046250000}"/>
    <cellStyle name="Comma 3 27 2 2" xfId="12148" xr:uid="{00000000-0005-0000-0000-000047250000}"/>
    <cellStyle name="Comma 3 27 2 2 2" xfId="33905" xr:uid="{00000000-0005-0000-0000-000048250000}"/>
    <cellStyle name="Comma 3 27 2 3" xfId="10910" xr:uid="{00000000-0005-0000-0000-000049250000}"/>
    <cellStyle name="Comma 3 27 2 3 2" xfId="32670" xr:uid="{00000000-0005-0000-0000-00004A250000}"/>
    <cellStyle name="Comma 3 27 2 4" xfId="31114" xr:uid="{00000000-0005-0000-0000-00004B250000}"/>
    <cellStyle name="Comma 3 27 3" xfId="6457" xr:uid="{00000000-0005-0000-0000-00004C250000}"/>
    <cellStyle name="Comma 3 27 3 2" xfId="12326" xr:uid="{00000000-0005-0000-0000-00004D250000}"/>
    <cellStyle name="Comma 3 27 3 2 2" xfId="34083" xr:uid="{00000000-0005-0000-0000-00004E250000}"/>
    <cellStyle name="Comma 3 27 3 3" xfId="11089" xr:uid="{00000000-0005-0000-0000-00004F250000}"/>
    <cellStyle name="Comma 3 27 3 3 2" xfId="32849" xr:uid="{00000000-0005-0000-0000-000050250000}"/>
    <cellStyle name="Comma 3 27 3 4" xfId="31334" xr:uid="{00000000-0005-0000-0000-000051250000}"/>
    <cellStyle name="Comma 3 27 4" xfId="6860" xr:uid="{00000000-0005-0000-0000-000052250000}"/>
    <cellStyle name="Comma 3 27 4 2" xfId="12347" xr:uid="{00000000-0005-0000-0000-000053250000}"/>
    <cellStyle name="Comma 3 27 4 2 2" xfId="34104" xr:uid="{00000000-0005-0000-0000-000054250000}"/>
    <cellStyle name="Comma 3 27 4 3" xfId="11110" xr:uid="{00000000-0005-0000-0000-000055250000}"/>
    <cellStyle name="Comma 3 27 4 3 2" xfId="32870" xr:uid="{00000000-0005-0000-0000-000056250000}"/>
    <cellStyle name="Comma 3 27 4 4" xfId="31358" xr:uid="{00000000-0005-0000-0000-000057250000}"/>
    <cellStyle name="Comma 3 27 5" xfId="7453" xr:uid="{00000000-0005-0000-0000-000058250000}"/>
    <cellStyle name="Comma 3 27 5 2" xfId="12577" xr:uid="{00000000-0005-0000-0000-000059250000}"/>
    <cellStyle name="Comma 3 27 5 2 2" xfId="34333" xr:uid="{00000000-0005-0000-0000-00005A250000}"/>
    <cellStyle name="Comma 3 27 5 3" xfId="11340" xr:uid="{00000000-0005-0000-0000-00005B250000}"/>
    <cellStyle name="Comma 3 27 5 3 2" xfId="33099" xr:uid="{00000000-0005-0000-0000-00005C250000}"/>
    <cellStyle name="Comma 3 27 5 4" xfId="31674" xr:uid="{00000000-0005-0000-0000-00005D250000}"/>
    <cellStyle name="Comma 3 27 6" xfId="7841" xr:uid="{00000000-0005-0000-0000-00005E250000}"/>
    <cellStyle name="Comma 3 27 6 2" xfId="12655" xr:uid="{00000000-0005-0000-0000-00005F250000}"/>
    <cellStyle name="Comma 3 27 6 2 2" xfId="34411" xr:uid="{00000000-0005-0000-0000-000060250000}"/>
    <cellStyle name="Comma 3 27 6 3" xfId="11418" xr:uid="{00000000-0005-0000-0000-000061250000}"/>
    <cellStyle name="Comma 3 27 6 3 2" xfId="33177" xr:uid="{00000000-0005-0000-0000-000062250000}"/>
    <cellStyle name="Comma 3 27 6 4" xfId="31815" xr:uid="{00000000-0005-0000-0000-000063250000}"/>
    <cellStyle name="Comma 3 27 7" xfId="8320" xr:uid="{00000000-0005-0000-0000-000064250000}"/>
    <cellStyle name="Comma 3 27 7 2" xfId="12685" xr:uid="{00000000-0005-0000-0000-000065250000}"/>
    <cellStyle name="Comma 3 27 7 2 2" xfId="34441" xr:uid="{00000000-0005-0000-0000-000066250000}"/>
    <cellStyle name="Comma 3 27 7 3" xfId="11448" xr:uid="{00000000-0005-0000-0000-000067250000}"/>
    <cellStyle name="Comma 3 27 7 3 2" xfId="33207" xr:uid="{00000000-0005-0000-0000-000068250000}"/>
    <cellStyle name="Comma 3 27 7 4" xfId="31908" xr:uid="{00000000-0005-0000-0000-000069250000}"/>
    <cellStyle name="Comma 3 27 8" xfId="11852" xr:uid="{00000000-0005-0000-0000-00006A250000}"/>
    <cellStyle name="Comma 3 27 8 2" xfId="33611" xr:uid="{00000000-0005-0000-0000-00006B250000}"/>
    <cellStyle name="Comma 3 27 9" xfId="10614" xr:uid="{00000000-0005-0000-0000-00006C250000}"/>
    <cellStyle name="Comma 3 27 9 2" xfId="32376" xr:uid="{00000000-0005-0000-0000-00006D250000}"/>
    <cellStyle name="Comma 3 28" xfId="3465" xr:uid="{00000000-0005-0000-0000-00006E250000}"/>
    <cellStyle name="Comma 3 28 10" xfId="30820" xr:uid="{00000000-0005-0000-0000-00006F250000}"/>
    <cellStyle name="Comma 3 28 2" xfId="4232" xr:uid="{00000000-0005-0000-0000-000070250000}"/>
    <cellStyle name="Comma 3 28 2 2" xfId="12149" xr:uid="{00000000-0005-0000-0000-000071250000}"/>
    <cellStyle name="Comma 3 28 2 2 2" xfId="33906" xr:uid="{00000000-0005-0000-0000-000072250000}"/>
    <cellStyle name="Comma 3 28 2 3" xfId="10911" xr:uid="{00000000-0005-0000-0000-000073250000}"/>
    <cellStyle name="Comma 3 28 2 3 2" xfId="32671" xr:uid="{00000000-0005-0000-0000-000074250000}"/>
    <cellStyle name="Comma 3 28 2 4" xfId="31115" xr:uid="{00000000-0005-0000-0000-000075250000}"/>
    <cellStyle name="Comma 3 28 3" xfId="6458" xr:uid="{00000000-0005-0000-0000-000076250000}"/>
    <cellStyle name="Comma 3 28 3 2" xfId="12327" xr:uid="{00000000-0005-0000-0000-000077250000}"/>
    <cellStyle name="Comma 3 28 3 2 2" xfId="34084" xr:uid="{00000000-0005-0000-0000-000078250000}"/>
    <cellStyle name="Comma 3 28 3 3" xfId="11090" xr:uid="{00000000-0005-0000-0000-000079250000}"/>
    <cellStyle name="Comma 3 28 3 3 2" xfId="32850" xr:uid="{00000000-0005-0000-0000-00007A250000}"/>
    <cellStyle name="Comma 3 28 3 4" xfId="31335" xr:uid="{00000000-0005-0000-0000-00007B250000}"/>
    <cellStyle name="Comma 3 28 4" xfId="6859" xr:uid="{00000000-0005-0000-0000-00007C250000}"/>
    <cellStyle name="Comma 3 28 4 2" xfId="12346" xr:uid="{00000000-0005-0000-0000-00007D250000}"/>
    <cellStyle name="Comma 3 28 4 2 2" xfId="34103" xr:uid="{00000000-0005-0000-0000-00007E250000}"/>
    <cellStyle name="Comma 3 28 4 3" xfId="11109" xr:uid="{00000000-0005-0000-0000-00007F250000}"/>
    <cellStyle name="Comma 3 28 4 3 2" xfId="32869" xr:uid="{00000000-0005-0000-0000-000080250000}"/>
    <cellStyle name="Comma 3 28 4 4" xfId="31357" xr:uid="{00000000-0005-0000-0000-000081250000}"/>
    <cellStyle name="Comma 3 28 5" xfId="7454" xr:uid="{00000000-0005-0000-0000-000082250000}"/>
    <cellStyle name="Comma 3 28 5 2" xfId="12578" xr:uid="{00000000-0005-0000-0000-000083250000}"/>
    <cellStyle name="Comma 3 28 5 2 2" xfId="34334" xr:uid="{00000000-0005-0000-0000-000084250000}"/>
    <cellStyle name="Comma 3 28 5 3" xfId="11341" xr:uid="{00000000-0005-0000-0000-000085250000}"/>
    <cellStyle name="Comma 3 28 5 3 2" xfId="33100" xr:uid="{00000000-0005-0000-0000-000086250000}"/>
    <cellStyle name="Comma 3 28 5 4" xfId="31675" xr:uid="{00000000-0005-0000-0000-000087250000}"/>
    <cellStyle name="Comma 3 28 6" xfId="7842" xr:uid="{00000000-0005-0000-0000-000088250000}"/>
    <cellStyle name="Comma 3 28 6 2" xfId="12656" xr:uid="{00000000-0005-0000-0000-000089250000}"/>
    <cellStyle name="Comma 3 28 6 2 2" xfId="34412" xr:uid="{00000000-0005-0000-0000-00008A250000}"/>
    <cellStyle name="Comma 3 28 6 3" xfId="11419" xr:uid="{00000000-0005-0000-0000-00008B250000}"/>
    <cellStyle name="Comma 3 28 6 3 2" xfId="33178" xr:uid="{00000000-0005-0000-0000-00008C250000}"/>
    <cellStyle name="Comma 3 28 6 4" xfId="31816" xr:uid="{00000000-0005-0000-0000-00008D250000}"/>
    <cellStyle name="Comma 3 28 7" xfId="8319" xr:uid="{00000000-0005-0000-0000-00008E250000}"/>
    <cellStyle name="Comma 3 28 7 2" xfId="12684" xr:uid="{00000000-0005-0000-0000-00008F250000}"/>
    <cellStyle name="Comma 3 28 7 2 2" xfId="34440" xr:uid="{00000000-0005-0000-0000-000090250000}"/>
    <cellStyle name="Comma 3 28 7 3" xfId="11447" xr:uid="{00000000-0005-0000-0000-000091250000}"/>
    <cellStyle name="Comma 3 28 7 3 2" xfId="33206" xr:uid="{00000000-0005-0000-0000-000092250000}"/>
    <cellStyle name="Comma 3 28 7 4" xfId="31907" xr:uid="{00000000-0005-0000-0000-000093250000}"/>
    <cellStyle name="Comma 3 28 8" xfId="11853" xr:uid="{00000000-0005-0000-0000-000094250000}"/>
    <cellStyle name="Comma 3 28 8 2" xfId="33612" xr:uid="{00000000-0005-0000-0000-000095250000}"/>
    <cellStyle name="Comma 3 28 9" xfId="10615" xr:uid="{00000000-0005-0000-0000-000096250000}"/>
    <cellStyle name="Comma 3 28 9 2" xfId="32377" xr:uid="{00000000-0005-0000-0000-000097250000}"/>
    <cellStyle name="Comma 3 29" xfId="3466" xr:uid="{00000000-0005-0000-0000-000098250000}"/>
    <cellStyle name="Comma 3 29 10" xfId="30821" xr:uid="{00000000-0005-0000-0000-000099250000}"/>
    <cellStyle name="Comma 3 29 2" xfId="4233" xr:uid="{00000000-0005-0000-0000-00009A250000}"/>
    <cellStyle name="Comma 3 29 2 2" xfId="12150" xr:uid="{00000000-0005-0000-0000-00009B250000}"/>
    <cellStyle name="Comma 3 29 2 2 2" xfId="33907" xr:uid="{00000000-0005-0000-0000-00009C250000}"/>
    <cellStyle name="Comma 3 29 2 3" xfId="10912" xr:uid="{00000000-0005-0000-0000-00009D250000}"/>
    <cellStyle name="Comma 3 29 2 3 2" xfId="32672" xr:uid="{00000000-0005-0000-0000-00009E250000}"/>
    <cellStyle name="Comma 3 29 2 4" xfId="31116" xr:uid="{00000000-0005-0000-0000-00009F250000}"/>
    <cellStyle name="Comma 3 29 3" xfId="6459" xr:uid="{00000000-0005-0000-0000-0000A0250000}"/>
    <cellStyle name="Comma 3 29 3 2" xfId="12328" xr:uid="{00000000-0005-0000-0000-0000A1250000}"/>
    <cellStyle name="Comma 3 29 3 2 2" xfId="34085" xr:uid="{00000000-0005-0000-0000-0000A2250000}"/>
    <cellStyle name="Comma 3 29 3 3" xfId="11091" xr:uid="{00000000-0005-0000-0000-0000A3250000}"/>
    <cellStyle name="Comma 3 29 3 3 2" xfId="32851" xr:uid="{00000000-0005-0000-0000-0000A4250000}"/>
    <cellStyle name="Comma 3 29 3 4" xfId="31336" xr:uid="{00000000-0005-0000-0000-0000A5250000}"/>
    <cellStyle name="Comma 3 29 4" xfId="6858" xr:uid="{00000000-0005-0000-0000-0000A6250000}"/>
    <cellStyle name="Comma 3 29 4 2" xfId="12345" xr:uid="{00000000-0005-0000-0000-0000A7250000}"/>
    <cellStyle name="Comma 3 29 4 2 2" xfId="34102" xr:uid="{00000000-0005-0000-0000-0000A8250000}"/>
    <cellStyle name="Comma 3 29 4 3" xfId="11108" xr:uid="{00000000-0005-0000-0000-0000A9250000}"/>
    <cellStyle name="Comma 3 29 4 3 2" xfId="32868" xr:uid="{00000000-0005-0000-0000-0000AA250000}"/>
    <cellStyle name="Comma 3 29 4 4" xfId="31356" xr:uid="{00000000-0005-0000-0000-0000AB250000}"/>
    <cellStyle name="Comma 3 29 5" xfId="7455" xr:uid="{00000000-0005-0000-0000-0000AC250000}"/>
    <cellStyle name="Comma 3 29 5 2" xfId="12579" xr:uid="{00000000-0005-0000-0000-0000AD250000}"/>
    <cellStyle name="Comma 3 29 5 2 2" xfId="34335" xr:uid="{00000000-0005-0000-0000-0000AE250000}"/>
    <cellStyle name="Comma 3 29 5 3" xfId="11342" xr:uid="{00000000-0005-0000-0000-0000AF250000}"/>
    <cellStyle name="Comma 3 29 5 3 2" xfId="33101" xr:uid="{00000000-0005-0000-0000-0000B0250000}"/>
    <cellStyle name="Comma 3 29 5 4" xfId="31676" xr:uid="{00000000-0005-0000-0000-0000B1250000}"/>
    <cellStyle name="Comma 3 29 6" xfId="7843" xr:uid="{00000000-0005-0000-0000-0000B2250000}"/>
    <cellStyle name="Comma 3 29 6 2" xfId="12657" xr:uid="{00000000-0005-0000-0000-0000B3250000}"/>
    <cellStyle name="Comma 3 29 6 2 2" xfId="34413" xr:uid="{00000000-0005-0000-0000-0000B4250000}"/>
    <cellStyle name="Comma 3 29 6 3" xfId="11420" xr:uid="{00000000-0005-0000-0000-0000B5250000}"/>
    <cellStyle name="Comma 3 29 6 3 2" xfId="33179" xr:uid="{00000000-0005-0000-0000-0000B6250000}"/>
    <cellStyle name="Comma 3 29 6 4" xfId="31817" xr:uid="{00000000-0005-0000-0000-0000B7250000}"/>
    <cellStyle name="Comma 3 29 7" xfId="8318" xr:uid="{00000000-0005-0000-0000-0000B8250000}"/>
    <cellStyle name="Comma 3 29 7 2" xfId="12683" xr:uid="{00000000-0005-0000-0000-0000B9250000}"/>
    <cellStyle name="Comma 3 29 7 2 2" xfId="34439" xr:uid="{00000000-0005-0000-0000-0000BA250000}"/>
    <cellStyle name="Comma 3 29 7 3" xfId="11446" xr:uid="{00000000-0005-0000-0000-0000BB250000}"/>
    <cellStyle name="Comma 3 29 7 3 2" xfId="33205" xr:uid="{00000000-0005-0000-0000-0000BC250000}"/>
    <cellStyle name="Comma 3 29 7 4" xfId="31906" xr:uid="{00000000-0005-0000-0000-0000BD250000}"/>
    <cellStyle name="Comma 3 29 8" xfId="11854" xr:uid="{00000000-0005-0000-0000-0000BE250000}"/>
    <cellStyle name="Comma 3 29 8 2" xfId="33613" xr:uid="{00000000-0005-0000-0000-0000BF250000}"/>
    <cellStyle name="Comma 3 29 9" xfId="10616" xr:uid="{00000000-0005-0000-0000-0000C0250000}"/>
    <cellStyle name="Comma 3 29 9 2" xfId="32378" xr:uid="{00000000-0005-0000-0000-0000C1250000}"/>
    <cellStyle name="Comma 3 3" xfId="2267" xr:uid="{00000000-0005-0000-0000-0000C2250000}"/>
    <cellStyle name="Comma 3 3 2" xfId="3467" xr:uid="{00000000-0005-0000-0000-0000C3250000}"/>
    <cellStyle name="Comma 3 3 2 2" xfId="11855" xr:uid="{00000000-0005-0000-0000-0000C4250000}"/>
    <cellStyle name="Comma 3 3 2 2 2" xfId="33614" xr:uid="{00000000-0005-0000-0000-0000C5250000}"/>
    <cellStyle name="Comma 3 3 2 3" xfId="10617" xr:uid="{00000000-0005-0000-0000-0000C6250000}"/>
    <cellStyle name="Comma 3 3 2 3 2" xfId="13535" xr:uid="{00000000-0005-0000-0000-0000C7250000}"/>
    <cellStyle name="Comma 3 3 2 3 2 2" xfId="35284" xr:uid="{00000000-0005-0000-0000-0000C8250000}"/>
    <cellStyle name="Comma 3 3 2 3 3" xfId="32379" xr:uid="{00000000-0005-0000-0000-0000C9250000}"/>
    <cellStyle name="Comma 3 3 2 4" xfId="15570" xr:uid="{00000000-0005-0000-0000-0000CA250000}"/>
    <cellStyle name="Comma 3 3 2 4 2" xfId="37273" xr:uid="{00000000-0005-0000-0000-0000CB250000}"/>
    <cellStyle name="Comma 3 3 2 5" xfId="30822" xr:uid="{00000000-0005-0000-0000-0000CC250000}"/>
    <cellStyle name="Comma 3 3 3" xfId="3909" xr:uid="{00000000-0005-0000-0000-0000CD250000}"/>
    <cellStyle name="Comma 3 3 3 2" xfId="11912" xr:uid="{00000000-0005-0000-0000-0000CE250000}"/>
    <cellStyle name="Comma 3 3 3 2 2" xfId="33670" xr:uid="{00000000-0005-0000-0000-0000CF250000}"/>
    <cellStyle name="Comma 3 3 3 3" xfId="10674" xr:uid="{00000000-0005-0000-0000-0000D0250000}"/>
    <cellStyle name="Comma 3 3 3 3 2" xfId="32435" xr:uid="{00000000-0005-0000-0000-0000D1250000}"/>
    <cellStyle name="Comma 3 3 3 4" xfId="30879" xr:uid="{00000000-0005-0000-0000-0000D2250000}"/>
    <cellStyle name="Comma 3 3 4" xfId="10046" xr:uid="{00000000-0005-0000-0000-0000D3250000}"/>
    <cellStyle name="Comma 3 3 4 2" xfId="12831" xr:uid="{00000000-0005-0000-0000-0000D4250000}"/>
    <cellStyle name="Comma 3 3 4 2 2" xfId="34587" xr:uid="{00000000-0005-0000-0000-0000D5250000}"/>
    <cellStyle name="Comma 3 3 4 3" xfId="11594" xr:uid="{00000000-0005-0000-0000-0000D6250000}"/>
    <cellStyle name="Comma 3 3 4 3 2" xfId="33353" xr:uid="{00000000-0005-0000-0000-0000D7250000}"/>
    <cellStyle name="Comma 3 3 4 4" xfId="32100" xr:uid="{00000000-0005-0000-0000-0000D8250000}"/>
    <cellStyle name="Comma 3 3 5" xfId="11722" xr:uid="{00000000-0005-0000-0000-0000D9250000}"/>
    <cellStyle name="Comma 3 3 5 2" xfId="33481" xr:uid="{00000000-0005-0000-0000-0000DA250000}"/>
    <cellStyle name="Comma 3 3 6" xfId="10482" xr:uid="{00000000-0005-0000-0000-0000DB250000}"/>
    <cellStyle name="Comma 3 3 6 2" xfId="32244" xr:uid="{00000000-0005-0000-0000-0000DC250000}"/>
    <cellStyle name="Comma 3 3 7" xfId="30683" xr:uid="{00000000-0005-0000-0000-0000DD250000}"/>
    <cellStyle name="Comma 3 30" xfId="3468" xr:uid="{00000000-0005-0000-0000-0000DE250000}"/>
    <cellStyle name="Comma 3 30 10" xfId="30823" xr:uid="{00000000-0005-0000-0000-0000DF250000}"/>
    <cellStyle name="Comma 3 30 2" xfId="4234" xr:uid="{00000000-0005-0000-0000-0000E0250000}"/>
    <cellStyle name="Comma 3 30 2 2" xfId="12151" xr:uid="{00000000-0005-0000-0000-0000E1250000}"/>
    <cellStyle name="Comma 3 30 2 2 2" xfId="33908" xr:uid="{00000000-0005-0000-0000-0000E2250000}"/>
    <cellStyle name="Comma 3 30 2 3" xfId="10913" xr:uid="{00000000-0005-0000-0000-0000E3250000}"/>
    <cellStyle name="Comma 3 30 2 3 2" xfId="32673" xr:uid="{00000000-0005-0000-0000-0000E4250000}"/>
    <cellStyle name="Comma 3 30 2 4" xfId="31117" xr:uid="{00000000-0005-0000-0000-0000E5250000}"/>
    <cellStyle name="Comma 3 30 3" xfId="6461" xr:uid="{00000000-0005-0000-0000-0000E6250000}"/>
    <cellStyle name="Comma 3 30 3 2" xfId="12329" xr:uid="{00000000-0005-0000-0000-0000E7250000}"/>
    <cellStyle name="Comma 3 30 3 2 2" xfId="34086" xr:uid="{00000000-0005-0000-0000-0000E8250000}"/>
    <cellStyle name="Comma 3 30 3 3" xfId="11092" xr:uid="{00000000-0005-0000-0000-0000E9250000}"/>
    <cellStyle name="Comma 3 30 3 3 2" xfId="32852" xr:uid="{00000000-0005-0000-0000-0000EA250000}"/>
    <cellStyle name="Comma 3 30 3 4" xfId="31337" xr:uid="{00000000-0005-0000-0000-0000EB250000}"/>
    <cellStyle name="Comma 3 30 4" xfId="6857" xr:uid="{00000000-0005-0000-0000-0000EC250000}"/>
    <cellStyle name="Comma 3 30 4 2" xfId="12344" xr:uid="{00000000-0005-0000-0000-0000ED250000}"/>
    <cellStyle name="Comma 3 30 4 2 2" xfId="34101" xr:uid="{00000000-0005-0000-0000-0000EE250000}"/>
    <cellStyle name="Comma 3 30 4 3" xfId="11107" xr:uid="{00000000-0005-0000-0000-0000EF250000}"/>
    <cellStyle name="Comma 3 30 4 3 2" xfId="32867" xr:uid="{00000000-0005-0000-0000-0000F0250000}"/>
    <cellStyle name="Comma 3 30 4 4" xfId="31355" xr:uid="{00000000-0005-0000-0000-0000F1250000}"/>
    <cellStyle name="Comma 3 30 5" xfId="7456" xr:uid="{00000000-0005-0000-0000-0000F2250000}"/>
    <cellStyle name="Comma 3 30 5 2" xfId="12580" xr:uid="{00000000-0005-0000-0000-0000F3250000}"/>
    <cellStyle name="Comma 3 30 5 2 2" xfId="34336" xr:uid="{00000000-0005-0000-0000-0000F4250000}"/>
    <cellStyle name="Comma 3 30 5 3" xfId="11343" xr:uid="{00000000-0005-0000-0000-0000F5250000}"/>
    <cellStyle name="Comma 3 30 5 3 2" xfId="33102" xr:uid="{00000000-0005-0000-0000-0000F6250000}"/>
    <cellStyle name="Comma 3 30 5 4" xfId="31677" xr:uid="{00000000-0005-0000-0000-0000F7250000}"/>
    <cellStyle name="Comma 3 30 6" xfId="7844" xr:uid="{00000000-0005-0000-0000-0000F8250000}"/>
    <cellStyle name="Comma 3 30 6 2" xfId="12658" xr:uid="{00000000-0005-0000-0000-0000F9250000}"/>
    <cellStyle name="Comma 3 30 6 2 2" xfId="34414" xr:uid="{00000000-0005-0000-0000-0000FA250000}"/>
    <cellStyle name="Comma 3 30 6 3" xfId="11421" xr:uid="{00000000-0005-0000-0000-0000FB250000}"/>
    <cellStyle name="Comma 3 30 6 3 2" xfId="33180" xr:uid="{00000000-0005-0000-0000-0000FC250000}"/>
    <cellStyle name="Comma 3 30 6 4" xfId="31818" xr:uid="{00000000-0005-0000-0000-0000FD250000}"/>
    <cellStyle name="Comma 3 30 7" xfId="8317" xr:uid="{00000000-0005-0000-0000-0000FE250000}"/>
    <cellStyle name="Comma 3 30 7 2" xfId="12682" xr:uid="{00000000-0005-0000-0000-0000FF250000}"/>
    <cellStyle name="Comma 3 30 7 2 2" xfId="34438" xr:uid="{00000000-0005-0000-0000-000000260000}"/>
    <cellStyle name="Comma 3 30 7 3" xfId="11445" xr:uid="{00000000-0005-0000-0000-000001260000}"/>
    <cellStyle name="Comma 3 30 7 3 2" xfId="33204" xr:uid="{00000000-0005-0000-0000-000002260000}"/>
    <cellStyle name="Comma 3 30 7 4" xfId="31905" xr:uid="{00000000-0005-0000-0000-000003260000}"/>
    <cellStyle name="Comma 3 30 8" xfId="11856" xr:uid="{00000000-0005-0000-0000-000004260000}"/>
    <cellStyle name="Comma 3 30 8 2" xfId="33615" xr:uid="{00000000-0005-0000-0000-000005260000}"/>
    <cellStyle name="Comma 3 30 9" xfId="10618" xr:uid="{00000000-0005-0000-0000-000006260000}"/>
    <cellStyle name="Comma 3 30 9 2" xfId="32380" xr:uid="{00000000-0005-0000-0000-000007260000}"/>
    <cellStyle name="Comma 3 31" xfId="3469" xr:uid="{00000000-0005-0000-0000-000008260000}"/>
    <cellStyle name="Comma 3 31 10" xfId="30824" xr:uid="{00000000-0005-0000-0000-000009260000}"/>
    <cellStyle name="Comma 3 31 2" xfId="4235" xr:uid="{00000000-0005-0000-0000-00000A260000}"/>
    <cellStyle name="Comma 3 31 2 2" xfId="12152" xr:uid="{00000000-0005-0000-0000-00000B260000}"/>
    <cellStyle name="Comma 3 31 2 2 2" xfId="33909" xr:uid="{00000000-0005-0000-0000-00000C260000}"/>
    <cellStyle name="Comma 3 31 2 3" xfId="10914" xr:uid="{00000000-0005-0000-0000-00000D260000}"/>
    <cellStyle name="Comma 3 31 2 3 2" xfId="32674" xr:uid="{00000000-0005-0000-0000-00000E260000}"/>
    <cellStyle name="Comma 3 31 2 4" xfId="31118" xr:uid="{00000000-0005-0000-0000-00000F260000}"/>
    <cellStyle name="Comma 3 31 3" xfId="6462" xr:uid="{00000000-0005-0000-0000-000010260000}"/>
    <cellStyle name="Comma 3 31 3 2" xfId="12330" xr:uid="{00000000-0005-0000-0000-000011260000}"/>
    <cellStyle name="Comma 3 31 3 2 2" xfId="34087" xr:uid="{00000000-0005-0000-0000-000012260000}"/>
    <cellStyle name="Comma 3 31 3 3" xfId="11093" xr:uid="{00000000-0005-0000-0000-000013260000}"/>
    <cellStyle name="Comma 3 31 3 3 2" xfId="32853" xr:uid="{00000000-0005-0000-0000-000014260000}"/>
    <cellStyle name="Comma 3 31 3 4" xfId="31338" xr:uid="{00000000-0005-0000-0000-000015260000}"/>
    <cellStyle name="Comma 3 31 4" xfId="6856" xr:uid="{00000000-0005-0000-0000-000016260000}"/>
    <cellStyle name="Comma 3 31 4 2" xfId="12343" xr:uid="{00000000-0005-0000-0000-000017260000}"/>
    <cellStyle name="Comma 3 31 4 2 2" xfId="34100" xr:uid="{00000000-0005-0000-0000-000018260000}"/>
    <cellStyle name="Comma 3 31 4 3" xfId="11106" xr:uid="{00000000-0005-0000-0000-000019260000}"/>
    <cellStyle name="Comma 3 31 4 3 2" xfId="32866" xr:uid="{00000000-0005-0000-0000-00001A260000}"/>
    <cellStyle name="Comma 3 31 4 4" xfId="31354" xr:uid="{00000000-0005-0000-0000-00001B260000}"/>
    <cellStyle name="Comma 3 31 5" xfId="7457" xr:uid="{00000000-0005-0000-0000-00001C260000}"/>
    <cellStyle name="Comma 3 31 5 2" xfId="12581" xr:uid="{00000000-0005-0000-0000-00001D260000}"/>
    <cellStyle name="Comma 3 31 5 2 2" xfId="34337" xr:uid="{00000000-0005-0000-0000-00001E260000}"/>
    <cellStyle name="Comma 3 31 5 3" xfId="11344" xr:uid="{00000000-0005-0000-0000-00001F260000}"/>
    <cellStyle name="Comma 3 31 5 3 2" xfId="33103" xr:uid="{00000000-0005-0000-0000-000020260000}"/>
    <cellStyle name="Comma 3 31 5 4" xfId="31678" xr:uid="{00000000-0005-0000-0000-000021260000}"/>
    <cellStyle name="Comma 3 31 6" xfId="7845" xr:uid="{00000000-0005-0000-0000-000022260000}"/>
    <cellStyle name="Comma 3 31 6 2" xfId="12659" xr:uid="{00000000-0005-0000-0000-000023260000}"/>
    <cellStyle name="Comma 3 31 6 2 2" xfId="34415" xr:uid="{00000000-0005-0000-0000-000024260000}"/>
    <cellStyle name="Comma 3 31 6 3" xfId="11422" xr:uid="{00000000-0005-0000-0000-000025260000}"/>
    <cellStyle name="Comma 3 31 6 3 2" xfId="33181" xr:uid="{00000000-0005-0000-0000-000026260000}"/>
    <cellStyle name="Comma 3 31 6 4" xfId="31819" xr:uid="{00000000-0005-0000-0000-000027260000}"/>
    <cellStyle name="Comma 3 31 7" xfId="8316" xr:uid="{00000000-0005-0000-0000-000028260000}"/>
    <cellStyle name="Comma 3 31 7 2" xfId="12681" xr:uid="{00000000-0005-0000-0000-000029260000}"/>
    <cellStyle name="Comma 3 31 7 2 2" xfId="34437" xr:uid="{00000000-0005-0000-0000-00002A260000}"/>
    <cellStyle name="Comma 3 31 7 3" xfId="11444" xr:uid="{00000000-0005-0000-0000-00002B260000}"/>
    <cellStyle name="Comma 3 31 7 3 2" xfId="33203" xr:uid="{00000000-0005-0000-0000-00002C260000}"/>
    <cellStyle name="Comma 3 31 7 4" xfId="31904" xr:uid="{00000000-0005-0000-0000-00002D260000}"/>
    <cellStyle name="Comma 3 31 8" xfId="11857" xr:uid="{00000000-0005-0000-0000-00002E260000}"/>
    <cellStyle name="Comma 3 31 8 2" xfId="33616" xr:uid="{00000000-0005-0000-0000-00002F260000}"/>
    <cellStyle name="Comma 3 31 9" xfId="10619" xr:uid="{00000000-0005-0000-0000-000030260000}"/>
    <cellStyle name="Comma 3 31 9 2" xfId="32381" xr:uid="{00000000-0005-0000-0000-000031260000}"/>
    <cellStyle name="Comma 3 32" xfId="3907" xr:uid="{00000000-0005-0000-0000-000032260000}"/>
    <cellStyle name="Comma 3 32 10" xfId="30877" xr:uid="{00000000-0005-0000-0000-000033260000}"/>
    <cellStyle name="Comma 3 32 2" xfId="4236" xr:uid="{00000000-0005-0000-0000-000034260000}"/>
    <cellStyle name="Comma 3 32 2 2" xfId="12153" xr:uid="{00000000-0005-0000-0000-000035260000}"/>
    <cellStyle name="Comma 3 32 2 2 2" xfId="33910" xr:uid="{00000000-0005-0000-0000-000036260000}"/>
    <cellStyle name="Comma 3 32 2 3" xfId="10915" xr:uid="{00000000-0005-0000-0000-000037260000}"/>
    <cellStyle name="Comma 3 32 2 3 2" xfId="32675" xr:uid="{00000000-0005-0000-0000-000038260000}"/>
    <cellStyle name="Comma 3 32 2 4" xfId="31119" xr:uid="{00000000-0005-0000-0000-000039260000}"/>
    <cellStyle name="Comma 3 32 3" xfId="6463" xr:uid="{00000000-0005-0000-0000-00003A260000}"/>
    <cellStyle name="Comma 3 32 3 2" xfId="12331" xr:uid="{00000000-0005-0000-0000-00003B260000}"/>
    <cellStyle name="Comma 3 32 3 2 2" xfId="34088" xr:uid="{00000000-0005-0000-0000-00003C260000}"/>
    <cellStyle name="Comma 3 32 3 3" xfId="11094" xr:uid="{00000000-0005-0000-0000-00003D260000}"/>
    <cellStyle name="Comma 3 32 3 3 2" xfId="32854" xr:uid="{00000000-0005-0000-0000-00003E260000}"/>
    <cellStyle name="Comma 3 32 3 4" xfId="31339" xr:uid="{00000000-0005-0000-0000-00003F260000}"/>
    <cellStyle name="Comma 3 32 4" xfId="6855" xr:uid="{00000000-0005-0000-0000-000040260000}"/>
    <cellStyle name="Comma 3 32 4 2" xfId="12342" xr:uid="{00000000-0005-0000-0000-000041260000}"/>
    <cellStyle name="Comma 3 32 4 2 2" xfId="34099" xr:uid="{00000000-0005-0000-0000-000042260000}"/>
    <cellStyle name="Comma 3 32 4 3" xfId="11105" xr:uid="{00000000-0005-0000-0000-000043260000}"/>
    <cellStyle name="Comma 3 32 4 3 2" xfId="32865" xr:uid="{00000000-0005-0000-0000-000044260000}"/>
    <cellStyle name="Comma 3 32 4 4" xfId="31353" xr:uid="{00000000-0005-0000-0000-000045260000}"/>
    <cellStyle name="Comma 3 32 5" xfId="7458" xr:uid="{00000000-0005-0000-0000-000046260000}"/>
    <cellStyle name="Comma 3 32 5 2" xfId="12582" xr:uid="{00000000-0005-0000-0000-000047260000}"/>
    <cellStyle name="Comma 3 32 5 2 2" xfId="34338" xr:uid="{00000000-0005-0000-0000-000048260000}"/>
    <cellStyle name="Comma 3 32 5 3" xfId="11345" xr:uid="{00000000-0005-0000-0000-000049260000}"/>
    <cellStyle name="Comma 3 32 5 3 2" xfId="33104" xr:uid="{00000000-0005-0000-0000-00004A260000}"/>
    <cellStyle name="Comma 3 32 5 4" xfId="31679" xr:uid="{00000000-0005-0000-0000-00004B260000}"/>
    <cellStyle name="Comma 3 32 6" xfId="7846" xr:uid="{00000000-0005-0000-0000-00004C260000}"/>
    <cellStyle name="Comma 3 32 6 2" xfId="12660" xr:uid="{00000000-0005-0000-0000-00004D260000}"/>
    <cellStyle name="Comma 3 32 6 2 2" xfId="34416" xr:uid="{00000000-0005-0000-0000-00004E260000}"/>
    <cellStyle name="Comma 3 32 6 3" xfId="11423" xr:uid="{00000000-0005-0000-0000-00004F260000}"/>
    <cellStyle name="Comma 3 32 6 3 2" xfId="33182" xr:uid="{00000000-0005-0000-0000-000050260000}"/>
    <cellStyle name="Comma 3 32 6 4" xfId="31820" xr:uid="{00000000-0005-0000-0000-000051260000}"/>
    <cellStyle name="Comma 3 32 7" xfId="8312" xr:uid="{00000000-0005-0000-0000-000052260000}"/>
    <cellStyle name="Comma 3 32 7 2" xfId="12680" xr:uid="{00000000-0005-0000-0000-000053260000}"/>
    <cellStyle name="Comma 3 32 7 2 2" xfId="34436" xr:uid="{00000000-0005-0000-0000-000054260000}"/>
    <cellStyle name="Comma 3 32 7 3" xfId="11443" xr:uid="{00000000-0005-0000-0000-000055260000}"/>
    <cellStyle name="Comma 3 32 7 3 2" xfId="33202" xr:uid="{00000000-0005-0000-0000-000056260000}"/>
    <cellStyle name="Comma 3 32 7 4" xfId="31903" xr:uid="{00000000-0005-0000-0000-000057260000}"/>
    <cellStyle name="Comma 3 32 8" xfId="11910" xr:uid="{00000000-0005-0000-0000-000058260000}"/>
    <cellStyle name="Comma 3 32 8 2" xfId="33668" xr:uid="{00000000-0005-0000-0000-000059260000}"/>
    <cellStyle name="Comma 3 32 9" xfId="10672" xr:uid="{00000000-0005-0000-0000-00005A260000}"/>
    <cellStyle name="Comma 3 32 9 2" xfId="32433" xr:uid="{00000000-0005-0000-0000-00005B260000}"/>
    <cellStyle name="Comma 3 33" xfId="4213" xr:uid="{00000000-0005-0000-0000-00005C260000}"/>
    <cellStyle name="Comma 3 33 2" xfId="12130" xr:uid="{00000000-0005-0000-0000-00005D260000}"/>
    <cellStyle name="Comma 3 33 2 2" xfId="33887" xr:uid="{00000000-0005-0000-0000-00005E260000}"/>
    <cellStyle name="Comma 3 33 3" xfId="10892" xr:uid="{00000000-0005-0000-0000-00005F260000}"/>
    <cellStyle name="Comma 3 33 3 2" xfId="32652" xr:uid="{00000000-0005-0000-0000-000060260000}"/>
    <cellStyle name="Comma 3 33 4" xfId="31096" xr:uid="{00000000-0005-0000-0000-000061260000}"/>
    <cellStyle name="Comma 3 34" xfId="4237" xr:uid="{00000000-0005-0000-0000-000062260000}"/>
    <cellStyle name="Comma 3 34 2" xfId="12154" xr:uid="{00000000-0005-0000-0000-000063260000}"/>
    <cellStyle name="Comma 3 34 2 2" xfId="33911" xr:uid="{00000000-0005-0000-0000-000064260000}"/>
    <cellStyle name="Comma 3 34 3" xfId="10916" xr:uid="{00000000-0005-0000-0000-000065260000}"/>
    <cellStyle name="Comma 3 34 3 2" xfId="32676" xr:uid="{00000000-0005-0000-0000-000066260000}"/>
    <cellStyle name="Comma 3 34 4" xfId="31120" xr:uid="{00000000-0005-0000-0000-000067260000}"/>
    <cellStyle name="Comma 3 35" xfId="4238" xr:uid="{00000000-0005-0000-0000-000068260000}"/>
    <cellStyle name="Comma 3 35 2" xfId="12155" xr:uid="{00000000-0005-0000-0000-000069260000}"/>
    <cellStyle name="Comma 3 35 2 2" xfId="33912" xr:uid="{00000000-0005-0000-0000-00006A260000}"/>
    <cellStyle name="Comma 3 35 3" xfId="10917" xr:uid="{00000000-0005-0000-0000-00006B260000}"/>
    <cellStyle name="Comma 3 35 3 2" xfId="32677" xr:uid="{00000000-0005-0000-0000-00006C260000}"/>
    <cellStyle name="Comma 3 35 4" xfId="31121" xr:uid="{00000000-0005-0000-0000-00006D260000}"/>
    <cellStyle name="Comma 3 36" xfId="4239" xr:uid="{00000000-0005-0000-0000-00006E260000}"/>
    <cellStyle name="Comma 3 36 2" xfId="12156" xr:uid="{00000000-0005-0000-0000-00006F260000}"/>
    <cellStyle name="Comma 3 36 2 2" xfId="33913" xr:uid="{00000000-0005-0000-0000-000070260000}"/>
    <cellStyle name="Comma 3 36 3" xfId="10918" xr:uid="{00000000-0005-0000-0000-000071260000}"/>
    <cellStyle name="Comma 3 36 3 2" xfId="32678" xr:uid="{00000000-0005-0000-0000-000072260000}"/>
    <cellStyle name="Comma 3 36 4" xfId="31122" xr:uid="{00000000-0005-0000-0000-000073260000}"/>
    <cellStyle name="Comma 3 37" xfId="4240" xr:uid="{00000000-0005-0000-0000-000074260000}"/>
    <cellStyle name="Comma 3 37 2" xfId="12157" xr:uid="{00000000-0005-0000-0000-000075260000}"/>
    <cellStyle name="Comma 3 37 2 2" xfId="33914" xr:uid="{00000000-0005-0000-0000-000076260000}"/>
    <cellStyle name="Comma 3 37 3" xfId="10919" xr:uid="{00000000-0005-0000-0000-000077260000}"/>
    <cellStyle name="Comma 3 37 3 2" xfId="32679" xr:uid="{00000000-0005-0000-0000-000078260000}"/>
    <cellStyle name="Comma 3 37 4" xfId="31123" xr:uid="{00000000-0005-0000-0000-000079260000}"/>
    <cellStyle name="Comma 3 38" xfId="4241" xr:uid="{00000000-0005-0000-0000-00007A260000}"/>
    <cellStyle name="Comma 3 38 2" xfId="12158" xr:uid="{00000000-0005-0000-0000-00007B260000}"/>
    <cellStyle name="Comma 3 38 2 2" xfId="33915" xr:uid="{00000000-0005-0000-0000-00007C260000}"/>
    <cellStyle name="Comma 3 38 3" xfId="10920" xr:uid="{00000000-0005-0000-0000-00007D260000}"/>
    <cellStyle name="Comma 3 38 3 2" xfId="32680" xr:uid="{00000000-0005-0000-0000-00007E260000}"/>
    <cellStyle name="Comma 3 38 4" xfId="31124" xr:uid="{00000000-0005-0000-0000-00007F260000}"/>
    <cellStyle name="Comma 3 39" xfId="4242" xr:uid="{00000000-0005-0000-0000-000080260000}"/>
    <cellStyle name="Comma 3 39 2" xfId="12159" xr:uid="{00000000-0005-0000-0000-000081260000}"/>
    <cellStyle name="Comma 3 39 2 2" xfId="33916" xr:uid="{00000000-0005-0000-0000-000082260000}"/>
    <cellStyle name="Comma 3 39 3" xfId="10921" xr:uid="{00000000-0005-0000-0000-000083260000}"/>
    <cellStyle name="Comma 3 39 3 2" xfId="32681" xr:uid="{00000000-0005-0000-0000-000084260000}"/>
    <cellStyle name="Comma 3 39 4" xfId="31125" xr:uid="{00000000-0005-0000-0000-000085260000}"/>
    <cellStyle name="Comma 3 4" xfId="2268" xr:uid="{00000000-0005-0000-0000-000086260000}"/>
    <cellStyle name="Comma 3 4 10" xfId="11723" xr:uid="{00000000-0005-0000-0000-000087260000}"/>
    <cellStyle name="Comma 3 4 10 2" xfId="33482" xr:uid="{00000000-0005-0000-0000-000088260000}"/>
    <cellStyle name="Comma 3 4 11" xfId="10483" xr:uid="{00000000-0005-0000-0000-000089260000}"/>
    <cellStyle name="Comma 3 4 11 2" xfId="32245" xr:uid="{00000000-0005-0000-0000-00008A260000}"/>
    <cellStyle name="Comma 3 4 12" xfId="30684" xr:uid="{00000000-0005-0000-0000-00008B260000}"/>
    <cellStyle name="Comma 3 4 2" xfId="2269" xr:uid="{00000000-0005-0000-0000-00008C260000}"/>
    <cellStyle name="Comma 3 4 2 2" xfId="10048" xr:uid="{00000000-0005-0000-0000-00008D260000}"/>
    <cellStyle name="Comma 3 4 2 2 2" xfId="12832" xr:uid="{00000000-0005-0000-0000-00008E260000}"/>
    <cellStyle name="Comma 3 4 2 2 2 2" xfId="34588" xr:uid="{00000000-0005-0000-0000-00008F260000}"/>
    <cellStyle name="Comma 3 4 2 2 3" xfId="11595" xr:uid="{00000000-0005-0000-0000-000090260000}"/>
    <cellStyle name="Comma 3 4 2 2 3 2" xfId="33354" xr:uid="{00000000-0005-0000-0000-000091260000}"/>
    <cellStyle name="Comma 3 4 2 2 4" xfId="32101" xr:uid="{00000000-0005-0000-0000-000092260000}"/>
    <cellStyle name="Comma 3 4 2 3" xfId="11724" xr:uid="{00000000-0005-0000-0000-000093260000}"/>
    <cellStyle name="Comma 3 4 2 3 2" xfId="33483" xr:uid="{00000000-0005-0000-0000-000094260000}"/>
    <cellStyle name="Comma 3 4 2 4" xfId="10484" xr:uid="{00000000-0005-0000-0000-000095260000}"/>
    <cellStyle name="Comma 3 4 2 4 2" xfId="32246" xr:uid="{00000000-0005-0000-0000-000096260000}"/>
    <cellStyle name="Comma 3 4 2 5" xfId="30685" xr:uid="{00000000-0005-0000-0000-000097260000}"/>
    <cellStyle name="Comma 3 4 3" xfId="4243" xr:uid="{00000000-0005-0000-0000-000098260000}"/>
    <cellStyle name="Comma 3 4 3 2" xfId="12160" xr:uid="{00000000-0005-0000-0000-000099260000}"/>
    <cellStyle name="Comma 3 4 3 2 2" xfId="33917" xr:uid="{00000000-0005-0000-0000-00009A260000}"/>
    <cellStyle name="Comma 3 4 3 3" xfId="10922" xr:uid="{00000000-0005-0000-0000-00009B260000}"/>
    <cellStyle name="Comma 3 4 3 3 2" xfId="32682" xr:uid="{00000000-0005-0000-0000-00009C260000}"/>
    <cellStyle name="Comma 3 4 3 4" xfId="31126" xr:uid="{00000000-0005-0000-0000-00009D260000}"/>
    <cellStyle name="Comma 3 4 4" xfId="6464" xr:uid="{00000000-0005-0000-0000-00009E260000}"/>
    <cellStyle name="Comma 3 4 4 2" xfId="12332" xr:uid="{00000000-0005-0000-0000-00009F260000}"/>
    <cellStyle name="Comma 3 4 4 2 2" xfId="34089" xr:uid="{00000000-0005-0000-0000-0000A0260000}"/>
    <cellStyle name="Comma 3 4 4 3" xfId="11095" xr:uid="{00000000-0005-0000-0000-0000A1260000}"/>
    <cellStyle name="Comma 3 4 4 3 2" xfId="32855" xr:uid="{00000000-0005-0000-0000-0000A2260000}"/>
    <cellStyle name="Comma 3 4 4 4" xfId="31340" xr:uid="{00000000-0005-0000-0000-0000A3260000}"/>
    <cellStyle name="Comma 3 4 5" xfId="6850" xr:uid="{00000000-0005-0000-0000-0000A4260000}"/>
    <cellStyle name="Comma 3 4 5 2" xfId="12341" xr:uid="{00000000-0005-0000-0000-0000A5260000}"/>
    <cellStyle name="Comma 3 4 5 2 2" xfId="34098" xr:uid="{00000000-0005-0000-0000-0000A6260000}"/>
    <cellStyle name="Comma 3 4 5 3" xfId="11104" xr:uid="{00000000-0005-0000-0000-0000A7260000}"/>
    <cellStyle name="Comma 3 4 5 3 2" xfId="32864" xr:uid="{00000000-0005-0000-0000-0000A8260000}"/>
    <cellStyle name="Comma 3 4 5 4" xfId="31352" xr:uid="{00000000-0005-0000-0000-0000A9260000}"/>
    <cellStyle name="Comma 3 4 6" xfId="7459" xr:uid="{00000000-0005-0000-0000-0000AA260000}"/>
    <cellStyle name="Comma 3 4 6 2" xfId="12583" xr:uid="{00000000-0005-0000-0000-0000AB260000}"/>
    <cellStyle name="Comma 3 4 6 2 2" xfId="34339" xr:uid="{00000000-0005-0000-0000-0000AC260000}"/>
    <cellStyle name="Comma 3 4 6 3" xfId="11346" xr:uid="{00000000-0005-0000-0000-0000AD260000}"/>
    <cellStyle name="Comma 3 4 6 3 2" xfId="33105" xr:uid="{00000000-0005-0000-0000-0000AE260000}"/>
    <cellStyle name="Comma 3 4 6 4" xfId="31680" xr:uid="{00000000-0005-0000-0000-0000AF260000}"/>
    <cellStyle name="Comma 3 4 7" xfId="7848" xr:uid="{00000000-0005-0000-0000-0000B0260000}"/>
    <cellStyle name="Comma 3 4 7 2" xfId="12661" xr:uid="{00000000-0005-0000-0000-0000B1260000}"/>
    <cellStyle name="Comma 3 4 7 2 2" xfId="34417" xr:uid="{00000000-0005-0000-0000-0000B2260000}"/>
    <cellStyle name="Comma 3 4 7 3" xfId="11424" xr:uid="{00000000-0005-0000-0000-0000B3260000}"/>
    <cellStyle name="Comma 3 4 7 3 2" xfId="33183" xr:uid="{00000000-0005-0000-0000-0000B4260000}"/>
    <cellStyle name="Comma 3 4 7 4" xfId="31821" xr:uid="{00000000-0005-0000-0000-0000B5260000}"/>
    <cellStyle name="Comma 3 4 8" xfId="8310" xr:uid="{00000000-0005-0000-0000-0000B6260000}"/>
    <cellStyle name="Comma 3 4 8 2" xfId="12679" xr:uid="{00000000-0005-0000-0000-0000B7260000}"/>
    <cellStyle name="Comma 3 4 8 2 2" xfId="34435" xr:uid="{00000000-0005-0000-0000-0000B8260000}"/>
    <cellStyle name="Comma 3 4 8 3" xfId="11442" xr:uid="{00000000-0005-0000-0000-0000B9260000}"/>
    <cellStyle name="Comma 3 4 8 3 2" xfId="33201" xr:uid="{00000000-0005-0000-0000-0000BA260000}"/>
    <cellStyle name="Comma 3 4 8 4" xfId="31902" xr:uid="{00000000-0005-0000-0000-0000BB260000}"/>
    <cellStyle name="Comma 3 4 9" xfId="10047" xr:uid="{00000000-0005-0000-0000-0000BC260000}"/>
    <cellStyle name="Comma 3 40" xfId="4244" xr:uid="{00000000-0005-0000-0000-0000BD260000}"/>
    <cellStyle name="Comma 3 40 2" xfId="12161" xr:uid="{00000000-0005-0000-0000-0000BE260000}"/>
    <cellStyle name="Comma 3 40 2 2" xfId="33918" xr:uid="{00000000-0005-0000-0000-0000BF260000}"/>
    <cellStyle name="Comma 3 40 3" xfId="10923" xr:uid="{00000000-0005-0000-0000-0000C0260000}"/>
    <cellStyle name="Comma 3 40 3 2" xfId="32683" xr:uid="{00000000-0005-0000-0000-0000C1260000}"/>
    <cellStyle name="Comma 3 40 4" xfId="31127" xr:uid="{00000000-0005-0000-0000-0000C2260000}"/>
    <cellStyle name="Comma 3 41" xfId="4245" xr:uid="{00000000-0005-0000-0000-0000C3260000}"/>
    <cellStyle name="Comma 3 41 2" xfId="12162" xr:uid="{00000000-0005-0000-0000-0000C4260000}"/>
    <cellStyle name="Comma 3 41 2 2" xfId="33919" xr:uid="{00000000-0005-0000-0000-0000C5260000}"/>
    <cellStyle name="Comma 3 41 3" xfId="10924" xr:uid="{00000000-0005-0000-0000-0000C6260000}"/>
    <cellStyle name="Comma 3 41 3 2" xfId="32684" xr:uid="{00000000-0005-0000-0000-0000C7260000}"/>
    <cellStyle name="Comma 3 41 4" xfId="31128" xr:uid="{00000000-0005-0000-0000-0000C8260000}"/>
    <cellStyle name="Comma 3 42" xfId="4246" xr:uid="{00000000-0005-0000-0000-0000C9260000}"/>
    <cellStyle name="Comma 3 42 2" xfId="12163" xr:uid="{00000000-0005-0000-0000-0000CA260000}"/>
    <cellStyle name="Comma 3 42 2 2" xfId="33920" xr:uid="{00000000-0005-0000-0000-0000CB260000}"/>
    <cellStyle name="Comma 3 42 3" xfId="10925" xr:uid="{00000000-0005-0000-0000-0000CC260000}"/>
    <cellStyle name="Comma 3 42 3 2" xfId="32685" xr:uid="{00000000-0005-0000-0000-0000CD260000}"/>
    <cellStyle name="Comma 3 42 4" xfId="31129" xr:uid="{00000000-0005-0000-0000-0000CE260000}"/>
    <cellStyle name="Comma 3 43" xfId="4247" xr:uid="{00000000-0005-0000-0000-0000CF260000}"/>
    <cellStyle name="Comma 3 43 2" xfId="12164" xr:uid="{00000000-0005-0000-0000-0000D0260000}"/>
    <cellStyle name="Comma 3 43 2 2" xfId="33921" xr:uid="{00000000-0005-0000-0000-0000D1260000}"/>
    <cellStyle name="Comma 3 43 3" xfId="10926" xr:uid="{00000000-0005-0000-0000-0000D2260000}"/>
    <cellStyle name="Comma 3 43 3 2" xfId="32686" xr:uid="{00000000-0005-0000-0000-0000D3260000}"/>
    <cellStyle name="Comma 3 43 4" xfId="31130" xr:uid="{00000000-0005-0000-0000-0000D4260000}"/>
    <cellStyle name="Comma 3 44" xfId="4248" xr:uid="{00000000-0005-0000-0000-0000D5260000}"/>
    <cellStyle name="Comma 3 44 2" xfId="12165" xr:uid="{00000000-0005-0000-0000-0000D6260000}"/>
    <cellStyle name="Comma 3 44 2 2" xfId="33922" xr:uid="{00000000-0005-0000-0000-0000D7260000}"/>
    <cellStyle name="Comma 3 44 3" xfId="10927" xr:uid="{00000000-0005-0000-0000-0000D8260000}"/>
    <cellStyle name="Comma 3 44 3 2" xfId="32687" xr:uid="{00000000-0005-0000-0000-0000D9260000}"/>
    <cellStyle name="Comma 3 44 4" xfId="31131" xr:uid="{00000000-0005-0000-0000-0000DA260000}"/>
    <cellStyle name="Comma 3 45" xfId="4249" xr:uid="{00000000-0005-0000-0000-0000DB260000}"/>
    <cellStyle name="Comma 3 45 2" xfId="12166" xr:uid="{00000000-0005-0000-0000-0000DC260000}"/>
    <cellStyle name="Comma 3 45 2 2" xfId="33923" xr:uid="{00000000-0005-0000-0000-0000DD260000}"/>
    <cellStyle name="Comma 3 45 3" xfId="10928" xr:uid="{00000000-0005-0000-0000-0000DE260000}"/>
    <cellStyle name="Comma 3 45 3 2" xfId="32688" xr:uid="{00000000-0005-0000-0000-0000DF260000}"/>
    <cellStyle name="Comma 3 45 4" xfId="31132" xr:uid="{00000000-0005-0000-0000-0000E0260000}"/>
    <cellStyle name="Comma 3 46" xfId="4250" xr:uid="{00000000-0005-0000-0000-0000E1260000}"/>
    <cellStyle name="Comma 3 46 2" xfId="12167" xr:uid="{00000000-0005-0000-0000-0000E2260000}"/>
    <cellStyle name="Comma 3 46 2 2" xfId="33924" xr:uid="{00000000-0005-0000-0000-0000E3260000}"/>
    <cellStyle name="Comma 3 46 3" xfId="10929" xr:uid="{00000000-0005-0000-0000-0000E4260000}"/>
    <cellStyle name="Comma 3 46 3 2" xfId="32689" xr:uid="{00000000-0005-0000-0000-0000E5260000}"/>
    <cellStyle name="Comma 3 46 4" xfId="31133" xr:uid="{00000000-0005-0000-0000-0000E6260000}"/>
    <cellStyle name="Comma 3 47" xfId="4251" xr:uid="{00000000-0005-0000-0000-0000E7260000}"/>
    <cellStyle name="Comma 3 47 2" xfId="12168" xr:uid="{00000000-0005-0000-0000-0000E8260000}"/>
    <cellStyle name="Comma 3 47 2 2" xfId="33925" xr:uid="{00000000-0005-0000-0000-0000E9260000}"/>
    <cellStyle name="Comma 3 47 3" xfId="10930" xr:uid="{00000000-0005-0000-0000-0000EA260000}"/>
    <cellStyle name="Comma 3 47 3 2" xfId="32690" xr:uid="{00000000-0005-0000-0000-0000EB260000}"/>
    <cellStyle name="Comma 3 47 4" xfId="31134" xr:uid="{00000000-0005-0000-0000-0000EC260000}"/>
    <cellStyle name="Comma 3 48" xfId="4252" xr:uid="{00000000-0005-0000-0000-0000ED260000}"/>
    <cellStyle name="Comma 3 48 2" xfId="12169" xr:uid="{00000000-0005-0000-0000-0000EE260000}"/>
    <cellStyle name="Comma 3 48 2 2" xfId="33926" xr:uid="{00000000-0005-0000-0000-0000EF260000}"/>
    <cellStyle name="Comma 3 48 3" xfId="10931" xr:uid="{00000000-0005-0000-0000-0000F0260000}"/>
    <cellStyle name="Comma 3 48 3 2" xfId="32691" xr:uid="{00000000-0005-0000-0000-0000F1260000}"/>
    <cellStyle name="Comma 3 48 4" xfId="31135" xr:uid="{00000000-0005-0000-0000-0000F2260000}"/>
    <cellStyle name="Comma 3 49" xfId="4253" xr:uid="{00000000-0005-0000-0000-0000F3260000}"/>
    <cellStyle name="Comma 3 49 2" xfId="12170" xr:uid="{00000000-0005-0000-0000-0000F4260000}"/>
    <cellStyle name="Comma 3 49 2 2" xfId="33927" xr:uid="{00000000-0005-0000-0000-0000F5260000}"/>
    <cellStyle name="Comma 3 49 3" xfId="10932" xr:uid="{00000000-0005-0000-0000-0000F6260000}"/>
    <cellStyle name="Comma 3 49 3 2" xfId="32692" xr:uid="{00000000-0005-0000-0000-0000F7260000}"/>
    <cellStyle name="Comma 3 49 4" xfId="31136" xr:uid="{00000000-0005-0000-0000-0000F8260000}"/>
    <cellStyle name="Comma 3 5" xfId="2270" xr:uid="{00000000-0005-0000-0000-0000F9260000}"/>
    <cellStyle name="Comma 3 5 2" xfId="3470" xr:uid="{00000000-0005-0000-0000-0000FA260000}"/>
    <cellStyle name="Comma 3 5 2 2" xfId="11858" xr:uid="{00000000-0005-0000-0000-0000FB260000}"/>
    <cellStyle name="Comma 3 5 2 2 2" xfId="33617" xr:uid="{00000000-0005-0000-0000-0000FC260000}"/>
    <cellStyle name="Comma 3 5 2 3" xfId="10620" xr:uid="{00000000-0005-0000-0000-0000FD260000}"/>
    <cellStyle name="Comma 3 5 2 3 2" xfId="32382" xr:uid="{00000000-0005-0000-0000-0000FE260000}"/>
    <cellStyle name="Comma 3 5 2 4" xfId="30825" xr:uid="{00000000-0005-0000-0000-0000FF260000}"/>
    <cellStyle name="Comma 3 5 3" xfId="3910" xr:uid="{00000000-0005-0000-0000-000000270000}"/>
    <cellStyle name="Comma 3 5 3 2" xfId="11913" xr:uid="{00000000-0005-0000-0000-000001270000}"/>
    <cellStyle name="Comma 3 5 3 2 2" xfId="33671" xr:uid="{00000000-0005-0000-0000-000002270000}"/>
    <cellStyle name="Comma 3 5 3 3" xfId="10675" xr:uid="{00000000-0005-0000-0000-000003270000}"/>
    <cellStyle name="Comma 3 5 3 3 2" xfId="32436" xr:uid="{00000000-0005-0000-0000-000004270000}"/>
    <cellStyle name="Comma 3 5 3 4" xfId="30880" xr:uid="{00000000-0005-0000-0000-000005270000}"/>
    <cellStyle name="Comma 3 5 4" xfId="10049" xr:uid="{00000000-0005-0000-0000-000006270000}"/>
    <cellStyle name="Comma 3 5 4 2" xfId="12833" xr:uid="{00000000-0005-0000-0000-000007270000}"/>
    <cellStyle name="Comma 3 5 4 2 2" xfId="34589" xr:uid="{00000000-0005-0000-0000-000008270000}"/>
    <cellStyle name="Comma 3 5 4 3" xfId="11596" xr:uid="{00000000-0005-0000-0000-000009270000}"/>
    <cellStyle name="Comma 3 5 4 3 2" xfId="33355" xr:uid="{00000000-0005-0000-0000-00000A270000}"/>
    <cellStyle name="Comma 3 5 4 4" xfId="32102" xr:uid="{00000000-0005-0000-0000-00000B270000}"/>
    <cellStyle name="Comma 3 5 5" xfId="11725" xr:uid="{00000000-0005-0000-0000-00000C270000}"/>
    <cellStyle name="Comma 3 5 5 2" xfId="33484" xr:uid="{00000000-0005-0000-0000-00000D270000}"/>
    <cellStyle name="Comma 3 5 6" xfId="10485" xr:uid="{00000000-0005-0000-0000-00000E270000}"/>
    <cellStyle name="Comma 3 5 6 2" xfId="32247" xr:uid="{00000000-0005-0000-0000-00000F270000}"/>
    <cellStyle name="Comma 3 5 7" xfId="30686" xr:uid="{00000000-0005-0000-0000-000010270000}"/>
    <cellStyle name="Comma 3 50" xfId="4254" xr:uid="{00000000-0005-0000-0000-000011270000}"/>
    <cellStyle name="Comma 3 50 2" xfId="12171" xr:uid="{00000000-0005-0000-0000-000012270000}"/>
    <cellStyle name="Comma 3 50 2 2" xfId="33928" xr:uid="{00000000-0005-0000-0000-000013270000}"/>
    <cellStyle name="Comma 3 50 3" xfId="10933" xr:uid="{00000000-0005-0000-0000-000014270000}"/>
    <cellStyle name="Comma 3 50 3 2" xfId="32693" xr:uid="{00000000-0005-0000-0000-000015270000}"/>
    <cellStyle name="Comma 3 50 4" xfId="31137" xr:uid="{00000000-0005-0000-0000-000016270000}"/>
    <cellStyle name="Comma 3 51" xfId="4255" xr:uid="{00000000-0005-0000-0000-000017270000}"/>
    <cellStyle name="Comma 3 51 2" xfId="12172" xr:uid="{00000000-0005-0000-0000-000018270000}"/>
    <cellStyle name="Comma 3 51 2 2" xfId="33929" xr:uid="{00000000-0005-0000-0000-000019270000}"/>
    <cellStyle name="Comma 3 51 3" xfId="10934" xr:uid="{00000000-0005-0000-0000-00001A270000}"/>
    <cellStyle name="Comma 3 51 3 2" xfId="32694" xr:uid="{00000000-0005-0000-0000-00001B270000}"/>
    <cellStyle name="Comma 3 51 4" xfId="31138" xr:uid="{00000000-0005-0000-0000-00001C270000}"/>
    <cellStyle name="Comma 3 52" xfId="4256" xr:uid="{00000000-0005-0000-0000-00001D270000}"/>
    <cellStyle name="Comma 3 52 2" xfId="12173" xr:uid="{00000000-0005-0000-0000-00001E270000}"/>
    <cellStyle name="Comma 3 52 2 2" xfId="33930" xr:uid="{00000000-0005-0000-0000-00001F270000}"/>
    <cellStyle name="Comma 3 52 3" xfId="10935" xr:uid="{00000000-0005-0000-0000-000020270000}"/>
    <cellStyle name="Comma 3 52 3 2" xfId="32695" xr:uid="{00000000-0005-0000-0000-000021270000}"/>
    <cellStyle name="Comma 3 52 4" xfId="31139" xr:uid="{00000000-0005-0000-0000-000022270000}"/>
    <cellStyle name="Comma 3 53" xfId="4257" xr:uid="{00000000-0005-0000-0000-000023270000}"/>
    <cellStyle name="Comma 3 53 2" xfId="12174" xr:uid="{00000000-0005-0000-0000-000024270000}"/>
    <cellStyle name="Comma 3 53 2 2" xfId="33931" xr:uid="{00000000-0005-0000-0000-000025270000}"/>
    <cellStyle name="Comma 3 53 3" xfId="10936" xr:uid="{00000000-0005-0000-0000-000026270000}"/>
    <cellStyle name="Comma 3 53 3 2" xfId="32696" xr:uid="{00000000-0005-0000-0000-000027270000}"/>
    <cellStyle name="Comma 3 53 4" xfId="31140" xr:uid="{00000000-0005-0000-0000-000028270000}"/>
    <cellStyle name="Comma 3 54" xfId="4258" xr:uid="{00000000-0005-0000-0000-000029270000}"/>
    <cellStyle name="Comma 3 54 2" xfId="12175" xr:uid="{00000000-0005-0000-0000-00002A270000}"/>
    <cellStyle name="Comma 3 54 2 2" xfId="33932" xr:uid="{00000000-0005-0000-0000-00002B270000}"/>
    <cellStyle name="Comma 3 54 3" xfId="10937" xr:uid="{00000000-0005-0000-0000-00002C270000}"/>
    <cellStyle name="Comma 3 54 3 2" xfId="32697" xr:uid="{00000000-0005-0000-0000-00002D270000}"/>
    <cellStyle name="Comma 3 54 4" xfId="31141" xr:uid="{00000000-0005-0000-0000-00002E270000}"/>
    <cellStyle name="Comma 3 55" xfId="4259" xr:uid="{00000000-0005-0000-0000-00002F270000}"/>
    <cellStyle name="Comma 3 55 2" xfId="12176" xr:uid="{00000000-0005-0000-0000-000030270000}"/>
    <cellStyle name="Comma 3 55 2 2" xfId="33933" xr:uid="{00000000-0005-0000-0000-000031270000}"/>
    <cellStyle name="Comma 3 55 3" xfId="10938" xr:uid="{00000000-0005-0000-0000-000032270000}"/>
    <cellStyle name="Comma 3 55 3 2" xfId="32698" xr:uid="{00000000-0005-0000-0000-000033270000}"/>
    <cellStyle name="Comma 3 55 4" xfId="31142" xr:uid="{00000000-0005-0000-0000-000034270000}"/>
    <cellStyle name="Comma 3 56" xfId="4260" xr:uid="{00000000-0005-0000-0000-000035270000}"/>
    <cellStyle name="Comma 3 56 2" xfId="12177" xr:uid="{00000000-0005-0000-0000-000036270000}"/>
    <cellStyle name="Comma 3 56 2 2" xfId="33934" xr:uid="{00000000-0005-0000-0000-000037270000}"/>
    <cellStyle name="Comma 3 56 3" xfId="10939" xr:uid="{00000000-0005-0000-0000-000038270000}"/>
    <cellStyle name="Comma 3 56 3 2" xfId="32699" xr:uid="{00000000-0005-0000-0000-000039270000}"/>
    <cellStyle name="Comma 3 56 4" xfId="31143" xr:uid="{00000000-0005-0000-0000-00003A270000}"/>
    <cellStyle name="Comma 3 57" xfId="4261" xr:uid="{00000000-0005-0000-0000-00003B270000}"/>
    <cellStyle name="Comma 3 57 2" xfId="12178" xr:uid="{00000000-0005-0000-0000-00003C270000}"/>
    <cellStyle name="Comma 3 57 2 2" xfId="33935" xr:uid="{00000000-0005-0000-0000-00003D270000}"/>
    <cellStyle name="Comma 3 57 3" xfId="10940" xr:uid="{00000000-0005-0000-0000-00003E270000}"/>
    <cellStyle name="Comma 3 57 3 2" xfId="32700" xr:uid="{00000000-0005-0000-0000-00003F270000}"/>
    <cellStyle name="Comma 3 57 4" xfId="31144" xr:uid="{00000000-0005-0000-0000-000040270000}"/>
    <cellStyle name="Comma 3 58" xfId="4262" xr:uid="{00000000-0005-0000-0000-000041270000}"/>
    <cellStyle name="Comma 3 58 2" xfId="12179" xr:uid="{00000000-0005-0000-0000-000042270000}"/>
    <cellStyle name="Comma 3 58 2 2" xfId="33936" xr:uid="{00000000-0005-0000-0000-000043270000}"/>
    <cellStyle name="Comma 3 58 3" xfId="10941" xr:uid="{00000000-0005-0000-0000-000044270000}"/>
    <cellStyle name="Comma 3 58 3 2" xfId="32701" xr:uid="{00000000-0005-0000-0000-000045270000}"/>
    <cellStyle name="Comma 3 58 4" xfId="31145" xr:uid="{00000000-0005-0000-0000-000046270000}"/>
    <cellStyle name="Comma 3 59" xfId="4263" xr:uid="{00000000-0005-0000-0000-000047270000}"/>
    <cellStyle name="Comma 3 59 2" xfId="12180" xr:uid="{00000000-0005-0000-0000-000048270000}"/>
    <cellStyle name="Comma 3 59 2 2" xfId="33937" xr:uid="{00000000-0005-0000-0000-000049270000}"/>
    <cellStyle name="Comma 3 59 3" xfId="10942" xr:uid="{00000000-0005-0000-0000-00004A270000}"/>
    <cellStyle name="Comma 3 59 3 2" xfId="32702" xr:uid="{00000000-0005-0000-0000-00004B270000}"/>
    <cellStyle name="Comma 3 59 4" xfId="31146" xr:uid="{00000000-0005-0000-0000-00004C270000}"/>
    <cellStyle name="Comma 3 6" xfId="2271" xr:uid="{00000000-0005-0000-0000-00004D270000}"/>
    <cellStyle name="Comma 3 6 2" xfId="3471" xr:uid="{00000000-0005-0000-0000-00004E270000}"/>
    <cellStyle name="Comma 3 6 2 2" xfId="11859" xr:uid="{00000000-0005-0000-0000-00004F270000}"/>
    <cellStyle name="Comma 3 6 2 2 2" xfId="33618" xr:uid="{00000000-0005-0000-0000-000050270000}"/>
    <cellStyle name="Comma 3 6 2 3" xfId="10621" xr:uid="{00000000-0005-0000-0000-000051270000}"/>
    <cellStyle name="Comma 3 6 2 3 2" xfId="32383" xr:uid="{00000000-0005-0000-0000-000052270000}"/>
    <cellStyle name="Comma 3 6 2 4" xfId="30826" xr:uid="{00000000-0005-0000-0000-000053270000}"/>
    <cellStyle name="Comma 3 6 3" xfId="3911" xr:uid="{00000000-0005-0000-0000-000054270000}"/>
    <cellStyle name="Comma 3 6 3 2" xfId="11914" xr:uid="{00000000-0005-0000-0000-000055270000}"/>
    <cellStyle name="Comma 3 6 3 2 2" xfId="33672" xr:uid="{00000000-0005-0000-0000-000056270000}"/>
    <cellStyle name="Comma 3 6 3 3" xfId="10676" xr:uid="{00000000-0005-0000-0000-000057270000}"/>
    <cellStyle name="Comma 3 6 3 3 2" xfId="32437" xr:uid="{00000000-0005-0000-0000-000058270000}"/>
    <cellStyle name="Comma 3 6 3 4" xfId="30881" xr:uid="{00000000-0005-0000-0000-000059270000}"/>
    <cellStyle name="Comma 3 6 4" xfId="10050" xr:uid="{00000000-0005-0000-0000-00005A270000}"/>
    <cellStyle name="Comma 3 6 4 2" xfId="12834" xr:uid="{00000000-0005-0000-0000-00005B270000}"/>
    <cellStyle name="Comma 3 6 4 2 2" xfId="34590" xr:uid="{00000000-0005-0000-0000-00005C270000}"/>
    <cellStyle name="Comma 3 6 4 3" xfId="11597" xr:uid="{00000000-0005-0000-0000-00005D270000}"/>
    <cellStyle name="Comma 3 6 4 3 2" xfId="33356" xr:uid="{00000000-0005-0000-0000-00005E270000}"/>
    <cellStyle name="Comma 3 6 4 4" xfId="32103" xr:uid="{00000000-0005-0000-0000-00005F270000}"/>
    <cellStyle name="Comma 3 6 5" xfId="11726" xr:uid="{00000000-0005-0000-0000-000060270000}"/>
    <cellStyle name="Comma 3 6 5 2" xfId="33485" xr:uid="{00000000-0005-0000-0000-000061270000}"/>
    <cellStyle name="Comma 3 6 6" xfId="10486" xr:uid="{00000000-0005-0000-0000-000062270000}"/>
    <cellStyle name="Comma 3 6 6 2" xfId="32248" xr:uid="{00000000-0005-0000-0000-000063270000}"/>
    <cellStyle name="Comma 3 6 7" xfId="30687" xr:uid="{00000000-0005-0000-0000-000064270000}"/>
    <cellStyle name="Comma 3 60" xfId="4264" xr:uid="{00000000-0005-0000-0000-000065270000}"/>
    <cellStyle name="Comma 3 60 2" xfId="12181" xr:uid="{00000000-0005-0000-0000-000066270000}"/>
    <cellStyle name="Comma 3 60 2 2" xfId="33938" xr:uid="{00000000-0005-0000-0000-000067270000}"/>
    <cellStyle name="Comma 3 60 3" xfId="10943" xr:uid="{00000000-0005-0000-0000-000068270000}"/>
    <cellStyle name="Comma 3 60 3 2" xfId="32703" xr:uid="{00000000-0005-0000-0000-000069270000}"/>
    <cellStyle name="Comma 3 60 4" xfId="31147" xr:uid="{00000000-0005-0000-0000-00006A270000}"/>
    <cellStyle name="Comma 3 61" xfId="4265" xr:uid="{00000000-0005-0000-0000-00006B270000}"/>
    <cellStyle name="Comma 3 61 2" xfId="12182" xr:uid="{00000000-0005-0000-0000-00006C270000}"/>
    <cellStyle name="Comma 3 61 2 2" xfId="33939" xr:uid="{00000000-0005-0000-0000-00006D270000}"/>
    <cellStyle name="Comma 3 61 3" xfId="10944" xr:uid="{00000000-0005-0000-0000-00006E270000}"/>
    <cellStyle name="Comma 3 61 3 2" xfId="32704" xr:uid="{00000000-0005-0000-0000-00006F270000}"/>
    <cellStyle name="Comma 3 61 4" xfId="31148" xr:uid="{00000000-0005-0000-0000-000070270000}"/>
    <cellStyle name="Comma 3 62" xfId="4266" xr:uid="{00000000-0005-0000-0000-000071270000}"/>
    <cellStyle name="Comma 3 62 2" xfId="12183" xr:uid="{00000000-0005-0000-0000-000072270000}"/>
    <cellStyle name="Comma 3 62 2 2" xfId="33940" xr:uid="{00000000-0005-0000-0000-000073270000}"/>
    <cellStyle name="Comma 3 62 3" xfId="10945" xr:uid="{00000000-0005-0000-0000-000074270000}"/>
    <cellStyle name="Comma 3 62 3 2" xfId="32705" xr:uid="{00000000-0005-0000-0000-000075270000}"/>
    <cellStyle name="Comma 3 62 4" xfId="31149" xr:uid="{00000000-0005-0000-0000-000076270000}"/>
    <cellStyle name="Comma 3 63" xfId="4267" xr:uid="{00000000-0005-0000-0000-000077270000}"/>
    <cellStyle name="Comma 3 63 2" xfId="12184" xr:uid="{00000000-0005-0000-0000-000078270000}"/>
    <cellStyle name="Comma 3 63 2 2" xfId="33941" xr:uid="{00000000-0005-0000-0000-000079270000}"/>
    <cellStyle name="Comma 3 63 3" xfId="10946" xr:uid="{00000000-0005-0000-0000-00007A270000}"/>
    <cellStyle name="Comma 3 63 3 2" xfId="32706" xr:uid="{00000000-0005-0000-0000-00007B270000}"/>
    <cellStyle name="Comma 3 63 4" xfId="31150" xr:uid="{00000000-0005-0000-0000-00007C270000}"/>
    <cellStyle name="Comma 3 64" xfId="4268" xr:uid="{00000000-0005-0000-0000-00007D270000}"/>
    <cellStyle name="Comma 3 64 2" xfId="12185" xr:uid="{00000000-0005-0000-0000-00007E270000}"/>
    <cellStyle name="Comma 3 64 2 2" xfId="33942" xr:uid="{00000000-0005-0000-0000-00007F270000}"/>
    <cellStyle name="Comma 3 64 3" xfId="10947" xr:uid="{00000000-0005-0000-0000-000080270000}"/>
    <cellStyle name="Comma 3 64 3 2" xfId="32707" xr:uid="{00000000-0005-0000-0000-000081270000}"/>
    <cellStyle name="Comma 3 64 4" xfId="31151" xr:uid="{00000000-0005-0000-0000-000082270000}"/>
    <cellStyle name="Comma 3 65" xfId="4269" xr:uid="{00000000-0005-0000-0000-000083270000}"/>
    <cellStyle name="Comma 3 65 2" xfId="12186" xr:uid="{00000000-0005-0000-0000-000084270000}"/>
    <cellStyle name="Comma 3 65 2 2" xfId="33943" xr:uid="{00000000-0005-0000-0000-000085270000}"/>
    <cellStyle name="Comma 3 65 3" xfId="10948" xr:uid="{00000000-0005-0000-0000-000086270000}"/>
    <cellStyle name="Comma 3 65 3 2" xfId="32708" xr:uid="{00000000-0005-0000-0000-000087270000}"/>
    <cellStyle name="Comma 3 65 4" xfId="31152" xr:uid="{00000000-0005-0000-0000-000088270000}"/>
    <cellStyle name="Comma 3 66" xfId="4270" xr:uid="{00000000-0005-0000-0000-000089270000}"/>
    <cellStyle name="Comma 3 66 2" xfId="12187" xr:uid="{00000000-0005-0000-0000-00008A270000}"/>
    <cellStyle name="Comma 3 66 2 2" xfId="33944" xr:uid="{00000000-0005-0000-0000-00008B270000}"/>
    <cellStyle name="Comma 3 66 3" xfId="10949" xr:uid="{00000000-0005-0000-0000-00008C270000}"/>
    <cellStyle name="Comma 3 66 3 2" xfId="32709" xr:uid="{00000000-0005-0000-0000-00008D270000}"/>
    <cellStyle name="Comma 3 66 4" xfId="31153" xr:uid="{00000000-0005-0000-0000-00008E270000}"/>
    <cellStyle name="Comma 3 67" xfId="4271" xr:uid="{00000000-0005-0000-0000-00008F270000}"/>
    <cellStyle name="Comma 3 67 2" xfId="12188" xr:uid="{00000000-0005-0000-0000-000090270000}"/>
    <cellStyle name="Comma 3 67 2 2" xfId="33945" xr:uid="{00000000-0005-0000-0000-000091270000}"/>
    <cellStyle name="Comma 3 67 3" xfId="10950" xr:uid="{00000000-0005-0000-0000-000092270000}"/>
    <cellStyle name="Comma 3 67 3 2" xfId="32710" xr:uid="{00000000-0005-0000-0000-000093270000}"/>
    <cellStyle name="Comma 3 67 4" xfId="31154" xr:uid="{00000000-0005-0000-0000-000094270000}"/>
    <cellStyle name="Comma 3 68" xfId="4272" xr:uid="{00000000-0005-0000-0000-000095270000}"/>
    <cellStyle name="Comma 3 68 2" xfId="12189" xr:uid="{00000000-0005-0000-0000-000096270000}"/>
    <cellStyle name="Comma 3 68 2 2" xfId="33946" xr:uid="{00000000-0005-0000-0000-000097270000}"/>
    <cellStyle name="Comma 3 68 3" xfId="10951" xr:uid="{00000000-0005-0000-0000-000098270000}"/>
    <cellStyle name="Comma 3 68 3 2" xfId="32711" xr:uid="{00000000-0005-0000-0000-000099270000}"/>
    <cellStyle name="Comma 3 68 4" xfId="31155" xr:uid="{00000000-0005-0000-0000-00009A270000}"/>
    <cellStyle name="Comma 3 69" xfId="4273" xr:uid="{00000000-0005-0000-0000-00009B270000}"/>
    <cellStyle name="Comma 3 69 2" xfId="12190" xr:uid="{00000000-0005-0000-0000-00009C270000}"/>
    <cellStyle name="Comma 3 69 2 2" xfId="33947" xr:uid="{00000000-0005-0000-0000-00009D270000}"/>
    <cellStyle name="Comma 3 69 3" xfId="10952" xr:uid="{00000000-0005-0000-0000-00009E270000}"/>
    <cellStyle name="Comma 3 69 3 2" xfId="32712" xr:uid="{00000000-0005-0000-0000-00009F270000}"/>
    <cellStyle name="Comma 3 69 4" xfId="31156" xr:uid="{00000000-0005-0000-0000-0000A0270000}"/>
    <cellStyle name="Comma 3 7" xfId="2272" xr:uid="{00000000-0005-0000-0000-0000A1270000}"/>
    <cellStyle name="Comma 3 7 2" xfId="3472" xr:uid="{00000000-0005-0000-0000-0000A2270000}"/>
    <cellStyle name="Comma 3 7 2 2" xfId="11860" xr:uid="{00000000-0005-0000-0000-0000A3270000}"/>
    <cellStyle name="Comma 3 7 2 2 2" xfId="33619" xr:uid="{00000000-0005-0000-0000-0000A4270000}"/>
    <cellStyle name="Comma 3 7 2 3" xfId="10622" xr:uid="{00000000-0005-0000-0000-0000A5270000}"/>
    <cellStyle name="Comma 3 7 2 3 2" xfId="32384" xr:uid="{00000000-0005-0000-0000-0000A6270000}"/>
    <cellStyle name="Comma 3 7 2 4" xfId="30827" xr:uid="{00000000-0005-0000-0000-0000A7270000}"/>
    <cellStyle name="Comma 3 7 3" xfId="3912" xr:uid="{00000000-0005-0000-0000-0000A8270000}"/>
    <cellStyle name="Comma 3 7 3 2" xfId="11915" xr:uid="{00000000-0005-0000-0000-0000A9270000}"/>
    <cellStyle name="Comma 3 7 3 2 2" xfId="33673" xr:uid="{00000000-0005-0000-0000-0000AA270000}"/>
    <cellStyle name="Comma 3 7 3 3" xfId="10677" xr:uid="{00000000-0005-0000-0000-0000AB270000}"/>
    <cellStyle name="Comma 3 7 3 3 2" xfId="32438" xr:uid="{00000000-0005-0000-0000-0000AC270000}"/>
    <cellStyle name="Comma 3 7 3 4" xfId="30882" xr:uid="{00000000-0005-0000-0000-0000AD270000}"/>
    <cellStyle name="Comma 3 7 4" xfId="10051" xr:uid="{00000000-0005-0000-0000-0000AE270000}"/>
    <cellStyle name="Comma 3 7 4 2" xfId="12835" xr:uid="{00000000-0005-0000-0000-0000AF270000}"/>
    <cellStyle name="Comma 3 7 4 2 2" xfId="34591" xr:uid="{00000000-0005-0000-0000-0000B0270000}"/>
    <cellStyle name="Comma 3 7 4 3" xfId="11598" xr:uid="{00000000-0005-0000-0000-0000B1270000}"/>
    <cellStyle name="Comma 3 7 4 3 2" xfId="33357" xr:uid="{00000000-0005-0000-0000-0000B2270000}"/>
    <cellStyle name="Comma 3 7 4 4" xfId="32104" xr:uid="{00000000-0005-0000-0000-0000B3270000}"/>
    <cellStyle name="Comma 3 7 5" xfId="11727" xr:uid="{00000000-0005-0000-0000-0000B4270000}"/>
    <cellStyle name="Comma 3 7 5 2" xfId="33486" xr:uid="{00000000-0005-0000-0000-0000B5270000}"/>
    <cellStyle name="Comma 3 7 6" xfId="10487" xr:uid="{00000000-0005-0000-0000-0000B6270000}"/>
    <cellStyle name="Comma 3 7 6 2" xfId="32249" xr:uid="{00000000-0005-0000-0000-0000B7270000}"/>
    <cellStyle name="Comma 3 7 7" xfId="30688" xr:uid="{00000000-0005-0000-0000-0000B8270000}"/>
    <cellStyle name="Comma 3 70" xfId="4274" xr:uid="{00000000-0005-0000-0000-0000B9270000}"/>
    <cellStyle name="Comma 3 70 2" xfId="12191" xr:uid="{00000000-0005-0000-0000-0000BA270000}"/>
    <cellStyle name="Comma 3 70 2 2" xfId="33948" xr:uid="{00000000-0005-0000-0000-0000BB270000}"/>
    <cellStyle name="Comma 3 70 3" xfId="10953" xr:uid="{00000000-0005-0000-0000-0000BC270000}"/>
    <cellStyle name="Comma 3 70 3 2" xfId="32713" xr:uid="{00000000-0005-0000-0000-0000BD270000}"/>
    <cellStyle name="Comma 3 70 4" xfId="31157" xr:uid="{00000000-0005-0000-0000-0000BE270000}"/>
    <cellStyle name="Comma 3 71" xfId="4275" xr:uid="{00000000-0005-0000-0000-0000BF270000}"/>
    <cellStyle name="Comma 3 71 2" xfId="12192" xr:uid="{00000000-0005-0000-0000-0000C0270000}"/>
    <cellStyle name="Comma 3 71 2 2" xfId="33949" xr:uid="{00000000-0005-0000-0000-0000C1270000}"/>
    <cellStyle name="Comma 3 71 3" xfId="10954" xr:uid="{00000000-0005-0000-0000-0000C2270000}"/>
    <cellStyle name="Comma 3 71 3 2" xfId="32714" xr:uid="{00000000-0005-0000-0000-0000C3270000}"/>
    <cellStyle name="Comma 3 71 4" xfId="31158" xr:uid="{00000000-0005-0000-0000-0000C4270000}"/>
    <cellStyle name="Comma 3 72" xfId="4276" xr:uid="{00000000-0005-0000-0000-0000C5270000}"/>
    <cellStyle name="Comma 3 72 2" xfId="12193" xr:uid="{00000000-0005-0000-0000-0000C6270000}"/>
    <cellStyle name="Comma 3 72 2 2" xfId="33950" xr:uid="{00000000-0005-0000-0000-0000C7270000}"/>
    <cellStyle name="Comma 3 72 3" xfId="10955" xr:uid="{00000000-0005-0000-0000-0000C8270000}"/>
    <cellStyle name="Comma 3 72 3 2" xfId="32715" xr:uid="{00000000-0005-0000-0000-0000C9270000}"/>
    <cellStyle name="Comma 3 72 4" xfId="31159" xr:uid="{00000000-0005-0000-0000-0000CA270000}"/>
    <cellStyle name="Comma 3 73" xfId="4277" xr:uid="{00000000-0005-0000-0000-0000CB270000}"/>
    <cellStyle name="Comma 3 73 2" xfId="12194" xr:uid="{00000000-0005-0000-0000-0000CC270000}"/>
    <cellStyle name="Comma 3 73 2 2" xfId="33951" xr:uid="{00000000-0005-0000-0000-0000CD270000}"/>
    <cellStyle name="Comma 3 73 3" xfId="10956" xr:uid="{00000000-0005-0000-0000-0000CE270000}"/>
    <cellStyle name="Comma 3 73 3 2" xfId="32716" xr:uid="{00000000-0005-0000-0000-0000CF270000}"/>
    <cellStyle name="Comma 3 73 4" xfId="31160" xr:uid="{00000000-0005-0000-0000-0000D0270000}"/>
    <cellStyle name="Comma 3 74" xfId="4278" xr:uid="{00000000-0005-0000-0000-0000D1270000}"/>
    <cellStyle name="Comma 3 74 2" xfId="12195" xr:uid="{00000000-0005-0000-0000-0000D2270000}"/>
    <cellStyle name="Comma 3 74 2 2" xfId="33952" xr:uid="{00000000-0005-0000-0000-0000D3270000}"/>
    <cellStyle name="Comma 3 74 3" xfId="10957" xr:uid="{00000000-0005-0000-0000-0000D4270000}"/>
    <cellStyle name="Comma 3 74 3 2" xfId="32717" xr:uid="{00000000-0005-0000-0000-0000D5270000}"/>
    <cellStyle name="Comma 3 74 4" xfId="31161" xr:uid="{00000000-0005-0000-0000-0000D6270000}"/>
    <cellStyle name="Comma 3 75" xfId="4279" xr:uid="{00000000-0005-0000-0000-0000D7270000}"/>
    <cellStyle name="Comma 3 75 2" xfId="12196" xr:uid="{00000000-0005-0000-0000-0000D8270000}"/>
    <cellStyle name="Comma 3 75 2 2" xfId="33953" xr:uid="{00000000-0005-0000-0000-0000D9270000}"/>
    <cellStyle name="Comma 3 75 3" xfId="10958" xr:uid="{00000000-0005-0000-0000-0000DA270000}"/>
    <cellStyle name="Comma 3 75 3 2" xfId="32718" xr:uid="{00000000-0005-0000-0000-0000DB270000}"/>
    <cellStyle name="Comma 3 75 4" xfId="31162" xr:uid="{00000000-0005-0000-0000-0000DC270000}"/>
    <cellStyle name="Comma 3 76" xfId="4280" xr:uid="{00000000-0005-0000-0000-0000DD270000}"/>
    <cellStyle name="Comma 3 76 2" xfId="12197" xr:uid="{00000000-0005-0000-0000-0000DE270000}"/>
    <cellStyle name="Comma 3 76 2 2" xfId="33954" xr:uid="{00000000-0005-0000-0000-0000DF270000}"/>
    <cellStyle name="Comma 3 76 3" xfId="10959" xr:uid="{00000000-0005-0000-0000-0000E0270000}"/>
    <cellStyle name="Comma 3 76 3 2" xfId="32719" xr:uid="{00000000-0005-0000-0000-0000E1270000}"/>
    <cellStyle name="Comma 3 76 4" xfId="31163" xr:uid="{00000000-0005-0000-0000-0000E2270000}"/>
    <cellStyle name="Comma 3 77" xfId="4281" xr:uid="{00000000-0005-0000-0000-0000E3270000}"/>
    <cellStyle name="Comma 3 77 2" xfId="12198" xr:uid="{00000000-0005-0000-0000-0000E4270000}"/>
    <cellStyle name="Comma 3 77 2 2" xfId="33955" xr:uid="{00000000-0005-0000-0000-0000E5270000}"/>
    <cellStyle name="Comma 3 77 3" xfId="10960" xr:uid="{00000000-0005-0000-0000-0000E6270000}"/>
    <cellStyle name="Comma 3 77 3 2" xfId="32720" xr:uid="{00000000-0005-0000-0000-0000E7270000}"/>
    <cellStyle name="Comma 3 77 4" xfId="31164" xr:uid="{00000000-0005-0000-0000-0000E8270000}"/>
    <cellStyle name="Comma 3 78" xfId="4282" xr:uid="{00000000-0005-0000-0000-0000E9270000}"/>
    <cellStyle name="Comma 3 78 2" xfId="12199" xr:uid="{00000000-0005-0000-0000-0000EA270000}"/>
    <cellStyle name="Comma 3 78 2 2" xfId="33956" xr:uid="{00000000-0005-0000-0000-0000EB270000}"/>
    <cellStyle name="Comma 3 78 3" xfId="10961" xr:uid="{00000000-0005-0000-0000-0000EC270000}"/>
    <cellStyle name="Comma 3 78 3 2" xfId="32721" xr:uid="{00000000-0005-0000-0000-0000ED270000}"/>
    <cellStyle name="Comma 3 78 4" xfId="31165" xr:uid="{00000000-0005-0000-0000-0000EE270000}"/>
    <cellStyle name="Comma 3 79" xfId="4283" xr:uid="{00000000-0005-0000-0000-0000EF270000}"/>
    <cellStyle name="Comma 3 79 2" xfId="12200" xr:uid="{00000000-0005-0000-0000-0000F0270000}"/>
    <cellStyle name="Comma 3 79 2 2" xfId="33957" xr:uid="{00000000-0005-0000-0000-0000F1270000}"/>
    <cellStyle name="Comma 3 79 3" xfId="10962" xr:uid="{00000000-0005-0000-0000-0000F2270000}"/>
    <cellStyle name="Comma 3 79 3 2" xfId="32722" xr:uid="{00000000-0005-0000-0000-0000F3270000}"/>
    <cellStyle name="Comma 3 79 4" xfId="31166" xr:uid="{00000000-0005-0000-0000-0000F4270000}"/>
    <cellStyle name="Comma 3 8" xfId="2273" xr:uid="{00000000-0005-0000-0000-0000F5270000}"/>
    <cellStyle name="Comma 3 8 2" xfId="3473" xr:uid="{00000000-0005-0000-0000-0000F6270000}"/>
    <cellStyle name="Comma 3 8 2 2" xfId="11861" xr:uid="{00000000-0005-0000-0000-0000F7270000}"/>
    <cellStyle name="Comma 3 8 2 2 2" xfId="33620" xr:uid="{00000000-0005-0000-0000-0000F8270000}"/>
    <cellStyle name="Comma 3 8 2 3" xfId="10623" xr:uid="{00000000-0005-0000-0000-0000F9270000}"/>
    <cellStyle name="Comma 3 8 2 3 2" xfId="32385" xr:uid="{00000000-0005-0000-0000-0000FA270000}"/>
    <cellStyle name="Comma 3 8 2 4" xfId="30828" xr:uid="{00000000-0005-0000-0000-0000FB270000}"/>
    <cellStyle name="Comma 3 8 3" xfId="3913" xr:uid="{00000000-0005-0000-0000-0000FC270000}"/>
    <cellStyle name="Comma 3 8 3 2" xfId="11916" xr:uid="{00000000-0005-0000-0000-0000FD270000}"/>
    <cellStyle name="Comma 3 8 3 2 2" xfId="33674" xr:uid="{00000000-0005-0000-0000-0000FE270000}"/>
    <cellStyle name="Comma 3 8 3 3" xfId="10678" xr:uid="{00000000-0005-0000-0000-0000FF270000}"/>
    <cellStyle name="Comma 3 8 3 3 2" xfId="32439" xr:uid="{00000000-0005-0000-0000-000000280000}"/>
    <cellStyle name="Comma 3 8 3 4" xfId="30883" xr:uid="{00000000-0005-0000-0000-000001280000}"/>
    <cellStyle name="Comma 3 8 4" xfId="10052" xr:uid="{00000000-0005-0000-0000-000002280000}"/>
    <cellStyle name="Comma 3 8 4 2" xfId="12836" xr:uid="{00000000-0005-0000-0000-000003280000}"/>
    <cellStyle name="Comma 3 8 4 2 2" xfId="34592" xr:uid="{00000000-0005-0000-0000-000004280000}"/>
    <cellStyle name="Comma 3 8 4 3" xfId="11599" xr:uid="{00000000-0005-0000-0000-000005280000}"/>
    <cellStyle name="Comma 3 8 4 3 2" xfId="33358" xr:uid="{00000000-0005-0000-0000-000006280000}"/>
    <cellStyle name="Comma 3 8 4 4" xfId="32105" xr:uid="{00000000-0005-0000-0000-000007280000}"/>
    <cellStyle name="Comma 3 8 5" xfId="11728" xr:uid="{00000000-0005-0000-0000-000008280000}"/>
    <cellStyle name="Comma 3 8 5 2" xfId="33487" xr:uid="{00000000-0005-0000-0000-000009280000}"/>
    <cellStyle name="Comma 3 8 6" xfId="10488" xr:uid="{00000000-0005-0000-0000-00000A280000}"/>
    <cellStyle name="Comma 3 8 6 2" xfId="32250" xr:uid="{00000000-0005-0000-0000-00000B280000}"/>
    <cellStyle name="Comma 3 8 7" xfId="30689" xr:uid="{00000000-0005-0000-0000-00000C280000}"/>
    <cellStyle name="Comma 3 80" xfId="4284" xr:uid="{00000000-0005-0000-0000-00000D280000}"/>
    <cellStyle name="Comma 3 80 2" xfId="12201" xr:uid="{00000000-0005-0000-0000-00000E280000}"/>
    <cellStyle name="Comma 3 80 2 2" xfId="33958" xr:uid="{00000000-0005-0000-0000-00000F280000}"/>
    <cellStyle name="Comma 3 80 3" xfId="10963" xr:uid="{00000000-0005-0000-0000-000010280000}"/>
    <cellStyle name="Comma 3 80 3 2" xfId="32723" xr:uid="{00000000-0005-0000-0000-000011280000}"/>
    <cellStyle name="Comma 3 80 4" xfId="31167" xr:uid="{00000000-0005-0000-0000-000012280000}"/>
    <cellStyle name="Comma 3 81" xfId="4285" xr:uid="{00000000-0005-0000-0000-000013280000}"/>
    <cellStyle name="Comma 3 81 2" xfId="12202" xr:uid="{00000000-0005-0000-0000-000014280000}"/>
    <cellStyle name="Comma 3 81 2 2" xfId="33959" xr:uid="{00000000-0005-0000-0000-000015280000}"/>
    <cellStyle name="Comma 3 81 3" xfId="10964" xr:uid="{00000000-0005-0000-0000-000016280000}"/>
    <cellStyle name="Comma 3 81 3 2" xfId="32724" xr:uid="{00000000-0005-0000-0000-000017280000}"/>
    <cellStyle name="Comma 3 81 4" xfId="31168" xr:uid="{00000000-0005-0000-0000-000018280000}"/>
    <cellStyle name="Comma 3 82" xfId="4286" xr:uid="{00000000-0005-0000-0000-000019280000}"/>
    <cellStyle name="Comma 3 82 2" xfId="12203" xr:uid="{00000000-0005-0000-0000-00001A280000}"/>
    <cellStyle name="Comma 3 82 2 2" xfId="33960" xr:uid="{00000000-0005-0000-0000-00001B280000}"/>
    <cellStyle name="Comma 3 82 3" xfId="10965" xr:uid="{00000000-0005-0000-0000-00001C280000}"/>
    <cellStyle name="Comma 3 82 3 2" xfId="32725" xr:uid="{00000000-0005-0000-0000-00001D280000}"/>
    <cellStyle name="Comma 3 82 4" xfId="31169" xr:uid="{00000000-0005-0000-0000-00001E280000}"/>
    <cellStyle name="Comma 3 83" xfId="4287" xr:uid="{00000000-0005-0000-0000-00001F280000}"/>
    <cellStyle name="Comma 3 83 2" xfId="12204" xr:uid="{00000000-0005-0000-0000-000020280000}"/>
    <cellStyle name="Comma 3 83 2 2" xfId="33961" xr:uid="{00000000-0005-0000-0000-000021280000}"/>
    <cellStyle name="Comma 3 83 3" xfId="10966" xr:uid="{00000000-0005-0000-0000-000022280000}"/>
    <cellStyle name="Comma 3 83 3 2" xfId="32726" xr:uid="{00000000-0005-0000-0000-000023280000}"/>
    <cellStyle name="Comma 3 83 4" xfId="31170" xr:uid="{00000000-0005-0000-0000-000024280000}"/>
    <cellStyle name="Comma 3 84" xfId="4288" xr:uid="{00000000-0005-0000-0000-000025280000}"/>
    <cellStyle name="Comma 3 84 2" xfId="12205" xr:uid="{00000000-0005-0000-0000-000026280000}"/>
    <cellStyle name="Comma 3 84 2 2" xfId="33962" xr:uid="{00000000-0005-0000-0000-000027280000}"/>
    <cellStyle name="Comma 3 84 3" xfId="10967" xr:uid="{00000000-0005-0000-0000-000028280000}"/>
    <cellStyle name="Comma 3 84 3 2" xfId="32727" xr:uid="{00000000-0005-0000-0000-000029280000}"/>
    <cellStyle name="Comma 3 84 4" xfId="31171" xr:uid="{00000000-0005-0000-0000-00002A280000}"/>
    <cellStyle name="Comma 3 85" xfId="4289" xr:uid="{00000000-0005-0000-0000-00002B280000}"/>
    <cellStyle name="Comma 3 85 2" xfId="12206" xr:uid="{00000000-0005-0000-0000-00002C280000}"/>
    <cellStyle name="Comma 3 85 2 2" xfId="33963" xr:uid="{00000000-0005-0000-0000-00002D280000}"/>
    <cellStyle name="Comma 3 85 3" xfId="10968" xr:uid="{00000000-0005-0000-0000-00002E280000}"/>
    <cellStyle name="Comma 3 85 3 2" xfId="32728" xr:uid="{00000000-0005-0000-0000-00002F280000}"/>
    <cellStyle name="Comma 3 85 4" xfId="31172" xr:uid="{00000000-0005-0000-0000-000030280000}"/>
    <cellStyle name="Comma 3 86" xfId="4290" xr:uid="{00000000-0005-0000-0000-000031280000}"/>
    <cellStyle name="Comma 3 86 2" xfId="12207" xr:uid="{00000000-0005-0000-0000-000032280000}"/>
    <cellStyle name="Comma 3 86 2 2" xfId="33964" xr:uid="{00000000-0005-0000-0000-000033280000}"/>
    <cellStyle name="Comma 3 86 3" xfId="10969" xr:uid="{00000000-0005-0000-0000-000034280000}"/>
    <cellStyle name="Comma 3 86 3 2" xfId="32729" xr:uid="{00000000-0005-0000-0000-000035280000}"/>
    <cellStyle name="Comma 3 86 4" xfId="31173" xr:uid="{00000000-0005-0000-0000-000036280000}"/>
    <cellStyle name="Comma 3 87" xfId="4291" xr:uid="{00000000-0005-0000-0000-000037280000}"/>
    <cellStyle name="Comma 3 87 2" xfId="12208" xr:uid="{00000000-0005-0000-0000-000038280000}"/>
    <cellStyle name="Comma 3 87 2 2" xfId="33965" xr:uid="{00000000-0005-0000-0000-000039280000}"/>
    <cellStyle name="Comma 3 87 3" xfId="10970" xr:uid="{00000000-0005-0000-0000-00003A280000}"/>
    <cellStyle name="Comma 3 87 3 2" xfId="32730" xr:uid="{00000000-0005-0000-0000-00003B280000}"/>
    <cellStyle name="Comma 3 87 4" xfId="31174" xr:uid="{00000000-0005-0000-0000-00003C280000}"/>
    <cellStyle name="Comma 3 88" xfId="4292" xr:uid="{00000000-0005-0000-0000-00003D280000}"/>
    <cellStyle name="Comma 3 88 2" xfId="12209" xr:uid="{00000000-0005-0000-0000-00003E280000}"/>
    <cellStyle name="Comma 3 88 2 2" xfId="33966" xr:uid="{00000000-0005-0000-0000-00003F280000}"/>
    <cellStyle name="Comma 3 88 3" xfId="10971" xr:uid="{00000000-0005-0000-0000-000040280000}"/>
    <cellStyle name="Comma 3 88 3 2" xfId="32731" xr:uid="{00000000-0005-0000-0000-000041280000}"/>
    <cellStyle name="Comma 3 88 4" xfId="31175" xr:uid="{00000000-0005-0000-0000-000042280000}"/>
    <cellStyle name="Comma 3 89" xfId="4293" xr:uid="{00000000-0005-0000-0000-000043280000}"/>
    <cellStyle name="Comma 3 89 2" xfId="12210" xr:uid="{00000000-0005-0000-0000-000044280000}"/>
    <cellStyle name="Comma 3 89 2 2" xfId="33967" xr:uid="{00000000-0005-0000-0000-000045280000}"/>
    <cellStyle name="Comma 3 89 3" xfId="10972" xr:uid="{00000000-0005-0000-0000-000046280000}"/>
    <cellStyle name="Comma 3 89 3 2" xfId="32732" xr:uid="{00000000-0005-0000-0000-000047280000}"/>
    <cellStyle name="Comma 3 89 4" xfId="31176" xr:uid="{00000000-0005-0000-0000-000048280000}"/>
    <cellStyle name="Comma 3 9" xfId="3474" xr:uid="{00000000-0005-0000-0000-000049280000}"/>
    <cellStyle name="Comma 3 9 10" xfId="11862" xr:uid="{00000000-0005-0000-0000-00004A280000}"/>
    <cellStyle name="Comma 3 9 10 2" xfId="33621" xr:uid="{00000000-0005-0000-0000-00004B280000}"/>
    <cellStyle name="Comma 3 9 11" xfId="10624" xr:uid="{00000000-0005-0000-0000-00004C280000}"/>
    <cellStyle name="Comma 3 9 11 2" xfId="32386" xr:uid="{00000000-0005-0000-0000-00004D280000}"/>
    <cellStyle name="Comma 3 9 12" xfId="30829" xr:uid="{00000000-0005-0000-0000-00004E280000}"/>
    <cellStyle name="Comma 3 9 2" xfId="3475" xr:uid="{00000000-0005-0000-0000-00004F280000}"/>
    <cellStyle name="Comma 3 9 2 2" xfId="11863" xr:uid="{00000000-0005-0000-0000-000050280000}"/>
    <cellStyle name="Comma 3 9 2 2 2" xfId="33622" xr:uid="{00000000-0005-0000-0000-000051280000}"/>
    <cellStyle name="Comma 3 9 2 3" xfId="10625" xr:uid="{00000000-0005-0000-0000-000052280000}"/>
    <cellStyle name="Comma 3 9 2 3 2" xfId="32387" xr:uid="{00000000-0005-0000-0000-000053280000}"/>
    <cellStyle name="Comma 3 9 2 4" xfId="30830" xr:uid="{00000000-0005-0000-0000-000054280000}"/>
    <cellStyle name="Comma 3 9 3" xfId="3914" xr:uid="{00000000-0005-0000-0000-000055280000}"/>
    <cellStyle name="Comma 3 9 3 2" xfId="11917" xr:uid="{00000000-0005-0000-0000-000056280000}"/>
    <cellStyle name="Comma 3 9 3 2 2" xfId="33675" xr:uid="{00000000-0005-0000-0000-000057280000}"/>
    <cellStyle name="Comma 3 9 3 3" xfId="10679" xr:uid="{00000000-0005-0000-0000-000058280000}"/>
    <cellStyle name="Comma 3 9 3 3 2" xfId="32440" xr:uid="{00000000-0005-0000-0000-000059280000}"/>
    <cellStyle name="Comma 3 9 3 4" xfId="30884" xr:uid="{00000000-0005-0000-0000-00005A280000}"/>
    <cellStyle name="Comma 3 9 4" xfId="4294" xr:uid="{00000000-0005-0000-0000-00005B280000}"/>
    <cellStyle name="Comma 3 9 4 2" xfId="12211" xr:uid="{00000000-0005-0000-0000-00005C280000}"/>
    <cellStyle name="Comma 3 9 4 2 2" xfId="33968" xr:uid="{00000000-0005-0000-0000-00005D280000}"/>
    <cellStyle name="Comma 3 9 4 3" xfId="10973" xr:uid="{00000000-0005-0000-0000-00005E280000}"/>
    <cellStyle name="Comma 3 9 4 3 2" xfId="32733" xr:uid="{00000000-0005-0000-0000-00005F280000}"/>
    <cellStyle name="Comma 3 9 4 4" xfId="31177" xr:uid="{00000000-0005-0000-0000-000060280000}"/>
    <cellStyle name="Comma 3 9 5" xfId="6477" xr:uid="{00000000-0005-0000-0000-000061280000}"/>
    <cellStyle name="Comma 3 9 5 2" xfId="12333" xr:uid="{00000000-0005-0000-0000-000062280000}"/>
    <cellStyle name="Comma 3 9 5 2 2" xfId="34090" xr:uid="{00000000-0005-0000-0000-000063280000}"/>
    <cellStyle name="Comma 3 9 5 3" xfId="11096" xr:uid="{00000000-0005-0000-0000-000064280000}"/>
    <cellStyle name="Comma 3 9 5 3 2" xfId="32856" xr:uid="{00000000-0005-0000-0000-000065280000}"/>
    <cellStyle name="Comma 3 9 5 4" xfId="31341" xr:uid="{00000000-0005-0000-0000-000066280000}"/>
    <cellStyle name="Comma 3 9 6" xfId="6835" xr:uid="{00000000-0005-0000-0000-000067280000}"/>
    <cellStyle name="Comma 3 9 6 2" xfId="12340" xr:uid="{00000000-0005-0000-0000-000068280000}"/>
    <cellStyle name="Comma 3 9 6 2 2" xfId="34097" xr:uid="{00000000-0005-0000-0000-000069280000}"/>
    <cellStyle name="Comma 3 9 6 3" xfId="11103" xr:uid="{00000000-0005-0000-0000-00006A280000}"/>
    <cellStyle name="Comma 3 9 6 3 2" xfId="32863" xr:uid="{00000000-0005-0000-0000-00006B280000}"/>
    <cellStyle name="Comma 3 9 6 4" xfId="31351" xr:uid="{00000000-0005-0000-0000-00006C280000}"/>
    <cellStyle name="Comma 3 9 7" xfId="7460" xr:uid="{00000000-0005-0000-0000-00006D280000}"/>
    <cellStyle name="Comma 3 9 7 2" xfId="12584" xr:uid="{00000000-0005-0000-0000-00006E280000}"/>
    <cellStyle name="Comma 3 9 7 2 2" xfId="34340" xr:uid="{00000000-0005-0000-0000-00006F280000}"/>
    <cellStyle name="Comma 3 9 7 3" xfId="11347" xr:uid="{00000000-0005-0000-0000-000070280000}"/>
    <cellStyle name="Comma 3 9 7 3 2" xfId="33106" xr:uid="{00000000-0005-0000-0000-000071280000}"/>
    <cellStyle name="Comma 3 9 7 4" xfId="31681" xr:uid="{00000000-0005-0000-0000-000072280000}"/>
    <cellStyle name="Comma 3 9 8" xfId="7865" xr:uid="{00000000-0005-0000-0000-000073280000}"/>
    <cellStyle name="Comma 3 9 8 2" xfId="12662" xr:uid="{00000000-0005-0000-0000-000074280000}"/>
    <cellStyle name="Comma 3 9 8 2 2" xfId="34418" xr:uid="{00000000-0005-0000-0000-000075280000}"/>
    <cellStyle name="Comma 3 9 8 3" xfId="11425" xr:uid="{00000000-0005-0000-0000-000076280000}"/>
    <cellStyle name="Comma 3 9 8 3 2" xfId="33184" xr:uid="{00000000-0005-0000-0000-000077280000}"/>
    <cellStyle name="Comma 3 9 8 4" xfId="31832" xr:uid="{00000000-0005-0000-0000-000078280000}"/>
    <cellStyle name="Comma 3 9 9" xfId="8278" xr:uid="{00000000-0005-0000-0000-000079280000}"/>
    <cellStyle name="Comma 3 9 9 2" xfId="12678" xr:uid="{00000000-0005-0000-0000-00007A280000}"/>
    <cellStyle name="Comma 3 9 9 2 2" xfId="34434" xr:uid="{00000000-0005-0000-0000-00007B280000}"/>
    <cellStyle name="Comma 3 9 9 3" xfId="11441" xr:uid="{00000000-0005-0000-0000-00007C280000}"/>
    <cellStyle name="Comma 3 9 9 3 2" xfId="33200" xr:uid="{00000000-0005-0000-0000-00007D280000}"/>
    <cellStyle name="Comma 3 9 9 4" xfId="31901" xr:uid="{00000000-0005-0000-0000-00007E280000}"/>
    <cellStyle name="Comma 3 90" xfId="4295" xr:uid="{00000000-0005-0000-0000-00007F280000}"/>
    <cellStyle name="Comma 3 90 2" xfId="12212" xr:uid="{00000000-0005-0000-0000-000080280000}"/>
    <cellStyle name="Comma 3 90 2 2" xfId="33969" xr:uid="{00000000-0005-0000-0000-000081280000}"/>
    <cellStyle name="Comma 3 90 3" xfId="10974" xr:uid="{00000000-0005-0000-0000-000082280000}"/>
    <cellStyle name="Comma 3 90 3 2" xfId="32734" xr:uid="{00000000-0005-0000-0000-000083280000}"/>
    <cellStyle name="Comma 3 90 4" xfId="31178" xr:uid="{00000000-0005-0000-0000-000084280000}"/>
    <cellStyle name="Comma 3 91" xfId="4296" xr:uid="{00000000-0005-0000-0000-000085280000}"/>
    <cellStyle name="Comma 3 91 2" xfId="12213" xr:uid="{00000000-0005-0000-0000-000086280000}"/>
    <cellStyle name="Comma 3 91 2 2" xfId="33970" xr:uid="{00000000-0005-0000-0000-000087280000}"/>
    <cellStyle name="Comma 3 91 3" xfId="10975" xr:uid="{00000000-0005-0000-0000-000088280000}"/>
    <cellStyle name="Comma 3 91 3 2" xfId="32735" xr:uid="{00000000-0005-0000-0000-000089280000}"/>
    <cellStyle name="Comma 3 91 4" xfId="31179" xr:uid="{00000000-0005-0000-0000-00008A280000}"/>
    <cellStyle name="Comma 3 92" xfId="4297" xr:uid="{00000000-0005-0000-0000-00008B280000}"/>
    <cellStyle name="Comma 3 92 2" xfId="12214" xr:uid="{00000000-0005-0000-0000-00008C280000}"/>
    <cellStyle name="Comma 3 92 2 2" xfId="33971" xr:uid="{00000000-0005-0000-0000-00008D280000}"/>
    <cellStyle name="Comma 3 92 3" xfId="10976" xr:uid="{00000000-0005-0000-0000-00008E280000}"/>
    <cellStyle name="Comma 3 92 3 2" xfId="32736" xr:uid="{00000000-0005-0000-0000-00008F280000}"/>
    <cellStyle name="Comma 3 92 4" xfId="31180" xr:uid="{00000000-0005-0000-0000-000090280000}"/>
    <cellStyle name="Comma 3 93" xfId="4298" xr:uid="{00000000-0005-0000-0000-000091280000}"/>
    <cellStyle name="Comma 3 93 2" xfId="12215" xr:uid="{00000000-0005-0000-0000-000092280000}"/>
    <cellStyle name="Comma 3 93 2 2" xfId="33972" xr:uid="{00000000-0005-0000-0000-000093280000}"/>
    <cellStyle name="Comma 3 93 3" xfId="10977" xr:uid="{00000000-0005-0000-0000-000094280000}"/>
    <cellStyle name="Comma 3 93 3 2" xfId="32737" xr:uid="{00000000-0005-0000-0000-000095280000}"/>
    <cellStyle name="Comma 3 93 4" xfId="31181" xr:uid="{00000000-0005-0000-0000-000096280000}"/>
    <cellStyle name="Comma 3 94" xfId="4299" xr:uid="{00000000-0005-0000-0000-000097280000}"/>
    <cellStyle name="Comma 3 94 2" xfId="12216" xr:uid="{00000000-0005-0000-0000-000098280000}"/>
    <cellStyle name="Comma 3 94 2 2" xfId="33973" xr:uid="{00000000-0005-0000-0000-000099280000}"/>
    <cellStyle name="Comma 3 94 3" xfId="10978" xr:uid="{00000000-0005-0000-0000-00009A280000}"/>
    <cellStyle name="Comma 3 94 3 2" xfId="32738" xr:uid="{00000000-0005-0000-0000-00009B280000}"/>
    <cellStyle name="Comma 3 94 4" xfId="31182" xr:uid="{00000000-0005-0000-0000-00009C280000}"/>
    <cellStyle name="Comma 3 95" xfId="4300" xr:uid="{00000000-0005-0000-0000-00009D280000}"/>
    <cellStyle name="Comma 3 95 2" xfId="12217" xr:uid="{00000000-0005-0000-0000-00009E280000}"/>
    <cellStyle name="Comma 3 95 2 2" xfId="33974" xr:uid="{00000000-0005-0000-0000-00009F280000}"/>
    <cellStyle name="Comma 3 95 3" xfId="10979" xr:uid="{00000000-0005-0000-0000-0000A0280000}"/>
    <cellStyle name="Comma 3 95 3 2" xfId="32739" xr:uid="{00000000-0005-0000-0000-0000A1280000}"/>
    <cellStyle name="Comma 3 95 4" xfId="31183" xr:uid="{00000000-0005-0000-0000-0000A2280000}"/>
    <cellStyle name="Comma 3 96" xfId="4301" xr:uid="{00000000-0005-0000-0000-0000A3280000}"/>
    <cellStyle name="Comma 3 96 2" xfId="12218" xr:uid="{00000000-0005-0000-0000-0000A4280000}"/>
    <cellStyle name="Comma 3 96 2 2" xfId="33975" xr:uid="{00000000-0005-0000-0000-0000A5280000}"/>
    <cellStyle name="Comma 3 96 3" xfId="10980" xr:uid="{00000000-0005-0000-0000-0000A6280000}"/>
    <cellStyle name="Comma 3 96 3 2" xfId="32740" xr:uid="{00000000-0005-0000-0000-0000A7280000}"/>
    <cellStyle name="Comma 3 96 4" xfId="31184" xr:uid="{00000000-0005-0000-0000-0000A8280000}"/>
    <cellStyle name="Comma 3 97" xfId="4302" xr:uid="{00000000-0005-0000-0000-0000A9280000}"/>
    <cellStyle name="Comma 3 97 2" xfId="12219" xr:uid="{00000000-0005-0000-0000-0000AA280000}"/>
    <cellStyle name="Comma 3 97 2 2" xfId="33976" xr:uid="{00000000-0005-0000-0000-0000AB280000}"/>
    <cellStyle name="Comma 3 97 3" xfId="10981" xr:uid="{00000000-0005-0000-0000-0000AC280000}"/>
    <cellStyle name="Comma 3 97 3 2" xfId="32741" xr:uid="{00000000-0005-0000-0000-0000AD280000}"/>
    <cellStyle name="Comma 3 97 4" xfId="31185" xr:uid="{00000000-0005-0000-0000-0000AE280000}"/>
    <cellStyle name="Comma 3 98" xfId="4303" xr:uid="{00000000-0005-0000-0000-0000AF280000}"/>
    <cellStyle name="Comma 3 98 2" xfId="12220" xr:uid="{00000000-0005-0000-0000-0000B0280000}"/>
    <cellStyle name="Comma 3 98 2 2" xfId="33977" xr:uid="{00000000-0005-0000-0000-0000B1280000}"/>
    <cellStyle name="Comma 3 98 3" xfId="10982" xr:uid="{00000000-0005-0000-0000-0000B2280000}"/>
    <cellStyle name="Comma 3 98 3 2" xfId="32742" xr:uid="{00000000-0005-0000-0000-0000B3280000}"/>
    <cellStyle name="Comma 3 98 4" xfId="31186" xr:uid="{00000000-0005-0000-0000-0000B4280000}"/>
    <cellStyle name="Comma 3 99" xfId="4304" xr:uid="{00000000-0005-0000-0000-0000B5280000}"/>
    <cellStyle name="Comma 3 99 2" xfId="12221" xr:uid="{00000000-0005-0000-0000-0000B6280000}"/>
    <cellStyle name="Comma 3 99 2 2" xfId="33978" xr:uid="{00000000-0005-0000-0000-0000B7280000}"/>
    <cellStyle name="Comma 3 99 3" xfId="10983" xr:uid="{00000000-0005-0000-0000-0000B8280000}"/>
    <cellStyle name="Comma 3 99 3 2" xfId="32743" xr:uid="{00000000-0005-0000-0000-0000B9280000}"/>
    <cellStyle name="Comma 3 99 4" xfId="31187" xr:uid="{00000000-0005-0000-0000-0000BA280000}"/>
    <cellStyle name="Comma 30" xfId="2274" xr:uid="{00000000-0005-0000-0000-0000BB280000}"/>
    <cellStyle name="Comma 30 2" xfId="11729" xr:uid="{00000000-0005-0000-0000-0000BC280000}"/>
    <cellStyle name="Comma 30 2 2" xfId="33488" xr:uid="{00000000-0005-0000-0000-0000BD280000}"/>
    <cellStyle name="Comma 30 3" xfId="10489" xr:uid="{00000000-0005-0000-0000-0000BE280000}"/>
    <cellStyle name="Comma 30 3 2" xfId="32251" xr:uid="{00000000-0005-0000-0000-0000BF280000}"/>
    <cellStyle name="Comma 30 4" xfId="30690" xr:uid="{00000000-0005-0000-0000-0000C0280000}"/>
    <cellStyle name="Comma 31" xfId="3314" xr:uid="{00000000-0005-0000-0000-0000C1280000}"/>
    <cellStyle name="Comma 31 2" xfId="8547" xr:uid="{00000000-0005-0000-0000-0000C2280000}"/>
    <cellStyle name="Comma 31 2 2" xfId="12746" xr:uid="{00000000-0005-0000-0000-0000C3280000}"/>
    <cellStyle name="Comma 31 2 2 2" xfId="34502" xr:uid="{00000000-0005-0000-0000-0000C4280000}"/>
    <cellStyle name="Comma 31 2 3" xfId="11509" xr:uid="{00000000-0005-0000-0000-0000C5280000}"/>
    <cellStyle name="Comma 31 2 3 2" xfId="33268" xr:uid="{00000000-0005-0000-0000-0000C6280000}"/>
    <cellStyle name="Comma 31 2 4" xfId="32014" xr:uid="{00000000-0005-0000-0000-0000C7280000}"/>
    <cellStyle name="Comma 31 3" xfId="7397" xr:uid="{00000000-0005-0000-0000-0000C8280000}"/>
    <cellStyle name="Comma 31 3 2" xfId="12521" xr:uid="{00000000-0005-0000-0000-0000C9280000}"/>
    <cellStyle name="Comma 31 3 2 2" xfId="34277" xr:uid="{00000000-0005-0000-0000-0000CA280000}"/>
    <cellStyle name="Comma 31 3 3" xfId="11284" xr:uid="{00000000-0005-0000-0000-0000CB280000}"/>
    <cellStyle name="Comma 31 3 3 2" xfId="33043" xr:uid="{00000000-0005-0000-0000-0000CC280000}"/>
    <cellStyle name="Comma 31 3 4" xfId="31618" xr:uid="{00000000-0005-0000-0000-0000CD280000}"/>
    <cellStyle name="Comma 31 4" xfId="11742" xr:uid="{00000000-0005-0000-0000-0000CE280000}"/>
    <cellStyle name="Comma 31 4 2" xfId="33501" xr:uid="{00000000-0005-0000-0000-0000CF280000}"/>
    <cellStyle name="Comma 31 5" xfId="10504" xr:uid="{00000000-0005-0000-0000-0000D0280000}"/>
    <cellStyle name="Comma 31 5 2" xfId="32266" xr:uid="{00000000-0005-0000-0000-0000D1280000}"/>
    <cellStyle name="Comma 31 6" xfId="30709" xr:uid="{00000000-0005-0000-0000-0000D2280000}"/>
    <cellStyle name="Comma 32" xfId="3313" xr:uid="{00000000-0005-0000-0000-0000D3280000}"/>
    <cellStyle name="Comma 32 2" xfId="3915" xr:uid="{00000000-0005-0000-0000-0000D4280000}"/>
    <cellStyle name="Comma 32 2 2" xfId="11918" xr:uid="{00000000-0005-0000-0000-0000D5280000}"/>
    <cellStyle name="Comma 32 2 2 2" xfId="33676" xr:uid="{00000000-0005-0000-0000-0000D6280000}"/>
    <cellStyle name="Comma 32 2 3" xfId="10680" xr:uid="{00000000-0005-0000-0000-0000D7280000}"/>
    <cellStyle name="Comma 32 2 3 2" xfId="32441" xr:uid="{00000000-0005-0000-0000-0000D8280000}"/>
    <cellStyle name="Comma 32 2 4" xfId="30885" xr:uid="{00000000-0005-0000-0000-0000D9280000}"/>
    <cellStyle name="Comma 32 3" xfId="11741" xr:uid="{00000000-0005-0000-0000-0000DA280000}"/>
    <cellStyle name="Comma 32 3 2" xfId="33500" xr:uid="{00000000-0005-0000-0000-0000DB280000}"/>
    <cellStyle name="Comma 32 4" xfId="10503" xr:uid="{00000000-0005-0000-0000-0000DC280000}"/>
    <cellStyle name="Comma 32 4 2" xfId="32265" xr:uid="{00000000-0005-0000-0000-0000DD280000}"/>
    <cellStyle name="Comma 32 5" xfId="30708" xr:uid="{00000000-0005-0000-0000-0000DE280000}"/>
    <cellStyle name="Comma 33" xfId="3476" xr:uid="{00000000-0005-0000-0000-0000DF280000}"/>
    <cellStyle name="Comma 33 2" xfId="3916" xr:uid="{00000000-0005-0000-0000-0000E0280000}"/>
    <cellStyle name="Comma 33 2 2" xfId="11919" xr:uid="{00000000-0005-0000-0000-0000E1280000}"/>
    <cellStyle name="Comma 33 2 2 2" xfId="33677" xr:uid="{00000000-0005-0000-0000-0000E2280000}"/>
    <cellStyle name="Comma 33 2 3" xfId="10681" xr:uid="{00000000-0005-0000-0000-0000E3280000}"/>
    <cellStyle name="Comma 33 2 3 2" xfId="32442" xr:uid="{00000000-0005-0000-0000-0000E4280000}"/>
    <cellStyle name="Comma 33 2 4" xfId="30886" xr:uid="{00000000-0005-0000-0000-0000E5280000}"/>
    <cellStyle name="Comma 33 3" xfId="11864" xr:uid="{00000000-0005-0000-0000-0000E6280000}"/>
    <cellStyle name="Comma 33 3 2" xfId="33623" xr:uid="{00000000-0005-0000-0000-0000E7280000}"/>
    <cellStyle name="Comma 33 4" xfId="10626" xr:uid="{00000000-0005-0000-0000-0000E8280000}"/>
    <cellStyle name="Comma 33 4 2" xfId="32388" xr:uid="{00000000-0005-0000-0000-0000E9280000}"/>
    <cellStyle name="Comma 33 5" xfId="30831" xr:uid="{00000000-0005-0000-0000-0000EA280000}"/>
    <cellStyle name="Comma 34" xfId="3477" xr:uid="{00000000-0005-0000-0000-0000EB280000}"/>
    <cellStyle name="Comma 34 2" xfId="3917" xr:uid="{00000000-0005-0000-0000-0000EC280000}"/>
    <cellStyle name="Comma 34 2 2" xfId="11920" xr:uid="{00000000-0005-0000-0000-0000ED280000}"/>
    <cellStyle name="Comma 34 2 2 2" xfId="33678" xr:uid="{00000000-0005-0000-0000-0000EE280000}"/>
    <cellStyle name="Comma 34 2 3" xfId="10682" xr:uid="{00000000-0005-0000-0000-0000EF280000}"/>
    <cellStyle name="Comma 34 2 3 2" xfId="32443" xr:uid="{00000000-0005-0000-0000-0000F0280000}"/>
    <cellStyle name="Comma 34 2 4" xfId="30887" xr:uid="{00000000-0005-0000-0000-0000F1280000}"/>
    <cellStyle name="Comma 34 3" xfId="11865" xr:uid="{00000000-0005-0000-0000-0000F2280000}"/>
    <cellStyle name="Comma 34 3 2" xfId="33624" xr:uid="{00000000-0005-0000-0000-0000F3280000}"/>
    <cellStyle name="Comma 34 4" xfId="10627" xr:uid="{00000000-0005-0000-0000-0000F4280000}"/>
    <cellStyle name="Comma 34 4 2" xfId="32389" xr:uid="{00000000-0005-0000-0000-0000F5280000}"/>
    <cellStyle name="Comma 34 5" xfId="30832" xr:uid="{00000000-0005-0000-0000-0000F6280000}"/>
    <cellStyle name="Comma 35" xfId="2275" xr:uid="{00000000-0005-0000-0000-0000F7280000}"/>
    <cellStyle name="Comma 35 2" xfId="11730" xr:uid="{00000000-0005-0000-0000-0000F8280000}"/>
    <cellStyle name="Comma 35 2 2" xfId="33489" xr:uid="{00000000-0005-0000-0000-0000F9280000}"/>
    <cellStyle name="Comma 35 3" xfId="10490" xr:uid="{00000000-0005-0000-0000-0000FA280000}"/>
    <cellStyle name="Comma 35 3 2" xfId="32252" xr:uid="{00000000-0005-0000-0000-0000FB280000}"/>
    <cellStyle name="Comma 35 4" xfId="30691" xr:uid="{00000000-0005-0000-0000-0000FC280000}"/>
    <cellStyle name="Comma 36" xfId="3478" xr:uid="{00000000-0005-0000-0000-0000FD280000}"/>
    <cellStyle name="Comma 36 2" xfId="3918" xr:uid="{00000000-0005-0000-0000-0000FE280000}"/>
    <cellStyle name="Comma 36 2 2" xfId="11921" xr:uid="{00000000-0005-0000-0000-0000FF280000}"/>
    <cellStyle name="Comma 36 2 2 2" xfId="33679" xr:uid="{00000000-0005-0000-0000-000000290000}"/>
    <cellStyle name="Comma 36 2 3" xfId="10683" xr:uid="{00000000-0005-0000-0000-000001290000}"/>
    <cellStyle name="Comma 36 2 3 2" xfId="32444" xr:uid="{00000000-0005-0000-0000-000002290000}"/>
    <cellStyle name="Comma 36 2 4" xfId="30888" xr:uid="{00000000-0005-0000-0000-000003290000}"/>
    <cellStyle name="Comma 36 3" xfId="11866" xr:uid="{00000000-0005-0000-0000-000004290000}"/>
    <cellStyle name="Comma 36 3 2" xfId="33625" xr:uid="{00000000-0005-0000-0000-000005290000}"/>
    <cellStyle name="Comma 36 4" xfId="10628" xr:uid="{00000000-0005-0000-0000-000006290000}"/>
    <cellStyle name="Comma 36 4 2" xfId="32390" xr:uid="{00000000-0005-0000-0000-000007290000}"/>
    <cellStyle name="Comma 36 5" xfId="30833" xr:uid="{00000000-0005-0000-0000-000008290000}"/>
    <cellStyle name="Comma 37" xfId="2276" xr:uid="{00000000-0005-0000-0000-000009290000}"/>
    <cellStyle name="Comma 37 2" xfId="11731" xr:uid="{00000000-0005-0000-0000-00000A290000}"/>
    <cellStyle name="Comma 37 2 2" xfId="33490" xr:uid="{00000000-0005-0000-0000-00000B290000}"/>
    <cellStyle name="Comma 37 3" xfId="10491" xr:uid="{00000000-0005-0000-0000-00000C290000}"/>
    <cellStyle name="Comma 37 3 2" xfId="32253" xr:uid="{00000000-0005-0000-0000-00000D290000}"/>
    <cellStyle name="Comma 37 4" xfId="30692" xr:uid="{00000000-0005-0000-0000-00000E290000}"/>
    <cellStyle name="Comma 38" xfId="3479" xr:uid="{00000000-0005-0000-0000-00000F290000}"/>
    <cellStyle name="Comma 38 2" xfId="3919" xr:uid="{00000000-0005-0000-0000-000010290000}"/>
    <cellStyle name="Comma 38 2 2" xfId="11922" xr:uid="{00000000-0005-0000-0000-000011290000}"/>
    <cellStyle name="Comma 38 2 2 2" xfId="33680" xr:uid="{00000000-0005-0000-0000-000012290000}"/>
    <cellStyle name="Comma 38 2 3" xfId="10684" xr:uid="{00000000-0005-0000-0000-000013290000}"/>
    <cellStyle name="Comma 38 2 3 2" xfId="32445" xr:uid="{00000000-0005-0000-0000-000014290000}"/>
    <cellStyle name="Comma 38 2 4" xfId="30889" xr:uid="{00000000-0005-0000-0000-000015290000}"/>
    <cellStyle name="Comma 38 3" xfId="11867" xr:uid="{00000000-0005-0000-0000-000016290000}"/>
    <cellStyle name="Comma 38 3 2" xfId="33626" xr:uid="{00000000-0005-0000-0000-000017290000}"/>
    <cellStyle name="Comma 38 4" xfId="10629" xr:uid="{00000000-0005-0000-0000-000018290000}"/>
    <cellStyle name="Comma 38 4 2" xfId="32391" xr:uid="{00000000-0005-0000-0000-000019290000}"/>
    <cellStyle name="Comma 38 5" xfId="30834" xr:uid="{00000000-0005-0000-0000-00001A290000}"/>
    <cellStyle name="Comma 39" xfId="2277" xr:uid="{00000000-0005-0000-0000-00001B290000}"/>
    <cellStyle name="Comma 39 2" xfId="10053" xr:uid="{00000000-0005-0000-0000-00001C290000}"/>
    <cellStyle name="Comma 39 3" xfId="11732" xr:uid="{00000000-0005-0000-0000-00001D290000}"/>
    <cellStyle name="Comma 39 3 2" xfId="33491" xr:uid="{00000000-0005-0000-0000-00001E290000}"/>
    <cellStyle name="Comma 39 4" xfId="10492" xr:uid="{00000000-0005-0000-0000-00001F290000}"/>
    <cellStyle name="Comma 39 4 2" xfId="32254" xr:uid="{00000000-0005-0000-0000-000020290000}"/>
    <cellStyle name="Comma 39 5" xfId="30693" xr:uid="{00000000-0005-0000-0000-000021290000}"/>
    <cellStyle name="Comma 4" xfId="2278" xr:uid="{00000000-0005-0000-0000-000022290000}"/>
    <cellStyle name="Comma 4 2" xfId="3480" xr:uid="{00000000-0005-0000-0000-000023290000}"/>
    <cellStyle name="Comma 4 2 2" xfId="10056" xr:uid="{00000000-0005-0000-0000-000024290000}"/>
    <cellStyle name="Comma 4 2 2 2" xfId="12838" xr:uid="{00000000-0005-0000-0000-000025290000}"/>
    <cellStyle name="Comma 4 2 2 2 2" xfId="34594" xr:uid="{00000000-0005-0000-0000-000026290000}"/>
    <cellStyle name="Comma 4 2 2 3" xfId="11601" xr:uid="{00000000-0005-0000-0000-000027290000}"/>
    <cellStyle name="Comma 4 2 2 3 2" xfId="33360" xr:uid="{00000000-0005-0000-0000-000028290000}"/>
    <cellStyle name="Comma 4 2 2 4" xfId="32107" xr:uid="{00000000-0005-0000-0000-000029290000}"/>
    <cellStyle name="Comma 4 2 3" xfId="10057" xr:uid="{00000000-0005-0000-0000-00002A290000}"/>
    <cellStyle name="Comma 4 2 3 2" xfId="12839" xr:uid="{00000000-0005-0000-0000-00002B290000}"/>
    <cellStyle name="Comma 4 2 3 2 2" xfId="34595" xr:uid="{00000000-0005-0000-0000-00002C290000}"/>
    <cellStyle name="Comma 4 2 3 3" xfId="11602" xr:uid="{00000000-0005-0000-0000-00002D290000}"/>
    <cellStyle name="Comma 4 2 3 3 2" xfId="33361" xr:uid="{00000000-0005-0000-0000-00002E290000}"/>
    <cellStyle name="Comma 4 2 3 4" xfId="32108" xr:uid="{00000000-0005-0000-0000-00002F290000}"/>
    <cellStyle name="Comma 4 2 4" xfId="10058" xr:uid="{00000000-0005-0000-0000-000030290000}"/>
    <cellStyle name="Comma 4 2 4 2" xfId="12840" xr:uid="{00000000-0005-0000-0000-000031290000}"/>
    <cellStyle name="Comma 4 2 4 2 2" xfId="34596" xr:uid="{00000000-0005-0000-0000-000032290000}"/>
    <cellStyle name="Comma 4 2 4 3" xfId="11603" xr:uid="{00000000-0005-0000-0000-000033290000}"/>
    <cellStyle name="Comma 4 2 4 3 2" xfId="33362" xr:uid="{00000000-0005-0000-0000-000034290000}"/>
    <cellStyle name="Comma 4 2 4 4" xfId="32109" xr:uid="{00000000-0005-0000-0000-000035290000}"/>
    <cellStyle name="Comma 4 2 5" xfId="10059" xr:uid="{00000000-0005-0000-0000-000036290000}"/>
    <cellStyle name="Comma 4 2 5 2" xfId="12841" xr:uid="{00000000-0005-0000-0000-000037290000}"/>
    <cellStyle name="Comma 4 2 5 2 2" xfId="34597" xr:uid="{00000000-0005-0000-0000-000038290000}"/>
    <cellStyle name="Comma 4 2 5 3" xfId="11604" xr:uid="{00000000-0005-0000-0000-000039290000}"/>
    <cellStyle name="Comma 4 2 5 3 2" xfId="33363" xr:uid="{00000000-0005-0000-0000-00003A290000}"/>
    <cellStyle name="Comma 4 2 5 4" xfId="32110" xr:uid="{00000000-0005-0000-0000-00003B290000}"/>
    <cellStyle name="Comma 4 2 6" xfId="10055" xr:uid="{00000000-0005-0000-0000-00003C290000}"/>
    <cellStyle name="Comma 4 2 6 2" xfId="12837" xr:uid="{00000000-0005-0000-0000-00003D290000}"/>
    <cellStyle name="Comma 4 2 6 2 2" xfId="34593" xr:uid="{00000000-0005-0000-0000-00003E290000}"/>
    <cellStyle name="Comma 4 2 6 3" xfId="11600" xr:uid="{00000000-0005-0000-0000-00003F290000}"/>
    <cellStyle name="Comma 4 2 6 3 2" xfId="33359" xr:uid="{00000000-0005-0000-0000-000040290000}"/>
    <cellStyle name="Comma 4 2 6 4" xfId="32106" xr:uid="{00000000-0005-0000-0000-000041290000}"/>
    <cellStyle name="Comma 4 2 7" xfId="11868" xr:uid="{00000000-0005-0000-0000-000042290000}"/>
    <cellStyle name="Comma 4 2 7 2" xfId="33627" xr:uid="{00000000-0005-0000-0000-000043290000}"/>
    <cellStyle name="Comma 4 2 8" xfId="10630" xr:uid="{00000000-0005-0000-0000-000044290000}"/>
    <cellStyle name="Comma 4 2 8 2" xfId="32392" xr:uid="{00000000-0005-0000-0000-000045290000}"/>
    <cellStyle name="Comma 4 2 9" xfId="30835" xr:uid="{00000000-0005-0000-0000-000046290000}"/>
    <cellStyle name="Comma 4 20" xfId="2279" xr:uid="{00000000-0005-0000-0000-000047290000}"/>
    <cellStyle name="Comma 4 3" xfId="3920" xr:uid="{00000000-0005-0000-0000-000048290000}"/>
    <cellStyle name="Comma 4 3 2" xfId="10060" xr:uid="{00000000-0005-0000-0000-000049290000}"/>
    <cellStyle name="Comma 4 3 2 2" xfId="12842" xr:uid="{00000000-0005-0000-0000-00004A290000}"/>
    <cellStyle name="Comma 4 3 2 2 2" xfId="34598" xr:uid="{00000000-0005-0000-0000-00004B290000}"/>
    <cellStyle name="Comma 4 3 2 3" xfId="11605" xr:uid="{00000000-0005-0000-0000-00004C290000}"/>
    <cellStyle name="Comma 4 3 2 3 2" xfId="33364" xr:uid="{00000000-0005-0000-0000-00004D290000}"/>
    <cellStyle name="Comma 4 3 2 4" xfId="32111" xr:uid="{00000000-0005-0000-0000-00004E290000}"/>
    <cellStyle name="Comma 4 3 3" xfId="11923" xr:uid="{00000000-0005-0000-0000-00004F290000}"/>
    <cellStyle name="Comma 4 3 3 2" xfId="33681" xr:uid="{00000000-0005-0000-0000-000050290000}"/>
    <cellStyle name="Comma 4 3 4" xfId="10685" xr:uid="{00000000-0005-0000-0000-000051290000}"/>
    <cellStyle name="Comma 4 3 4 2" xfId="32446" xr:uid="{00000000-0005-0000-0000-000052290000}"/>
    <cellStyle name="Comma 4 3 5" xfId="30890" xr:uid="{00000000-0005-0000-0000-000053290000}"/>
    <cellStyle name="Comma 4 4" xfId="10061" xr:uid="{00000000-0005-0000-0000-000054290000}"/>
    <cellStyle name="Comma 4 4 2" xfId="12843" xr:uid="{00000000-0005-0000-0000-000055290000}"/>
    <cellStyle name="Comma 4 4 2 2" xfId="34599" xr:uid="{00000000-0005-0000-0000-000056290000}"/>
    <cellStyle name="Comma 4 4 3" xfId="11606" xr:uid="{00000000-0005-0000-0000-000057290000}"/>
    <cellStyle name="Comma 4 4 3 2" xfId="33365" xr:uid="{00000000-0005-0000-0000-000058290000}"/>
    <cellStyle name="Comma 4 4 4" xfId="32112" xr:uid="{00000000-0005-0000-0000-000059290000}"/>
    <cellStyle name="Comma 4 5" xfId="10054" xr:uid="{00000000-0005-0000-0000-00005A290000}"/>
    <cellStyle name="Comma 40" xfId="3481" xr:uid="{00000000-0005-0000-0000-00005B290000}"/>
    <cellStyle name="Comma 40 2" xfId="3921" xr:uid="{00000000-0005-0000-0000-00005C290000}"/>
    <cellStyle name="Comma 40 2 2" xfId="11924" xr:uid="{00000000-0005-0000-0000-00005D290000}"/>
    <cellStyle name="Comma 40 2 2 2" xfId="33682" xr:uid="{00000000-0005-0000-0000-00005E290000}"/>
    <cellStyle name="Comma 40 2 3" xfId="10686" xr:uid="{00000000-0005-0000-0000-00005F290000}"/>
    <cellStyle name="Comma 40 2 3 2" xfId="32447" xr:uid="{00000000-0005-0000-0000-000060290000}"/>
    <cellStyle name="Comma 40 2 4" xfId="30891" xr:uid="{00000000-0005-0000-0000-000061290000}"/>
    <cellStyle name="Comma 40 3" xfId="10062" xr:uid="{00000000-0005-0000-0000-000062290000}"/>
    <cellStyle name="Comma 40 4" xfId="11869" xr:uid="{00000000-0005-0000-0000-000063290000}"/>
    <cellStyle name="Comma 40 4 2" xfId="33628" xr:uid="{00000000-0005-0000-0000-000064290000}"/>
    <cellStyle name="Comma 40 5" xfId="10631" xr:uid="{00000000-0005-0000-0000-000065290000}"/>
    <cellStyle name="Comma 40 5 2" xfId="32393" xr:uid="{00000000-0005-0000-0000-000066290000}"/>
    <cellStyle name="Comma 40 6" xfId="30836" xr:uid="{00000000-0005-0000-0000-000067290000}"/>
    <cellStyle name="Comma 41" xfId="3482" xr:uid="{00000000-0005-0000-0000-000068290000}"/>
    <cellStyle name="Comma 41 2" xfId="2280" xr:uid="{00000000-0005-0000-0000-000069290000}"/>
    <cellStyle name="Comma 41 2 2" xfId="3922" xr:uid="{00000000-0005-0000-0000-00006A290000}"/>
    <cellStyle name="Comma 41 2 2 2" xfId="11925" xr:uid="{00000000-0005-0000-0000-00006B290000}"/>
    <cellStyle name="Comma 41 2 2 2 2" xfId="33683" xr:uid="{00000000-0005-0000-0000-00006C290000}"/>
    <cellStyle name="Comma 41 2 2 3" xfId="10687" xr:uid="{00000000-0005-0000-0000-00006D290000}"/>
    <cellStyle name="Comma 41 2 2 3 2" xfId="32448" xr:uid="{00000000-0005-0000-0000-00006E290000}"/>
    <cellStyle name="Comma 41 2 2 4" xfId="30892" xr:uid="{00000000-0005-0000-0000-00006F290000}"/>
    <cellStyle name="Comma 41 2 3" xfId="11733" xr:uid="{00000000-0005-0000-0000-000070290000}"/>
    <cellStyle name="Comma 41 2 3 2" xfId="33492" xr:uid="{00000000-0005-0000-0000-000071290000}"/>
    <cellStyle name="Comma 41 2 4" xfId="10493" xr:uid="{00000000-0005-0000-0000-000072290000}"/>
    <cellStyle name="Comma 41 2 4 2" xfId="32255" xr:uid="{00000000-0005-0000-0000-000073290000}"/>
    <cellStyle name="Comma 41 2 5" xfId="30694" xr:uid="{00000000-0005-0000-0000-000074290000}"/>
    <cellStyle name="Comma 41 3" xfId="10063" xr:uid="{00000000-0005-0000-0000-000075290000}"/>
    <cellStyle name="Comma 41 4" xfId="11870" xr:uid="{00000000-0005-0000-0000-000076290000}"/>
    <cellStyle name="Comma 41 4 2" xfId="33629" xr:uid="{00000000-0005-0000-0000-000077290000}"/>
    <cellStyle name="Comma 41 5" xfId="10632" xr:uid="{00000000-0005-0000-0000-000078290000}"/>
    <cellStyle name="Comma 41 5 2" xfId="32394" xr:uid="{00000000-0005-0000-0000-000079290000}"/>
    <cellStyle name="Comma 41 6" xfId="30837" xr:uid="{00000000-0005-0000-0000-00007A290000}"/>
    <cellStyle name="Comma 42" xfId="3483" xr:uid="{00000000-0005-0000-0000-00007B290000}"/>
    <cellStyle name="Comma 42 2" xfId="3923" xr:uid="{00000000-0005-0000-0000-00007C290000}"/>
    <cellStyle name="Comma 42 2 2" xfId="11926" xr:uid="{00000000-0005-0000-0000-00007D290000}"/>
    <cellStyle name="Comma 42 2 2 2" xfId="33684" xr:uid="{00000000-0005-0000-0000-00007E290000}"/>
    <cellStyle name="Comma 42 2 3" xfId="10688" xr:uid="{00000000-0005-0000-0000-00007F290000}"/>
    <cellStyle name="Comma 42 2 3 2" xfId="32449" xr:uid="{00000000-0005-0000-0000-000080290000}"/>
    <cellStyle name="Comma 42 2 4" xfId="30893" xr:uid="{00000000-0005-0000-0000-000081290000}"/>
    <cellStyle name="Comma 42 3" xfId="10064" xr:uid="{00000000-0005-0000-0000-000082290000}"/>
    <cellStyle name="Comma 42 4" xfId="11871" xr:uid="{00000000-0005-0000-0000-000083290000}"/>
    <cellStyle name="Comma 42 4 2" xfId="33630" xr:uid="{00000000-0005-0000-0000-000084290000}"/>
    <cellStyle name="Comma 42 5" xfId="10633" xr:uid="{00000000-0005-0000-0000-000085290000}"/>
    <cellStyle name="Comma 42 5 2" xfId="32395" xr:uid="{00000000-0005-0000-0000-000086290000}"/>
    <cellStyle name="Comma 42 6" xfId="30838" xr:uid="{00000000-0005-0000-0000-000087290000}"/>
    <cellStyle name="Comma 43" xfId="2281" xr:uid="{00000000-0005-0000-0000-000088290000}"/>
    <cellStyle name="Comma 43 2" xfId="10065" xr:uid="{00000000-0005-0000-0000-000089290000}"/>
    <cellStyle name="Comma 43 3" xfId="11734" xr:uid="{00000000-0005-0000-0000-00008A290000}"/>
    <cellStyle name="Comma 43 3 2" xfId="33493" xr:uid="{00000000-0005-0000-0000-00008B290000}"/>
    <cellStyle name="Comma 43 4" xfId="10494" xr:uid="{00000000-0005-0000-0000-00008C290000}"/>
    <cellStyle name="Comma 43 4 2" xfId="32256" xr:uid="{00000000-0005-0000-0000-00008D290000}"/>
    <cellStyle name="Comma 43 5" xfId="30695" xr:uid="{00000000-0005-0000-0000-00008E290000}"/>
    <cellStyle name="Comma 44" xfId="8549" xr:uid="{00000000-0005-0000-0000-00008F290000}"/>
    <cellStyle name="Comma 44 2" xfId="10066" xr:uid="{00000000-0005-0000-0000-000090290000}"/>
    <cellStyle name="Comma 44 3" xfId="12747" xr:uid="{00000000-0005-0000-0000-000091290000}"/>
    <cellStyle name="Comma 44 3 2" xfId="34503" xr:uid="{00000000-0005-0000-0000-000092290000}"/>
    <cellStyle name="Comma 44 4" xfId="11510" xr:uid="{00000000-0005-0000-0000-000093290000}"/>
    <cellStyle name="Comma 44 4 2" xfId="33269" xr:uid="{00000000-0005-0000-0000-000094290000}"/>
    <cellStyle name="Comma 44 5" xfId="32015" xr:uid="{00000000-0005-0000-0000-000095290000}"/>
    <cellStyle name="Comma 45" xfId="8552" xr:uid="{00000000-0005-0000-0000-000096290000}"/>
    <cellStyle name="Comma 45 2" xfId="10067" xr:uid="{00000000-0005-0000-0000-000097290000}"/>
    <cellStyle name="Comma 45 3" xfId="12750" xr:uid="{00000000-0005-0000-0000-000098290000}"/>
    <cellStyle name="Comma 45 3 2" xfId="34506" xr:uid="{00000000-0005-0000-0000-000099290000}"/>
    <cellStyle name="Comma 45 4" xfId="11513" xr:uid="{00000000-0005-0000-0000-00009A290000}"/>
    <cellStyle name="Comma 45 4 2" xfId="33272" xr:uid="{00000000-0005-0000-0000-00009B290000}"/>
    <cellStyle name="Comma 45 5" xfId="32018" xr:uid="{00000000-0005-0000-0000-00009C290000}"/>
    <cellStyle name="Comma 46" xfId="8551" xr:uid="{00000000-0005-0000-0000-00009D290000}"/>
    <cellStyle name="Comma 46 2" xfId="10069" xr:uid="{00000000-0005-0000-0000-00009E290000}"/>
    <cellStyle name="Comma 46 3" xfId="10068" xr:uid="{00000000-0005-0000-0000-00009F290000}"/>
    <cellStyle name="Comma 46 4" xfId="12749" xr:uid="{00000000-0005-0000-0000-0000A0290000}"/>
    <cellStyle name="Comma 46 4 2" xfId="34505" xr:uid="{00000000-0005-0000-0000-0000A1290000}"/>
    <cellStyle name="Comma 46 5" xfId="11512" xr:uid="{00000000-0005-0000-0000-0000A2290000}"/>
    <cellStyle name="Comma 46 5 2" xfId="33271" xr:uid="{00000000-0005-0000-0000-0000A3290000}"/>
    <cellStyle name="Comma 46 6" xfId="32017" xr:uid="{00000000-0005-0000-0000-0000A4290000}"/>
    <cellStyle name="Comma 47" xfId="8554" xr:uid="{00000000-0005-0000-0000-0000A5290000}"/>
    <cellStyle name="Comma 47 2" xfId="10070" xr:uid="{00000000-0005-0000-0000-0000A6290000}"/>
    <cellStyle name="Comma 47 3" xfId="12751" xr:uid="{00000000-0005-0000-0000-0000A7290000}"/>
    <cellStyle name="Comma 47 3 2" xfId="34507" xr:uid="{00000000-0005-0000-0000-0000A8290000}"/>
    <cellStyle name="Comma 47 4" xfId="11514" xr:uid="{00000000-0005-0000-0000-0000A9290000}"/>
    <cellStyle name="Comma 47 4 2" xfId="33273" xr:uid="{00000000-0005-0000-0000-0000AA290000}"/>
    <cellStyle name="Comma 47 5" xfId="32019" xr:uid="{00000000-0005-0000-0000-0000AB290000}"/>
    <cellStyle name="Comma 48" xfId="8550" xr:uid="{00000000-0005-0000-0000-0000AC290000}"/>
    <cellStyle name="Comma 48 2" xfId="10071" xr:uid="{00000000-0005-0000-0000-0000AD290000}"/>
    <cellStyle name="Comma 48 3" xfId="12748" xr:uid="{00000000-0005-0000-0000-0000AE290000}"/>
    <cellStyle name="Comma 48 3 2" xfId="34504" xr:uid="{00000000-0005-0000-0000-0000AF290000}"/>
    <cellStyle name="Comma 48 4" xfId="11511" xr:uid="{00000000-0005-0000-0000-0000B0290000}"/>
    <cellStyle name="Comma 48 4 2" xfId="33270" xr:uid="{00000000-0005-0000-0000-0000B1290000}"/>
    <cellStyle name="Comma 48 5" xfId="32016" xr:uid="{00000000-0005-0000-0000-0000B2290000}"/>
    <cellStyle name="Comma 49" xfId="8555" xr:uid="{00000000-0005-0000-0000-0000B3290000}"/>
    <cellStyle name="Comma 49 2" xfId="10072" xr:uid="{00000000-0005-0000-0000-0000B4290000}"/>
    <cellStyle name="Comma 49 2 2" xfId="12844" xr:uid="{00000000-0005-0000-0000-0000B5290000}"/>
    <cellStyle name="Comma 49 2 2 2" xfId="34600" xr:uid="{00000000-0005-0000-0000-0000B6290000}"/>
    <cellStyle name="Comma 49 2 3" xfId="11607" xr:uid="{00000000-0005-0000-0000-0000B7290000}"/>
    <cellStyle name="Comma 49 2 3 2" xfId="33366" xr:uid="{00000000-0005-0000-0000-0000B8290000}"/>
    <cellStyle name="Comma 49 2 4" xfId="32113" xr:uid="{00000000-0005-0000-0000-0000B9290000}"/>
    <cellStyle name="Comma 49 3" xfId="12752" xr:uid="{00000000-0005-0000-0000-0000BA290000}"/>
    <cellStyle name="Comma 49 3 2" xfId="34508" xr:uid="{00000000-0005-0000-0000-0000BB290000}"/>
    <cellStyle name="Comma 49 4" xfId="11515" xr:uid="{00000000-0005-0000-0000-0000BC290000}"/>
    <cellStyle name="Comma 49 4 2" xfId="33274" xr:uid="{00000000-0005-0000-0000-0000BD290000}"/>
    <cellStyle name="Comma 49 5" xfId="32020" xr:uid="{00000000-0005-0000-0000-0000BE290000}"/>
    <cellStyle name="Comma 5" xfId="2282" xr:uid="{00000000-0005-0000-0000-0000BF290000}"/>
    <cellStyle name="Comma 5 10" xfId="4306" xr:uid="{00000000-0005-0000-0000-0000C0290000}"/>
    <cellStyle name="Comma 5 10 2" xfId="10074" xr:uid="{00000000-0005-0000-0000-0000C1290000}"/>
    <cellStyle name="Comma 5 10 2 2" xfId="12846" xr:uid="{00000000-0005-0000-0000-0000C2290000}"/>
    <cellStyle name="Comma 5 10 2 2 2" xfId="34602" xr:uid="{00000000-0005-0000-0000-0000C3290000}"/>
    <cellStyle name="Comma 5 10 2 3" xfId="11609" xr:uid="{00000000-0005-0000-0000-0000C4290000}"/>
    <cellStyle name="Comma 5 10 2 3 2" xfId="33368" xr:uid="{00000000-0005-0000-0000-0000C5290000}"/>
    <cellStyle name="Comma 5 10 2 4" xfId="32115" xr:uid="{00000000-0005-0000-0000-0000C6290000}"/>
    <cellStyle name="Comma 5 10 3" xfId="12223" xr:uid="{00000000-0005-0000-0000-0000C7290000}"/>
    <cellStyle name="Comma 5 10 3 2" xfId="33980" xr:uid="{00000000-0005-0000-0000-0000C8290000}"/>
    <cellStyle name="Comma 5 10 4" xfId="10985" xr:uid="{00000000-0005-0000-0000-0000C9290000}"/>
    <cellStyle name="Comma 5 10 4 2" xfId="32745" xr:uid="{00000000-0005-0000-0000-0000CA290000}"/>
    <cellStyle name="Comma 5 10 5" xfId="31189" xr:uid="{00000000-0005-0000-0000-0000CB290000}"/>
    <cellStyle name="Comma 5 11" xfId="4307" xr:uid="{00000000-0005-0000-0000-0000CC290000}"/>
    <cellStyle name="Comma 5 11 2" xfId="12224" xr:uid="{00000000-0005-0000-0000-0000CD290000}"/>
    <cellStyle name="Comma 5 11 2 2" xfId="33981" xr:uid="{00000000-0005-0000-0000-0000CE290000}"/>
    <cellStyle name="Comma 5 11 3" xfId="10986" xr:uid="{00000000-0005-0000-0000-0000CF290000}"/>
    <cellStyle name="Comma 5 11 3 2" xfId="32746" xr:uid="{00000000-0005-0000-0000-0000D0290000}"/>
    <cellStyle name="Comma 5 11 4" xfId="31190" xr:uid="{00000000-0005-0000-0000-0000D1290000}"/>
    <cellStyle name="Comma 5 12" xfId="4308" xr:uid="{00000000-0005-0000-0000-0000D2290000}"/>
    <cellStyle name="Comma 5 12 2" xfId="12225" xr:uid="{00000000-0005-0000-0000-0000D3290000}"/>
    <cellStyle name="Comma 5 12 2 2" xfId="33982" xr:uid="{00000000-0005-0000-0000-0000D4290000}"/>
    <cellStyle name="Comma 5 12 3" xfId="10987" xr:uid="{00000000-0005-0000-0000-0000D5290000}"/>
    <cellStyle name="Comma 5 12 3 2" xfId="32747" xr:uid="{00000000-0005-0000-0000-0000D6290000}"/>
    <cellStyle name="Comma 5 12 4" xfId="31191" xr:uid="{00000000-0005-0000-0000-0000D7290000}"/>
    <cellStyle name="Comma 5 13" xfId="4309" xr:uid="{00000000-0005-0000-0000-0000D8290000}"/>
    <cellStyle name="Comma 5 13 2" xfId="12226" xr:uid="{00000000-0005-0000-0000-0000D9290000}"/>
    <cellStyle name="Comma 5 13 2 2" xfId="33983" xr:uid="{00000000-0005-0000-0000-0000DA290000}"/>
    <cellStyle name="Comma 5 13 3" xfId="10988" xr:uid="{00000000-0005-0000-0000-0000DB290000}"/>
    <cellStyle name="Comma 5 13 3 2" xfId="32748" xr:uid="{00000000-0005-0000-0000-0000DC290000}"/>
    <cellStyle name="Comma 5 13 4" xfId="31192" xr:uid="{00000000-0005-0000-0000-0000DD290000}"/>
    <cellStyle name="Comma 5 14" xfId="4310" xr:uid="{00000000-0005-0000-0000-0000DE290000}"/>
    <cellStyle name="Comma 5 14 2" xfId="12227" xr:uid="{00000000-0005-0000-0000-0000DF290000}"/>
    <cellStyle name="Comma 5 14 2 2" xfId="33984" xr:uid="{00000000-0005-0000-0000-0000E0290000}"/>
    <cellStyle name="Comma 5 14 3" xfId="10989" xr:uid="{00000000-0005-0000-0000-0000E1290000}"/>
    <cellStyle name="Comma 5 14 3 2" xfId="32749" xr:uid="{00000000-0005-0000-0000-0000E2290000}"/>
    <cellStyle name="Comma 5 14 4" xfId="31193" xr:uid="{00000000-0005-0000-0000-0000E3290000}"/>
    <cellStyle name="Comma 5 15" xfId="4311" xr:uid="{00000000-0005-0000-0000-0000E4290000}"/>
    <cellStyle name="Comma 5 15 2" xfId="12228" xr:uid="{00000000-0005-0000-0000-0000E5290000}"/>
    <cellStyle name="Comma 5 15 2 2" xfId="33985" xr:uid="{00000000-0005-0000-0000-0000E6290000}"/>
    <cellStyle name="Comma 5 15 3" xfId="10990" xr:uid="{00000000-0005-0000-0000-0000E7290000}"/>
    <cellStyle name="Comma 5 15 3 2" xfId="32750" xr:uid="{00000000-0005-0000-0000-0000E8290000}"/>
    <cellStyle name="Comma 5 15 4" xfId="31194" xr:uid="{00000000-0005-0000-0000-0000E9290000}"/>
    <cellStyle name="Comma 5 16" xfId="4312" xr:uid="{00000000-0005-0000-0000-0000EA290000}"/>
    <cellStyle name="Comma 5 16 2" xfId="12229" xr:uid="{00000000-0005-0000-0000-0000EB290000}"/>
    <cellStyle name="Comma 5 16 2 2" xfId="33986" xr:uid="{00000000-0005-0000-0000-0000EC290000}"/>
    <cellStyle name="Comma 5 16 3" xfId="10991" xr:uid="{00000000-0005-0000-0000-0000ED290000}"/>
    <cellStyle name="Comma 5 16 3 2" xfId="32751" xr:uid="{00000000-0005-0000-0000-0000EE290000}"/>
    <cellStyle name="Comma 5 16 4" xfId="31195" xr:uid="{00000000-0005-0000-0000-0000EF290000}"/>
    <cellStyle name="Comma 5 17" xfId="4313" xr:uid="{00000000-0005-0000-0000-0000F0290000}"/>
    <cellStyle name="Comma 5 17 2" xfId="12230" xr:uid="{00000000-0005-0000-0000-0000F1290000}"/>
    <cellStyle name="Comma 5 17 2 2" xfId="33987" xr:uid="{00000000-0005-0000-0000-0000F2290000}"/>
    <cellStyle name="Comma 5 17 3" xfId="10992" xr:uid="{00000000-0005-0000-0000-0000F3290000}"/>
    <cellStyle name="Comma 5 17 3 2" xfId="32752" xr:uid="{00000000-0005-0000-0000-0000F4290000}"/>
    <cellStyle name="Comma 5 17 4" xfId="31196" xr:uid="{00000000-0005-0000-0000-0000F5290000}"/>
    <cellStyle name="Comma 5 18" xfId="4314" xr:uid="{00000000-0005-0000-0000-0000F6290000}"/>
    <cellStyle name="Comma 5 18 2" xfId="12231" xr:uid="{00000000-0005-0000-0000-0000F7290000}"/>
    <cellStyle name="Comma 5 18 2 2" xfId="33988" xr:uid="{00000000-0005-0000-0000-0000F8290000}"/>
    <cellStyle name="Comma 5 18 3" xfId="10993" xr:uid="{00000000-0005-0000-0000-0000F9290000}"/>
    <cellStyle name="Comma 5 18 3 2" xfId="32753" xr:uid="{00000000-0005-0000-0000-0000FA290000}"/>
    <cellStyle name="Comma 5 18 4" xfId="31197" xr:uid="{00000000-0005-0000-0000-0000FB290000}"/>
    <cellStyle name="Comma 5 19" xfId="4315" xr:uid="{00000000-0005-0000-0000-0000FC290000}"/>
    <cellStyle name="Comma 5 19 2" xfId="12232" xr:uid="{00000000-0005-0000-0000-0000FD290000}"/>
    <cellStyle name="Comma 5 19 2 2" xfId="33989" xr:uid="{00000000-0005-0000-0000-0000FE290000}"/>
    <cellStyle name="Comma 5 19 3" xfId="10994" xr:uid="{00000000-0005-0000-0000-0000FF290000}"/>
    <cellStyle name="Comma 5 19 3 2" xfId="32754" xr:uid="{00000000-0005-0000-0000-0000002A0000}"/>
    <cellStyle name="Comma 5 19 4" xfId="31198" xr:uid="{00000000-0005-0000-0000-0000012A0000}"/>
    <cellStyle name="Comma 5 2" xfId="3484" xr:uid="{00000000-0005-0000-0000-0000022A0000}"/>
    <cellStyle name="Comma 5 2 10" xfId="10634" xr:uid="{00000000-0005-0000-0000-0000032A0000}"/>
    <cellStyle name="Comma 5 2 10 2" xfId="32396" xr:uid="{00000000-0005-0000-0000-0000042A0000}"/>
    <cellStyle name="Comma 5 2 11" xfId="30839" xr:uid="{00000000-0005-0000-0000-0000052A0000}"/>
    <cellStyle name="Comma 5 2 2" xfId="4316" xr:uid="{00000000-0005-0000-0000-0000062A0000}"/>
    <cellStyle name="Comma 5 2 2 2" xfId="12233" xr:uid="{00000000-0005-0000-0000-0000072A0000}"/>
    <cellStyle name="Comma 5 2 2 2 2" xfId="33990" xr:uid="{00000000-0005-0000-0000-0000082A0000}"/>
    <cellStyle name="Comma 5 2 2 3" xfId="10995" xr:uid="{00000000-0005-0000-0000-0000092A0000}"/>
    <cellStyle name="Comma 5 2 2 3 2" xfId="32755" xr:uid="{00000000-0005-0000-0000-00000A2A0000}"/>
    <cellStyle name="Comma 5 2 2 4" xfId="31199" xr:uid="{00000000-0005-0000-0000-00000B2A0000}"/>
    <cellStyle name="Comma 5 2 3" xfId="6481" xr:uid="{00000000-0005-0000-0000-00000C2A0000}"/>
    <cellStyle name="Comma 5 2 3 2" xfId="12335" xr:uid="{00000000-0005-0000-0000-00000D2A0000}"/>
    <cellStyle name="Comma 5 2 3 2 2" xfId="34092" xr:uid="{00000000-0005-0000-0000-00000E2A0000}"/>
    <cellStyle name="Comma 5 2 3 3" xfId="11098" xr:uid="{00000000-0005-0000-0000-00000F2A0000}"/>
    <cellStyle name="Comma 5 2 3 3 2" xfId="32858" xr:uid="{00000000-0005-0000-0000-0000102A0000}"/>
    <cellStyle name="Comma 5 2 3 4" xfId="31343" xr:uid="{00000000-0005-0000-0000-0000112A0000}"/>
    <cellStyle name="Comma 5 2 4" xfId="6831" xr:uid="{00000000-0005-0000-0000-0000122A0000}"/>
    <cellStyle name="Comma 5 2 4 2" xfId="12338" xr:uid="{00000000-0005-0000-0000-0000132A0000}"/>
    <cellStyle name="Comma 5 2 4 2 2" xfId="34095" xr:uid="{00000000-0005-0000-0000-0000142A0000}"/>
    <cellStyle name="Comma 5 2 4 3" xfId="11101" xr:uid="{00000000-0005-0000-0000-0000152A0000}"/>
    <cellStyle name="Comma 5 2 4 3 2" xfId="32861" xr:uid="{00000000-0005-0000-0000-0000162A0000}"/>
    <cellStyle name="Comma 5 2 4 4" xfId="31349" xr:uid="{00000000-0005-0000-0000-0000172A0000}"/>
    <cellStyle name="Comma 5 2 5" xfId="7461" xr:uid="{00000000-0005-0000-0000-0000182A0000}"/>
    <cellStyle name="Comma 5 2 5 2" xfId="12585" xr:uid="{00000000-0005-0000-0000-0000192A0000}"/>
    <cellStyle name="Comma 5 2 5 2 2" xfId="34341" xr:uid="{00000000-0005-0000-0000-00001A2A0000}"/>
    <cellStyle name="Comma 5 2 5 3" xfId="11348" xr:uid="{00000000-0005-0000-0000-00001B2A0000}"/>
    <cellStyle name="Comma 5 2 5 3 2" xfId="33107" xr:uid="{00000000-0005-0000-0000-00001C2A0000}"/>
    <cellStyle name="Comma 5 2 5 4" xfId="31682" xr:uid="{00000000-0005-0000-0000-00001D2A0000}"/>
    <cellStyle name="Comma 5 2 6" xfId="7879" xr:uid="{00000000-0005-0000-0000-00001E2A0000}"/>
    <cellStyle name="Comma 5 2 6 2" xfId="12664" xr:uid="{00000000-0005-0000-0000-00001F2A0000}"/>
    <cellStyle name="Comma 5 2 6 2 2" xfId="34420" xr:uid="{00000000-0005-0000-0000-0000202A0000}"/>
    <cellStyle name="Comma 5 2 6 3" xfId="11427" xr:uid="{00000000-0005-0000-0000-0000212A0000}"/>
    <cellStyle name="Comma 5 2 6 3 2" xfId="33186" xr:uid="{00000000-0005-0000-0000-0000222A0000}"/>
    <cellStyle name="Comma 5 2 6 4" xfId="31845" xr:uid="{00000000-0005-0000-0000-0000232A0000}"/>
    <cellStyle name="Comma 5 2 7" xfId="8276" xr:uid="{00000000-0005-0000-0000-0000242A0000}"/>
    <cellStyle name="Comma 5 2 7 2" xfId="12676" xr:uid="{00000000-0005-0000-0000-0000252A0000}"/>
    <cellStyle name="Comma 5 2 7 2 2" xfId="34432" xr:uid="{00000000-0005-0000-0000-0000262A0000}"/>
    <cellStyle name="Comma 5 2 7 3" xfId="11439" xr:uid="{00000000-0005-0000-0000-0000272A0000}"/>
    <cellStyle name="Comma 5 2 7 3 2" xfId="33198" xr:uid="{00000000-0005-0000-0000-0000282A0000}"/>
    <cellStyle name="Comma 5 2 7 4" xfId="31899" xr:uid="{00000000-0005-0000-0000-0000292A0000}"/>
    <cellStyle name="Comma 5 2 8" xfId="10075" xr:uid="{00000000-0005-0000-0000-00002A2A0000}"/>
    <cellStyle name="Comma 5 2 9" xfId="11872" xr:uid="{00000000-0005-0000-0000-00002B2A0000}"/>
    <cellStyle name="Comma 5 2 9 2" xfId="33631" xr:uid="{00000000-0005-0000-0000-00002C2A0000}"/>
    <cellStyle name="Comma 5 20" xfId="4317" xr:uid="{00000000-0005-0000-0000-00002D2A0000}"/>
    <cellStyle name="Comma 5 20 2" xfId="12234" xr:uid="{00000000-0005-0000-0000-00002E2A0000}"/>
    <cellStyle name="Comma 5 20 2 2" xfId="33991" xr:uid="{00000000-0005-0000-0000-00002F2A0000}"/>
    <cellStyle name="Comma 5 20 3" xfId="10996" xr:uid="{00000000-0005-0000-0000-0000302A0000}"/>
    <cellStyle name="Comma 5 20 3 2" xfId="32756" xr:uid="{00000000-0005-0000-0000-0000312A0000}"/>
    <cellStyle name="Comma 5 20 4" xfId="31200" xr:uid="{00000000-0005-0000-0000-0000322A0000}"/>
    <cellStyle name="Comma 5 21" xfId="4318" xr:uid="{00000000-0005-0000-0000-0000332A0000}"/>
    <cellStyle name="Comma 5 21 2" xfId="12235" xr:uid="{00000000-0005-0000-0000-0000342A0000}"/>
    <cellStyle name="Comma 5 21 2 2" xfId="33992" xr:uid="{00000000-0005-0000-0000-0000352A0000}"/>
    <cellStyle name="Comma 5 21 3" xfId="10997" xr:uid="{00000000-0005-0000-0000-0000362A0000}"/>
    <cellStyle name="Comma 5 21 3 2" xfId="32757" xr:uid="{00000000-0005-0000-0000-0000372A0000}"/>
    <cellStyle name="Comma 5 21 4" xfId="31201" xr:uid="{00000000-0005-0000-0000-0000382A0000}"/>
    <cellStyle name="Comma 5 22" xfId="4319" xr:uid="{00000000-0005-0000-0000-0000392A0000}"/>
    <cellStyle name="Comma 5 22 2" xfId="12236" xr:uid="{00000000-0005-0000-0000-00003A2A0000}"/>
    <cellStyle name="Comma 5 22 2 2" xfId="33993" xr:uid="{00000000-0005-0000-0000-00003B2A0000}"/>
    <cellStyle name="Comma 5 22 3" xfId="10998" xr:uid="{00000000-0005-0000-0000-00003C2A0000}"/>
    <cellStyle name="Comma 5 22 3 2" xfId="32758" xr:uid="{00000000-0005-0000-0000-00003D2A0000}"/>
    <cellStyle name="Comma 5 22 4" xfId="31202" xr:uid="{00000000-0005-0000-0000-00003E2A0000}"/>
    <cellStyle name="Comma 5 23" xfId="4320" xr:uid="{00000000-0005-0000-0000-00003F2A0000}"/>
    <cellStyle name="Comma 5 23 2" xfId="12237" xr:uid="{00000000-0005-0000-0000-0000402A0000}"/>
    <cellStyle name="Comma 5 23 2 2" xfId="33994" xr:uid="{00000000-0005-0000-0000-0000412A0000}"/>
    <cellStyle name="Comma 5 23 3" xfId="10999" xr:uid="{00000000-0005-0000-0000-0000422A0000}"/>
    <cellStyle name="Comma 5 23 3 2" xfId="32759" xr:uid="{00000000-0005-0000-0000-0000432A0000}"/>
    <cellStyle name="Comma 5 23 4" xfId="31203" xr:uid="{00000000-0005-0000-0000-0000442A0000}"/>
    <cellStyle name="Comma 5 24" xfId="4321" xr:uid="{00000000-0005-0000-0000-0000452A0000}"/>
    <cellStyle name="Comma 5 24 2" xfId="12238" xr:uid="{00000000-0005-0000-0000-0000462A0000}"/>
    <cellStyle name="Comma 5 24 2 2" xfId="33995" xr:uid="{00000000-0005-0000-0000-0000472A0000}"/>
    <cellStyle name="Comma 5 24 3" xfId="11000" xr:uid="{00000000-0005-0000-0000-0000482A0000}"/>
    <cellStyle name="Comma 5 24 3 2" xfId="32760" xr:uid="{00000000-0005-0000-0000-0000492A0000}"/>
    <cellStyle name="Comma 5 24 4" xfId="31204" xr:uid="{00000000-0005-0000-0000-00004A2A0000}"/>
    <cellStyle name="Comma 5 25" xfId="4322" xr:uid="{00000000-0005-0000-0000-00004B2A0000}"/>
    <cellStyle name="Comma 5 25 2" xfId="12239" xr:uid="{00000000-0005-0000-0000-00004C2A0000}"/>
    <cellStyle name="Comma 5 25 2 2" xfId="33996" xr:uid="{00000000-0005-0000-0000-00004D2A0000}"/>
    <cellStyle name="Comma 5 25 3" xfId="11001" xr:uid="{00000000-0005-0000-0000-00004E2A0000}"/>
    <cellStyle name="Comma 5 25 3 2" xfId="32761" xr:uid="{00000000-0005-0000-0000-00004F2A0000}"/>
    <cellStyle name="Comma 5 25 4" xfId="31205" xr:uid="{00000000-0005-0000-0000-0000502A0000}"/>
    <cellStyle name="Comma 5 26" xfId="4323" xr:uid="{00000000-0005-0000-0000-0000512A0000}"/>
    <cellStyle name="Comma 5 26 2" xfId="12240" xr:uid="{00000000-0005-0000-0000-0000522A0000}"/>
    <cellStyle name="Comma 5 26 2 2" xfId="33997" xr:uid="{00000000-0005-0000-0000-0000532A0000}"/>
    <cellStyle name="Comma 5 26 3" xfId="11002" xr:uid="{00000000-0005-0000-0000-0000542A0000}"/>
    <cellStyle name="Comma 5 26 3 2" xfId="32762" xr:uid="{00000000-0005-0000-0000-0000552A0000}"/>
    <cellStyle name="Comma 5 26 4" xfId="31206" xr:uid="{00000000-0005-0000-0000-0000562A0000}"/>
    <cellStyle name="Comma 5 27" xfId="4324" xr:uid="{00000000-0005-0000-0000-0000572A0000}"/>
    <cellStyle name="Comma 5 27 2" xfId="12241" xr:uid="{00000000-0005-0000-0000-0000582A0000}"/>
    <cellStyle name="Comma 5 27 2 2" xfId="33998" xr:uid="{00000000-0005-0000-0000-0000592A0000}"/>
    <cellStyle name="Comma 5 27 3" xfId="11003" xr:uid="{00000000-0005-0000-0000-00005A2A0000}"/>
    <cellStyle name="Comma 5 27 3 2" xfId="32763" xr:uid="{00000000-0005-0000-0000-00005B2A0000}"/>
    <cellStyle name="Comma 5 27 4" xfId="31207" xr:uid="{00000000-0005-0000-0000-00005C2A0000}"/>
    <cellStyle name="Comma 5 28" xfId="4325" xr:uid="{00000000-0005-0000-0000-00005D2A0000}"/>
    <cellStyle name="Comma 5 28 2" xfId="12242" xr:uid="{00000000-0005-0000-0000-00005E2A0000}"/>
    <cellStyle name="Comma 5 28 2 2" xfId="33999" xr:uid="{00000000-0005-0000-0000-00005F2A0000}"/>
    <cellStyle name="Comma 5 28 3" xfId="11004" xr:uid="{00000000-0005-0000-0000-0000602A0000}"/>
    <cellStyle name="Comma 5 28 3 2" xfId="32764" xr:uid="{00000000-0005-0000-0000-0000612A0000}"/>
    <cellStyle name="Comma 5 28 4" xfId="31208" xr:uid="{00000000-0005-0000-0000-0000622A0000}"/>
    <cellStyle name="Comma 5 29" xfId="4326" xr:uid="{00000000-0005-0000-0000-0000632A0000}"/>
    <cellStyle name="Comma 5 29 2" xfId="12243" xr:uid="{00000000-0005-0000-0000-0000642A0000}"/>
    <cellStyle name="Comma 5 29 2 2" xfId="34000" xr:uid="{00000000-0005-0000-0000-0000652A0000}"/>
    <cellStyle name="Comma 5 29 3" xfId="11005" xr:uid="{00000000-0005-0000-0000-0000662A0000}"/>
    <cellStyle name="Comma 5 29 3 2" xfId="32765" xr:uid="{00000000-0005-0000-0000-0000672A0000}"/>
    <cellStyle name="Comma 5 29 4" xfId="31209" xr:uid="{00000000-0005-0000-0000-0000682A0000}"/>
    <cellStyle name="Comma 5 3" xfId="3924" xr:uid="{00000000-0005-0000-0000-0000692A0000}"/>
    <cellStyle name="Comma 5 3 10" xfId="30894" xr:uid="{00000000-0005-0000-0000-00006A2A0000}"/>
    <cellStyle name="Comma 5 3 2" xfId="4327" xr:uid="{00000000-0005-0000-0000-00006B2A0000}"/>
    <cellStyle name="Comma 5 3 2 2" xfId="12244" xr:uid="{00000000-0005-0000-0000-00006C2A0000}"/>
    <cellStyle name="Comma 5 3 2 2 2" xfId="34001" xr:uid="{00000000-0005-0000-0000-00006D2A0000}"/>
    <cellStyle name="Comma 5 3 2 3" xfId="11006" xr:uid="{00000000-0005-0000-0000-00006E2A0000}"/>
    <cellStyle name="Comma 5 3 2 3 2" xfId="32766" xr:uid="{00000000-0005-0000-0000-00006F2A0000}"/>
    <cellStyle name="Comma 5 3 2 4" xfId="31210" xr:uid="{00000000-0005-0000-0000-0000702A0000}"/>
    <cellStyle name="Comma 5 3 3" xfId="6483" xr:uid="{00000000-0005-0000-0000-0000712A0000}"/>
    <cellStyle name="Comma 5 3 3 2" xfId="12336" xr:uid="{00000000-0005-0000-0000-0000722A0000}"/>
    <cellStyle name="Comma 5 3 3 2 2" xfId="34093" xr:uid="{00000000-0005-0000-0000-0000732A0000}"/>
    <cellStyle name="Comma 5 3 3 3" xfId="11099" xr:uid="{00000000-0005-0000-0000-0000742A0000}"/>
    <cellStyle name="Comma 5 3 3 3 2" xfId="32859" xr:uid="{00000000-0005-0000-0000-0000752A0000}"/>
    <cellStyle name="Comma 5 3 3 4" xfId="31344" xr:uid="{00000000-0005-0000-0000-0000762A0000}"/>
    <cellStyle name="Comma 5 3 4" xfId="6800" xr:uid="{00000000-0005-0000-0000-0000772A0000}"/>
    <cellStyle name="Comma 5 3 4 2" xfId="12337" xr:uid="{00000000-0005-0000-0000-0000782A0000}"/>
    <cellStyle name="Comma 5 3 4 2 2" xfId="34094" xr:uid="{00000000-0005-0000-0000-0000792A0000}"/>
    <cellStyle name="Comma 5 3 4 3" xfId="11100" xr:uid="{00000000-0005-0000-0000-00007A2A0000}"/>
    <cellStyle name="Comma 5 3 4 3 2" xfId="32860" xr:uid="{00000000-0005-0000-0000-00007B2A0000}"/>
    <cellStyle name="Comma 5 3 4 4" xfId="31348" xr:uid="{00000000-0005-0000-0000-00007C2A0000}"/>
    <cellStyle name="Comma 5 3 5" xfId="7462" xr:uid="{00000000-0005-0000-0000-00007D2A0000}"/>
    <cellStyle name="Comma 5 3 5 2" xfId="12586" xr:uid="{00000000-0005-0000-0000-00007E2A0000}"/>
    <cellStyle name="Comma 5 3 5 2 2" xfId="34342" xr:uid="{00000000-0005-0000-0000-00007F2A0000}"/>
    <cellStyle name="Comma 5 3 5 3" xfId="11349" xr:uid="{00000000-0005-0000-0000-0000802A0000}"/>
    <cellStyle name="Comma 5 3 5 3 2" xfId="33108" xr:uid="{00000000-0005-0000-0000-0000812A0000}"/>
    <cellStyle name="Comma 5 3 5 4" xfId="31683" xr:uid="{00000000-0005-0000-0000-0000822A0000}"/>
    <cellStyle name="Comma 5 3 6" xfId="7881" xr:uid="{00000000-0005-0000-0000-0000832A0000}"/>
    <cellStyle name="Comma 5 3 6 2" xfId="12665" xr:uid="{00000000-0005-0000-0000-0000842A0000}"/>
    <cellStyle name="Comma 5 3 6 2 2" xfId="34421" xr:uid="{00000000-0005-0000-0000-0000852A0000}"/>
    <cellStyle name="Comma 5 3 6 3" xfId="11428" xr:uid="{00000000-0005-0000-0000-0000862A0000}"/>
    <cellStyle name="Comma 5 3 6 3 2" xfId="33187" xr:uid="{00000000-0005-0000-0000-0000872A0000}"/>
    <cellStyle name="Comma 5 3 6 4" xfId="31846" xr:uid="{00000000-0005-0000-0000-0000882A0000}"/>
    <cellStyle name="Comma 5 3 7" xfId="8275" xr:uid="{00000000-0005-0000-0000-0000892A0000}"/>
    <cellStyle name="Comma 5 3 7 2" xfId="12675" xr:uid="{00000000-0005-0000-0000-00008A2A0000}"/>
    <cellStyle name="Comma 5 3 7 2 2" xfId="34431" xr:uid="{00000000-0005-0000-0000-00008B2A0000}"/>
    <cellStyle name="Comma 5 3 7 3" xfId="11438" xr:uid="{00000000-0005-0000-0000-00008C2A0000}"/>
    <cellStyle name="Comma 5 3 7 3 2" xfId="33197" xr:uid="{00000000-0005-0000-0000-00008D2A0000}"/>
    <cellStyle name="Comma 5 3 7 4" xfId="31898" xr:uid="{00000000-0005-0000-0000-00008E2A0000}"/>
    <cellStyle name="Comma 5 3 8" xfId="11927" xr:uid="{00000000-0005-0000-0000-00008F2A0000}"/>
    <cellStyle name="Comma 5 3 8 2" xfId="33685" xr:uid="{00000000-0005-0000-0000-0000902A0000}"/>
    <cellStyle name="Comma 5 3 9" xfId="10689" xr:uid="{00000000-0005-0000-0000-0000912A0000}"/>
    <cellStyle name="Comma 5 3 9 2" xfId="32450" xr:uid="{00000000-0005-0000-0000-0000922A0000}"/>
    <cellStyle name="Comma 5 30" xfId="4328" xr:uid="{00000000-0005-0000-0000-0000932A0000}"/>
    <cellStyle name="Comma 5 30 2" xfId="12245" xr:uid="{00000000-0005-0000-0000-0000942A0000}"/>
    <cellStyle name="Comma 5 30 2 2" xfId="34002" xr:uid="{00000000-0005-0000-0000-0000952A0000}"/>
    <cellStyle name="Comma 5 30 3" xfId="11007" xr:uid="{00000000-0005-0000-0000-0000962A0000}"/>
    <cellStyle name="Comma 5 30 3 2" xfId="32767" xr:uid="{00000000-0005-0000-0000-0000972A0000}"/>
    <cellStyle name="Comma 5 30 4" xfId="31211" xr:uid="{00000000-0005-0000-0000-0000982A0000}"/>
    <cellStyle name="Comma 5 31" xfId="4329" xr:uid="{00000000-0005-0000-0000-0000992A0000}"/>
    <cellStyle name="Comma 5 31 2" xfId="12246" xr:uid="{00000000-0005-0000-0000-00009A2A0000}"/>
    <cellStyle name="Comma 5 31 2 2" xfId="34003" xr:uid="{00000000-0005-0000-0000-00009B2A0000}"/>
    <cellStyle name="Comma 5 31 3" xfId="11008" xr:uid="{00000000-0005-0000-0000-00009C2A0000}"/>
    <cellStyle name="Comma 5 31 3 2" xfId="32768" xr:uid="{00000000-0005-0000-0000-00009D2A0000}"/>
    <cellStyle name="Comma 5 31 4" xfId="31212" xr:uid="{00000000-0005-0000-0000-00009E2A0000}"/>
    <cellStyle name="Comma 5 32" xfId="4330" xr:uid="{00000000-0005-0000-0000-00009F2A0000}"/>
    <cellStyle name="Comma 5 32 2" xfId="12247" xr:uid="{00000000-0005-0000-0000-0000A02A0000}"/>
    <cellStyle name="Comma 5 32 2 2" xfId="34004" xr:uid="{00000000-0005-0000-0000-0000A12A0000}"/>
    <cellStyle name="Comma 5 32 3" xfId="11009" xr:uid="{00000000-0005-0000-0000-0000A22A0000}"/>
    <cellStyle name="Comma 5 32 3 2" xfId="32769" xr:uid="{00000000-0005-0000-0000-0000A32A0000}"/>
    <cellStyle name="Comma 5 32 4" xfId="31213" xr:uid="{00000000-0005-0000-0000-0000A42A0000}"/>
    <cellStyle name="Comma 5 33" xfId="4331" xr:uid="{00000000-0005-0000-0000-0000A52A0000}"/>
    <cellStyle name="Comma 5 33 2" xfId="12248" xr:uid="{00000000-0005-0000-0000-0000A62A0000}"/>
    <cellStyle name="Comma 5 33 2 2" xfId="34005" xr:uid="{00000000-0005-0000-0000-0000A72A0000}"/>
    <cellStyle name="Comma 5 33 3" xfId="11010" xr:uid="{00000000-0005-0000-0000-0000A82A0000}"/>
    <cellStyle name="Comma 5 33 3 2" xfId="32770" xr:uid="{00000000-0005-0000-0000-0000A92A0000}"/>
    <cellStyle name="Comma 5 33 4" xfId="31214" xr:uid="{00000000-0005-0000-0000-0000AA2A0000}"/>
    <cellStyle name="Comma 5 34" xfId="4332" xr:uid="{00000000-0005-0000-0000-0000AB2A0000}"/>
    <cellStyle name="Comma 5 34 2" xfId="12249" xr:uid="{00000000-0005-0000-0000-0000AC2A0000}"/>
    <cellStyle name="Comma 5 34 2 2" xfId="34006" xr:uid="{00000000-0005-0000-0000-0000AD2A0000}"/>
    <cellStyle name="Comma 5 34 3" xfId="11011" xr:uid="{00000000-0005-0000-0000-0000AE2A0000}"/>
    <cellStyle name="Comma 5 34 3 2" xfId="32771" xr:uid="{00000000-0005-0000-0000-0000AF2A0000}"/>
    <cellStyle name="Comma 5 34 4" xfId="31215" xr:uid="{00000000-0005-0000-0000-0000B02A0000}"/>
    <cellStyle name="Comma 5 35" xfId="4333" xr:uid="{00000000-0005-0000-0000-0000B12A0000}"/>
    <cellStyle name="Comma 5 35 2" xfId="12250" xr:uid="{00000000-0005-0000-0000-0000B22A0000}"/>
    <cellStyle name="Comma 5 35 2 2" xfId="34007" xr:uid="{00000000-0005-0000-0000-0000B32A0000}"/>
    <cellStyle name="Comma 5 35 3" xfId="11012" xr:uid="{00000000-0005-0000-0000-0000B42A0000}"/>
    <cellStyle name="Comma 5 35 3 2" xfId="32772" xr:uid="{00000000-0005-0000-0000-0000B52A0000}"/>
    <cellStyle name="Comma 5 35 4" xfId="31216" xr:uid="{00000000-0005-0000-0000-0000B62A0000}"/>
    <cellStyle name="Comma 5 36" xfId="4334" xr:uid="{00000000-0005-0000-0000-0000B72A0000}"/>
    <cellStyle name="Comma 5 36 2" xfId="12251" xr:uid="{00000000-0005-0000-0000-0000B82A0000}"/>
    <cellStyle name="Comma 5 36 2 2" xfId="34008" xr:uid="{00000000-0005-0000-0000-0000B92A0000}"/>
    <cellStyle name="Comma 5 36 3" xfId="11013" xr:uid="{00000000-0005-0000-0000-0000BA2A0000}"/>
    <cellStyle name="Comma 5 36 3 2" xfId="32773" xr:uid="{00000000-0005-0000-0000-0000BB2A0000}"/>
    <cellStyle name="Comma 5 36 4" xfId="31217" xr:uid="{00000000-0005-0000-0000-0000BC2A0000}"/>
    <cellStyle name="Comma 5 37" xfId="4335" xr:uid="{00000000-0005-0000-0000-0000BD2A0000}"/>
    <cellStyle name="Comma 5 37 2" xfId="12252" xr:uid="{00000000-0005-0000-0000-0000BE2A0000}"/>
    <cellStyle name="Comma 5 37 2 2" xfId="34009" xr:uid="{00000000-0005-0000-0000-0000BF2A0000}"/>
    <cellStyle name="Comma 5 37 3" xfId="11014" xr:uid="{00000000-0005-0000-0000-0000C02A0000}"/>
    <cellStyle name="Comma 5 37 3 2" xfId="32774" xr:uid="{00000000-0005-0000-0000-0000C12A0000}"/>
    <cellStyle name="Comma 5 37 4" xfId="31218" xr:uid="{00000000-0005-0000-0000-0000C22A0000}"/>
    <cellStyle name="Comma 5 38" xfId="4336" xr:uid="{00000000-0005-0000-0000-0000C32A0000}"/>
    <cellStyle name="Comma 5 38 2" xfId="12253" xr:uid="{00000000-0005-0000-0000-0000C42A0000}"/>
    <cellStyle name="Comma 5 38 2 2" xfId="34010" xr:uid="{00000000-0005-0000-0000-0000C52A0000}"/>
    <cellStyle name="Comma 5 38 3" xfId="11015" xr:uid="{00000000-0005-0000-0000-0000C62A0000}"/>
    <cellStyle name="Comma 5 38 3 2" xfId="32775" xr:uid="{00000000-0005-0000-0000-0000C72A0000}"/>
    <cellStyle name="Comma 5 38 4" xfId="31219" xr:uid="{00000000-0005-0000-0000-0000C82A0000}"/>
    <cellStyle name="Comma 5 39" xfId="6479" xr:uid="{00000000-0005-0000-0000-0000C92A0000}"/>
    <cellStyle name="Comma 5 39 2" xfId="12334" xr:uid="{00000000-0005-0000-0000-0000CA2A0000}"/>
    <cellStyle name="Comma 5 39 2 2" xfId="34091" xr:uid="{00000000-0005-0000-0000-0000CB2A0000}"/>
    <cellStyle name="Comma 5 39 3" xfId="11097" xr:uid="{00000000-0005-0000-0000-0000CC2A0000}"/>
    <cellStyle name="Comma 5 39 3 2" xfId="32857" xr:uid="{00000000-0005-0000-0000-0000CD2A0000}"/>
    <cellStyle name="Comma 5 39 4" xfId="31342" xr:uid="{00000000-0005-0000-0000-0000CE2A0000}"/>
    <cellStyle name="Comma 5 4" xfId="4305" xr:uid="{00000000-0005-0000-0000-0000CF2A0000}"/>
    <cellStyle name="Comma 5 4 2" xfId="12222" xr:uid="{00000000-0005-0000-0000-0000D02A0000}"/>
    <cellStyle name="Comma 5 4 2 2" xfId="33979" xr:uid="{00000000-0005-0000-0000-0000D12A0000}"/>
    <cellStyle name="Comma 5 4 3" xfId="10984" xr:uid="{00000000-0005-0000-0000-0000D22A0000}"/>
    <cellStyle name="Comma 5 4 3 2" xfId="32744" xr:uid="{00000000-0005-0000-0000-0000D32A0000}"/>
    <cellStyle name="Comma 5 4 4" xfId="31188" xr:uid="{00000000-0005-0000-0000-0000D42A0000}"/>
    <cellStyle name="Comma 5 40" xfId="6833" xr:uid="{00000000-0005-0000-0000-0000D52A0000}"/>
    <cellStyle name="Comma 5 40 2" xfId="12339" xr:uid="{00000000-0005-0000-0000-0000D62A0000}"/>
    <cellStyle name="Comma 5 40 2 2" xfId="34096" xr:uid="{00000000-0005-0000-0000-0000D72A0000}"/>
    <cellStyle name="Comma 5 40 3" xfId="11102" xr:uid="{00000000-0005-0000-0000-0000D82A0000}"/>
    <cellStyle name="Comma 5 40 3 2" xfId="32862" xr:uid="{00000000-0005-0000-0000-0000D92A0000}"/>
    <cellStyle name="Comma 5 40 4" xfId="31350" xr:uid="{00000000-0005-0000-0000-0000DA2A0000}"/>
    <cellStyle name="Comma 5 41" xfId="7876" xr:uid="{00000000-0005-0000-0000-0000DB2A0000}"/>
    <cellStyle name="Comma 5 41 2" xfId="12663" xr:uid="{00000000-0005-0000-0000-0000DC2A0000}"/>
    <cellStyle name="Comma 5 41 2 2" xfId="34419" xr:uid="{00000000-0005-0000-0000-0000DD2A0000}"/>
    <cellStyle name="Comma 5 41 3" xfId="11426" xr:uid="{00000000-0005-0000-0000-0000DE2A0000}"/>
    <cellStyle name="Comma 5 41 3 2" xfId="33185" xr:uid="{00000000-0005-0000-0000-0000DF2A0000}"/>
    <cellStyle name="Comma 5 41 4" xfId="31843" xr:uid="{00000000-0005-0000-0000-0000E02A0000}"/>
    <cellStyle name="Comma 5 42" xfId="8277" xr:uid="{00000000-0005-0000-0000-0000E12A0000}"/>
    <cellStyle name="Comma 5 42 2" xfId="12677" xr:uid="{00000000-0005-0000-0000-0000E22A0000}"/>
    <cellStyle name="Comma 5 42 2 2" xfId="34433" xr:uid="{00000000-0005-0000-0000-0000E32A0000}"/>
    <cellStyle name="Comma 5 42 3" xfId="11440" xr:uid="{00000000-0005-0000-0000-0000E42A0000}"/>
    <cellStyle name="Comma 5 42 3 2" xfId="33199" xr:uid="{00000000-0005-0000-0000-0000E52A0000}"/>
    <cellStyle name="Comma 5 42 4" xfId="31900" xr:uid="{00000000-0005-0000-0000-0000E62A0000}"/>
    <cellStyle name="Comma 5 43" xfId="10073" xr:uid="{00000000-0005-0000-0000-0000E72A0000}"/>
    <cellStyle name="Comma 5 43 2" xfId="12845" xr:uid="{00000000-0005-0000-0000-0000E82A0000}"/>
    <cellStyle name="Comma 5 43 2 2" xfId="34601" xr:uid="{00000000-0005-0000-0000-0000E92A0000}"/>
    <cellStyle name="Comma 5 43 3" xfId="11608" xr:uid="{00000000-0005-0000-0000-0000EA2A0000}"/>
    <cellStyle name="Comma 5 43 3 2" xfId="33367" xr:uid="{00000000-0005-0000-0000-0000EB2A0000}"/>
    <cellStyle name="Comma 5 43 4" xfId="32114" xr:uid="{00000000-0005-0000-0000-0000EC2A0000}"/>
    <cellStyle name="Comma 5 5" xfId="4337" xr:uid="{00000000-0005-0000-0000-0000ED2A0000}"/>
    <cellStyle name="Comma 5 5 2" xfId="12254" xr:uid="{00000000-0005-0000-0000-0000EE2A0000}"/>
    <cellStyle name="Comma 5 5 2 2" xfId="34011" xr:uid="{00000000-0005-0000-0000-0000EF2A0000}"/>
    <cellStyle name="Comma 5 5 3" xfId="11016" xr:uid="{00000000-0005-0000-0000-0000F02A0000}"/>
    <cellStyle name="Comma 5 5 3 2" xfId="32776" xr:uid="{00000000-0005-0000-0000-0000F12A0000}"/>
    <cellStyle name="Comma 5 5 4" xfId="31220" xr:uid="{00000000-0005-0000-0000-0000F22A0000}"/>
    <cellStyle name="Comma 5 6" xfId="4338" xr:uid="{00000000-0005-0000-0000-0000F32A0000}"/>
    <cellStyle name="Comma 5 6 2" xfId="12255" xr:uid="{00000000-0005-0000-0000-0000F42A0000}"/>
    <cellStyle name="Comma 5 6 2 2" xfId="34012" xr:uid="{00000000-0005-0000-0000-0000F52A0000}"/>
    <cellStyle name="Comma 5 6 3" xfId="11017" xr:uid="{00000000-0005-0000-0000-0000F62A0000}"/>
    <cellStyle name="Comma 5 6 3 2" xfId="32777" xr:uid="{00000000-0005-0000-0000-0000F72A0000}"/>
    <cellStyle name="Comma 5 6 4" xfId="31221" xr:uid="{00000000-0005-0000-0000-0000F82A0000}"/>
    <cellStyle name="Comma 5 7" xfId="4339" xr:uid="{00000000-0005-0000-0000-0000F92A0000}"/>
    <cellStyle name="Comma 5 7 2" xfId="12256" xr:uid="{00000000-0005-0000-0000-0000FA2A0000}"/>
    <cellStyle name="Comma 5 7 2 2" xfId="34013" xr:uid="{00000000-0005-0000-0000-0000FB2A0000}"/>
    <cellStyle name="Comma 5 7 3" xfId="11018" xr:uid="{00000000-0005-0000-0000-0000FC2A0000}"/>
    <cellStyle name="Comma 5 7 3 2" xfId="32778" xr:uid="{00000000-0005-0000-0000-0000FD2A0000}"/>
    <cellStyle name="Comma 5 7 4" xfId="31222" xr:uid="{00000000-0005-0000-0000-0000FE2A0000}"/>
    <cellStyle name="Comma 5 8" xfId="4340" xr:uid="{00000000-0005-0000-0000-0000FF2A0000}"/>
    <cellStyle name="Comma 5 8 2" xfId="12257" xr:uid="{00000000-0005-0000-0000-0000002B0000}"/>
    <cellStyle name="Comma 5 8 2 2" xfId="34014" xr:uid="{00000000-0005-0000-0000-0000012B0000}"/>
    <cellStyle name="Comma 5 8 3" xfId="11019" xr:uid="{00000000-0005-0000-0000-0000022B0000}"/>
    <cellStyle name="Comma 5 8 3 2" xfId="32779" xr:uid="{00000000-0005-0000-0000-0000032B0000}"/>
    <cellStyle name="Comma 5 8 4" xfId="31223" xr:uid="{00000000-0005-0000-0000-0000042B0000}"/>
    <cellStyle name="Comma 5 9" xfId="4341" xr:uid="{00000000-0005-0000-0000-0000052B0000}"/>
    <cellStyle name="Comma 5 9 2" xfId="12258" xr:uid="{00000000-0005-0000-0000-0000062B0000}"/>
    <cellStyle name="Comma 5 9 2 2" xfId="34015" xr:uid="{00000000-0005-0000-0000-0000072B0000}"/>
    <cellStyle name="Comma 5 9 3" xfId="11020" xr:uid="{00000000-0005-0000-0000-0000082B0000}"/>
    <cellStyle name="Comma 5 9 3 2" xfId="32780" xr:uid="{00000000-0005-0000-0000-0000092B0000}"/>
    <cellStyle name="Comma 5 9 4" xfId="31224" xr:uid="{00000000-0005-0000-0000-00000A2B0000}"/>
    <cellStyle name="Comma 50" xfId="10076" xr:uid="{00000000-0005-0000-0000-00000B2B0000}"/>
    <cellStyle name="Comma 51" xfId="10077" xr:uid="{00000000-0005-0000-0000-00000C2B0000}"/>
    <cellStyle name="Comma 51 2" xfId="12847" xr:uid="{00000000-0005-0000-0000-00000D2B0000}"/>
    <cellStyle name="Comma 51 2 2" xfId="34603" xr:uid="{00000000-0005-0000-0000-00000E2B0000}"/>
    <cellStyle name="Comma 51 3" xfId="11610" xr:uid="{00000000-0005-0000-0000-00000F2B0000}"/>
    <cellStyle name="Comma 51 3 2" xfId="33369" xr:uid="{00000000-0005-0000-0000-0000102B0000}"/>
    <cellStyle name="Comma 51 4" xfId="32116" xr:uid="{00000000-0005-0000-0000-0000112B0000}"/>
    <cellStyle name="Comma 52" xfId="10078" xr:uid="{00000000-0005-0000-0000-0000122B0000}"/>
    <cellStyle name="Comma 52 2" xfId="12848" xr:uid="{00000000-0005-0000-0000-0000132B0000}"/>
    <cellStyle name="Comma 52 2 2" xfId="34604" xr:uid="{00000000-0005-0000-0000-0000142B0000}"/>
    <cellStyle name="Comma 52 3" xfId="11611" xr:uid="{00000000-0005-0000-0000-0000152B0000}"/>
    <cellStyle name="Comma 52 3 2" xfId="33370" xr:uid="{00000000-0005-0000-0000-0000162B0000}"/>
    <cellStyle name="Comma 52 4" xfId="32117" xr:uid="{00000000-0005-0000-0000-0000172B0000}"/>
    <cellStyle name="Comma 53" xfId="4342" xr:uid="{00000000-0005-0000-0000-0000182B0000}"/>
    <cellStyle name="Comma 53 2" xfId="7209" xr:uid="{00000000-0005-0000-0000-0000192B0000}"/>
    <cellStyle name="Comma 53 2 2" xfId="12509" xr:uid="{00000000-0005-0000-0000-00001A2B0000}"/>
    <cellStyle name="Comma 53 2 2 2" xfId="34266" xr:uid="{00000000-0005-0000-0000-00001B2B0000}"/>
    <cellStyle name="Comma 53 2 3" xfId="11272" xr:uid="{00000000-0005-0000-0000-00001C2B0000}"/>
    <cellStyle name="Comma 53 2 3 2" xfId="33032" xr:uid="{00000000-0005-0000-0000-00001D2B0000}"/>
    <cellStyle name="Comma 53 2 4" xfId="31565" xr:uid="{00000000-0005-0000-0000-00001E2B0000}"/>
    <cellStyle name="Comma 53 3" xfId="10079" xr:uid="{00000000-0005-0000-0000-00001F2B0000}"/>
    <cellStyle name="Comma 53 3 2" xfId="12849" xr:uid="{00000000-0005-0000-0000-0000202B0000}"/>
    <cellStyle name="Comma 53 3 2 2" xfId="34605" xr:uid="{00000000-0005-0000-0000-0000212B0000}"/>
    <cellStyle name="Comma 53 3 3" xfId="11612" xr:uid="{00000000-0005-0000-0000-0000222B0000}"/>
    <cellStyle name="Comma 53 3 3 2" xfId="33371" xr:uid="{00000000-0005-0000-0000-0000232B0000}"/>
    <cellStyle name="Comma 53 3 4" xfId="32118" xr:uid="{00000000-0005-0000-0000-0000242B0000}"/>
    <cellStyle name="Comma 53 4" xfId="12259" xr:uid="{00000000-0005-0000-0000-0000252B0000}"/>
    <cellStyle name="Comma 53 4 2" xfId="34016" xr:uid="{00000000-0005-0000-0000-0000262B0000}"/>
    <cellStyle name="Comma 53 5" xfId="11021" xr:uid="{00000000-0005-0000-0000-0000272B0000}"/>
    <cellStyle name="Comma 53 5 2" xfId="32781" xr:uid="{00000000-0005-0000-0000-0000282B0000}"/>
    <cellStyle name="Comma 53 6" xfId="31225" xr:uid="{00000000-0005-0000-0000-0000292B0000}"/>
    <cellStyle name="Comma 54" xfId="10080" xr:uid="{00000000-0005-0000-0000-00002A2B0000}"/>
    <cellStyle name="Comma 54 2" xfId="7210" xr:uid="{00000000-0005-0000-0000-00002B2B0000}"/>
    <cellStyle name="Comma 54 3" xfId="12850" xr:uid="{00000000-0005-0000-0000-00002C2B0000}"/>
    <cellStyle name="Comma 54 3 2" xfId="34606" xr:uid="{00000000-0005-0000-0000-00002D2B0000}"/>
    <cellStyle name="Comma 54 4" xfId="11613" xr:uid="{00000000-0005-0000-0000-00002E2B0000}"/>
    <cellStyle name="Comma 54 4 2" xfId="33372" xr:uid="{00000000-0005-0000-0000-00002F2B0000}"/>
    <cellStyle name="Comma 54 5" xfId="32119" xr:uid="{00000000-0005-0000-0000-0000302B0000}"/>
    <cellStyle name="Comma 55" xfId="10081" xr:uid="{00000000-0005-0000-0000-0000312B0000}"/>
    <cellStyle name="Comma 56" xfId="10082" xr:uid="{00000000-0005-0000-0000-0000322B0000}"/>
    <cellStyle name="Comma 57" xfId="10083" xr:uid="{00000000-0005-0000-0000-0000332B0000}"/>
    <cellStyle name="Comma 58" xfId="10084" xr:uid="{00000000-0005-0000-0000-0000342B0000}"/>
    <cellStyle name="Comma 59" xfId="10085" xr:uid="{00000000-0005-0000-0000-0000352B0000}"/>
    <cellStyle name="Comma 6" xfId="2283" xr:uid="{00000000-0005-0000-0000-0000362B0000}"/>
    <cellStyle name="Comma 6 2" xfId="2284" xr:uid="{00000000-0005-0000-0000-0000372B0000}"/>
    <cellStyle name="Comma 6 2 2" xfId="2285" xr:uid="{00000000-0005-0000-0000-0000382B0000}"/>
    <cellStyle name="Comma 6 2 3" xfId="3485" xr:uid="{00000000-0005-0000-0000-0000392B0000}"/>
    <cellStyle name="Comma 6 2 4" xfId="3926" xr:uid="{00000000-0005-0000-0000-00003A2B0000}"/>
    <cellStyle name="Comma 6 2 5" xfId="7096" xr:uid="{00000000-0005-0000-0000-00003B2B0000}"/>
    <cellStyle name="Comma 6 2 6" xfId="7051" xr:uid="{00000000-0005-0000-0000-00003C2B0000}"/>
    <cellStyle name="Comma 6 2 7" xfId="7097" xr:uid="{00000000-0005-0000-0000-00003D2B0000}"/>
    <cellStyle name="Comma 6 2 8" xfId="10382" xr:uid="{00000000-0005-0000-0000-00003E2B0000}"/>
    <cellStyle name="Comma 6 2 9" xfId="15571" xr:uid="{00000000-0005-0000-0000-00003F2B0000}"/>
    <cellStyle name="Comma 6 3" xfId="3486" xr:uid="{00000000-0005-0000-0000-0000402B0000}"/>
    <cellStyle name="Comma 6 3 2" xfId="11873" xr:uid="{00000000-0005-0000-0000-0000412B0000}"/>
    <cellStyle name="Comma 6 3 2 2" xfId="33632" xr:uid="{00000000-0005-0000-0000-0000422B0000}"/>
    <cellStyle name="Comma 6 3 3" xfId="10635" xr:uid="{00000000-0005-0000-0000-0000432B0000}"/>
    <cellStyle name="Comma 6 3 3 2" xfId="32397" xr:uid="{00000000-0005-0000-0000-0000442B0000}"/>
    <cellStyle name="Comma 6 3 4" xfId="30840" xr:uid="{00000000-0005-0000-0000-0000452B0000}"/>
    <cellStyle name="Comma 6 4" xfId="3925" xr:uid="{00000000-0005-0000-0000-0000462B0000}"/>
    <cellStyle name="Comma 6 4 2" xfId="11928" xr:uid="{00000000-0005-0000-0000-0000472B0000}"/>
    <cellStyle name="Comma 6 4 2 2" xfId="33686" xr:uid="{00000000-0005-0000-0000-0000482B0000}"/>
    <cellStyle name="Comma 6 4 3" xfId="10690" xr:uid="{00000000-0005-0000-0000-0000492B0000}"/>
    <cellStyle name="Comma 6 4 3 2" xfId="32451" xr:uid="{00000000-0005-0000-0000-00004A2B0000}"/>
    <cellStyle name="Comma 6 4 4" xfId="30895" xr:uid="{00000000-0005-0000-0000-00004B2B0000}"/>
    <cellStyle name="Comma 6 5" xfId="10086" xr:uid="{00000000-0005-0000-0000-00004C2B0000}"/>
    <cellStyle name="Comma 6 5 2" xfId="12851" xr:uid="{00000000-0005-0000-0000-00004D2B0000}"/>
    <cellStyle name="Comma 6 5 2 2" xfId="34607" xr:uid="{00000000-0005-0000-0000-00004E2B0000}"/>
    <cellStyle name="Comma 6 5 3" xfId="11614" xr:uid="{00000000-0005-0000-0000-00004F2B0000}"/>
    <cellStyle name="Comma 6 5 3 2" xfId="33373" xr:uid="{00000000-0005-0000-0000-0000502B0000}"/>
    <cellStyle name="Comma 6 5 4" xfId="32120" xr:uid="{00000000-0005-0000-0000-0000512B0000}"/>
    <cellStyle name="Comma 6 6" xfId="11735" xr:uid="{00000000-0005-0000-0000-0000522B0000}"/>
    <cellStyle name="Comma 6 6 2" xfId="33494" xr:uid="{00000000-0005-0000-0000-0000532B0000}"/>
    <cellStyle name="Comma 6 7" xfId="10495" xr:uid="{00000000-0005-0000-0000-0000542B0000}"/>
    <cellStyle name="Comma 6 7 2" xfId="32257" xr:uid="{00000000-0005-0000-0000-0000552B0000}"/>
    <cellStyle name="Comma 6 8" xfId="30696" xr:uid="{00000000-0005-0000-0000-0000562B0000}"/>
    <cellStyle name="Comma 60" xfId="10087" xr:uid="{00000000-0005-0000-0000-0000572B0000}"/>
    <cellStyle name="Comma 60 2" xfId="10088" xr:uid="{00000000-0005-0000-0000-0000582B0000}"/>
    <cellStyle name="Comma 60 2 2" xfId="12853" xr:uid="{00000000-0005-0000-0000-0000592B0000}"/>
    <cellStyle name="Comma 60 2 2 2" xfId="34609" xr:uid="{00000000-0005-0000-0000-00005A2B0000}"/>
    <cellStyle name="Comma 60 2 3" xfId="11616" xr:uid="{00000000-0005-0000-0000-00005B2B0000}"/>
    <cellStyle name="Comma 60 2 3 2" xfId="33375" xr:uid="{00000000-0005-0000-0000-00005C2B0000}"/>
    <cellStyle name="Comma 60 2 4" xfId="32122" xr:uid="{00000000-0005-0000-0000-00005D2B0000}"/>
    <cellStyle name="Comma 60 3" xfId="12852" xr:uid="{00000000-0005-0000-0000-00005E2B0000}"/>
    <cellStyle name="Comma 60 3 2" xfId="34608" xr:uid="{00000000-0005-0000-0000-00005F2B0000}"/>
    <cellStyle name="Comma 60 4" xfId="11615" xr:uid="{00000000-0005-0000-0000-0000602B0000}"/>
    <cellStyle name="Comma 60 4 2" xfId="33374" xr:uid="{00000000-0005-0000-0000-0000612B0000}"/>
    <cellStyle name="Comma 60 5" xfId="32121" xr:uid="{00000000-0005-0000-0000-0000622B0000}"/>
    <cellStyle name="Comma 61" xfId="10089" xr:uid="{00000000-0005-0000-0000-0000632B0000}"/>
    <cellStyle name="Comma 61 2" xfId="10090" xr:uid="{00000000-0005-0000-0000-0000642B0000}"/>
    <cellStyle name="Comma 61 2 2" xfId="12855" xr:uid="{00000000-0005-0000-0000-0000652B0000}"/>
    <cellStyle name="Comma 61 2 2 2" xfId="34611" xr:uid="{00000000-0005-0000-0000-0000662B0000}"/>
    <cellStyle name="Comma 61 2 3" xfId="11618" xr:uid="{00000000-0005-0000-0000-0000672B0000}"/>
    <cellStyle name="Comma 61 2 3 2" xfId="33377" xr:uid="{00000000-0005-0000-0000-0000682B0000}"/>
    <cellStyle name="Comma 61 2 4" xfId="32124" xr:uid="{00000000-0005-0000-0000-0000692B0000}"/>
    <cellStyle name="Comma 61 3" xfId="12854" xr:uid="{00000000-0005-0000-0000-00006A2B0000}"/>
    <cellStyle name="Comma 61 3 2" xfId="34610" xr:uid="{00000000-0005-0000-0000-00006B2B0000}"/>
    <cellStyle name="Comma 61 4" xfId="11617" xr:uid="{00000000-0005-0000-0000-00006C2B0000}"/>
    <cellStyle name="Comma 61 4 2" xfId="33376" xr:uid="{00000000-0005-0000-0000-00006D2B0000}"/>
    <cellStyle name="Comma 61 5" xfId="32123" xr:uid="{00000000-0005-0000-0000-00006E2B0000}"/>
    <cellStyle name="Comma 62" xfId="10091" xr:uid="{00000000-0005-0000-0000-00006F2B0000}"/>
    <cellStyle name="Comma 62 2" xfId="10092" xr:uid="{00000000-0005-0000-0000-0000702B0000}"/>
    <cellStyle name="Comma 62 2 2" xfId="12857" xr:uid="{00000000-0005-0000-0000-0000712B0000}"/>
    <cellStyle name="Comma 62 2 2 2" xfId="34613" xr:uid="{00000000-0005-0000-0000-0000722B0000}"/>
    <cellStyle name="Comma 62 2 3" xfId="11620" xr:uid="{00000000-0005-0000-0000-0000732B0000}"/>
    <cellStyle name="Comma 62 2 3 2" xfId="33379" xr:uid="{00000000-0005-0000-0000-0000742B0000}"/>
    <cellStyle name="Comma 62 2 4" xfId="32126" xr:uid="{00000000-0005-0000-0000-0000752B0000}"/>
    <cellStyle name="Comma 62 3" xfId="12856" xr:uid="{00000000-0005-0000-0000-0000762B0000}"/>
    <cellStyle name="Comma 62 3 2" xfId="34612" xr:uid="{00000000-0005-0000-0000-0000772B0000}"/>
    <cellStyle name="Comma 62 4" xfId="11619" xr:uid="{00000000-0005-0000-0000-0000782B0000}"/>
    <cellStyle name="Comma 62 4 2" xfId="33378" xr:uid="{00000000-0005-0000-0000-0000792B0000}"/>
    <cellStyle name="Comma 62 5" xfId="32125" xr:uid="{00000000-0005-0000-0000-00007A2B0000}"/>
    <cellStyle name="Comma 63" xfId="10093" xr:uid="{00000000-0005-0000-0000-00007B2B0000}"/>
    <cellStyle name="Comma 63 2" xfId="10094" xr:uid="{00000000-0005-0000-0000-00007C2B0000}"/>
    <cellStyle name="Comma 63 2 2" xfId="12859" xr:uid="{00000000-0005-0000-0000-00007D2B0000}"/>
    <cellStyle name="Comma 63 2 2 2" xfId="34615" xr:uid="{00000000-0005-0000-0000-00007E2B0000}"/>
    <cellStyle name="Comma 63 2 3" xfId="11622" xr:uid="{00000000-0005-0000-0000-00007F2B0000}"/>
    <cellStyle name="Comma 63 2 3 2" xfId="33381" xr:uid="{00000000-0005-0000-0000-0000802B0000}"/>
    <cellStyle name="Comma 63 2 4" xfId="32128" xr:uid="{00000000-0005-0000-0000-0000812B0000}"/>
    <cellStyle name="Comma 63 3" xfId="12858" xr:uid="{00000000-0005-0000-0000-0000822B0000}"/>
    <cellStyle name="Comma 63 3 2" xfId="34614" xr:uid="{00000000-0005-0000-0000-0000832B0000}"/>
    <cellStyle name="Comma 63 4" xfId="11621" xr:uid="{00000000-0005-0000-0000-0000842B0000}"/>
    <cellStyle name="Comma 63 4 2" xfId="33380" xr:uid="{00000000-0005-0000-0000-0000852B0000}"/>
    <cellStyle name="Comma 63 5" xfId="32127" xr:uid="{00000000-0005-0000-0000-0000862B0000}"/>
    <cellStyle name="Comma 64" xfId="10095" xr:uid="{00000000-0005-0000-0000-0000872B0000}"/>
    <cellStyle name="Comma 64 2" xfId="10096" xr:uid="{00000000-0005-0000-0000-0000882B0000}"/>
    <cellStyle name="Comma 64 2 2" xfId="12861" xr:uid="{00000000-0005-0000-0000-0000892B0000}"/>
    <cellStyle name="Comma 64 2 2 2" xfId="34617" xr:uid="{00000000-0005-0000-0000-00008A2B0000}"/>
    <cellStyle name="Comma 64 2 3" xfId="11624" xr:uid="{00000000-0005-0000-0000-00008B2B0000}"/>
    <cellStyle name="Comma 64 2 3 2" xfId="33383" xr:uid="{00000000-0005-0000-0000-00008C2B0000}"/>
    <cellStyle name="Comma 64 2 4" xfId="32130" xr:uid="{00000000-0005-0000-0000-00008D2B0000}"/>
    <cellStyle name="Comma 64 3" xfId="12860" xr:uid="{00000000-0005-0000-0000-00008E2B0000}"/>
    <cellStyle name="Comma 64 3 2" xfId="34616" xr:uid="{00000000-0005-0000-0000-00008F2B0000}"/>
    <cellStyle name="Comma 64 4" xfId="11623" xr:uid="{00000000-0005-0000-0000-0000902B0000}"/>
    <cellStyle name="Comma 64 4 2" xfId="33382" xr:uid="{00000000-0005-0000-0000-0000912B0000}"/>
    <cellStyle name="Comma 64 5" xfId="32129" xr:uid="{00000000-0005-0000-0000-0000922B0000}"/>
    <cellStyle name="Comma 65" xfId="10097" xr:uid="{00000000-0005-0000-0000-0000932B0000}"/>
    <cellStyle name="Comma 65 2" xfId="10098" xr:uid="{00000000-0005-0000-0000-0000942B0000}"/>
    <cellStyle name="Comma 65 2 2" xfId="12863" xr:uid="{00000000-0005-0000-0000-0000952B0000}"/>
    <cellStyle name="Comma 65 2 2 2" xfId="34619" xr:uid="{00000000-0005-0000-0000-0000962B0000}"/>
    <cellStyle name="Comma 65 2 3" xfId="11626" xr:uid="{00000000-0005-0000-0000-0000972B0000}"/>
    <cellStyle name="Comma 65 2 3 2" xfId="33385" xr:uid="{00000000-0005-0000-0000-0000982B0000}"/>
    <cellStyle name="Comma 65 2 4" xfId="32132" xr:uid="{00000000-0005-0000-0000-0000992B0000}"/>
    <cellStyle name="Comma 65 3" xfId="12862" xr:uid="{00000000-0005-0000-0000-00009A2B0000}"/>
    <cellStyle name="Comma 65 3 2" xfId="34618" xr:uid="{00000000-0005-0000-0000-00009B2B0000}"/>
    <cellStyle name="Comma 65 4" xfId="11625" xr:uid="{00000000-0005-0000-0000-00009C2B0000}"/>
    <cellStyle name="Comma 65 4 2" xfId="33384" xr:uid="{00000000-0005-0000-0000-00009D2B0000}"/>
    <cellStyle name="Comma 65 5" xfId="32131" xr:uid="{00000000-0005-0000-0000-00009E2B0000}"/>
    <cellStyle name="Comma 66" xfId="10099" xr:uid="{00000000-0005-0000-0000-00009F2B0000}"/>
    <cellStyle name="Comma 66 2" xfId="10100" xr:uid="{00000000-0005-0000-0000-0000A02B0000}"/>
    <cellStyle name="Comma 66 2 2" xfId="12865" xr:uid="{00000000-0005-0000-0000-0000A12B0000}"/>
    <cellStyle name="Comma 66 2 2 2" xfId="34621" xr:uid="{00000000-0005-0000-0000-0000A22B0000}"/>
    <cellStyle name="Comma 66 2 3" xfId="11628" xr:uid="{00000000-0005-0000-0000-0000A32B0000}"/>
    <cellStyle name="Comma 66 2 3 2" xfId="33387" xr:uid="{00000000-0005-0000-0000-0000A42B0000}"/>
    <cellStyle name="Comma 66 2 4" xfId="32134" xr:uid="{00000000-0005-0000-0000-0000A52B0000}"/>
    <cellStyle name="Comma 66 3" xfId="12864" xr:uid="{00000000-0005-0000-0000-0000A62B0000}"/>
    <cellStyle name="Comma 66 3 2" xfId="34620" xr:uid="{00000000-0005-0000-0000-0000A72B0000}"/>
    <cellStyle name="Comma 66 4" xfId="11627" xr:uid="{00000000-0005-0000-0000-0000A82B0000}"/>
    <cellStyle name="Comma 66 4 2" xfId="33386" xr:uid="{00000000-0005-0000-0000-0000A92B0000}"/>
    <cellStyle name="Comma 66 5" xfId="32133" xr:uid="{00000000-0005-0000-0000-0000AA2B0000}"/>
    <cellStyle name="Comma 67" xfId="10101" xr:uid="{00000000-0005-0000-0000-0000AB2B0000}"/>
    <cellStyle name="Comma 67 2" xfId="10102" xr:uid="{00000000-0005-0000-0000-0000AC2B0000}"/>
    <cellStyle name="Comma 67 2 2" xfId="12867" xr:uid="{00000000-0005-0000-0000-0000AD2B0000}"/>
    <cellStyle name="Comma 67 2 2 2" xfId="34623" xr:uid="{00000000-0005-0000-0000-0000AE2B0000}"/>
    <cellStyle name="Comma 67 2 3" xfId="11630" xr:uid="{00000000-0005-0000-0000-0000AF2B0000}"/>
    <cellStyle name="Comma 67 2 3 2" xfId="33389" xr:uid="{00000000-0005-0000-0000-0000B02B0000}"/>
    <cellStyle name="Comma 67 2 4" xfId="32136" xr:uid="{00000000-0005-0000-0000-0000B12B0000}"/>
    <cellStyle name="Comma 67 3" xfId="12866" xr:uid="{00000000-0005-0000-0000-0000B22B0000}"/>
    <cellStyle name="Comma 67 3 2" xfId="34622" xr:uid="{00000000-0005-0000-0000-0000B32B0000}"/>
    <cellStyle name="Comma 67 4" xfId="11629" xr:uid="{00000000-0005-0000-0000-0000B42B0000}"/>
    <cellStyle name="Comma 67 4 2" xfId="33388" xr:uid="{00000000-0005-0000-0000-0000B52B0000}"/>
    <cellStyle name="Comma 67 5" xfId="32135" xr:uid="{00000000-0005-0000-0000-0000B62B0000}"/>
    <cellStyle name="Comma 68" xfId="4343" xr:uid="{00000000-0005-0000-0000-0000B72B0000}"/>
    <cellStyle name="Comma 68 2" xfId="7211" xr:uid="{00000000-0005-0000-0000-0000B82B0000}"/>
    <cellStyle name="Comma 68 2 2" xfId="12510" xr:uid="{00000000-0005-0000-0000-0000B92B0000}"/>
    <cellStyle name="Comma 68 2 2 2" xfId="34267" xr:uid="{00000000-0005-0000-0000-0000BA2B0000}"/>
    <cellStyle name="Comma 68 2 3" xfId="11273" xr:uid="{00000000-0005-0000-0000-0000BB2B0000}"/>
    <cellStyle name="Comma 68 2 3 2" xfId="33033" xr:uid="{00000000-0005-0000-0000-0000BC2B0000}"/>
    <cellStyle name="Comma 68 2 4" xfId="31566" xr:uid="{00000000-0005-0000-0000-0000BD2B0000}"/>
    <cellStyle name="Comma 68 3" xfId="10103" xr:uid="{00000000-0005-0000-0000-0000BE2B0000}"/>
    <cellStyle name="Comma 68 4" xfId="12260" xr:uid="{00000000-0005-0000-0000-0000BF2B0000}"/>
    <cellStyle name="Comma 68 4 2" xfId="34017" xr:uid="{00000000-0005-0000-0000-0000C02B0000}"/>
    <cellStyle name="Comma 68 5" xfId="11022" xr:uid="{00000000-0005-0000-0000-0000C12B0000}"/>
    <cellStyle name="Comma 68 5 2" xfId="32782" xr:uid="{00000000-0005-0000-0000-0000C22B0000}"/>
    <cellStyle name="Comma 68 6" xfId="31226" xr:uid="{00000000-0005-0000-0000-0000C32B0000}"/>
    <cellStyle name="Comma 69" xfId="10104" xr:uid="{00000000-0005-0000-0000-0000C42B0000}"/>
    <cellStyle name="Comma 7" xfId="2286" xr:uid="{00000000-0005-0000-0000-0000C52B0000}"/>
    <cellStyle name="Comma 7 2" xfId="3487" xr:uid="{00000000-0005-0000-0000-0000C62B0000}"/>
    <cellStyle name="Comma 7 2 2" xfId="11874" xr:uid="{00000000-0005-0000-0000-0000C72B0000}"/>
    <cellStyle name="Comma 7 2 2 2" xfId="33633" xr:uid="{00000000-0005-0000-0000-0000C82B0000}"/>
    <cellStyle name="Comma 7 2 3" xfId="10636" xr:uid="{00000000-0005-0000-0000-0000C92B0000}"/>
    <cellStyle name="Comma 7 2 3 2" xfId="32398" xr:uid="{00000000-0005-0000-0000-0000CA2B0000}"/>
    <cellStyle name="Comma 7 2 4" xfId="30841" xr:uid="{00000000-0005-0000-0000-0000CB2B0000}"/>
    <cellStyle name="Comma 7 3" xfId="3927" xr:uid="{00000000-0005-0000-0000-0000CC2B0000}"/>
    <cellStyle name="Comma 7 3 2" xfId="11929" xr:uid="{00000000-0005-0000-0000-0000CD2B0000}"/>
    <cellStyle name="Comma 7 3 2 2" xfId="33687" xr:uid="{00000000-0005-0000-0000-0000CE2B0000}"/>
    <cellStyle name="Comma 7 3 3" xfId="10691" xr:uid="{00000000-0005-0000-0000-0000CF2B0000}"/>
    <cellStyle name="Comma 7 3 3 2" xfId="32452" xr:uid="{00000000-0005-0000-0000-0000D02B0000}"/>
    <cellStyle name="Comma 7 3 4" xfId="30896" xr:uid="{00000000-0005-0000-0000-0000D12B0000}"/>
    <cellStyle name="Comma 7 4" xfId="10105" xr:uid="{00000000-0005-0000-0000-0000D22B0000}"/>
    <cellStyle name="Comma 7 4 2" xfId="12868" xr:uid="{00000000-0005-0000-0000-0000D32B0000}"/>
    <cellStyle name="Comma 7 4 2 2" xfId="34624" xr:uid="{00000000-0005-0000-0000-0000D42B0000}"/>
    <cellStyle name="Comma 7 4 3" xfId="11631" xr:uid="{00000000-0005-0000-0000-0000D52B0000}"/>
    <cellStyle name="Comma 7 4 3 2" xfId="33390" xr:uid="{00000000-0005-0000-0000-0000D62B0000}"/>
    <cellStyle name="Comma 7 4 4" xfId="32137" xr:uid="{00000000-0005-0000-0000-0000D72B0000}"/>
    <cellStyle name="Comma 70" xfId="10106" xr:uid="{00000000-0005-0000-0000-0000D82B0000}"/>
    <cellStyle name="Comma 71" xfId="10107" xr:uid="{00000000-0005-0000-0000-0000D92B0000}"/>
    <cellStyle name="Comma 72" xfId="10108" xr:uid="{00000000-0005-0000-0000-0000DA2B0000}"/>
    <cellStyle name="Comma 73" xfId="4344" xr:uid="{00000000-0005-0000-0000-0000DB2B0000}"/>
    <cellStyle name="Comma 73 2" xfId="7212" xr:uid="{00000000-0005-0000-0000-0000DC2B0000}"/>
    <cellStyle name="Comma 73 2 2" xfId="12511" xr:uid="{00000000-0005-0000-0000-0000DD2B0000}"/>
    <cellStyle name="Comma 73 2 2 2" xfId="34268" xr:uid="{00000000-0005-0000-0000-0000DE2B0000}"/>
    <cellStyle name="Comma 73 2 3" xfId="11274" xr:uid="{00000000-0005-0000-0000-0000DF2B0000}"/>
    <cellStyle name="Comma 73 2 3 2" xfId="33034" xr:uid="{00000000-0005-0000-0000-0000E02B0000}"/>
    <cellStyle name="Comma 73 2 4" xfId="31567" xr:uid="{00000000-0005-0000-0000-0000E12B0000}"/>
    <cellStyle name="Comma 73 3" xfId="10109" xr:uid="{00000000-0005-0000-0000-0000E22B0000}"/>
    <cellStyle name="Comma 73 4" xfId="12261" xr:uid="{00000000-0005-0000-0000-0000E32B0000}"/>
    <cellStyle name="Comma 73 4 2" xfId="34018" xr:uid="{00000000-0005-0000-0000-0000E42B0000}"/>
    <cellStyle name="Comma 73 5" xfId="11023" xr:uid="{00000000-0005-0000-0000-0000E52B0000}"/>
    <cellStyle name="Comma 73 5 2" xfId="32783" xr:uid="{00000000-0005-0000-0000-0000E62B0000}"/>
    <cellStyle name="Comma 73 6" xfId="31227" xr:uid="{00000000-0005-0000-0000-0000E72B0000}"/>
    <cellStyle name="Comma 74" xfId="10110" xr:uid="{00000000-0005-0000-0000-0000E82B0000}"/>
    <cellStyle name="Comma 75" xfId="10111" xr:uid="{00000000-0005-0000-0000-0000E92B0000}"/>
    <cellStyle name="Comma 76" xfId="10112" xr:uid="{00000000-0005-0000-0000-0000EA2B0000}"/>
    <cellStyle name="Comma 77" xfId="10113" xr:uid="{00000000-0005-0000-0000-0000EB2B0000}"/>
    <cellStyle name="Comma 78" xfId="10114" xr:uid="{00000000-0005-0000-0000-0000EC2B0000}"/>
    <cellStyle name="Comma 79" xfId="4345" xr:uid="{00000000-0005-0000-0000-0000ED2B0000}"/>
    <cellStyle name="Comma 79 2" xfId="7213" xr:uid="{00000000-0005-0000-0000-0000EE2B0000}"/>
    <cellStyle name="Comma 79 2 2" xfId="12512" xr:uid="{00000000-0005-0000-0000-0000EF2B0000}"/>
    <cellStyle name="Comma 79 2 2 2" xfId="34269" xr:uid="{00000000-0005-0000-0000-0000F02B0000}"/>
    <cellStyle name="Comma 79 2 3" xfId="11275" xr:uid="{00000000-0005-0000-0000-0000F12B0000}"/>
    <cellStyle name="Comma 79 2 3 2" xfId="33035" xr:uid="{00000000-0005-0000-0000-0000F22B0000}"/>
    <cellStyle name="Comma 79 2 4" xfId="31568" xr:uid="{00000000-0005-0000-0000-0000F32B0000}"/>
    <cellStyle name="Comma 79 3" xfId="10115" xr:uid="{00000000-0005-0000-0000-0000F42B0000}"/>
    <cellStyle name="Comma 79 4" xfId="12262" xr:uid="{00000000-0005-0000-0000-0000F52B0000}"/>
    <cellStyle name="Comma 79 4 2" xfId="34019" xr:uid="{00000000-0005-0000-0000-0000F62B0000}"/>
    <cellStyle name="Comma 79 5" xfId="11024" xr:uid="{00000000-0005-0000-0000-0000F72B0000}"/>
    <cellStyle name="Comma 79 5 2" xfId="32784" xr:uid="{00000000-0005-0000-0000-0000F82B0000}"/>
    <cellStyle name="Comma 79 6" xfId="31228" xr:uid="{00000000-0005-0000-0000-0000F92B0000}"/>
    <cellStyle name="Comma 8" xfId="2287" xr:uid="{00000000-0005-0000-0000-0000FA2B0000}"/>
    <cellStyle name="Comma 8 10 2" xfId="10117" xr:uid="{00000000-0005-0000-0000-0000FB2B0000}"/>
    <cellStyle name="Comma 8 10 2 2" xfId="12870" xr:uid="{00000000-0005-0000-0000-0000FC2B0000}"/>
    <cellStyle name="Comma 8 10 2 2 2" xfId="34626" xr:uid="{00000000-0005-0000-0000-0000FD2B0000}"/>
    <cellStyle name="Comma 8 10 2 3" xfId="11633" xr:uid="{00000000-0005-0000-0000-0000FE2B0000}"/>
    <cellStyle name="Comma 8 10 2 3 2" xfId="33392" xr:uid="{00000000-0005-0000-0000-0000FF2B0000}"/>
    <cellStyle name="Comma 8 10 2 4" xfId="32139" xr:uid="{00000000-0005-0000-0000-0000002C0000}"/>
    <cellStyle name="Comma 8 2" xfId="3488" xr:uid="{00000000-0005-0000-0000-0000012C0000}"/>
    <cellStyle name="Comma 8 2 2" xfId="11875" xr:uid="{00000000-0005-0000-0000-0000022C0000}"/>
    <cellStyle name="Comma 8 2 2 2" xfId="33634" xr:uid="{00000000-0005-0000-0000-0000032C0000}"/>
    <cellStyle name="Comma 8 2 3" xfId="10637" xr:uid="{00000000-0005-0000-0000-0000042C0000}"/>
    <cellStyle name="Comma 8 2 3 2" xfId="32399" xr:uid="{00000000-0005-0000-0000-0000052C0000}"/>
    <cellStyle name="Comma 8 2 4" xfId="30842" xr:uid="{00000000-0005-0000-0000-0000062C0000}"/>
    <cellStyle name="Comma 8 3" xfId="3928" xr:uid="{00000000-0005-0000-0000-0000072C0000}"/>
    <cellStyle name="Comma 8 3 2" xfId="11930" xr:uid="{00000000-0005-0000-0000-0000082C0000}"/>
    <cellStyle name="Comma 8 3 2 2" xfId="33688" xr:uid="{00000000-0005-0000-0000-0000092C0000}"/>
    <cellStyle name="Comma 8 3 3" xfId="10692" xr:uid="{00000000-0005-0000-0000-00000A2C0000}"/>
    <cellStyle name="Comma 8 3 3 2" xfId="32453" xr:uid="{00000000-0005-0000-0000-00000B2C0000}"/>
    <cellStyle name="Comma 8 3 4" xfId="30897" xr:uid="{00000000-0005-0000-0000-00000C2C0000}"/>
    <cellStyle name="Comma 8 4" xfId="10116" xr:uid="{00000000-0005-0000-0000-00000D2C0000}"/>
    <cellStyle name="Comma 8 4 2" xfId="12869" xr:uid="{00000000-0005-0000-0000-00000E2C0000}"/>
    <cellStyle name="Comma 8 4 2 2" xfId="34625" xr:uid="{00000000-0005-0000-0000-00000F2C0000}"/>
    <cellStyle name="Comma 8 4 3" xfId="11632" xr:uid="{00000000-0005-0000-0000-0000102C0000}"/>
    <cellStyle name="Comma 8 4 3 2" xfId="33391" xr:uid="{00000000-0005-0000-0000-0000112C0000}"/>
    <cellStyle name="Comma 8 4 4" xfId="32138" xr:uid="{00000000-0005-0000-0000-0000122C0000}"/>
    <cellStyle name="Comma 8 5" xfId="11736" xr:uid="{00000000-0005-0000-0000-0000132C0000}"/>
    <cellStyle name="Comma 8 5 2" xfId="33495" xr:uid="{00000000-0005-0000-0000-0000142C0000}"/>
    <cellStyle name="Comma 8 6" xfId="10496" xr:uid="{00000000-0005-0000-0000-0000152C0000}"/>
    <cellStyle name="Comma 8 6 2" xfId="32258" xr:uid="{00000000-0005-0000-0000-0000162C0000}"/>
    <cellStyle name="Comma 8 7" xfId="30697" xr:uid="{00000000-0005-0000-0000-0000172C0000}"/>
    <cellStyle name="Comma 80" xfId="10118" xr:uid="{00000000-0005-0000-0000-0000182C0000}"/>
    <cellStyle name="Comma 81" xfId="4346" xr:uid="{00000000-0005-0000-0000-0000192C0000}"/>
    <cellStyle name="Comma 81 2" xfId="7214" xr:uid="{00000000-0005-0000-0000-00001A2C0000}"/>
    <cellStyle name="Comma 81 2 2" xfId="12513" xr:uid="{00000000-0005-0000-0000-00001B2C0000}"/>
    <cellStyle name="Comma 81 2 2 2" xfId="34270" xr:uid="{00000000-0005-0000-0000-00001C2C0000}"/>
    <cellStyle name="Comma 81 2 3" xfId="11276" xr:uid="{00000000-0005-0000-0000-00001D2C0000}"/>
    <cellStyle name="Comma 81 2 3 2" xfId="33036" xr:uid="{00000000-0005-0000-0000-00001E2C0000}"/>
    <cellStyle name="Comma 81 2 4" xfId="31569" xr:uid="{00000000-0005-0000-0000-00001F2C0000}"/>
    <cellStyle name="Comma 81 3" xfId="10119" xr:uid="{00000000-0005-0000-0000-0000202C0000}"/>
    <cellStyle name="Comma 81 4" xfId="12263" xr:uid="{00000000-0005-0000-0000-0000212C0000}"/>
    <cellStyle name="Comma 81 4 2" xfId="34020" xr:uid="{00000000-0005-0000-0000-0000222C0000}"/>
    <cellStyle name="Comma 81 5" xfId="11025" xr:uid="{00000000-0005-0000-0000-0000232C0000}"/>
    <cellStyle name="Comma 81 5 2" xfId="32785" xr:uid="{00000000-0005-0000-0000-0000242C0000}"/>
    <cellStyle name="Comma 81 6" xfId="31229" xr:uid="{00000000-0005-0000-0000-0000252C0000}"/>
    <cellStyle name="Comma 82" xfId="10120" xr:uid="{00000000-0005-0000-0000-0000262C0000}"/>
    <cellStyle name="Comma 83" xfId="10121" xr:uid="{00000000-0005-0000-0000-0000272C0000}"/>
    <cellStyle name="Comma 84" xfId="10122" xr:uid="{00000000-0005-0000-0000-0000282C0000}"/>
    <cellStyle name="Comma 85" xfId="10123" xr:uid="{00000000-0005-0000-0000-0000292C0000}"/>
    <cellStyle name="Comma 85 2" xfId="12871" xr:uid="{00000000-0005-0000-0000-00002A2C0000}"/>
    <cellStyle name="Comma 85 2 2" xfId="34627" xr:uid="{00000000-0005-0000-0000-00002B2C0000}"/>
    <cellStyle name="Comma 85 3" xfId="11634" xr:uid="{00000000-0005-0000-0000-00002C2C0000}"/>
    <cellStyle name="Comma 85 3 2" xfId="33393" xr:uid="{00000000-0005-0000-0000-00002D2C0000}"/>
    <cellStyle name="Comma 85 4" xfId="32140" xr:uid="{00000000-0005-0000-0000-00002E2C0000}"/>
    <cellStyle name="Comma 86" xfId="2288" xr:uid="{00000000-0005-0000-0000-00002F2C0000}"/>
    <cellStyle name="Comma 86 2" xfId="11737" xr:uid="{00000000-0005-0000-0000-0000302C0000}"/>
    <cellStyle name="Comma 86 2 2" xfId="33496" xr:uid="{00000000-0005-0000-0000-0000312C0000}"/>
    <cellStyle name="Comma 86 3" xfId="10497" xr:uid="{00000000-0005-0000-0000-0000322C0000}"/>
    <cellStyle name="Comma 86 3 2" xfId="32259" xr:uid="{00000000-0005-0000-0000-0000332C0000}"/>
    <cellStyle name="Comma 86 4" xfId="30698" xr:uid="{00000000-0005-0000-0000-0000342C0000}"/>
    <cellStyle name="Comma 87" xfId="2289" xr:uid="{00000000-0005-0000-0000-0000352C0000}"/>
    <cellStyle name="Comma 87 2" xfId="11738" xr:uid="{00000000-0005-0000-0000-0000362C0000}"/>
    <cellStyle name="Comma 87 2 2" xfId="33497" xr:uid="{00000000-0005-0000-0000-0000372C0000}"/>
    <cellStyle name="Comma 87 3" xfId="10498" xr:uid="{00000000-0005-0000-0000-0000382C0000}"/>
    <cellStyle name="Comma 87 3 2" xfId="32260" xr:uid="{00000000-0005-0000-0000-0000392C0000}"/>
    <cellStyle name="Comma 87 4" xfId="30699" xr:uid="{00000000-0005-0000-0000-00003A2C0000}"/>
    <cellStyle name="Comma 88" xfId="4347" xr:uid="{00000000-0005-0000-0000-00003B2C0000}"/>
    <cellStyle name="Comma 88 2" xfId="7884" xr:uid="{00000000-0005-0000-0000-00003C2C0000}"/>
    <cellStyle name="Comma 88 2 2" xfId="12666" xr:uid="{00000000-0005-0000-0000-00003D2C0000}"/>
    <cellStyle name="Comma 88 2 2 2" xfId="34422" xr:uid="{00000000-0005-0000-0000-00003E2C0000}"/>
    <cellStyle name="Comma 88 2 3" xfId="11429" xr:uid="{00000000-0005-0000-0000-00003F2C0000}"/>
    <cellStyle name="Comma 88 2 3 2" xfId="33188" xr:uid="{00000000-0005-0000-0000-0000402C0000}"/>
    <cellStyle name="Comma 88 2 4" xfId="31847" xr:uid="{00000000-0005-0000-0000-0000412C0000}"/>
    <cellStyle name="Comma 88 3" xfId="7885" xr:uid="{00000000-0005-0000-0000-0000422C0000}"/>
    <cellStyle name="Comma 88 3 2" xfId="12667" xr:uid="{00000000-0005-0000-0000-0000432C0000}"/>
    <cellStyle name="Comma 88 3 2 2" xfId="34423" xr:uid="{00000000-0005-0000-0000-0000442C0000}"/>
    <cellStyle name="Comma 88 3 3" xfId="11430" xr:uid="{00000000-0005-0000-0000-0000452C0000}"/>
    <cellStyle name="Comma 88 3 3 2" xfId="33189" xr:uid="{00000000-0005-0000-0000-0000462C0000}"/>
    <cellStyle name="Comma 88 3 4" xfId="31848" xr:uid="{00000000-0005-0000-0000-0000472C0000}"/>
    <cellStyle name="Comma 88 4" xfId="7886" xr:uid="{00000000-0005-0000-0000-0000482C0000}"/>
    <cellStyle name="Comma 88 4 2" xfId="12668" xr:uid="{00000000-0005-0000-0000-0000492C0000}"/>
    <cellStyle name="Comma 88 4 2 2" xfId="34424" xr:uid="{00000000-0005-0000-0000-00004A2C0000}"/>
    <cellStyle name="Comma 88 4 3" xfId="11431" xr:uid="{00000000-0005-0000-0000-00004B2C0000}"/>
    <cellStyle name="Comma 88 4 3 2" xfId="33190" xr:uid="{00000000-0005-0000-0000-00004C2C0000}"/>
    <cellStyle name="Comma 88 4 4" xfId="31849" xr:uid="{00000000-0005-0000-0000-00004D2C0000}"/>
    <cellStyle name="Comma 88 5" xfId="12264" xr:uid="{00000000-0005-0000-0000-00004E2C0000}"/>
    <cellStyle name="Comma 88 5 2" xfId="34021" xr:uid="{00000000-0005-0000-0000-00004F2C0000}"/>
    <cellStyle name="Comma 88 6" xfId="11026" xr:uid="{00000000-0005-0000-0000-0000502C0000}"/>
    <cellStyle name="Comma 88 6 2" xfId="32786" xr:uid="{00000000-0005-0000-0000-0000512C0000}"/>
    <cellStyle name="Comma 88 7" xfId="31230" xr:uid="{00000000-0005-0000-0000-0000522C0000}"/>
    <cellStyle name="Comma 89" xfId="2290" xr:uid="{00000000-0005-0000-0000-0000532C0000}"/>
    <cellStyle name="Comma 89 2" xfId="11739" xr:uid="{00000000-0005-0000-0000-0000542C0000}"/>
    <cellStyle name="Comma 89 2 2" xfId="33498" xr:uid="{00000000-0005-0000-0000-0000552C0000}"/>
    <cellStyle name="Comma 89 3" xfId="10499" xr:uid="{00000000-0005-0000-0000-0000562C0000}"/>
    <cellStyle name="Comma 89 3 2" xfId="32261" xr:uid="{00000000-0005-0000-0000-0000572C0000}"/>
    <cellStyle name="Comma 89 4" xfId="30700" xr:uid="{00000000-0005-0000-0000-0000582C0000}"/>
    <cellStyle name="Comma 9" xfId="2291" xr:uid="{00000000-0005-0000-0000-0000592C0000}"/>
    <cellStyle name="Comma 9 2" xfId="3489" xr:uid="{00000000-0005-0000-0000-00005A2C0000}"/>
    <cellStyle name="Comma 9 2 2" xfId="11876" xr:uid="{00000000-0005-0000-0000-00005B2C0000}"/>
    <cellStyle name="Comma 9 2 2 2" xfId="33635" xr:uid="{00000000-0005-0000-0000-00005C2C0000}"/>
    <cellStyle name="Comma 9 2 3" xfId="10638" xr:uid="{00000000-0005-0000-0000-00005D2C0000}"/>
    <cellStyle name="Comma 9 2 3 2" xfId="32400" xr:uid="{00000000-0005-0000-0000-00005E2C0000}"/>
    <cellStyle name="Comma 9 2 4" xfId="30843" xr:uid="{00000000-0005-0000-0000-00005F2C0000}"/>
    <cellStyle name="Comma 9 3" xfId="3929" xr:uid="{00000000-0005-0000-0000-0000602C0000}"/>
    <cellStyle name="Comma 9 3 2" xfId="11931" xr:uid="{00000000-0005-0000-0000-0000612C0000}"/>
    <cellStyle name="Comma 9 3 2 2" xfId="33689" xr:uid="{00000000-0005-0000-0000-0000622C0000}"/>
    <cellStyle name="Comma 9 3 3" xfId="10693" xr:uid="{00000000-0005-0000-0000-0000632C0000}"/>
    <cellStyle name="Comma 9 3 3 2" xfId="32454" xr:uid="{00000000-0005-0000-0000-0000642C0000}"/>
    <cellStyle name="Comma 9 3 4" xfId="30898" xr:uid="{00000000-0005-0000-0000-0000652C0000}"/>
    <cellStyle name="Comma 9 4" xfId="10124" xr:uid="{00000000-0005-0000-0000-0000662C0000}"/>
    <cellStyle name="Comma 9 4 2" xfId="12872" xr:uid="{00000000-0005-0000-0000-0000672C0000}"/>
    <cellStyle name="Comma 9 4 2 2" xfId="34628" xr:uid="{00000000-0005-0000-0000-0000682C0000}"/>
    <cellStyle name="Comma 9 4 3" xfId="11635" xr:uid="{00000000-0005-0000-0000-0000692C0000}"/>
    <cellStyle name="Comma 9 4 3 2" xfId="33394" xr:uid="{00000000-0005-0000-0000-00006A2C0000}"/>
    <cellStyle name="Comma 9 4 4" xfId="32141" xr:uid="{00000000-0005-0000-0000-00006B2C0000}"/>
    <cellStyle name="Comma 9 5" xfId="11740" xr:uid="{00000000-0005-0000-0000-00006C2C0000}"/>
    <cellStyle name="Comma 9 5 2" xfId="33499" xr:uid="{00000000-0005-0000-0000-00006D2C0000}"/>
    <cellStyle name="Comma 9 6" xfId="10500" xr:uid="{00000000-0005-0000-0000-00006E2C0000}"/>
    <cellStyle name="Comma 9 6 2" xfId="32262" xr:uid="{00000000-0005-0000-0000-00006F2C0000}"/>
    <cellStyle name="Comma 9 7" xfId="30701" xr:uid="{00000000-0005-0000-0000-0000702C0000}"/>
    <cellStyle name="Comma 90" xfId="11647" xr:uid="{00000000-0005-0000-0000-0000712C0000}"/>
    <cellStyle name="Comma 90 2" xfId="33406" xr:uid="{00000000-0005-0000-0000-0000722C0000}"/>
    <cellStyle name="Comma 91" xfId="10407" xr:uid="{00000000-0005-0000-0000-0000732C0000}"/>
    <cellStyle name="Comma 91 2" xfId="32169" xr:uid="{00000000-0005-0000-0000-0000742C0000}"/>
    <cellStyle name="Comma 92" xfId="4348" xr:uid="{00000000-0005-0000-0000-0000752C0000}"/>
    <cellStyle name="Comma 92 2" xfId="7887" xr:uid="{00000000-0005-0000-0000-0000762C0000}"/>
    <cellStyle name="Comma 92 2 2" xfId="12669" xr:uid="{00000000-0005-0000-0000-0000772C0000}"/>
    <cellStyle name="Comma 92 2 2 2" xfId="34425" xr:uid="{00000000-0005-0000-0000-0000782C0000}"/>
    <cellStyle name="Comma 92 2 3" xfId="11432" xr:uid="{00000000-0005-0000-0000-0000792C0000}"/>
    <cellStyle name="Comma 92 2 3 2" xfId="33191" xr:uid="{00000000-0005-0000-0000-00007A2C0000}"/>
    <cellStyle name="Comma 92 2 4" xfId="31850" xr:uid="{00000000-0005-0000-0000-00007B2C0000}"/>
    <cellStyle name="Comma 92 3" xfId="7888" xr:uid="{00000000-0005-0000-0000-00007C2C0000}"/>
    <cellStyle name="Comma 92 3 2" xfId="12670" xr:uid="{00000000-0005-0000-0000-00007D2C0000}"/>
    <cellStyle name="Comma 92 3 2 2" xfId="34426" xr:uid="{00000000-0005-0000-0000-00007E2C0000}"/>
    <cellStyle name="Comma 92 3 3" xfId="11433" xr:uid="{00000000-0005-0000-0000-00007F2C0000}"/>
    <cellStyle name="Comma 92 3 3 2" xfId="33192" xr:uid="{00000000-0005-0000-0000-0000802C0000}"/>
    <cellStyle name="Comma 92 3 4" xfId="31851" xr:uid="{00000000-0005-0000-0000-0000812C0000}"/>
    <cellStyle name="Comma 92 4" xfId="7889" xr:uid="{00000000-0005-0000-0000-0000822C0000}"/>
    <cellStyle name="Comma 92 4 2" xfId="12671" xr:uid="{00000000-0005-0000-0000-0000832C0000}"/>
    <cellStyle name="Comma 92 4 2 2" xfId="34427" xr:uid="{00000000-0005-0000-0000-0000842C0000}"/>
    <cellStyle name="Comma 92 4 3" xfId="11434" xr:uid="{00000000-0005-0000-0000-0000852C0000}"/>
    <cellStyle name="Comma 92 4 3 2" xfId="33193" xr:uid="{00000000-0005-0000-0000-0000862C0000}"/>
    <cellStyle name="Comma 92 4 4" xfId="31852" xr:uid="{00000000-0005-0000-0000-0000872C0000}"/>
    <cellStyle name="Comma 92 5" xfId="12265" xr:uid="{00000000-0005-0000-0000-0000882C0000}"/>
    <cellStyle name="Comma 92 5 2" xfId="34022" xr:uid="{00000000-0005-0000-0000-0000892C0000}"/>
    <cellStyle name="Comma 92 6" xfId="11027" xr:uid="{00000000-0005-0000-0000-00008A2C0000}"/>
    <cellStyle name="Comma 92 6 2" xfId="32787" xr:uid="{00000000-0005-0000-0000-00008B2C0000}"/>
    <cellStyle name="Comma 92 7" xfId="31231" xr:uid="{00000000-0005-0000-0000-00008C2C0000}"/>
    <cellStyle name="Comma 93" xfId="4349" xr:uid="{00000000-0005-0000-0000-00008D2C0000}"/>
    <cellStyle name="Comma 93 2" xfId="7215" xr:uid="{00000000-0005-0000-0000-00008E2C0000}"/>
    <cellStyle name="Comma 93 2 2" xfId="12514" xr:uid="{00000000-0005-0000-0000-00008F2C0000}"/>
    <cellStyle name="Comma 93 2 2 2" xfId="34271" xr:uid="{00000000-0005-0000-0000-0000902C0000}"/>
    <cellStyle name="Comma 93 2 3" xfId="11277" xr:uid="{00000000-0005-0000-0000-0000912C0000}"/>
    <cellStyle name="Comma 93 2 3 2" xfId="33037" xr:uid="{00000000-0005-0000-0000-0000922C0000}"/>
    <cellStyle name="Comma 93 2 4" xfId="31570" xr:uid="{00000000-0005-0000-0000-0000932C0000}"/>
    <cellStyle name="Comma 93 3" xfId="12266" xr:uid="{00000000-0005-0000-0000-0000942C0000}"/>
    <cellStyle name="Comma 93 3 2" xfId="34023" xr:uid="{00000000-0005-0000-0000-0000952C0000}"/>
    <cellStyle name="Comma 93 4" xfId="11028" xr:uid="{00000000-0005-0000-0000-0000962C0000}"/>
    <cellStyle name="Comma 93 4 2" xfId="32788" xr:uid="{00000000-0005-0000-0000-0000972C0000}"/>
    <cellStyle name="Comma 93 5" xfId="31232" xr:uid="{00000000-0005-0000-0000-0000982C0000}"/>
    <cellStyle name="Comma 94" xfId="10502" xr:uid="{00000000-0005-0000-0000-0000992C0000}"/>
    <cellStyle name="Comma 94 2" xfId="32264" xr:uid="{00000000-0005-0000-0000-00009A2C0000}"/>
    <cellStyle name="Comma 95" xfId="4350" xr:uid="{00000000-0005-0000-0000-00009B2C0000}"/>
    <cellStyle name="Comma 95 2" xfId="7216" xr:uid="{00000000-0005-0000-0000-00009C2C0000}"/>
    <cellStyle name="Comma 95 2 2" xfId="12515" xr:uid="{00000000-0005-0000-0000-00009D2C0000}"/>
    <cellStyle name="Comma 95 2 2 2" xfId="34272" xr:uid="{00000000-0005-0000-0000-00009E2C0000}"/>
    <cellStyle name="Comma 95 2 3" xfId="11278" xr:uid="{00000000-0005-0000-0000-00009F2C0000}"/>
    <cellStyle name="Comma 95 2 3 2" xfId="33038" xr:uid="{00000000-0005-0000-0000-0000A02C0000}"/>
    <cellStyle name="Comma 95 2 4" xfId="31571" xr:uid="{00000000-0005-0000-0000-0000A12C0000}"/>
    <cellStyle name="Comma 95 3" xfId="12267" xr:uid="{00000000-0005-0000-0000-0000A22C0000}"/>
    <cellStyle name="Comma 95 3 2" xfId="34024" xr:uid="{00000000-0005-0000-0000-0000A32C0000}"/>
    <cellStyle name="Comma 95 4" xfId="11029" xr:uid="{00000000-0005-0000-0000-0000A42C0000}"/>
    <cellStyle name="Comma 95 4 2" xfId="32789" xr:uid="{00000000-0005-0000-0000-0000A52C0000}"/>
    <cellStyle name="Comma 95 5" xfId="31233" xr:uid="{00000000-0005-0000-0000-0000A62C0000}"/>
    <cellStyle name="Comma 96" xfId="4351" xr:uid="{00000000-0005-0000-0000-0000A72C0000}"/>
    <cellStyle name="Comma 96 2" xfId="7217" xr:uid="{00000000-0005-0000-0000-0000A82C0000}"/>
    <cellStyle name="Comma 96 2 2" xfId="12516" xr:uid="{00000000-0005-0000-0000-0000A92C0000}"/>
    <cellStyle name="Comma 96 2 2 2" xfId="34273" xr:uid="{00000000-0005-0000-0000-0000AA2C0000}"/>
    <cellStyle name="Comma 96 2 3" xfId="11279" xr:uid="{00000000-0005-0000-0000-0000AB2C0000}"/>
    <cellStyle name="Comma 96 2 3 2" xfId="33039" xr:uid="{00000000-0005-0000-0000-0000AC2C0000}"/>
    <cellStyle name="Comma 96 2 4" xfId="31572" xr:uid="{00000000-0005-0000-0000-0000AD2C0000}"/>
    <cellStyle name="Comma 96 3" xfId="12268" xr:uid="{00000000-0005-0000-0000-0000AE2C0000}"/>
    <cellStyle name="Comma 96 3 2" xfId="34025" xr:uid="{00000000-0005-0000-0000-0000AF2C0000}"/>
    <cellStyle name="Comma 96 4" xfId="11030" xr:uid="{00000000-0005-0000-0000-0000B02C0000}"/>
    <cellStyle name="Comma 96 4 2" xfId="32790" xr:uid="{00000000-0005-0000-0000-0000B12C0000}"/>
    <cellStyle name="Comma 96 5" xfId="31234" xr:uid="{00000000-0005-0000-0000-0000B22C0000}"/>
    <cellStyle name="Comma 97" xfId="11636" xr:uid="{00000000-0005-0000-0000-0000B32C0000}"/>
    <cellStyle name="Comma 97 2" xfId="33395" xr:uid="{00000000-0005-0000-0000-0000B42C0000}"/>
    <cellStyle name="Comma 98" xfId="11032" xr:uid="{00000000-0005-0000-0000-0000B52C0000}"/>
    <cellStyle name="Comma 98 2" xfId="32792" xr:uid="{00000000-0005-0000-0000-0000B62C0000}"/>
    <cellStyle name="Comma 99" xfId="4352" xr:uid="{00000000-0005-0000-0000-0000B72C0000}"/>
    <cellStyle name="Comma 99 2" xfId="7890" xr:uid="{00000000-0005-0000-0000-0000B82C0000}"/>
    <cellStyle name="Comma 99 2 2" xfId="12672" xr:uid="{00000000-0005-0000-0000-0000B92C0000}"/>
    <cellStyle name="Comma 99 2 2 2" xfId="34428" xr:uid="{00000000-0005-0000-0000-0000BA2C0000}"/>
    <cellStyle name="Comma 99 2 3" xfId="11435" xr:uid="{00000000-0005-0000-0000-0000BB2C0000}"/>
    <cellStyle name="Comma 99 2 3 2" xfId="33194" xr:uid="{00000000-0005-0000-0000-0000BC2C0000}"/>
    <cellStyle name="Comma 99 2 4" xfId="31853" xr:uid="{00000000-0005-0000-0000-0000BD2C0000}"/>
    <cellStyle name="Comma 99 3" xfId="7891" xr:uid="{00000000-0005-0000-0000-0000BE2C0000}"/>
    <cellStyle name="Comma 99 3 2" xfId="12673" xr:uid="{00000000-0005-0000-0000-0000BF2C0000}"/>
    <cellStyle name="Comma 99 3 2 2" xfId="34429" xr:uid="{00000000-0005-0000-0000-0000C02C0000}"/>
    <cellStyle name="Comma 99 3 3" xfId="11436" xr:uid="{00000000-0005-0000-0000-0000C12C0000}"/>
    <cellStyle name="Comma 99 3 3 2" xfId="33195" xr:uid="{00000000-0005-0000-0000-0000C22C0000}"/>
    <cellStyle name="Comma 99 3 4" xfId="31854" xr:uid="{00000000-0005-0000-0000-0000C32C0000}"/>
    <cellStyle name="Comma 99 4" xfId="7892" xr:uid="{00000000-0005-0000-0000-0000C42C0000}"/>
    <cellStyle name="Comma 99 4 2" xfId="12674" xr:uid="{00000000-0005-0000-0000-0000C52C0000}"/>
    <cellStyle name="Comma 99 4 2 2" xfId="34430" xr:uid="{00000000-0005-0000-0000-0000C62C0000}"/>
    <cellStyle name="Comma 99 4 3" xfId="11437" xr:uid="{00000000-0005-0000-0000-0000C72C0000}"/>
    <cellStyle name="Comma 99 4 3 2" xfId="33196" xr:uid="{00000000-0005-0000-0000-0000C82C0000}"/>
    <cellStyle name="Comma 99 4 4" xfId="31855" xr:uid="{00000000-0005-0000-0000-0000C92C0000}"/>
    <cellStyle name="Comma 99 5" xfId="12269" xr:uid="{00000000-0005-0000-0000-0000CA2C0000}"/>
    <cellStyle name="Comma 99 5 2" xfId="34026" xr:uid="{00000000-0005-0000-0000-0000CB2C0000}"/>
    <cellStyle name="Comma 99 6" xfId="11031" xr:uid="{00000000-0005-0000-0000-0000CC2C0000}"/>
    <cellStyle name="Comma 99 6 2" xfId="32791" xr:uid="{00000000-0005-0000-0000-0000CD2C0000}"/>
    <cellStyle name="Comma 99 7" xfId="31235" xr:uid="{00000000-0005-0000-0000-0000CE2C0000}"/>
    <cellStyle name="comma zerodec" xfId="2292" xr:uid="{00000000-0005-0000-0000-0000CF2C0000}"/>
    <cellStyle name="comma zerodec 2" xfId="2293" xr:uid="{00000000-0005-0000-0000-0000D02C0000}"/>
    <cellStyle name="Comma0" xfId="2294" xr:uid="{00000000-0005-0000-0000-0000D12C0000}"/>
    <cellStyle name="Copied" xfId="2295" xr:uid="{00000000-0005-0000-0000-0000D22C0000}"/>
    <cellStyle name="Cࡵrrency_Sheet1_PRODUCTĠ" xfId="2296" xr:uid="{00000000-0005-0000-0000-0000D32C0000}"/>
    <cellStyle name="_x0001_CS_x0006_RMO[" xfId="2297" xr:uid="{00000000-0005-0000-0000-0000D42C0000}"/>
    <cellStyle name="_x0001_CS_x0006_RMO[?0?]?_?0?0?" xfId="2298" xr:uid="{00000000-0005-0000-0000-0000D52C0000}"/>
    <cellStyle name="_x0001_CS_x0006_RMO_" xfId="2299" xr:uid="{00000000-0005-0000-0000-0000D62C0000}"/>
    <cellStyle name="Curråncy [0]_FCST_RESULTS" xfId="2300" xr:uid="{00000000-0005-0000-0000-0000D72C0000}"/>
    <cellStyle name="Currency [0]ßmud plant bolted_RESULTS" xfId="2301" xr:uid="{00000000-0005-0000-0000-0000D82C0000}"/>
    <cellStyle name="Currency [00]" xfId="2302" xr:uid="{00000000-0005-0000-0000-0000D92C0000}"/>
    <cellStyle name="Currency![0]_FCSt (2)" xfId="2303" xr:uid="{00000000-0005-0000-0000-0000DA2C0000}"/>
    <cellStyle name="Currency0" xfId="2304" xr:uid="{00000000-0005-0000-0000-0000DB2C0000}"/>
    <cellStyle name="Currency0 2" xfId="3490" xr:uid="{00000000-0005-0000-0000-0000DC2C0000}"/>
    <cellStyle name="Currency0 3" xfId="3930" xr:uid="{00000000-0005-0000-0000-0000DD2C0000}"/>
    <cellStyle name="Currency0 4" xfId="10125" xr:uid="{00000000-0005-0000-0000-0000DE2C0000}"/>
    <cellStyle name="Currency1" xfId="2305" xr:uid="{00000000-0005-0000-0000-0000DF2C0000}"/>
    <cellStyle name="Currency1 2" xfId="2306" xr:uid="{00000000-0005-0000-0000-0000E02C0000}"/>
    <cellStyle name="Currency1 3" xfId="2307" xr:uid="{00000000-0005-0000-0000-0000E12C0000}"/>
    <cellStyle name="D1" xfId="2312" xr:uid="{00000000-0005-0000-0000-0000E72C0000}"/>
    <cellStyle name="Date" xfId="2313" xr:uid="{00000000-0005-0000-0000-0000E82C0000}"/>
    <cellStyle name="Date 2" xfId="2314" xr:uid="{00000000-0005-0000-0000-0000E92C0000}"/>
    <cellStyle name="Date Short" xfId="2315" xr:uid="{00000000-0005-0000-0000-0000EA2C0000}"/>
    <cellStyle name="Date_Bieu QT so 53 (Quy sua 31-10)" xfId="2316" xr:uid="{00000000-0005-0000-0000-0000EB2C0000}"/>
    <cellStyle name="Dấu phẩy 2" xfId="13525" xr:uid="{00000000-0005-0000-0000-0000ED2C0000}"/>
    <cellStyle name="Dấu phẩy 2 2" xfId="35281" xr:uid="{00000000-0005-0000-0000-0000EE2C0000}"/>
    <cellStyle name="Dấu phẩy_DA Deo ban-ql37 7- 05 trinh cuc1" xfId="2318" xr:uid="{00000000-0005-0000-0000-0000EF2C0000}"/>
    <cellStyle name="daude" xfId="2317" xr:uid="{00000000-0005-0000-0000-0000EC2C0000}"/>
    <cellStyle name="Dezimal [0]_NEGS" xfId="2319" xr:uid="{00000000-0005-0000-0000-0000F02C0000}"/>
    <cellStyle name="Dezimal_NEGS" xfId="2320" xr:uid="{00000000-0005-0000-0000-0000F12C0000}"/>
    <cellStyle name="_x0001_dÏÈ¹ " xfId="2321" xr:uid="{00000000-0005-0000-0000-0000F22C0000}"/>
    <cellStyle name="_x0001_dÏÈ¹ ?[?0?" xfId="2322" xr:uid="{00000000-0005-0000-0000-0000F32C0000}"/>
    <cellStyle name="_x0001_dÏÈ¹_" xfId="2323" xr:uid="{00000000-0005-0000-0000-0000F42C0000}"/>
    <cellStyle name="Dollar (zero dec)" xfId="2324" xr:uid="{00000000-0005-0000-0000-0000F52C0000}"/>
    <cellStyle name="Dollar (zero dec) 2" xfId="2325" xr:uid="{00000000-0005-0000-0000-0000F62C0000}"/>
    <cellStyle name="Dollar (zero dec) 3" xfId="2326" xr:uid="{00000000-0005-0000-0000-0000F72C0000}"/>
    <cellStyle name="DuToanBXD" xfId="2327" xr:uid="{00000000-0005-0000-0000-0000F82C0000}"/>
    <cellStyle name="Dziesi?tny [0]_Invoices2001Slovakia" xfId="2328" xr:uid="{00000000-0005-0000-0000-0000F92C0000}"/>
    <cellStyle name="Dziesi?tny_Invoices2001Slovakia" xfId="2329" xr:uid="{00000000-0005-0000-0000-0000FA2C0000}"/>
    <cellStyle name="Dziesietny [0]_Invoices2001Slovakia" xfId="2330" xr:uid="{00000000-0005-0000-0000-0000FB2C0000}"/>
    <cellStyle name="Dziesiętny [0]_Invoices2001Slovakia" xfId="2331" xr:uid="{00000000-0005-0000-0000-0000FC2C0000}"/>
    <cellStyle name="Dziesietny [0]_Invoices2001Slovakia_Book1" xfId="2332" xr:uid="{00000000-0005-0000-0000-0000FD2C0000}"/>
    <cellStyle name="Dziesiętny [0]_Invoices2001Slovakia_Book1" xfId="2333" xr:uid="{00000000-0005-0000-0000-0000FE2C0000}"/>
    <cellStyle name="Dziesietny [0]_Invoices2001Slovakia_Book1_Tong hop Cac tuyen(9-1-06)" xfId="2334" xr:uid="{00000000-0005-0000-0000-0000FF2C0000}"/>
    <cellStyle name="Dziesiętny [0]_Invoices2001Slovakia_Book1_Tong hop Cac tuyen(9-1-06)" xfId="2335" xr:uid="{00000000-0005-0000-0000-0000002D0000}"/>
    <cellStyle name="Dziesietny [0]_Invoices2001Slovakia_Book1_Tong hop Cac tuyen(9-1-06)_Book1" xfId="2336" xr:uid="{00000000-0005-0000-0000-0000012D0000}"/>
    <cellStyle name="Dziesiętny [0]_Invoices2001Slovakia_Book1_Tong hop Cac tuyen(9-1-06)_Book1" xfId="2337" xr:uid="{00000000-0005-0000-0000-0000022D0000}"/>
    <cellStyle name="Dziesietny [0]_Invoices2001Slovakia_KL K.C mat duong" xfId="2338" xr:uid="{00000000-0005-0000-0000-0000032D0000}"/>
    <cellStyle name="Dziesiętny [0]_Invoices2001Slovakia_Nhalamviec VTC(25-1-05)" xfId="2339" xr:uid="{00000000-0005-0000-0000-0000042D0000}"/>
    <cellStyle name="Dziesietny [0]_Invoices2001Slovakia_TDT KHANH HOA" xfId="2340" xr:uid="{00000000-0005-0000-0000-0000052D0000}"/>
    <cellStyle name="Dziesiętny [0]_Invoices2001Slovakia_TDT KHANH HOA" xfId="2341" xr:uid="{00000000-0005-0000-0000-0000062D0000}"/>
    <cellStyle name="Dziesietny [0]_Invoices2001Slovakia_TDT KHANH HOA_Tong hop Cac tuyen(9-1-06)" xfId="2342" xr:uid="{00000000-0005-0000-0000-0000072D0000}"/>
    <cellStyle name="Dziesiętny [0]_Invoices2001Slovakia_TDT KHANH HOA_Tong hop Cac tuyen(9-1-06)" xfId="2343" xr:uid="{00000000-0005-0000-0000-0000082D0000}"/>
    <cellStyle name="Dziesietny [0]_Invoices2001Slovakia_TDT KHANH HOA_Tong hop Cac tuyen(9-1-06)_Book1" xfId="2344" xr:uid="{00000000-0005-0000-0000-0000092D0000}"/>
    <cellStyle name="Dziesiętny [0]_Invoices2001Slovakia_TDT KHANH HOA_Tong hop Cac tuyen(9-1-06)_Book1" xfId="2345" xr:uid="{00000000-0005-0000-0000-00000A2D0000}"/>
    <cellStyle name="Dziesietny [0]_Invoices2001Slovakia_TDT quangngai" xfId="2346" xr:uid="{00000000-0005-0000-0000-00000B2D0000}"/>
    <cellStyle name="Dziesiętny [0]_Invoices2001Slovakia_TDT quangngai" xfId="2347" xr:uid="{00000000-0005-0000-0000-00000C2D0000}"/>
    <cellStyle name="Dziesietny [0]_Invoices2001Slovakia_Tong hop Cac tuyen(9-1-06)" xfId="2348" xr:uid="{00000000-0005-0000-0000-00000D2D0000}"/>
    <cellStyle name="Dziesietny_Invoices2001Slovakia" xfId="2349" xr:uid="{00000000-0005-0000-0000-00000E2D0000}"/>
    <cellStyle name="Dziesiętny_Invoices2001Slovakia" xfId="2350" xr:uid="{00000000-0005-0000-0000-00000F2D0000}"/>
    <cellStyle name="Dziesietny_Invoices2001Slovakia_Book1" xfId="2351" xr:uid="{00000000-0005-0000-0000-0000102D0000}"/>
    <cellStyle name="Dziesiętny_Invoices2001Slovakia_Book1" xfId="2352" xr:uid="{00000000-0005-0000-0000-0000112D0000}"/>
    <cellStyle name="Dziesietny_Invoices2001Slovakia_Book1_Tong hop Cac tuyen(9-1-06)" xfId="2353" xr:uid="{00000000-0005-0000-0000-0000122D0000}"/>
    <cellStyle name="Dziesiętny_Invoices2001Slovakia_Book1_Tong hop Cac tuyen(9-1-06)" xfId="2354" xr:uid="{00000000-0005-0000-0000-0000132D0000}"/>
    <cellStyle name="Dziesietny_Invoices2001Slovakia_Book1_Tong hop Cac tuyen(9-1-06)_Book1" xfId="2355" xr:uid="{00000000-0005-0000-0000-0000142D0000}"/>
    <cellStyle name="Dziesiętny_Invoices2001Slovakia_Book1_Tong hop Cac tuyen(9-1-06)_Book1" xfId="2356" xr:uid="{00000000-0005-0000-0000-0000152D0000}"/>
    <cellStyle name="Dziesietny_Invoices2001Slovakia_KL K.C mat duong" xfId="2357" xr:uid="{00000000-0005-0000-0000-0000162D0000}"/>
    <cellStyle name="Dziesiętny_Invoices2001Slovakia_Nhalamviec VTC(25-1-05)" xfId="2358" xr:uid="{00000000-0005-0000-0000-0000172D0000}"/>
    <cellStyle name="Dziesietny_Invoices2001Slovakia_TDT KHANH HOA" xfId="2359" xr:uid="{00000000-0005-0000-0000-0000182D0000}"/>
    <cellStyle name="Dziesiętny_Invoices2001Slovakia_TDT KHANH HOA" xfId="2360" xr:uid="{00000000-0005-0000-0000-0000192D0000}"/>
    <cellStyle name="Dziesietny_Invoices2001Slovakia_TDT KHANH HOA_Tong hop Cac tuyen(9-1-06)" xfId="2361" xr:uid="{00000000-0005-0000-0000-00001A2D0000}"/>
    <cellStyle name="Dziesiętny_Invoices2001Slovakia_TDT KHANH HOA_Tong hop Cac tuyen(9-1-06)" xfId="2362" xr:uid="{00000000-0005-0000-0000-00001B2D0000}"/>
    <cellStyle name="Dziesietny_Invoices2001Slovakia_TDT KHANH HOA_Tong hop Cac tuyen(9-1-06)_Book1" xfId="2363" xr:uid="{00000000-0005-0000-0000-00001C2D0000}"/>
    <cellStyle name="Dziesiętny_Invoices2001Slovakia_TDT KHANH HOA_Tong hop Cac tuyen(9-1-06)_Book1" xfId="2364" xr:uid="{00000000-0005-0000-0000-00001D2D0000}"/>
    <cellStyle name="Dziesietny_Invoices2001Slovakia_TDT quangngai" xfId="2365" xr:uid="{00000000-0005-0000-0000-00001E2D0000}"/>
    <cellStyle name="Dziesiętny_Invoices2001Slovakia_TDT quangngai" xfId="2366" xr:uid="{00000000-0005-0000-0000-00001F2D0000}"/>
    <cellStyle name="Dziesietny_Invoices2001Slovakia_Tong hop Cac tuyen(9-1-06)" xfId="2367" xr:uid="{00000000-0005-0000-0000-0000202D0000}"/>
    <cellStyle name="e" xfId="2368" xr:uid="{00000000-0005-0000-0000-0000212D0000}"/>
    <cellStyle name="e_Bieu_KH_2010_Giao" xfId="2369" xr:uid="{00000000-0005-0000-0000-0000222D0000}"/>
    <cellStyle name="e_BieuKH.TM(T12.Gui TH)_2" xfId="2370" xr:uid="{00000000-0005-0000-0000-0000232D0000}"/>
    <cellStyle name="e_Book1" xfId="2371" xr:uid="{00000000-0005-0000-0000-0000242D0000}"/>
    <cellStyle name="e_Chi tieu su nghiep VHXH 2009 chi tiet_01_12qh3t12" xfId="2372" xr:uid="{00000000-0005-0000-0000-0000252D0000}"/>
    <cellStyle name="e_Chinhthuc_Dongquyen_NLN" xfId="2373" xr:uid="{00000000-0005-0000-0000-0000262D0000}"/>
    <cellStyle name="e_ChiTieu_KeHoach_2009" xfId="2374" xr:uid="{00000000-0005-0000-0000-0000272D0000}"/>
    <cellStyle name="e_Danhmuc_Quyhoach2009" xfId="2375" xr:uid="{00000000-0005-0000-0000-0000282D0000}"/>
    <cellStyle name="e_KH Von Dieu tra CBMT 2009ngay3t12qh4t12" xfId="2380" xr:uid="{00000000-0005-0000-0000-00002D2D0000}"/>
    <cellStyle name="e_KH_2009_CongThuong" xfId="2381" xr:uid="{00000000-0005-0000-0000-00002E2D0000}"/>
    <cellStyle name="e_KH_SXNL_2009" xfId="2382" xr:uid="{00000000-0005-0000-0000-00002F2D0000}"/>
    <cellStyle name="e_KHXDCB_2009_ HDND" xfId="2383" xr:uid="{00000000-0005-0000-0000-0000302D0000}"/>
    <cellStyle name="e_Kiennghi_TTCP" xfId="2376" xr:uid="{00000000-0005-0000-0000-0000292D0000}"/>
    <cellStyle name="e_Kiennghi_TTCP_Bosung" xfId="2377" xr:uid="{00000000-0005-0000-0000-00002A2D0000}"/>
    <cellStyle name="e_Kiennghi_TTCP_Bosung_lan2" xfId="2378" xr:uid="{00000000-0005-0000-0000-00002B2D0000}"/>
    <cellStyle name="e_Kiennghibosungvon_TTCP_2" xfId="2379" xr:uid="{00000000-0005-0000-0000-00002C2D0000}"/>
    <cellStyle name="e_Nhucauvon_2010" xfId="2384" xr:uid="{00000000-0005-0000-0000-0000312D0000}"/>
    <cellStyle name="e_Phanbotindung_2009_KH" xfId="2385" xr:uid="{00000000-0005-0000-0000-0000322D0000}"/>
    <cellStyle name="e_Sheet1" xfId="2386" xr:uid="{00000000-0005-0000-0000-0000332D0000}"/>
    <cellStyle name="Emphasis 1" xfId="2387" xr:uid="{00000000-0005-0000-0000-0000342D0000}"/>
    <cellStyle name="Emphasis 2" xfId="2388" xr:uid="{00000000-0005-0000-0000-0000352D0000}"/>
    <cellStyle name="Emphasis 3" xfId="2389" xr:uid="{00000000-0005-0000-0000-0000362D0000}"/>
    <cellStyle name="EN CO.," xfId="2390" xr:uid="{00000000-0005-0000-0000-0000372D0000}"/>
    <cellStyle name="Enter Currency (0)" xfId="2391" xr:uid="{00000000-0005-0000-0000-0000382D0000}"/>
    <cellStyle name="Enter Currency (2)" xfId="2392" xr:uid="{00000000-0005-0000-0000-0000392D0000}"/>
    <cellStyle name="Enter Units (0)" xfId="2393" xr:uid="{00000000-0005-0000-0000-00003A2D0000}"/>
    <cellStyle name="Enter Units (1)" xfId="2394" xr:uid="{00000000-0005-0000-0000-00003B2D0000}"/>
    <cellStyle name="Enter Units (2)" xfId="2395" xr:uid="{00000000-0005-0000-0000-00003C2D0000}"/>
    <cellStyle name="Entered" xfId="2396" xr:uid="{00000000-0005-0000-0000-00003D2D0000}"/>
    <cellStyle name="Euro" xfId="2397" xr:uid="{00000000-0005-0000-0000-00003E2D0000}"/>
    <cellStyle name="Euro 2" xfId="3491" xr:uid="{00000000-0005-0000-0000-00003F2D0000}"/>
    <cellStyle name="Euro 3" xfId="3931" xr:uid="{00000000-0005-0000-0000-0000402D0000}"/>
    <cellStyle name="Explanatory Text 2" xfId="2398" xr:uid="{00000000-0005-0000-0000-0000412D0000}"/>
    <cellStyle name="Explanatory Text 2 2" xfId="3492" xr:uid="{00000000-0005-0000-0000-0000422D0000}"/>
    <cellStyle name="Explanatory Text 2 3" xfId="3932" xr:uid="{00000000-0005-0000-0000-0000432D0000}"/>
    <cellStyle name="Explanatory Text 2 4" xfId="10126" xr:uid="{00000000-0005-0000-0000-0000442D0000}"/>
    <cellStyle name="f" xfId="2399" xr:uid="{00000000-0005-0000-0000-0000452D0000}"/>
    <cellStyle name="f_Bieu_KH_2010_Giao" xfId="2400" xr:uid="{00000000-0005-0000-0000-0000462D0000}"/>
    <cellStyle name="f_BieuKH.TM(T12.Gui TH)_2" xfId="2401" xr:uid="{00000000-0005-0000-0000-0000472D0000}"/>
    <cellStyle name="f_Book1" xfId="2402" xr:uid="{00000000-0005-0000-0000-0000482D0000}"/>
    <cellStyle name="f_Chi tieu su nghiep VHXH 2009 chi tiet_01_12qh3t12" xfId="2403" xr:uid="{00000000-0005-0000-0000-0000492D0000}"/>
    <cellStyle name="f_Chinhthuc_Dongquyen_NLN" xfId="2404" xr:uid="{00000000-0005-0000-0000-00004A2D0000}"/>
    <cellStyle name="f_Chinhthuc_Dongquyen_NLN 2" xfId="3493" xr:uid="{00000000-0005-0000-0000-00004B2D0000}"/>
    <cellStyle name="f_Chinhthuc_Dongquyen_NLN 3" xfId="3933" xr:uid="{00000000-0005-0000-0000-00004C2D0000}"/>
    <cellStyle name="f_ChiTieu_KeHoach_2009" xfId="2405" xr:uid="{00000000-0005-0000-0000-00004D2D0000}"/>
    <cellStyle name="f_Danhmuc_Quyhoach2009" xfId="2406" xr:uid="{00000000-0005-0000-0000-00004E2D0000}"/>
    <cellStyle name="f_Danhmuc_Quyhoach2009 2" xfId="2407" xr:uid="{00000000-0005-0000-0000-00004F2D0000}"/>
    <cellStyle name="f_Danhmuc_Quyhoach2009 2_31.3BIEU QUYET TOAN NGAN SACH 2017" xfId="2408" xr:uid="{00000000-0005-0000-0000-0000502D0000}"/>
    <cellStyle name="f_KH Von Dieu tra CBMT 2009ngay3t12qh4t12" xfId="2413" xr:uid="{00000000-0005-0000-0000-0000552D0000}"/>
    <cellStyle name="f_KH_2009_CongThuong" xfId="2414" xr:uid="{00000000-0005-0000-0000-0000562D0000}"/>
    <cellStyle name="f_KH_SXNL_2009" xfId="2415" xr:uid="{00000000-0005-0000-0000-0000572D0000}"/>
    <cellStyle name="f_KHXDCB_2009_ HDND" xfId="2416" xr:uid="{00000000-0005-0000-0000-0000582D0000}"/>
    <cellStyle name="f_Kiennghi_TTCP" xfId="2409" xr:uid="{00000000-0005-0000-0000-0000512D0000}"/>
    <cellStyle name="f_Kiennghi_TTCP_Bosung" xfId="2410" xr:uid="{00000000-0005-0000-0000-0000522D0000}"/>
    <cellStyle name="f_Kiennghi_TTCP_Bosung_lan2" xfId="2411" xr:uid="{00000000-0005-0000-0000-0000532D0000}"/>
    <cellStyle name="f_Kiennghibosungvon_TTCP_2" xfId="2412" xr:uid="{00000000-0005-0000-0000-0000542D0000}"/>
    <cellStyle name="f_Nhucauvon_2010" xfId="2417" xr:uid="{00000000-0005-0000-0000-0000592D0000}"/>
    <cellStyle name="f_Phanbotindung_2009_KH" xfId="2418" xr:uid="{00000000-0005-0000-0000-00005A2D0000}"/>
    <cellStyle name="f_Sheet1" xfId="2419" xr:uid="{00000000-0005-0000-0000-00005B2D0000}"/>
    <cellStyle name="Fixed" xfId="2420" xr:uid="{00000000-0005-0000-0000-00005C2D0000}"/>
    <cellStyle name="Fixed 2" xfId="2421" xr:uid="{00000000-0005-0000-0000-00005D2D0000}"/>
    <cellStyle name="Font Britannic16" xfId="2422" xr:uid="{00000000-0005-0000-0000-00005E2D0000}"/>
    <cellStyle name="Font Britannic18" xfId="2423" xr:uid="{00000000-0005-0000-0000-00005F2D0000}"/>
    <cellStyle name="Font CenturyCond 18" xfId="2424" xr:uid="{00000000-0005-0000-0000-0000602D0000}"/>
    <cellStyle name="Font Cond20" xfId="2425" xr:uid="{00000000-0005-0000-0000-0000612D0000}"/>
    <cellStyle name="Font LucidaSans16" xfId="2426" xr:uid="{00000000-0005-0000-0000-0000622D0000}"/>
    <cellStyle name="Font NewCenturyCond18" xfId="2427" xr:uid="{00000000-0005-0000-0000-0000632D0000}"/>
    <cellStyle name="Font Ottawa14" xfId="2428" xr:uid="{00000000-0005-0000-0000-0000642D0000}"/>
    <cellStyle name="Font Ottawa16" xfId="2429" xr:uid="{00000000-0005-0000-0000-0000652D0000}"/>
    <cellStyle name="Good 2" xfId="10127" xr:uid="{00000000-0005-0000-0000-0000662D0000}"/>
    <cellStyle name="Grey" xfId="2430" xr:uid="{00000000-0005-0000-0000-0000672D0000}"/>
    <cellStyle name="Grey 2" xfId="3494" xr:uid="{00000000-0005-0000-0000-0000682D0000}"/>
    <cellStyle name="Grey 3" xfId="3934" xr:uid="{00000000-0005-0000-0000-0000692D0000}"/>
    <cellStyle name="Grey 4" xfId="10128" xr:uid="{00000000-0005-0000-0000-00006A2D0000}"/>
    <cellStyle name="H" xfId="2431" xr:uid="{00000000-0005-0000-0000-00006B2D0000}"/>
    <cellStyle name="H_6_Dieuchinh_6thang_2010_Totrinh_HDND" xfId="2432" xr:uid="{00000000-0005-0000-0000-00006C2D0000}"/>
    <cellStyle name="H_BCXDCB_6thang_2010_BTV" xfId="2433" xr:uid="{00000000-0005-0000-0000-00006D2D0000}"/>
    <cellStyle name="H_BieuKH.TM(T12.Gui TH)_2" xfId="2434" xr:uid="{00000000-0005-0000-0000-00006E2D0000}"/>
    <cellStyle name="H_BieuKH.TM(T12.Gui TH)_2_6_Dieuchinh_6thang_2010_Totrinh_HDND" xfId="2435" xr:uid="{00000000-0005-0000-0000-00006F2D0000}"/>
    <cellStyle name="H_BieuKH.TM(T12.Gui TH)_2_BCXDCB_6thang_2010_BTV" xfId="2436" xr:uid="{00000000-0005-0000-0000-0000702D0000}"/>
    <cellStyle name="H_BieuKH.TM(T12.Gui TH)_2_Nhucauvon_2010" xfId="2437" xr:uid="{00000000-0005-0000-0000-0000712D0000}"/>
    <cellStyle name="H_BieuKH.TM(T12.Gui TH)_2_Nhucauvon_2010_6_BCXDCB_6thang_2010_BCH" xfId="2438" xr:uid="{00000000-0005-0000-0000-0000722D0000}"/>
    <cellStyle name="H_Chi tieu su nghiep VHXH 2009 chi tiet_01_12qh3t12" xfId="2439" xr:uid="{00000000-0005-0000-0000-0000732D0000}"/>
    <cellStyle name="H_Chi tieu su nghiep VHXH 2009 chi tiet_01_12qh3t12_6_Dieuchinh_6thang_2010_Totrinh_HDND" xfId="2440" xr:uid="{00000000-0005-0000-0000-0000742D0000}"/>
    <cellStyle name="H_Chi tieu su nghiep VHXH 2009 chi tiet_01_12qh3t12_BCXDCB_6thang_2010_BTV" xfId="2441" xr:uid="{00000000-0005-0000-0000-0000752D0000}"/>
    <cellStyle name="H_Chi tieu su nghiep VHXH 2009 chi tiet_01_12qh3t12_Nhucauvon_2010" xfId="2442" xr:uid="{00000000-0005-0000-0000-0000762D0000}"/>
    <cellStyle name="H_Chi tieu su nghiep VHXH 2009 chi tiet_01_12qh3t12_Nhucauvon_2010_6_BCXDCB_6thang_2010_BCH" xfId="2443" xr:uid="{00000000-0005-0000-0000-0000772D0000}"/>
    <cellStyle name="H_Chinhthuc_Dongquyen_NLN" xfId="2444" xr:uid="{00000000-0005-0000-0000-0000782D0000}"/>
    <cellStyle name="H_Chinhthuc_Dongquyen_NLN_6_Dieuchinh_6thang_2010_Totrinh_HDND" xfId="2445" xr:uid="{00000000-0005-0000-0000-0000792D0000}"/>
    <cellStyle name="H_Chinhthuc_Dongquyen_NLN_BCXDCB_6thang_2010_BTV" xfId="2446" xr:uid="{00000000-0005-0000-0000-00007A2D0000}"/>
    <cellStyle name="H_Chinhthuc_Dongquyen_NLN_Nhucauvon_2010" xfId="2447" xr:uid="{00000000-0005-0000-0000-00007B2D0000}"/>
    <cellStyle name="H_Chinhthuc_Dongquyen_NLN_Nhucauvon_2010_6_BCXDCB_6thang_2010_BCH" xfId="2448" xr:uid="{00000000-0005-0000-0000-00007C2D0000}"/>
    <cellStyle name="H_ChiTieu_KeHoach_2009" xfId="2449" xr:uid="{00000000-0005-0000-0000-00007D2D0000}"/>
    <cellStyle name="H_ChiTieu_KeHoach_2009_6_Dieuchinh_6thang_2010_Totrinh_HDND" xfId="2450" xr:uid="{00000000-0005-0000-0000-00007E2D0000}"/>
    <cellStyle name="H_ChiTieu_KeHoach_2009_BCXDCB_6thang_2010_BTV" xfId="2451" xr:uid="{00000000-0005-0000-0000-00007F2D0000}"/>
    <cellStyle name="H_ChiTieu_KeHoach_2009_Nhucauvon_2010" xfId="2452" xr:uid="{00000000-0005-0000-0000-0000802D0000}"/>
    <cellStyle name="H_ChiTieu_KeHoach_2009_Nhucauvon_2010_6_BCXDCB_6thang_2010_BCH" xfId="2453" xr:uid="{00000000-0005-0000-0000-0000812D0000}"/>
    <cellStyle name="H_Danhmuc_Quyhoach2009" xfId="2454" xr:uid="{00000000-0005-0000-0000-0000822D0000}"/>
    <cellStyle name="H_Danhmuc_Quyhoach2009_6_Dieuchinh_6thang_2010_Totrinh_HDND" xfId="2455" xr:uid="{00000000-0005-0000-0000-0000832D0000}"/>
    <cellStyle name="H_Danhmuc_Quyhoach2009_BCXDCB_6thang_2010_BTV" xfId="2456" xr:uid="{00000000-0005-0000-0000-0000842D0000}"/>
    <cellStyle name="H_Danhmuc_Quyhoach2009_Nhucauvon_2010" xfId="2457" xr:uid="{00000000-0005-0000-0000-0000852D0000}"/>
    <cellStyle name="H_Danhmuc_Quyhoach2009_Nhucauvon_2010_6_BCXDCB_6thang_2010_BCH" xfId="2458" xr:uid="{00000000-0005-0000-0000-0000862D0000}"/>
    <cellStyle name="H_D-A-VU" xfId="2459" xr:uid="{00000000-0005-0000-0000-0000872D0000}"/>
    <cellStyle name="H_D-A-VU_6_Dieuchinh_6thang_2010_Totrinh_HDND" xfId="2460" xr:uid="{00000000-0005-0000-0000-0000882D0000}"/>
    <cellStyle name="H_D-A-VU_BCXDCB_6thang_2010_BTV" xfId="2461" xr:uid="{00000000-0005-0000-0000-0000892D0000}"/>
    <cellStyle name="H_D-A-VU_BieuKH.TM(T12.Gui TH)_2" xfId="2462" xr:uid="{00000000-0005-0000-0000-00008A2D0000}"/>
    <cellStyle name="H_D-A-VU_BieuKH.TM(T12.Gui TH)_2_6_Dieuchinh_6thang_2010_Totrinh_HDND" xfId="2463" xr:uid="{00000000-0005-0000-0000-00008B2D0000}"/>
    <cellStyle name="H_D-A-VU_BieuKH.TM(T12.Gui TH)_2_BCXDCB_6thang_2010_BTV" xfId="2464" xr:uid="{00000000-0005-0000-0000-00008C2D0000}"/>
    <cellStyle name="H_D-A-VU_BieuKH.TM(T12.Gui TH)_2_Nhucauvon_2010" xfId="2465" xr:uid="{00000000-0005-0000-0000-00008D2D0000}"/>
    <cellStyle name="H_D-A-VU_BieuKH.TM(T12.Gui TH)_2_Nhucauvon_2010_6_BCXDCB_6thang_2010_BCH" xfId="2466" xr:uid="{00000000-0005-0000-0000-00008E2D0000}"/>
    <cellStyle name="H_D-A-VU_Chi tieu su nghiep VHXH 2009 chi tiet_01_12qh3t12" xfId="2467" xr:uid="{00000000-0005-0000-0000-00008F2D0000}"/>
    <cellStyle name="H_D-A-VU_Chi tieu su nghiep VHXH 2009 chi tiet_01_12qh3t12_6_Dieuchinh_6thang_2010_Totrinh_HDND" xfId="2468" xr:uid="{00000000-0005-0000-0000-0000902D0000}"/>
    <cellStyle name="H_D-A-VU_Chi tieu su nghiep VHXH 2009 chi tiet_01_12qh3t12_BCXDCB_6thang_2010_BTV" xfId="2469" xr:uid="{00000000-0005-0000-0000-0000912D0000}"/>
    <cellStyle name="H_D-A-VU_Chi tieu su nghiep VHXH 2009 chi tiet_01_12qh3t12_Nhucauvon_2010" xfId="2470" xr:uid="{00000000-0005-0000-0000-0000922D0000}"/>
    <cellStyle name="H_D-A-VU_Chi tieu su nghiep VHXH 2009 chi tiet_01_12qh3t12_Nhucauvon_2010_6_BCXDCB_6thang_2010_BCH" xfId="2471" xr:uid="{00000000-0005-0000-0000-0000932D0000}"/>
    <cellStyle name="H_D-A-VU_Chinhthuc_Dongquyen_NLN" xfId="2472" xr:uid="{00000000-0005-0000-0000-0000942D0000}"/>
    <cellStyle name="H_D-A-VU_Chinhthuc_Dongquyen_NLN_6_Dieuchinh_6thang_2010_Totrinh_HDND" xfId="2473" xr:uid="{00000000-0005-0000-0000-0000952D0000}"/>
    <cellStyle name="H_D-A-VU_Chinhthuc_Dongquyen_NLN_BCXDCB_6thang_2010_BTV" xfId="2474" xr:uid="{00000000-0005-0000-0000-0000962D0000}"/>
    <cellStyle name="H_D-A-VU_Chinhthuc_Dongquyen_NLN_Nhucauvon_2010" xfId="2475" xr:uid="{00000000-0005-0000-0000-0000972D0000}"/>
    <cellStyle name="H_D-A-VU_Chinhthuc_Dongquyen_NLN_Nhucauvon_2010_6_BCXDCB_6thang_2010_BCH" xfId="2476" xr:uid="{00000000-0005-0000-0000-0000982D0000}"/>
    <cellStyle name="H_D-A-VU_ChiTieu_KeHoach_2009" xfId="2477" xr:uid="{00000000-0005-0000-0000-0000992D0000}"/>
    <cellStyle name="H_D-A-VU_ChiTieu_KeHoach_2009_6_Dieuchinh_6thang_2010_Totrinh_HDND" xfId="2478" xr:uid="{00000000-0005-0000-0000-00009A2D0000}"/>
    <cellStyle name="H_D-A-VU_ChiTieu_KeHoach_2009_BCXDCB_6thang_2010_BTV" xfId="2479" xr:uid="{00000000-0005-0000-0000-00009B2D0000}"/>
    <cellStyle name="H_D-A-VU_ChiTieu_KeHoach_2009_Nhucauvon_2010" xfId="2480" xr:uid="{00000000-0005-0000-0000-00009C2D0000}"/>
    <cellStyle name="H_D-A-VU_ChiTieu_KeHoach_2009_Nhucauvon_2010_6_BCXDCB_6thang_2010_BCH" xfId="2481" xr:uid="{00000000-0005-0000-0000-00009D2D0000}"/>
    <cellStyle name="H_D-A-VU_Danhmuc_Quyhoach2009" xfId="2482" xr:uid="{00000000-0005-0000-0000-00009E2D0000}"/>
    <cellStyle name="H_D-A-VU_Danhmuc_Quyhoach2009_6_Dieuchinh_6thang_2010_Totrinh_HDND" xfId="2483" xr:uid="{00000000-0005-0000-0000-00009F2D0000}"/>
    <cellStyle name="H_D-A-VU_Danhmuc_Quyhoach2009_BCXDCB_6thang_2010_BTV" xfId="2484" xr:uid="{00000000-0005-0000-0000-0000A02D0000}"/>
    <cellStyle name="H_D-A-VU_Danhmuc_Quyhoach2009_Nhucauvon_2010" xfId="2485" xr:uid="{00000000-0005-0000-0000-0000A12D0000}"/>
    <cellStyle name="H_D-A-VU_Danhmuc_Quyhoach2009_Nhucauvon_2010_6_BCXDCB_6thang_2010_BCH" xfId="2486" xr:uid="{00000000-0005-0000-0000-0000A22D0000}"/>
    <cellStyle name="H_D-A-VU_KH Von Dieu tra CBMT 2009ngay3t12qh4t12" xfId="2491" xr:uid="{00000000-0005-0000-0000-0000A72D0000}"/>
    <cellStyle name="H_D-A-VU_KH Von Dieu tra CBMT 2009ngay3t12qh4t12_6_Dieuchinh_6thang_2010_Totrinh_HDND" xfId="2492" xr:uid="{00000000-0005-0000-0000-0000A82D0000}"/>
    <cellStyle name="H_D-A-VU_KH Von Dieu tra CBMT 2009ngay3t12qh4t12_BCXDCB_6thang_2010_BTV" xfId="2493" xr:uid="{00000000-0005-0000-0000-0000A92D0000}"/>
    <cellStyle name="H_D-A-VU_KH Von Dieu tra CBMT 2009ngay3t12qh4t12_Nhucauvon_2010" xfId="2494" xr:uid="{00000000-0005-0000-0000-0000AA2D0000}"/>
    <cellStyle name="H_D-A-VU_KH Von Dieu tra CBMT 2009ngay3t12qh4t12_Nhucauvon_2010_6_BCXDCB_6thang_2010_BCH" xfId="2495" xr:uid="{00000000-0005-0000-0000-0000AB2D0000}"/>
    <cellStyle name="H_D-A-VU_KH_2009_CongThuong" xfId="2496" xr:uid="{00000000-0005-0000-0000-0000AC2D0000}"/>
    <cellStyle name="H_D-A-VU_KH_2009_CongThuong_6_Dieuchinh_6thang_2010_Totrinh_HDND" xfId="2497" xr:uid="{00000000-0005-0000-0000-0000AD2D0000}"/>
    <cellStyle name="H_D-A-VU_KH_2009_CongThuong_BCXDCB_6thang_2010_BTV" xfId="2498" xr:uid="{00000000-0005-0000-0000-0000AE2D0000}"/>
    <cellStyle name="H_D-A-VU_KH_2009_CongThuong_Nhucauvon_2010" xfId="2499" xr:uid="{00000000-0005-0000-0000-0000AF2D0000}"/>
    <cellStyle name="H_D-A-VU_KH_2009_CongThuong_Nhucauvon_2010_6_BCXDCB_6thang_2010_BCH" xfId="2500" xr:uid="{00000000-0005-0000-0000-0000B02D0000}"/>
    <cellStyle name="H_D-A-VU_KH_SXNL_2009" xfId="2501" xr:uid="{00000000-0005-0000-0000-0000B12D0000}"/>
    <cellStyle name="H_D-A-VU_KH_SXNL_2009_6_Dieuchinh_6thang_2010_Totrinh_HDND" xfId="2502" xr:uid="{00000000-0005-0000-0000-0000B22D0000}"/>
    <cellStyle name="H_D-A-VU_KH_SXNL_2009_BCXDCB_6thang_2010_BTV" xfId="2503" xr:uid="{00000000-0005-0000-0000-0000B32D0000}"/>
    <cellStyle name="H_D-A-VU_KH_SXNL_2009_Nhucauvon_2010" xfId="2504" xr:uid="{00000000-0005-0000-0000-0000B42D0000}"/>
    <cellStyle name="H_D-A-VU_KH_SXNL_2009_Nhucauvon_2010_6_BCXDCB_6thang_2010_BCH" xfId="2505" xr:uid="{00000000-0005-0000-0000-0000B52D0000}"/>
    <cellStyle name="H_D-A-VU_KHXDCB_2009_ HDND" xfId="2506" xr:uid="{00000000-0005-0000-0000-0000B62D0000}"/>
    <cellStyle name="H_D-A-VU_KHXDCB_2009_ HDND_6_Dieuchinh_6thang_2010_Totrinh_HDND" xfId="2507" xr:uid="{00000000-0005-0000-0000-0000B72D0000}"/>
    <cellStyle name="H_D-A-VU_KHXDCB_2009_ HDND_BCXDCB_6thang_2010_BTV" xfId="2508" xr:uid="{00000000-0005-0000-0000-0000B82D0000}"/>
    <cellStyle name="H_D-A-VU_KHXDCB_2009_ HDND_Nhucauvon_2010" xfId="2509" xr:uid="{00000000-0005-0000-0000-0000B92D0000}"/>
    <cellStyle name="H_D-A-VU_KHXDCB_2009_ HDND_Nhucauvon_2010_6_BCXDCB_6thang_2010_BCH" xfId="2510" xr:uid="{00000000-0005-0000-0000-0000BA2D0000}"/>
    <cellStyle name="H_D-A-VU_Kiennghi_TTCP" xfId="2487" xr:uid="{00000000-0005-0000-0000-0000A32D0000}"/>
    <cellStyle name="H_D-A-VU_Kiennghi_TTCP_Bosung" xfId="2488" xr:uid="{00000000-0005-0000-0000-0000A42D0000}"/>
    <cellStyle name="H_D-A-VU_Kiennghi_TTCP_Bosung_lan2" xfId="2489" xr:uid="{00000000-0005-0000-0000-0000A52D0000}"/>
    <cellStyle name="H_D-A-VU_Kiennghibosungvon_TTCP_2" xfId="2490" xr:uid="{00000000-0005-0000-0000-0000A62D0000}"/>
    <cellStyle name="H_D-A-VU_Nhucauvon_2010" xfId="2511" xr:uid="{00000000-0005-0000-0000-0000BB2D0000}"/>
    <cellStyle name="H_D-A-VU_Nhucauvon_2010_6_BCXDCB_6thang_2010_BCH" xfId="2512" xr:uid="{00000000-0005-0000-0000-0000BC2D0000}"/>
    <cellStyle name="H_D-A-VU_Phanbotindung_2009_KH" xfId="2513" xr:uid="{00000000-0005-0000-0000-0000BD2D0000}"/>
    <cellStyle name="H_D-A-VU_Phanbotindung_2009_KH_6_Dieuchinh_6thang_2010_Totrinh_HDND" xfId="2514" xr:uid="{00000000-0005-0000-0000-0000BE2D0000}"/>
    <cellStyle name="H_D-A-VU_Phanbotindung_2009_KH_BCXDCB_6thang_2010_BTV" xfId="2515" xr:uid="{00000000-0005-0000-0000-0000BF2D0000}"/>
    <cellStyle name="H_D-A-VU_Phanbotindung_2009_KH_Nhucauvon_2010" xfId="2516" xr:uid="{00000000-0005-0000-0000-0000C02D0000}"/>
    <cellStyle name="H_D-A-VU_Phanbotindung_2009_KH_Nhucauvon_2010_6_BCXDCB_6thang_2010_BCH" xfId="2517" xr:uid="{00000000-0005-0000-0000-0000C12D0000}"/>
    <cellStyle name="H_HSTHAU" xfId="2518" xr:uid="{00000000-0005-0000-0000-0000C22D0000}"/>
    <cellStyle name="H_HSTHAU_6_Dieuchinh_6thang_2010_Totrinh_HDND" xfId="2519" xr:uid="{00000000-0005-0000-0000-0000C32D0000}"/>
    <cellStyle name="H_HSTHAU_BCXDCB_6thang_2010_BTV" xfId="2520" xr:uid="{00000000-0005-0000-0000-0000C42D0000}"/>
    <cellStyle name="H_HSTHAU_BieuKH.TM(T12.Gui TH)_2" xfId="2521" xr:uid="{00000000-0005-0000-0000-0000C52D0000}"/>
    <cellStyle name="H_HSTHAU_BieuKH.TM(T12.Gui TH)_2_6_Dieuchinh_6thang_2010_Totrinh_HDND" xfId="2522" xr:uid="{00000000-0005-0000-0000-0000C62D0000}"/>
    <cellStyle name="H_HSTHAU_BieuKH.TM(T12.Gui TH)_2_BCXDCB_6thang_2010_BTV" xfId="2523" xr:uid="{00000000-0005-0000-0000-0000C72D0000}"/>
    <cellStyle name="H_HSTHAU_BieuKH.TM(T12.Gui TH)_2_Nhucauvon_2010" xfId="2524" xr:uid="{00000000-0005-0000-0000-0000C82D0000}"/>
    <cellStyle name="H_HSTHAU_BieuKH.TM(T12.Gui TH)_2_Nhucauvon_2010_6_BCXDCB_6thang_2010_BCH" xfId="2525" xr:uid="{00000000-0005-0000-0000-0000C92D0000}"/>
    <cellStyle name="H_HSTHAU_Chi tieu su nghiep VHXH 2009 chi tiet_01_12qh3t12" xfId="2526" xr:uid="{00000000-0005-0000-0000-0000CA2D0000}"/>
    <cellStyle name="H_HSTHAU_Chi tieu su nghiep VHXH 2009 chi tiet_01_12qh3t12_6_Dieuchinh_6thang_2010_Totrinh_HDND" xfId="2527" xr:uid="{00000000-0005-0000-0000-0000CB2D0000}"/>
    <cellStyle name="H_HSTHAU_Chi tieu su nghiep VHXH 2009 chi tiet_01_12qh3t12_BCXDCB_6thang_2010_BTV" xfId="2528" xr:uid="{00000000-0005-0000-0000-0000CC2D0000}"/>
    <cellStyle name="H_HSTHAU_Chi tieu su nghiep VHXH 2009 chi tiet_01_12qh3t12_Nhucauvon_2010" xfId="2529" xr:uid="{00000000-0005-0000-0000-0000CD2D0000}"/>
    <cellStyle name="H_HSTHAU_Chi tieu su nghiep VHXH 2009 chi tiet_01_12qh3t12_Nhucauvon_2010_6_BCXDCB_6thang_2010_BCH" xfId="2530" xr:uid="{00000000-0005-0000-0000-0000CE2D0000}"/>
    <cellStyle name="H_HSTHAU_Chinhthuc_Dongquyen_NLN" xfId="2531" xr:uid="{00000000-0005-0000-0000-0000CF2D0000}"/>
    <cellStyle name="H_HSTHAU_Chinhthuc_Dongquyen_NLN_6_Dieuchinh_6thang_2010_Totrinh_HDND" xfId="2532" xr:uid="{00000000-0005-0000-0000-0000D02D0000}"/>
    <cellStyle name="H_HSTHAU_Chinhthuc_Dongquyen_NLN_BCXDCB_6thang_2010_BTV" xfId="2533" xr:uid="{00000000-0005-0000-0000-0000D12D0000}"/>
    <cellStyle name="H_HSTHAU_Chinhthuc_Dongquyen_NLN_Nhucauvon_2010" xfId="2534" xr:uid="{00000000-0005-0000-0000-0000D22D0000}"/>
    <cellStyle name="H_HSTHAU_Chinhthuc_Dongquyen_NLN_Nhucauvon_2010_6_BCXDCB_6thang_2010_BCH" xfId="2535" xr:uid="{00000000-0005-0000-0000-0000D32D0000}"/>
    <cellStyle name="H_HSTHAU_ChiTieu_KeHoach_2009" xfId="2536" xr:uid="{00000000-0005-0000-0000-0000D42D0000}"/>
    <cellStyle name="H_HSTHAU_ChiTieu_KeHoach_2009_6_Dieuchinh_6thang_2010_Totrinh_HDND" xfId="2537" xr:uid="{00000000-0005-0000-0000-0000D52D0000}"/>
    <cellStyle name="H_HSTHAU_ChiTieu_KeHoach_2009_BCXDCB_6thang_2010_BTV" xfId="2538" xr:uid="{00000000-0005-0000-0000-0000D62D0000}"/>
    <cellStyle name="H_HSTHAU_ChiTieu_KeHoach_2009_Nhucauvon_2010" xfId="2539" xr:uid="{00000000-0005-0000-0000-0000D72D0000}"/>
    <cellStyle name="H_HSTHAU_ChiTieu_KeHoach_2009_Nhucauvon_2010_6_BCXDCB_6thang_2010_BCH" xfId="2540" xr:uid="{00000000-0005-0000-0000-0000D82D0000}"/>
    <cellStyle name="H_HSTHAU_Danhmuc_Quyhoach2009" xfId="2541" xr:uid="{00000000-0005-0000-0000-0000D92D0000}"/>
    <cellStyle name="H_HSTHAU_Danhmuc_Quyhoach2009_6_Dieuchinh_6thang_2010_Totrinh_HDND" xfId="2542" xr:uid="{00000000-0005-0000-0000-0000DA2D0000}"/>
    <cellStyle name="H_HSTHAU_Danhmuc_Quyhoach2009_BCXDCB_6thang_2010_BTV" xfId="2543" xr:uid="{00000000-0005-0000-0000-0000DB2D0000}"/>
    <cellStyle name="H_HSTHAU_Danhmuc_Quyhoach2009_Nhucauvon_2010" xfId="2544" xr:uid="{00000000-0005-0000-0000-0000DC2D0000}"/>
    <cellStyle name="H_HSTHAU_Danhmuc_Quyhoach2009_Nhucauvon_2010_6_BCXDCB_6thang_2010_BCH" xfId="2545" xr:uid="{00000000-0005-0000-0000-0000DD2D0000}"/>
    <cellStyle name="H_HSTHAU_KH Von Dieu tra CBMT 2009ngay3t12qh4t12" xfId="2550" xr:uid="{00000000-0005-0000-0000-0000E22D0000}"/>
    <cellStyle name="H_HSTHAU_KH Von Dieu tra CBMT 2009ngay3t12qh4t12_6_Dieuchinh_6thang_2010_Totrinh_HDND" xfId="2551" xr:uid="{00000000-0005-0000-0000-0000E32D0000}"/>
    <cellStyle name="H_HSTHAU_KH Von Dieu tra CBMT 2009ngay3t12qh4t12_BCXDCB_6thang_2010_BTV" xfId="2552" xr:uid="{00000000-0005-0000-0000-0000E42D0000}"/>
    <cellStyle name="H_HSTHAU_KH Von Dieu tra CBMT 2009ngay3t12qh4t12_Nhucauvon_2010" xfId="2553" xr:uid="{00000000-0005-0000-0000-0000E52D0000}"/>
    <cellStyle name="H_HSTHAU_KH Von Dieu tra CBMT 2009ngay3t12qh4t12_Nhucauvon_2010_6_BCXDCB_6thang_2010_BCH" xfId="2554" xr:uid="{00000000-0005-0000-0000-0000E62D0000}"/>
    <cellStyle name="H_HSTHAU_KH_2009_CongThuong" xfId="2555" xr:uid="{00000000-0005-0000-0000-0000E72D0000}"/>
    <cellStyle name="H_HSTHAU_KH_2009_CongThuong_6_Dieuchinh_6thang_2010_Totrinh_HDND" xfId="2556" xr:uid="{00000000-0005-0000-0000-0000E82D0000}"/>
    <cellStyle name="H_HSTHAU_KH_2009_CongThuong_BCXDCB_6thang_2010_BTV" xfId="2557" xr:uid="{00000000-0005-0000-0000-0000E92D0000}"/>
    <cellStyle name="H_HSTHAU_KH_2009_CongThuong_Nhucauvon_2010" xfId="2558" xr:uid="{00000000-0005-0000-0000-0000EA2D0000}"/>
    <cellStyle name="H_HSTHAU_KH_2009_CongThuong_Nhucauvon_2010_6_BCXDCB_6thang_2010_BCH" xfId="2559" xr:uid="{00000000-0005-0000-0000-0000EB2D0000}"/>
    <cellStyle name="H_HSTHAU_KH_SXNL_2009" xfId="2560" xr:uid="{00000000-0005-0000-0000-0000EC2D0000}"/>
    <cellStyle name="H_HSTHAU_KH_SXNL_2009_6_Dieuchinh_6thang_2010_Totrinh_HDND" xfId="2561" xr:uid="{00000000-0005-0000-0000-0000ED2D0000}"/>
    <cellStyle name="H_HSTHAU_KH_SXNL_2009_BCXDCB_6thang_2010_BTV" xfId="2562" xr:uid="{00000000-0005-0000-0000-0000EE2D0000}"/>
    <cellStyle name="H_HSTHAU_KH_SXNL_2009_Nhucauvon_2010" xfId="2563" xr:uid="{00000000-0005-0000-0000-0000EF2D0000}"/>
    <cellStyle name="H_HSTHAU_KH_SXNL_2009_Nhucauvon_2010_6_BCXDCB_6thang_2010_BCH" xfId="2564" xr:uid="{00000000-0005-0000-0000-0000F02D0000}"/>
    <cellStyle name="H_HSTHAU_KHXDCB_2009_ HDND" xfId="2565" xr:uid="{00000000-0005-0000-0000-0000F12D0000}"/>
    <cellStyle name="H_HSTHAU_KHXDCB_2009_ HDND_6_Dieuchinh_6thang_2010_Totrinh_HDND" xfId="2566" xr:uid="{00000000-0005-0000-0000-0000F22D0000}"/>
    <cellStyle name="H_HSTHAU_KHXDCB_2009_ HDND_BCXDCB_6thang_2010_BTV" xfId="2567" xr:uid="{00000000-0005-0000-0000-0000F32D0000}"/>
    <cellStyle name="H_HSTHAU_KHXDCB_2009_ HDND_Nhucauvon_2010" xfId="2568" xr:uid="{00000000-0005-0000-0000-0000F42D0000}"/>
    <cellStyle name="H_HSTHAU_KHXDCB_2009_ HDND_Nhucauvon_2010_6_BCXDCB_6thang_2010_BCH" xfId="2569" xr:uid="{00000000-0005-0000-0000-0000F52D0000}"/>
    <cellStyle name="H_HSTHAU_Kiennghi_TTCP" xfId="2546" xr:uid="{00000000-0005-0000-0000-0000DE2D0000}"/>
    <cellStyle name="H_HSTHAU_Kiennghi_TTCP_Bosung" xfId="2547" xr:uid="{00000000-0005-0000-0000-0000DF2D0000}"/>
    <cellStyle name="H_HSTHAU_Kiennghi_TTCP_Bosung_lan2" xfId="2548" xr:uid="{00000000-0005-0000-0000-0000E02D0000}"/>
    <cellStyle name="H_HSTHAU_Kiennghibosungvon_TTCP_2" xfId="2549" xr:uid="{00000000-0005-0000-0000-0000E12D0000}"/>
    <cellStyle name="H_HSTHAU_Nhucauvon_2010" xfId="2570" xr:uid="{00000000-0005-0000-0000-0000F62D0000}"/>
    <cellStyle name="H_HSTHAU_Nhucauvon_2010_6_BCXDCB_6thang_2010_BCH" xfId="2571" xr:uid="{00000000-0005-0000-0000-0000F72D0000}"/>
    <cellStyle name="H_HSTHAU_Phanbotindung_2009_KH" xfId="2572" xr:uid="{00000000-0005-0000-0000-0000F82D0000}"/>
    <cellStyle name="H_HSTHAU_Phanbotindung_2009_KH_6_Dieuchinh_6thang_2010_Totrinh_HDND" xfId="2573" xr:uid="{00000000-0005-0000-0000-0000F92D0000}"/>
    <cellStyle name="H_HSTHAU_Phanbotindung_2009_KH_BCXDCB_6thang_2010_BTV" xfId="2574" xr:uid="{00000000-0005-0000-0000-0000FA2D0000}"/>
    <cellStyle name="H_HSTHAU_Phanbotindung_2009_KH_Nhucauvon_2010" xfId="2575" xr:uid="{00000000-0005-0000-0000-0000FB2D0000}"/>
    <cellStyle name="H_HSTHAU_Phanbotindung_2009_KH_Nhucauvon_2010_6_BCXDCB_6thang_2010_BCH" xfId="2576" xr:uid="{00000000-0005-0000-0000-0000FC2D0000}"/>
    <cellStyle name="H_KH Von Dieu tra CBMT 2009ngay3t12qh4t12" xfId="2581" xr:uid="{00000000-0005-0000-0000-0000012E0000}"/>
    <cellStyle name="H_KH Von Dieu tra CBMT 2009ngay3t12qh4t12_6_Dieuchinh_6thang_2010_Totrinh_HDND" xfId="2582" xr:uid="{00000000-0005-0000-0000-0000022E0000}"/>
    <cellStyle name="H_KH Von Dieu tra CBMT 2009ngay3t12qh4t12_BCXDCB_6thang_2010_BTV" xfId="2583" xr:uid="{00000000-0005-0000-0000-0000032E0000}"/>
    <cellStyle name="H_KH Von Dieu tra CBMT 2009ngay3t12qh4t12_Nhucauvon_2010" xfId="2584" xr:uid="{00000000-0005-0000-0000-0000042E0000}"/>
    <cellStyle name="H_KH Von Dieu tra CBMT 2009ngay3t12qh4t12_Nhucauvon_2010_6_BCXDCB_6thang_2010_BCH" xfId="2585" xr:uid="{00000000-0005-0000-0000-0000052E0000}"/>
    <cellStyle name="H_KH_2009_CongThuong" xfId="2586" xr:uid="{00000000-0005-0000-0000-0000062E0000}"/>
    <cellStyle name="H_KH_2009_CongThuong_6_Dieuchinh_6thang_2010_Totrinh_HDND" xfId="2587" xr:uid="{00000000-0005-0000-0000-0000072E0000}"/>
    <cellStyle name="H_KH_2009_CongThuong_BCXDCB_6thang_2010_BTV" xfId="2588" xr:uid="{00000000-0005-0000-0000-0000082E0000}"/>
    <cellStyle name="H_KH_2009_CongThuong_Nhucauvon_2010" xfId="2589" xr:uid="{00000000-0005-0000-0000-0000092E0000}"/>
    <cellStyle name="H_KH_2009_CongThuong_Nhucauvon_2010_6_BCXDCB_6thang_2010_BCH" xfId="2590" xr:uid="{00000000-0005-0000-0000-00000A2E0000}"/>
    <cellStyle name="H_KH_SXNL_2009" xfId="2591" xr:uid="{00000000-0005-0000-0000-00000B2E0000}"/>
    <cellStyle name="H_KH_SXNL_2009_6_Dieuchinh_6thang_2010_Totrinh_HDND" xfId="2592" xr:uid="{00000000-0005-0000-0000-00000C2E0000}"/>
    <cellStyle name="H_KH_SXNL_2009_BCXDCB_6thang_2010_BTV" xfId="2593" xr:uid="{00000000-0005-0000-0000-00000D2E0000}"/>
    <cellStyle name="H_KH_SXNL_2009_Nhucauvon_2010" xfId="2594" xr:uid="{00000000-0005-0000-0000-00000E2E0000}"/>
    <cellStyle name="H_KH_SXNL_2009_Nhucauvon_2010_6_BCXDCB_6thang_2010_BCH" xfId="2595" xr:uid="{00000000-0005-0000-0000-00000F2E0000}"/>
    <cellStyle name="H_KHXDCB_2009_ HDND" xfId="2596" xr:uid="{00000000-0005-0000-0000-0000102E0000}"/>
    <cellStyle name="H_KHXDCB_2009_ HDND_6_Dieuchinh_6thang_2010_Totrinh_HDND" xfId="2597" xr:uid="{00000000-0005-0000-0000-0000112E0000}"/>
    <cellStyle name="H_KHXDCB_2009_ HDND_BCXDCB_6thang_2010_BTV" xfId="2598" xr:uid="{00000000-0005-0000-0000-0000122E0000}"/>
    <cellStyle name="H_KHXDCB_2009_ HDND_Nhucauvon_2010" xfId="2599" xr:uid="{00000000-0005-0000-0000-0000132E0000}"/>
    <cellStyle name="H_KHXDCB_2009_ HDND_Nhucauvon_2010_6_BCXDCB_6thang_2010_BCH" xfId="2600" xr:uid="{00000000-0005-0000-0000-0000142E0000}"/>
    <cellStyle name="H_Kiennghi_TTCP" xfId="2577" xr:uid="{00000000-0005-0000-0000-0000FD2D0000}"/>
    <cellStyle name="H_Kiennghi_TTCP_Bosung" xfId="2578" xr:uid="{00000000-0005-0000-0000-0000FE2D0000}"/>
    <cellStyle name="H_Kiennghi_TTCP_Bosung_lan2" xfId="2579" xr:uid="{00000000-0005-0000-0000-0000FF2D0000}"/>
    <cellStyle name="H_Kiennghibosungvon_TTCP_2" xfId="2580" xr:uid="{00000000-0005-0000-0000-0000002E0000}"/>
    <cellStyle name="H_Nhucauvon_2010" xfId="2601" xr:uid="{00000000-0005-0000-0000-0000152E0000}"/>
    <cellStyle name="H_Nhucauvon_2010_6_BCXDCB_6thang_2010_BCH" xfId="2602" xr:uid="{00000000-0005-0000-0000-0000162E0000}"/>
    <cellStyle name="H_Phanbotindung_2009_KH" xfId="2603" xr:uid="{00000000-0005-0000-0000-0000172E0000}"/>
    <cellStyle name="H_Phanbotindung_2009_KH_6_Dieuchinh_6thang_2010_Totrinh_HDND" xfId="2604" xr:uid="{00000000-0005-0000-0000-0000182E0000}"/>
    <cellStyle name="H_Phanbotindung_2009_KH_BCXDCB_6thang_2010_BTV" xfId="2605" xr:uid="{00000000-0005-0000-0000-0000192E0000}"/>
    <cellStyle name="H_Phanbotindung_2009_KH_Nhucauvon_2010" xfId="2606" xr:uid="{00000000-0005-0000-0000-00001A2E0000}"/>
    <cellStyle name="H_Phanbotindung_2009_KH_Nhucauvon_2010_6_BCXDCB_6thang_2010_BCH" xfId="2607" xr:uid="{00000000-0005-0000-0000-00001B2E0000}"/>
    <cellStyle name="ha" xfId="2608" xr:uid="{00000000-0005-0000-0000-00001C2E0000}"/>
    <cellStyle name="HAI" xfId="2609" xr:uid="{00000000-0005-0000-0000-00001D2E0000}"/>
    <cellStyle name="hai 2" xfId="10129" xr:uid="{00000000-0005-0000-0000-00001E2E0000}"/>
    <cellStyle name="Head 1" xfId="2610" xr:uid="{00000000-0005-0000-0000-00001F2E0000}"/>
    <cellStyle name="HEADER" xfId="2611" xr:uid="{00000000-0005-0000-0000-0000202E0000}"/>
    <cellStyle name="HEADER 2" xfId="3495" xr:uid="{00000000-0005-0000-0000-0000212E0000}"/>
    <cellStyle name="HEADER 3" xfId="3935" xr:uid="{00000000-0005-0000-0000-0000222E0000}"/>
    <cellStyle name="HEADER 4" xfId="10130" xr:uid="{00000000-0005-0000-0000-0000232E0000}"/>
    <cellStyle name="Header1" xfId="2612" xr:uid="{00000000-0005-0000-0000-0000242E0000}"/>
    <cellStyle name="Header2" xfId="2613" xr:uid="{00000000-0005-0000-0000-0000252E0000}"/>
    <cellStyle name="Header2 2" xfId="13544" xr:uid="{00000000-0005-0000-0000-0000262E0000}"/>
    <cellStyle name="Header2 2 2" xfId="15572" xr:uid="{00000000-0005-0000-0000-0000272E0000}"/>
    <cellStyle name="Header2 2 2 2" xfId="18601" xr:uid="{00000000-0005-0000-0000-0000282E0000}"/>
    <cellStyle name="Header2 2 2 2 2" xfId="30563" xr:uid="{00000000-0005-0000-0000-0000292E0000}"/>
    <cellStyle name="Header2 2 2 2 2 2" xfId="52169" xr:uid="{00000000-0005-0000-0000-00002A2E0000}"/>
    <cellStyle name="Header2 2 2 2 3" xfId="24596" xr:uid="{00000000-0005-0000-0000-00002B2E0000}"/>
    <cellStyle name="Header2 2 2 2 3 2" xfId="46233" xr:uid="{00000000-0005-0000-0000-00002C2E0000}"/>
    <cellStyle name="Header2 2 2 2 4" xfId="40256" xr:uid="{00000000-0005-0000-0000-00002D2E0000}"/>
    <cellStyle name="Header2 2 2 3" xfId="18615" xr:uid="{00000000-0005-0000-0000-00002E2E0000}"/>
    <cellStyle name="Header2 2 2 3 2" xfId="30577" xr:uid="{00000000-0005-0000-0000-00002F2E0000}"/>
    <cellStyle name="Header2 2 2 3 2 2" xfId="52183" xr:uid="{00000000-0005-0000-0000-0000302E0000}"/>
    <cellStyle name="Header2 2 2 3 3" xfId="24610" xr:uid="{00000000-0005-0000-0000-0000312E0000}"/>
    <cellStyle name="Header2 2 2 3 3 2" xfId="46247" xr:uid="{00000000-0005-0000-0000-0000322E0000}"/>
    <cellStyle name="Header2 2 2 3 4" xfId="40270" xr:uid="{00000000-0005-0000-0000-0000332E0000}"/>
    <cellStyle name="Header2 2 2 4" xfId="27586" xr:uid="{00000000-0005-0000-0000-0000342E0000}"/>
    <cellStyle name="Header2 2 2 4 2" xfId="49198" xr:uid="{00000000-0005-0000-0000-0000352E0000}"/>
    <cellStyle name="Header2 2 2 5" xfId="21619" xr:uid="{00000000-0005-0000-0000-0000362E0000}"/>
    <cellStyle name="Header2 2 2 5 2" xfId="43256" xr:uid="{00000000-0005-0000-0000-0000372E0000}"/>
    <cellStyle name="Header2 2 2 6" xfId="37274" xr:uid="{00000000-0005-0000-0000-0000382E0000}"/>
    <cellStyle name="Header2 2 3" xfId="16634" xr:uid="{00000000-0005-0000-0000-0000392E0000}"/>
    <cellStyle name="Header2 2 3 2" xfId="28604" xr:uid="{00000000-0005-0000-0000-00003A2E0000}"/>
    <cellStyle name="Header2 2 3 2 2" xfId="50210" xr:uid="{00000000-0005-0000-0000-00003B2E0000}"/>
    <cellStyle name="Header2 2 3 3" xfId="22637" xr:uid="{00000000-0005-0000-0000-00003C2E0000}"/>
    <cellStyle name="Header2 2 3 3 2" xfId="44274" xr:uid="{00000000-0005-0000-0000-00003D2E0000}"/>
    <cellStyle name="Header2 2 3 4" xfId="38289" xr:uid="{00000000-0005-0000-0000-00003E2E0000}"/>
    <cellStyle name="Header2 2 4" xfId="18609" xr:uid="{00000000-0005-0000-0000-00003F2E0000}"/>
    <cellStyle name="Header2 2 4 2" xfId="30571" xr:uid="{00000000-0005-0000-0000-0000402E0000}"/>
    <cellStyle name="Header2 2 4 2 2" xfId="52177" xr:uid="{00000000-0005-0000-0000-0000412E0000}"/>
    <cellStyle name="Header2 2 4 3" xfId="24604" xr:uid="{00000000-0005-0000-0000-0000422E0000}"/>
    <cellStyle name="Header2 2 4 3 2" xfId="46241" xr:uid="{00000000-0005-0000-0000-0000432E0000}"/>
    <cellStyle name="Header2 2 4 4" xfId="40264" xr:uid="{00000000-0005-0000-0000-0000442E0000}"/>
    <cellStyle name="Header2 2 5" xfId="25622" xr:uid="{00000000-0005-0000-0000-0000452E0000}"/>
    <cellStyle name="Header2 2 5 2" xfId="47239" xr:uid="{00000000-0005-0000-0000-0000462E0000}"/>
    <cellStyle name="Header2 2 6" xfId="19655" xr:uid="{00000000-0005-0000-0000-0000472E0000}"/>
    <cellStyle name="Header2 2 6 2" xfId="41297" xr:uid="{00000000-0005-0000-0000-0000482E0000}"/>
    <cellStyle name="Header2 2 7" xfId="35288" xr:uid="{00000000-0005-0000-0000-0000492E0000}"/>
    <cellStyle name="Header2 3" xfId="15573" xr:uid="{00000000-0005-0000-0000-00004A2E0000}"/>
    <cellStyle name="Header2 3 2" xfId="18602" xr:uid="{00000000-0005-0000-0000-00004B2E0000}"/>
    <cellStyle name="Header2 3 2 2" xfId="30564" xr:uid="{00000000-0005-0000-0000-00004C2E0000}"/>
    <cellStyle name="Header2 3 2 2 2" xfId="52170" xr:uid="{00000000-0005-0000-0000-00004D2E0000}"/>
    <cellStyle name="Header2 3 2 3" xfId="24597" xr:uid="{00000000-0005-0000-0000-00004E2E0000}"/>
    <cellStyle name="Header2 3 2 3 2" xfId="46234" xr:uid="{00000000-0005-0000-0000-00004F2E0000}"/>
    <cellStyle name="Header2 3 2 4" xfId="40257" xr:uid="{00000000-0005-0000-0000-0000502E0000}"/>
    <cellStyle name="Header2 3 3" xfId="18616" xr:uid="{00000000-0005-0000-0000-0000512E0000}"/>
    <cellStyle name="Header2 3 3 2" xfId="30578" xr:uid="{00000000-0005-0000-0000-0000522E0000}"/>
    <cellStyle name="Header2 3 3 2 2" xfId="52184" xr:uid="{00000000-0005-0000-0000-0000532E0000}"/>
    <cellStyle name="Header2 3 3 3" xfId="24611" xr:uid="{00000000-0005-0000-0000-0000542E0000}"/>
    <cellStyle name="Header2 3 3 3 2" xfId="46248" xr:uid="{00000000-0005-0000-0000-0000552E0000}"/>
    <cellStyle name="Header2 3 3 4" xfId="40271" xr:uid="{00000000-0005-0000-0000-0000562E0000}"/>
    <cellStyle name="Header2 3 4" xfId="27587" xr:uid="{00000000-0005-0000-0000-0000572E0000}"/>
    <cellStyle name="Header2 3 4 2" xfId="49199" xr:uid="{00000000-0005-0000-0000-0000582E0000}"/>
    <cellStyle name="Header2 3 5" xfId="21620" xr:uid="{00000000-0005-0000-0000-0000592E0000}"/>
    <cellStyle name="Header2 3 5 2" xfId="43257" xr:uid="{00000000-0005-0000-0000-00005A2E0000}"/>
    <cellStyle name="Header2 3 6" xfId="37275" xr:uid="{00000000-0005-0000-0000-00005B2E0000}"/>
    <cellStyle name="Header2 4" xfId="15624" xr:uid="{00000000-0005-0000-0000-00005C2E0000}"/>
    <cellStyle name="Header2 4 2" xfId="27597" xr:uid="{00000000-0005-0000-0000-00005D2E0000}"/>
    <cellStyle name="Header2 4 2 2" xfId="49203" xr:uid="{00000000-0005-0000-0000-00005E2E0000}"/>
    <cellStyle name="Header2 4 3" xfId="21630" xr:uid="{00000000-0005-0000-0000-00005F2E0000}"/>
    <cellStyle name="Header2 4 3 2" xfId="43267" xr:uid="{00000000-0005-0000-0000-0000602E0000}"/>
    <cellStyle name="Header2 4 4" xfId="37279" xr:uid="{00000000-0005-0000-0000-0000612E0000}"/>
    <cellStyle name="Header2 5" xfId="15650" xr:uid="{00000000-0005-0000-0000-0000622E0000}"/>
    <cellStyle name="Header2 5 2" xfId="27622" xr:uid="{00000000-0005-0000-0000-0000632E0000}"/>
    <cellStyle name="Header2 5 2 2" xfId="49228" xr:uid="{00000000-0005-0000-0000-0000642E0000}"/>
    <cellStyle name="Header2 5 3" xfId="21655" xr:uid="{00000000-0005-0000-0000-0000652E0000}"/>
    <cellStyle name="Header2 5 3 2" xfId="43292" xr:uid="{00000000-0005-0000-0000-0000662E0000}"/>
    <cellStyle name="Header2 5 4" xfId="37305" xr:uid="{00000000-0005-0000-0000-0000672E0000}"/>
    <cellStyle name="Header2 6" xfId="18636" xr:uid="{00000000-0005-0000-0000-0000682E0000}"/>
    <cellStyle name="Header2 6 2" xfId="30581" xr:uid="{00000000-0005-0000-0000-0000692E0000}"/>
    <cellStyle name="Header2 6 2 2" xfId="52187" xr:uid="{00000000-0005-0000-0000-00006A2E0000}"/>
    <cellStyle name="Header2 6 3" xfId="24614" xr:uid="{00000000-0005-0000-0000-00006B2E0000}"/>
    <cellStyle name="Header2 6 3 2" xfId="46251" xr:uid="{00000000-0005-0000-0000-00006C2E0000}"/>
    <cellStyle name="Header2 6 4" xfId="40282" xr:uid="{00000000-0005-0000-0000-00006D2E0000}"/>
    <cellStyle name="Header2 7" xfId="30702" xr:uid="{00000000-0005-0000-0000-00006E2E0000}"/>
    <cellStyle name="Heading 1 2" xfId="10131" xr:uid="{00000000-0005-0000-0000-00006F2E0000}"/>
    <cellStyle name="Heading 2 2" xfId="10132" xr:uid="{00000000-0005-0000-0000-0000702E0000}"/>
    <cellStyle name="Heading 3 2" xfId="10133" xr:uid="{00000000-0005-0000-0000-0000712E0000}"/>
    <cellStyle name="Heading 4 2" xfId="10134" xr:uid="{00000000-0005-0000-0000-0000722E0000}"/>
    <cellStyle name="HEADING1" xfId="2614" xr:uid="{00000000-0005-0000-0000-0000732E0000}"/>
    <cellStyle name="Heading1 1" xfId="2615" xr:uid="{00000000-0005-0000-0000-0000742E0000}"/>
    <cellStyle name="HEADING1 2" xfId="2616" xr:uid="{00000000-0005-0000-0000-0000752E0000}"/>
    <cellStyle name="Heading1 3" xfId="3496" xr:uid="{00000000-0005-0000-0000-0000762E0000}"/>
    <cellStyle name="Heading1 4" xfId="3936" xr:uid="{00000000-0005-0000-0000-0000772E0000}"/>
    <cellStyle name="HEADING1_Book1" xfId="2617" xr:uid="{00000000-0005-0000-0000-0000782E0000}"/>
    <cellStyle name="HEADING2" xfId="2618" xr:uid="{00000000-0005-0000-0000-0000792E0000}"/>
    <cellStyle name="HEADING2 2" xfId="2619" xr:uid="{00000000-0005-0000-0000-00007A2E0000}"/>
    <cellStyle name="Heading2 3" xfId="3497" xr:uid="{00000000-0005-0000-0000-00007B2E0000}"/>
    <cellStyle name="Heading2 4" xfId="3937" xr:uid="{00000000-0005-0000-0000-00007C2E0000}"/>
    <cellStyle name="HEADINGS" xfId="2620" xr:uid="{00000000-0005-0000-0000-00007D2E0000}"/>
    <cellStyle name="HEADINGSTOP" xfId="2621" xr:uid="{00000000-0005-0000-0000-00007E2E0000}"/>
    <cellStyle name="headoption" xfId="2622" xr:uid="{00000000-0005-0000-0000-00007F2E0000}"/>
    <cellStyle name="Hoa-Scholl" xfId="2623" xr:uid="{00000000-0005-0000-0000-0000802E0000}"/>
    <cellStyle name="Hoa-Scholl 2" xfId="10135" xr:uid="{00000000-0005-0000-0000-0000812E0000}"/>
    <cellStyle name="Hoa-Scholl 2 2" xfId="15972" xr:uid="{00000000-0005-0000-0000-0000822E0000}"/>
    <cellStyle name="Hoa-Scholl 2 2 2" xfId="27943" xr:uid="{00000000-0005-0000-0000-0000832E0000}"/>
    <cellStyle name="Hoa-Scholl 2 2 2 2" xfId="49549" xr:uid="{00000000-0005-0000-0000-0000842E0000}"/>
    <cellStyle name="Hoa-Scholl 2 2 3" xfId="21976" xr:uid="{00000000-0005-0000-0000-0000852E0000}"/>
    <cellStyle name="Hoa-Scholl 2 2 3 2" xfId="43613" xr:uid="{00000000-0005-0000-0000-0000862E0000}"/>
    <cellStyle name="Hoa-Scholl 2 2 4" xfId="37627" xr:uid="{00000000-0005-0000-0000-0000872E0000}"/>
    <cellStyle name="Hoa-Scholl 2 3" xfId="24942" xr:uid="{00000000-0005-0000-0000-0000882E0000}"/>
    <cellStyle name="Hoa-Scholl 2 4" xfId="18975" xr:uid="{00000000-0005-0000-0000-0000892E0000}"/>
    <cellStyle name="Hoa-Scholl 2 4 2" xfId="40617" xr:uid="{00000000-0005-0000-0000-00008A2E0000}"/>
    <cellStyle name="i·0" xfId="2624" xr:uid="{00000000-0005-0000-0000-00008B2E0000}"/>
    <cellStyle name="i·0 2" xfId="10136" xr:uid="{00000000-0005-0000-0000-00008C2E0000}"/>
    <cellStyle name="_x0001_í½?" xfId="2625" xr:uid="{00000000-0005-0000-0000-00008D2E0000}"/>
    <cellStyle name="_x0001_í½??_?B?O?" xfId="2626" xr:uid="{00000000-0005-0000-0000-00008E2E0000}"/>
    <cellStyle name="_x0001_íå_x001b_ô " xfId="2627" xr:uid="{00000000-0005-0000-0000-00008F2E0000}"/>
    <cellStyle name="_x0001_íå_x001b_ô ?[?0?.?0?0?]?_? ?A" xfId="2628" xr:uid="{00000000-0005-0000-0000-0000902E0000}"/>
    <cellStyle name="_x0001_íå_x001b_ô_" xfId="2629" xr:uid="{00000000-0005-0000-0000-0000912E0000}"/>
    <cellStyle name="Input [yellow]" xfId="2630" xr:uid="{00000000-0005-0000-0000-0000922E0000}"/>
    <cellStyle name="Input [yellow] 2" xfId="3498" xr:uid="{00000000-0005-0000-0000-0000932E0000}"/>
    <cellStyle name="Input [yellow] 2 2" xfId="15637" xr:uid="{00000000-0005-0000-0000-0000942E0000}"/>
    <cellStyle name="Input [yellow] 2 2 2" xfId="27610" xr:uid="{00000000-0005-0000-0000-0000952E0000}"/>
    <cellStyle name="Input [yellow] 2 2 2 2" xfId="49216" xr:uid="{00000000-0005-0000-0000-0000962E0000}"/>
    <cellStyle name="Input [yellow] 2 2 3" xfId="21643" xr:uid="{00000000-0005-0000-0000-0000972E0000}"/>
    <cellStyle name="Input [yellow] 2 2 3 2" xfId="43280" xr:uid="{00000000-0005-0000-0000-0000982E0000}"/>
    <cellStyle name="Input [yellow] 2 2 4" xfId="37292" xr:uid="{00000000-0005-0000-0000-0000992E0000}"/>
    <cellStyle name="Input [yellow] 2 3" xfId="24626" xr:uid="{00000000-0005-0000-0000-00009A2E0000}"/>
    <cellStyle name="Input [yellow] 2 4" xfId="18659" xr:uid="{00000000-0005-0000-0000-00009B2E0000}"/>
    <cellStyle name="Input [yellow] 2 4 2" xfId="40301" xr:uid="{00000000-0005-0000-0000-00009C2E0000}"/>
    <cellStyle name="Input [yellow] 3" xfId="3938" xr:uid="{00000000-0005-0000-0000-00009D2E0000}"/>
    <cellStyle name="Input [yellow] 3 2" xfId="15646" xr:uid="{00000000-0005-0000-0000-00009E2E0000}"/>
    <cellStyle name="Input [yellow] 3 2 2" xfId="27618" xr:uid="{00000000-0005-0000-0000-00009F2E0000}"/>
    <cellStyle name="Input [yellow] 3 2 2 2" xfId="49224" xr:uid="{00000000-0005-0000-0000-0000A02E0000}"/>
    <cellStyle name="Input [yellow] 3 2 3" xfId="21651" xr:uid="{00000000-0005-0000-0000-0000A12E0000}"/>
    <cellStyle name="Input [yellow] 3 2 3 2" xfId="43288" xr:uid="{00000000-0005-0000-0000-0000A22E0000}"/>
    <cellStyle name="Input [yellow] 3 2 4" xfId="37301" xr:uid="{00000000-0005-0000-0000-0000A32E0000}"/>
    <cellStyle name="Input [yellow] 3 3" xfId="24634" xr:uid="{00000000-0005-0000-0000-0000A42E0000}"/>
    <cellStyle name="Input [yellow] 3 4" xfId="18667" xr:uid="{00000000-0005-0000-0000-0000A52E0000}"/>
    <cellStyle name="Input [yellow] 3 4 2" xfId="40309" xr:uid="{00000000-0005-0000-0000-0000A62E0000}"/>
    <cellStyle name="Input [yellow] 4" xfId="10137" xr:uid="{00000000-0005-0000-0000-0000A72E0000}"/>
    <cellStyle name="Input [yellow] 4 2" xfId="15973" xr:uid="{00000000-0005-0000-0000-0000A82E0000}"/>
    <cellStyle name="Input [yellow] 4 2 2" xfId="27944" xr:uid="{00000000-0005-0000-0000-0000A92E0000}"/>
    <cellStyle name="Input [yellow] 4 2 2 2" xfId="49550" xr:uid="{00000000-0005-0000-0000-0000AA2E0000}"/>
    <cellStyle name="Input [yellow] 4 2 3" xfId="21977" xr:uid="{00000000-0005-0000-0000-0000AB2E0000}"/>
    <cellStyle name="Input [yellow] 4 2 3 2" xfId="43614" xr:uid="{00000000-0005-0000-0000-0000AC2E0000}"/>
    <cellStyle name="Input [yellow] 4 2 4" xfId="37628" xr:uid="{00000000-0005-0000-0000-0000AD2E0000}"/>
    <cellStyle name="Input [yellow] 4 3" xfId="24943" xr:uid="{00000000-0005-0000-0000-0000AE2E0000}"/>
    <cellStyle name="Input [yellow] 4 4" xfId="18976" xr:uid="{00000000-0005-0000-0000-0000AF2E0000}"/>
    <cellStyle name="Input [yellow] 4 4 2" xfId="40618" xr:uid="{00000000-0005-0000-0000-0000B02E0000}"/>
    <cellStyle name="Input 10" xfId="10138" xr:uid="{00000000-0005-0000-0000-0000B12E0000}"/>
    <cellStyle name="Input 10 2" xfId="15970" xr:uid="{00000000-0005-0000-0000-0000B22E0000}"/>
    <cellStyle name="Input 10 2 2" xfId="27941" xr:uid="{00000000-0005-0000-0000-0000B32E0000}"/>
    <cellStyle name="Input 10 2 2 2" xfId="49547" xr:uid="{00000000-0005-0000-0000-0000B42E0000}"/>
    <cellStyle name="Input 10 2 3" xfId="21974" xr:uid="{00000000-0005-0000-0000-0000B52E0000}"/>
    <cellStyle name="Input 10 2 3 2" xfId="43611" xr:uid="{00000000-0005-0000-0000-0000B62E0000}"/>
    <cellStyle name="Input 10 2 4" xfId="37625" xr:uid="{00000000-0005-0000-0000-0000B72E0000}"/>
    <cellStyle name="Input 10 3" xfId="24944" xr:uid="{00000000-0005-0000-0000-0000B82E0000}"/>
    <cellStyle name="Input 10 3 2" xfId="46561" xr:uid="{00000000-0005-0000-0000-0000B92E0000}"/>
    <cellStyle name="Input 10 4" xfId="18977" xr:uid="{00000000-0005-0000-0000-0000BA2E0000}"/>
    <cellStyle name="Input 10 4 2" xfId="40619" xr:uid="{00000000-0005-0000-0000-0000BB2E0000}"/>
    <cellStyle name="Input 11" xfId="10139" xr:uid="{00000000-0005-0000-0000-0000BC2E0000}"/>
    <cellStyle name="Input 11 2" xfId="15969" xr:uid="{00000000-0005-0000-0000-0000BD2E0000}"/>
    <cellStyle name="Input 11 2 2" xfId="27940" xr:uid="{00000000-0005-0000-0000-0000BE2E0000}"/>
    <cellStyle name="Input 11 2 2 2" xfId="49546" xr:uid="{00000000-0005-0000-0000-0000BF2E0000}"/>
    <cellStyle name="Input 11 2 3" xfId="21973" xr:uid="{00000000-0005-0000-0000-0000C02E0000}"/>
    <cellStyle name="Input 11 2 3 2" xfId="43610" xr:uid="{00000000-0005-0000-0000-0000C12E0000}"/>
    <cellStyle name="Input 11 2 4" xfId="37624" xr:uid="{00000000-0005-0000-0000-0000C22E0000}"/>
    <cellStyle name="Input 11 3" xfId="24945" xr:uid="{00000000-0005-0000-0000-0000C32E0000}"/>
    <cellStyle name="Input 11 3 2" xfId="46562" xr:uid="{00000000-0005-0000-0000-0000C42E0000}"/>
    <cellStyle name="Input 11 4" xfId="18978" xr:uid="{00000000-0005-0000-0000-0000C52E0000}"/>
    <cellStyle name="Input 11 4 2" xfId="40620" xr:uid="{00000000-0005-0000-0000-0000C62E0000}"/>
    <cellStyle name="Input 12" xfId="10140" xr:uid="{00000000-0005-0000-0000-0000C72E0000}"/>
    <cellStyle name="Input 12 2" xfId="15968" xr:uid="{00000000-0005-0000-0000-0000C82E0000}"/>
    <cellStyle name="Input 12 2 2" xfId="27939" xr:uid="{00000000-0005-0000-0000-0000C92E0000}"/>
    <cellStyle name="Input 12 2 2 2" xfId="49545" xr:uid="{00000000-0005-0000-0000-0000CA2E0000}"/>
    <cellStyle name="Input 12 2 3" xfId="21972" xr:uid="{00000000-0005-0000-0000-0000CB2E0000}"/>
    <cellStyle name="Input 12 2 3 2" xfId="43609" xr:uid="{00000000-0005-0000-0000-0000CC2E0000}"/>
    <cellStyle name="Input 12 2 4" xfId="37623" xr:uid="{00000000-0005-0000-0000-0000CD2E0000}"/>
    <cellStyle name="Input 12 3" xfId="24946" xr:uid="{00000000-0005-0000-0000-0000CE2E0000}"/>
    <cellStyle name="Input 12 3 2" xfId="46563" xr:uid="{00000000-0005-0000-0000-0000CF2E0000}"/>
    <cellStyle name="Input 12 4" xfId="18979" xr:uid="{00000000-0005-0000-0000-0000D02E0000}"/>
    <cellStyle name="Input 12 4 2" xfId="40621" xr:uid="{00000000-0005-0000-0000-0000D12E0000}"/>
    <cellStyle name="Input 13" xfId="10141" xr:uid="{00000000-0005-0000-0000-0000D22E0000}"/>
    <cellStyle name="Input 13 2" xfId="15967" xr:uid="{00000000-0005-0000-0000-0000D32E0000}"/>
    <cellStyle name="Input 13 2 2" xfId="27938" xr:uid="{00000000-0005-0000-0000-0000D42E0000}"/>
    <cellStyle name="Input 13 2 2 2" xfId="49544" xr:uid="{00000000-0005-0000-0000-0000D52E0000}"/>
    <cellStyle name="Input 13 2 3" xfId="21971" xr:uid="{00000000-0005-0000-0000-0000D62E0000}"/>
    <cellStyle name="Input 13 2 3 2" xfId="43608" xr:uid="{00000000-0005-0000-0000-0000D72E0000}"/>
    <cellStyle name="Input 13 2 4" xfId="37622" xr:uid="{00000000-0005-0000-0000-0000D82E0000}"/>
    <cellStyle name="Input 13 3" xfId="24947" xr:uid="{00000000-0005-0000-0000-0000D92E0000}"/>
    <cellStyle name="Input 13 3 2" xfId="46564" xr:uid="{00000000-0005-0000-0000-0000DA2E0000}"/>
    <cellStyle name="Input 13 4" xfId="18980" xr:uid="{00000000-0005-0000-0000-0000DB2E0000}"/>
    <cellStyle name="Input 13 4 2" xfId="40622" xr:uid="{00000000-0005-0000-0000-0000DC2E0000}"/>
    <cellStyle name="Input 14" xfId="10142" xr:uid="{00000000-0005-0000-0000-0000DD2E0000}"/>
    <cellStyle name="Input 14 2" xfId="15966" xr:uid="{00000000-0005-0000-0000-0000DE2E0000}"/>
    <cellStyle name="Input 14 2 2" xfId="27937" xr:uid="{00000000-0005-0000-0000-0000DF2E0000}"/>
    <cellStyle name="Input 14 2 2 2" xfId="49543" xr:uid="{00000000-0005-0000-0000-0000E02E0000}"/>
    <cellStyle name="Input 14 2 3" xfId="21970" xr:uid="{00000000-0005-0000-0000-0000E12E0000}"/>
    <cellStyle name="Input 14 2 3 2" xfId="43607" xr:uid="{00000000-0005-0000-0000-0000E22E0000}"/>
    <cellStyle name="Input 14 2 4" xfId="37621" xr:uid="{00000000-0005-0000-0000-0000E32E0000}"/>
    <cellStyle name="Input 14 3" xfId="24948" xr:uid="{00000000-0005-0000-0000-0000E42E0000}"/>
    <cellStyle name="Input 14 3 2" xfId="46565" xr:uid="{00000000-0005-0000-0000-0000E52E0000}"/>
    <cellStyle name="Input 14 4" xfId="18981" xr:uid="{00000000-0005-0000-0000-0000E62E0000}"/>
    <cellStyle name="Input 14 4 2" xfId="40623" xr:uid="{00000000-0005-0000-0000-0000E72E0000}"/>
    <cellStyle name="Input 15" xfId="10143" xr:uid="{00000000-0005-0000-0000-0000E82E0000}"/>
    <cellStyle name="Input 15 2" xfId="15965" xr:uid="{00000000-0005-0000-0000-0000E92E0000}"/>
    <cellStyle name="Input 15 2 2" xfId="27936" xr:uid="{00000000-0005-0000-0000-0000EA2E0000}"/>
    <cellStyle name="Input 15 2 2 2" xfId="49542" xr:uid="{00000000-0005-0000-0000-0000EB2E0000}"/>
    <cellStyle name="Input 15 2 3" xfId="21969" xr:uid="{00000000-0005-0000-0000-0000EC2E0000}"/>
    <cellStyle name="Input 15 2 3 2" xfId="43606" xr:uid="{00000000-0005-0000-0000-0000ED2E0000}"/>
    <cellStyle name="Input 15 2 4" xfId="37620" xr:uid="{00000000-0005-0000-0000-0000EE2E0000}"/>
    <cellStyle name="Input 15 3" xfId="24949" xr:uid="{00000000-0005-0000-0000-0000EF2E0000}"/>
    <cellStyle name="Input 15 3 2" xfId="46566" xr:uid="{00000000-0005-0000-0000-0000F02E0000}"/>
    <cellStyle name="Input 15 4" xfId="18982" xr:uid="{00000000-0005-0000-0000-0000F12E0000}"/>
    <cellStyle name="Input 15 4 2" xfId="40624" xr:uid="{00000000-0005-0000-0000-0000F22E0000}"/>
    <cellStyle name="Input 16" xfId="10144" xr:uid="{00000000-0005-0000-0000-0000F32E0000}"/>
    <cellStyle name="Input 16 2" xfId="15964" xr:uid="{00000000-0005-0000-0000-0000F42E0000}"/>
    <cellStyle name="Input 16 2 2" xfId="27935" xr:uid="{00000000-0005-0000-0000-0000F52E0000}"/>
    <cellStyle name="Input 16 2 2 2" xfId="49541" xr:uid="{00000000-0005-0000-0000-0000F62E0000}"/>
    <cellStyle name="Input 16 2 3" xfId="21968" xr:uid="{00000000-0005-0000-0000-0000F72E0000}"/>
    <cellStyle name="Input 16 2 3 2" xfId="43605" xr:uid="{00000000-0005-0000-0000-0000F82E0000}"/>
    <cellStyle name="Input 16 2 4" xfId="37619" xr:uid="{00000000-0005-0000-0000-0000F92E0000}"/>
    <cellStyle name="Input 16 3" xfId="24950" xr:uid="{00000000-0005-0000-0000-0000FA2E0000}"/>
    <cellStyle name="Input 16 3 2" xfId="46567" xr:uid="{00000000-0005-0000-0000-0000FB2E0000}"/>
    <cellStyle name="Input 16 4" xfId="18983" xr:uid="{00000000-0005-0000-0000-0000FC2E0000}"/>
    <cellStyle name="Input 16 4 2" xfId="40625" xr:uid="{00000000-0005-0000-0000-0000FD2E0000}"/>
    <cellStyle name="Input 17" xfId="10145" xr:uid="{00000000-0005-0000-0000-0000FE2E0000}"/>
    <cellStyle name="Input 17 2" xfId="15963" xr:uid="{00000000-0005-0000-0000-0000FF2E0000}"/>
    <cellStyle name="Input 17 2 2" xfId="27934" xr:uid="{00000000-0005-0000-0000-0000002F0000}"/>
    <cellStyle name="Input 17 2 2 2" xfId="49540" xr:uid="{00000000-0005-0000-0000-0000012F0000}"/>
    <cellStyle name="Input 17 2 3" xfId="21967" xr:uid="{00000000-0005-0000-0000-0000022F0000}"/>
    <cellStyle name="Input 17 2 3 2" xfId="43604" xr:uid="{00000000-0005-0000-0000-0000032F0000}"/>
    <cellStyle name="Input 17 2 4" xfId="37618" xr:uid="{00000000-0005-0000-0000-0000042F0000}"/>
    <cellStyle name="Input 17 3" xfId="24951" xr:uid="{00000000-0005-0000-0000-0000052F0000}"/>
    <cellStyle name="Input 17 3 2" xfId="46568" xr:uid="{00000000-0005-0000-0000-0000062F0000}"/>
    <cellStyle name="Input 17 4" xfId="18984" xr:uid="{00000000-0005-0000-0000-0000072F0000}"/>
    <cellStyle name="Input 17 4 2" xfId="40626" xr:uid="{00000000-0005-0000-0000-0000082F0000}"/>
    <cellStyle name="Input 2" xfId="10146" xr:uid="{00000000-0005-0000-0000-0000092F0000}"/>
    <cellStyle name="Input 2 2" xfId="15962" xr:uid="{00000000-0005-0000-0000-00000A2F0000}"/>
    <cellStyle name="Input 2 2 2" xfId="27933" xr:uid="{00000000-0005-0000-0000-00000B2F0000}"/>
    <cellStyle name="Input 2 2 2 2" xfId="49539" xr:uid="{00000000-0005-0000-0000-00000C2F0000}"/>
    <cellStyle name="Input 2 2 3" xfId="21966" xr:uid="{00000000-0005-0000-0000-00000D2F0000}"/>
    <cellStyle name="Input 2 2 3 2" xfId="43603" xr:uid="{00000000-0005-0000-0000-00000E2F0000}"/>
    <cellStyle name="Input 2 2 4" xfId="37617" xr:uid="{00000000-0005-0000-0000-00000F2F0000}"/>
    <cellStyle name="Input 2 3" xfId="24952" xr:uid="{00000000-0005-0000-0000-0000102F0000}"/>
    <cellStyle name="Input 2 3 2" xfId="46569" xr:uid="{00000000-0005-0000-0000-0000112F0000}"/>
    <cellStyle name="Input 2 4" xfId="18985" xr:uid="{00000000-0005-0000-0000-0000122F0000}"/>
    <cellStyle name="Input 2 4 2" xfId="40627" xr:uid="{00000000-0005-0000-0000-0000132F0000}"/>
    <cellStyle name="Input 3" xfId="10147" xr:uid="{00000000-0005-0000-0000-0000142F0000}"/>
    <cellStyle name="Input 3 2" xfId="15961" xr:uid="{00000000-0005-0000-0000-0000152F0000}"/>
    <cellStyle name="Input 3 2 2" xfId="27932" xr:uid="{00000000-0005-0000-0000-0000162F0000}"/>
    <cellStyle name="Input 3 2 2 2" xfId="49538" xr:uid="{00000000-0005-0000-0000-0000172F0000}"/>
    <cellStyle name="Input 3 2 3" xfId="21965" xr:uid="{00000000-0005-0000-0000-0000182F0000}"/>
    <cellStyle name="Input 3 2 3 2" xfId="43602" xr:uid="{00000000-0005-0000-0000-0000192F0000}"/>
    <cellStyle name="Input 3 2 4" xfId="37616" xr:uid="{00000000-0005-0000-0000-00001A2F0000}"/>
    <cellStyle name="Input 3 3" xfId="24953" xr:uid="{00000000-0005-0000-0000-00001B2F0000}"/>
    <cellStyle name="Input 3 3 2" xfId="46570" xr:uid="{00000000-0005-0000-0000-00001C2F0000}"/>
    <cellStyle name="Input 3 4" xfId="18986" xr:uid="{00000000-0005-0000-0000-00001D2F0000}"/>
    <cellStyle name="Input 3 4 2" xfId="40628" xr:uid="{00000000-0005-0000-0000-00001E2F0000}"/>
    <cellStyle name="Input 4" xfId="10148" xr:uid="{00000000-0005-0000-0000-00001F2F0000}"/>
    <cellStyle name="Input 4 2" xfId="15960" xr:uid="{00000000-0005-0000-0000-0000202F0000}"/>
    <cellStyle name="Input 4 2 2" xfId="27931" xr:uid="{00000000-0005-0000-0000-0000212F0000}"/>
    <cellStyle name="Input 4 2 2 2" xfId="49537" xr:uid="{00000000-0005-0000-0000-0000222F0000}"/>
    <cellStyle name="Input 4 2 3" xfId="21964" xr:uid="{00000000-0005-0000-0000-0000232F0000}"/>
    <cellStyle name="Input 4 2 3 2" xfId="43601" xr:uid="{00000000-0005-0000-0000-0000242F0000}"/>
    <cellStyle name="Input 4 2 4" xfId="37615" xr:uid="{00000000-0005-0000-0000-0000252F0000}"/>
    <cellStyle name="Input 4 3" xfId="24954" xr:uid="{00000000-0005-0000-0000-0000262F0000}"/>
    <cellStyle name="Input 4 3 2" xfId="46571" xr:uid="{00000000-0005-0000-0000-0000272F0000}"/>
    <cellStyle name="Input 4 4" xfId="18987" xr:uid="{00000000-0005-0000-0000-0000282F0000}"/>
    <cellStyle name="Input 4 4 2" xfId="40629" xr:uid="{00000000-0005-0000-0000-0000292F0000}"/>
    <cellStyle name="Input 5" xfId="10149" xr:uid="{00000000-0005-0000-0000-00002A2F0000}"/>
    <cellStyle name="Input 5 2" xfId="15959" xr:uid="{00000000-0005-0000-0000-00002B2F0000}"/>
    <cellStyle name="Input 5 2 2" xfId="27930" xr:uid="{00000000-0005-0000-0000-00002C2F0000}"/>
    <cellStyle name="Input 5 2 2 2" xfId="49536" xr:uid="{00000000-0005-0000-0000-00002D2F0000}"/>
    <cellStyle name="Input 5 2 3" xfId="21963" xr:uid="{00000000-0005-0000-0000-00002E2F0000}"/>
    <cellStyle name="Input 5 2 3 2" xfId="43600" xr:uid="{00000000-0005-0000-0000-00002F2F0000}"/>
    <cellStyle name="Input 5 2 4" xfId="37614" xr:uid="{00000000-0005-0000-0000-0000302F0000}"/>
    <cellStyle name="Input 5 3" xfId="24955" xr:uid="{00000000-0005-0000-0000-0000312F0000}"/>
    <cellStyle name="Input 5 3 2" xfId="46572" xr:uid="{00000000-0005-0000-0000-0000322F0000}"/>
    <cellStyle name="Input 5 4" xfId="18988" xr:uid="{00000000-0005-0000-0000-0000332F0000}"/>
    <cellStyle name="Input 5 4 2" xfId="40630" xr:uid="{00000000-0005-0000-0000-0000342F0000}"/>
    <cellStyle name="Input 6" xfId="10150" xr:uid="{00000000-0005-0000-0000-0000352F0000}"/>
    <cellStyle name="Input 6 2" xfId="15958" xr:uid="{00000000-0005-0000-0000-0000362F0000}"/>
    <cellStyle name="Input 6 2 2" xfId="27929" xr:uid="{00000000-0005-0000-0000-0000372F0000}"/>
    <cellStyle name="Input 6 2 2 2" xfId="49535" xr:uid="{00000000-0005-0000-0000-0000382F0000}"/>
    <cellStyle name="Input 6 2 3" xfId="21962" xr:uid="{00000000-0005-0000-0000-0000392F0000}"/>
    <cellStyle name="Input 6 2 3 2" xfId="43599" xr:uid="{00000000-0005-0000-0000-00003A2F0000}"/>
    <cellStyle name="Input 6 2 4" xfId="37613" xr:uid="{00000000-0005-0000-0000-00003B2F0000}"/>
    <cellStyle name="Input 6 3" xfId="24956" xr:uid="{00000000-0005-0000-0000-00003C2F0000}"/>
    <cellStyle name="Input 6 3 2" xfId="46573" xr:uid="{00000000-0005-0000-0000-00003D2F0000}"/>
    <cellStyle name="Input 6 4" xfId="18989" xr:uid="{00000000-0005-0000-0000-00003E2F0000}"/>
    <cellStyle name="Input 6 4 2" xfId="40631" xr:uid="{00000000-0005-0000-0000-00003F2F0000}"/>
    <cellStyle name="Input 7" xfId="10151" xr:uid="{00000000-0005-0000-0000-0000402F0000}"/>
    <cellStyle name="Input 7 2" xfId="15957" xr:uid="{00000000-0005-0000-0000-0000412F0000}"/>
    <cellStyle name="Input 7 2 2" xfId="27928" xr:uid="{00000000-0005-0000-0000-0000422F0000}"/>
    <cellStyle name="Input 7 2 2 2" xfId="49534" xr:uid="{00000000-0005-0000-0000-0000432F0000}"/>
    <cellStyle name="Input 7 2 3" xfId="21961" xr:uid="{00000000-0005-0000-0000-0000442F0000}"/>
    <cellStyle name="Input 7 2 3 2" xfId="43598" xr:uid="{00000000-0005-0000-0000-0000452F0000}"/>
    <cellStyle name="Input 7 2 4" xfId="37612" xr:uid="{00000000-0005-0000-0000-0000462F0000}"/>
    <cellStyle name="Input 7 3" xfId="24957" xr:uid="{00000000-0005-0000-0000-0000472F0000}"/>
    <cellStyle name="Input 7 3 2" xfId="46574" xr:uid="{00000000-0005-0000-0000-0000482F0000}"/>
    <cellStyle name="Input 7 4" xfId="18990" xr:uid="{00000000-0005-0000-0000-0000492F0000}"/>
    <cellStyle name="Input 7 4 2" xfId="40632" xr:uid="{00000000-0005-0000-0000-00004A2F0000}"/>
    <cellStyle name="Input 8" xfId="10152" xr:uid="{00000000-0005-0000-0000-00004B2F0000}"/>
    <cellStyle name="Input 8 2" xfId="15956" xr:uid="{00000000-0005-0000-0000-00004C2F0000}"/>
    <cellStyle name="Input 8 2 2" xfId="27927" xr:uid="{00000000-0005-0000-0000-00004D2F0000}"/>
    <cellStyle name="Input 8 2 2 2" xfId="49533" xr:uid="{00000000-0005-0000-0000-00004E2F0000}"/>
    <cellStyle name="Input 8 2 3" xfId="21960" xr:uid="{00000000-0005-0000-0000-00004F2F0000}"/>
    <cellStyle name="Input 8 2 3 2" xfId="43597" xr:uid="{00000000-0005-0000-0000-0000502F0000}"/>
    <cellStyle name="Input 8 2 4" xfId="37611" xr:uid="{00000000-0005-0000-0000-0000512F0000}"/>
    <cellStyle name="Input 8 3" xfId="24958" xr:uid="{00000000-0005-0000-0000-0000522F0000}"/>
    <cellStyle name="Input 8 3 2" xfId="46575" xr:uid="{00000000-0005-0000-0000-0000532F0000}"/>
    <cellStyle name="Input 8 4" xfId="18991" xr:uid="{00000000-0005-0000-0000-0000542F0000}"/>
    <cellStyle name="Input 8 4 2" xfId="40633" xr:uid="{00000000-0005-0000-0000-0000552F0000}"/>
    <cellStyle name="Input 9" xfId="10153" xr:uid="{00000000-0005-0000-0000-0000562F0000}"/>
    <cellStyle name="Input 9 2" xfId="15955" xr:uid="{00000000-0005-0000-0000-0000572F0000}"/>
    <cellStyle name="Input 9 2 2" xfId="27926" xr:uid="{00000000-0005-0000-0000-0000582F0000}"/>
    <cellStyle name="Input 9 2 2 2" xfId="49532" xr:uid="{00000000-0005-0000-0000-0000592F0000}"/>
    <cellStyle name="Input 9 2 3" xfId="21959" xr:uid="{00000000-0005-0000-0000-00005A2F0000}"/>
    <cellStyle name="Input 9 2 3 2" xfId="43596" xr:uid="{00000000-0005-0000-0000-00005B2F0000}"/>
    <cellStyle name="Input 9 2 4" xfId="37610" xr:uid="{00000000-0005-0000-0000-00005C2F0000}"/>
    <cellStyle name="Input 9 3" xfId="24959" xr:uid="{00000000-0005-0000-0000-00005D2F0000}"/>
    <cellStyle name="Input 9 3 2" xfId="46576" xr:uid="{00000000-0005-0000-0000-00005E2F0000}"/>
    <cellStyle name="Input 9 4" xfId="18992" xr:uid="{00000000-0005-0000-0000-00005F2F0000}"/>
    <cellStyle name="Input 9 4 2" xfId="40634" xr:uid="{00000000-0005-0000-0000-0000602F0000}"/>
    <cellStyle name="k" xfId="2631" xr:uid="{00000000-0005-0000-0000-0000612F0000}"/>
    <cellStyle name="k_TONG HOP KINH PHI" xfId="2632" xr:uid="{00000000-0005-0000-0000-0000622F0000}"/>
    <cellStyle name="k_TONG HOP KINH PHI?_x000f_Hyperlink_ÿÿÿÿÿ?b_x0011_Hyperlink_ÿÿÿÿÿ_1?b_x0011_Hyperlink_ÿÿÿÿÿ_2?b_x000c_Normal_®.d©y?_x000c_Normal_®Ò_x000d_Normal" xfId="2633" xr:uid="{00000000-0005-0000-0000-0000632F0000}"/>
    <cellStyle name="k_ÿÿÿÿÿ" xfId="2634" xr:uid="{00000000-0005-0000-0000-0000642F0000}"/>
    <cellStyle name="k_ÿÿÿÿÿ?b_x0011_Hyperlink_ÿÿÿÿÿ_1?b_x0011_Hyperlink_ÿÿÿÿÿ_2?b_x000c_Normal_®.d©y?_x000c_Normal_®Ò_x000d_Normal_123569?b_x000f_Normal_5HUYIC~1?_x0011_No" xfId="2635" xr:uid="{00000000-0005-0000-0000-0000652F0000}"/>
    <cellStyle name="k_ÿÿÿÿÿ_1" xfId="2636" xr:uid="{00000000-0005-0000-0000-0000662F0000}"/>
    <cellStyle name="k_ÿÿÿÿÿ_1?b_x0011_Hyperlink_ÿÿÿÿÿ_2?b_x000c_Normal_®.d©y?_x000c_Normal_®Ò_x000d_Normal_123569?b_x000f_Normal_5HUYIC~1?_x0011_Normal_903DK-2001?_x000c_" xfId="2637" xr:uid="{00000000-0005-0000-0000-0000672F0000}"/>
    <cellStyle name="k_ÿÿÿÿÿ_2" xfId="2638" xr:uid="{00000000-0005-0000-0000-0000682F0000}"/>
    <cellStyle name="k_ÿÿÿÿÿ_2?b_x000c_Normal_®.d©y?_x000c_Normal_®Ò_x000d_Normal_123569?b_x000f_Normal_5HUYIC~1?_x0011_Normal_903DK-2001?_x000c_Normal_AD_x000b_Normal_Ado" xfId="2639" xr:uid="{00000000-0005-0000-0000-0000692F0000}"/>
    <cellStyle name="khanh" xfId="2640" xr:uid="{00000000-0005-0000-0000-00006A2F0000}"/>
    <cellStyle name="Ledger 17 x 11 in" xfId="2641" xr:uid="{00000000-0005-0000-0000-00006B2F0000}"/>
    <cellStyle name="Ledger 17 x 11 in 2" xfId="2642" xr:uid="{00000000-0005-0000-0000-00006C2F0000}"/>
    <cellStyle name="Ledger 17 x 11 in 2 2" xfId="3499" xr:uid="{00000000-0005-0000-0000-00006D2F0000}"/>
    <cellStyle name="Ledger 17 x 11 in 2 3" xfId="3940" xr:uid="{00000000-0005-0000-0000-00006E2F0000}"/>
    <cellStyle name="Ledger 17 x 11 in 3" xfId="2643" xr:uid="{00000000-0005-0000-0000-00006F2F0000}"/>
    <cellStyle name="Ledger 17 x 11 in 3 2" xfId="3500" xr:uid="{00000000-0005-0000-0000-0000702F0000}"/>
    <cellStyle name="Ledger 17 x 11 in 3 3" xfId="3941" xr:uid="{00000000-0005-0000-0000-0000712F0000}"/>
    <cellStyle name="Ledger 17 x 11 in 4" xfId="3501" xr:uid="{00000000-0005-0000-0000-0000722F0000}"/>
    <cellStyle name="Ledger 17 x 11 in 5" xfId="3939" xr:uid="{00000000-0005-0000-0000-0000732F0000}"/>
    <cellStyle name="Link Currency (0)" xfId="2644" xr:uid="{00000000-0005-0000-0000-0000742F0000}"/>
    <cellStyle name="Link Currency (2)" xfId="2645" xr:uid="{00000000-0005-0000-0000-0000752F0000}"/>
    <cellStyle name="Link Units (0)" xfId="2646" xr:uid="{00000000-0005-0000-0000-0000762F0000}"/>
    <cellStyle name="Link Units (1)" xfId="2647" xr:uid="{00000000-0005-0000-0000-0000772F0000}"/>
    <cellStyle name="Link Units (2)" xfId="2648" xr:uid="{00000000-0005-0000-0000-0000782F0000}"/>
    <cellStyle name="Linked Cell 2" xfId="10154" xr:uid="{00000000-0005-0000-0000-0000792F0000}"/>
    <cellStyle name="MAU" xfId="2649" xr:uid="{00000000-0005-0000-0000-00007A2F0000}"/>
    <cellStyle name="Migliaia (0)_CALPREZZ" xfId="2650" xr:uid="{00000000-0005-0000-0000-00007B2F0000}"/>
    <cellStyle name="Migliaia_ PESO ELETTR." xfId="2651" xr:uid="{00000000-0005-0000-0000-00007C2F0000}"/>
    <cellStyle name="Millares [0]_2AV_M_M " xfId="2652" xr:uid="{00000000-0005-0000-0000-00007D2F0000}"/>
    <cellStyle name="Millares_2AV_M_M " xfId="2653" xr:uid="{00000000-0005-0000-0000-00007E2F0000}"/>
    <cellStyle name="Model" xfId="2654" xr:uid="{00000000-0005-0000-0000-00007F2F0000}"/>
    <cellStyle name="Model 2" xfId="3502" xr:uid="{00000000-0005-0000-0000-0000802F0000}"/>
    <cellStyle name="Model 3" xfId="3942" xr:uid="{00000000-0005-0000-0000-0000812F0000}"/>
    <cellStyle name="Model 4" xfId="10155" xr:uid="{00000000-0005-0000-0000-0000822F0000}"/>
    <cellStyle name="moi" xfId="2655" xr:uid="{00000000-0005-0000-0000-0000832F0000}"/>
    <cellStyle name="moi 2" xfId="3503" xr:uid="{00000000-0005-0000-0000-0000842F0000}"/>
    <cellStyle name="moi 2 2" xfId="15639" xr:uid="{00000000-0005-0000-0000-0000852F0000}"/>
    <cellStyle name="moi 2 2 2" xfId="37294" xr:uid="{00000000-0005-0000-0000-0000862F0000}"/>
    <cellStyle name="moi 3" xfId="3943" xr:uid="{00000000-0005-0000-0000-0000872F0000}"/>
    <cellStyle name="moi 3 2" xfId="15974" xr:uid="{00000000-0005-0000-0000-0000882F0000}"/>
    <cellStyle name="moi 3 2 2" xfId="37629" xr:uid="{00000000-0005-0000-0000-0000892F0000}"/>
    <cellStyle name="moi 4" xfId="10156" xr:uid="{00000000-0005-0000-0000-00008A2F0000}"/>
    <cellStyle name="moi 4 2" xfId="15954" xr:uid="{00000000-0005-0000-0000-00008B2F0000}"/>
    <cellStyle name="moi 4 2 2" xfId="37609" xr:uid="{00000000-0005-0000-0000-00008C2F0000}"/>
    <cellStyle name="Moneda [0]_2AV_M_M " xfId="2656" xr:uid="{00000000-0005-0000-0000-00008D2F0000}"/>
    <cellStyle name="Moneda_2AV_M_M " xfId="2657" xr:uid="{00000000-0005-0000-0000-00008E2F0000}"/>
    <cellStyle name="Monétaire [0]_TARIFFS DB" xfId="2658" xr:uid="{00000000-0005-0000-0000-00008F2F0000}"/>
    <cellStyle name="Monétaire_TARIFFS DB" xfId="2659" xr:uid="{00000000-0005-0000-0000-0000902F0000}"/>
    <cellStyle name="n" xfId="2660" xr:uid="{00000000-0005-0000-0000-0000912F0000}"/>
    <cellStyle name="n 2" xfId="3504" xr:uid="{00000000-0005-0000-0000-0000922F0000}"/>
    <cellStyle name="n 3" xfId="3944" xr:uid="{00000000-0005-0000-0000-0000932F0000}"/>
    <cellStyle name="n_Bieu_KH_2010_Giao" xfId="2661" xr:uid="{00000000-0005-0000-0000-0000942F0000}"/>
    <cellStyle name="n_BieuKH.TM(T12.Gui TH)_2" xfId="2662" xr:uid="{00000000-0005-0000-0000-0000952F0000}"/>
    <cellStyle name="n_Book1" xfId="2663" xr:uid="{00000000-0005-0000-0000-0000962F0000}"/>
    <cellStyle name="n_Chi tieu su nghiep VHXH 2009 chi tiet_01_12qh3t12" xfId="2664" xr:uid="{00000000-0005-0000-0000-0000972F0000}"/>
    <cellStyle name="n_Chinhthuc_Dongquyen_NLN" xfId="2665" xr:uid="{00000000-0005-0000-0000-0000982F0000}"/>
    <cellStyle name="n_ChiTieu_KeHoach_2009" xfId="2666" xr:uid="{00000000-0005-0000-0000-0000992F0000}"/>
    <cellStyle name="n_Danhmuc_Quyhoach2009" xfId="2667" xr:uid="{00000000-0005-0000-0000-00009A2F0000}"/>
    <cellStyle name="n_KH Von Dieu tra CBMT 2009ngay3t12qh4t12" xfId="2672" xr:uid="{00000000-0005-0000-0000-00009F2F0000}"/>
    <cellStyle name="n_KH_2009_CongThuong" xfId="2673" xr:uid="{00000000-0005-0000-0000-0000A02F0000}"/>
    <cellStyle name="n_KH_SXNL_2009" xfId="2674" xr:uid="{00000000-0005-0000-0000-0000A12F0000}"/>
    <cellStyle name="n_KHXDCB_2009_ HDND" xfId="2675" xr:uid="{00000000-0005-0000-0000-0000A22F0000}"/>
    <cellStyle name="n_Kiennghi_TTCP" xfId="2668" xr:uid="{00000000-0005-0000-0000-00009B2F0000}"/>
    <cellStyle name="n_Kiennghi_TTCP_Bosung" xfId="2669" xr:uid="{00000000-0005-0000-0000-00009C2F0000}"/>
    <cellStyle name="n_Kiennghi_TTCP_Bosung_lan2" xfId="2670" xr:uid="{00000000-0005-0000-0000-00009D2F0000}"/>
    <cellStyle name="n_Kiennghibosungvon_TTCP_2" xfId="2671" xr:uid="{00000000-0005-0000-0000-00009E2F0000}"/>
    <cellStyle name="n_Nhucauvon_2010" xfId="2676" xr:uid="{00000000-0005-0000-0000-0000A32F0000}"/>
    <cellStyle name="n_Phanbotindung_2009_KH" xfId="2677" xr:uid="{00000000-0005-0000-0000-0000A42F0000}"/>
    <cellStyle name="Neutral 2" xfId="10157" xr:uid="{00000000-0005-0000-0000-0000A52F0000}"/>
    <cellStyle name="New" xfId="2678" xr:uid="{00000000-0005-0000-0000-0000A62F0000}"/>
    <cellStyle name="New Times Roman" xfId="2679" xr:uid="{00000000-0005-0000-0000-0000A72F0000}"/>
    <cellStyle name="New Times Roman 2" xfId="2680" xr:uid="{00000000-0005-0000-0000-0000A82F0000}"/>
    <cellStyle name="no dec" xfId="2681" xr:uid="{00000000-0005-0000-0000-0000A92F0000}"/>
    <cellStyle name="no dec 2" xfId="2682" xr:uid="{00000000-0005-0000-0000-0000AA2F0000}"/>
    <cellStyle name="ÑONVÒ" xfId="2683" xr:uid="{00000000-0005-0000-0000-0000AB2F0000}"/>
    <cellStyle name="Normal" xfId="0" builtinId="0"/>
    <cellStyle name="Normal - Style1" xfId="2684" xr:uid="{00000000-0005-0000-0000-0000AD2F0000}"/>
    <cellStyle name="Normal - Style1 2" xfId="3505" xr:uid="{00000000-0005-0000-0000-0000AE2F0000}"/>
    <cellStyle name="Normal - Style1 3" xfId="3945" xr:uid="{00000000-0005-0000-0000-0000AF2F0000}"/>
    <cellStyle name="Normal - Style1 4" xfId="10158" xr:uid="{00000000-0005-0000-0000-0000B02F0000}"/>
    <cellStyle name="Normal - 유형1" xfId="2685" xr:uid="{00000000-0005-0000-0000-0000B12F0000}"/>
    <cellStyle name="Normal 10" xfId="2686" xr:uid="{00000000-0005-0000-0000-0000B22F0000}"/>
    <cellStyle name="Normal 10 10" xfId="2687" xr:uid="{00000000-0005-0000-0000-0000B32F0000}"/>
    <cellStyle name="Normal 10 11" xfId="4353" xr:uid="{00000000-0005-0000-0000-0000B42F0000}"/>
    <cellStyle name="Normal 10 12" xfId="4354" xr:uid="{00000000-0005-0000-0000-0000B52F0000}"/>
    <cellStyle name="Normal 10 13" xfId="4355" xr:uid="{00000000-0005-0000-0000-0000B62F0000}"/>
    <cellStyle name="Normal 10 14" xfId="4356" xr:uid="{00000000-0005-0000-0000-0000B72F0000}"/>
    <cellStyle name="Normal 10 15" xfId="4357" xr:uid="{00000000-0005-0000-0000-0000B82F0000}"/>
    <cellStyle name="Normal 10 16" xfId="4358" xr:uid="{00000000-0005-0000-0000-0000B92F0000}"/>
    <cellStyle name="Normal 10 17" xfId="4359" xr:uid="{00000000-0005-0000-0000-0000BA2F0000}"/>
    <cellStyle name="Normal 10 18" xfId="4360" xr:uid="{00000000-0005-0000-0000-0000BB2F0000}"/>
    <cellStyle name="Normal 10 19" xfId="4361" xr:uid="{00000000-0005-0000-0000-0000BC2F0000}"/>
    <cellStyle name="Normal 10 2" xfId="2688" xr:uid="{00000000-0005-0000-0000-0000BD2F0000}"/>
    <cellStyle name="Normal 10 2 10" xfId="10160" xr:uid="{00000000-0005-0000-0000-0000BE2F0000}"/>
    <cellStyle name="Normal 10 2 2" xfId="3506" xr:uid="{00000000-0005-0000-0000-0000BF2F0000}"/>
    <cellStyle name="Normal 10 2 2 2" xfId="10383" xr:uid="{00000000-0005-0000-0000-0000C02F0000}"/>
    <cellStyle name="Normal 10 2 2 3" xfId="15574" xr:uid="{00000000-0005-0000-0000-0000C12F0000}"/>
    <cellStyle name="Normal 10 2 3" xfId="3947" xr:uid="{00000000-0005-0000-0000-0000C22F0000}"/>
    <cellStyle name="Normal 10 2 4" xfId="4362" xr:uid="{00000000-0005-0000-0000-0000C32F0000}"/>
    <cellStyle name="Normal 10 2 5" xfId="6487" xr:uid="{00000000-0005-0000-0000-0000C42F0000}"/>
    <cellStyle name="Normal 10 2 6" xfId="6799" xr:uid="{00000000-0005-0000-0000-0000C52F0000}"/>
    <cellStyle name="Normal 10 2 7" xfId="7463" xr:uid="{00000000-0005-0000-0000-0000C62F0000}"/>
    <cellStyle name="Normal 10 2 8" xfId="7895" xr:uid="{00000000-0005-0000-0000-0000C72F0000}"/>
    <cellStyle name="Normal 10 2 9" xfId="8261" xr:uid="{00000000-0005-0000-0000-0000C82F0000}"/>
    <cellStyle name="Normal 10 20" xfId="4363" xr:uid="{00000000-0005-0000-0000-0000C92F0000}"/>
    <cellStyle name="Normal 10 21" xfId="4364" xr:uid="{00000000-0005-0000-0000-0000CA2F0000}"/>
    <cellStyle name="Normal 10 22" xfId="4365" xr:uid="{00000000-0005-0000-0000-0000CB2F0000}"/>
    <cellStyle name="Normal 10 23" xfId="4366" xr:uid="{00000000-0005-0000-0000-0000CC2F0000}"/>
    <cellStyle name="Normal 10 24" xfId="4367" xr:uid="{00000000-0005-0000-0000-0000CD2F0000}"/>
    <cellStyle name="Normal 10 25" xfId="4368" xr:uid="{00000000-0005-0000-0000-0000CE2F0000}"/>
    <cellStyle name="Normal 10 26" xfId="4369" xr:uid="{00000000-0005-0000-0000-0000CF2F0000}"/>
    <cellStyle name="Normal 10 27" xfId="4370" xr:uid="{00000000-0005-0000-0000-0000D02F0000}"/>
    <cellStyle name="Normal 10 28" xfId="4371" xr:uid="{00000000-0005-0000-0000-0000D12F0000}"/>
    <cellStyle name="Normal 10 29" xfId="4372" xr:uid="{00000000-0005-0000-0000-0000D22F0000}"/>
    <cellStyle name="Normal 10 3" xfId="3507" xr:uid="{00000000-0005-0000-0000-0000D32F0000}"/>
    <cellStyle name="Normal 10 3 2" xfId="4373" xr:uid="{00000000-0005-0000-0000-0000D42F0000}"/>
    <cellStyle name="Normal 10 3 3" xfId="6489" xr:uid="{00000000-0005-0000-0000-0000D52F0000}"/>
    <cellStyle name="Normal 10 3 4" xfId="6798" xr:uid="{00000000-0005-0000-0000-0000D62F0000}"/>
    <cellStyle name="Normal 10 3 5" xfId="7464" xr:uid="{00000000-0005-0000-0000-0000D72F0000}"/>
    <cellStyle name="Normal 10 3 6" xfId="7901" xr:uid="{00000000-0005-0000-0000-0000D82F0000}"/>
    <cellStyle name="Normal 10 3 7" xfId="8250" xr:uid="{00000000-0005-0000-0000-0000D92F0000}"/>
    <cellStyle name="Normal 10 3 8" xfId="10161" xr:uid="{00000000-0005-0000-0000-0000DA2F0000}"/>
    <cellStyle name="Normal 10 30" xfId="4374" xr:uid="{00000000-0005-0000-0000-0000DB2F0000}"/>
    <cellStyle name="Normal 10 31" xfId="4375" xr:uid="{00000000-0005-0000-0000-0000DC2F0000}"/>
    <cellStyle name="Normal 10 32" xfId="4376" xr:uid="{00000000-0005-0000-0000-0000DD2F0000}"/>
    <cellStyle name="Normal 10 33" xfId="4377" xr:uid="{00000000-0005-0000-0000-0000DE2F0000}"/>
    <cellStyle name="Normal 10 34" xfId="4378" xr:uid="{00000000-0005-0000-0000-0000DF2F0000}"/>
    <cellStyle name="Normal 10 35" xfId="4379" xr:uid="{00000000-0005-0000-0000-0000E02F0000}"/>
    <cellStyle name="Normal 10 36" xfId="4380" xr:uid="{00000000-0005-0000-0000-0000E12F0000}"/>
    <cellStyle name="Normal 10 37" xfId="4381" xr:uid="{00000000-0005-0000-0000-0000E22F0000}"/>
    <cellStyle name="Normal 10 38" xfId="4382" xr:uid="{00000000-0005-0000-0000-0000E32F0000}"/>
    <cellStyle name="Normal 10 39" xfId="4383" xr:uid="{00000000-0005-0000-0000-0000E42F0000}"/>
    <cellStyle name="Normal 10 4" xfId="3946" xr:uid="{00000000-0005-0000-0000-0000E52F0000}"/>
    <cellStyle name="Normal 10 4 2" xfId="4384" xr:uid="{00000000-0005-0000-0000-0000E62F0000}"/>
    <cellStyle name="Normal 10 4 3" xfId="6491" xr:uid="{00000000-0005-0000-0000-0000E72F0000}"/>
    <cellStyle name="Normal 10 4 4" xfId="6788" xr:uid="{00000000-0005-0000-0000-0000E82F0000}"/>
    <cellStyle name="Normal 10 4 5" xfId="7465" xr:uid="{00000000-0005-0000-0000-0000E92F0000}"/>
    <cellStyle name="Normal 10 4 6" xfId="7912" xr:uid="{00000000-0005-0000-0000-0000EA2F0000}"/>
    <cellStyle name="Normal 10 4 7" xfId="8248" xr:uid="{00000000-0005-0000-0000-0000EB2F0000}"/>
    <cellStyle name="Normal 10 40" xfId="4385" xr:uid="{00000000-0005-0000-0000-0000EC2F0000}"/>
    <cellStyle name="Normal 10 41" xfId="4386" xr:uid="{00000000-0005-0000-0000-0000ED2F0000}"/>
    <cellStyle name="Normal 10 42" xfId="4387" xr:uid="{00000000-0005-0000-0000-0000EE2F0000}"/>
    <cellStyle name="Normal 10 43" xfId="4388" xr:uid="{00000000-0005-0000-0000-0000EF2F0000}"/>
    <cellStyle name="Normal 10 44" xfId="4389" xr:uid="{00000000-0005-0000-0000-0000F02F0000}"/>
    <cellStyle name="Normal 10 45" xfId="4390" xr:uid="{00000000-0005-0000-0000-0000F12F0000}"/>
    <cellStyle name="Normal 10 46" xfId="4391" xr:uid="{00000000-0005-0000-0000-0000F22F0000}"/>
    <cellStyle name="Normal 10 47" xfId="4392" xr:uid="{00000000-0005-0000-0000-0000F32F0000}"/>
    <cellStyle name="Normal 10 48" xfId="4393" xr:uid="{00000000-0005-0000-0000-0000F42F0000}"/>
    <cellStyle name="Normal 10 49" xfId="4394" xr:uid="{00000000-0005-0000-0000-0000F52F0000}"/>
    <cellStyle name="Normal 10 5" xfId="4395" xr:uid="{00000000-0005-0000-0000-0000F62F0000}"/>
    <cellStyle name="Normal 10 50" xfId="4396" xr:uid="{00000000-0005-0000-0000-0000F72F0000}"/>
    <cellStyle name="Normal 10 51" xfId="4397" xr:uid="{00000000-0005-0000-0000-0000F82F0000}"/>
    <cellStyle name="Normal 10 52" xfId="4398" xr:uid="{00000000-0005-0000-0000-0000F92F0000}"/>
    <cellStyle name="Normal 10 53" xfId="4399" xr:uid="{00000000-0005-0000-0000-0000FA2F0000}"/>
    <cellStyle name="Normal 10 54" xfId="4400" xr:uid="{00000000-0005-0000-0000-0000FB2F0000}"/>
    <cellStyle name="Normal 10 55" xfId="4401" xr:uid="{00000000-0005-0000-0000-0000FC2F0000}"/>
    <cellStyle name="Normal 10 56" xfId="4402" xr:uid="{00000000-0005-0000-0000-0000FD2F0000}"/>
    <cellStyle name="Normal 10 57" xfId="4403" xr:uid="{00000000-0005-0000-0000-0000FE2F0000}"/>
    <cellStyle name="Normal 10 58" xfId="10159" xr:uid="{00000000-0005-0000-0000-0000FF2F0000}"/>
    <cellStyle name="Normal 10 6" xfId="4404" xr:uid="{00000000-0005-0000-0000-000000300000}"/>
    <cellStyle name="Normal 10 7" xfId="4405" xr:uid="{00000000-0005-0000-0000-000001300000}"/>
    <cellStyle name="Normal 10 8" xfId="4406" xr:uid="{00000000-0005-0000-0000-000002300000}"/>
    <cellStyle name="Normal 10 9" xfId="4407" xr:uid="{00000000-0005-0000-0000-000003300000}"/>
    <cellStyle name="Normal 100" xfId="2689" xr:uid="{00000000-0005-0000-0000-000004300000}"/>
    <cellStyle name="Normal 101" xfId="4408" xr:uid="{00000000-0005-0000-0000-000005300000}"/>
    <cellStyle name="Normal 101 2" xfId="7922" xr:uid="{00000000-0005-0000-0000-000006300000}"/>
    <cellStyle name="Normal 101 3" xfId="7923" xr:uid="{00000000-0005-0000-0000-000007300000}"/>
    <cellStyle name="Normal 101 4" xfId="7924" xr:uid="{00000000-0005-0000-0000-000008300000}"/>
    <cellStyle name="Normal 102" xfId="4409" xr:uid="{00000000-0005-0000-0000-000009300000}"/>
    <cellStyle name="Normal 102 2" xfId="7925" xr:uid="{00000000-0005-0000-0000-00000A300000}"/>
    <cellStyle name="Normal 102 3" xfId="7926" xr:uid="{00000000-0005-0000-0000-00000B300000}"/>
    <cellStyle name="Normal 102 4" xfId="7927" xr:uid="{00000000-0005-0000-0000-00000C300000}"/>
    <cellStyle name="Normal 103" xfId="4410" xr:uid="{00000000-0005-0000-0000-00000D300000}"/>
    <cellStyle name="Normal 103 2" xfId="7928" xr:uid="{00000000-0005-0000-0000-00000E300000}"/>
    <cellStyle name="Normal 103 3" xfId="7929" xr:uid="{00000000-0005-0000-0000-00000F300000}"/>
    <cellStyle name="Normal 103 4" xfId="7930" xr:uid="{00000000-0005-0000-0000-000010300000}"/>
    <cellStyle name="Normal 104" xfId="4411" xr:uid="{00000000-0005-0000-0000-000011300000}"/>
    <cellStyle name="Normal 104 2" xfId="7218" xr:uid="{00000000-0005-0000-0000-000012300000}"/>
    <cellStyle name="Normal 105" xfId="4412" xr:uid="{00000000-0005-0000-0000-000013300000}"/>
    <cellStyle name="Normal 105 2" xfId="7219" xr:uid="{00000000-0005-0000-0000-000014300000}"/>
    <cellStyle name="Normal 106" xfId="4413" xr:uid="{00000000-0005-0000-0000-000015300000}"/>
    <cellStyle name="Normal 106 10" xfId="7220" xr:uid="{00000000-0005-0000-0000-000016300000}"/>
    <cellStyle name="Normal 106 11" xfId="7221" xr:uid="{00000000-0005-0000-0000-000017300000}"/>
    <cellStyle name="Normal 106 2" xfId="7222" xr:uid="{00000000-0005-0000-0000-000018300000}"/>
    <cellStyle name="Normal 106 3" xfId="7223" xr:uid="{00000000-0005-0000-0000-000019300000}"/>
    <cellStyle name="Normal 106 4" xfId="7224" xr:uid="{00000000-0005-0000-0000-00001A300000}"/>
    <cellStyle name="Normal 106 5" xfId="7225" xr:uid="{00000000-0005-0000-0000-00001B300000}"/>
    <cellStyle name="Normal 106 6" xfId="7226" xr:uid="{00000000-0005-0000-0000-00001C300000}"/>
    <cellStyle name="Normal 106 7" xfId="7227" xr:uid="{00000000-0005-0000-0000-00001D300000}"/>
    <cellStyle name="Normal 106 8" xfId="7228" xr:uid="{00000000-0005-0000-0000-00001E300000}"/>
    <cellStyle name="Normal 106 9" xfId="7229" xr:uid="{00000000-0005-0000-0000-00001F300000}"/>
    <cellStyle name="Normal 107" xfId="8548" xr:uid="{00000000-0005-0000-0000-000020300000}"/>
    <cellStyle name="Normal 108" xfId="2690" xr:uid="{00000000-0005-0000-0000-000021300000}"/>
    <cellStyle name="Normal 108 2" xfId="8553" xr:uid="{00000000-0005-0000-0000-000022300000}"/>
    <cellStyle name="Normal 108 2 2" xfId="10162" xr:uid="{00000000-0005-0000-0000-000023300000}"/>
    <cellStyle name="Normal 109" xfId="2691" xr:uid="{00000000-0005-0000-0000-000024300000}"/>
    <cellStyle name="Normal 109 10" xfId="7230" xr:uid="{00000000-0005-0000-0000-000025300000}"/>
    <cellStyle name="Normal 109 11" xfId="7231" xr:uid="{00000000-0005-0000-0000-000026300000}"/>
    <cellStyle name="Normal 109 2" xfId="7232" xr:uid="{00000000-0005-0000-0000-000027300000}"/>
    <cellStyle name="Normal 109 3" xfId="7233" xr:uid="{00000000-0005-0000-0000-000028300000}"/>
    <cellStyle name="Normal 109 4" xfId="7234" xr:uid="{00000000-0005-0000-0000-000029300000}"/>
    <cellStyle name="Normal 109 5" xfId="7235" xr:uid="{00000000-0005-0000-0000-00002A300000}"/>
    <cellStyle name="Normal 109 6" xfId="7236" xr:uid="{00000000-0005-0000-0000-00002B300000}"/>
    <cellStyle name="Normal 109 7" xfId="7237" xr:uid="{00000000-0005-0000-0000-00002C300000}"/>
    <cellStyle name="Normal 109 8" xfId="7238" xr:uid="{00000000-0005-0000-0000-00002D300000}"/>
    <cellStyle name="Normal 109 9" xfId="7239" xr:uid="{00000000-0005-0000-0000-00002E300000}"/>
    <cellStyle name="Normal 11" xfId="2692" xr:uid="{00000000-0005-0000-0000-00002F300000}"/>
    <cellStyle name="Normal 11 10" xfId="4414" xr:uid="{00000000-0005-0000-0000-000030300000}"/>
    <cellStyle name="Normal 11 11" xfId="4415" xr:uid="{00000000-0005-0000-0000-000031300000}"/>
    <cellStyle name="Normal 11 12" xfId="4416" xr:uid="{00000000-0005-0000-0000-000032300000}"/>
    <cellStyle name="Normal 11 13" xfId="4417" xr:uid="{00000000-0005-0000-0000-000033300000}"/>
    <cellStyle name="Normal 11 14" xfId="4418" xr:uid="{00000000-0005-0000-0000-000034300000}"/>
    <cellStyle name="Normal 11 15" xfId="4419" xr:uid="{00000000-0005-0000-0000-000035300000}"/>
    <cellStyle name="Normal 11 16" xfId="4420" xr:uid="{00000000-0005-0000-0000-000036300000}"/>
    <cellStyle name="Normal 11 17" xfId="4421" xr:uid="{00000000-0005-0000-0000-000037300000}"/>
    <cellStyle name="Normal 11 18" xfId="4422" xr:uid="{00000000-0005-0000-0000-000038300000}"/>
    <cellStyle name="Normal 11 19" xfId="4423" xr:uid="{00000000-0005-0000-0000-000039300000}"/>
    <cellStyle name="Normal 11 2" xfId="2693" xr:uid="{00000000-0005-0000-0000-00003A300000}"/>
    <cellStyle name="Normal 11 2 2" xfId="4424" xr:uid="{00000000-0005-0000-0000-00003B300000}"/>
    <cellStyle name="Normal 11 2 3" xfId="6498" xr:uid="{00000000-0005-0000-0000-00003C300000}"/>
    <cellStyle name="Normal 11 2 4" xfId="6777" xr:uid="{00000000-0005-0000-0000-00003D300000}"/>
    <cellStyle name="Normal 11 2 5" xfId="7466" xr:uid="{00000000-0005-0000-0000-00003E300000}"/>
    <cellStyle name="Normal 11 2 6" xfId="7931" xr:uid="{00000000-0005-0000-0000-00003F300000}"/>
    <cellStyle name="Normal 11 2 7" xfId="8220" xr:uid="{00000000-0005-0000-0000-000040300000}"/>
    <cellStyle name="Normal 11 2 8" xfId="10164" xr:uid="{00000000-0005-0000-0000-000041300000}"/>
    <cellStyle name="Normal 11 20" xfId="4425" xr:uid="{00000000-0005-0000-0000-000042300000}"/>
    <cellStyle name="Normal 11 21" xfId="4426" xr:uid="{00000000-0005-0000-0000-000043300000}"/>
    <cellStyle name="Normal 11 22" xfId="4427" xr:uid="{00000000-0005-0000-0000-000044300000}"/>
    <cellStyle name="Normal 11 23" xfId="4428" xr:uid="{00000000-0005-0000-0000-000045300000}"/>
    <cellStyle name="Normal 11 24" xfId="4429" xr:uid="{00000000-0005-0000-0000-000046300000}"/>
    <cellStyle name="Normal 11 25" xfId="4430" xr:uid="{00000000-0005-0000-0000-000047300000}"/>
    <cellStyle name="Normal 11 26" xfId="4431" xr:uid="{00000000-0005-0000-0000-000048300000}"/>
    <cellStyle name="Normal 11 27" xfId="4432" xr:uid="{00000000-0005-0000-0000-000049300000}"/>
    <cellStyle name="Normal 11 28" xfId="4433" xr:uid="{00000000-0005-0000-0000-00004A300000}"/>
    <cellStyle name="Normal 11 29" xfId="4434" xr:uid="{00000000-0005-0000-0000-00004B300000}"/>
    <cellStyle name="Normal 11 3" xfId="2694" xr:uid="{00000000-0005-0000-0000-00004C300000}"/>
    <cellStyle name="Normal 11 3 2" xfId="3508" xr:uid="{00000000-0005-0000-0000-00004D300000}"/>
    <cellStyle name="Normal 11 3 3" xfId="3948" xr:uid="{00000000-0005-0000-0000-00004E300000}"/>
    <cellStyle name="Normal 11 3 4" xfId="4435" xr:uid="{00000000-0005-0000-0000-00004F300000}"/>
    <cellStyle name="Normal 11 3 5" xfId="6499" xr:uid="{00000000-0005-0000-0000-000050300000}"/>
    <cellStyle name="Normal 11 3 6" xfId="6772" xr:uid="{00000000-0005-0000-0000-000051300000}"/>
    <cellStyle name="Normal 11 3 7" xfId="7467" xr:uid="{00000000-0005-0000-0000-000052300000}"/>
    <cellStyle name="Normal 11 3 8" xfId="7932" xr:uid="{00000000-0005-0000-0000-000053300000}"/>
    <cellStyle name="Normal 11 3 9" xfId="8218" xr:uid="{00000000-0005-0000-0000-000054300000}"/>
    <cellStyle name="Normal 11 30" xfId="4436" xr:uid="{00000000-0005-0000-0000-000055300000}"/>
    <cellStyle name="Normal 11 31" xfId="4437" xr:uid="{00000000-0005-0000-0000-000056300000}"/>
    <cellStyle name="Normal 11 32" xfId="4438" xr:uid="{00000000-0005-0000-0000-000057300000}"/>
    <cellStyle name="Normal 11 33" xfId="4439" xr:uid="{00000000-0005-0000-0000-000058300000}"/>
    <cellStyle name="Normal 11 34" xfId="4440" xr:uid="{00000000-0005-0000-0000-000059300000}"/>
    <cellStyle name="Normal 11 35" xfId="4441" xr:uid="{00000000-0005-0000-0000-00005A300000}"/>
    <cellStyle name="Normal 11 36" xfId="4442" xr:uid="{00000000-0005-0000-0000-00005B300000}"/>
    <cellStyle name="Normal 11 37" xfId="4443" xr:uid="{00000000-0005-0000-0000-00005C300000}"/>
    <cellStyle name="Normal 11 38" xfId="4444" xr:uid="{00000000-0005-0000-0000-00005D300000}"/>
    <cellStyle name="Normal 11 39" xfId="4445" xr:uid="{00000000-0005-0000-0000-00005E300000}"/>
    <cellStyle name="Normal 11 4" xfId="4446" xr:uid="{00000000-0005-0000-0000-00005F300000}"/>
    <cellStyle name="Normal 11 40" xfId="4447" xr:uid="{00000000-0005-0000-0000-000060300000}"/>
    <cellStyle name="Normal 11 41" xfId="4448" xr:uid="{00000000-0005-0000-0000-000061300000}"/>
    <cellStyle name="Normal 11 42" xfId="4449" xr:uid="{00000000-0005-0000-0000-000062300000}"/>
    <cellStyle name="Normal 11 43" xfId="4450" xr:uid="{00000000-0005-0000-0000-000063300000}"/>
    <cellStyle name="Normal 11 44" xfId="4451" xr:uid="{00000000-0005-0000-0000-000064300000}"/>
    <cellStyle name="Normal 11 45" xfId="4452" xr:uid="{00000000-0005-0000-0000-000065300000}"/>
    <cellStyle name="Normal 11 46" xfId="4453" xr:uid="{00000000-0005-0000-0000-000066300000}"/>
    <cellStyle name="Normal 11 47" xfId="4454" xr:uid="{00000000-0005-0000-0000-000067300000}"/>
    <cellStyle name="Normal 11 48" xfId="4455" xr:uid="{00000000-0005-0000-0000-000068300000}"/>
    <cellStyle name="Normal 11 49" xfId="4456" xr:uid="{00000000-0005-0000-0000-000069300000}"/>
    <cellStyle name="Normal 11 5" xfId="4457" xr:uid="{00000000-0005-0000-0000-00006A300000}"/>
    <cellStyle name="Normal 11 50" xfId="4458" xr:uid="{00000000-0005-0000-0000-00006B300000}"/>
    <cellStyle name="Normal 11 51" xfId="4459" xr:uid="{00000000-0005-0000-0000-00006C300000}"/>
    <cellStyle name="Normal 11 52" xfId="4460" xr:uid="{00000000-0005-0000-0000-00006D300000}"/>
    <cellStyle name="Normal 11 53" xfId="4461" xr:uid="{00000000-0005-0000-0000-00006E300000}"/>
    <cellStyle name="Normal 11 54" xfId="4462" xr:uid="{00000000-0005-0000-0000-00006F300000}"/>
    <cellStyle name="Normal 11 55" xfId="4463" xr:uid="{00000000-0005-0000-0000-000070300000}"/>
    <cellStyle name="Normal 11 56" xfId="4464" xr:uid="{00000000-0005-0000-0000-000071300000}"/>
    <cellStyle name="Normal 11 57" xfId="4465" xr:uid="{00000000-0005-0000-0000-000072300000}"/>
    <cellStyle name="Normal 11 58" xfId="4466" xr:uid="{00000000-0005-0000-0000-000073300000}"/>
    <cellStyle name="Normal 11 59" xfId="4467" xr:uid="{00000000-0005-0000-0000-000074300000}"/>
    <cellStyle name="Normal 11 6" xfId="4468" xr:uid="{00000000-0005-0000-0000-000075300000}"/>
    <cellStyle name="Normal 11 60" xfId="4469" xr:uid="{00000000-0005-0000-0000-000076300000}"/>
    <cellStyle name="Normal 11 61" xfId="4470" xr:uid="{00000000-0005-0000-0000-000077300000}"/>
    <cellStyle name="Normal 11 62" xfId="4471" xr:uid="{00000000-0005-0000-0000-000078300000}"/>
    <cellStyle name="Normal 11 63" xfId="4472" xr:uid="{00000000-0005-0000-0000-000079300000}"/>
    <cellStyle name="Normal 11 64" xfId="4473" xr:uid="{00000000-0005-0000-0000-00007A300000}"/>
    <cellStyle name="Normal 11 65" xfId="4474" xr:uid="{00000000-0005-0000-0000-00007B300000}"/>
    <cellStyle name="Normal 11 66" xfId="4475" xr:uid="{00000000-0005-0000-0000-00007C300000}"/>
    <cellStyle name="Normal 11 67" xfId="4476" xr:uid="{00000000-0005-0000-0000-00007D300000}"/>
    <cellStyle name="Normal 11 68" xfId="4477" xr:uid="{00000000-0005-0000-0000-00007E300000}"/>
    <cellStyle name="Normal 11 69" xfId="4478" xr:uid="{00000000-0005-0000-0000-00007F300000}"/>
    <cellStyle name="Normal 11 7" xfId="4479" xr:uid="{00000000-0005-0000-0000-000080300000}"/>
    <cellStyle name="Normal 11 70" xfId="10163" xr:uid="{00000000-0005-0000-0000-000081300000}"/>
    <cellStyle name="Normal 11 8" xfId="4480" xr:uid="{00000000-0005-0000-0000-000082300000}"/>
    <cellStyle name="Normal 11 9" xfId="4481" xr:uid="{00000000-0005-0000-0000-000083300000}"/>
    <cellStyle name="Normal 110" xfId="2695" xr:uid="{00000000-0005-0000-0000-000084300000}"/>
    <cellStyle name="Normal 111" xfId="4482" xr:uid="{00000000-0005-0000-0000-000085300000}"/>
    <cellStyle name="Normal 111 2" xfId="7240" xr:uid="{00000000-0005-0000-0000-000086300000}"/>
    <cellStyle name="Normal 112" xfId="4483" xr:uid="{00000000-0005-0000-0000-000087300000}"/>
    <cellStyle name="Normal 112 2" xfId="7935" xr:uid="{00000000-0005-0000-0000-000088300000}"/>
    <cellStyle name="Normal 112 3" xfId="7936" xr:uid="{00000000-0005-0000-0000-000089300000}"/>
    <cellStyle name="Normal 112 4" xfId="7937" xr:uid="{00000000-0005-0000-0000-00008A300000}"/>
    <cellStyle name="Normal 113" xfId="4484" xr:uid="{00000000-0005-0000-0000-00008B300000}"/>
    <cellStyle name="Normal 113 2" xfId="7938" xr:uid="{00000000-0005-0000-0000-00008C300000}"/>
    <cellStyle name="Normal 113 3" xfId="7939" xr:uid="{00000000-0005-0000-0000-00008D300000}"/>
    <cellStyle name="Normal 113 4" xfId="7940" xr:uid="{00000000-0005-0000-0000-00008E300000}"/>
    <cellStyle name="Normal 114" xfId="4485" xr:uid="{00000000-0005-0000-0000-00008F300000}"/>
    <cellStyle name="Normal 114 2" xfId="7941" xr:uid="{00000000-0005-0000-0000-000090300000}"/>
    <cellStyle name="Normal 114 3" xfId="7942" xr:uid="{00000000-0005-0000-0000-000091300000}"/>
    <cellStyle name="Normal 114 4" xfId="7943" xr:uid="{00000000-0005-0000-0000-000092300000}"/>
    <cellStyle name="Normal 115" xfId="4486" xr:uid="{00000000-0005-0000-0000-000093300000}"/>
    <cellStyle name="Normal 115 2" xfId="7944" xr:uid="{00000000-0005-0000-0000-000094300000}"/>
    <cellStyle name="Normal 115 3" xfId="7945" xr:uid="{00000000-0005-0000-0000-000095300000}"/>
    <cellStyle name="Normal 115 4" xfId="7946" xr:uid="{00000000-0005-0000-0000-000096300000}"/>
    <cellStyle name="Normal 116" xfId="2696" xr:uid="{00000000-0005-0000-0000-000097300000}"/>
    <cellStyle name="Normal 117" xfId="4487" xr:uid="{00000000-0005-0000-0000-000098300000}"/>
    <cellStyle name="Normal 117 2" xfId="7947" xr:uid="{00000000-0005-0000-0000-000099300000}"/>
    <cellStyle name="Normal 117 3" xfId="7948" xr:uid="{00000000-0005-0000-0000-00009A300000}"/>
    <cellStyle name="Normal 117 4" xfId="7949" xr:uid="{00000000-0005-0000-0000-00009B300000}"/>
    <cellStyle name="Normal 118" xfId="4488" xr:uid="{00000000-0005-0000-0000-00009C300000}"/>
    <cellStyle name="Normal 118 2" xfId="7950" xr:uid="{00000000-0005-0000-0000-00009D300000}"/>
    <cellStyle name="Normal 118 3" xfId="7951" xr:uid="{00000000-0005-0000-0000-00009E300000}"/>
    <cellStyle name="Normal 118 4" xfId="7952" xr:uid="{00000000-0005-0000-0000-00009F300000}"/>
    <cellStyle name="Normal 119" xfId="4489" xr:uid="{00000000-0005-0000-0000-0000A0300000}"/>
    <cellStyle name="Normal 119 2" xfId="7953" xr:uid="{00000000-0005-0000-0000-0000A1300000}"/>
    <cellStyle name="Normal 119 3" xfId="7954" xr:uid="{00000000-0005-0000-0000-0000A2300000}"/>
    <cellStyle name="Normal 119 4" xfId="7955" xr:uid="{00000000-0005-0000-0000-0000A3300000}"/>
    <cellStyle name="Normal 12" xfId="2697" xr:uid="{00000000-0005-0000-0000-0000A4300000}"/>
    <cellStyle name="Normal 12 10" xfId="4490" xr:uid="{00000000-0005-0000-0000-0000A5300000}"/>
    <cellStyle name="Normal 12 11" xfId="4491" xr:uid="{00000000-0005-0000-0000-0000A6300000}"/>
    <cellStyle name="Normal 12 12" xfId="4492" xr:uid="{00000000-0005-0000-0000-0000A7300000}"/>
    <cellStyle name="Normal 12 13" xfId="4493" xr:uid="{00000000-0005-0000-0000-0000A8300000}"/>
    <cellStyle name="Normal 12 14" xfId="4494" xr:uid="{00000000-0005-0000-0000-0000A9300000}"/>
    <cellStyle name="Normal 12 15" xfId="4495" xr:uid="{00000000-0005-0000-0000-0000AA300000}"/>
    <cellStyle name="Normal 12 16" xfId="4496" xr:uid="{00000000-0005-0000-0000-0000AB300000}"/>
    <cellStyle name="Normal 12 17" xfId="4497" xr:uid="{00000000-0005-0000-0000-0000AC300000}"/>
    <cellStyle name="Normal 12 18" xfId="4498" xr:uid="{00000000-0005-0000-0000-0000AD300000}"/>
    <cellStyle name="Normal 12 19" xfId="4499" xr:uid="{00000000-0005-0000-0000-0000AE300000}"/>
    <cellStyle name="Normal 12 2" xfId="3509" xr:uid="{00000000-0005-0000-0000-0000AF300000}"/>
    <cellStyle name="Normal 12 2 2" xfId="4500" xr:uid="{00000000-0005-0000-0000-0000B0300000}"/>
    <cellStyle name="Normal 12 2 3" xfId="6506" xr:uid="{00000000-0005-0000-0000-0000B1300000}"/>
    <cellStyle name="Normal 12 2 4" xfId="6765" xr:uid="{00000000-0005-0000-0000-0000B2300000}"/>
    <cellStyle name="Normal 12 2 5" xfId="7468" xr:uid="{00000000-0005-0000-0000-0000B3300000}"/>
    <cellStyle name="Normal 12 2 6" xfId="7956" xr:uid="{00000000-0005-0000-0000-0000B4300000}"/>
    <cellStyle name="Normal 12 2 7" xfId="8185" xr:uid="{00000000-0005-0000-0000-0000B5300000}"/>
    <cellStyle name="Normal 12 2 8" xfId="10166" xr:uid="{00000000-0005-0000-0000-0000B6300000}"/>
    <cellStyle name="Normal 12 20" xfId="4501" xr:uid="{00000000-0005-0000-0000-0000B7300000}"/>
    <cellStyle name="Normal 12 21" xfId="4502" xr:uid="{00000000-0005-0000-0000-0000B8300000}"/>
    <cellStyle name="Normal 12 22" xfId="4503" xr:uid="{00000000-0005-0000-0000-0000B9300000}"/>
    <cellStyle name="Normal 12 23" xfId="4504" xr:uid="{00000000-0005-0000-0000-0000BA300000}"/>
    <cellStyle name="Normal 12 24" xfId="4505" xr:uid="{00000000-0005-0000-0000-0000BB300000}"/>
    <cellStyle name="Normal 12 25" xfId="4506" xr:uid="{00000000-0005-0000-0000-0000BC300000}"/>
    <cellStyle name="Normal 12 26" xfId="4507" xr:uid="{00000000-0005-0000-0000-0000BD300000}"/>
    <cellStyle name="Normal 12 27" xfId="4508" xr:uid="{00000000-0005-0000-0000-0000BE300000}"/>
    <cellStyle name="Normal 12 28" xfId="4509" xr:uid="{00000000-0005-0000-0000-0000BF300000}"/>
    <cellStyle name="Normal 12 29" xfId="4510" xr:uid="{00000000-0005-0000-0000-0000C0300000}"/>
    <cellStyle name="Normal 12 3" xfId="3949" xr:uid="{00000000-0005-0000-0000-0000C1300000}"/>
    <cellStyle name="Normal 12 3 2" xfId="4511" xr:uid="{00000000-0005-0000-0000-0000C2300000}"/>
    <cellStyle name="Normal 12 3 3" xfId="6509" xr:uid="{00000000-0005-0000-0000-0000C3300000}"/>
    <cellStyle name="Normal 12 3 4" xfId="6763" xr:uid="{00000000-0005-0000-0000-0000C4300000}"/>
    <cellStyle name="Normal 12 3 5" xfId="7469" xr:uid="{00000000-0005-0000-0000-0000C5300000}"/>
    <cellStyle name="Normal 12 3 6" xfId="7957" xr:uid="{00000000-0005-0000-0000-0000C6300000}"/>
    <cellStyle name="Normal 12 3 7" xfId="8181" xr:uid="{00000000-0005-0000-0000-0000C7300000}"/>
    <cellStyle name="Normal 12 30" xfId="4512" xr:uid="{00000000-0005-0000-0000-0000C8300000}"/>
    <cellStyle name="Normal 12 31" xfId="4513" xr:uid="{00000000-0005-0000-0000-0000C9300000}"/>
    <cellStyle name="Normal 12 32" xfId="4514" xr:uid="{00000000-0005-0000-0000-0000CA300000}"/>
    <cellStyle name="Normal 12 33" xfId="4515" xr:uid="{00000000-0005-0000-0000-0000CB300000}"/>
    <cellStyle name="Normal 12 34" xfId="4516" xr:uid="{00000000-0005-0000-0000-0000CC300000}"/>
    <cellStyle name="Normal 12 35" xfId="4517" xr:uid="{00000000-0005-0000-0000-0000CD300000}"/>
    <cellStyle name="Normal 12 36" xfId="4518" xr:uid="{00000000-0005-0000-0000-0000CE300000}"/>
    <cellStyle name="Normal 12 37" xfId="4519" xr:uid="{00000000-0005-0000-0000-0000CF300000}"/>
    <cellStyle name="Normal 12 38" xfId="4520" xr:uid="{00000000-0005-0000-0000-0000D0300000}"/>
    <cellStyle name="Normal 12 39" xfId="4521" xr:uid="{00000000-0005-0000-0000-0000D1300000}"/>
    <cellStyle name="Normal 12 4" xfId="4522" xr:uid="{00000000-0005-0000-0000-0000D2300000}"/>
    <cellStyle name="Normal 12 40" xfId="4523" xr:uid="{00000000-0005-0000-0000-0000D3300000}"/>
    <cellStyle name="Normal 12 41" xfId="4524" xr:uid="{00000000-0005-0000-0000-0000D4300000}"/>
    <cellStyle name="Normal 12 42" xfId="4525" xr:uid="{00000000-0005-0000-0000-0000D5300000}"/>
    <cellStyle name="Normal 12 43" xfId="4526" xr:uid="{00000000-0005-0000-0000-0000D6300000}"/>
    <cellStyle name="Normal 12 44" xfId="4527" xr:uid="{00000000-0005-0000-0000-0000D7300000}"/>
    <cellStyle name="Normal 12 45" xfId="4528" xr:uid="{00000000-0005-0000-0000-0000D8300000}"/>
    <cellStyle name="Normal 12 46" xfId="4529" xr:uid="{00000000-0005-0000-0000-0000D9300000}"/>
    <cellStyle name="Normal 12 47" xfId="4530" xr:uid="{00000000-0005-0000-0000-0000DA300000}"/>
    <cellStyle name="Normal 12 48" xfId="4531" xr:uid="{00000000-0005-0000-0000-0000DB300000}"/>
    <cellStyle name="Normal 12 49" xfId="4532" xr:uid="{00000000-0005-0000-0000-0000DC300000}"/>
    <cellStyle name="Normal 12 5" xfId="4533" xr:uid="{00000000-0005-0000-0000-0000DD300000}"/>
    <cellStyle name="Normal 12 50" xfId="4534" xr:uid="{00000000-0005-0000-0000-0000DE300000}"/>
    <cellStyle name="Normal 12 51" xfId="4535" xr:uid="{00000000-0005-0000-0000-0000DF300000}"/>
    <cellStyle name="Normal 12 52" xfId="4536" xr:uid="{00000000-0005-0000-0000-0000E0300000}"/>
    <cellStyle name="Normal 12 53" xfId="4537" xr:uid="{00000000-0005-0000-0000-0000E1300000}"/>
    <cellStyle name="Normal 12 54" xfId="4538" xr:uid="{00000000-0005-0000-0000-0000E2300000}"/>
    <cellStyle name="Normal 12 55" xfId="4539" xr:uid="{00000000-0005-0000-0000-0000E3300000}"/>
    <cellStyle name="Normal 12 56" xfId="4540" xr:uid="{00000000-0005-0000-0000-0000E4300000}"/>
    <cellStyle name="Normal 12 57" xfId="4541" xr:uid="{00000000-0005-0000-0000-0000E5300000}"/>
    <cellStyle name="Normal 12 58" xfId="4542" xr:uid="{00000000-0005-0000-0000-0000E6300000}"/>
    <cellStyle name="Normal 12 59" xfId="4543" xr:uid="{00000000-0005-0000-0000-0000E7300000}"/>
    <cellStyle name="Normal 12 6" xfId="4544" xr:uid="{00000000-0005-0000-0000-0000E8300000}"/>
    <cellStyle name="Normal 12 60" xfId="4545" xr:uid="{00000000-0005-0000-0000-0000E9300000}"/>
    <cellStyle name="Normal 12 61" xfId="4546" xr:uid="{00000000-0005-0000-0000-0000EA300000}"/>
    <cellStyle name="Normal 12 62" xfId="4547" xr:uid="{00000000-0005-0000-0000-0000EB300000}"/>
    <cellStyle name="Normal 12 63" xfId="4548" xr:uid="{00000000-0005-0000-0000-0000EC300000}"/>
    <cellStyle name="Normal 12 64" xfId="4549" xr:uid="{00000000-0005-0000-0000-0000ED300000}"/>
    <cellStyle name="Normal 12 65" xfId="4550" xr:uid="{00000000-0005-0000-0000-0000EE300000}"/>
    <cellStyle name="Normal 12 66" xfId="4551" xr:uid="{00000000-0005-0000-0000-0000EF300000}"/>
    <cellStyle name="Normal 12 67" xfId="4552" xr:uid="{00000000-0005-0000-0000-0000F0300000}"/>
    <cellStyle name="Normal 12 68" xfId="4553" xr:uid="{00000000-0005-0000-0000-0000F1300000}"/>
    <cellStyle name="Normal 12 69" xfId="4554" xr:uid="{00000000-0005-0000-0000-0000F2300000}"/>
    <cellStyle name="Normal 12 7" xfId="4555" xr:uid="{00000000-0005-0000-0000-0000F3300000}"/>
    <cellStyle name="Normal 12 70" xfId="10165" xr:uid="{00000000-0005-0000-0000-0000F4300000}"/>
    <cellStyle name="Normal 12 8" xfId="4556" xr:uid="{00000000-0005-0000-0000-0000F5300000}"/>
    <cellStyle name="Normal 12 9" xfId="4557" xr:uid="{00000000-0005-0000-0000-0000F6300000}"/>
    <cellStyle name="Normal 120" xfId="4558" xr:uid="{00000000-0005-0000-0000-0000F7300000}"/>
    <cellStyle name="Normal 120 2" xfId="7959" xr:uid="{00000000-0005-0000-0000-0000F8300000}"/>
    <cellStyle name="Normal 120 3" xfId="7960" xr:uid="{00000000-0005-0000-0000-0000F9300000}"/>
    <cellStyle name="Normal 120 4" xfId="7961" xr:uid="{00000000-0005-0000-0000-0000FA300000}"/>
    <cellStyle name="Normal 121" xfId="4559" xr:uid="{00000000-0005-0000-0000-0000FB300000}"/>
    <cellStyle name="Normal 121 2" xfId="7241" xr:uid="{00000000-0005-0000-0000-0000FC300000}"/>
    <cellStyle name="Normal 122" xfId="4560" xr:uid="{00000000-0005-0000-0000-0000FD300000}"/>
    <cellStyle name="Normal 122 2" xfId="7962" xr:uid="{00000000-0005-0000-0000-0000FE300000}"/>
    <cellStyle name="Normal 122 3" xfId="7963" xr:uid="{00000000-0005-0000-0000-0000FF300000}"/>
    <cellStyle name="Normal 122 4" xfId="7964" xr:uid="{00000000-0005-0000-0000-000000310000}"/>
    <cellStyle name="Normal 123" xfId="7242" xr:uid="{00000000-0005-0000-0000-000001310000}"/>
    <cellStyle name="Normal 123 2" xfId="12517" xr:uid="{00000000-0005-0000-0000-000002310000}"/>
    <cellStyle name="Normal 123 3" xfId="11280" xr:uid="{00000000-0005-0000-0000-000003310000}"/>
    <cellStyle name="Normal 124" xfId="2698" xr:uid="{00000000-0005-0000-0000-000004310000}"/>
    <cellStyle name="Normal 125" xfId="8556" xr:uid="{00000000-0005-0000-0000-000005310000}"/>
    <cellStyle name="Normal 125 2" xfId="2699" xr:uid="{00000000-0005-0000-0000-000006310000}"/>
    <cellStyle name="Normal 126" xfId="2700" xr:uid="{00000000-0005-0000-0000-000007310000}"/>
    <cellStyle name="Normal 127" xfId="10362" xr:uid="{00000000-0005-0000-0000-000008310000}"/>
    <cellStyle name="Normal 128" xfId="2701" xr:uid="{00000000-0005-0000-0000-000009310000}"/>
    <cellStyle name="Normal 129" xfId="18641" xr:uid="{00000000-0005-0000-0000-00000A310000}"/>
    <cellStyle name="Normal 13" xfId="2702" xr:uid="{00000000-0005-0000-0000-00000B310000}"/>
    <cellStyle name="Normal 13 10" xfId="4561" xr:uid="{00000000-0005-0000-0000-00000C310000}"/>
    <cellStyle name="Normal 13 11" xfId="4562" xr:uid="{00000000-0005-0000-0000-00000D310000}"/>
    <cellStyle name="Normal 13 12" xfId="4563" xr:uid="{00000000-0005-0000-0000-00000E310000}"/>
    <cellStyle name="Normal 13 13" xfId="4564" xr:uid="{00000000-0005-0000-0000-00000F310000}"/>
    <cellStyle name="Normal 13 14" xfId="4565" xr:uid="{00000000-0005-0000-0000-000010310000}"/>
    <cellStyle name="Normal 13 15" xfId="4566" xr:uid="{00000000-0005-0000-0000-000011310000}"/>
    <cellStyle name="Normal 13 16" xfId="4567" xr:uid="{00000000-0005-0000-0000-000012310000}"/>
    <cellStyle name="Normal 13 17" xfId="4568" xr:uid="{00000000-0005-0000-0000-000013310000}"/>
    <cellStyle name="Normal 13 18" xfId="4569" xr:uid="{00000000-0005-0000-0000-000014310000}"/>
    <cellStyle name="Normal 13 19" xfId="4570" xr:uid="{00000000-0005-0000-0000-000015310000}"/>
    <cellStyle name="Normal 13 2" xfId="2703" xr:uid="{00000000-0005-0000-0000-000016310000}"/>
    <cellStyle name="Normal 13 2 2" xfId="4571" xr:uid="{00000000-0005-0000-0000-000017310000}"/>
    <cellStyle name="Normal 13 2 2 2" xfId="10168" xr:uid="{00000000-0005-0000-0000-000018310000}"/>
    <cellStyle name="Normal 13 2 2 3" xfId="10169" xr:uid="{00000000-0005-0000-0000-000019310000}"/>
    <cellStyle name="Normal 13 2 2 4" xfId="10170" xr:uid="{00000000-0005-0000-0000-00001A310000}"/>
    <cellStyle name="Normal 13 2 2 5" xfId="10171" xr:uid="{00000000-0005-0000-0000-00001B310000}"/>
    <cellStyle name="Normal 13 2 2 6" xfId="10172" xr:uid="{00000000-0005-0000-0000-00001C310000}"/>
    <cellStyle name="Normal 13 2 2 7" xfId="10173" xr:uid="{00000000-0005-0000-0000-00001D310000}"/>
    <cellStyle name="Normal 13 2 2 8" xfId="10174" xr:uid="{00000000-0005-0000-0000-00001E310000}"/>
    <cellStyle name="Normal 13 2 3" xfId="6532" xr:uid="{00000000-0005-0000-0000-00001F310000}"/>
    <cellStyle name="Normal 13 2 4" xfId="6755" xr:uid="{00000000-0005-0000-0000-000020310000}"/>
    <cellStyle name="Normal 13 2 5" xfId="7470" xr:uid="{00000000-0005-0000-0000-000021310000}"/>
    <cellStyle name="Normal 13 2 6" xfId="7965" xr:uid="{00000000-0005-0000-0000-000022310000}"/>
    <cellStyle name="Normal 13 2 7" xfId="8157" xr:uid="{00000000-0005-0000-0000-000023310000}"/>
    <cellStyle name="Normal 13 2 8" xfId="10175" xr:uid="{00000000-0005-0000-0000-000024310000}"/>
    <cellStyle name="Normal 13 2 9" xfId="10167" xr:uid="{00000000-0005-0000-0000-000025310000}"/>
    <cellStyle name="Normal 13 20" xfId="4572" xr:uid="{00000000-0005-0000-0000-000026310000}"/>
    <cellStyle name="Normal 13 21" xfId="4573" xr:uid="{00000000-0005-0000-0000-000027310000}"/>
    <cellStyle name="Normal 13 22" xfId="4574" xr:uid="{00000000-0005-0000-0000-000028310000}"/>
    <cellStyle name="Normal 13 23" xfId="4575" xr:uid="{00000000-0005-0000-0000-000029310000}"/>
    <cellStyle name="Normal 13 24" xfId="4576" xr:uid="{00000000-0005-0000-0000-00002A310000}"/>
    <cellStyle name="Normal 13 25" xfId="4577" xr:uid="{00000000-0005-0000-0000-00002B310000}"/>
    <cellStyle name="Normal 13 26" xfId="4578" xr:uid="{00000000-0005-0000-0000-00002C310000}"/>
    <cellStyle name="Normal 13 27" xfId="4579" xr:uid="{00000000-0005-0000-0000-00002D310000}"/>
    <cellStyle name="Normal 13 28" xfId="4580" xr:uid="{00000000-0005-0000-0000-00002E310000}"/>
    <cellStyle name="Normal 13 29" xfId="4581" xr:uid="{00000000-0005-0000-0000-00002F310000}"/>
    <cellStyle name="Normal 13 3" xfId="3510" xr:uid="{00000000-0005-0000-0000-000030310000}"/>
    <cellStyle name="Normal 13 3 2" xfId="4582" xr:uid="{00000000-0005-0000-0000-000031310000}"/>
    <cellStyle name="Normal 13 3 3" xfId="6534" xr:uid="{00000000-0005-0000-0000-000032310000}"/>
    <cellStyle name="Normal 13 3 4" xfId="6753" xr:uid="{00000000-0005-0000-0000-000033310000}"/>
    <cellStyle name="Normal 13 3 5" xfId="7471" xr:uid="{00000000-0005-0000-0000-000034310000}"/>
    <cellStyle name="Normal 13 3 6" xfId="7966" xr:uid="{00000000-0005-0000-0000-000035310000}"/>
    <cellStyle name="Normal 13 3 7" xfId="8156" xr:uid="{00000000-0005-0000-0000-000036310000}"/>
    <cellStyle name="Normal 13 30" xfId="4583" xr:uid="{00000000-0005-0000-0000-000037310000}"/>
    <cellStyle name="Normal 13 31" xfId="4584" xr:uid="{00000000-0005-0000-0000-000038310000}"/>
    <cellStyle name="Normal 13 32" xfId="4585" xr:uid="{00000000-0005-0000-0000-000039310000}"/>
    <cellStyle name="Normal 13 33" xfId="4586" xr:uid="{00000000-0005-0000-0000-00003A310000}"/>
    <cellStyle name="Normal 13 34" xfId="4587" xr:uid="{00000000-0005-0000-0000-00003B310000}"/>
    <cellStyle name="Normal 13 35" xfId="4588" xr:uid="{00000000-0005-0000-0000-00003C310000}"/>
    <cellStyle name="Normal 13 36" xfId="4589" xr:uid="{00000000-0005-0000-0000-00003D310000}"/>
    <cellStyle name="Normal 13 37" xfId="4590" xr:uid="{00000000-0005-0000-0000-00003E310000}"/>
    <cellStyle name="Normal 13 38" xfId="4591" xr:uid="{00000000-0005-0000-0000-00003F310000}"/>
    <cellStyle name="Normal 13 39" xfId="4592" xr:uid="{00000000-0005-0000-0000-000040310000}"/>
    <cellStyle name="Normal 13 4" xfId="3950" xr:uid="{00000000-0005-0000-0000-000041310000}"/>
    <cellStyle name="Normal 13 4 2" xfId="4593" xr:uid="{00000000-0005-0000-0000-000042310000}"/>
    <cellStyle name="Normal 13 4 3" xfId="6535" xr:uid="{00000000-0005-0000-0000-000043310000}"/>
    <cellStyle name="Normal 13 4 4" xfId="6750" xr:uid="{00000000-0005-0000-0000-000044310000}"/>
    <cellStyle name="Normal 13 4 5" xfId="7472" xr:uid="{00000000-0005-0000-0000-000045310000}"/>
    <cellStyle name="Normal 13 4 6" xfId="7967" xr:uid="{00000000-0005-0000-0000-000046310000}"/>
    <cellStyle name="Normal 13 4 7" xfId="8154" xr:uid="{00000000-0005-0000-0000-000047310000}"/>
    <cellStyle name="Normal 13 40" xfId="4594" xr:uid="{00000000-0005-0000-0000-000048310000}"/>
    <cellStyle name="Normal 13 41" xfId="4595" xr:uid="{00000000-0005-0000-0000-000049310000}"/>
    <cellStyle name="Normal 13 42" xfId="4596" xr:uid="{00000000-0005-0000-0000-00004A310000}"/>
    <cellStyle name="Normal 13 43" xfId="4597" xr:uid="{00000000-0005-0000-0000-00004B310000}"/>
    <cellStyle name="Normal 13 44" xfId="4598" xr:uid="{00000000-0005-0000-0000-00004C310000}"/>
    <cellStyle name="Normal 13 45" xfId="4599" xr:uid="{00000000-0005-0000-0000-00004D310000}"/>
    <cellStyle name="Normal 13 46" xfId="4600" xr:uid="{00000000-0005-0000-0000-00004E310000}"/>
    <cellStyle name="Normal 13 47" xfId="4601" xr:uid="{00000000-0005-0000-0000-00004F310000}"/>
    <cellStyle name="Normal 13 48" xfId="4602" xr:uid="{00000000-0005-0000-0000-000050310000}"/>
    <cellStyle name="Normal 13 49" xfId="4603" xr:uid="{00000000-0005-0000-0000-000051310000}"/>
    <cellStyle name="Normal 13 5" xfId="4604" xr:uid="{00000000-0005-0000-0000-000052310000}"/>
    <cellStyle name="Normal 13 50" xfId="4605" xr:uid="{00000000-0005-0000-0000-000053310000}"/>
    <cellStyle name="Normal 13 51" xfId="4606" xr:uid="{00000000-0005-0000-0000-000054310000}"/>
    <cellStyle name="Normal 13 52" xfId="4607" xr:uid="{00000000-0005-0000-0000-000055310000}"/>
    <cellStyle name="Normal 13 53" xfId="4608" xr:uid="{00000000-0005-0000-0000-000056310000}"/>
    <cellStyle name="Normal 13 54" xfId="4609" xr:uid="{00000000-0005-0000-0000-000057310000}"/>
    <cellStyle name="Normal 13 55" xfId="4610" xr:uid="{00000000-0005-0000-0000-000058310000}"/>
    <cellStyle name="Normal 13 56" xfId="4611" xr:uid="{00000000-0005-0000-0000-000059310000}"/>
    <cellStyle name="Normal 13 57" xfId="4612" xr:uid="{00000000-0005-0000-0000-00005A310000}"/>
    <cellStyle name="Normal 13 58" xfId="4613" xr:uid="{00000000-0005-0000-0000-00005B310000}"/>
    <cellStyle name="Normal 13 59" xfId="4614" xr:uid="{00000000-0005-0000-0000-00005C310000}"/>
    <cellStyle name="Normal 13 6" xfId="4615" xr:uid="{00000000-0005-0000-0000-00005D310000}"/>
    <cellStyle name="Normal 13 60" xfId="4616" xr:uid="{00000000-0005-0000-0000-00005E310000}"/>
    <cellStyle name="Normal 13 61" xfId="4617" xr:uid="{00000000-0005-0000-0000-00005F310000}"/>
    <cellStyle name="Normal 13 62" xfId="4618" xr:uid="{00000000-0005-0000-0000-000060310000}"/>
    <cellStyle name="Normal 13 63" xfId="4619" xr:uid="{00000000-0005-0000-0000-000061310000}"/>
    <cellStyle name="Normal 13 64" xfId="4620" xr:uid="{00000000-0005-0000-0000-000062310000}"/>
    <cellStyle name="Normal 13 65" xfId="4621" xr:uid="{00000000-0005-0000-0000-000063310000}"/>
    <cellStyle name="Normal 13 66" xfId="4622" xr:uid="{00000000-0005-0000-0000-000064310000}"/>
    <cellStyle name="Normal 13 67" xfId="4623" xr:uid="{00000000-0005-0000-0000-000065310000}"/>
    <cellStyle name="Normal 13 68" xfId="4624" xr:uid="{00000000-0005-0000-0000-000066310000}"/>
    <cellStyle name="Normal 13 69" xfId="4625" xr:uid="{00000000-0005-0000-0000-000067310000}"/>
    <cellStyle name="Normal 13 7" xfId="4626" xr:uid="{00000000-0005-0000-0000-000068310000}"/>
    <cellStyle name="Normal 13 70" xfId="4627" xr:uid="{00000000-0005-0000-0000-000069310000}"/>
    <cellStyle name="Normal 13 71" xfId="4628" xr:uid="{00000000-0005-0000-0000-00006A310000}"/>
    <cellStyle name="Normal 13 72" xfId="4629" xr:uid="{00000000-0005-0000-0000-00006B310000}"/>
    <cellStyle name="Normal 13 73" xfId="4630" xr:uid="{00000000-0005-0000-0000-00006C310000}"/>
    <cellStyle name="Normal 13 74" xfId="4631" xr:uid="{00000000-0005-0000-0000-00006D310000}"/>
    <cellStyle name="Normal 13 75" xfId="4632" xr:uid="{00000000-0005-0000-0000-00006E310000}"/>
    <cellStyle name="Normal 13 76" xfId="4633" xr:uid="{00000000-0005-0000-0000-00006F310000}"/>
    <cellStyle name="Normal 13 77" xfId="4634" xr:uid="{00000000-0005-0000-0000-000070310000}"/>
    <cellStyle name="Normal 13 78" xfId="4635" xr:uid="{00000000-0005-0000-0000-000071310000}"/>
    <cellStyle name="Normal 13 79" xfId="4636" xr:uid="{00000000-0005-0000-0000-000072310000}"/>
    <cellStyle name="Normal 13 8" xfId="4637" xr:uid="{00000000-0005-0000-0000-000073310000}"/>
    <cellStyle name="Normal 13 80" xfId="4638" xr:uid="{00000000-0005-0000-0000-000074310000}"/>
    <cellStyle name="Normal 13 81" xfId="4639" xr:uid="{00000000-0005-0000-0000-000075310000}"/>
    <cellStyle name="Normal 13 9" xfId="4640" xr:uid="{00000000-0005-0000-0000-000076310000}"/>
    <cellStyle name="Normal 130" xfId="30594" xr:uid="{00000000-0005-0000-0000-000077310000}"/>
    <cellStyle name="Normal 131" xfId="30602" xr:uid="{00000000-0005-0000-0000-000078310000}"/>
    <cellStyle name="Normal 132" xfId="18618" xr:uid="{00000000-0005-0000-0000-000079310000}"/>
    <cellStyle name="Normal 133" xfId="30605" xr:uid="{00000000-0005-0000-0000-00007A310000}"/>
    <cellStyle name="Normal 134" xfId="30607" xr:uid="{00000000-0005-0000-0000-00007B310000}"/>
    <cellStyle name="Normal 135" xfId="30608" xr:uid="{00000000-0005-0000-0000-00007C310000}"/>
    <cellStyle name="Normal 136" xfId="30609" xr:uid="{00000000-0005-0000-0000-00007D310000}"/>
    <cellStyle name="Normal 137" xfId="30707" xr:uid="{00000000-0005-0000-0000-00007E310000}"/>
    <cellStyle name="Normal 138" xfId="52197" xr:uid="{00000000-0005-0000-0000-00007F310000}"/>
    <cellStyle name="Normal 139" xfId="52206" xr:uid="{00000000-0005-0000-0000-000080310000}"/>
    <cellStyle name="Normal 14" xfId="2704" xr:uid="{00000000-0005-0000-0000-000081310000}"/>
    <cellStyle name="Normal 14 10" xfId="4641" xr:uid="{00000000-0005-0000-0000-000082310000}"/>
    <cellStyle name="Normal 14 11" xfId="4642" xr:uid="{00000000-0005-0000-0000-000083310000}"/>
    <cellStyle name="Normal 14 12" xfId="4643" xr:uid="{00000000-0005-0000-0000-000084310000}"/>
    <cellStyle name="Normal 14 13" xfId="4644" xr:uid="{00000000-0005-0000-0000-000085310000}"/>
    <cellStyle name="Normal 14 14" xfId="4645" xr:uid="{00000000-0005-0000-0000-000086310000}"/>
    <cellStyle name="Normal 14 15" xfId="4646" xr:uid="{00000000-0005-0000-0000-000087310000}"/>
    <cellStyle name="Normal 14 16" xfId="4647" xr:uid="{00000000-0005-0000-0000-000088310000}"/>
    <cellStyle name="Normal 14 17" xfId="4648" xr:uid="{00000000-0005-0000-0000-000089310000}"/>
    <cellStyle name="Normal 14 18" xfId="4649" xr:uid="{00000000-0005-0000-0000-00008A310000}"/>
    <cellStyle name="Normal 14 19" xfId="4650" xr:uid="{00000000-0005-0000-0000-00008B310000}"/>
    <cellStyle name="Normal 14 2" xfId="3511" xr:uid="{00000000-0005-0000-0000-00008C310000}"/>
    <cellStyle name="Normal 14 2 10" xfId="8152" xr:uid="{00000000-0005-0000-0000-00008D310000}"/>
    <cellStyle name="Normal 14 2 11" xfId="10177" xr:uid="{00000000-0005-0000-0000-00008E310000}"/>
    <cellStyle name="Normal 14 2 12" xfId="10384" xr:uid="{00000000-0005-0000-0000-00008F310000}"/>
    <cellStyle name="Normal 14 2 13" xfId="15575" xr:uid="{00000000-0005-0000-0000-000090310000}"/>
    <cellStyle name="Normal 14 2 2" xfId="4651" xr:uid="{00000000-0005-0000-0000-000091310000}"/>
    <cellStyle name="Normal 14 2 3" xfId="6537" xr:uid="{00000000-0005-0000-0000-000092310000}"/>
    <cellStyle name="Normal 14 2 4" xfId="6722" xr:uid="{00000000-0005-0000-0000-000093310000}"/>
    <cellStyle name="Normal 14 2 5" xfId="7098" xr:uid="{00000000-0005-0000-0000-000094310000}"/>
    <cellStyle name="Normal 14 2 6" xfId="7050" xr:uid="{00000000-0005-0000-0000-000095310000}"/>
    <cellStyle name="Normal 14 2 7" xfId="7100" xr:uid="{00000000-0005-0000-0000-000096310000}"/>
    <cellStyle name="Normal 14 2 8" xfId="7473" xr:uid="{00000000-0005-0000-0000-000097310000}"/>
    <cellStyle name="Normal 14 2 9" xfId="7969" xr:uid="{00000000-0005-0000-0000-000098310000}"/>
    <cellStyle name="Normal 14 20" xfId="4652" xr:uid="{00000000-0005-0000-0000-000099310000}"/>
    <cellStyle name="Normal 14 21" xfId="4653" xr:uid="{00000000-0005-0000-0000-00009A310000}"/>
    <cellStyle name="Normal 14 22" xfId="4654" xr:uid="{00000000-0005-0000-0000-00009B310000}"/>
    <cellStyle name="Normal 14 23" xfId="4655" xr:uid="{00000000-0005-0000-0000-00009C310000}"/>
    <cellStyle name="Normal 14 24" xfId="4656" xr:uid="{00000000-0005-0000-0000-00009D310000}"/>
    <cellStyle name="Normal 14 25" xfId="4657" xr:uid="{00000000-0005-0000-0000-00009E310000}"/>
    <cellStyle name="Normal 14 26" xfId="4658" xr:uid="{00000000-0005-0000-0000-00009F310000}"/>
    <cellStyle name="Normal 14 27" xfId="4659" xr:uid="{00000000-0005-0000-0000-0000A0310000}"/>
    <cellStyle name="Normal 14 28" xfId="4660" xr:uid="{00000000-0005-0000-0000-0000A1310000}"/>
    <cellStyle name="Normal 14 29" xfId="4661" xr:uid="{00000000-0005-0000-0000-0000A2310000}"/>
    <cellStyle name="Normal 14 3" xfId="3951" xr:uid="{00000000-0005-0000-0000-0000A3310000}"/>
    <cellStyle name="Normal 14 3 2" xfId="4662" xr:uid="{00000000-0005-0000-0000-0000A4310000}"/>
    <cellStyle name="Normal 14 3 3" xfId="6538" xr:uid="{00000000-0005-0000-0000-0000A5310000}"/>
    <cellStyle name="Normal 14 3 4" xfId="6721" xr:uid="{00000000-0005-0000-0000-0000A6310000}"/>
    <cellStyle name="Normal 14 3 5" xfId="7474" xr:uid="{00000000-0005-0000-0000-0000A7310000}"/>
    <cellStyle name="Normal 14 3 6" xfId="7970" xr:uid="{00000000-0005-0000-0000-0000A8310000}"/>
    <cellStyle name="Normal 14 3 7" xfId="8151" xr:uid="{00000000-0005-0000-0000-0000A9310000}"/>
    <cellStyle name="Normal 14 30" xfId="4663" xr:uid="{00000000-0005-0000-0000-0000AA310000}"/>
    <cellStyle name="Normal 14 31" xfId="4664" xr:uid="{00000000-0005-0000-0000-0000AB310000}"/>
    <cellStyle name="Normal 14 32" xfId="4665" xr:uid="{00000000-0005-0000-0000-0000AC310000}"/>
    <cellStyle name="Normal 14 33" xfId="4666" xr:uid="{00000000-0005-0000-0000-0000AD310000}"/>
    <cellStyle name="Normal 14 34" xfId="4667" xr:uid="{00000000-0005-0000-0000-0000AE310000}"/>
    <cellStyle name="Normal 14 35" xfId="4668" xr:uid="{00000000-0005-0000-0000-0000AF310000}"/>
    <cellStyle name="Normal 14 36" xfId="4669" xr:uid="{00000000-0005-0000-0000-0000B0310000}"/>
    <cellStyle name="Normal 14 37" xfId="4670" xr:uid="{00000000-0005-0000-0000-0000B1310000}"/>
    <cellStyle name="Normal 14 38" xfId="4671" xr:uid="{00000000-0005-0000-0000-0000B2310000}"/>
    <cellStyle name="Normal 14 39" xfId="4672" xr:uid="{00000000-0005-0000-0000-0000B3310000}"/>
    <cellStyle name="Normal 14 4" xfId="4673" xr:uid="{00000000-0005-0000-0000-0000B4310000}"/>
    <cellStyle name="Normal 14 40" xfId="4674" xr:uid="{00000000-0005-0000-0000-0000B5310000}"/>
    <cellStyle name="Normal 14 41" xfId="4675" xr:uid="{00000000-0005-0000-0000-0000B6310000}"/>
    <cellStyle name="Normal 14 42" xfId="4676" xr:uid="{00000000-0005-0000-0000-0000B7310000}"/>
    <cellStyle name="Normal 14 43" xfId="4677" xr:uid="{00000000-0005-0000-0000-0000B8310000}"/>
    <cellStyle name="Normal 14 44" xfId="4678" xr:uid="{00000000-0005-0000-0000-0000B9310000}"/>
    <cellStyle name="Normal 14 45" xfId="4679" xr:uid="{00000000-0005-0000-0000-0000BA310000}"/>
    <cellStyle name="Normal 14 46" xfId="4680" xr:uid="{00000000-0005-0000-0000-0000BB310000}"/>
    <cellStyle name="Normal 14 47" xfId="4681" xr:uid="{00000000-0005-0000-0000-0000BC310000}"/>
    <cellStyle name="Normal 14 48" xfId="4682" xr:uid="{00000000-0005-0000-0000-0000BD310000}"/>
    <cellStyle name="Normal 14 49" xfId="4683" xr:uid="{00000000-0005-0000-0000-0000BE310000}"/>
    <cellStyle name="Normal 14 5" xfId="4684" xr:uid="{00000000-0005-0000-0000-0000BF310000}"/>
    <cellStyle name="Normal 14 50" xfId="4685" xr:uid="{00000000-0005-0000-0000-0000C0310000}"/>
    <cellStyle name="Normal 14 51" xfId="4686" xr:uid="{00000000-0005-0000-0000-0000C1310000}"/>
    <cellStyle name="Normal 14 52" xfId="4687" xr:uid="{00000000-0005-0000-0000-0000C2310000}"/>
    <cellStyle name="Normal 14 53" xfId="4688" xr:uid="{00000000-0005-0000-0000-0000C3310000}"/>
    <cellStyle name="Normal 14 54" xfId="4689" xr:uid="{00000000-0005-0000-0000-0000C4310000}"/>
    <cellStyle name="Normal 14 55" xfId="4690" xr:uid="{00000000-0005-0000-0000-0000C5310000}"/>
    <cellStyle name="Normal 14 56" xfId="4691" xr:uid="{00000000-0005-0000-0000-0000C6310000}"/>
    <cellStyle name="Normal 14 57" xfId="4692" xr:uid="{00000000-0005-0000-0000-0000C7310000}"/>
    <cellStyle name="Normal 14 58" xfId="10176" xr:uid="{00000000-0005-0000-0000-0000C8310000}"/>
    <cellStyle name="Normal 14 6" xfId="4693" xr:uid="{00000000-0005-0000-0000-0000C9310000}"/>
    <cellStyle name="Normal 14 7" xfId="4694" xr:uid="{00000000-0005-0000-0000-0000CA310000}"/>
    <cellStyle name="Normal 14 8" xfId="4695" xr:uid="{00000000-0005-0000-0000-0000CB310000}"/>
    <cellStyle name="Normal 14 9" xfId="4696" xr:uid="{00000000-0005-0000-0000-0000CC310000}"/>
    <cellStyle name="Normal 140" xfId="52207" xr:uid="{00000000-0005-0000-0000-0000CD310000}"/>
    <cellStyle name="Normal 141" xfId="52202" xr:uid="{00000000-0005-0000-0000-0000CE310000}"/>
    <cellStyle name="Normal 142" xfId="30604" xr:uid="{00000000-0005-0000-0000-0000CF310000}"/>
    <cellStyle name="Normal 15" xfId="2705" xr:uid="{00000000-0005-0000-0000-0000D0310000}"/>
    <cellStyle name="Normal 15 10" xfId="4697" xr:uid="{00000000-0005-0000-0000-0000D1310000}"/>
    <cellStyle name="Normal 15 11" xfId="4698" xr:uid="{00000000-0005-0000-0000-0000D2310000}"/>
    <cellStyle name="Normal 15 12" xfId="4699" xr:uid="{00000000-0005-0000-0000-0000D3310000}"/>
    <cellStyle name="Normal 15 13" xfId="4700" xr:uid="{00000000-0005-0000-0000-0000D4310000}"/>
    <cellStyle name="Normal 15 14" xfId="4701" xr:uid="{00000000-0005-0000-0000-0000D5310000}"/>
    <cellStyle name="Normal 15 15" xfId="4702" xr:uid="{00000000-0005-0000-0000-0000D6310000}"/>
    <cellStyle name="Normal 15 16" xfId="4703" xr:uid="{00000000-0005-0000-0000-0000D7310000}"/>
    <cellStyle name="Normal 15 17" xfId="4704" xr:uid="{00000000-0005-0000-0000-0000D8310000}"/>
    <cellStyle name="Normal 15 18" xfId="4705" xr:uid="{00000000-0005-0000-0000-0000D9310000}"/>
    <cellStyle name="Normal 15 19" xfId="4706" xr:uid="{00000000-0005-0000-0000-0000DA310000}"/>
    <cellStyle name="Normal 15 2" xfId="2706" xr:uid="{00000000-0005-0000-0000-0000DB310000}"/>
    <cellStyle name="Normal 15 2 2" xfId="4707" xr:uid="{00000000-0005-0000-0000-0000DC310000}"/>
    <cellStyle name="Normal 15 2 3" xfId="6540" xr:uid="{00000000-0005-0000-0000-0000DD310000}"/>
    <cellStyle name="Normal 15 2 4" xfId="6719" xr:uid="{00000000-0005-0000-0000-0000DE310000}"/>
    <cellStyle name="Normal 15 2 5" xfId="7475" xr:uid="{00000000-0005-0000-0000-0000DF310000}"/>
    <cellStyle name="Normal 15 2 6" xfId="7974" xr:uid="{00000000-0005-0000-0000-0000E0310000}"/>
    <cellStyle name="Normal 15 2 7" xfId="8150" xr:uid="{00000000-0005-0000-0000-0000E1310000}"/>
    <cellStyle name="Normal 15 20" xfId="4708" xr:uid="{00000000-0005-0000-0000-0000E2310000}"/>
    <cellStyle name="Normal 15 21" xfId="4709" xr:uid="{00000000-0005-0000-0000-0000E3310000}"/>
    <cellStyle name="Normal 15 22" xfId="4710" xr:uid="{00000000-0005-0000-0000-0000E4310000}"/>
    <cellStyle name="Normal 15 23" xfId="4711" xr:uid="{00000000-0005-0000-0000-0000E5310000}"/>
    <cellStyle name="Normal 15 24" xfId="4712" xr:uid="{00000000-0005-0000-0000-0000E6310000}"/>
    <cellStyle name="Normal 15 25" xfId="4713" xr:uid="{00000000-0005-0000-0000-0000E7310000}"/>
    <cellStyle name="Normal 15 26" xfId="4714" xr:uid="{00000000-0005-0000-0000-0000E8310000}"/>
    <cellStyle name="Normal 15 27" xfId="4715" xr:uid="{00000000-0005-0000-0000-0000E9310000}"/>
    <cellStyle name="Normal 15 28" xfId="4716" xr:uid="{00000000-0005-0000-0000-0000EA310000}"/>
    <cellStyle name="Normal 15 29" xfId="4717" xr:uid="{00000000-0005-0000-0000-0000EB310000}"/>
    <cellStyle name="Normal 15 3" xfId="3512" xr:uid="{00000000-0005-0000-0000-0000EC310000}"/>
    <cellStyle name="Normal 15 3 2" xfId="4718" xr:uid="{00000000-0005-0000-0000-0000ED310000}"/>
    <cellStyle name="Normal 15 3 3" xfId="6541" xr:uid="{00000000-0005-0000-0000-0000EE310000}"/>
    <cellStyle name="Normal 15 3 4" xfId="6717" xr:uid="{00000000-0005-0000-0000-0000EF310000}"/>
    <cellStyle name="Normal 15 3 5" xfId="7476" xr:uid="{00000000-0005-0000-0000-0000F0310000}"/>
    <cellStyle name="Normal 15 3 6" xfId="7977" xr:uid="{00000000-0005-0000-0000-0000F1310000}"/>
    <cellStyle name="Normal 15 3 7" xfId="8148" xr:uid="{00000000-0005-0000-0000-0000F2310000}"/>
    <cellStyle name="Normal 15 30" xfId="4719" xr:uid="{00000000-0005-0000-0000-0000F3310000}"/>
    <cellStyle name="Normal 15 31" xfId="4720" xr:uid="{00000000-0005-0000-0000-0000F4310000}"/>
    <cellStyle name="Normal 15 32" xfId="4721" xr:uid="{00000000-0005-0000-0000-0000F5310000}"/>
    <cellStyle name="Normal 15 33" xfId="4722" xr:uid="{00000000-0005-0000-0000-0000F6310000}"/>
    <cellStyle name="Normal 15 34" xfId="4723" xr:uid="{00000000-0005-0000-0000-0000F7310000}"/>
    <cellStyle name="Normal 15 35" xfId="4724" xr:uid="{00000000-0005-0000-0000-0000F8310000}"/>
    <cellStyle name="Normal 15 36" xfId="4725" xr:uid="{00000000-0005-0000-0000-0000F9310000}"/>
    <cellStyle name="Normal 15 37" xfId="4726" xr:uid="{00000000-0005-0000-0000-0000FA310000}"/>
    <cellStyle name="Normal 15 38" xfId="4727" xr:uid="{00000000-0005-0000-0000-0000FB310000}"/>
    <cellStyle name="Normal 15 39" xfId="4728" xr:uid="{00000000-0005-0000-0000-0000FC310000}"/>
    <cellStyle name="Normal 15 4" xfId="3952" xr:uid="{00000000-0005-0000-0000-0000FD310000}"/>
    <cellStyle name="Normal 15 4 2" xfId="4729" xr:uid="{00000000-0005-0000-0000-0000FE310000}"/>
    <cellStyle name="Normal 15 4 3" xfId="6542" xr:uid="{00000000-0005-0000-0000-0000FF310000}"/>
    <cellStyle name="Normal 15 4 4" xfId="6716" xr:uid="{00000000-0005-0000-0000-000000320000}"/>
    <cellStyle name="Normal 15 4 5" xfId="7477" xr:uid="{00000000-0005-0000-0000-000001320000}"/>
    <cellStyle name="Normal 15 4 6" xfId="7988" xr:uid="{00000000-0005-0000-0000-000002320000}"/>
    <cellStyle name="Normal 15 4 7" xfId="8147" xr:uid="{00000000-0005-0000-0000-000003320000}"/>
    <cellStyle name="Normal 15 40" xfId="4730" xr:uid="{00000000-0005-0000-0000-000004320000}"/>
    <cellStyle name="Normal 15 41" xfId="4731" xr:uid="{00000000-0005-0000-0000-000005320000}"/>
    <cellStyle name="Normal 15 42" xfId="4732" xr:uid="{00000000-0005-0000-0000-000006320000}"/>
    <cellStyle name="Normal 15 43" xfId="4733" xr:uid="{00000000-0005-0000-0000-000007320000}"/>
    <cellStyle name="Normal 15 44" xfId="4734" xr:uid="{00000000-0005-0000-0000-000008320000}"/>
    <cellStyle name="Normal 15 45" xfId="4735" xr:uid="{00000000-0005-0000-0000-000009320000}"/>
    <cellStyle name="Normal 15 46" xfId="4736" xr:uid="{00000000-0005-0000-0000-00000A320000}"/>
    <cellStyle name="Normal 15 47" xfId="4737" xr:uid="{00000000-0005-0000-0000-00000B320000}"/>
    <cellStyle name="Normal 15 48" xfId="4738" xr:uid="{00000000-0005-0000-0000-00000C320000}"/>
    <cellStyle name="Normal 15 49" xfId="4739" xr:uid="{00000000-0005-0000-0000-00000D320000}"/>
    <cellStyle name="Normal 15 5" xfId="4740" xr:uid="{00000000-0005-0000-0000-00000E320000}"/>
    <cellStyle name="Normal 15 50" xfId="4741" xr:uid="{00000000-0005-0000-0000-00000F320000}"/>
    <cellStyle name="Normal 15 51" xfId="4742" xr:uid="{00000000-0005-0000-0000-000010320000}"/>
    <cellStyle name="Normal 15 52" xfId="4743" xr:uid="{00000000-0005-0000-0000-000011320000}"/>
    <cellStyle name="Normal 15 53" xfId="4744" xr:uid="{00000000-0005-0000-0000-000012320000}"/>
    <cellStyle name="Normal 15 54" xfId="4745" xr:uid="{00000000-0005-0000-0000-000013320000}"/>
    <cellStyle name="Normal 15 55" xfId="4746" xr:uid="{00000000-0005-0000-0000-000014320000}"/>
    <cellStyle name="Normal 15 56" xfId="4747" xr:uid="{00000000-0005-0000-0000-000015320000}"/>
    <cellStyle name="Normal 15 57" xfId="4748" xr:uid="{00000000-0005-0000-0000-000016320000}"/>
    <cellStyle name="Normal 15 58" xfId="10178" xr:uid="{00000000-0005-0000-0000-000017320000}"/>
    <cellStyle name="Normal 15 6" xfId="4749" xr:uid="{00000000-0005-0000-0000-000018320000}"/>
    <cellStyle name="Normal 15 7" xfId="4750" xr:uid="{00000000-0005-0000-0000-000019320000}"/>
    <cellStyle name="Normal 15 8" xfId="4751" xr:uid="{00000000-0005-0000-0000-00001A320000}"/>
    <cellStyle name="Normal 15 9" xfId="4752" xr:uid="{00000000-0005-0000-0000-00001B320000}"/>
    <cellStyle name="Normal 15_QUYET TOAN 2017 Dau tu cong - Tiep" xfId="2707" xr:uid="{00000000-0005-0000-0000-00001C320000}"/>
    <cellStyle name="Normal 153" xfId="18622" xr:uid="{00000000-0005-0000-0000-00001D320000}"/>
    <cellStyle name="Normal 153 2" xfId="18623" xr:uid="{00000000-0005-0000-0000-00001E320000}"/>
    <cellStyle name="Normal 16" xfId="2708" xr:uid="{00000000-0005-0000-0000-00001F320000}"/>
    <cellStyle name="Normal 16 10" xfId="4753" xr:uid="{00000000-0005-0000-0000-000020320000}"/>
    <cellStyle name="Normal 16 11" xfId="4754" xr:uid="{00000000-0005-0000-0000-000021320000}"/>
    <cellStyle name="Normal 16 12" xfId="4755" xr:uid="{00000000-0005-0000-0000-000022320000}"/>
    <cellStyle name="Normal 16 13" xfId="4756" xr:uid="{00000000-0005-0000-0000-000023320000}"/>
    <cellStyle name="Normal 16 14" xfId="4757" xr:uid="{00000000-0005-0000-0000-000024320000}"/>
    <cellStyle name="Normal 16 15" xfId="4758" xr:uid="{00000000-0005-0000-0000-000025320000}"/>
    <cellStyle name="Normal 16 16" xfId="4759" xr:uid="{00000000-0005-0000-0000-000026320000}"/>
    <cellStyle name="Normal 16 17" xfId="4760" xr:uid="{00000000-0005-0000-0000-000027320000}"/>
    <cellStyle name="Normal 16 18" xfId="4761" xr:uid="{00000000-0005-0000-0000-000028320000}"/>
    <cellStyle name="Normal 16 19" xfId="4762" xr:uid="{00000000-0005-0000-0000-000029320000}"/>
    <cellStyle name="Normal 16 2" xfId="2709" xr:uid="{00000000-0005-0000-0000-00002A320000}"/>
    <cellStyle name="Normal 16 2 2" xfId="4763" xr:uid="{00000000-0005-0000-0000-00002B320000}"/>
    <cellStyle name="Normal 16 2 3" xfId="6544" xr:uid="{00000000-0005-0000-0000-00002C320000}"/>
    <cellStyle name="Normal 16 2 4" xfId="6714" xr:uid="{00000000-0005-0000-0000-00002D320000}"/>
    <cellStyle name="Normal 16 2 5" xfId="7478" xr:uid="{00000000-0005-0000-0000-00002E320000}"/>
    <cellStyle name="Normal 16 2 6" xfId="7994" xr:uid="{00000000-0005-0000-0000-00002F320000}"/>
    <cellStyle name="Normal 16 2 7" xfId="8146" xr:uid="{00000000-0005-0000-0000-000030320000}"/>
    <cellStyle name="Normal 16 20" xfId="4764" xr:uid="{00000000-0005-0000-0000-000031320000}"/>
    <cellStyle name="Normal 16 21" xfId="4765" xr:uid="{00000000-0005-0000-0000-000032320000}"/>
    <cellStyle name="Normal 16 22" xfId="4766" xr:uid="{00000000-0005-0000-0000-000033320000}"/>
    <cellStyle name="Normal 16 23" xfId="4767" xr:uid="{00000000-0005-0000-0000-000034320000}"/>
    <cellStyle name="Normal 16 24" xfId="4768" xr:uid="{00000000-0005-0000-0000-000035320000}"/>
    <cellStyle name="Normal 16 25" xfId="4769" xr:uid="{00000000-0005-0000-0000-000036320000}"/>
    <cellStyle name="Normal 16 26" xfId="4770" xr:uid="{00000000-0005-0000-0000-000037320000}"/>
    <cellStyle name="Normal 16 27" xfId="4771" xr:uid="{00000000-0005-0000-0000-000038320000}"/>
    <cellStyle name="Normal 16 28" xfId="4772" xr:uid="{00000000-0005-0000-0000-000039320000}"/>
    <cellStyle name="Normal 16 29" xfId="4773" xr:uid="{00000000-0005-0000-0000-00003A320000}"/>
    <cellStyle name="Normal 16 3" xfId="2710" xr:uid="{00000000-0005-0000-0000-00003B320000}"/>
    <cellStyle name="Normal 16 3 2" xfId="4774" xr:uid="{00000000-0005-0000-0000-00003C320000}"/>
    <cellStyle name="Normal 16 3 3" xfId="6545" xr:uid="{00000000-0005-0000-0000-00003D320000}"/>
    <cellStyle name="Normal 16 3 4" xfId="6713" xr:uid="{00000000-0005-0000-0000-00003E320000}"/>
    <cellStyle name="Normal 16 3 5" xfId="7479" xr:uid="{00000000-0005-0000-0000-00003F320000}"/>
    <cellStyle name="Normal 16 3 6" xfId="7996" xr:uid="{00000000-0005-0000-0000-000040320000}"/>
    <cellStyle name="Normal 16 3 7" xfId="8144" xr:uid="{00000000-0005-0000-0000-000041320000}"/>
    <cellStyle name="Normal 16 30" xfId="4775" xr:uid="{00000000-0005-0000-0000-000042320000}"/>
    <cellStyle name="Normal 16 31" xfId="4776" xr:uid="{00000000-0005-0000-0000-000043320000}"/>
    <cellStyle name="Normal 16 32" xfId="4777" xr:uid="{00000000-0005-0000-0000-000044320000}"/>
    <cellStyle name="Normal 16 33" xfId="4778" xr:uid="{00000000-0005-0000-0000-000045320000}"/>
    <cellStyle name="Normal 16 34" xfId="4779" xr:uid="{00000000-0005-0000-0000-000046320000}"/>
    <cellStyle name="Normal 16 35" xfId="4780" xr:uid="{00000000-0005-0000-0000-000047320000}"/>
    <cellStyle name="Normal 16 36" xfId="4781" xr:uid="{00000000-0005-0000-0000-000048320000}"/>
    <cellStyle name="Normal 16 37" xfId="4782" xr:uid="{00000000-0005-0000-0000-000049320000}"/>
    <cellStyle name="Normal 16 38" xfId="4783" xr:uid="{00000000-0005-0000-0000-00004A320000}"/>
    <cellStyle name="Normal 16 4" xfId="2711" xr:uid="{00000000-0005-0000-0000-00004B320000}"/>
    <cellStyle name="Normal 16 4 2" xfId="4784" xr:uid="{00000000-0005-0000-0000-00004C320000}"/>
    <cellStyle name="Normal 16 4 3" xfId="6546" xr:uid="{00000000-0005-0000-0000-00004D320000}"/>
    <cellStyle name="Normal 16 4 4" xfId="6712" xr:uid="{00000000-0005-0000-0000-00004E320000}"/>
    <cellStyle name="Normal 16 4 5" xfId="7480" xr:uid="{00000000-0005-0000-0000-00004F320000}"/>
    <cellStyle name="Normal 16 4 6" xfId="7997" xr:uid="{00000000-0005-0000-0000-000050320000}"/>
    <cellStyle name="Normal 16 4 7" xfId="8142" xr:uid="{00000000-0005-0000-0000-000051320000}"/>
    <cellStyle name="Normal 16 5" xfId="3513" xr:uid="{00000000-0005-0000-0000-000052320000}"/>
    <cellStyle name="Normal 16 5 2" xfId="4785" xr:uid="{00000000-0005-0000-0000-000053320000}"/>
    <cellStyle name="Normal 16 5 3" xfId="6547" xr:uid="{00000000-0005-0000-0000-000054320000}"/>
    <cellStyle name="Normal 16 5 4" xfId="6711" xr:uid="{00000000-0005-0000-0000-000055320000}"/>
    <cellStyle name="Normal 16 5 5" xfId="7481" xr:uid="{00000000-0005-0000-0000-000056320000}"/>
    <cellStyle name="Normal 16 5 6" xfId="7998" xr:uid="{00000000-0005-0000-0000-000057320000}"/>
    <cellStyle name="Normal 16 5 7" xfId="8141" xr:uid="{00000000-0005-0000-0000-000058320000}"/>
    <cellStyle name="Normal 16 6" xfId="4786" xr:uid="{00000000-0005-0000-0000-000059320000}"/>
    <cellStyle name="Normal 16 6 2" xfId="15576" xr:uid="{00000000-0005-0000-0000-00005A320000}"/>
    <cellStyle name="Normal 16 7" xfId="4787" xr:uid="{00000000-0005-0000-0000-00005B320000}"/>
    <cellStyle name="Normal 16 8" xfId="4788" xr:uid="{00000000-0005-0000-0000-00005C320000}"/>
    <cellStyle name="Normal 16 9" xfId="4789" xr:uid="{00000000-0005-0000-0000-00005D320000}"/>
    <cellStyle name="Normal 17" xfId="2712" xr:uid="{00000000-0005-0000-0000-00005E320000}"/>
    <cellStyle name="Normal 17 10" xfId="10179" xr:uid="{00000000-0005-0000-0000-00005F320000}"/>
    <cellStyle name="Normal 17 2" xfId="2713" xr:uid="{00000000-0005-0000-0000-000060320000}"/>
    <cellStyle name="Normal 17 2 2" xfId="7099" xr:uid="{00000000-0005-0000-0000-000061320000}"/>
    <cellStyle name="Normal 17 2 2 2" xfId="15577" xr:uid="{00000000-0005-0000-0000-000062320000}"/>
    <cellStyle name="Normal 17 2 3" xfId="7049" xr:uid="{00000000-0005-0000-0000-000063320000}"/>
    <cellStyle name="Normal 17 2 4" xfId="7106" xr:uid="{00000000-0005-0000-0000-000064320000}"/>
    <cellStyle name="Normal 17 2 5" xfId="10180" xr:uid="{00000000-0005-0000-0000-000065320000}"/>
    <cellStyle name="Normal 17 2 6" xfId="10385" xr:uid="{00000000-0005-0000-0000-000066320000}"/>
    <cellStyle name="Normal 17 3" xfId="2714" xr:uid="{00000000-0005-0000-0000-000067320000}"/>
    <cellStyle name="Normal 17 3 2" xfId="10181" xr:uid="{00000000-0005-0000-0000-000068320000}"/>
    <cellStyle name="Normal 17 4" xfId="2715" xr:uid="{00000000-0005-0000-0000-000069320000}"/>
    <cellStyle name="Normal 17 4 2" xfId="10182" xr:uid="{00000000-0005-0000-0000-00006A320000}"/>
    <cellStyle name="Normal 17 5" xfId="3514" xr:uid="{00000000-0005-0000-0000-00006B320000}"/>
    <cellStyle name="Normal 17 5 2" xfId="10183" xr:uid="{00000000-0005-0000-0000-00006C320000}"/>
    <cellStyle name="Normal 17 5 3" xfId="15578" xr:uid="{00000000-0005-0000-0000-00006D320000}"/>
    <cellStyle name="Normal 17 6" xfId="3953" xr:uid="{00000000-0005-0000-0000-00006E320000}"/>
    <cellStyle name="Normal 17 6 2" xfId="10184" xr:uid="{00000000-0005-0000-0000-00006F320000}"/>
    <cellStyle name="Normal 17 6 3" xfId="15579" xr:uid="{00000000-0005-0000-0000-000070320000}"/>
    <cellStyle name="Normal 17 7" xfId="10185" xr:uid="{00000000-0005-0000-0000-000071320000}"/>
    <cellStyle name="Normal 17 8" xfId="10186" xr:uid="{00000000-0005-0000-0000-000072320000}"/>
    <cellStyle name="Normal 17 9" xfId="10187" xr:uid="{00000000-0005-0000-0000-000073320000}"/>
    <cellStyle name="Normal 18" xfId="2716" xr:uid="{00000000-0005-0000-0000-000074320000}"/>
    <cellStyle name="Normal 18 2" xfId="2717" xr:uid="{00000000-0005-0000-0000-000075320000}"/>
    <cellStyle name="Normal 18 2 2" xfId="10190" xr:uid="{00000000-0005-0000-0000-000076320000}"/>
    <cellStyle name="Normal 18 2 2 2" xfId="10191" xr:uid="{00000000-0005-0000-0000-000077320000}"/>
    <cellStyle name="Normal 18 2 2 3" xfId="10192" xr:uid="{00000000-0005-0000-0000-000078320000}"/>
    <cellStyle name="Normal 18 2 2 4" xfId="10193" xr:uid="{00000000-0005-0000-0000-000079320000}"/>
    <cellStyle name="Normal 18 2 2 5" xfId="10194" xr:uid="{00000000-0005-0000-0000-00007A320000}"/>
    <cellStyle name="Normal 18 2 2 6" xfId="10195" xr:uid="{00000000-0005-0000-0000-00007B320000}"/>
    <cellStyle name="Normal 18 2 2 7" xfId="10196" xr:uid="{00000000-0005-0000-0000-00007C320000}"/>
    <cellStyle name="Normal 18 2 2 8" xfId="10197" xr:uid="{00000000-0005-0000-0000-00007D320000}"/>
    <cellStyle name="Normal 18 2 3" xfId="10198" xr:uid="{00000000-0005-0000-0000-00007E320000}"/>
    <cellStyle name="Normal 18 2 4" xfId="10199" xr:uid="{00000000-0005-0000-0000-00007F320000}"/>
    <cellStyle name="Normal 18 2 5" xfId="10200" xr:uid="{00000000-0005-0000-0000-000080320000}"/>
    <cellStyle name="Normal 18 2 6" xfId="10201" xr:uid="{00000000-0005-0000-0000-000081320000}"/>
    <cellStyle name="Normal 18 2 7" xfId="10202" xr:uid="{00000000-0005-0000-0000-000082320000}"/>
    <cellStyle name="Normal 18 2 8" xfId="10203" xr:uid="{00000000-0005-0000-0000-000083320000}"/>
    <cellStyle name="Normal 18 2 9" xfId="10189" xr:uid="{00000000-0005-0000-0000-000084320000}"/>
    <cellStyle name="Normal 18 3" xfId="10204" xr:uid="{00000000-0005-0000-0000-000085320000}"/>
    <cellStyle name="Normal 18 4" xfId="10188" xr:uid="{00000000-0005-0000-0000-000086320000}"/>
    <cellStyle name="Normal 19" xfId="2718" xr:uid="{00000000-0005-0000-0000-000087320000}"/>
    <cellStyle name="Normal 19 2" xfId="2719" xr:uid="{00000000-0005-0000-0000-000088320000}"/>
    <cellStyle name="Normal 19 2 2" xfId="10206" xr:uid="{00000000-0005-0000-0000-000089320000}"/>
    <cellStyle name="Normal 19 3" xfId="3515" xr:uid="{00000000-0005-0000-0000-00008A320000}"/>
    <cellStyle name="Normal 19 3 2" xfId="10207" xr:uid="{00000000-0005-0000-0000-00008B320000}"/>
    <cellStyle name="Normal 19 4" xfId="3954" xr:uid="{00000000-0005-0000-0000-00008C320000}"/>
    <cellStyle name="Normal 19 5" xfId="10205" xr:uid="{00000000-0005-0000-0000-00008D320000}"/>
    <cellStyle name="Normal 2" xfId="2720" xr:uid="{00000000-0005-0000-0000-00008E320000}"/>
    <cellStyle name="Normal 2 10" xfId="2721" xr:uid="{00000000-0005-0000-0000-00008F320000}"/>
    <cellStyle name="Normal 2 10 2" xfId="4791" xr:uid="{00000000-0005-0000-0000-000090320000}"/>
    <cellStyle name="Normal 2 10 2 10" xfId="18627" xr:uid="{00000000-0005-0000-0000-000091320000}"/>
    <cellStyle name="Normal 2 10 3" xfId="6549" xr:uid="{00000000-0005-0000-0000-000092320000}"/>
    <cellStyle name="Normal 2 10 4" xfId="6709" xr:uid="{00000000-0005-0000-0000-000093320000}"/>
    <cellStyle name="Normal 2 10 5" xfId="7482" xr:uid="{00000000-0005-0000-0000-000094320000}"/>
    <cellStyle name="Normal 2 10 6" xfId="8000" xr:uid="{00000000-0005-0000-0000-000095320000}"/>
    <cellStyle name="Normal 2 10 7" xfId="8138" xr:uid="{00000000-0005-0000-0000-000096320000}"/>
    <cellStyle name="Normal 2 10 8" xfId="10208" xr:uid="{00000000-0005-0000-0000-000097320000}"/>
    <cellStyle name="Normal 2 100" xfId="7107" xr:uid="{00000000-0005-0000-0000-000098320000}"/>
    <cellStyle name="Normal 2 101" xfId="2722" xr:uid="{00000000-0005-0000-0000-000099320000}"/>
    <cellStyle name="Normal 2 102" xfId="8139" xr:uid="{00000000-0005-0000-0000-00009A320000}"/>
    <cellStyle name="Normal 2 103" xfId="10386" xr:uid="{00000000-0005-0000-0000-00009B320000}"/>
    <cellStyle name="Normal 2 11" xfId="2723" xr:uid="{00000000-0005-0000-0000-00009C320000}"/>
    <cellStyle name="Normal 2 11 2" xfId="4792" xr:uid="{00000000-0005-0000-0000-00009D320000}"/>
    <cellStyle name="Normal 2 11 3" xfId="6550" xr:uid="{00000000-0005-0000-0000-00009E320000}"/>
    <cellStyle name="Normal 2 11 4" xfId="6708" xr:uid="{00000000-0005-0000-0000-00009F320000}"/>
    <cellStyle name="Normal 2 11 5" xfId="7483" xr:uid="{00000000-0005-0000-0000-0000A0320000}"/>
    <cellStyle name="Normal 2 11 6" xfId="8001" xr:uid="{00000000-0005-0000-0000-0000A1320000}"/>
    <cellStyle name="Normal 2 11 7" xfId="8137" xr:uid="{00000000-0005-0000-0000-0000A2320000}"/>
    <cellStyle name="Normal 2 11 8" xfId="10209" xr:uid="{00000000-0005-0000-0000-0000A3320000}"/>
    <cellStyle name="Normal 2 12" xfId="2724" xr:uid="{00000000-0005-0000-0000-0000A4320000}"/>
    <cellStyle name="Normal 2 12 2" xfId="4793" xr:uid="{00000000-0005-0000-0000-0000A5320000}"/>
    <cellStyle name="Normal 2 12 3" xfId="6551" xr:uid="{00000000-0005-0000-0000-0000A6320000}"/>
    <cellStyle name="Normal 2 12 4" xfId="6707" xr:uid="{00000000-0005-0000-0000-0000A7320000}"/>
    <cellStyle name="Normal 2 12 5" xfId="7484" xr:uid="{00000000-0005-0000-0000-0000A8320000}"/>
    <cellStyle name="Normal 2 12 6" xfId="8002" xr:uid="{00000000-0005-0000-0000-0000A9320000}"/>
    <cellStyle name="Normal 2 12 7" xfId="8136" xr:uid="{00000000-0005-0000-0000-0000AA320000}"/>
    <cellStyle name="Normal 2 12 8" xfId="10210" xr:uid="{00000000-0005-0000-0000-0000AB320000}"/>
    <cellStyle name="Normal 2 13" xfId="2725" xr:uid="{00000000-0005-0000-0000-0000AC320000}"/>
    <cellStyle name="Normal 2 13 2" xfId="4794" xr:uid="{00000000-0005-0000-0000-0000AD320000}"/>
    <cellStyle name="Normal 2 13 3" xfId="6552" xr:uid="{00000000-0005-0000-0000-0000AE320000}"/>
    <cellStyle name="Normal 2 13 4" xfId="6706" xr:uid="{00000000-0005-0000-0000-0000AF320000}"/>
    <cellStyle name="Normal 2 13 5" xfId="7485" xr:uid="{00000000-0005-0000-0000-0000B0320000}"/>
    <cellStyle name="Normal 2 13 6" xfId="8003" xr:uid="{00000000-0005-0000-0000-0000B1320000}"/>
    <cellStyle name="Normal 2 13 7" xfId="8134" xr:uid="{00000000-0005-0000-0000-0000B2320000}"/>
    <cellStyle name="Normal 2 13 8" xfId="10211" xr:uid="{00000000-0005-0000-0000-0000B3320000}"/>
    <cellStyle name="Normal 2 14" xfId="2726" xr:uid="{00000000-0005-0000-0000-0000B4320000}"/>
    <cellStyle name="Normal 2 14 2" xfId="4795" xr:uid="{00000000-0005-0000-0000-0000B5320000}"/>
    <cellStyle name="Normal 2 14 3" xfId="6553" xr:uid="{00000000-0005-0000-0000-0000B6320000}"/>
    <cellStyle name="Normal 2 14 4" xfId="6705" xr:uid="{00000000-0005-0000-0000-0000B7320000}"/>
    <cellStyle name="Normal 2 14 5" xfId="7486" xr:uid="{00000000-0005-0000-0000-0000B8320000}"/>
    <cellStyle name="Normal 2 14 6" xfId="8004" xr:uid="{00000000-0005-0000-0000-0000B9320000}"/>
    <cellStyle name="Normal 2 14 7" xfId="8133" xr:uid="{00000000-0005-0000-0000-0000BA320000}"/>
    <cellStyle name="Normal 2 14 8" xfId="10212" xr:uid="{00000000-0005-0000-0000-0000BB320000}"/>
    <cellStyle name="Normal 2 15" xfId="3516" xr:uid="{00000000-0005-0000-0000-0000BC320000}"/>
    <cellStyle name="Normal 2 15 10" xfId="8132" xr:uid="{00000000-0005-0000-0000-0000BD320000}"/>
    <cellStyle name="Normal 2 15 11" xfId="10213" xr:uid="{00000000-0005-0000-0000-0000BE320000}"/>
    <cellStyle name="Normal 2 15 12" xfId="10387" xr:uid="{00000000-0005-0000-0000-0000BF320000}"/>
    <cellStyle name="Normal 2 15 13" xfId="15580" xr:uid="{00000000-0005-0000-0000-0000C0320000}"/>
    <cellStyle name="Normal 2 15 2" xfId="4796" xr:uid="{00000000-0005-0000-0000-0000C1320000}"/>
    <cellStyle name="Normal 2 15 3" xfId="6554" xr:uid="{00000000-0005-0000-0000-0000C2320000}"/>
    <cellStyle name="Normal 2 15 4" xfId="6704" xr:uid="{00000000-0005-0000-0000-0000C3320000}"/>
    <cellStyle name="Normal 2 15 5" xfId="7102" xr:uid="{00000000-0005-0000-0000-0000C4320000}"/>
    <cellStyle name="Normal 2 15 6" xfId="7047" xr:uid="{00000000-0005-0000-0000-0000C5320000}"/>
    <cellStyle name="Normal 2 15 7" xfId="7108" xr:uid="{00000000-0005-0000-0000-0000C6320000}"/>
    <cellStyle name="Normal 2 15 8" xfId="7487" xr:uid="{00000000-0005-0000-0000-0000C7320000}"/>
    <cellStyle name="Normal 2 15 9" xfId="8005" xr:uid="{00000000-0005-0000-0000-0000C8320000}"/>
    <cellStyle name="Normal 2 16" xfId="2727" xr:uid="{00000000-0005-0000-0000-0000C9320000}"/>
    <cellStyle name="Normal 2 16 2" xfId="4797" xr:uid="{00000000-0005-0000-0000-0000CA320000}"/>
    <cellStyle name="Normal 2 16 3" xfId="6555" xr:uid="{00000000-0005-0000-0000-0000CB320000}"/>
    <cellStyle name="Normal 2 16 4" xfId="6703" xr:uid="{00000000-0005-0000-0000-0000CC320000}"/>
    <cellStyle name="Normal 2 16 5" xfId="7488" xr:uid="{00000000-0005-0000-0000-0000CD320000}"/>
    <cellStyle name="Normal 2 16 6" xfId="8006" xr:uid="{00000000-0005-0000-0000-0000CE320000}"/>
    <cellStyle name="Normal 2 16 7" xfId="8131" xr:uid="{00000000-0005-0000-0000-0000CF320000}"/>
    <cellStyle name="Normal 2 16 8" xfId="10214" xr:uid="{00000000-0005-0000-0000-0000D0320000}"/>
    <cellStyle name="Normal 2 17" xfId="2728" xr:uid="{00000000-0005-0000-0000-0000D1320000}"/>
    <cellStyle name="Normal 2 17 2" xfId="4798" xr:uid="{00000000-0005-0000-0000-0000D2320000}"/>
    <cellStyle name="Normal 2 17 3" xfId="6556" xr:uid="{00000000-0005-0000-0000-0000D3320000}"/>
    <cellStyle name="Normal 2 17 4" xfId="6702" xr:uid="{00000000-0005-0000-0000-0000D4320000}"/>
    <cellStyle name="Normal 2 17 5" xfId="7489" xr:uid="{00000000-0005-0000-0000-0000D5320000}"/>
    <cellStyle name="Normal 2 17 6" xfId="8007" xr:uid="{00000000-0005-0000-0000-0000D6320000}"/>
    <cellStyle name="Normal 2 17 7" xfId="8130" xr:uid="{00000000-0005-0000-0000-0000D7320000}"/>
    <cellStyle name="Normal 2 17 8" xfId="10215" xr:uid="{00000000-0005-0000-0000-0000D8320000}"/>
    <cellStyle name="Normal 2 18" xfId="2729" xr:uid="{00000000-0005-0000-0000-0000D9320000}"/>
    <cellStyle name="Normal 2 18 2" xfId="4799" xr:uid="{00000000-0005-0000-0000-0000DA320000}"/>
    <cellStyle name="Normal 2 18 3" xfId="6557" xr:uid="{00000000-0005-0000-0000-0000DB320000}"/>
    <cellStyle name="Normal 2 18 4" xfId="6701" xr:uid="{00000000-0005-0000-0000-0000DC320000}"/>
    <cellStyle name="Normal 2 18 5" xfId="7490" xr:uid="{00000000-0005-0000-0000-0000DD320000}"/>
    <cellStyle name="Normal 2 18 6" xfId="8008" xr:uid="{00000000-0005-0000-0000-0000DE320000}"/>
    <cellStyle name="Normal 2 18 7" xfId="8129" xr:uid="{00000000-0005-0000-0000-0000DF320000}"/>
    <cellStyle name="Normal 2 18 8" xfId="10216" xr:uid="{00000000-0005-0000-0000-0000E0320000}"/>
    <cellStyle name="Normal 2 19" xfId="3517" xr:uid="{00000000-0005-0000-0000-0000E1320000}"/>
    <cellStyle name="Normal 2 19 2" xfId="4800" xr:uid="{00000000-0005-0000-0000-0000E2320000}"/>
    <cellStyle name="Normal 2 19 3" xfId="6558" xr:uid="{00000000-0005-0000-0000-0000E3320000}"/>
    <cellStyle name="Normal 2 19 4" xfId="6700" xr:uid="{00000000-0005-0000-0000-0000E4320000}"/>
    <cellStyle name="Normal 2 19 5" xfId="7491" xr:uid="{00000000-0005-0000-0000-0000E5320000}"/>
    <cellStyle name="Normal 2 19 6" xfId="8009" xr:uid="{00000000-0005-0000-0000-0000E6320000}"/>
    <cellStyle name="Normal 2 19 7" xfId="8128" xr:uid="{00000000-0005-0000-0000-0000E7320000}"/>
    <cellStyle name="Normal 2 19 8" xfId="13530" xr:uid="{00000000-0005-0000-0000-0000E8320000}"/>
    <cellStyle name="Normal 2 19 9" xfId="15581" xr:uid="{00000000-0005-0000-0000-0000E9320000}"/>
    <cellStyle name="Normal 2 2" xfId="2730" xr:uid="{00000000-0005-0000-0000-0000EA320000}"/>
    <cellStyle name="Normal 2 2 10" xfId="7109" xr:uid="{00000000-0005-0000-0000-0000EB320000}"/>
    <cellStyle name="Normal 2 2 11" xfId="7492" xr:uid="{00000000-0005-0000-0000-0000EC320000}"/>
    <cellStyle name="Normal 2 2 12" xfId="8010" xr:uid="{00000000-0005-0000-0000-0000ED320000}"/>
    <cellStyle name="Normal 2 2 13" xfId="8127" xr:uid="{00000000-0005-0000-0000-0000EE320000}"/>
    <cellStyle name="Normal 2 2 14" xfId="10217" xr:uid="{00000000-0005-0000-0000-0000EF320000}"/>
    <cellStyle name="Normal 2 2 15" xfId="10388" xr:uid="{00000000-0005-0000-0000-0000F0320000}"/>
    <cellStyle name="Normal 2 2 2" xfId="2731" xr:uid="{00000000-0005-0000-0000-0000F1320000}"/>
    <cellStyle name="Normal 2 2 2 10" xfId="3520" xr:uid="{00000000-0005-0000-0000-0000F2320000}"/>
    <cellStyle name="Normal 2 2 2 11" xfId="3521" xr:uid="{00000000-0005-0000-0000-0000F3320000}"/>
    <cellStyle name="Normal 2 2 2 12" xfId="3522" xr:uid="{00000000-0005-0000-0000-0000F4320000}"/>
    <cellStyle name="Normal 2 2 2 13" xfId="3523" xr:uid="{00000000-0005-0000-0000-0000F5320000}"/>
    <cellStyle name="Normal 2 2 2 14" xfId="3524" xr:uid="{00000000-0005-0000-0000-0000F6320000}"/>
    <cellStyle name="Normal 2 2 2 15" xfId="3525" xr:uid="{00000000-0005-0000-0000-0000F7320000}"/>
    <cellStyle name="Normal 2 2 2 16" xfId="3526" xr:uid="{00000000-0005-0000-0000-0000F8320000}"/>
    <cellStyle name="Normal 2 2 2 17" xfId="3527" xr:uid="{00000000-0005-0000-0000-0000F9320000}"/>
    <cellStyle name="Normal 2 2 2 18" xfId="3528" xr:uid="{00000000-0005-0000-0000-0000FA320000}"/>
    <cellStyle name="Normal 2 2 2 19" xfId="3529" xr:uid="{00000000-0005-0000-0000-0000FB320000}"/>
    <cellStyle name="Normal 2 2 2 2" xfId="2732" xr:uid="{00000000-0005-0000-0000-0000FC320000}"/>
    <cellStyle name="Normal 2 2 2 2 10" xfId="3531" xr:uid="{00000000-0005-0000-0000-0000FD320000}"/>
    <cellStyle name="Normal 2 2 2 2 11" xfId="3532" xr:uid="{00000000-0005-0000-0000-0000FE320000}"/>
    <cellStyle name="Normal 2 2 2 2 12" xfId="3533" xr:uid="{00000000-0005-0000-0000-0000FF320000}"/>
    <cellStyle name="Normal 2 2 2 2 13" xfId="3534" xr:uid="{00000000-0005-0000-0000-000000330000}"/>
    <cellStyle name="Normal 2 2 2 2 14" xfId="3535" xr:uid="{00000000-0005-0000-0000-000001330000}"/>
    <cellStyle name="Normal 2 2 2 2 15" xfId="3536" xr:uid="{00000000-0005-0000-0000-000002330000}"/>
    <cellStyle name="Normal 2 2 2 2 16" xfId="3537" xr:uid="{00000000-0005-0000-0000-000003330000}"/>
    <cellStyle name="Normal 2 2 2 2 17" xfId="3538" xr:uid="{00000000-0005-0000-0000-000004330000}"/>
    <cellStyle name="Normal 2 2 2 2 18" xfId="3539" xr:uid="{00000000-0005-0000-0000-000005330000}"/>
    <cellStyle name="Normal 2 2 2 2 19" xfId="3540" xr:uid="{00000000-0005-0000-0000-000006330000}"/>
    <cellStyle name="Normal 2 2 2 2 2" xfId="3530" xr:uid="{00000000-0005-0000-0000-000007330000}"/>
    <cellStyle name="Normal 2 2 2 2 2 2" xfId="3541" xr:uid="{00000000-0005-0000-0000-000008330000}"/>
    <cellStyle name="Normal 2 2 2 2 2 2 2" xfId="3542" xr:uid="{00000000-0005-0000-0000-000009330000}"/>
    <cellStyle name="Normal 2 2 2 2 20" xfId="3543" xr:uid="{00000000-0005-0000-0000-00000A330000}"/>
    <cellStyle name="Normal 2 2 2 2 21" xfId="3544" xr:uid="{00000000-0005-0000-0000-00000B330000}"/>
    <cellStyle name="Normal 2 2 2 2 22" xfId="3545" xr:uid="{00000000-0005-0000-0000-00000C330000}"/>
    <cellStyle name="Normal 2 2 2 2 23" xfId="3546" xr:uid="{00000000-0005-0000-0000-00000D330000}"/>
    <cellStyle name="Normal 2 2 2 2 24" xfId="3547" xr:uid="{00000000-0005-0000-0000-00000E330000}"/>
    <cellStyle name="Normal 2 2 2 2 25" xfId="3548" xr:uid="{00000000-0005-0000-0000-00000F330000}"/>
    <cellStyle name="Normal 2 2 2 2 26" xfId="3956" xr:uid="{00000000-0005-0000-0000-000010330000}"/>
    <cellStyle name="Normal 2 2 2 2 27" xfId="7105" xr:uid="{00000000-0005-0000-0000-000011330000}"/>
    <cellStyle name="Normal 2 2 2 2 28" xfId="7044" xr:uid="{00000000-0005-0000-0000-000012330000}"/>
    <cellStyle name="Normal 2 2 2 2 29" xfId="7111" xr:uid="{00000000-0005-0000-0000-000013330000}"/>
    <cellStyle name="Normal 2 2 2 2 3" xfId="3549" xr:uid="{00000000-0005-0000-0000-000014330000}"/>
    <cellStyle name="Normal 2 2 2 2 30" xfId="10390" xr:uid="{00000000-0005-0000-0000-000015330000}"/>
    <cellStyle name="Normal 2 2 2 2 31" xfId="3519" xr:uid="{00000000-0005-0000-0000-000016330000}"/>
    <cellStyle name="Normal 2 2 2 2 4" xfId="3550" xr:uid="{00000000-0005-0000-0000-000017330000}"/>
    <cellStyle name="Normal 2 2 2 2 5" xfId="3551" xr:uid="{00000000-0005-0000-0000-000018330000}"/>
    <cellStyle name="Normal 2 2 2 2 6" xfId="3552" xr:uid="{00000000-0005-0000-0000-000019330000}"/>
    <cellStyle name="Normal 2 2 2 2 7" xfId="3553" xr:uid="{00000000-0005-0000-0000-00001A330000}"/>
    <cellStyle name="Normal 2 2 2 2 8" xfId="3554" xr:uid="{00000000-0005-0000-0000-00001B330000}"/>
    <cellStyle name="Normal 2 2 2 2 9" xfId="3555" xr:uid="{00000000-0005-0000-0000-00001C330000}"/>
    <cellStyle name="Normal 2 2 2 20" xfId="3556" xr:uid="{00000000-0005-0000-0000-00001D330000}"/>
    <cellStyle name="Normal 2 2 2 21" xfId="3557" xr:uid="{00000000-0005-0000-0000-00001E330000}"/>
    <cellStyle name="Normal 2 2 2 22" xfId="3558" xr:uid="{00000000-0005-0000-0000-00001F330000}"/>
    <cellStyle name="Normal 2 2 2 23" xfId="3559" xr:uid="{00000000-0005-0000-0000-000020330000}"/>
    <cellStyle name="Normal 2 2 2 24" xfId="3560" xr:uid="{00000000-0005-0000-0000-000021330000}"/>
    <cellStyle name="Normal 2 2 2 25" xfId="3561" xr:uid="{00000000-0005-0000-0000-000022330000}"/>
    <cellStyle name="Normal 2 2 2 26" xfId="3955" xr:uid="{00000000-0005-0000-0000-000023330000}"/>
    <cellStyle name="Normal 2 2 2 27" xfId="7104" xr:uid="{00000000-0005-0000-0000-000024330000}"/>
    <cellStyle name="Normal 2 2 2 28" xfId="7045" xr:uid="{00000000-0005-0000-0000-000025330000}"/>
    <cellStyle name="Normal 2 2 2 29" xfId="7110" xr:uid="{00000000-0005-0000-0000-000026330000}"/>
    <cellStyle name="Normal 2 2 2 3" xfId="2733" xr:uid="{00000000-0005-0000-0000-000027330000}"/>
    <cellStyle name="Normal 2 2 2 3 2 2" xfId="18619" xr:uid="{00000000-0005-0000-0000-000028330000}"/>
    <cellStyle name="Normal 2 2 2 30" xfId="10389" xr:uid="{00000000-0005-0000-0000-000029330000}"/>
    <cellStyle name="Normal 2 2 2 31" xfId="3518" xr:uid="{00000000-0005-0000-0000-00002A330000}"/>
    <cellStyle name="Normal 2 2 2 32" xfId="15582" xr:uid="{00000000-0005-0000-0000-00002B330000}"/>
    <cellStyle name="Normal 2 2 2 4" xfId="3562" xr:uid="{00000000-0005-0000-0000-00002C330000}"/>
    <cellStyle name="Normal 2 2 2 5" xfId="3563" xr:uid="{00000000-0005-0000-0000-00002D330000}"/>
    <cellStyle name="Normal 2 2 2 6" xfId="3564" xr:uid="{00000000-0005-0000-0000-00002E330000}"/>
    <cellStyle name="Normal 2 2 2 7" xfId="3565" xr:uid="{00000000-0005-0000-0000-00002F330000}"/>
    <cellStyle name="Normal 2 2 2 8" xfId="3566" xr:uid="{00000000-0005-0000-0000-000030330000}"/>
    <cellStyle name="Normal 2 2 2 9" xfId="3567" xr:uid="{00000000-0005-0000-0000-000031330000}"/>
    <cellStyle name="Normal 2 2 3" xfId="2734" xr:uid="{00000000-0005-0000-0000-000032330000}"/>
    <cellStyle name="Normal 2 2 3 2" xfId="8011" xr:uid="{00000000-0005-0000-0000-000033330000}"/>
    <cellStyle name="Normal 2 2 3 3" xfId="8111" xr:uid="{00000000-0005-0000-0000-000034330000}"/>
    <cellStyle name="Normal 2 2 4" xfId="3568" xr:uid="{00000000-0005-0000-0000-000035330000}"/>
    <cellStyle name="Normal 2 2 4 2" xfId="8012" xr:uid="{00000000-0005-0000-0000-000036330000}"/>
    <cellStyle name="Normal 2 2 4 3" xfId="8110" xr:uid="{00000000-0005-0000-0000-000037330000}"/>
    <cellStyle name="Normal 2 2 5" xfId="4801" xr:uid="{00000000-0005-0000-0000-000038330000}"/>
    <cellStyle name="Normal 2 2 6" xfId="6559" xr:uid="{00000000-0005-0000-0000-000039330000}"/>
    <cellStyle name="Normal 2 2 7" xfId="6699" xr:uid="{00000000-0005-0000-0000-00003A330000}"/>
    <cellStyle name="Normal 2 2 7 2" xfId="18625" xr:uid="{00000000-0005-0000-0000-00003B330000}"/>
    <cellStyle name="Normal 2 2 7 3" xfId="31346" xr:uid="{00000000-0005-0000-0000-00003C330000}"/>
    <cellStyle name="Normal 2 2 8" xfId="7103" xr:uid="{00000000-0005-0000-0000-00003D330000}"/>
    <cellStyle name="Normal 2 2 9" xfId="7046" xr:uid="{00000000-0005-0000-0000-00003E330000}"/>
    <cellStyle name="Normal 2 20" xfId="3569" xr:uid="{00000000-0005-0000-0000-00003F330000}"/>
    <cellStyle name="Normal 2 20 2" xfId="4802" xr:uid="{00000000-0005-0000-0000-000040330000}"/>
    <cellStyle name="Normal 2 20 3" xfId="6560" xr:uid="{00000000-0005-0000-0000-000041330000}"/>
    <cellStyle name="Normal 2 20 4" xfId="6698" xr:uid="{00000000-0005-0000-0000-000042330000}"/>
    <cellStyle name="Normal 2 20 5" xfId="7493" xr:uid="{00000000-0005-0000-0000-000043330000}"/>
    <cellStyle name="Normal 2 20 6" xfId="8013" xr:uid="{00000000-0005-0000-0000-000044330000}"/>
    <cellStyle name="Normal 2 20 7" xfId="8109" xr:uid="{00000000-0005-0000-0000-000045330000}"/>
    <cellStyle name="Normal 2 21" xfId="3570" xr:uid="{00000000-0005-0000-0000-000046330000}"/>
    <cellStyle name="Normal 2 21 2" xfId="4803" xr:uid="{00000000-0005-0000-0000-000047330000}"/>
    <cellStyle name="Normal 2 21 3" xfId="6561" xr:uid="{00000000-0005-0000-0000-000048330000}"/>
    <cellStyle name="Normal 2 21 4" xfId="6697" xr:uid="{00000000-0005-0000-0000-000049330000}"/>
    <cellStyle name="Normal 2 21 5" xfId="7494" xr:uid="{00000000-0005-0000-0000-00004A330000}"/>
    <cellStyle name="Normal 2 21 6" xfId="8014" xr:uid="{00000000-0005-0000-0000-00004B330000}"/>
    <cellStyle name="Normal 2 21 7" xfId="8108" xr:uid="{00000000-0005-0000-0000-00004C330000}"/>
    <cellStyle name="Normal 2 22" xfId="3571" xr:uid="{00000000-0005-0000-0000-00004D330000}"/>
    <cellStyle name="Normal 2 22 2" xfId="4804" xr:uid="{00000000-0005-0000-0000-00004E330000}"/>
    <cellStyle name="Normal 2 22 3" xfId="6562" xr:uid="{00000000-0005-0000-0000-00004F330000}"/>
    <cellStyle name="Normal 2 22 4" xfId="6696" xr:uid="{00000000-0005-0000-0000-000050330000}"/>
    <cellStyle name="Normal 2 22 5" xfId="7495" xr:uid="{00000000-0005-0000-0000-000051330000}"/>
    <cellStyle name="Normal 2 22 6" xfId="8015" xr:uid="{00000000-0005-0000-0000-000052330000}"/>
    <cellStyle name="Normal 2 22 7" xfId="8107" xr:uid="{00000000-0005-0000-0000-000053330000}"/>
    <cellStyle name="Normal 2 23" xfId="3572" xr:uid="{00000000-0005-0000-0000-000054330000}"/>
    <cellStyle name="Normal 2 23 2" xfId="4805" xr:uid="{00000000-0005-0000-0000-000055330000}"/>
    <cellStyle name="Normal 2 23 3" xfId="6563" xr:uid="{00000000-0005-0000-0000-000056330000}"/>
    <cellStyle name="Normal 2 23 4" xfId="6695" xr:uid="{00000000-0005-0000-0000-000057330000}"/>
    <cellStyle name="Normal 2 23 5" xfId="7496" xr:uid="{00000000-0005-0000-0000-000058330000}"/>
    <cellStyle name="Normal 2 23 6" xfId="8016" xr:uid="{00000000-0005-0000-0000-000059330000}"/>
    <cellStyle name="Normal 2 23 7" xfId="8106" xr:uid="{00000000-0005-0000-0000-00005A330000}"/>
    <cellStyle name="Normal 2 24" xfId="2735" xr:uid="{00000000-0005-0000-0000-00005B330000}"/>
    <cellStyle name="Normal 2 24 2" xfId="4806" xr:uid="{00000000-0005-0000-0000-00005C330000}"/>
    <cellStyle name="Normal 2 24 3" xfId="6564" xr:uid="{00000000-0005-0000-0000-00005D330000}"/>
    <cellStyle name="Normal 2 24 4" xfId="6694" xr:uid="{00000000-0005-0000-0000-00005E330000}"/>
    <cellStyle name="Normal 2 24 5" xfId="7497" xr:uid="{00000000-0005-0000-0000-00005F330000}"/>
    <cellStyle name="Normal 2 24 6" xfId="8017" xr:uid="{00000000-0005-0000-0000-000060330000}"/>
    <cellStyle name="Normal 2 24 7" xfId="8105" xr:uid="{00000000-0005-0000-0000-000061330000}"/>
    <cellStyle name="Normal 2 25" xfId="2736" xr:uid="{00000000-0005-0000-0000-000062330000}"/>
    <cellStyle name="Normal 2 25 2" xfId="4807" xr:uid="{00000000-0005-0000-0000-000063330000}"/>
    <cellStyle name="Normal 2 25 3" xfId="6565" xr:uid="{00000000-0005-0000-0000-000064330000}"/>
    <cellStyle name="Normal 2 25 4" xfId="6693" xr:uid="{00000000-0005-0000-0000-000065330000}"/>
    <cellStyle name="Normal 2 25 5" xfId="7498" xr:uid="{00000000-0005-0000-0000-000066330000}"/>
    <cellStyle name="Normal 2 25 6" xfId="8018" xr:uid="{00000000-0005-0000-0000-000067330000}"/>
    <cellStyle name="Normal 2 25 7" xfId="8104" xr:uid="{00000000-0005-0000-0000-000068330000}"/>
    <cellStyle name="Normal 2 26" xfId="2737" xr:uid="{00000000-0005-0000-0000-000069330000}"/>
    <cellStyle name="Normal 2 26 2" xfId="4808" xr:uid="{00000000-0005-0000-0000-00006A330000}"/>
    <cellStyle name="Normal 2 26 3" xfId="6566" xr:uid="{00000000-0005-0000-0000-00006B330000}"/>
    <cellStyle name="Normal 2 26 4" xfId="6692" xr:uid="{00000000-0005-0000-0000-00006C330000}"/>
    <cellStyle name="Normal 2 26 5" xfId="7499" xr:uid="{00000000-0005-0000-0000-00006D330000}"/>
    <cellStyle name="Normal 2 26 6" xfId="8019" xr:uid="{00000000-0005-0000-0000-00006E330000}"/>
    <cellStyle name="Normal 2 26 7" xfId="8103" xr:uid="{00000000-0005-0000-0000-00006F330000}"/>
    <cellStyle name="Normal 2 27" xfId="2738" xr:uid="{00000000-0005-0000-0000-000070330000}"/>
    <cellStyle name="Normal 2 27 2" xfId="4809" xr:uid="{00000000-0005-0000-0000-000071330000}"/>
    <cellStyle name="Normal 2 27 3" xfId="6567" xr:uid="{00000000-0005-0000-0000-000072330000}"/>
    <cellStyle name="Normal 2 27 4" xfId="6691" xr:uid="{00000000-0005-0000-0000-000073330000}"/>
    <cellStyle name="Normal 2 27 5" xfId="7500" xr:uid="{00000000-0005-0000-0000-000074330000}"/>
    <cellStyle name="Normal 2 27 6" xfId="8020" xr:uid="{00000000-0005-0000-0000-000075330000}"/>
    <cellStyle name="Normal 2 27 7" xfId="8102" xr:uid="{00000000-0005-0000-0000-000076330000}"/>
    <cellStyle name="Normal 2 28" xfId="2739" xr:uid="{00000000-0005-0000-0000-000077330000}"/>
    <cellStyle name="Normal 2 28 2" xfId="4810" xr:uid="{00000000-0005-0000-0000-000078330000}"/>
    <cellStyle name="Normal 2 28 3" xfId="6568" xr:uid="{00000000-0005-0000-0000-000079330000}"/>
    <cellStyle name="Normal 2 28 4" xfId="6690" xr:uid="{00000000-0005-0000-0000-00007A330000}"/>
    <cellStyle name="Normal 2 28 5" xfId="7501" xr:uid="{00000000-0005-0000-0000-00007B330000}"/>
    <cellStyle name="Normal 2 28 6" xfId="8021" xr:uid="{00000000-0005-0000-0000-00007C330000}"/>
    <cellStyle name="Normal 2 28 7" xfId="8101" xr:uid="{00000000-0005-0000-0000-00007D330000}"/>
    <cellStyle name="Normal 2 29" xfId="2740" xr:uid="{00000000-0005-0000-0000-00007E330000}"/>
    <cellStyle name="Normal 2 29 2" xfId="4811" xr:uid="{00000000-0005-0000-0000-00007F330000}"/>
    <cellStyle name="Normal 2 29 3" xfId="6569" xr:uid="{00000000-0005-0000-0000-000080330000}"/>
    <cellStyle name="Normal 2 29 4" xfId="6689" xr:uid="{00000000-0005-0000-0000-000081330000}"/>
    <cellStyle name="Normal 2 29 5" xfId="7502" xr:uid="{00000000-0005-0000-0000-000082330000}"/>
    <cellStyle name="Normal 2 29 6" xfId="8022" xr:uid="{00000000-0005-0000-0000-000083330000}"/>
    <cellStyle name="Normal 2 29 7" xfId="8100" xr:uid="{00000000-0005-0000-0000-000084330000}"/>
    <cellStyle name="Normal 2 3" xfId="2741" xr:uid="{00000000-0005-0000-0000-000085330000}"/>
    <cellStyle name="Normal 2 3 10" xfId="3573" xr:uid="{00000000-0005-0000-0000-000086330000}"/>
    <cellStyle name="Normal 2 3 11" xfId="3574" xr:uid="{00000000-0005-0000-0000-000087330000}"/>
    <cellStyle name="Normal 2 3 12" xfId="3575" xr:uid="{00000000-0005-0000-0000-000088330000}"/>
    <cellStyle name="Normal 2 3 13" xfId="3576" xr:uid="{00000000-0005-0000-0000-000089330000}"/>
    <cellStyle name="Normal 2 3 14" xfId="3577" xr:uid="{00000000-0005-0000-0000-00008A330000}"/>
    <cellStyle name="Normal 2 3 15" xfId="3578" xr:uid="{00000000-0005-0000-0000-00008B330000}"/>
    <cellStyle name="Normal 2 3 16" xfId="3579" xr:uid="{00000000-0005-0000-0000-00008C330000}"/>
    <cellStyle name="Normal 2 3 17" xfId="3580" xr:uid="{00000000-0005-0000-0000-00008D330000}"/>
    <cellStyle name="Normal 2 3 18" xfId="3581" xr:uid="{00000000-0005-0000-0000-00008E330000}"/>
    <cellStyle name="Normal 2 3 19" xfId="3582" xr:uid="{00000000-0005-0000-0000-00008F330000}"/>
    <cellStyle name="Normal 2 3 2" xfId="2742" xr:uid="{00000000-0005-0000-0000-000090330000}"/>
    <cellStyle name="Normal 2 3 20" xfId="3583" xr:uid="{00000000-0005-0000-0000-000091330000}"/>
    <cellStyle name="Normal 2 3 21" xfId="3584" xr:uid="{00000000-0005-0000-0000-000092330000}"/>
    <cellStyle name="Normal 2 3 22" xfId="3585" xr:uid="{00000000-0005-0000-0000-000093330000}"/>
    <cellStyle name="Normal 2 3 23" xfId="3586" xr:uid="{00000000-0005-0000-0000-000094330000}"/>
    <cellStyle name="Normal 2 3 24" xfId="3587" xr:uid="{00000000-0005-0000-0000-000095330000}"/>
    <cellStyle name="Normal 2 3 25" xfId="3588" xr:uid="{00000000-0005-0000-0000-000096330000}"/>
    <cellStyle name="Normal 2 3 26" xfId="3589" xr:uid="{00000000-0005-0000-0000-000097330000}"/>
    <cellStyle name="Normal 2 3 27" xfId="3590" xr:uid="{00000000-0005-0000-0000-000098330000}"/>
    <cellStyle name="Normal 2 3 28" xfId="3591" xr:uid="{00000000-0005-0000-0000-000099330000}"/>
    <cellStyle name="Normal 2 3 29" xfId="3592" xr:uid="{00000000-0005-0000-0000-00009A330000}"/>
    <cellStyle name="Normal 2 3 3" xfId="3593" xr:uid="{00000000-0005-0000-0000-00009B330000}"/>
    <cellStyle name="Normal 2 3 3 2" xfId="3594" xr:uid="{00000000-0005-0000-0000-00009C330000}"/>
    <cellStyle name="Normal 2 3 3 3" xfId="3958" xr:uid="{00000000-0005-0000-0000-00009D330000}"/>
    <cellStyle name="Normal 2 3 30" xfId="3595" xr:uid="{00000000-0005-0000-0000-00009E330000}"/>
    <cellStyle name="Normal 2 3 31" xfId="3957" xr:uid="{00000000-0005-0000-0000-00009F330000}"/>
    <cellStyle name="Normal 2 3 32" xfId="10218" xr:uid="{00000000-0005-0000-0000-0000A0330000}"/>
    <cellStyle name="Normal 2 3 4" xfId="3596" xr:uid="{00000000-0005-0000-0000-0000A1330000}"/>
    <cellStyle name="Normal 2 3 5" xfId="3597" xr:uid="{00000000-0005-0000-0000-0000A2330000}"/>
    <cellStyle name="Normal 2 3 6" xfId="3598" xr:uid="{00000000-0005-0000-0000-0000A3330000}"/>
    <cellStyle name="Normal 2 3 7" xfId="3599" xr:uid="{00000000-0005-0000-0000-0000A4330000}"/>
    <cellStyle name="Normal 2 3 8" xfId="3600" xr:uid="{00000000-0005-0000-0000-0000A5330000}"/>
    <cellStyle name="Normal 2 3 9" xfId="3601" xr:uid="{00000000-0005-0000-0000-0000A6330000}"/>
    <cellStyle name="Normal 2 30" xfId="2743" xr:uid="{00000000-0005-0000-0000-0000A7330000}"/>
    <cellStyle name="Normal 2 30 2" xfId="4812" xr:uid="{00000000-0005-0000-0000-0000A8330000}"/>
    <cellStyle name="Normal 2 30 3" xfId="6570" xr:uid="{00000000-0005-0000-0000-0000A9330000}"/>
    <cellStyle name="Normal 2 30 4" xfId="6688" xr:uid="{00000000-0005-0000-0000-0000AA330000}"/>
    <cellStyle name="Normal 2 30 5" xfId="7503" xr:uid="{00000000-0005-0000-0000-0000AB330000}"/>
    <cellStyle name="Normal 2 30 6" xfId="8023" xr:uid="{00000000-0005-0000-0000-0000AC330000}"/>
    <cellStyle name="Normal 2 30 7" xfId="8099" xr:uid="{00000000-0005-0000-0000-0000AD330000}"/>
    <cellStyle name="Normal 2 31" xfId="2744" xr:uid="{00000000-0005-0000-0000-0000AE330000}"/>
    <cellStyle name="Normal 2 31 2" xfId="4813" xr:uid="{00000000-0005-0000-0000-0000AF330000}"/>
    <cellStyle name="Normal 2 31 3" xfId="6571" xr:uid="{00000000-0005-0000-0000-0000B0330000}"/>
    <cellStyle name="Normal 2 31 4" xfId="6687" xr:uid="{00000000-0005-0000-0000-0000B1330000}"/>
    <cellStyle name="Normal 2 31 5" xfId="7504" xr:uid="{00000000-0005-0000-0000-0000B2330000}"/>
    <cellStyle name="Normal 2 31 6" xfId="8024" xr:uid="{00000000-0005-0000-0000-0000B3330000}"/>
    <cellStyle name="Normal 2 31 7" xfId="8098" xr:uid="{00000000-0005-0000-0000-0000B4330000}"/>
    <cellStyle name="Normal 2 32" xfId="3602" xr:uid="{00000000-0005-0000-0000-0000B5330000}"/>
    <cellStyle name="Normal 2 32 2" xfId="4814" xr:uid="{00000000-0005-0000-0000-0000B6330000}"/>
    <cellStyle name="Normal 2 32 3" xfId="6572" xr:uid="{00000000-0005-0000-0000-0000B7330000}"/>
    <cellStyle name="Normal 2 32 4" xfId="6686" xr:uid="{00000000-0005-0000-0000-0000B8330000}"/>
    <cellStyle name="Normal 2 32 5" xfId="7505" xr:uid="{00000000-0005-0000-0000-0000B9330000}"/>
    <cellStyle name="Normal 2 32 6" xfId="8025" xr:uid="{00000000-0005-0000-0000-0000BA330000}"/>
    <cellStyle name="Normal 2 32 7" xfId="8097" xr:uid="{00000000-0005-0000-0000-0000BB330000}"/>
    <cellStyle name="Normal 2 33" xfId="2745" xr:uid="{00000000-0005-0000-0000-0000BC330000}"/>
    <cellStyle name="Normal 2 33 2" xfId="4815" xr:uid="{00000000-0005-0000-0000-0000BD330000}"/>
    <cellStyle name="Normal 2 33 3" xfId="6573" xr:uid="{00000000-0005-0000-0000-0000BE330000}"/>
    <cellStyle name="Normal 2 33 4" xfId="6685" xr:uid="{00000000-0005-0000-0000-0000BF330000}"/>
    <cellStyle name="Normal 2 33 5" xfId="7506" xr:uid="{00000000-0005-0000-0000-0000C0330000}"/>
    <cellStyle name="Normal 2 33 6" xfId="8026" xr:uid="{00000000-0005-0000-0000-0000C1330000}"/>
    <cellStyle name="Normal 2 33 7" xfId="8096" xr:uid="{00000000-0005-0000-0000-0000C2330000}"/>
    <cellStyle name="Normal 2 34" xfId="2746" xr:uid="{00000000-0005-0000-0000-0000C3330000}"/>
    <cellStyle name="Normal 2 34 2" xfId="4816" xr:uid="{00000000-0005-0000-0000-0000C4330000}"/>
    <cellStyle name="Normal 2 34 3" xfId="6574" xr:uid="{00000000-0005-0000-0000-0000C5330000}"/>
    <cellStyle name="Normal 2 34 4" xfId="6684" xr:uid="{00000000-0005-0000-0000-0000C6330000}"/>
    <cellStyle name="Normal 2 34 5" xfId="7507" xr:uid="{00000000-0005-0000-0000-0000C7330000}"/>
    <cellStyle name="Normal 2 34 6" xfId="8027" xr:uid="{00000000-0005-0000-0000-0000C8330000}"/>
    <cellStyle name="Normal 2 34 7" xfId="8095" xr:uid="{00000000-0005-0000-0000-0000C9330000}"/>
    <cellStyle name="Normal 2 35" xfId="3603" xr:uid="{00000000-0005-0000-0000-0000CA330000}"/>
    <cellStyle name="Normal 2 35 2" xfId="4817" xr:uid="{00000000-0005-0000-0000-0000CB330000}"/>
    <cellStyle name="Normal 2 35 3" xfId="6575" xr:uid="{00000000-0005-0000-0000-0000CC330000}"/>
    <cellStyle name="Normal 2 35 4" xfId="6683" xr:uid="{00000000-0005-0000-0000-0000CD330000}"/>
    <cellStyle name="Normal 2 35 5" xfId="7508" xr:uid="{00000000-0005-0000-0000-0000CE330000}"/>
    <cellStyle name="Normal 2 35 6" xfId="8028" xr:uid="{00000000-0005-0000-0000-0000CF330000}"/>
    <cellStyle name="Normal 2 35 7" xfId="8094" xr:uid="{00000000-0005-0000-0000-0000D0330000}"/>
    <cellStyle name="Normal 2 36" xfId="3604" xr:uid="{00000000-0005-0000-0000-0000D1330000}"/>
    <cellStyle name="Normal 2 36 2" xfId="4818" xr:uid="{00000000-0005-0000-0000-0000D2330000}"/>
    <cellStyle name="Normal 2 36 3" xfId="6576" xr:uid="{00000000-0005-0000-0000-0000D3330000}"/>
    <cellStyle name="Normal 2 36 4" xfId="6682" xr:uid="{00000000-0005-0000-0000-0000D4330000}"/>
    <cellStyle name="Normal 2 36 5" xfId="7509" xr:uid="{00000000-0005-0000-0000-0000D5330000}"/>
    <cellStyle name="Normal 2 36 6" xfId="8029" xr:uid="{00000000-0005-0000-0000-0000D6330000}"/>
    <cellStyle name="Normal 2 36 7" xfId="8093" xr:uid="{00000000-0005-0000-0000-0000D7330000}"/>
    <cellStyle name="Normal 2 37" xfId="2747" xr:uid="{00000000-0005-0000-0000-0000D8330000}"/>
    <cellStyle name="Normal 2 37 2" xfId="4819" xr:uid="{00000000-0005-0000-0000-0000D9330000}"/>
    <cellStyle name="Normal 2 37 3" xfId="6577" xr:uid="{00000000-0005-0000-0000-0000DA330000}"/>
    <cellStyle name="Normal 2 37 4" xfId="6681" xr:uid="{00000000-0005-0000-0000-0000DB330000}"/>
    <cellStyle name="Normal 2 37 5" xfId="7510" xr:uid="{00000000-0005-0000-0000-0000DC330000}"/>
    <cellStyle name="Normal 2 37 6" xfId="8030" xr:uid="{00000000-0005-0000-0000-0000DD330000}"/>
    <cellStyle name="Normal 2 37 7" xfId="8092" xr:uid="{00000000-0005-0000-0000-0000DE330000}"/>
    <cellStyle name="Normal 2 38" xfId="3605" xr:uid="{00000000-0005-0000-0000-0000DF330000}"/>
    <cellStyle name="Normal 2 38 2" xfId="4820" xr:uid="{00000000-0005-0000-0000-0000E0330000}"/>
    <cellStyle name="Normal 2 38 3" xfId="6578" xr:uid="{00000000-0005-0000-0000-0000E1330000}"/>
    <cellStyle name="Normal 2 38 4" xfId="6680" xr:uid="{00000000-0005-0000-0000-0000E2330000}"/>
    <cellStyle name="Normal 2 38 5" xfId="7511" xr:uid="{00000000-0005-0000-0000-0000E3330000}"/>
    <cellStyle name="Normal 2 38 6" xfId="8031" xr:uid="{00000000-0005-0000-0000-0000E4330000}"/>
    <cellStyle name="Normal 2 38 7" xfId="8091" xr:uid="{00000000-0005-0000-0000-0000E5330000}"/>
    <cellStyle name="Normal 2 39" xfId="3606" xr:uid="{00000000-0005-0000-0000-0000E6330000}"/>
    <cellStyle name="Normal 2 39 2" xfId="4821" xr:uid="{00000000-0005-0000-0000-0000E7330000}"/>
    <cellStyle name="Normal 2 39 3" xfId="6579" xr:uid="{00000000-0005-0000-0000-0000E8330000}"/>
    <cellStyle name="Normal 2 39 4" xfId="6679" xr:uid="{00000000-0005-0000-0000-0000E9330000}"/>
    <cellStyle name="Normal 2 39 5" xfId="7512" xr:uid="{00000000-0005-0000-0000-0000EA330000}"/>
    <cellStyle name="Normal 2 39 6" xfId="8032" xr:uid="{00000000-0005-0000-0000-0000EB330000}"/>
    <cellStyle name="Normal 2 39 7" xfId="8090" xr:uid="{00000000-0005-0000-0000-0000EC330000}"/>
    <cellStyle name="Normal 2 4" xfId="2748" xr:uid="{00000000-0005-0000-0000-0000ED330000}"/>
    <cellStyle name="Normal 2 4 10" xfId="8089" xr:uid="{00000000-0005-0000-0000-0000EE330000}"/>
    <cellStyle name="Normal 2 4 11" xfId="10219" xr:uid="{00000000-0005-0000-0000-0000EF330000}"/>
    <cellStyle name="Normal 2 4 2" xfId="2749" xr:uid="{00000000-0005-0000-0000-0000F0330000}"/>
    <cellStyle name="Normal 2 4 2 2" xfId="10220" xr:uid="{00000000-0005-0000-0000-0000F1330000}"/>
    <cellStyle name="Normal 2 4 3" xfId="3607" xr:uid="{00000000-0005-0000-0000-0000F2330000}"/>
    <cellStyle name="Normal 2 4 4" xfId="3959" xr:uid="{00000000-0005-0000-0000-0000F3330000}"/>
    <cellStyle name="Normal 2 4 5" xfId="4822" xr:uid="{00000000-0005-0000-0000-0000F4330000}"/>
    <cellStyle name="Normal 2 4 6" xfId="6580" xr:uid="{00000000-0005-0000-0000-0000F5330000}"/>
    <cellStyle name="Normal 2 4 7" xfId="6678" xr:uid="{00000000-0005-0000-0000-0000F6330000}"/>
    <cellStyle name="Normal 2 4 8" xfId="7513" xr:uid="{00000000-0005-0000-0000-0000F7330000}"/>
    <cellStyle name="Normal 2 4 9" xfId="8033" xr:uid="{00000000-0005-0000-0000-0000F8330000}"/>
    <cellStyle name="Normal 2 4_Copy of T3-Bieu tinh hinh thanh toan DTC ky 13 theo TT82-2018" xfId="2750" xr:uid="{00000000-0005-0000-0000-0000F9330000}"/>
    <cellStyle name="Normal 2 40" xfId="3608" xr:uid="{00000000-0005-0000-0000-0000FA330000}"/>
    <cellStyle name="Normal 2 40 2" xfId="4823" xr:uid="{00000000-0005-0000-0000-0000FB330000}"/>
    <cellStyle name="Normal 2 40 3" xfId="6581" xr:uid="{00000000-0005-0000-0000-0000FC330000}"/>
    <cellStyle name="Normal 2 40 4" xfId="6677" xr:uid="{00000000-0005-0000-0000-0000FD330000}"/>
    <cellStyle name="Normal 2 40 5" xfId="7514" xr:uid="{00000000-0005-0000-0000-0000FE330000}"/>
    <cellStyle name="Normal 2 40 6" xfId="8034" xr:uid="{00000000-0005-0000-0000-0000FF330000}"/>
    <cellStyle name="Normal 2 40 7" xfId="8088" xr:uid="{00000000-0005-0000-0000-000000340000}"/>
    <cellStyle name="Normal 2 41" xfId="3609" xr:uid="{00000000-0005-0000-0000-000001340000}"/>
    <cellStyle name="Normal 2 41 2" xfId="4824" xr:uid="{00000000-0005-0000-0000-000002340000}"/>
    <cellStyle name="Normal 2 41 3" xfId="6582" xr:uid="{00000000-0005-0000-0000-000003340000}"/>
    <cellStyle name="Normal 2 41 4" xfId="6676" xr:uid="{00000000-0005-0000-0000-000004340000}"/>
    <cellStyle name="Normal 2 41 5" xfId="7515" xr:uid="{00000000-0005-0000-0000-000005340000}"/>
    <cellStyle name="Normal 2 41 6" xfId="8035" xr:uid="{00000000-0005-0000-0000-000006340000}"/>
    <cellStyle name="Normal 2 41 7" xfId="8087" xr:uid="{00000000-0005-0000-0000-000007340000}"/>
    <cellStyle name="Normal 2 42" xfId="3610" xr:uid="{00000000-0005-0000-0000-000008340000}"/>
    <cellStyle name="Normal 2 42 2" xfId="4825" xr:uid="{00000000-0005-0000-0000-000009340000}"/>
    <cellStyle name="Normal 2 42 3" xfId="6583" xr:uid="{00000000-0005-0000-0000-00000A340000}"/>
    <cellStyle name="Normal 2 42 4" xfId="6675" xr:uid="{00000000-0005-0000-0000-00000B340000}"/>
    <cellStyle name="Normal 2 42 5" xfId="7516" xr:uid="{00000000-0005-0000-0000-00000C340000}"/>
    <cellStyle name="Normal 2 42 6" xfId="8036" xr:uid="{00000000-0005-0000-0000-00000D340000}"/>
    <cellStyle name="Normal 2 42 7" xfId="8085" xr:uid="{00000000-0005-0000-0000-00000E340000}"/>
    <cellStyle name="Normal 2 43" xfId="3611" xr:uid="{00000000-0005-0000-0000-00000F340000}"/>
    <cellStyle name="Normal 2 43 2" xfId="4826" xr:uid="{00000000-0005-0000-0000-000010340000}"/>
    <cellStyle name="Normal 2 43 3" xfId="6584" xr:uid="{00000000-0005-0000-0000-000011340000}"/>
    <cellStyle name="Normal 2 43 4" xfId="6674" xr:uid="{00000000-0005-0000-0000-000012340000}"/>
    <cellStyle name="Normal 2 43 5" xfId="7517" xr:uid="{00000000-0005-0000-0000-000013340000}"/>
    <cellStyle name="Normal 2 43 6" xfId="8037" xr:uid="{00000000-0005-0000-0000-000014340000}"/>
    <cellStyle name="Normal 2 43 7" xfId="8084" xr:uid="{00000000-0005-0000-0000-000015340000}"/>
    <cellStyle name="Normal 2 44" xfId="3612" xr:uid="{00000000-0005-0000-0000-000016340000}"/>
    <cellStyle name="Normal 2 44 2" xfId="2751" xr:uid="{00000000-0005-0000-0000-000017340000}"/>
    <cellStyle name="Normal 2 44 3" xfId="6585" xr:uid="{00000000-0005-0000-0000-000018340000}"/>
    <cellStyle name="Normal 2 44 4" xfId="6673" xr:uid="{00000000-0005-0000-0000-000019340000}"/>
    <cellStyle name="Normal 2 44 5" xfId="7518" xr:uid="{00000000-0005-0000-0000-00001A340000}"/>
    <cellStyle name="Normal 2 44 6" xfId="8038" xr:uid="{00000000-0005-0000-0000-00001B340000}"/>
    <cellStyle name="Normal 2 44 7" xfId="8083" xr:uid="{00000000-0005-0000-0000-00001C340000}"/>
    <cellStyle name="Normal 2 45" xfId="3613" xr:uid="{00000000-0005-0000-0000-00001D340000}"/>
    <cellStyle name="Normal 2 45 2" xfId="4827" xr:uid="{00000000-0005-0000-0000-00001E340000}"/>
    <cellStyle name="Normal 2 45 3" xfId="6586" xr:uid="{00000000-0005-0000-0000-00001F340000}"/>
    <cellStyle name="Normal 2 45 4" xfId="6672" xr:uid="{00000000-0005-0000-0000-000020340000}"/>
    <cellStyle name="Normal 2 45 5" xfId="7519" xr:uid="{00000000-0005-0000-0000-000021340000}"/>
    <cellStyle name="Normal 2 45 6" xfId="8039" xr:uid="{00000000-0005-0000-0000-000022340000}"/>
    <cellStyle name="Normal 2 45 7" xfId="8082" xr:uid="{00000000-0005-0000-0000-000023340000}"/>
    <cellStyle name="Normal 2 46" xfId="3614" xr:uid="{00000000-0005-0000-0000-000024340000}"/>
    <cellStyle name="Normal 2 46 2" xfId="4828" xr:uid="{00000000-0005-0000-0000-000025340000}"/>
    <cellStyle name="Normal 2 46 3" xfId="6587" xr:uid="{00000000-0005-0000-0000-000026340000}"/>
    <cellStyle name="Normal 2 46 4" xfId="6671" xr:uid="{00000000-0005-0000-0000-000027340000}"/>
    <cellStyle name="Normal 2 46 5" xfId="7520" xr:uid="{00000000-0005-0000-0000-000028340000}"/>
    <cellStyle name="Normal 2 46 6" xfId="8040" xr:uid="{00000000-0005-0000-0000-000029340000}"/>
    <cellStyle name="Normal 2 46 7" xfId="8081" xr:uid="{00000000-0005-0000-0000-00002A340000}"/>
    <cellStyle name="Normal 2 47" xfId="3615" xr:uid="{00000000-0005-0000-0000-00002B340000}"/>
    <cellStyle name="Normal 2 47 2" xfId="4829" xr:uid="{00000000-0005-0000-0000-00002C340000}"/>
    <cellStyle name="Normal 2 47 3" xfId="6588" xr:uid="{00000000-0005-0000-0000-00002D340000}"/>
    <cellStyle name="Normal 2 47 4" xfId="6670" xr:uid="{00000000-0005-0000-0000-00002E340000}"/>
    <cellStyle name="Normal 2 47 5" xfId="7521" xr:uid="{00000000-0005-0000-0000-00002F340000}"/>
    <cellStyle name="Normal 2 47 6" xfId="8041" xr:uid="{00000000-0005-0000-0000-000030340000}"/>
    <cellStyle name="Normal 2 47 7" xfId="8080" xr:uid="{00000000-0005-0000-0000-000031340000}"/>
    <cellStyle name="Normal 2 48" xfId="3616" xr:uid="{00000000-0005-0000-0000-000032340000}"/>
    <cellStyle name="Normal 2 48 2" xfId="4830" xr:uid="{00000000-0005-0000-0000-000033340000}"/>
    <cellStyle name="Normal 2 48 3" xfId="6589" xr:uid="{00000000-0005-0000-0000-000034340000}"/>
    <cellStyle name="Normal 2 48 4" xfId="6669" xr:uid="{00000000-0005-0000-0000-000035340000}"/>
    <cellStyle name="Normal 2 48 5" xfId="7522" xr:uid="{00000000-0005-0000-0000-000036340000}"/>
    <cellStyle name="Normal 2 48 6" xfId="8042" xr:uid="{00000000-0005-0000-0000-000037340000}"/>
    <cellStyle name="Normal 2 48 7" xfId="8079" xr:uid="{00000000-0005-0000-0000-000038340000}"/>
    <cellStyle name="Normal 2 49" xfId="3617" xr:uid="{00000000-0005-0000-0000-000039340000}"/>
    <cellStyle name="Normal 2 49 2" xfId="4831" xr:uid="{00000000-0005-0000-0000-00003A340000}"/>
    <cellStyle name="Normal 2 49 3" xfId="6590" xr:uid="{00000000-0005-0000-0000-00003B340000}"/>
    <cellStyle name="Normal 2 49 4" xfId="6668" xr:uid="{00000000-0005-0000-0000-00003C340000}"/>
    <cellStyle name="Normal 2 49 5" xfId="7523" xr:uid="{00000000-0005-0000-0000-00003D340000}"/>
    <cellStyle name="Normal 2 49 6" xfId="8043" xr:uid="{00000000-0005-0000-0000-00003E340000}"/>
    <cellStyle name="Normal 2 49 7" xfId="8078" xr:uid="{00000000-0005-0000-0000-00003F340000}"/>
    <cellStyle name="Normal 2 5" xfId="2752" xr:uid="{00000000-0005-0000-0000-000040340000}"/>
    <cellStyle name="Normal 2 5 10" xfId="2753" xr:uid="{00000000-0005-0000-0000-000041340000}"/>
    <cellStyle name="Normal 2 5 10 10" xfId="24622" xr:uid="{00000000-0005-0000-0000-000042340000}"/>
    <cellStyle name="Normal 2 5 10 10 2" xfId="46256" xr:uid="{00000000-0005-0000-0000-000043340000}"/>
    <cellStyle name="Normal 2 5 10 11" xfId="18655" xr:uid="{00000000-0005-0000-0000-000044340000}"/>
    <cellStyle name="Normal 2 5 10 11 2" xfId="40297" xr:uid="{00000000-0005-0000-0000-000045340000}"/>
    <cellStyle name="Normal 2 5 10 12" xfId="30704" xr:uid="{00000000-0005-0000-0000-000046340000}"/>
    <cellStyle name="Normal 2 5 10 2" xfId="6984" xr:uid="{00000000-0005-0000-0000-000047340000}"/>
    <cellStyle name="Normal 2 5 10 2 10" xfId="18715" xr:uid="{00000000-0005-0000-0000-000048340000}"/>
    <cellStyle name="Normal 2 5 10 2 10 2" xfId="40357" xr:uid="{00000000-0005-0000-0000-000049340000}"/>
    <cellStyle name="Normal 2 5 10 2 11" xfId="31415" xr:uid="{00000000-0005-0000-0000-00004A340000}"/>
    <cellStyle name="Normal 2 5 10 2 2" xfId="12930" xr:uid="{00000000-0005-0000-0000-00004B340000}"/>
    <cellStyle name="Normal 2 5 10 2 2 2" xfId="13552" xr:uid="{00000000-0005-0000-0000-00004C340000}"/>
    <cellStyle name="Normal 2 5 10 2 2 2 2" xfId="14529" xr:uid="{00000000-0005-0000-0000-00004D340000}"/>
    <cellStyle name="Normal 2 5 10 2 2 2 2 2" xfId="17614" xr:uid="{00000000-0005-0000-0000-00004E340000}"/>
    <cellStyle name="Normal 2 5 10 2 2 2 2 2 2" xfId="29583" xr:uid="{00000000-0005-0000-0000-00004F340000}"/>
    <cellStyle name="Normal 2 5 10 2 2 2 2 2 2 2" xfId="51189" xr:uid="{00000000-0005-0000-0000-000050340000}"/>
    <cellStyle name="Normal 2 5 10 2 2 2 2 2 3" xfId="23616" xr:uid="{00000000-0005-0000-0000-000051340000}"/>
    <cellStyle name="Normal 2 5 10 2 2 2 2 2 3 2" xfId="45253" xr:uid="{00000000-0005-0000-0000-000052340000}"/>
    <cellStyle name="Normal 2 5 10 2 2 2 2 2 4" xfId="39269" xr:uid="{00000000-0005-0000-0000-000053340000}"/>
    <cellStyle name="Normal 2 5 10 2 2 2 2 3" xfId="26601" xr:uid="{00000000-0005-0000-0000-000054340000}"/>
    <cellStyle name="Normal 2 5 10 2 2 2 2 3 2" xfId="48215" xr:uid="{00000000-0005-0000-0000-000055340000}"/>
    <cellStyle name="Normal 2 5 10 2 2 2 2 4" xfId="20634" xr:uid="{00000000-0005-0000-0000-000056340000}"/>
    <cellStyle name="Normal 2 5 10 2 2 2 2 4 2" xfId="42276" xr:uid="{00000000-0005-0000-0000-000057340000}"/>
    <cellStyle name="Normal 2 5 10 2 2 2 2 5" xfId="36266" xr:uid="{00000000-0005-0000-0000-000058340000}"/>
    <cellStyle name="Normal 2 5 10 2 2 2 3" xfId="15503" xr:uid="{00000000-0005-0000-0000-000059340000}"/>
    <cellStyle name="Normal 2 5 10 2 2 2 3 2" xfId="18588" xr:uid="{00000000-0005-0000-0000-00005A340000}"/>
    <cellStyle name="Normal 2 5 10 2 2 2 3 2 2" xfId="30555" xr:uid="{00000000-0005-0000-0000-00005B340000}"/>
    <cellStyle name="Normal 2 5 10 2 2 2 3 2 2 2" xfId="52161" xr:uid="{00000000-0005-0000-0000-00005C340000}"/>
    <cellStyle name="Normal 2 5 10 2 2 2 3 2 3" xfId="24588" xr:uid="{00000000-0005-0000-0000-00005D340000}"/>
    <cellStyle name="Normal 2 5 10 2 2 2 3 2 3 2" xfId="46225" xr:uid="{00000000-0005-0000-0000-00005E340000}"/>
    <cellStyle name="Normal 2 5 10 2 2 2 3 2 4" xfId="40243" xr:uid="{00000000-0005-0000-0000-00005F340000}"/>
    <cellStyle name="Normal 2 5 10 2 2 2 3 3" xfId="27573" xr:uid="{00000000-0005-0000-0000-000060340000}"/>
    <cellStyle name="Normal 2 5 10 2 2 2 3 3 2" xfId="49187" xr:uid="{00000000-0005-0000-0000-000061340000}"/>
    <cellStyle name="Normal 2 5 10 2 2 2 3 4" xfId="21606" xr:uid="{00000000-0005-0000-0000-000062340000}"/>
    <cellStyle name="Normal 2 5 10 2 2 2 3 4 2" xfId="43248" xr:uid="{00000000-0005-0000-0000-000063340000}"/>
    <cellStyle name="Normal 2 5 10 2 2 2 3 5" xfId="37240" xr:uid="{00000000-0005-0000-0000-000064340000}"/>
    <cellStyle name="Normal 2 5 10 2 2 2 4" xfId="16641" xr:uid="{00000000-0005-0000-0000-000065340000}"/>
    <cellStyle name="Normal 2 5 10 2 2 2 4 2" xfId="28611" xr:uid="{00000000-0005-0000-0000-000066340000}"/>
    <cellStyle name="Normal 2 5 10 2 2 2 4 2 2" xfId="50217" xr:uid="{00000000-0005-0000-0000-000067340000}"/>
    <cellStyle name="Normal 2 5 10 2 2 2 4 3" xfId="22644" xr:uid="{00000000-0005-0000-0000-000068340000}"/>
    <cellStyle name="Normal 2 5 10 2 2 2 4 3 2" xfId="44281" xr:uid="{00000000-0005-0000-0000-000069340000}"/>
    <cellStyle name="Normal 2 5 10 2 2 2 4 4" xfId="38296" xr:uid="{00000000-0005-0000-0000-00006A340000}"/>
    <cellStyle name="Normal 2 5 10 2 2 2 5" xfId="25629" xr:uid="{00000000-0005-0000-0000-00006B340000}"/>
    <cellStyle name="Normal 2 5 10 2 2 2 5 2" xfId="47243" xr:uid="{00000000-0005-0000-0000-00006C340000}"/>
    <cellStyle name="Normal 2 5 10 2 2 2 6" xfId="19662" xr:uid="{00000000-0005-0000-0000-00006D340000}"/>
    <cellStyle name="Normal 2 5 10 2 2 2 6 2" xfId="41304" xr:uid="{00000000-0005-0000-0000-00006E340000}"/>
    <cellStyle name="Normal 2 5 10 2 2 2 7" xfId="35292" xr:uid="{00000000-0005-0000-0000-00006F340000}"/>
    <cellStyle name="Normal 2 5 10 2 2 3" xfId="13929" xr:uid="{00000000-0005-0000-0000-000070340000}"/>
    <cellStyle name="Normal 2 5 10 2 2 3 2" xfId="17014" xr:uid="{00000000-0005-0000-0000-000071340000}"/>
    <cellStyle name="Normal 2 5 10 2 2 3 2 2" xfId="28983" xr:uid="{00000000-0005-0000-0000-000072340000}"/>
    <cellStyle name="Normal 2 5 10 2 2 3 2 2 2" xfId="50589" xr:uid="{00000000-0005-0000-0000-000073340000}"/>
    <cellStyle name="Normal 2 5 10 2 2 3 2 3" xfId="23016" xr:uid="{00000000-0005-0000-0000-000074340000}"/>
    <cellStyle name="Normal 2 5 10 2 2 3 2 3 2" xfId="44653" xr:uid="{00000000-0005-0000-0000-000075340000}"/>
    <cellStyle name="Normal 2 5 10 2 2 3 2 4" xfId="38669" xr:uid="{00000000-0005-0000-0000-000076340000}"/>
    <cellStyle name="Normal 2 5 10 2 2 3 3" xfId="26001" xr:uid="{00000000-0005-0000-0000-000077340000}"/>
    <cellStyle name="Normal 2 5 10 2 2 3 3 2" xfId="47615" xr:uid="{00000000-0005-0000-0000-000078340000}"/>
    <cellStyle name="Normal 2 5 10 2 2 3 4" xfId="20034" xr:uid="{00000000-0005-0000-0000-000079340000}"/>
    <cellStyle name="Normal 2 5 10 2 2 3 4 2" xfId="41676" xr:uid="{00000000-0005-0000-0000-00007A340000}"/>
    <cellStyle name="Normal 2 5 10 2 2 3 5" xfId="35666" xr:uid="{00000000-0005-0000-0000-00007B340000}"/>
    <cellStyle name="Normal 2 5 10 2 2 4" xfId="14903" xr:uid="{00000000-0005-0000-0000-00007C340000}"/>
    <cellStyle name="Normal 2 5 10 2 2 4 2" xfId="17988" xr:uid="{00000000-0005-0000-0000-00007D340000}"/>
    <cellStyle name="Normal 2 5 10 2 2 4 2 2" xfId="29955" xr:uid="{00000000-0005-0000-0000-00007E340000}"/>
    <cellStyle name="Normal 2 5 10 2 2 4 2 2 2" xfId="51561" xr:uid="{00000000-0005-0000-0000-00007F340000}"/>
    <cellStyle name="Normal 2 5 10 2 2 4 2 3" xfId="23988" xr:uid="{00000000-0005-0000-0000-000080340000}"/>
    <cellStyle name="Normal 2 5 10 2 2 4 2 3 2" xfId="45625" xr:uid="{00000000-0005-0000-0000-000081340000}"/>
    <cellStyle name="Normal 2 5 10 2 2 4 2 4" xfId="39643" xr:uid="{00000000-0005-0000-0000-000082340000}"/>
    <cellStyle name="Normal 2 5 10 2 2 4 3" xfId="26973" xr:uid="{00000000-0005-0000-0000-000083340000}"/>
    <cellStyle name="Normal 2 5 10 2 2 4 3 2" xfId="48587" xr:uid="{00000000-0005-0000-0000-000084340000}"/>
    <cellStyle name="Normal 2 5 10 2 2 4 4" xfId="21006" xr:uid="{00000000-0005-0000-0000-000085340000}"/>
    <cellStyle name="Normal 2 5 10 2 2 4 4 2" xfId="42648" xr:uid="{00000000-0005-0000-0000-000086340000}"/>
    <cellStyle name="Normal 2 5 10 2 2 4 5" xfId="36640" xr:uid="{00000000-0005-0000-0000-000087340000}"/>
    <cellStyle name="Normal 2 5 10 2 2 5" xfId="16037" xr:uid="{00000000-0005-0000-0000-000088340000}"/>
    <cellStyle name="Normal 2 5 10 2 2 5 2" xfId="28007" xr:uid="{00000000-0005-0000-0000-000089340000}"/>
    <cellStyle name="Normal 2 5 10 2 2 5 2 2" xfId="49613" xr:uid="{00000000-0005-0000-0000-00008A340000}"/>
    <cellStyle name="Normal 2 5 10 2 2 5 3" xfId="22040" xr:uid="{00000000-0005-0000-0000-00008B340000}"/>
    <cellStyle name="Normal 2 5 10 2 2 5 3 2" xfId="43677" xr:uid="{00000000-0005-0000-0000-00008C340000}"/>
    <cellStyle name="Normal 2 5 10 2 2 5 4" xfId="37692" xr:uid="{00000000-0005-0000-0000-00008D340000}"/>
    <cellStyle name="Normal 2 5 10 2 2 6" xfId="25025" xr:uid="{00000000-0005-0000-0000-00008E340000}"/>
    <cellStyle name="Normal 2 5 10 2 2 6 2" xfId="46642" xr:uid="{00000000-0005-0000-0000-00008F340000}"/>
    <cellStyle name="Normal 2 5 10 2 2 7" xfId="19058" xr:uid="{00000000-0005-0000-0000-000090340000}"/>
    <cellStyle name="Normal 2 5 10 2 2 7 2" xfId="40700" xr:uid="{00000000-0005-0000-0000-000091340000}"/>
    <cellStyle name="Normal 2 5 10 2 2 8" xfId="34686" xr:uid="{00000000-0005-0000-0000-000092340000}"/>
    <cellStyle name="Normal 2 5 10 2 3" xfId="13556" xr:uid="{00000000-0005-0000-0000-000093340000}"/>
    <cellStyle name="Normal 2 5 10 2 3 2" xfId="14533" xr:uid="{00000000-0005-0000-0000-000094340000}"/>
    <cellStyle name="Normal 2 5 10 2 3 2 2" xfId="17618" xr:uid="{00000000-0005-0000-0000-000095340000}"/>
    <cellStyle name="Normal 2 5 10 2 3 2 2 2" xfId="29587" xr:uid="{00000000-0005-0000-0000-000096340000}"/>
    <cellStyle name="Normal 2 5 10 2 3 2 2 2 2" xfId="51193" xr:uid="{00000000-0005-0000-0000-000097340000}"/>
    <cellStyle name="Normal 2 5 10 2 3 2 2 3" xfId="23620" xr:uid="{00000000-0005-0000-0000-000098340000}"/>
    <cellStyle name="Normal 2 5 10 2 3 2 2 3 2" xfId="45257" xr:uid="{00000000-0005-0000-0000-000099340000}"/>
    <cellStyle name="Normal 2 5 10 2 3 2 2 4" xfId="39273" xr:uid="{00000000-0005-0000-0000-00009A340000}"/>
    <cellStyle name="Normal 2 5 10 2 3 2 3" xfId="26605" xr:uid="{00000000-0005-0000-0000-00009B340000}"/>
    <cellStyle name="Normal 2 5 10 2 3 2 3 2" xfId="48219" xr:uid="{00000000-0005-0000-0000-00009C340000}"/>
    <cellStyle name="Normal 2 5 10 2 3 2 4" xfId="20638" xr:uid="{00000000-0005-0000-0000-00009D340000}"/>
    <cellStyle name="Normal 2 5 10 2 3 2 4 2" xfId="42280" xr:uid="{00000000-0005-0000-0000-00009E340000}"/>
    <cellStyle name="Normal 2 5 10 2 3 2 5" xfId="36270" xr:uid="{00000000-0005-0000-0000-00009F340000}"/>
    <cellStyle name="Normal 2 5 10 2 3 3" xfId="15507" xr:uid="{00000000-0005-0000-0000-0000A0340000}"/>
    <cellStyle name="Normal 2 5 10 2 3 3 2" xfId="18592" xr:uid="{00000000-0005-0000-0000-0000A1340000}"/>
    <cellStyle name="Normal 2 5 10 2 3 3 2 2" xfId="30559" xr:uid="{00000000-0005-0000-0000-0000A2340000}"/>
    <cellStyle name="Normal 2 5 10 2 3 3 2 2 2" xfId="52165" xr:uid="{00000000-0005-0000-0000-0000A3340000}"/>
    <cellStyle name="Normal 2 5 10 2 3 3 2 3" xfId="24592" xr:uid="{00000000-0005-0000-0000-0000A4340000}"/>
    <cellStyle name="Normal 2 5 10 2 3 3 2 3 2" xfId="46229" xr:uid="{00000000-0005-0000-0000-0000A5340000}"/>
    <cellStyle name="Normal 2 5 10 2 3 3 2 4" xfId="40247" xr:uid="{00000000-0005-0000-0000-0000A6340000}"/>
    <cellStyle name="Normal 2 5 10 2 3 3 3" xfId="27577" xr:uid="{00000000-0005-0000-0000-0000A7340000}"/>
    <cellStyle name="Normal 2 5 10 2 3 3 3 2" xfId="49191" xr:uid="{00000000-0005-0000-0000-0000A8340000}"/>
    <cellStyle name="Normal 2 5 10 2 3 3 4" xfId="21610" xr:uid="{00000000-0005-0000-0000-0000A9340000}"/>
    <cellStyle name="Normal 2 5 10 2 3 3 4 2" xfId="43252" xr:uid="{00000000-0005-0000-0000-0000AA340000}"/>
    <cellStyle name="Normal 2 5 10 2 3 3 5" xfId="37244" xr:uid="{00000000-0005-0000-0000-0000AB340000}"/>
    <cellStyle name="Normal 2 5 10 2 3 4" xfId="16645" xr:uid="{00000000-0005-0000-0000-0000AC340000}"/>
    <cellStyle name="Normal 2 5 10 2 3 4 2" xfId="28615" xr:uid="{00000000-0005-0000-0000-0000AD340000}"/>
    <cellStyle name="Normal 2 5 10 2 3 4 2 2" xfId="50221" xr:uid="{00000000-0005-0000-0000-0000AE340000}"/>
    <cellStyle name="Normal 2 5 10 2 3 4 3" xfId="22648" xr:uid="{00000000-0005-0000-0000-0000AF340000}"/>
    <cellStyle name="Normal 2 5 10 2 3 4 3 2" xfId="44285" xr:uid="{00000000-0005-0000-0000-0000B0340000}"/>
    <cellStyle name="Normal 2 5 10 2 3 4 4" xfId="38300" xr:uid="{00000000-0005-0000-0000-0000B1340000}"/>
    <cellStyle name="Normal 2 5 10 2 3 5" xfId="25633" xr:uid="{00000000-0005-0000-0000-0000B2340000}"/>
    <cellStyle name="Normal 2 5 10 2 3 5 2" xfId="47247" xr:uid="{00000000-0005-0000-0000-0000B3340000}"/>
    <cellStyle name="Normal 2 5 10 2 3 6" xfId="19666" xr:uid="{00000000-0005-0000-0000-0000B4340000}"/>
    <cellStyle name="Normal 2 5 10 2 3 6 2" xfId="41308" xr:uid="{00000000-0005-0000-0000-0000B5340000}"/>
    <cellStyle name="Normal 2 5 10 2 3 7" xfId="35296" xr:uid="{00000000-0005-0000-0000-0000B6340000}"/>
    <cellStyle name="Normal 2 5 10 2 4" xfId="13541" xr:uid="{00000000-0005-0000-0000-0000B7340000}"/>
    <cellStyle name="Normal 2 5 10 2 4 2" xfId="14525" xr:uid="{00000000-0005-0000-0000-0000B8340000}"/>
    <cellStyle name="Normal 2 5 10 2 4 2 2" xfId="17610" xr:uid="{00000000-0005-0000-0000-0000B9340000}"/>
    <cellStyle name="Normal 2 5 10 2 4 2 2 2" xfId="29579" xr:uid="{00000000-0005-0000-0000-0000BA340000}"/>
    <cellStyle name="Normal 2 5 10 2 4 2 2 2 2" xfId="51185" xr:uid="{00000000-0005-0000-0000-0000BB340000}"/>
    <cellStyle name="Normal 2 5 10 2 4 2 2 3" xfId="23612" xr:uid="{00000000-0005-0000-0000-0000BC340000}"/>
    <cellStyle name="Normal 2 5 10 2 4 2 2 3 2" xfId="45249" xr:uid="{00000000-0005-0000-0000-0000BD340000}"/>
    <cellStyle name="Normal 2 5 10 2 4 2 2 4" xfId="39265" xr:uid="{00000000-0005-0000-0000-0000BE340000}"/>
    <cellStyle name="Normal 2 5 10 2 4 2 3" xfId="26597" xr:uid="{00000000-0005-0000-0000-0000BF340000}"/>
    <cellStyle name="Normal 2 5 10 2 4 2 3 2" xfId="48211" xr:uid="{00000000-0005-0000-0000-0000C0340000}"/>
    <cellStyle name="Normal 2 5 10 2 4 2 4" xfId="20630" xr:uid="{00000000-0005-0000-0000-0000C1340000}"/>
    <cellStyle name="Normal 2 5 10 2 4 2 4 2" xfId="42272" xr:uid="{00000000-0005-0000-0000-0000C2340000}"/>
    <cellStyle name="Normal 2 5 10 2 4 2 5" xfId="36262" xr:uid="{00000000-0005-0000-0000-0000C3340000}"/>
    <cellStyle name="Normal 2 5 10 2 4 3" xfId="15499" xr:uid="{00000000-0005-0000-0000-0000C4340000}"/>
    <cellStyle name="Normal 2 5 10 2 4 3 2" xfId="18584" xr:uid="{00000000-0005-0000-0000-0000C5340000}"/>
    <cellStyle name="Normal 2 5 10 2 4 3 2 2" xfId="30551" xr:uid="{00000000-0005-0000-0000-0000C6340000}"/>
    <cellStyle name="Normal 2 5 10 2 4 3 2 2 2" xfId="52157" xr:uid="{00000000-0005-0000-0000-0000C7340000}"/>
    <cellStyle name="Normal 2 5 10 2 4 3 2 3" xfId="24584" xr:uid="{00000000-0005-0000-0000-0000C8340000}"/>
    <cellStyle name="Normal 2 5 10 2 4 3 2 3 2" xfId="46221" xr:uid="{00000000-0005-0000-0000-0000C9340000}"/>
    <cellStyle name="Normal 2 5 10 2 4 3 2 4" xfId="40239" xr:uid="{00000000-0005-0000-0000-0000CA340000}"/>
    <cellStyle name="Normal 2 5 10 2 4 3 3" xfId="27569" xr:uid="{00000000-0005-0000-0000-0000CB340000}"/>
    <cellStyle name="Normal 2 5 10 2 4 3 3 2" xfId="49183" xr:uid="{00000000-0005-0000-0000-0000CC340000}"/>
    <cellStyle name="Normal 2 5 10 2 4 3 4" xfId="21602" xr:uid="{00000000-0005-0000-0000-0000CD340000}"/>
    <cellStyle name="Normal 2 5 10 2 4 3 4 2" xfId="43244" xr:uid="{00000000-0005-0000-0000-0000CE340000}"/>
    <cellStyle name="Normal 2 5 10 2 4 3 5" xfId="37236" xr:uid="{00000000-0005-0000-0000-0000CF340000}"/>
    <cellStyle name="Normal 2 5 10 2 4 4" xfId="16633" xr:uid="{00000000-0005-0000-0000-0000D0340000}"/>
    <cellStyle name="Normal 2 5 10 2 4 4 2" xfId="28603" xr:uid="{00000000-0005-0000-0000-0000D1340000}"/>
    <cellStyle name="Normal 2 5 10 2 4 4 2 2" xfId="50209" xr:uid="{00000000-0005-0000-0000-0000D2340000}"/>
    <cellStyle name="Normal 2 5 10 2 4 4 3" xfId="22636" xr:uid="{00000000-0005-0000-0000-0000D3340000}"/>
    <cellStyle name="Normal 2 5 10 2 4 4 3 2" xfId="44273" xr:uid="{00000000-0005-0000-0000-0000D4340000}"/>
    <cellStyle name="Normal 2 5 10 2 4 4 4" xfId="38288" xr:uid="{00000000-0005-0000-0000-0000D5340000}"/>
    <cellStyle name="Normal 2 5 10 2 4 5" xfId="25621" xr:uid="{00000000-0005-0000-0000-0000D6340000}"/>
    <cellStyle name="Normal 2 5 10 2 4 5 2" xfId="47238" xr:uid="{00000000-0005-0000-0000-0000D7340000}"/>
    <cellStyle name="Normal 2 5 10 2 4 6" xfId="19654" xr:uid="{00000000-0005-0000-0000-0000D8340000}"/>
    <cellStyle name="Normal 2 5 10 2 4 6 2" xfId="41296" xr:uid="{00000000-0005-0000-0000-0000D9340000}"/>
    <cellStyle name="Normal 2 5 10 2 4 7" xfId="35287" xr:uid="{00000000-0005-0000-0000-0000DA340000}"/>
    <cellStyle name="Normal 2 5 10 2 5" xfId="13250" xr:uid="{00000000-0005-0000-0000-0000DB340000}"/>
    <cellStyle name="Normal 2 5 10 2 5 2" xfId="14249" xr:uid="{00000000-0005-0000-0000-0000DC340000}"/>
    <cellStyle name="Normal 2 5 10 2 5 2 2" xfId="17334" xr:uid="{00000000-0005-0000-0000-0000DD340000}"/>
    <cellStyle name="Normal 2 5 10 2 5 2 2 2" xfId="29303" xr:uid="{00000000-0005-0000-0000-0000DE340000}"/>
    <cellStyle name="Normal 2 5 10 2 5 2 2 2 2" xfId="50909" xr:uid="{00000000-0005-0000-0000-0000DF340000}"/>
    <cellStyle name="Normal 2 5 10 2 5 2 2 3" xfId="23336" xr:uid="{00000000-0005-0000-0000-0000E0340000}"/>
    <cellStyle name="Normal 2 5 10 2 5 2 2 3 2" xfId="44973" xr:uid="{00000000-0005-0000-0000-0000E1340000}"/>
    <cellStyle name="Normal 2 5 10 2 5 2 2 4" xfId="38989" xr:uid="{00000000-0005-0000-0000-0000E2340000}"/>
    <cellStyle name="Normal 2 5 10 2 5 2 3" xfId="26321" xr:uid="{00000000-0005-0000-0000-0000E3340000}"/>
    <cellStyle name="Normal 2 5 10 2 5 2 3 2" xfId="47935" xr:uid="{00000000-0005-0000-0000-0000E4340000}"/>
    <cellStyle name="Normal 2 5 10 2 5 2 4" xfId="20354" xr:uid="{00000000-0005-0000-0000-0000E5340000}"/>
    <cellStyle name="Normal 2 5 10 2 5 2 4 2" xfId="41996" xr:uid="{00000000-0005-0000-0000-0000E6340000}"/>
    <cellStyle name="Normal 2 5 10 2 5 2 5" xfId="35986" xr:uid="{00000000-0005-0000-0000-0000E7340000}"/>
    <cellStyle name="Normal 2 5 10 2 5 3" xfId="15223" xr:uid="{00000000-0005-0000-0000-0000E8340000}"/>
    <cellStyle name="Normal 2 5 10 2 5 3 2" xfId="18308" xr:uid="{00000000-0005-0000-0000-0000E9340000}"/>
    <cellStyle name="Normal 2 5 10 2 5 3 2 2" xfId="30275" xr:uid="{00000000-0005-0000-0000-0000EA340000}"/>
    <cellStyle name="Normal 2 5 10 2 5 3 2 2 2" xfId="51881" xr:uid="{00000000-0005-0000-0000-0000EB340000}"/>
    <cellStyle name="Normal 2 5 10 2 5 3 2 3" xfId="24308" xr:uid="{00000000-0005-0000-0000-0000EC340000}"/>
    <cellStyle name="Normal 2 5 10 2 5 3 2 3 2" xfId="45945" xr:uid="{00000000-0005-0000-0000-0000ED340000}"/>
    <cellStyle name="Normal 2 5 10 2 5 3 2 4" xfId="39963" xr:uid="{00000000-0005-0000-0000-0000EE340000}"/>
    <cellStyle name="Normal 2 5 10 2 5 3 3" xfId="27293" xr:uid="{00000000-0005-0000-0000-0000EF340000}"/>
    <cellStyle name="Normal 2 5 10 2 5 3 3 2" xfId="48907" xr:uid="{00000000-0005-0000-0000-0000F0340000}"/>
    <cellStyle name="Normal 2 5 10 2 5 3 4" xfId="21326" xr:uid="{00000000-0005-0000-0000-0000F1340000}"/>
    <cellStyle name="Normal 2 5 10 2 5 3 4 2" xfId="42968" xr:uid="{00000000-0005-0000-0000-0000F2340000}"/>
    <cellStyle name="Normal 2 5 10 2 5 3 5" xfId="36960" xr:uid="{00000000-0005-0000-0000-0000F3340000}"/>
    <cellStyle name="Normal 2 5 10 2 5 4" xfId="16357" xr:uid="{00000000-0005-0000-0000-0000F4340000}"/>
    <cellStyle name="Normal 2 5 10 2 5 4 2" xfId="28327" xr:uid="{00000000-0005-0000-0000-0000F5340000}"/>
    <cellStyle name="Normal 2 5 10 2 5 4 2 2" xfId="49933" xr:uid="{00000000-0005-0000-0000-0000F6340000}"/>
    <cellStyle name="Normal 2 5 10 2 5 4 3" xfId="22360" xr:uid="{00000000-0005-0000-0000-0000F7340000}"/>
    <cellStyle name="Normal 2 5 10 2 5 4 3 2" xfId="43997" xr:uid="{00000000-0005-0000-0000-0000F8340000}"/>
    <cellStyle name="Normal 2 5 10 2 5 4 4" xfId="38012" xr:uid="{00000000-0005-0000-0000-0000F9340000}"/>
    <cellStyle name="Normal 2 5 10 2 5 5" xfId="25345" xr:uid="{00000000-0005-0000-0000-0000FA340000}"/>
    <cellStyle name="Normal 2 5 10 2 5 5 2" xfId="46962" xr:uid="{00000000-0005-0000-0000-0000FB340000}"/>
    <cellStyle name="Normal 2 5 10 2 5 6" xfId="19378" xr:uid="{00000000-0005-0000-0000-0000FC340000}"/>
    <cellStyle name="Normal 2 5 10 2 5 6 2" xfId="41020" xr:uid="{00000000-0005-0000-0000-0000FD340000}"/>
    <cellStyle name="Normal 2 5 10 2 5 7" xfId="35006" xr:uid="{00000000-0005-0000-0000-0000FE340000}"/>
    <cellStyle name="Normal 2 5 10 2 6" xfId="13608" xr:uid="{00000000-0005-0000-0000-0000FF340000}"/>
    <cellStyle name="Normal 2 5 10 2 6 2" xfId="16694" xr:uid="{00000000-0005-0000-0000-000000350000}"/>
    <cellStyle name="Normal 2 5 10 2 6 2 2" xfId="28663" xr:uid="{00000000-0005-0000-0000-000001350000}"/>
    <cellStyle name="Normal 2 5 10 2 6 2 2 2" xfId="50269" xr:uid="{00000000-0005-0000-0000-000002350000}"/>
    <cellStyle name="Normal 2 5 10 2 6 2 3" xfId="22696" xr:uid="{00000000-0005-0000-0000-000003350000}"/>
    <cellStyle name="Normal 2 5 10 2 6 2 3 2" xfId="44333" xr:uid="{00000000-0005-0000-0000-000004350000}"/>
    <cellStyle name="Normal 2 5 10 2 6 2 4" xfId="38349" xr:uid="{00000000-0005-0000-0000-000005350000}"/>
    <cellStyle name="Normal 2 5 10 2 6 3" xfId="25681" xr:uid="{00000000-0005-0000-0000-000006350000}"/>
    <cellStyle name="Normal 2 5 10 2 6 3 2" xfId="47295" xr:uid="{00000000-0005-0000-0000-000007350000}"/>
    <cellStyle name="Normal 2 5 10 2 6 4" xfId="19714" xr:uid="{00000000-0005-0000-0000-000008350000}"/>
    <cellStyle name="Normal 2 5 10 2 6 4 2" xfId="41356" xr:uid="{00000000-0005-0000-0000-000009350000}"/>
    <cellStyle name="Normal 2 5 10 2 6 5" xfId="35345" xr:uid="{00000000-0005-0000-0000-00000A350000}"/>
    <cellStyle name="Normal 2 5 10 2 7" xfId="14582" xr:uid="{00000000-0005-0000-0000-00000B350000}"/>
    <cellStyle name="Normal 2 5 10 2 7 2" xfId="17667" xr:uid="{00000000-0005-0000-0000-00000C350000}"/>
    <cellStyle name="Normal 2 5 10 2 7 2 2" xfId="29635" xr:uid="{00000000-0005-0000-0000-00000D350000}"/>
    <cellStyle name="Normal 2 5 10 2 7 2 2 2" xfId="51241" xr:uid="{00000000-0005-0000-0000-00000E350000}"/>
    <cellStyle name="Normal 2 5 10 2 7 2 3" xfId="23668" xr:uid="{00000000-0005-0000-0000-00000F350000}"/>
    <cellStyle name="Normal 2 5 10 2 7 2 3 2" xfId="45305" xr:uid="{00000000-0005-0000-0000-000010350000}"/>
    <cellStyle name="Normal 2 5 10 2 7 2 4" xfId="39322" xr:uid="{00000000-0005-0000-0000-000011350000}"/>
    <cellStyle name="Normal 2 5 10 2 7 3" xfId="26653" xr:uid="{00000000-0005-0000-0000-000012350000}"/>
    <cellStyle name="Normal 2 5 10 2 7 3 2" xfId="48267" xr:uid="{00000000-0005-0000-0000-000013350000}"/>
    <cellStyle name="Normal 2 5 10 2 7 4" xfId="20686" xr:uid="{00000000-0005-0000-0000-000014350000}"/>
    <cellStyle name="Normal 2 5 10 2 7 4 2" xfId="42328" xr:uid="{00000000-0005-0000-0000-000015350000}"/>
    <cellStyle name="Normal 2 5 10 2 7 5" xfId="36319" xr:uid="{00000000-0005-0000-0000-000016350000}"/>
    <cellStyle name="Normal 2 5 10 2 8" xfId="15695" xr:uid="{00000000-0005-0000-0000-000017350000}"/>
    <cellStyle name="Normal 2 5 10 2 8 2" xfId="27667" xr:uid="{00000000-0005-0000-0000-000018350000}"/>
    <cellStyle name="Normal 2 5 10 2 8 2 2" xfId="49273" xr:uid="{00000000-0005-0000-0000-000019350000}"/>
    <cellStyle name="Normal 2 5 10 2 8 3" xfId="21700" xr:uid="{00000000-0005-0000-0000-00001A350000}"/>
    <cellStyle name="Normal 2 5 10 2 8 3 2" xfId="43337" xr:uid="{00000000-0005-0000-0000-00001B350000}"/>
    <cellStyle name="Normal 2 5 10 2 8 4" xfId="37350" xr:uid="{00000000-0005-0000-0000-00001C350000}"/>
    <cellStyle name="Normal 2 5 10 2 9" xfId="24682" xr:uid="{00000000-0005-0000-0000-00001D350000}"/>
    <cellStyle name="Normal 2 5 10 2 9 2" xfId="46302" xr:uid="{00000000-0005-0000-0000-00001E350000}"/>
    <cellStyle name="Normal 2 5 10 3" xfId="12884" xr:uid="{00000000-0005-0000-0000-00001F350000}"/>
    <cellStyle name="Normal 2 5 10 3 2" xfId="13546" xr:uid="{00000000-0005-0000-0000-000020350000}"/>
    <cellStyle name="Normal 2 5 10 3 2 2" xfId="14527" xr:uid="{00000000-0005-0000-0000-000021350000}"/>
    <cellStyle name="Normal 2 5 10 3 2 2 2" xfId="17612" xr:uid="{00000000-0005-0000-0000-000022350000}"/>
    <cellStyle name="Normal 2 5 10 3 2 2 2 2" xfId="29581" xr:uid="{00000000-0005-0000-0000-000023350000}"/>
    <cellStyle name="Normal 2 5 10 3 2 2 2 2 2" xfId="51187" xr:uid="{00000000-0005-0000-0000-000024350000}"/>
    <cellStyle name="Normal 2 5 10 3 2 2 2 3" xfId="23614" xr:uid="{00000000-0005-0000-0000-000025350000}"/>
    <cellStyle name="Normal 2 5 10 3 2 2 2 3 2" xfId="45251" xr:uid="{00000000-0005-0000-0000-000026350000}"/>
    <cellStyle name="Normal 2 5 10 3 2 2 2 4" xfId="39267" xr:uid="{00000000-0005-0000-0000-000027350000}"/>
    <cellStyle name="Normal 2 5 10 3 2 2 3" xfId="26599" xr:uid="{00000000-0005-0000-0000-000028350000}"/>
    <cellStyle name="Normal 2 5 10 3 2 2 3 2" xfId="48213" xr:uid="{00000000-0005-0000-0000-000029350000}"/>
    <cellStyle name="Normal 2 5 10 3 2 2 4" xfId="20632" xr:uid="{00000000-0005-0000-0000-00002A350000}"/>
    <cellStyle name="Normal 2 5 10 3 2 2 4 2" xfId="42274" xr:uid="{00000000-0005-0000-0000-00002B350000}"/>
    <cellStyle name="Normal 2 5 10 3 2 2 5" xfId="36264" xr:uid="{00000000-0005-0000-0000-00002C350000}"/>
    <cellStyle name="Normal 2 5 10 3 2 3" xfId="15501" xr:uid="{00000000-0005-0000-0000-00002D350000}"/>
    <cellStyle name="Normal 2 5 10 3 2 3 2" xfId="18586" xr:uid="{00000000-0005-0000-0000-00002E350000}"/>
    <cellStyle name="Normal 2 5 10 3 2 3 2 2" xfId="30553" xr:uid="{00000000-0005-0000-0000-00002F350000}"/>
    <cellStyle name="Normal 2 5 10 3 2 3 2 2 2" xfId="52159" xr:uid="{00000000-0005-0000-0000-000030350000}"/>
    <cellStyle name="Normal 2 5 10 3 2 3 2 3" xfId="24586" xr:uid="{00000000-0005-0000-0000-000031350000}"/>
    <cellStyle name="Normal 2 5 10 3 2 3 2 3 2" xfId="46223" xr:uid="{00000000-0005-0000-0000-000032350000}"/>
    <cellStyle name="Normal 2 5 10 3 2 3 2 4" xfId="40241" xr:uid="{00000000-0005-0000-0000-000033350000}"/>
    <cellStyle name="Normal 2 5 10 3 2 3 3" xfId="27571" xr:uid="{00000000-0005-0000-0000-000034350000}"/>
    <cellStyle name="Normal 2 5 10 3 2 3 3 2" xfId="49185" xr:uid="{00000000-0005-0000-0000-000035350000}"/>
    <cellStyle name="Normal 2 5 10 3 2 3 4" xfId="21604" xr:uid="{00000000-0005-0000-0000-000036350000}"/>
    <cellStyle name="Normal 2 5 10 3 2 3 4 2" xfId="43246" xr:uid="{00000000-0005-0000-0000-000037350000}"/>
    <cellStyle name="Normal 2 5 10 3 2 3 5" xfId="37238" xr:uid="{00000000-0005-0000-0000-000038350000}"/>
    <cellStyle name="Normal 2 5 10 3 2 4" xfId="16636" xr:uid="{00000000-0005-0000-0000-000039350000}"/>
    <cellStyle name="Normal 2 5 10 3 2 4 2" xfId="28606" xr:uid="{00000000-0005-0000-0000-00003A350000}"/>
    <cellStyle name="Normal 2 5 10 3 2 4 2 2" xfId="50212" xr:uid="{00000000-0005-0000-0000-00003B350000}"/>
    <cellStyle name="Normal 2 5 10 3 2 4 3" xfId="22639" xr:uid="{00000000-0005-0000-0000-00003C350000}"/>
    <cellStyle name="Normal 2 5 10 3 2 4 3 2" xfId="44276" xr:uid="{00000000-0005-0000-0000-00003D350000}"/>
    <cellStyle name="Normal 2 5 10 3 2 4 4" xfId="38291" xr:uid="{00000000-0005-0000-0000-00003E350000}"/>
    <cellStyle name="Normal 2 5 10 3 2 5" xfId="25624" xr:uid="{00000000-0005-0000-0000-00003F350000}"/>
    <cellStyle name="Normal 2 5 10 3 2 5 2" xfId="47241" xr:uid="{00000000-0005-0000-0000-000040350000}"/>
    <cellStyle name="Normal 2 5 10 3 2 6" xfId="19657" xr:uid="{00000000-0005-0000-0000-000041350000}"/>
    <cellStyle name="Normal 2 5 10 3 2 6 2" xfId="41299" xr:uid="{00000000-0005-0000-0000-000042350000}"/>
    <cellStyle name="Normal 2 5 10 3 2 7" xfId="35290" xr:uid="{00000000-0005-0000-0000-000043350000}"/>
    <cellStyle name="Normal 2 5 10 3 3" xfId="13883" xr:uid="{00000000-0005-0000-0000-000044350000}"/>
    <cellStyle name="Normal 2 5 10 3 3 2" xfId="16968" xr:uid="{00000000-0005-0000-0000-000045350000}"/>
    <cellStyle name="Normal 2 5 10 3 3 2 2" xfId="28937" xr:uid="{00000000-0005-0000-0000-000046350000}"/>
    <cellStyle name="Normal 2 5 10 3 3 2 2 2" xfId="50543" xr:uid="{00000000-0005-0000-0000-000047350000}"/>
    <cellStyle name="Normal 2 5 10 3 3 2 3" xfId="22970" xr:uid="{00000000-0005-0000-0000-000048350000}"/>
    <cellStyle name="Normal 2 5 10 3 3 2 3 2" xfId="44607" xr:uid="{00000000-0005-0000-0000-000049350000}"/>
    <cellStyle name="Normal 2 5 10 3 3 2 4" xfId="38623" xr:uid="{00000000-0005-0000-0000-00004A350000}"/>
    <cellStyle name="Normal 2 5 10 3 3 3" xfId="25955" xr:uid="{00000000-0005-0000-0000-00004B350000}"/>
    <cellStyle name="Normal 2 5 10 3 3 3 2" xfId="47569" xr:uid="{00000000-0005-0000-0000-00004C350000}"/>
    <cellStyle name="Normal 2 5 10 3 3 4" xfId="19988" xr:uid="{00000000-0005-0000-0000-00004D350000}"/>
    <cellStyle name="Normal 2 5 10 3 3 4 2" xfId="41630" xr:uid="{00000000-0005-0000-0000-00004E350000}"/>
    <cellStyle name="Normal 2 5 10 3 3 5" xfId="35620" xr:uid="{00000000-0005-0000-0000-00004F350000}"/>
    <cellStyle name="Normal 2 5 10 3 4" xfId="14857" xr:uid="{00000000-0005-0000-0000-000050350000}"/>
    <cellStyle name="Normal 2 5 10 3 4 2" xfId="17942" xr:uid="{00000000-0005-0000-0000-000051350000}"/>
    <cellStyle name="Normal 2 5 10 3 4 2 2" xfId="29909" xr:uid="{00000000-0005-0000-0000-000052350000}"/>
    <cellStyle name="Normal 2 5 10 3 4 2 2 2" xfId="51515" xr:uid="{00000000-0005-0000-0000-000053350000}"/>
    <cellStyle name="Normal 2 5 10 3 4 2 3" xfId="23942" xr:uid="{00000000-0005-0000-0000-000054350000}"/>
    <cellStyle name="Normal 2 5 10 3 4 2 3 2" xfId="45579" xr:uid="{00000000-0005-0000-0000-000055350000}"/>
    <cellStyle name="Normal 2 5 10 3 4 2 4" xfId="39597" xr:uid="{00000000-0005-0000-0000-000056350000}"/>
    <cellStyle name="Normal 2 5 10 3 4 3" xfId="26927" xr:uid="{00000000-0005-0000-0000-000057350000}"/>
    <cellStyle name="Normal 2 5 10 3 4 3 2" xfId="48541" xr:uid="{00000000-0005-0000-0000-000058350000}"/>
    <cellStyle name="Normal 2 5 10 3 4 4" xfId="20960" xr:uid="{00000000-0005-0000-0000-000059350000}"/>
    <cellStyle name="Normal 2 5 10 3 4 4 2" xfId="42602" xr:uid="{00000000-0005-0000-0000-00005A350000}"/>
    <cellStyle name="Normal 2 5 10 3 4 5" xfId="36594" xr:uid="{00000000-0005-0000-0000-00005B350000}"/>
    <cellStyle name="Normal 2 5 10 3 5" xfId="15991" xr:uid="{00000000-0005-0000-0000-00005C350000}"/>
    <cellStyle name="Normal 2 5 10 3 5 2" xfId="27961" xr:uid="{00000000-0005-0000-0000-00005D350000}"/>
    <cellStyle name="Normal 2 5 10 3 5 2 2" xfId="49567" xr:uid="{00000000-0005-0000-0000-00005E350000}"/>
    <cellStyle name="Normal 2 5 10 3 5 3" xfId="21994" xr:uid="{00000000-0005-0000-0000-00005F350000}"/>
    <cellStyle name="Normal 2 5 10 3 5 3 2" xfId="43631" xr:uid="{00000000-0005-0000-0000-000060350000}"/>
    <cellStyle name="Normal 2 5 10 3 5 4" xfId="37646" xr:uid="{00000000-0005-0000-0000-000061350000}"/>
    <cellStyle name="Normal 2 5 10 3 6" xfId="24979" xr:uid="{00000000-0005-0000-0000-000062350000}"/>
    <cellStyle name="Normal 2 5 10 3 6 2" xfId="46596" xr:uid="{00000000-0005-0000-0000-000063350000}"/>
    <cellStyle name="Normal 2 5 10 3 7" xfId="19012" xr:uid="{00000000-0005-0000-0000-000064350000}"/>
    <cellStyle name="Normal 2 5 10 3 7 2" xfId="40654" xr:uid="{00000000-0005-0000-0000-000065350000}"/>
    <cellStyle name="Normal 2 5 10 3 8" xfId="34640" xr:uid="{00000000-0005-0000-0000-000066350000}"/>
    <cellStyle name="Normal 2 5 10 4" xfId="13554" xr:uid="{00000000-0005-0000-0000-000067350000}"/>
    <cellStyle name="Normal 2 5 10 4 2" xfId="14531" xr:uid="{00000000-0005-0000-0000-000068350000}"/>
    <cellStyle name="Normal 2 5 10 4 2 2" xfId="17616" xr:uid="{00000000-0005-0000-0000-000069350000}"/>
    <cellStyle name="Normal 2 5 10 4 2 2 2" xfId="29585" xr:uid="{00000000-0005-0000-0000-00006A350000}"/>
    <cellStyle name="Normal 2 5 10 4 2 2 2 2" xfId="51191" xr:uid="{00000000-0005-0000-0000-00006B350000}"/>
    <cellStyle name="Normal 2 5 10 4 2 2 3" xfId="23618" xr:uid="{00000000-0005-0000-0000-00006C350000}"/>
    <cellStyle name="Normal 2 5 10 4 2 2 3 2" xfId="45255" xr:uid="{00000000-0005-0000-0000-00006D350000}"/>
    <cellStyle name="Normal 2 5 10 4 2 2 4" xfId="39271" xr:uid="{00000000-0005-0000-0000-00006E350000}"/>
    <cellStyle name="Normal 2 5 10 4 2 3" xfId="26603" xr:uid="{00000000-0005-0000-0000-00006F350000}"/>
    <cellStyle name="Normal 2 5 10 4 2 3 2" xfId="48217" xr:uid="{00000000-0005-0000-0000-000070350000}"/>
    <cellStyle name="Normal 2 5 10 4 2 4" xfId="20636" xr:uid="{00000000-0005-0000-0000-000071350000}"/>
    <cellStyle name="Normal 2 5 10 4 2 4 2" xfId="42278" xr:uid="{00000000-0005-0000-0000-000072350000}"/>
    <cellStyle name="Normal 2 5 10 4 2 5" xfId="36268" xr:uid="{00000000-0005-0000-0000-000073350000}"/>
    <cellStyle name="Normal 2 5 10 4 3" xfId="15505" xr:uid="{00000000-0005-0000-0000-000074350000}"/>
    <cellStyle name="Normal 2 5 10 4 3 2" xfId="18590" xr:uid="{00000000-0005-0000-0000-000075350000}"/>
    <cellStyle name="Normal 2 5 10 4 3 2 2" xfId="30557" xr:uid="{00000000-0005-0000-0000-000076350000}"/>
    <cellStyle name="Normal 2 5 10 4 3 2 2 2" xfId="52163" xr:uid="{00000000-0005-0000-0000-000077350000}"/>
    <cellStyle name="Normal 2 5 10 4 3 2 3" xfId="24590" xr:uid="{00000000-0005-0000-0000-000078350000}"/>
    <cellStyle name="Normal 2 5 10 4 3 2 3 2" xfId="46227" xr:uid="{00000000-0005-0000-0000-000079350000}"/>
    <cellStyle name="Normal 2 5 10 4 3 2 4" xfId="40245" xr:uid="{00000000-0005-0000-0000-00007A350000}"/>
    <cellStyle name="Normal 2 5 10 4 3 3" xfId="27575" xr:uid="{00000000-0005-0000-0000-00007B350000}"/>
    <cellStyle name="Normal 2 5 10 4 3 3 2" xfId="49189" xr:uid="{00000000-0005-0000-0000-00007C350000}"/>
    <cellStyle name="Normal 2 5 10 4 3 4" xfId="21608" xr:uid="{00000000-0005-0000-0000-00007D350000}"/>
    <cellStyle name="Normal 2 5 10 4 3 4 2" xfId="43250" xr:uid="{00000000-0005-0000-0000-00007E350000}"/>
    <cellStyle name="Normal 2 5 10 4 3 5" xfId="37242" xr:uid="{00000000-0005-0000-0000-00007F350000}"/>
    <cellStyle name="Normal 2 5 10 4 4" xfId="16643" xr:uid="{00000000-0005-0000-0000-000080350000}"/>
    <cellStyle name="Normal 2 5 10 4 4 2" xfId="28613" xr:uid="{00000000-0005-0000-0000-000081350000}"/>
    <cellStyle name="Normal 2 5 10 4 4 2 2" xfId="50219" xr:uid="{00000000-0005-0000-0000-000082350000}"/>
    <cellStyle name="Normal 2 5 10 4 4 3" xfId="22646" xr:uid="{00000000-0005-0000-0000-000083350000}"/>
    <cellStyle name="Normal 2 5 10 4 4 3 2" xfId="44283" xr:uid="{00000000-0005-0000-0000-000084350000}"/>
    <cellStyle name="Normal 2 5 10 4 4 4" xfId="38298" xr:uid="{00000000-0005-0000-0000-000085350000}"/>
    <cellStyle name="Normal 2 5 10 4 5" xfId="25631" xr:uid="{00000000-0005-0000-0000-000086350000}"/>
    <cellStyle name="Normal 2 5 10 4 5 2" xfId="47245" xr:uid="{00000000-0005-0000-0000-000087350000}"/>
    <cellStyle name="Normal 2 5 10 4 6" xfId="19664" xr:uid="{00000000-0005-0000-0000-000088350000}"/>
    <cellStyle name="Normal 2 5 10 4 6 2" xfId="41306" xr:uid="{00000000-0005-0000-0000-000089350000}"/>
    <cellStyle name="Normal 2 5 10 4 7" xfId="35294" xr:uid="{00000000-0005-0000-0000-00008A350000}"/>
    <cellStyle name="Normal 2 5 10 5" xfId="13524" xr:uid="{00000000-0005-0000-0000-00008B350000}"/>
    <cellStyle name="Normal 2 5 10 5 2" xfId="14523" xr:uid="{00000000-0005-0000-0000-00008C350000}"/>
    <cellStyle name="Normal 2 5 10 5 2 2" xfId="17608" xr:uid="{00000000-0005-0000-0000-00008D350000}"/>
    <cellStyle name="Normal 2 5 10 5 2 2 2" xfId="29577" xr:uid="{00000000-0005-0000-0000-00008E350000}"/>
    <cellStyle name="Normal 2 5 10 5 2 2 2 2" xfId="51183" xr:uid="{00000000-0005-0000-0000-00008F350000}"/>
    <cellStyle name="Normal 2 5 10 5 2 2 3" xfId="23610" xr:uid="{00000000-0005-0000-0000-000090350000}"/>
    <cellStyle name="Normal 2 5 10 5 2 2 3 2" xfId="45247" xr:uid="{00000000-0005-0000-0000-000091350000}"/>
    <cellStyle name="Normal 2 5 10 5 2 2 4" xfId="39263" xr:uid="{00000000-0005-0000-0000-000092350000}"/>
    <cellStyle name="Normal 2 5 10 5 2 3" xfId="26595" xr:uid="{00000000-0005-0000-0000-000093350000}"/>
    <cellStyle name="Normal 2 5 10 5 2 3 2" xfId="48209" xr:uid="{00000000-0005-0000-0000-000094350000}"/>
    <cellStyle name="Normal 2 5 10 5 2 4" xfId="20628" xr:uid="{00000000-0005-0000-0000-000095350000}"/>
    <cellStyle name="Normal 2 5 10 5 2 4 2" xfId="42270" xr:uid="{00000000-0005-0000-0000-000096350000}"/>
    <cellStyle name="Normal 2 5 10 5 2 5" xfId="36260" xr:uid="{00000000-0005-0000-0000-000097350000}"/>
    <cellStyle name="Normal 2 5 10 5 3" xfId="15497" xr:uid="{00000000-0005-0000-0000-000098350000}"/>
    <cellStyle name="Normal 2 5 10 5 3 2" xfId="18582" xr:uid="{00000000-0005-0000-0000-000099350000}"/>
    <cellStyle name="Normal 2 5 10 5 3 2 2" xfId="30549" xr:uid="{00000000-0005-0000-0000-00009A350000}"/>
    <cellStyle name="Normal 2 5 10 5 3 2 2 2" xfId="52155" xr:uid="{00000000-0005-0000-0000-00009B350000}"/>
    <cellStyle name="Normal 2 5 10 5 3 2 3" xfId="24582" xr:uid="{00000000-0005-0000-0000-00009C350000}"/>
    <cellStyle name="Normal 2 5 10 5 3 2 3 2" xfId="46219" xr:uid="{00000000-0005-0000-0000-00009D350000}"/>
    <cellStyle name="Normal 2 5 10 5 3 2 4" xfId="40237" xr:uid="{00000000-0005-0000-0000-00009E350000}"/>
    <cellStyle name="Normal 2 5 10 5 3 3" xfId="27567" xr:uid="{00000000-0005-0000-0000-00009F350000}"/>
    <cellStyle name="Normal 2 5 10 5 3 3 2" xfId="49181" xr:uid="{00000000-0005-0000-0000-0000A0350000}"/>
    <cellStyle name="Normal 2 5 10 5 3 4" xfId="21600" xr:uid="{00000000-0005-0000-0000-0000A1350000}"/>
    <cellStyle name="Normal 2 5 10 5 3 4 2" xfId="43242" xr:uid="{00000000-0005-0000-0000-0000A2350000}"/>
    <cellStyle name="Normal 2 5 10 5 3 5" xfId="37234" xr:uid="{00000000-0005-0000-0000-0000A3350000}"/>
    <cellStyle name="Normal 2 5 10 5 4" xfId="16631" xr:uid="{00000000-0005-0000-0000-0000A4350000}"/>
    <cellStyle name="Normal 2 5 10 5 4 2" xfId="28601" xr:uid="{00000000-0005-0000-0000-0000A5350000}"/>
    <cellStyle name="Normal 2 5 10 5 4 2 2" xfId="50207" xr:uid="{00000000-0005-0000-0000-0000A6350000}"/>
    <cellStyle name="Normal 2 5 10 5 4 3" xfId="22634" xr:uid="{00000000-0005-0000-0000-0000A7350000}"/>
    <cellStyle name="Normal 2 5 10 5 4 3 2" xfId="44271" xr:uid="{00000000-0005-0000-0000-0000A8350000}"/>
    <cellStyle name="Normal 2 5 10 5 4 4" xfId="38286" xr:uid="{00000000-0005-0000-0000-0000A9350000}"/>
    <cellStyle name="Normal 2 5 10 5 5" xfId="25619" xr:uid="{00000000-0005-0000-0000-0000AA350000}"/>
    <cellStyle name="Normal 2 5 10 5 5 2" xfId="47236" xr:uid="{00000000-0005-0000-0000-0000AB350000}"/>
    <cellStyle name="Normal 2 5 10 5 6" xfId="19652" xr:uid="{00000000-0005-0000-0000-0000AC350000}"/>
    <cellStyle name="Normal 2 5 10 5 6 2" xfId="41294" xr:uid="{00000000-0005-0000-0000-0000AD350000}"/>
    <cellStyle name="Normal 2 5 10 5 7" xfId="35280" xr:uid="{00000000-0005-0000-0000-0000AE350000}"/>
    <cellStyle name="Normal 2 5 10 6" xfId="13204" xr:uid="{00000000-0005-0000-0000-0000AF350000}"/>
    <cellStyle name="Normal 2 5 10 6 2" xfId="14203" xr:uid="{00000000-0005-0000-0000-0000B0350000}"/>
    <cellStyle name="Normal 2 5 10 6 2 2" xfId="17288" xr:uid="{00000000-0005-0000-0000-0000B1350000}"/>
    <cellStyle name="Normal 2 5 10 6 2 2 2" xfId="29257" xr:uid="{00000000-0005-0000-0000-0000B2350000}"/>
    <cellStyle name="Normal 2 5 10 6 2 2 2 2" xfId="50863" xr:uid="{00000000-0005-0000-0000-0000B3350000}"/>
    <cellStyle name="Normal 2 5 10 6 2 2 3" xfId="23290" xr:uid="{00000000-0005-0000-0000-0000B4350000}"/>
    <cellStyle name="Normal 2 5 10 6 2 2 3 2" xfId="44927" xr:uid="{00000000-0005-0000-0000-0000B5350000}"/>
    <cellStyle name="Normal 2 5 10 6 2 2 4" xfId="38943" xr:uid="{00000000-0005-0000-0000-0000B6350000}"/>
    <cellStyle name="Normal 2 5 10 6 2 3" xfId="26275" xr:uid="{00000000-0005-0000-0000-0000B7350000}"/>
    <cellStyle name="Normal 2 5 10 6 2 3 2" xfId="47889" xr:uid="{00000000-0005-0000-0000-0000B8350000}"/>
    <cellStyle name="Normal 2 5 10 6 2 4" xfId="20308" xr:uid="{00000000-0005-0000-0000-0000B9350000}"/>
    <cellStyle name="Normal 2 5 10 6 2 4 2" xfId="41950" xr:uid="{00000000-0005-0000-0000-0000BA350000}"/>
    <cellStyle name="Normal 2 5 10 6 2 5" xfId="35940" xr:uid="{00000000-0005-0000-0000-0000BB350000}"/>
    <cellStyle name="Normal 2 5 10 6 3" xfId="15177" xr:uid="{00000000-0005-0000-0000-0000BC350000}"/>
    <cellStyle name="Normal 2 5 10 6 3 2" xfId="18262" xr:uid="{00000000-0005-0000-0000-0000BD350000}"/>
    <cellStyle name="Normal 2 5 10 6 3 2 2" xfId="30229" xr:uid="{00000000-0005-0000-0000-0000BE350000}"/>
    <cellStyle name="Normal 2 5 10 6 3 2 2 2" xfId="51835" xr:uid="{00000000-0005-0000-0000-0000BF350000}"/>
    <cellStyle name="Normal 2 5 10 6 3 2 3" xfId="24262" xr:uid="{00000000-0005-0000-0000-0000C0350000}"/>
    <cellStyle name="Normal 2 5 10 6 3 2 3 2" xfId="45899" xr:uid="{00000000-0005-0000-0000-0000C1350000}"/>
    <cellStyle name="Normal 2 5 10 6 3 2 4" xfId="39917" xr:uid="{00000000-0005-0000-0000-0000C2350000}"/>
    <cellStyle name="Normal 2 5 10 6 3 3" xfId="27247" xr:uid="{00000000-0005-0000-0000-0000C3350000}"/>
    <cellStyle name="Normal 2 5 10 6 3 3 2" xfId="48861" xr:uid="{00000000-0005-0000-0000-0000C4350000}"/>
    <cellStyle name="Normal 2 5 10 6 3 4" xfId="21280" xr:uid="{00000000-0005-0000-0000-0000C5350000}"/>
    <cellStyle name="Normal 2 5 10 6 3 4 2" xfId="42922" xr:uid="{00000000-0005-0000-0000-0000C6350000}"/>
    <cellStyle name="Normal 2 5 10 6 3 5" xfId="36914" xr:uid="{00000000-0005-0000-0000-0000C7350000}"/>
    <cellStyle name="Normal 2 5 10 6 4" xfId="16311" xr:uid="{00000000-0005-0000-0000-0000C8350000}"/>
    <cellStyle name="Normal 2 5 10 6 4 2" xfId="28281" xr:uid="{00000000-0005-0000-0000-0000C9350000}"/>
    <cellStyle name="Normal 2 5 10 6 4 2 2" xfId="49887" xr:uid="{00000000-0005-0000-0000-0000CA350000}"/>
    <cellStyle name="Normal 2 5 10 6 4 3" xfId="22314" xr:uid="{00000000-0005-0000-0000-0000CB350000}"/>
    <cellStyle name="Normal 2 5 10 6 4 3 2" xfId="43951" xr:uid="{00000000-0005-0000-0000-0000CC350000}"/>
    <cellStyle name="Normal 2 5 10 6 4 4" xfId="37966" xr:uid="{00000000-0005-0000-0000-0000CD350000}"/>
    <cellStyle name="Normal 2 5 10 6 5" xfId="25299" xr:uid="{00000000-0005-0000-0000-0000CE350000}"/>
    <cellStyle name="Normal 2 5 10 6 5 2" xfId="46916" xr:uid="{00000000-0005-0000-0000-0000CF350000}"/>
    <cellStyle name="Normal 2 5 10 6 6" xfId="19332" xr:uid="{00000000-0005-0000-0000-0000D0350000}"/>
    <cellStyle name="Normal 2 5 10 6 6 2" xfId="40974" xr:uid="{00000000-0005-0000-0000-0000D1350000}"/>
    <cellStyle name="Normal 2 5 10 6 7" xfId="34960" xr:uid="{00000000-0005-0000-0000-0000D2350000}"/>
    <cellStyle name="Normal 2 5 10 7" xfId="13561" xr:uid="{00000000-0005-0000-0000-0000D3350000}"/>
    <cellStyle name="Normal 2 5 10 7 2" xfId="16647" xr:uid="{00000000-0005-0000-0000-0000D4350000}"/>
    <cellStyle name="Normal 2 5 10 7 2 2" xfId="28617" xr:uid="{00000000-0005-0000-0000-0000D5350000}"/>
    <cellStyle name="Normal 2 5 10 7 2 2 2" xfId="50223" xr:uid="{00000000-0005-0000-0000-0000D6350000}"/>
    <cellStyle name="Normal 2 5 10 7 2 3" xfId="22650" xr:uid="{00000000-0005-0000-0000-0000D7350000}"/>
    <cellStyle name="Normal 2 5 10 7 2 3 2" xfId="44287" xr:uid="{00000000-0005-0000-0000-0000D8350000}"/>
    <cellStyle name="Normal 2 5 10 7 2 4" xfId="38302" xr:uid="{00000000-0005-0000-0000-0000D9350000}"/>
    <cellStyle name="Normal 2 5 10 7 3" xfId="25635" xr:uid="{00000000-0005-0000-0000-0000DA350000}"/>
    <cellStyle name="Normal 2 5 10 7 3 2" xfId="47249" xr:uid="{00000000-0005-0000-0000-0000DB350000}"/>
    <cellStyle name="Normal 2 5 10 7 4" xfId="19668" xr:uid="{00000000-0005-0000-0000-0000DC350000}"/>
    <cellStyle name="Normal 2 5 10 7 4 2" xfId="41310" xr:uid="{00000000-0005-0000-0000-0000DD350000}"/>
    <cellStyle name="Normal 2 5 10 7 5" xfId="35298" xr:uid="{00000000-0005-0000-0000-0000DE350000}"/>
    <cellStyle name="Normal 2 5 10 8" xfId="14536" xr:uid="{00000000-0005-0000-0000-0000DF350000}"/>
    <cellStyle name="Normal 2 5 10 8 2" xfId="17621" xr:uid="{00000000-0005-0000-0000-0000E0350000}"/>
    <cellStyle name="Normal 2 5 10 8 2 2" xfId="29589" xr:uid="{00000000-0005-0000-0000-0000E1350000}"/>
    <cellStyle name="Normal 2 5 10 8 2 2 2" xfId="51195" xr:uid="{00000000-0005-0000-0000-0000E2350000}"/>
    <cellStyle name="Normal 2 5 10 8 2 3" xfId="23622" xr:uid="{00000000-0005-0000-0000-0000E3350000}"/>
    <cellStyle name="Normal 2 5 10 8 2 3 2" xfId="45259" xr:uid="{00000000-0005-0000-0000-0000E4350000}"/>
    <cellStyle name="Normal 2 5 10 8 2 4" xfId="39276" xr:uid="{00000000-0005-0000-0000-0000E5350000}"/>
    <cellStyle name="Normal 2 5 10 8 3" xfId="26607" xr:uid="{00000000-0005-0000-0000-0000E6350000}"/>
    <cellStyle name="Normal 2 5 10 8 3 2" xfId="48221" xr:uid="{00000000-0005-0000-0000-0000E7350000}"/>
    <cellStyle name="Normal 2 5 10 8 4" xfId="20640" xr:uid="{00000000-0005-0000-0000-0000E8350000}"/>
    <cellStyle name="Normal 2 5 10 8 4 2" xfId="42282" xr:uid="{00000000-0005-0000-0000-0000E9350000}"/>
    <cellStyle name="Normal 2 5 10 8 5" xfId="36273" xr:uid="{00000000-0005-0000-0000-0000EA350000}"/>
    <cellStyle name="Normal 2 5 10 9" xfId="15626" xr:uid="{00000000-0005-0000-0000-0000EB350000}"/>
    <cellStyle name="Normal 2 5 10 9 2" xfId="27599" xr:uid="{00000000-0005-0000-0000-0000EC350000}"/>
    <cellStyle name="Normal 2 5 10 9 2 2" xfId="49205" xr:uid="{00000000-0005-0000-0000-0000ED350000}"/>
    <cellStyle name="Normal 2 5 10 9 3" xfId="21632" xr:uid="{00000000-0005-0000-0000-0000EE350000}"/>
    <cellStyle name="Normal 2 5 10 9 3 2" xfId="43269" xr:uid="{00000000-0005-0000-0000-0000EF350000}"/>
    <cellStyle name="Normal 2 5 10 9 4" xfId="37281" xr:uid="{00000000-0005-0000-0000-0000F0350000}"/>
    <cellStyle name="Normal 2 5 11" xfId="7524" xr:uid="{00000000-0005-0000-0000-0000F1350000}"/>
    <cellStyle name="Normal 2 5 12" xfId="8044" xr:uid="{00000000-0005-0000-0000-0000F2350000}"/>
    <cellStyle name="Normal 2 5 13" xfId="8077" xr:uid="{00000000-0005-0000-0000-0000F3350000}"/>
    <cellStyle name="Normal 2 5 14" xfId="8489" xr:uid="{00000000-0005-0000-0000-0000F4350000}"/>
    <cellStyle name="Normal 2 5 14 10" xfId="31961" xr:uid="{00000000-0005-0000-0000-0000F5350000}"/>
    <cellStyle name="Normal 2 5 14 2" xfId="10221" xr:uid="{00000000-0005-0000-0000-0000F6350000}"/>
    <cellStyle name="Normal 2 5 14 3" xfId="13143" xr:uid="{00000000-0005-0000-0000-0000F7350000}"/>
    <cellStyle name="Normal 2 5 14 3 2" xfId="14142" xr:uid="{00000000-0005-0000-0000-0000F8350000}"/>
    <cellStyle name="Normal 2 5 14 3 2 2" xfId="17227" xr:uid="{00000000-0005-0000-0000-0000F9350000}"/>
    <cellStyle name="Normal 2 5 14 3 2 2 2" xfId="29196" xr:uid="{00000000-0005-0000-0000-0000FA350000}"/>
    <cellStyle name="Normal 2 5 14 3 2 2 2 2" xfId="50802" xr:uid="{00000000-0005-0000-0000-0000FB350000}"/>
    <cellStyle name="Normal 2 5 14 3 2 2 3" xfId="23229" xr:uid="{00000000-0005-0000-0000-0000FC350000}"/>
    <cellStyle name="Normal 2 5 14 3 2 2 3 2" xfId="44866" xr:uid="{00000000-0005-0000-0000-0000FD350000}"/>
    <cellStyle name="Normal 2 5 14 3 2 2 4" xfId="38882" xr:uid="{00000000-0005-0000-0000-0000FE350000}"/>
    <cellStyle name="Normal 2 5 14 3 2 3" xfId="26214" xr:uid="{00000000-0005-0000-0000-0000FF350000}"/>
    <cellStyle name="Normal 2 5 14 3 2 3 2" xfId="47828" xr:uid="{00000000-0005-0000-0000-000000360000}"/>
    <cellStyle name="Normal 2 5 14 3 2 4" xfId="20247" xr:uid="{00000000-0005-0000-0000-000001360000}"/>
    <cellStyle name="Normal 2 5 14 3 2 4 2" xfId="41889" xr:uid="{00000000-0005-0000-0000-000002360000}"/>
    <cellStyle name="Normal 2 5 14 3 2 5" xfId="35879" xr:uid="{00000000-0005-0000-0000-000003360000}"/>
    <cellStyle name="Normal 2 5 14 3 3" xfId="15116" xr:uid="{00000000-0005-0000-0000-000004360000}"/>
    <cellStyle name="Normal 2 5 14 3 3 2" xfId="18201" xr:uid="{00000000-0005-0000-0000-000005360000}"/>
    <cellStyle name="Normal 2 5 14 3 3 2 2" xfId="30168" xr:uid="{00000000-0005-0000-0000-000006360000}"/>
    <cellStyle name="Normal 2 5 14 3 3 2 2 2" xfId="51774" xr:uid="{00000000-0005-0000-0000-000007360000}"/>
    <cellStyle name="Normal 2 5 14 3 3 2 3" xfId="24201" xr:uid="{00000000-0005-0000-0000-000008360000}"/>
    <cellStyle name="Normal 2 5 14 3 3 2 3 2" xfId="45838" xr:uid="{00000000-0005-0000-0000-000009360000}"/>
    <cellStyle name="Normal 2 5 14 3 3 2 4" xfId="39856" xr:uid="{00000000-0005-0000-0000-00000A360000}"/>
    <cellStyle name="Normal 2 5 14 3 3 3" xfId="27186" xr:uid="{00000000-0005-0000-0000-00000B360000}"/>
    <cellStyle name="Normal 2 5 14 3 3 3 2" xfId="48800" xr:uid="{00000000-0005-0000-0000-00000C360000}"/>
    <cellStyle name="Normal 2 5 14 3 3 4" xfId="21219" xr:uid="{00000000-0005-0000-0000-00000D360000}"/>
    <cellStyle name="Normal 2 5 14 3 3 4 2" xfId="42861" xr:uid="{00000000-0005-0000-0000-00000E360000}"/>
    <cellStyle name="Normal 2 5 14 3 3 5" xfId="36853" xr:uid="{00000000-0005-0000-0000-00000F360000}"/>
    <cellStyle name="Normal 2 5 14 3 4" xfId="16250" xr:uid="{00000000-0005-0000-0000-000010360000}"/>
    <cellStyle name="Normal 2 5 14 3 4 2" xfId="28220" xr:uid="{00000000-0005-0000-0000-000011360000}"/>
    <cellStyle name="Normal 2 5 14 3 4 2 2" xfId="49826" xr:uid="{00000000-0005-0000-0000-000012360000}"/>
    <cellStyle name="Normal 2 5 14 3 4 3" xfId="22253" xr:uid="{00000000-0005-0000-0000-000013360000}"/>
    <cellStyle name="Normal 2 5 14 3 4 3 2" xfId="43890" xr:uid="{00000000-0005-0000-0000-000014360000}"/>
    <cellStyle name="Normal 2 5 14 3 4 4" xfId="37905" xr:uid="{00000000-0005-0000-0000-000015360000}"/>
    <cellStyle name="Normal 2 5 14 3 5" xfId="25238" xr:uid="{00000000-0005-0000-0000-000016360000}"/>
    <cellStyle name="Normal 2 5 14 3 5 2" xfId="46855" xr:uid="{00000000-0005-0000-0000-000017360000}"/>
    <cellStyle name="Normal 2 5 14 3 6" xfId="19271" xr:uid="{00000000-0005-0000-0000-000018360000}"/>
    <cellStyle name="Normal 2 5 14 3 6 2" xfId="40913" xr:uid="{00000000-0005-0000-0000-000019360000}"/>
    <cellStyle name="Normal 2 5 14 3 7" xfId="34899" xr:uid="{00000000-0005-0000-0000-00001A360000}"/>
    <cellStyle name="Normal 2 5 14 4" xfId="13463" xr:uid="{00000000-0005-0000-0000-00001B360000}"/>
    <cellStyle name="Normal 2 5 14 4 2" xfId="14462" xr:uid="{00000000-0005-0000-0000-00001C360000}"/>
    <cellStyle name="Normal 2 5 14 4 2 2" xfId="17547" xr:uid="{00000000-0005-0000-0000-00001D360000}"/>
    <cellStyle name="Normal 2 5 14 4 2 2 2" xfId="29516" xr:uid="{00000000-0005-0000-0000-00001E360000}"/>
    <cellStyle name="Normal 2 5 14 4 2 2 2 2" xfId="51122" xr:uid="{00000000-0005-0000-0000-00001F360000}"/>
    <cellStyle name="Normal 2 5 14 4 2 2 3" xfId="23549" xr:uid="{00000000-0005-0000-0000-000020360000}"/>
    <cellStyle name="Normal 2 5 14 4 2 2 3 2" xfId="45186" xr:uid="{00000000-0005-0000-0000-000021360000}"/>
    <cellStyle name="Normal 2 5 14 4 2 2 4" xfId="39202" xr:uid="{00000000-0005-0000-0000-000022360000}"/>
    <cellStyle name="Normal 2 5 14 4 2 3" xfId="26534" xr:uid="{00000000-0005-0000-0000-000023360000}"/>
    <cellStyle name="Normal 2 5 14 4 2 3 2" xfId="48148" xr:uid="{00000000-0005-0000-0000-000024360000}"/>
    <cellStyle name="Normal 2 5 14 4 2 4" xfId="20567" xr:uid="{00000000-0005-0000-0000-000025360000}"/>
    <cellStyle name="Normal 2 5 14 4 2 4 2" xfId="42209" xr:uid="{00000000-0005-0000-0000-000026360000}"/>
    <cellStyle name="Normal 2 5 14 4 2 5" xfId="36199" xr:uid="{00000000-0005-0000-0000-000027360000}"/>
    <cellStyle name="Normal 2 5 14 4 3" xfId="15436" xr:uid="{00000000-0005-0000-0000-000028360000}"/>
    <cellStyle name="Normal 2 5 14 4 3 2" xfId="18521" xr:uid="{00000000-0005-0000-0000-000029360000}"/>
    <cellStyle name="Normal 2 5 14 4 3 2 2" xfId="30488" xr:uid="{00000000-0005-0000-0000-00002A360000}"/>
    <cellStyle name="Normal 2 5 14 4 3 2 2 2" xfId="52094" xr:uid="{00000000-0005-0000-0000-00002B360000}"/>
    <cellStyle name="Normal 2 5 14 4 3 2 3" xfId="24521" xr:uid="{00000000-0005-0000-0000-00002C360000}"/>
    <cellStyle name="Normal 2 5 14 4 3 2 3 2" xfId="46158" xr:uid="{00000000-0005-0000-0000-00002D360000}"/>
    <cellStyle name="Normal 2 5 14 4 3 2 4" xfId="40176" xr:uid="{00000000-0005-0000-0000-00002E360000}"/>
    <cellStyle name="Normal 2 5 14 4 3 3" xfId="27506" xr:uid="{00000000-0005-0000-0000-00002F360000}"/>
    <cellStyle name="Normal 2 5 14 4 3 3 2" xfId="49120" xr:uid="{00000000-0005-0000-0000-000030360000}"/>
    <cellStyle name="Normal 2 5 14 4 3 4" xfId="21539" xr:uid="{00000000-0005-0000-0000-000031360000}"/>
    <cellStyle name="Normal 2 5 14 4 3 4 2" xfId="43181" xr:uid="{00000000-0005-0000-0000-000032360000}"/>
    <cellStyle name="Normal 2 5 14 4 3 5" xfId="37173" xr:uid="{00000000-0005-0000-0000-000033360000}"/>
    <cellStyle name="Normal 2 5 14 4 4" xfId="16570" xr:uid="{00000000-0005-0000-0000-000034360000}"/>
    <cellStyle name="Normal 2 5 14 4 4 2" xfId="28540" xr:uid="{00000000-0005-0000-0000-000035360000}"/>
    <cellStyle name="Normal 2 5 14 4 4 2 2" xfId="50146" xr:uid="{00000000-0005-0000-0000-000036360000}"/>
    <cellStyle name="Normal 2 5 14 4 4 3" xfId="22573" xr:uid="{00000000-0005-0000-0000-000037360000}"/>
    <cellStyle name="Normal 2 5 14 4 4 3 2" xfId="44210" xr:uid="{00000000-0005-0000-0000-000038360000}"/>
    <cellStyle name="Normal 2 5 14 4 4 4" xfId="38225" xr:uid="{00000000-0005-0000-0000-000039360000}"/>
    <cellStyle name="Normal 2 5 14 4 5" xfId="25558" xr:uid="{00000000-0005-0000-0000-00003A360000}"/>
    <cellStyle name="Normal 2 5 14 4 5 2" xfId="47175" xr:uid="{00000000-0005-0000-0000-00003B360000}"/>
    <cellStyle name="Normal 2 5 14 4 6" xfId="19591" xr:uid="{00000000-0005-0000-0000-00003C360000}"/>
    <cellStyle name="Normal 2 5 14 4 6 2" xfId="41233" xr:uid="{00000000-0005-0000-0000-00003D360000}"/>
    <cellStyle name="Normal 2 5 14 4 7" xfId="35219" xr:uid="{00000000-0005-0000-0000-00003E360000}"/>
    <cellStyle name="Normal 2 5 14 5" xfId="13821" xr:uid="{00000000-0005-0000-0000-00003F360000}"/>
    <cellStyle name="Normal 2 5 14 5 2" xfId="16907" xr:uid="{00000000-0005-0000-0000-000040360000}"/>
    <cellStyle name="Normal 2 5 14 5 2 2" xfId="28876" xr:uid="{00000000-0005-0000-0000-000041360000}"/>
    <cellStyle name="Normal 2 5 14 5 2 2 2" xfId="50482" xr:uid="{00000000-0005-0000-0000-000042360000}"/>
    <cellStyle name="Normal 2 5 14 5 2 3" xfId="22909" xr:uid="{00000000-0005-0000-0000-000043360000}"/>
    <cellStyle name="Normal 2 5 14 5 2 3 2" xfId="44546" xr:uid="{00000000-0005-0000-0000-000044360000}"/>
    <cellStyle name="Normal 2 5 14 5 2 4" xfId="38562" xr:uid="{00000000-0005-0000-0000-000045360000}"/>
    <cellStyle name="Normal 2 5 14 5 3" xfId="25894" xr:uid="{00000000-0005-0000-0000-000046360000}"/>
    <cellStyle name="Normal 2 5 14 5 3 2" xfId="47508" xr:uid="{00000000-0005-0000-0000-000047360000}"/>
    <cellStyle name="Normal 2 5 14 5 4" xfId="19927" xr:uid="{00000000-0005-0000-0000-000048360000}"/>
    <cellStyle name="Normal 2 5 14 5 4 2" xfId="41569" xr:uid="{00000000-0005-0000-0000-000049360000}"/>
    <cellStyle name="Normal 2 5 14 5 5" xfId="35558" xr:uid="{00000000-0005-0000-0000-00004A360000}"/>
    <cellStyle name="Normal 2 5 14 6" xfId="14795" xr:uid="{00000000-0005-0000-0000-00004B360000}"/>
    <cellStyle name="Normal 2 5 14 6 2" xfId="17880" xr:uid="{00000000-0005-0000-0000-00004C360000}"/>
    <cellStyle name="Normal 2 5 14 6 2 2" xfId="29848" xr:uid="{00000000-0005-0000-0000-00004D360000}"/>
    <cellStyle name="Normal 2 5 14 6 2 2 2" xfId="51454" xr:uid="{00000000-0005-0000-0000-00004E360000}"/>
    <cellStyle name="Normal 2 5 14 6 2 3" xfId="23881" xr:uid="{00000000-0005-0000-0000-00004F360000}"/>
    <cellStyle name="Normal 2 5 14 6 2 3 2" xfId="45518" xr:uid="{00000000-0005-0000-0000-000050360000}"/>
    <cellStyle name="Normal 2 5 14 6 2 4" xfId="39535" xr:uid="{00000000-0005-0000-0000-000051360000}"/>
    <cellStyle name="Normal 2 5 14 6 3" xfId="26866" xr:uid="{00000000-0005-0000-0000-000052360000}"/>
    <cellStyle name="Normal 2 5 14 6 3 2" xfId="48480" xr:uid="{00000000-0005-0000-0000-000053360000}"/>
    <cellStyle name="Normal 2 5 14 6 4" xfId="20899" xr:uid="{00000000-0005-0000-0000-000054360000}"/>
    <cellStyle name="Normal 2 5 14 6 4 2" xfId="42541" xr:uid="{00000000-0005-0000-0000-000055360000}"/>
    <cellStyle name="Normal 2 5 14 6 5" xfId="36532" xr:uid="{00000000-0005-0000-0000-000056360000}"/>
    <cellStyle name="Normal 2 5 14 7" xfId="15908" xr:uid="{00000000-0005-0000-0000-000057360000}"/>
    <cellStyle name="Normal 2 5 14 7 2" xfId="27880" xr:uid="{00000000-0005-0000-0000-000058360000}"/>
    <cellStyle name="Normal 2 5 14 7 2 2" xfId="49486" xr:uid="{00000000-0005-0000-0000-000059360000}"/>
    <cellStyle name="Normal 2 5 14 7 3" xfId="21913" xr:uid="{00000000-0005-0000-0000-00005A360000}"/>
    <cellStyle name="Normal 2 5 14 7 3 2" xfId="43550" xr:uid="{00000000-0005-0000-0000-00005B360000}"/>
    <cellStyle name="Normal 2 5 14 7 4" xfId="37563" xr:uid="{00000000-0005-0000-0000-00005C360000}"/>
    <cellStyle name="Normal 2 5 14 8" xfId="24895" xr:uid="{00000000-0005-0000-0000-00005D360000}"/>
    <cellStyle name="Normal 2 5 14 8 2" xfId="46515" xr:uid="{00000000-0005-0000-0000-00005E360000}"/>
    <cellStyle name="Normal 2 5 14 9" xfId="18928" xr:uid="{00000000-0005-0000-0000-00005F360000}"/>
    <cellStyle name="Normal 2 5 14 9 2" xfId="40570" xr:uid="{00000000-0005-0000-0000-000060360000}"/>
    <cellStyle name="Normal 2 5 15" xfId="10391" xr:uid="{00000000-0005-0000-0000-000061360000}"/>
    <cellStyle name="Normal 2 5 15 2" xfId="13202" xr:uid="{00000000-0005-0000-0000-000062360000}"/>
    <cellStyle name="Normal 2 5 15 2 2" xfId="14201" xr:uid="{00000000-0005-0000-0000-000063360000}"/>
    <cellStyle name="Normal 2 5 15 2 2 2" xfId="17286" xr:uid="{00000000-0005-0000-0000-000064360000}"/>
    <cellStyle name="Normal 2 5 15 2 2 2 2" xfId="29255" xr:uid="{00000000-0005-0000-0000-000065360000}"/>
    <cellStyle name="Normal 2 5 15 2 2 2 2 2" xfId="50861" xr:uid="{00000000-0005-0000-0000-000066360000}"/>
    <cellStyle name="Normal 2 5 15 2 2 2 3" xfId="23288" xr:uid="{00000000-0005-0000-0000-000067360000}"/>
    <cellStyle name="Normal 2 5 15 2 2 2 3 2" xfId="44925" xr:uid="{00000000-0005-0000-0000-000068360000}"/>
    <cellStyle name="Normal 2 5 15 2 2 2 4" xfId="38941" xr:uid="{00000000-0005-0000-0000-000069360000}"/>
    <cellStyle name="Normal 2 5 15 2 2 3" xfId="26273" xr:uid="{00000000-0005-0000-0000-00006A360000}"/>
    <cellStyle name="Normal 2 5 15 2 2 3 2" xfId="47887" xr:uid="{00000000-0005-0000-0000-00006B360000}"/>
    <cellStyle name="Normal 2 5 15 2 2 4" xfId="20306" xr:uid="{00000000-0005-0000-0000-00006C360000}"/>
    <cellStyle name="Normal 2 5 15 2 2 4 2" xfId="41948" xr:uid="{00000000-0005-0000-0000-00006D360000}"/>
    <cellStyle name="Normal 2 5 15 2 2 5" xfId="35938" xr:uid="{00000000-0005-0000-0000-00006E360000}"/>
    <cellStyle name="Normal 2 5 15 2 3" xfId="15175" xr:uid="{00000000-0005-0000-0000-00006F360000}"/>
    <cellStyle name="Normal 2 5 15 2 3 2" xfId="18260" xr:uid="{00000000-0005-0000-0000-000070360000}"/>
    <cellStyle name="Normal 2 5 15 2 3 2 2" xfId="30227" xr:uid="{00000000-0005-0000-0000-000071360000}"/>
    <cellStyle name="Normal 2 5 15 2 3 2 2 2" xfId="51833" xr:uid="{00000000-0005-0000-0000-000072360000}"/>
    <cellStyle name="Normal 2 5 15 2 3 2 3" xfId="24260" xr:uid="{00000000-0005-0000-0000-000073360000}"/>
    <cellStyle name="Normal 2 5 15 2 3 2 3 2" xfId="45897" xr:uid="{00000000-0005-0000-0000-000074360000}"/>
    <cellStyle name="Normal 2 5 15 2 3 2 4" xfId="39915" xr:uid="{00000000-0005-0000-0000-000075360000}"/>
    <cellStyle name="Normal 2 5 15 2 3 3" xfId="27245" xr:uid="{00000000-0005-0000-0000-000076360000}"/>
    <cellStyle name="Normal 2 5 15 2 3 3 2" xfId="48859" xr:uid="{00000000-0005-0000-0000-000077360000}"/>
    <cellStyle name="Normal 2 5 15 2 3 4" xfId="21278" xr:uid="{00000000-0005-0000-0000-000078360000}"/>
    <cellStyle name="Normal 2 5 15 2 3 4 2" xfId="42920" xr:uid="{00000000-0005-0000-0000-000079360000}"/>
    <cellStyle name="Normal 2 5 15 2 3 5" xfId="36912" xr:uid="{00000000-0005-0000-0000-00007A360000}"/>
    <cellStyle name="Normal 2 5 15 2 4" xfId="16309" xr:uid="{00000000-0005-0000-0000-00007B360000}"/>
    <cellStyle name="Normal 2 5 15 2 4 2" xfId="28279" xr:uid="{00000000-0005-0000-0000-00007C360000}"/>
    <cellStyle name="Normal 2 5 15 2 4 2 2" xfId="49885" xr:uid="{00000000-0005-0000-0000-00007D360000}"/>
    <cellStyle name="Normal 2 5 15 2 4 3" xfId="22312" xr:uid="{00000000-0005-0000-0000-00007E360000}"/>
    <cellStyle name="Normal 2 5 15 2 4 3 2" xfId="43949" xr:uid="{00000000-0005-0000-0000-00007F360000}"/>
    <cellStyle name="Normal 2 5 15 2 4 4" xfId="37964" xr:uid="{00000000-0005-0000-0000-000080360000}"/>
    <cellStyle name="Normal 2 5 15 2 5" xfId="25297" xr:uid="{00000000-0005-0000-0000-000081360000}"/>
    <cellStyle name="Normal 2 5 15 2 5 2" xfId="46914" xr:uid="{00000000-0005-0000-0000-000082360000}"/>
    <cellStyle name="Normal 2 5 15 2 6" xfId="19330" xr:uid="{00000000-0005-0000-0000-000083360000}"/>
    <cellStyle name="Normal 2 5 15 2 6 2" xfId="40972" xr:uid="{00000000-0005-0000-0000-000084360000}"/>
    <cellStyle name="Normal 2 5 15 2 7" xfId="34958" xr:uid="{00000000-0005-0000-0000-000085360000}"/>
    <cellStyle name="Normal 2 5 15 3" xfId="13522" xr:uid="{00000000-0005-0000-0000-000086360000}"/>
    <cellStyle name="Normal 2 5 15 3 2" xfId="14521" xr:uid="{00000000-0005-0000-0000-000087360000}"/>
    <cellStyle name="Normal 2 5 15 3 2 2" xfId="17606" xr:uid="{00000000-0005-0000-0000-000088360000}"/>
    <cellStyle name="Normal 2 5 15 3 2 2 2" xfId="29575" xr:uid="{00000000-0005-0000-0000-000089360000}"/>
    <cellStyle name="Normal 2 5 15 3 2 2 2 2" xfId="51181" xr:uid="{00000000-0005-0000-0000-00008A360000}"/>
    <cellStyle name="Normal 2 5 15 3 2 2 3" xfId="23608" xr:uid="{00000000-0005-0000-0000-00008B360000}"/>
    <cellStyle name="Normal 2 5 15 3 2 2 3 2" xfId="45245" xr:uid="{00000000-0005-0000-0000-00008C360000}"/>
    <cellStyle name="Normal 2 5 15 3 2 2 4" xfId="39261" xr:uid="{00000000-0005-0000-0000-00008D360000}"/>
    <cellStyle name="Normal 2 5 15 3 2 3" xfId="26593" xr:uid="{00000000-0005-0000-0000-00008E360000}"/>
    <cellStyle name="Normal 2 5 15 3 2 3 2" xfId="48207" xr:uid="{00000000-0005-0000-0000-00008F360000}"/>
    <cellStyle name="Normal 2 5 15 3 2 4" xfId="20626" xr:uid="{00000000-0005-0000-0000-000090360000}"/>
    <cellStyle name="Normal 2 5 15 3 2 4 2" xfId="42268" xr:uid="{00000000-0005-0000-0000-000091360000}"/>
    <cellStyle name="Normal 2 5 15 3 2 5" xfId="36258" xr:uid="{00000000-0005-0000-0000-000092360000}"/>
    <cellStyle name="Normal 2 5 15 3 3" xfId="15495" xr:uid="{00000000-0005-0000-0000-000093360000}"/>
    <cellStyle name="Normal 2 5 15 3 3 2" xfId="18580" xr:uid="{00000000-0005-0000-0000-000094360000}"/>
    <cellStyle name="Normal 2 5 15 3 3 2 2" xfId="30547" xr:uid="{00000000-0005-0000-0000-000095360000}"/>
    <cellStyle name="Normal 2 5 15 3 3 2 2 2" xfId="52153" xr:uid="{00000000-0005-0000-0000-000096360000}"/>
    <cellStyle name="Normal 2 5 15 3 3 2 3" xfId="24580" xr:uid="{00000000-0005-0000-0000-000097360000}"/>
    <cellStyle name="Normal 2 5 15 3 3 2 3 2" xfId="46217" xr:uid="{00000000-0005-0000-0000-000098360000}"/>
    <cellStyle name="Normal 2 5 15 3 3 2 4" xfId="40235" xr:uid="{00000000-0005-0000-0000-000099360000}"/>
    <cellStyle name="Normal 2 5 15 3 3 3" xfId="27565" xr:uid="{00000000-0005-0000-0000-00009A360000}"/>
    <cellStyle name="Normal 2 5 15 3 3 3 2" xfId="49179" xr:uid="{00000000-0005-0000-0000-00009B360000}"/>
    <cellStyle name="Normal 2 5 15 3 3 4" xfId="21598" xr:uid="{00000000-0005-0000-0000-00009C360000}"/>
    <cellStyle name="Normal 2 5 15 3 3 4 2" xfId="43240" xr:uid="{00000000-0005-0000-0000-00009D360000}"/>
    <cellStyle name="Normal 2 5 15 3 3 5" xfId="37232" xr:uid="{00000000-0005-0000-0000-00009E360000}"/>
    <cellStyle name="Normal 2 5 15 3 4" xfId="16629" xr:uid="{00000000-0005-0000-0000-00009F360000}"/>
    <cellStyle name="Normal 2 5 15 3 4 2" xfId="28599" xr:uid="{00000000-0005-0000-0000-0000A0360000}"/>
    <cellStyle name="Normal 2 5 15 3 4 2 2" xfId="50205" xr:uid="{00000000-0005-0000-0000-0000A1360000}"/>
    <cellStyle name="Normal 2 5 15 3 4 3" xfId="22632" xr:uid="{00000000-0005-0000-0000-0000A2360000}"/>
    <cellStyle name="Normal 2 5 15 3 4 3 2" xfId="44269" xr:uid="{00000000-0005-0000-0000-0000A3360000}"/>
    <cellStyle name="Normal 2 5 15 3 4 4" xfId="38284" xr:uid="{00000000-0005-0000-0000-0000A4360000}"/>
    <cellStyle name="Normal 2 5 15 3 5" xfId="25617" xr:uid="{00000000-0005-0000-0000-0000A5360000}"/>
    <cellStyle name="Normal 2 5 15 3 5 2" xfId="47234" xr:uid="{00000000-0005-0000-0000-0000A6360000}"/>
    <cellStyle name="Normal 2 5 15 3 6" xfId="19650" xr:uid="{00000000-0005-0000-0000-0000A7360000}"/>
    <cellStyle name="Normal 2 5 15 3 6 2" xfId="41292" xr:uid="{00000000-0005-0000-0000-0000A8360000}"/>
    <cellStyle name="Normal 2 5 15 3 7" xfId="35278" xr:uid="{00000000-0005-0000-0000-0000A9360000}"/>
    <cellStyle name="Normal 2 5 15 4" xfId="13880" xr:uid="{00000000-0005-0000-0000-0000AA360000}"/>
    <cellStyle name="Normal 2 5 15 4 2" xfId="16966" xr:uid="{00000000-0005-0000-0000-0000AB360000}"/>
    <cellStyle name="Normal 2 5 15 4 2 2" xfId="28935" xr:uid="{00000000-0005-0000-0000-0000AC360000}"/>
    <cellStyle name="Normal 2 5 15 4 2 2 2" xfId="50541" xr:uid="{00000000-0005-0000-0000-0000AD360000}"/>
    <cellStyle name="Normal 2 5 15 4 2 3" xfId="22968" xr:uid="{00000000-0005-0000-0000-0000AE360000}"/>
    <cellStyle name="Normal 2 5 15 4 2 3 2" xfId="44605" xr:uid="{00000000-0005-0000-0000-0000AF360000}"/>
    <cellStyle name="Normal 2 5 15 4 2 4" xfId="38621" xr:uid="{00000000-0005-0000-0000-0000B0360000}"/>
    <cellStyle name="Normal 2 5 15 4 3" xfId="25953" xr:uid="{00000000-0005-0000-0000-0000B1360000}"/>
    <cellStyle name="Normal 2 5 15 4 3 2" xfId="47567" xr:uid="{00000000-0005-0000-0000-0000B2360000}"/>
    <cellStyle name="Normal 2 5 15 4 4" xfId="19986" xr:uid="{00000000-0005-0000-0000-0000B3360000}"/>
    <cellStyle name="Normal 2 5 15 4 4 2" xfId="41628" xr:uid="{00000000-0005-0000-0000-0000B4360000}"/>
    <cellStyle name="Normal 2 5 15 4 5" xfId="35617" xr:uid="{00000000-0005-0000-0000-0000B5360000}"/>
    <cellStyle name="Normal 2 5 15 5" xfId="14854" xr:uid="{00000000-0005-0000-0000-0000B6360000}"/>
    <cellStyle name="Normal 2 5 15 5 2" xfId="17939" xr:uid="{00000000-0005-0000-0000-0000B7360000}"/>
    <cellStyle name="Normal 2 5 15 5 2 2" xfId="29907" xr:uid="{00000000-0005-0000-0000-0000B8360000}"/>
    <cellStyle name="Normal 2 5 15 5 2 2 2" xfId="51513" xr:uid="{00000000-0005-0000-0000-0000B9360000}"/>
    <cellStyle name="Normal 2 5 15 5 2 3" xfId="23940" xr:uid="{00000000-0005-0000-0000-0000BA360000}"/>
    <cellStyle name="Normal 2 5 15 5 2 3 2" xfId="45577" xr:uid="{00000000-0005-0000-0000-0000BB360000}"/>
    <cellStyle name="Normal 2 5 15 5 2 4" xfId="39594" xr:uid="{00000000-0005-0000-0000-0000BC360000}"/>
    <cellStyle name="Normal 2 5 15 5 3" xfId="26925" xr:uid="{00000000-0005-0000-0000-0000BD360000}"/>
    <cellStyle name="Normal 2 5 15 5 3 2" xfId="48539" xr:uid="{00000000-0005-0000-0000-0000BE360000}"/>
    <cellStyle name="Normal 2 5 15 5 4" xfId="20958" xr:uid="{00000000-0005-0000-0000-0000BF360000}"/>
    <cellStyle name="Normal 2 5 15 5 4 2" xfId="42600" xr:uid="{00000000-0005-0000-0000-0000C0360000}"/>
    <cellStyle name="Normal 2 5 15 5 5" xfId="36591" xr:uid="{00000000-0005-0000-0000-0000C1360000}"/>
    <cellStyle name="Normal 2 5 15 6" xfId="15989" xr:uid="{00000000-0005-0000-0000-0000C2360000}"/>
    <cellStyle name="Normal 2 5 15 6 2" xfId="27959" xr:uid="{00000000-0005-0000-0000-0000C3360000}"/>
    <cellStyle name="Normal 2 5 15 6 2 2" xfId="49565" xr:uid="{00000000-0005-0000-0000-0000C4360000}"/>
    <cellStyle name="Normal 2 5 15 6 3" xfId="21992" xr:uid="{00000000-0005-0000-0000-0000C5360000}"/>
    <cellStyle name="Normal 2 5 15 6 3 2" xfId="43629" xr:uid="{00000000-0005-0000-0000-0000C6360000}"/>
    <cellStyle name="Normal 2 5 15 6 4" xfId="37644" xr:uid="{00000000-0005-0000-0000-0000C7360000}"/>
    <cellStyle name="Normal 2 5 15 7" xfId="24977" xr:uid="{00000000-0005-0000-0000-0000C8360000}"/>
    <cellStyle name="Normal 2 5 15 7 2" xfId="46594" xr:uid="{00000000-0005-0000-0000-0000C9360000}"/>
    <cellStyle name="Normal 2 5 15 8" xfId="19010" xr:uid="{00000000-0005-0000-0000-0000CA360000}"/>
    <cellStyle name="Normal 2 5 15 8 2" xfId="40652" xr:uid="{00000000-0005-0000-0000-0000CB360000}"/>
    <cellStyle name="Normal 2 5 15 9" xfId="32168" xr:uid="{00000000-0005-0000-0000-0000CC360000}"/>
    <cellStyle name="Normal 2 5 16" xfId="3618" xr:uid="{00000000-0005-0000-0000-0000CD360000}"/>
    <cellStyle name="Normal 2 5 16 2" xfId="12885" xr:uid="{00000000-0005-0000-0000-0000CE360000}"/>
    <cellStyle name="Normal 2 5 16 2 2" xfId="13884" xr:uid="{00000000-0005-0000-0000-0000CF360000}"/>
    <cellStyle name="Normal 2 5 16 2 2 2" xfId="16969" xr:uid="{00000000-0005-0000-0000-0000D0360000}"/>
    <cellStyle name="Normal 2 5 16 2 2 2 2" xfId="28938" xr:uid="{00000000-0005-0000-0000-0000D1360000}"/>
    <cellStyle name="Normal 2 5 16 2 2 2 2 2" xfId="50544" xr:uid="{00000000-0005-0000-0000-0000D2360000}"/>
    <cellStyle name="Normal 2 5 16 2 2 2 3" xfId="22971" xr:uid="{00000000-0005-0000-0000-0000D3360000}"/>
    <cellStyle name="Normal 2 5 16 2 2 2 3 2" xfId="44608" xr:uid="{00000000-0005-0000-0000-0000D4360000}"/>
    <cellStyle name="Normal 2 5 16 2 2 2 4" xfId="38624" xr:uid="{00000000-0005-0000-0000-0000D5360000}"/>
    <cellStyle name="Normal 2 5 16 2 2 3" xfId="25956" xr:uid="{00000000-0005-0000-0000-0000D6360000}"/>
    <cellStyle name="Normal 2 5 16 2 2 3 2" xfId="47570" xr:uid="{00000000-0005-0000-0000-0000D7360000}"/>
    <cellStyle name="Normal 2 5 16 2 2 4" xfId="19989" xr:uid="{00000000-0005-0000-0000-0000D8360000}"/>
    <cellStyle name="Normal 2 5 16 2 2 4 2" xfId="41631" xr:uid="{00000000-0005-0000-0000-0000D9360000}"/>
    <cellStyle name="Normal 2 5 16 2 2 5" xfId="35621" xr:uid="{00000000-0005-0000-0000-0000DA360000}"/>
    <cellStyle name="Normal 2 5 16 2 3" xfId="14858" xr:uid="{00000000-0005-0000-0000-0000DB360000}"/>
    <cellStyle name="Normal 2 5 16 2 3 2" xfId="17943" xr:uid="{00000000-0005-0000-0000-0000DC360000}"/>
    <cellStyle name="Normal 2 5 16 2 3 2 2" xfId="29910" xr:uid="{00000000-0005-0000-0000-0000DD360000}"/>
    <cellStyle name="Normal 2 5 16 2 3 2 2 2" xfId="51516" xr:uid="{00000000-0005-0000-0000-0000DE360000}"/>
    <cellStyle name="Normal 2 5 16 2 3 2 3" xfId="23943" xr:uid="{00000000-0005-0000-0000-0000DF360000}"/>
    <cellStyle name="Normal 2 5 16 2 3 2 3 2" xfId="45580" xr:uid="{00000000-0005-0000-0000-0000E0360000}"/>
    <cellStyle name="Normal 2 5 16 2 3 2 4" xfId="39598" xr:uid="{00000000-0005-0000-0000-0000E1360000}"/>
    <cellStyle name="Normal 2 5 16 2 3 3" xfId="26928" xr:uid="{00000000-0005-0000-0000-0000E2360000}"/>
    <cellStyle name="Normal 2 5 16 2 3 3 2" xfId="48542" xr:uid="{00000000-0005-0000-0000-0000E3360000}"/>
    <cellStyle name="Normal 2 5 16 2 3 4" xfId="20961" xr:uid="{00000000-0005-0000-0000-0000E4360000}"/>
    <cellStyle name="Normal 2 5 16 2 3 4 2" xfId="42603" xr:uid="{00000000-0005-0000-0000-0000E5360000}"/>
    <cellStyle name="Normal 2 5 16 2 3 5" xfId="36595" xr:uid="{00000000-0005-0000-0000-0000E6360000}"/>
    <cellStyle name="Normal 2 5 16 2 4" xfId="15992" xr:uid="{00000000-0005-0000-0000-0000E7360000}"/>
    <cellStyle name="Normal 2 5 16 2 4 2" xfId="27962" xr:uid="{00000000-0005-0000-0000-0000E8360000}"/>
    <cellStyle name="Normal 2 5 16 2 4 2 2" xfId="49568" xr:uid="{00000000-0005-0000-0000-0000E9360000}"/>
    <cellStyle name="Normal 2 5 16 2 4 3" xfId="21995" xr:uid="{00000000-0005-0000-0000-0000EA360000}"/>
    <cellStyle name="Normal 2 5 16 2 4 3 2" xfId="43632" xr:uid="{00000000-0005-0000-0000-0000EB360000}"/>
    <cellStyle name="Normal 2 5 16 2 4 4" xfId="37647" xr:uid="{00000000-0005-0000-0000-0000EC360000}"/>
    <cellStyle name="Normal 2 5 16 2 5" xfId="24980" xr:uid="{00000000-0005-0000-0000-0000ED360000}"/>
    <cellStyle name="Normal 2 5 16 2 5 2" xfId="46597" xr:uid="{00000000-0005-0000-0000-0000EE360000}"/>
    <cellStyle name="Normal 2 5 16 2 6" xfId="19013" xr:uid="{00000000-0005-0000-0000-0000EF360000}"/>
    <cellStyle name="Normal 2 5 16 2 6 2" xfId="40655" xr:uid="{00000000-0005-0000-0000-0000F0360000}"/>
    <cellStyle name="Normal 2 5 16 2 7" xfId="34641" xr:uid="{00000000-0005-0000-0000-0000F1360000}"/>
    <cellStyle name="Normal 2 5 16 3" xfId="13205" xr:uid="{00000000-0005-0000-0000-0000F2360000}"/>
    <cellStyle name="Normal 2 5 16 3 2" xfId="14204" xr:uid="{00000000-0005-0000-0000-0000F3360000}"/>
    <cellStyle name="Normal 2 5 16 3 2 2" xfId="17289" xr:uid="{00000000-0005-0000-0000-0000F4360000}"/>
    <cellStyle name="Normal 2 5 16 3 2 2 2" xfId="29258" xr:uid="{00000000-0005-0000-0000-0000F5360000}"/>
    <cellStyle name="Normal 2 5 16 3 2 2 2 2" xfId="50864" xr:uid="{00000000-0005-0000-0000-0000F6360000}"/>
    <cellStyle name="Normal 2 5 16 3 2 2 3" xfId="23291" xr:uid="{00000000-0005-0000-0000-0000F7360000}"/>
    <cellStyle name="Normal 2 5 16 3 2 2 3 2" xfId="44928" xr:uid="{00000000-0005-0000-0000-0000F8360000}"/>
    <cellStyle name="Normal 2 5 16 3 2 2 4" xfId="38944" xr:uid="{00000000-0005-0000-0000-0000F9360000}"/>
    <cellStyle name="Normal 2 5 16 3 2 3" xfId="26276" xr:uid="{00000000-0005-0000-0000-0000FA360000}"/>
    <cellStyle name="Normal 2 5 16 3 2 3 2" xfId="47890" xr:uid="{00000000-0005-0000-0000-0000FB360000}"/>
    <cellStyle name="Normal 2 5 16 3 2 4" xfId="20309" xr:uid="{00000000-0005-0000-0000-0000FC360000}"/>
    <cellStyle name="Normal 2 5 16 3 2 4 2" xfId="41951" xr:uid="{00000000-0005-0000-0000-0000FD360000}"/>
    <cellStyle name="Normal 2 5 16 3 2 5" xfId="35941" xr:uid="{00000000-0005-0000-0000-0000FE360000}"/>
    <cellStyle name="Normal 2 5 16 3 3" xfId="15178" xr:uid="{00000000-0005-0000-0000-0000FF360000}"/>
    <cellStyle name="Normal 2 5 16 3 3 2" xfId="18263" xr:uid="{00000000-0005-0000-0000-000000370000}"/>
    <cellStyle name="Normal 2 5 16 3 3 2 2" xfId="30230" xr:uid="{00000000-0005-0000-0000-000001370000}"/>
    <cellStyle name="Normal 2 5 16 3 3 2 2 2" xfId="51836" xr:uid="{00000000-0005-0000-0000-000002370000}"/>
    <cellStyle name="Normal 2 5 16 3 3 2 3" xfId="24263" xr:uid="{00000000-0005-0000-0000-000003370000}"/>
    <cellStyle name="Normal 2 5 16 3 3 2 3 2" xfId="45900" xr:uid="{00000000-0005-0000-0000-000004370000}"/>
    <cellStyle name="Normal 2 5 16 3 3 2 4" xfId="39918" xr:uid="{00000000-0005-0000-0000-000005370000}"/>
    <cellStyle name="Normal 2 5 16 3 3 3" xfId="27248" xr:uid="{00000000-0005-0000-0000-000006370000}"/>
    <cellStyle name="Normal 2 5 16 3 3 3 2" xfId="48862" xr:uid="{00000000-0005-0000-0000-000007370000}"/>
    <cellStyle name="Normal 2 5 16 3 3 4" xfId="21281" xr:uid="{00000000-0005-0000-0000-000008370000}"/>
    <cellStyle name="Normal 2 5 16 3 3 4 2" xfId="42923" xr:uid="{00000000-0005-0000-0000-000009370000}"/>
    <cellStyle name="Normal 2 5 16 3 3 5" xfId="36915" xr:uid="{00000000-0005-0000-0000-00000A370000}"/>
    <cellStyle name="Normal 2 5 16 3 4" xfId="16312" xr:uid="{00000000-0005-0000-0000-00000B370000}"/>
    <cellStyle name="Normal 2 5 16 3 4 2" xfId="28282" xr:uid="{00000000-0005-0000-0000-00000C370000}"/>
    <cellStyle name="Normal 2 5 16 3 4 2 2" xfId="49888" xr:uid="{00000000-0005-0000-0000-00000D370000}"/>
    <cellStyle name="Normal 2 5 16 3 4 3" xfId="22315" xr:uid="{00000000-0005-0000-0000-00000E370000}"/>
    <cellStyle name="Normal 2 5 16 3 4 3 2" xfId="43952" xr:uid="{00000000-0005-0000-0000-00000F370000}"/>
    <cellStyle name="Normal 2 5 16 3 4 4" xfId="37967" xr:uid="{00000000-0005-0000-0000-000010370000}"/>
    <cellStyle name="Normal 2 5 16 3 5" xfId="25300" xr:uid="{00000000-0005-0000-0000-000011370000}"/>
    <cellStyle name="Normal 2 5 16 3 5 2" xfId="46917" xr:uid="{00000000-0005-0000-0000-000012370000}"/>
    <cellStyle name="Normal 2 5 16 3 6" xfId="19333" xr:uid="{00000000-0005-0000-0000-000013370000}"/>
    <cellStyle name="Normal 2 5 16 3 6 2" xfId="40975" xr:uid="{00000000-0005-0000-0000-000014370000}"/>
    <cellStyle name="Normal 2 5 16 3 7" xfId="34961" xr:uid="{00000000-0005-0000-0000-000015370000}"/>
    <cellStyle name="Normal 2 5 16 4" xfId="13562" xr:uid="{00000000-0005-0000-0000-000016370000}"/>
    <cellStyle name="Normal 2 5 16 4 2" xfId="16648" xr:uid="{00000000-0005-0000-0000-000017370000}"/>
    <cellStyle name="Normal 2 5 16 4 2 2" xfId="28618" xr:uid="{00000000-0005-0000-0000-000018370000}"/>
    <cellStyle name="Normal 2 5 16 4 2 2 2" xfId="50224" xr:uid="{00000000-0005-0000-0000-000019370000}"/>
    <cellStyle name="Normal 2 5 16 4 2 3" xfId="22651" xr:uid="{00000000-0005-0000-0000-00001A370000}"/>
    <cellStyle name="Normal 2 5 16 4 2 3 2" xfId="44288" xr:uid="{00000000-0005-0000-0000-00001B370000}"/>
    <cellStyle name="Normal 2 5 16 4 2 4" xfId="38303" xr:uid="{00000000-0005-0000-0000-00001C370000}"/>
    <cellStyle name="Normal 2 5 16 4 3" xfId="25636" xr:uid="{00000000-0005-0000-0000-00001D370000}"/>
    <cellStyle name="Normal 2 5 16 4 3 2" xfId="47250" xr:uid="{00000000-0005-0000-0000-00001E370000}"/>
    <cellStyle name="Normal 2 5 16 4 4" xfId="19669" xr:uid="{00000000-0005-0000-0000-00001F370000}"/>
    <cellStyle name="Normal 2 5 16 4 4 2" xfId="41311" xr:uid="{00000000-0005-0000-0000-000020370000}"/>
    <cellStyle name="Normal 2 5 16 4 5" xfId="35299" xr:uid="{00000000-0005-0000-0000-000021370000}"/>
    <cellStyle name="Normal 2 5 16 5" xfId="14537" xr:uid="{00000000-0005-0000-0000-000022370000}"/>
    <cellStyle name="Normal 2 5 16 5 2" xfId="17622" xr:uid="{00000000-0005-0000-0000-000023370000}"/>
    <cellStyle name="Normal 2 5 16 5 2 2" xfId="29590" xr:uid="{00000000-0005-0000-0000-000024370000}"/>
    <cellStyle name="Normal 2 5 16 5 2 2 2" xfId="51196" xr:uid="{00000000-0005-0000-0000-000025370000}"/>
    <cellStyle name="Normal 2 5 16 5 2 3" xfId="23623" xr:uid="{00000000-0005-0000-0000-000026370000}"/>
    <cellStyle name="Normal 2 5 16 5 2 3 2" xfId="45260" xr:uid="{00000000-0005-0000-0000-000027370000}"/>
    <cellStyle name="Normal 2 5 16 5 2 4" xfId="39277" xr:uid="{00000000-0005-0000-0000-000028370000}"/>
    <cellStyle name="Normal 2 5 16 5 3" xfId="26608" xr:uid="{00000000-0005-0000-0000-000029370000}"/>
    <cellStyle name="Normal 2 5 16 5 3 2" xfId="48222" xr:uid="{00000000-0005-0000-0000-00002A370000}"/>
    <cellStyle name="Normal 2 5 16 5 4" xfId="20641" xr:uid="{00000000-0005-0000-0000-00002B370000}"/>
    <cellStyle name="Normal 2 5 16 5 4 2" xfId="42283" xr:uid="{00000000-0005-0000-0000-00002C370000}"/>
    <cellStyle name="Normal 2 5 16 5 5" xfId="36274" xr:uid="{00000000-0005-0000-0000-00002D370000}"/>
    <cellStyle name="Normal 2 5 16 6" xfId="15638" xr:uid="{00000000-0005-0000-0000-00002E370000}"/>
    <cellStyle name="Normal 2 5 16 6 2" xfId="27611" xr:uid="{00000000-0005-0000-0000-00002F370000}"/>
    <cellStyle name="Normal 2 5 16 6 2 2" xfId="49217" xr:uid="{00000000-0005-0000-0000-000030370000}"/>
    <cellStyle name="Normal 2 5 16 6 3" xfId="21644" xr:uid="{00000000-0005-0000-0000-000031370000}"/>
    <cellStyle name="Normal 2 5 16 6 3 2" xfId="43281" xr:uid="{00000000-0005-0000-0000-000032370000}"/>
    <cellStyle name="Normal 2 5 16 6 4" xfId="37293" xr:uid="{00000000-0005-0000-0000-000033370000}"/>
    <cellStyle name="Normal 2 5 16 7" xfId="24627" xr:uid="{00000000-0005-0000-0000-000034370000}"/>
    <cellStyle name="Normal 2 5 16 7 2" xfId="46257" xr:uid="{00000000-0005-0000-0000-000035370000}"/>
    <cellStyle name="Normal 2 5 16 8" xfId="18660" xr:uid="{00000000-0005-0000-0000-000036370000}"/>
    <cellStyle name="Normal 2 5 16 8 2" xfId="40302" xr:uid="{00000000-0005-0000-0000-000037370000}"/>
    <cellStyle name="Normal 2 5 16 9" xfId="30844" xr:uid="{00000000-0005-0000-0000-000038370000}"/>
    <cellStyle name="Normal 2 5 17" xfId="12883" xr:uid="{00000000-0005-0000-0000-000039370000}"/>
    <cellStyle name="Normal 2 5 17 2" xfId="13523" xr:uid="{00000000-0005-0000-0000-00003A370000}"/>
    <cellStyle name="Normal 2 5 17 2 2" xfId="14522" xr:uid="{00000000-0005-0000-0000-00003B370000}"/>
    <cellStyle name="Normal 2 5 17 2 2 2" xfId="17607" xr:uid="{00000000-0005-0000-0000-00003C370000}"/>
    <cellStyle name="Normal 2 5 17 2 2 2 2" xfId="29576" xr:uid="{00000000-0005-0000-0000-00003D370000}"/>
    <cellStyle name="Normal 2 5 17 2 2 2 2 2" xfId="51182" xr:uid="{00000000-0005-0000-0000-00003E370000}"/>
    <cellStyle name="Normal 2 5 17 2 2 2 3" xfId="23609" xr:uid="{00000000-0005-0000-0000-00003F370000}"/>
    <cellStyle name="Normal 2 5 17 2 2 2 3 2" xfId="45246" xr:uid="{00000000-0005-0000-0000-000040370000}"/>
    <cellStyle name="Normal 2 5 17 2 2 2 4" xfId="39262" xr:uid="{00000000-0005-0000-0000-000041370000}"/>
    <cellStyle name="Normal 2 5 17 2 2 3" xfId="26594" xr:uid="{00000000-0005-0000-0000-000042370000}"/>
    <cellStyle name="Normal 2 5 17 2 2 3 2" xfId="48208" xr:uid="{00000000-0005-0000-0000-000043370000}"/>
    <cellStyle name="Normal 2 5 17 2 2 4" xfId="20627" xr:uid="{00000000-0005-0000-0000-000044370000}"/>
    <cellStyle name="Normal 2 5 17 2 2 4 2" xfId="42269" xr:uid="{00000000-0005-0000-0000-000045370000}"/>
    <cellStyle name="Normal 2 5 17 2 2 5" xfId="36259" xr:uid="{00000000-0005-0000-0000-000046370000}"/>
    <cellStyle name="Normal 2 5 17 2 3" xfId="15496" xr:uid="{00000000-0005-0000-0000-000047370000}"/>
    <cellStyle name="Normal 2 5 17 2 3 2" xfId="18581" xr:uid="{00000000-0005-0000-0000-000048370000}"/>
    <cellStyle name="Normal 2 5 17 2 3 2 2" xfId="30548" xr:uid="{00000000-0005-0000-0000-000049370000}"/>
    <cellStyle name="Normal 2 5 17 2 3 2 2 2" xfId="52154" xr:uid="{00000000-0005-0000-0000-00004A370000}"/>
    <cellStyle name="Normal 2 5 17 2 3 2 3" xfId="24581" xr:uid="{00000000-0005-0000-0000-00004B370000}"/>
    <cellStyle name="Normal 2 5 17 2 3 2 3 2" xfId="46218" xr:uid="{00000000-0005-0000-0000-00004C370000}"/>
    <cellStyle name="Normal 2 5 17 2 3 2 4" xfId="40236" xr:uid="{00000000-0005-0000-0000-00004D370000}"/>
    <cellStyle name="Normal 2 5 17 2 3 3" xfId="27566" xr:uid="{00000000-0005-0000-0000-00004E370000}"/>
    <cellStyle name="Normal 2 5 17 2 3 3 2" xfId="49180" xr:uid="{00000000-0005-0000-0000-00004F370000}"/>
    <cellStyle name="Normal 2 5 17 2 3 4" xfId="21599" xr:uid="{00000000-0005-0000-0000-000050370000}"/>
    <cellStyle name="Normal 2 5 17 2 3 4 2" xfId="43241" xr:uid="{00000000-0005-0000-0000-000051370000}"/>
    <cellStyle name="Normal 2 5 17 2 3 5" xfId="37233" xr:uid="{00000000-0005-0000-0000-000052370000}"/>
    <cellStyle name="Normal 2 5 17 2 4" xfId="16630" xr:uid="{00000000-0005-0000-0000-000053370000}"/>
    <cellStyle name="Normal 2 5 17 2 4 2" xfId="28600" xr:uid="{00000000-0005-0000-0000-000054370000}"/>
    <cellStyle name="Normal 2 5 17 2 4 2 2" xfId="50206" xr:uid="{00000000-0005-0000-0000-000055370000}"/>
    <cellStyle name="Normal 2 5 17 2 4 3" xfId="22633" xr:uid="{00000000-0005-0000-0000-000056370000}"/>
    <cellStyle name="Normal 2 5 17 2 4 3 2" xfId="44270" xr:uid="{00000000-0005-0000-0000-000057370000}"/>
    <cellStyle name="Normal 2 5 17 2 4 4" xfId="38285" xr:uid="{00000000-0005-0000-0000-000058370000}"/>
    <cellStyle name="Normal 2 5 17 2 5" xfId="25618" xr:uid="{00000000-0005-0000-0000-000059370000}"/>
    <cellStyle name="Normal 2 5 17 2 5 2" xfId="47235" xr:uid="{00000000-0005-0000-0000-00005A370000}"/>
    <cellStyle name="Normal 2 5 17 2 6" xfId="19651" xr:uid="{00000000-0005-0000-0000-00005B370000}"/>
    <cellStyle name="Normal 2 5 17 2 6 2" xfId="41293" xr:uid="{00000000-0005-0000-0000-00005C370000}"/>
    <cellStyle name="Normal 2 5 17 2 7" xfId="35279" xr:uid="{00000000-0005-0000-0000-00005D370000}"/>
    <cellStyle name="Normal 2 5 17 3" xfId="13882" xr:uid="{00000000-0005-0000-0000-00005E370000}"/>
    <cellStyle name="Normal 2 5 17 3 2" xfId="16967" xr:uid="{00000000-0005-0000-0000-00005F370000}"/>
    <cellStyle name="Normal 2 5 17 3 2 2" xfId="28936" xr:uid="{00000000-0005-0000-0000-000060370000}"/>
    <cellStyle name="Normal 2 5 17 3 2 2 2" xfId="50542" xr:uid="{00000000-0005-0000-0000-000061370000}"/>
    <cellStyle name="Normal 2 5 17 3 2 3" xfId="22969" xr:uid="{00000000-0005-0000-0000-000062370000}"/>
    <cellStyle name="Normal 2 5 17 3 2 3 2" xfId="44606" xr:uid="{00000000-0005-0000-0000-000063370000}"/>
    <cellStyle name="Normal 2 5 17 3 2 4" xfId="38622" xr:uid="{00000000-0005-0000-0000-000064370000}"/>
    <cellStyle name="Normal 2 5 17 3 3" xfId="25954" xr:uid="{00000000-0005-0000-0000-000065370000}"/>
    <cellStyle name="Normal 2 5 17 3 3 2" xfId="47568" xr:uid="{00000000-0005-0000-0000-000066370000}"/>
    <cellStyle name="Normal 2 5 17 3 4" xfId="19987" xr:uid="{00000000-0005-0000-0000-000067370000}"/>
    <cellStyle name="Normal 2 5 17 3 4 2" xfId="41629" xr:uid="{00000000-0005-0000-0000-000068370000}"/>
    <cellStyle name="Normal 2 5 17 3 5" xfId="35619" xr:uid="{00000000-0005-0000-0000-000069370000}"/>
    <cellStyle name="Normal 2 5 17 4" xfId="14856" xr:uid="{00000000-0005-0000-0000-00006A370000}"/>
    <cellStyle name="Normal 2 5 17 4 2" xfId="17941" xr:uid="{00000000-0005-0000-0000-00006B370000}"/>
    <cellStyle name="Normal 2 5 17 4 2 2" xfId="29908" xr:uid="{00000000-0005-0000-0000-00006C370000}"/>
    <cellStyle name="Normal 2 5 17 4 2 2 2" xfId="51514" xr:uid="{00000000-0005-0000-0000-00006D370000}"/>
    <cellStyle name="Normal 2 5 17 4 2 3" xfId="23941" xr:uid="{00000000-0005-0000-0000-00006E370000}"/>
    <cellStyle name="Normal 2 5 17 4 2 3 2" xfId="45578" xr:uid="{00000000-0005-0000-0000-00006F370000}"/>
    <cellStyle name="Normal 2 5 17 4 2 4" xfId="39596" xr:uid="{00000000-0005-0000-0000-000070370000}"/>
    <cellStyle name="Normal 2 5 17 4 3" xfId="26926" xr:uid="{00000000-0005-0000-0000-000071370000}"/>
    <cellStyle name="Normal 2 5 17 4 3 2" xfId="48540" xr:uid="{00000000-0005-0000-0000-000072370000}"/>
    <cellStyle name="Normal 2 5 17 4 4" xfId="20959" xr:uid="{00000000-0005-0000-0000-000073370000}"/>
    <cellStyle name="Normal 2 5 17 4 4 2" xfId="42601" xr:uid="{00000000-0005-0000-0000-000074370000}"/>
    <cellStyle name="Normal 2 5 17 4 5" xfId="36593" xr:uid="{00000000-0005-0000-0000-000075370000}"/>
    <cellStyle name="Normal 2 5 17 5" xfId="15990" xr:uid="{00000000-0005-0000-0000-000076370000}"/>
    <cellStyle name="Normal 2 5 17 5 2" xfId="27960" xr:uid="{00000000-0005-0000-0000-000077370000}"/>
    <cellStyle name="Normal 2 5 17 5 2 2" xfId="49566" xr:uid="{00000000-0005-0000-0000-000078370000}"/>
    <cellStyle name="Normal 2 5 17 5 3" xfId="21993" xr:uid="{00000000-0005-0000-0000-000079370000}"/>
    <cellStyle name="Normal 2 5 17 5 3 2" xfId="43630" xr:uid="{00000000-0005-0000-0000-00007A370000}"/>
    <cellStyle name="Normal 2 5 17 5 4" xfId="37645" xr:uid="{00000000-0005-0000-0000-00007B370000}"/>
    <cellStyle name="Normal 2 5 17 6" xfId="24978" xr:uid="{00000000-0005-0000-0000-00007C370000}"/>
    <cellStyle name="Normal 2 5 17 6 2" xfId="46595" xr:uid="{00000000-0005-0000-0000-00007D370000}"/>
    <cellStyle name="Normal 2 5 17 7" xfId="19011" xr:uid="{00000000-0005-0000-0000-00007E370000}"/>
    <cellStyle name="Normal 2 5 17 7 2" xfId="40653" xr:uid="{00000000-0005-0000-0000-00007F370000}"/>
    <cellStyle name="Normal 2 5 17 8" xfId="34639" xr:uid="{00000000-0005-0000-0000-000080370000}"/>
    <cellStyle name="Normal 2 5 18" xfId="13203" xr:uid="{00000000-0005-0000-0000-000081370000}"/>
    <cellStyle name="Normal 2 5 18 2" xfId="14202" xr:uid="{00000000-0005-0000-0000-000082370000}"/>
    <cellStyle name="Normal 2 5 18 2 2" xfId="17287" xr:uid="{00000000-0005-0000-0000-000083370000}"/>
    <cellStyle name="Normal 2 5 18 2 2 2" xfId="29256" xr:uid="{00000000-0005-0000-0000-000084370000}"/>
    <cellStyle name="Normal 2 5 18 2 2 2 2" xfId="50862" xr:uid="{00000000-0005-0000-0000-000085370000}"/>
    <cellStyle name="Normal 2 5 18 2 2 3" xfId="23289" xr:uid="{00000000-0005-0000-0000-000086370000}"/>
    <cellStyle name="Normal 2 5 18 2 2 3 2" xfId="44926" xr:uid="{00000000-0005-0000-0000-000087370000}"/>
    <cellStyle name="Normal 2 5 18 2 2 4" xfId="38942" xr:uid="{00000000-0005-0000-0000-000088370000}"/>
    <cellStyle name="Normal 2 5 18 2 3" xfId="26274" xr:uid="{00000000-0005-0000-0000-000089370000}"/>
    <cellStyle name="Normal 2 5 18 2 3 2" xfId="47888" xr:uid="{00000000-0005-0000-0000-00008A370000}"/>
    <cellStyle name="Normal 2 5 18 2 4" xfId="20307" xr:uid="{00000000-0005-0000-0000-00008B370000}"/>
    <cellStyle name="Normal 2 5 18 2 4 2" xfId="41949" xr:uid="{00000000-0005-0000-0000-00008C370000}"/>
    <cellStyle name="Normal 2 5 18 2 5" xfId="35939" xr:uid="{00000000-0005-0000-0000-00008D370000}"/>
    <cellStyle name="Normal 2 5 18 3" xfId="15176" xr:uid="{00000000-0005-0000-0000-00008E370000}"/>
    <cellStyle name="Normal 2 5 18 3 2" xfId="18261" xr:uid="{00000000-0005-0000-0000-00008F370000}"/>
    <cellStyle name="Normal 2 5 18 3 2 2" xfId="30228" xr:uid="{00000000-0005-0000-0000-000090370000}"/>
    <cellStyle name="Normal 2 5 18 3 2 2 2" xfId="51834" xr:uid="{00000000-0005-0000-0000-000091370000}"/>
    <cellStyle name="Normal 2 5 18 3 2 3" xfId="24261" xr:uid="{00000000-0005-0000-0000-000092370000}"/>
    <cellStyle name="Normal 2 5 18 3 2 3 2" xfId="45898" xr:uid="{00000000-0005-0000-0000-000093370000}"/>
    <cellStyle name="Normal 2 5 18 3 2 4" xfId="39916" xr:uid="{00000000-0005-0000-0000-000094370000}"/>
    <cellStyle name="Normal 2 5 18 3 3" xfId="27246" xr:uid="{00000000-0005-0000-0000-000095370000}"/>
    <cellStyle name="Normal 2 5 18 3 3 2" xfId="48860" xr:uid="{00000000-0005-0000-0000-000096370000}"/>
    <cellStyle name="Normal 2 5 18 3 4" xfId="21279" xr:uid="{00000000-0005-0000-0000-000097370000}"/>
    <cellStyle name="Normal 2 5 18 3 4 2" xfId="42921" xr:uid="{00000000-0005-0000-0000-000098370000}"/>
    <cellStyle name="Normal 2 5 18 3 5" xfId="36913" xr:uid="{00000000-0005-0000-0000-000099370000}"/>
    <cellStyle name="Normal 2 5 18 4" xfId="16310" xr:uid="{00000000-0005-0000-0000-00009A370000}"/>
    <cellStyle name="Normal 2 5 18 4 2" xfId="28280" xr:uid="{00000000-0005-0000-0000-00009B370000}"/>
    <cellStyle name="Normal 2 5 18 4 2 2" xfId="49886" xr:uid="{00000000-0005-0000-0000-00009C370000}"/>
    <cellStyle name="Normal 2 5 18 4 3" xfId="22313" xr:uid="{00000000-0005-0000-0000-00009D370000}"/>
    <cellStyle name="Normal 2 5 18 4 3 2" xfId="43950" xr:uid="{00000000-0005-0000-0000-00009E370000}"/>
    <cellStyle name="Normal 2 5 18 4 4" xfId="37965" xr:uid="{00000000-0005-0000-0000-00009F370000}"/>
    <cellStyle name="Normal 2 5 18 5" xfId="25298" xr:uid="{00000000-0005-0000-0000-0000A0370000}"/>
    <cellStyle name="Normal 2 5 18 5 2" xfId="46915" xr:uid="{00000000-0005-0000-0000-0000A1370000}"/>
    <cellStyle name="Normal 2 5 18 6" xfId="19331" xr:uid="{00000000-0005-0000-0000-0000A2370000}"/>
    <cellStyle name="Normal 2 5 18 6 2" xfId="40973" xr:uid="{00000000-0005-0000-0000-0000A3370000}"/>
    <cellStyle name="Normal 2 5 18 7" xfId="34959" xr:uid="{00000000-0005-0000-0000-0000A4370000}"/>
    <cellStyle name="Normal 2 5 19" xfId="13560" xr:uid="{00000000-0005-0000-0000-0000A5370000}"/>
    <cellStyle name="Normal 2 5 19 2" xfId="16646" xr:uid="{00000000-0005-0000-0000-0000A6370000}"/>
    <cellStyle name="Normal 2 5 19 2 2" xfId="28616" xr:uid="{00000000-0005-0000-0000-0000A7370000}"/>
    <cellStyle name="Normal 2 5 19 2 2 2" xfId="50222" xr:uid="{00000000-0005-0000-0000-0000A8370000}"/>
    <cellStyle name="Normal 2 5 19 2 3" xfId="22649" xr:uid="{00000000-0005-0000-0000-0000A9370000}"/>
    <cellStyle name="Normal 2 5 19 2 3 2" xfId="44286" xr:uid="{00000000-0005-0000-0000-0000AA370000}"/>
    <cellStyle name="Normal 2 5 19 2 4" xfId="38301" xr:uid="{00000000-0005-0000-0000-0000AB370000}"/>
    <cellStyle name="Normal 2 5 19 3" xfId="25634" xr:uid="{00000000-0005-0000-0000-0000AC370000}"/>
    <cellStyle name="Normal 2 5 19 3 2" xfId="47248" xr:uid="{00000000-0005-0000-0000-0000AD370000}"/>
    <cellStyle name="Normal 2 5 19 4" xfId="19667" xr:uid="{00000000-0005-0000-0000-0000AE370000}"/>
    <cellStyle name="Normal 2 5 19 4 2" xfId="41309" xr:uid="{00000000-0005-0000-0000-0000AF370000}"/>
    <cellStyle name="Normal 2 5 19 5" xfId="35297" xr:uid="{00000000-0005-0000-0000-0000B0370000}"/>
    <cellStyle name="Normal 2 5 2" xfId="2754" xr:uid="{00000000-0005-0000-0000-0000B1370000}"/>
    <cellStyle name="Normal 2 5 2 2" xfId="13551" xr:uid="{00000000-0005-0000-0000-0000B2370000}"/>
    <cellStyle name="Normal 2 5 2 2 2" xfId="14528" xr:uid="{00000000-0005-0000-0000-0000B3370000}"/>
    <cellStyle name="Normal 2 5 2 2 2 2" xfId="17613" xr:uid="{00000000-0005-0000-0000-0000B4370000}"/>
    <cellStyle name="Normal 2 5 2 2 2 2 2" xfId="29582" xr:uid="{00000000-0005-0000-0000-0000B5370000}"/>
    <cellStyle name="Normal 2 5 2 2 2 2 2 2" xfId="51188" xr:uid="{00000000-0005-0000-0000-0000B6370000}"/>
    <cellStyle name="Normal 2 5 2 2 2 2 3" xfId="23615" xr:uid="{00000000-0005-0000-0000-0000B7370000}"/>
    <cellStyle name="Normal 2 5 2 2 2 2 3 2" xfId="45252" xr:uid="{00000000-0005-0000-0000-0000B8370000}"/>
    <cellStyle name="Normal 2 5 2 2 2 2 4" xfId="39268" xr:uid="{00000000-0005-0000-0000-0000B9370000}"/>
    <cellStyle name="Normal 2 5 2 2 2 3" xfId="26600" xr:uid="{00000000-0005-0000-0000-0000BA370000}"/>
    <cellStyle name="Normal 2 5 2 2 2 3 2" xfId="48214" xr:uid="{00000000-0005-0000-0000-0000BB370000}"/>
    <cellStyle name="Normal 2 5 2 2 2 4" xfId="20633" xr:uid="{00000000-0005-0000-0000-0000BC370000}"/>
    <cellStyle name="Normal 2 5 2 2 2 4 2" xfId="42275" xr:uid="{00000000-0005-0000-0000-0000BD370000}"/>
    <cellStyle name="Normal 2 5 2 2 2 5" xfId="36265" xr:uid="{00000000-0005-0000-0000-0000BE370000}"/>
    <cellStyle name="Normal 2 5 2 2 3" xfId="15502" xr:uid="{00000000-0005-0000-0000-0000BF370000}"/>
    <cellStyle name="Normal 2 5 2 2 3 2" xfId="18587" xr:uid="{00000000-0005-0000-0000-0000C0370000}"/>
    <cellStyle name="Normal 2 5 2 2 3 2 2" xfId="30554" xr:uid="{00000000-0005-0000-0000-0000C1370000}"/>
    <cellStyle name="Normal 2 5 2 2 3 2 2 2" xfId="52160" xr:uid="{00000000-0005-0000-0000-0000C2370000}"/>
    <cellStyle name="Normal 2 5 2 2 3 2 3" xfId="24587" xr:uid="{00000000-0005-0000-0000-0000C3370000}"/>
    <cellStyle name="Normal 2 5 2 2 3 2 3 2" xfId="46224" xr:uid="{00000000-0005-0000-0000-0000C4370000}"/>
    <cellStyle name="Normal 2 5 2 2 3 2 4" xfId="40242" xr:uid="{00000000-0005-0000-0000-0000C5370000}"/>
    <cellStyle name="Normal 2 5 2 2 3 3" xfId="27572" xr:uid="{00000000-0005-0000-0000-0000C6370000}"/>
    <cellStyle name="Normal 2 5 2 2 3 3 2" xfId="49186" xr:uid="{00000000-0005-0000-0000-0000C7370000}"/>
    <cellStyle name="Normal 2 5 2 2 3 4" xfId="21605" xr:uid="{00000000-0005-0000-0000-0000C8370000}"/>
    <cellStyle name="Normal 2 5 2 2 3 4 2" xfId="43247" xr:uid="{00000000-0005-0000-0000-0000C9370000}"/>
    <cellStyle name="Normal 2 5 2 2 3 5" xfId="37239" xr:uid="{00000000-0005-0000-0000-0000CA370000}"/>
    <cellStyle name="Normal 2 5 2 2 4" xfId="16640" xr:uid="{00000000-0005-0000-0000-0000CB370000}"/>
    <cellStyle name="Normal 2 5 2 2 4 2" xfId="28610" xr:uid="{00000000-0005-0000-0000-0000CC370000}"/>
    <cellStyle name="Normal 2 5 2 2 4 2 2" xfId="50216" xr:uid="{00000000-0005-0000-0000-0000CD370000}"/>
    <cellStyle name="Normal 2 5 2 2 4 3" xfId="22643" xr:uid="{00000000-0005-0000-0000-0000CE370000}"/>
    <cellStyle name="Normal 2 5 2 2 4 3 2" xfId="44280" xr:uid="{00000000-0005-0000-0000-0000CF370000}"/>
    <cellStyle name="Normal 2 5 2 2 4 4" xfId="38295" xr:uid="{00000000-0005-0000-0000-0000D0370000}"/>
    <cellStyle name="Normal 2 5 2 2 5" xfId="25628" xr:uid="{00000000-0005-0000-0000-0000D1370000}"/>
    <cellStyle name="Normal 2 5 2 2 5 2" xfId="47242" xr:uid="{00000000-0005-0000-0000-0000D2370000}"/>
    <cellStyle name="Normal 2 5 2 2 6" xfId="19661" xr:uid="{00000000-0005-0000-0000-0000D3370000}"/>
    <cellStyle name="Normal 2 5 2 2 6 2" xfId="41303" xr:uid="{00000000-0005-0000-0000-0000D4370000}"/>
    <cellStyle name="Normal 2 5 2 2 7" xfId="35291" xr:uid="{00000000-0005-0000-0000-0000D5370000}"/>
    <cellStyle name="Normal 2 5 2 3" xfId="13555" xr:uid="{00000000-0005-0000-0000-0000D6370000}"/>
    <cellStyle name="Normal 2 5 2 3 2" xfId="14532" xr:uid="{00000000-0005-0000-0000-0000D7370000}"/>
    <cellStyle name="Normal 2 5 2 3 2 2" xfId="17617" xr:uid="{00000000-0005-0000-0000-0000D8370000}"/>
    <cellStyle name="Normal 2 5 2 3 2 2 2" xfId="29586" xr:uid="{00000000-0005-0000-0000-0000D9370000}"/>
    <cellStyle name="Normal 2 5 2 3 2 2 2 2" xfId="51192" xr:uid="{00000000-0005-0000-0000-0000DA370000}"/>
    <cellStyle name="Normal 2 5 2 3 2 2 3" xfId="23619" xr:uid="{00000000-0005-0000-0000-0000DB370000}"/>
    <cellStyle name="Normal 2 5 2 3 2 2 3 2" xfId="45256" xr:uid="{00000000-0005-0000-0000-0000DC370000}"/>
    <cellStyle name="Normal 2 5 2 3 2 2 4" xfId="39272" xr:uid="{00000000-0005-0000-0000-0000DD370000}"/>
    <cellStyle name="Normal 2 5 2 3 2 3" xfId="26604" xr:uid="{00000000-0005-0000-0000-0000DE370000}"/>
    <cellStyle name="Normal 2 5 2 3 2 3 2" xfId="48218" xr:uid="{00000000-0005-0000-0000-0000DF370000}"/>
    <cellStyle name="Normal 2 5 2 3 2 4" xfId="20637" xr:uid="{00000000-0005-0000-0000-0000E0370000}"/>
    <cellStyle name="Normal 2 5 2 3 2 4 2" xfId="42279" xr:uid="{00000000-0005-0000-0000-0000E1370000}"/>
    <cellStyle name="Normal 2 5 2 3 2 5" xfId="36269" xr:uid="{00000000-0005-0000-0000-0000E2370000}"/>
    <cellStyle name="Normal 2 5 2 3 3" xfId="15506" xr:uid="{00000000-0005-0000-0000-0000E3370000}"/>
    <cellStyle name="Normal 2 5 2 3 3 2" xfId="18591" xr:uid="{00000000-0005-0000-0000-0000E4370000}"/>
    <cellStyle name="Normal 2 5 2 3 3 2 2" xfId="30558" xr:uid="{00000000-0005-0000-0000-0000E5370000}"/>
    <cellStyle name="Normal 2 5 2 3 3 2 2 2" xfId="52164" xr:uid="{00000000-0005-0000-0000-0000E6370000}"/>
    <cellStyle name="Normal 2 5 2 3 3 2 3" xfId="24591" xr:uid="{00000000-0005-0000-0000-0000E7370000}"/>
    <cellStyle name="Normal 2 5 2 3 3 2 3 2" xfId="46228" xr:uid="{00000000-0005-0000-0000-0000E8370000}"/>
    <cellStyle name="Normal 2 5 2 3 3 2 4" xfId="40246" xr:uid="{00000000-0005-0000-0000-0000E9370000}"/>
    <cellStyle name="Normal 2 5 2 3 3 3" xfId="27576" xr:uid="{00000000-0005-0000-0000-0000EA370000}"/>
    <cellStyle name="Normal 2 5 2 3 3 3 2" xfId="49190" xr:uid="{00000000-0005-0000-0000-0000EB370000}"/>
    <cellStyle name="Normal 2 5 2 3 3 4" xfId="21609" xr:uid="{00000000-0005-0000-0000-0000EC370000}"/>
    <cellStyle name="Normal 2 5 2 3 3 4 2" xfId="43251" xr:uid="{00000000-0005-0000-0000-0000ED370000}"/>
    <cellStyle name="Normal 2 5 2 3 3 5" xfId="37243" xr:uid="{00000000-0005-0000-0000-0000EE370000}"/>
    <cellStyle name="Normal 2 5 2 3 4" xfId="16644" xr:uid="{00000000-0005-0000-0000-0000EF370000}"/>
    <cellStyle name="Normal 2 5 2 3 4 2" xfId="28614" xr:uid="{00000000-0005-0000-0000-0000F0370000}"/>
    <cellStyle name="Normal 2 5 2 3 4 2 2" xfId="50220" xr:uid="{00000000-0005-0000-0000-0000F1370000}"/>
    <cellStyle name="Normal 2 5 2 3 4 3" xfId="22647" xr:uid="{00000000-0005-0000-0000-0000F2370000}"/>
    <cellStyle name="Normal 2 5 2 3 4 3 2" xfId="44284" xr:uid="{00000000-0005-0000-0000-0000F3370000}"/>
    <cellStyle name="Normal 2 5 2 3 4 4" xfId="38299" xr:uid="{00000000-0005-0000-0000-0000F4370000}"/>
    <cellStyle name="Normal 2 5 2 3 5" xfId="25632" xr:uid="{00000000-0005-0000-0000-0000F5370000}"/>
    <cellStyle name="Normal 2 5 2 3 5 2" xfId="47246" xr:uid="{00000000-0005-0000-0000-0000F6370000}"/>
    <cellStyle name="Normal 2 5 2 3 6" xfId="19665" xr:uid="{00000000-0005-0000-0000-0000F7370000}"/>
    <cellStyle name="Normal 2 5 2 3 6 2" xfId="41307" xr:uid="{00000000-0005-0000-0000-0000F8370000}"/>
    <cellStyle name="Normal 2 5 2 3 7" xfId="35295" xr:uid="{00000000-0005-0000-0000-0000F9370000}"/>
    <cellStyle name="Normal 2 5 2 4" xfId="13540" xr:uid="{00000000-0005-0000-0000-0000FA370000}"/>
    <cellStyle name="Normal 2 5 2 4 2" xfId="14524" xr:uid="{00000000-0005-0000-0000-0000FB370000}"/>
    <cellStyle name="Normal 2 5 2 4 2 2" xfId="17609" xr:uid="{00000000-0005-0000-0000-0000FC370000}"/>
    <cellStyle name="Normal 2 5 2 4 2 2 2" xfId="29578" xr:uid="{00000000-0005-0000-0000-0000FD370000}"/>
    <cellStyle name="Normal 2 5 2 4 2 2 2 2" xfId="51184" xr:uid="{00000000-0005-0000-0000-0000FE370000}"/>
    <cellStyle name="Normal 2 5 2 4 2 2 3" xfId="23611" xr:uid="{00000000-0005-0000-0000-0000FF370000}"/>
    <cellStyle name="Normal 2 5 2 4 2 2 3 2" xfId="45248" xr:uid="{00000000-0005-0000-0000-000000380000}"/>
    <cellStyle name="Normal 2 5 2 4 2 2 4" xfId="39264" xr:uid="{00000000-0005-0000-0000-000001380000}"/>
    <cellStyle name="Normal 2 5 2 4 2 3" xfId="26596" xr:uid="{00000000-0005-0000-0000-000002380000}"/>
    <cellStyle name="Normal 2 5 2 4 2 3 2" xfId="48210" xr:uid="{00000000-0005-0000-0000-000003380000}"/>
    <cellStyle name="Normal 2 5 2 4 2 4" xfId="20629" xr:uid="{00000000-0005-0000-0000-000004380000}"/>
    <cellStyle name="Normal 2 5 2 4 2 4 2" xfId="42271" xr:uid="{00000000-0005-0000-0000-000005380000}"/>
    <cellStyle name="Normal 2 5 2 4 2 5" xfId="36261" xr:uid="{00000000-0005-0000-0000-000006380000}"/>
    <cellStyle name="Normal 2 5 2 4 3" xfId="15498" xr:uid="{00000000-0005-0000-0000-000007380000}"/>
    <cellStyle name="Normal 2 5 2 4 3 2" xfId="18583" xr:uid="{00000000-0005-0000-0000-000008380000}"/>
    <cellStyle name="Normal 2 5 2 4 3 2 2" xfId="30550" xr:uid="{00000000-0005-0000-0000-000009380000}"/>
    <cellStyle name="Normal 2 5 2 4 3 2 2 2" xfId="52156" xr:uid="{00000000-0005-0000-0000-00000A380000}"/>
    <cellStyle name="Normal 2 5 2 4 3 2 3" xfId="24583" xr:uid="{00000000-0005-0000-0000-00000B380000}"/>
    <cellStyle name="Normal 2 5 2 4 3 2 3 2" xfId="46220" xr:uid="{00000000-0005-0000-0000-00000C380000}"/>
    <cellStyle name="Normal 2 5 2 4 3 2 4" xfId="40238" xr:uid="{00000000-0005-0000-0000-00000D380000}"/>
    <cellStyle name="Normal 2 5 2 4 3 3" xfId="27568" xr:uid="{00000000-0005-0000-0000-00000E380000}"/>
    <cellStyle name="Normal 2 5 2 4 3 3 2" xfId="49182" xr:uid="{00000000-0005-0000-0000-00000F380000}"/>
    <cellStyle name="Normal 2 5 2 4 3 4" xfId="21601" xr:uid="{00000000-0005-0000-0000-000010380000}"/>
    <cellStyle name="Normal 2 5 2 4 3 4 2" xfId="43243" xr:uid="{00000000-0005-0000-0000-000011380000}"/>
    <cellStyle name="Normal 2 5 2 4 3 5" xfId="37235" xr:uid="{00000000-0005-0000-0000-000012380000}"/>
    <cellStyle name="Normal 2 5 2 4 4" xfId="16632" xr:uid="{00000000-0005-0000-0000-000013380000}"/>
    <cellStyle name="Normal 2 5 2 4 4 2" xfId="28602" xr:uid="{00000000-0005-0000-0000-000014380000}"/>
    <cellStyle name="Normal 2 5 2 4 4 2 2" xfId="50208" xr:uid="{00000000-0005-0000-0000-000015380000}"/>
    <cellStyle name="Normal 2 5 2 4 4 3" xfId="22635" xr:uid="{00000000-0005-0000-0000-000016380000}"/>
    <cellStyle name="Normal 2 5 2 4 4 3 2" xfId="44272" xr:uid="{00000000-0005-0000-0000-000017380000}"/>
    <cellStyle name="Normal 2 5 2 4 4 4" xfId="38287" xr:uid="{00000000-0005-0000-0000-000018380000}"/>
    <cellStyle name="Normal 2 5 2 4 5" xfId="25620" xr:uid="{00000000-0005-0000-0000-000019380000}"/>
    <cellStyle name="Normal 2 5 2 4 5 2" xfId="47237" xr:uid="{00000000-0005-0000-0000-00001A380000}"/>
    <cellStyle name="Normal 2 5 2 4 6" xfId="19653" xr:uid="{00000000-0005-0000-0000-00001B380000}"/>
    <cellStyle name="Normal 2 5 2 4 6 2" xfId="41295" xr:uid="{00000000-0005-0000-0000-00001C380000}"/>
    <cellStyle name="Normal 2 5 2 4 7" xfId="35286" xr:uid="{00000000-0005-0000-0000-00001D380000}"/>
    <cellStyle name="Normal 2 5 2 5" xfId="15583" xr:uid="{00000000-0005-0000-0000-00001E380000}"/>
    <cellStyle name="Normal 2 5 20" xfId="14535" xr:uid="{00000000-0005-0000-0000-00001F380000}"/>
    <cellStyle name="Normal 2 5 20 2" xfId="17620" xr:uid="{00000000-0005-0000-0000-000020380000}"/>
    <cellStyle name="Normal 2 5 20 2 2" xfId="29588" xr:uid="{00000000-0005-0000-0000-000021380000}"/>
    <cellStyle name="Normal 2 5 20 2 2 2" xfId="51194" xr:uid="{00000000-0005-0000-0000-000022380000}"/>
    <cellStyle name="Normal 2 5 20 2 3" xfId="23621" xr:uid="{00000000-0005-0000-0000-000023380000}"/>
    <cellStyle name="Normal 2 5 20 2 3 2" xfId="45258" xr:uid="{00000000-0005-0000-0000-000024380000}"/>
    <cellStyle name="Normal 2 5 20 2 4" xfId="39275" xr:uid="{00000000-0005-0000-0000-000025380000}"/>
    <cellStyle name="Normal 2 5 20 3" xfId="26606" xr:uid="{00000000-0005-0000-0000-000026380000}"/>
    <cellStyle name="Normal 2 5 20 3 2" xfId="48220" xr:uid="{00000000-0005-0000-0000-000027380000}"/>
    <cellStyle name="Normal 2 5 20 4" xfId="20639" xr:uid="{00000000-0005-0000-0000-000028380000}"/>
    <cellStyle name="Normal 2 5 20 4 2" xfId="42281" xr:uid="{00000000-0005-0000-0000-000029380000}"/>
    <cellStyle name="Normal 2 5 20 5" xfId="36272" xr:uid="{00000000-0005-0000-0000-00002A380000}"/>
    <cellStyle name="Normal 2 5 21" xfId="15625" xr:uid="{00000000-0005-0000-0000-00002B380000}"/>
    <cellStyle name="Normal 2 5 21 2" xfId="27598" xr:uid="{00000000-0005-0000-0000-00002C380000}"/>
    <cellStyle name="Normal 2 5 21 2 2" xfId="49204" xr:uid="{00000000-0005-0000-0000-00002D380000}"/>
    <cellStyle name="Normal 2 5 21 3" xfId="21631" xr:uid="{00000000-0005-0000-0000-00002E380000}"/>
    <cellStyle name="Normal 2 5 21 3 2" xfId="43268" xr:uid="{00000000-0005-0000-0000-00002F380000}"/>
    <cellStyle name="Normal 2 5 21 4" xfId="37280" xr:uid="{00000000-0005-0000-0000-000030380000}"/>
    <cellStyle name="Normal 2 5 22" xfId="18621" xr:uid="{00000000-0005-0000-0000-000031380000}"/>
    <cellStyle name="Normal 2 5 22 2" xfId="30579" xr:uid="{00000000-0005-0000-0000-000032380000}"/>
    <cellStyle name="Normal 2 5 22 2 2" xfId="52185" xr:uid="{00000000-0005-0000-0000-000033380000}"/>
    <cellStyle name="Normal 2 5 22 3" xfId="24612" xr:uid="{00000000-0005-0000-0000-000034380000}"/>
    <cellStyle name="Normal 2 5 22 3 2" xfId="46249" xr:uid="{00000000-0005-0000-0000-000035380000}"/>
    <cellStyle name="Normal 2 5 22 4" xfId="40273" xr:uid="{00000000-0005-0000-0000-000036380000}"/>
    <cellStyle name="Normal 2 5 23" xfId="18630" xr:uid="{00000000-0005-0000-0000-000037380000}"/>
    <cellStyle name="Normal 2 5 23 2" xfId="30580" xr:uid="{00000000-0005-0000-0000-000038380000}"/>
    <cellStyle name="Normal 2 5 23 2 2" xfId="52186" xr:uid="{00000000-0005-0000-0000-000039380000}"/>
    <cellStyle name="Normal 2 5 23 3" xfId="24613" xr:uid="{00000000-0005-0000-0000-00003A380000}"/>
    <cellStyle name="Normal 2 5 23 3 2" xfId="46250" xr:uid="{00000000-0005-0000-0000-00003B380000}"/>
    <cellStyle name="Normal 2 5 23 4" xfId="40277" xr:uid="{00000000-0005-0000-0000-00003C380000}"/>
    <cellStyle name="Normal 2 5 24" xfId="18637" xr:uid="{00000000-0005-0000-0000-00003D380000}"/>
    <cellStyle name="Normal 2 5 24 2" xfId="30582" xr:uid="{00000000-0005-0000-0000-00003E380000}"/>
    <cellStyle name="Normal 2 5 24 2 2" xfId="52188" xr:uid="{00000000-0005-0000-0000-00003F380000}"/>
    <cellStyle name="Normal 2 5 24 3" xfId="24615" xr:uid="{00000000-0005-0000-0000-000040380000}"/>
    <cellStyle name="Normal 2 5 24 3 2" xfId="46252" xr:uid="{00000000-0005-0000-0000-000041380000}"/>
    <cellStyle name="Normal 2 5 24 4" xfId="40283" xr:uid="{00000000-0005-0000-0000-000042380000}"/>
    <cellStyle name="Normal 2 5 25" xfId="18647" xr:uid="{00000000-0005-0000-0000-000043380000}"/>
    <cellStyle name="Normal 2 5 25 2" xfId="30586" xr:uid="{00000000-0005-0000-0000-000044380000}"/>
    <cellStyle name="Normal 2 5 25 2 2" xfId="52189" xr:uid="{00000000-0005-0000-0000-000045380000}"/>
    <cellStyle name="Normal 2 5 25 3" xfId="24619" xr:uid="{00000000-0005-0000-0000-000046380000}"/>
    <cellStyle name="Normal 2 5 25 3 2" xfId="46253" xr:uid="{00000000-0005-0000-0000-000047380000}"/>
    <cellStyle name="Normal 2 5 25 4" xfId="40289" xr:uid="{00000000-0005-0000-0000-000048380000}"/>
    <cellStyle name="Normal 2 5 26" xfId="18651" xr:uid="{00000000-0005-0000-0000-000049380000}"/>
    <cellStyle name="Normal 2 5 26 2" xfId="30587" xr:uid="{00000000-0005-0000-0000-00004A380000}"/>
    <cellStyle name="Normal 2 5 26 2 2" xfId="52190" xr:uid="{00000000-0005-0000-0000-00004B380000}"/>
    <cellStyle name="Normal 2 5 26 3" xfId="24620" xr:uid="{00000000-0005-0000-0000-00004C380000}"/>
    <cellStyle name="Normal 2 5 26 3 2" xfId="46254" xr:uid="{00000000-0005-0000-0000-00004D380000}"/>
    <cellStyle name="Normal 2 5 26 4" xfId="40293" xr:uid="{00000000-0005-0000-0000-00004E380000}"/>
    <cellStyle name="Normal 2 5 27" xfId="24621" xr:uid="{00000000-0005-0000-0000-00004F380000}"/>
    <cellStyle name="Normal 2 5 27 2" xfId="46255" xr:uid="{00000000-0005-0000-0000-000050380000}"/>
    <cellStyle name="Normal 2 5 28" xfId="18654" xr:uid="{00000000-0005-0000-0000-000051380000}"/>
    <cellStyle name="Normal 2 5 28 2" xfId="40296" xr:uid="{00000000-0005-0000-0000-000052380000}"/>
    <cellStyle name="Normal 2 5 29" xfId="30589" xr:uid="{00000000-0005-0000-0000-000053380000}"/>
    <cellStyle name="Normal 2 5 29 2" xfId="52192" xr:uid="{00000000-0005-0000-0000-000054380000}"/>
    <cellStyle name="Normal 2 5 3" xfId="2755" xr:uid="{00000000-0005-0000-0000-000055380000}"/>
    <cellStyle name="Normal 2 5 3 2" xfId="13545" xr:uid="{00000000-0005-0000-0000-000056380000}"/>
    <cellStyle name="Normal 2 5 3 2 2" xfId="14526" xr:uid="{00000000-0005-0000-0000-000057380000}"/>
    <cellStyle name="Normal 2 5 3 2 2 2" xfId="17611" xr:uid="{00000000-0005-0000-0000-000058380000}"/>
    <cellStyle name="Normal 2 5 3 2 2 2 2" xfId="29580" xr:uid="{00000000-0005-0000-0000-000059380000}"/>
    <cellStyle name="Normal 2 5 3 2 2 2 2 2" xfId="51186" xr:uid="{00000000-0005-0000-0000-00005A380000}"/>
    <cellStyle name="Normal 2 5 3 2 2 2 3" xfId="23613" xr:uid="{00000000-0005-0000-0000-00005B380000}"/>
    <cellStyle name="Normal 2 5 3 2 2 2 3 2" xfId="45250" xr:uid="{00000000-0005-0000-0000-00005C380000}"/>
    <cellStyle name="Normal 2 5 3 2 2 2 4" xfId="39266" xr:uid="{00000000-0005-0000-0000-00005D380000}"/>
    <cellStyle name="Normal 2 5 3 2 2 3" xfId="26598" xr:uid="{00000000-0005-0000-0000-00005E380000}"/>
    <cellStyle name="Normal 2 5 3 2 2 3 2" xfId="48212" xr:uid="{00000000-0005-0000-0000-00005F380000}"/>
    <cellStyle name="Normal 2 5 3 2 2 4" xfId="20631" xr:uid="{00000000-0005-0000-0000-000060380000}"/>
    <cellStyle name="Normal 2 5 3 2 2 4 2" xfId="42273" xr:uid="{00000000-0005-0000-0000-000061380000}"/>
    <cellStyle name="Normal 2 5 3 2 2 5" xfId="36263" xr:uid="{00000000-0005-0000-0000-000062380000}"/>
    <cellStyle name="Normal 2 5 3 2 3" xfId="15500" xr:uid="{00000000-0005-0000-0000-000063380000}"/>
    <cellStyle name="Normal 2 5 3 2 3 2" xfId="18585" xr:uid="{00000000-0005-0000-0000-000064380000}"/>
    <cellStyle name="Normal 2 5 3 2 3 2 2" xfId="30552" xr:uid="{00000000-0005-0000-0000-000065380000}"/>
    <cellStyle name="Normal 2 5 3 2 3 2 2 2" xfId="52158" xr:uid="{00000000-0005-0000-0000-000066380000}"/>
    <cellStyle name="Normal 2 5 3 2 3 2 3" xfId="24585" xr:uid="{00000000-0005-0000-0000-000067380000}"/>
    <cellStyle name="Normal 2 5 3 2 3 2 3 2" xfId="46222" xr:uid="{00000000-0005-0000-0000-000068380000}"/>
    <cellStyle name="Normal 2 5 3 2 3 2 4" xfId="40240" xr:uid="{00000000-0005-0000-0000-000069380000}"/>
    <cellStyle name="Normal 2 5 3 2 3 3" xfId="27570" xr:uid="{00000000-0005-0000-0000-00006A380000}"/>
    <cellStyle name="Normal 2 5 3 2 3 3 2" xfId="49184" xr:uid="{00000000-0005-0000-0000-00006B380000}"/>
    <cellStyle name="Normal 2 5 3 2 3 4" xfId="21603" xr:uid="{00000000-0005-0000-0000-00006C380000}"/>
    <cellStyle name="Normal 2 5 3 2 3 4 2" xfId="43245" xr:uid="{00000000-0005-0000-0000-00006D380000}"/>
    <cellStyle name="Normal 2 5 3 2 3 5" xfId="37237" xr:uid="{00000000-0005-0000-0000-00006E380000}"/>
    <cellStyle name="Normal 2 5 3 2 4" xfId="16635" xr:uid="{00000000-0005-0000-0000-00006F380000}"/>
    <cellStyle name="Normal 2 5 3 2 4 2" xfId="28605" xr:uid="{00000000-0005-0000-0000-000070380000}"/>
    <cellStyle name="Normal 2 5 3 2 4 2 2" xfId="50211" xr:uid="{00000000-0005-0000-0000-000071380000}"/>
    <cellStyle name="Normal 2 5 3 2 4 3" xfId="22638" xr:uid="{00000000-0005-0000-0000-000072380000}"/>
    <cellStyle name="Normal 2 5 3 2 4 3 2" xfId="44275" xr:uid="{00000000-0005-0000-0000-000073380000}"/>
    <cellStyle name="Normal 2 5 3 2 4 4" xfId="38290" xr:uid="{00000000-0005-0000-0000-000074380000}"/>
    <cellStyle name="Normal 2 5 3 2 5" xfId="25623" xr:uid="{00000000-0005-0000-0000-000075380000}"/>
    <cellStyle name="Normal 2 5 3 2 5 2" xfId="47240" xr:uid="{00000000-0005-0000-0000-000076380000}"/>
    <cellStyle name="Normal 2 5 3 2 6" xfId="19656" xr:uid="{00000000-0005-0000-0000-000077380000}"/>
    <cellStyle name="Normal 2 5 3 2 6 2" xfId="41298" xr:uid="{00000000-0005-0000-0000-000078380000}"/>
    <cellStyle name="Normal 2 5 3 2 7" xfId="35289" xr:uid="{00000000-0005-0000-0000-000079380000}"/>
    <cellStyle name="Normal 2 5 3 3" xfId="15584" xr:uid="{00000000-0005-0000-0000-00007A380000}"/>
    <cellStyle name="Normal 2 5 30" xfId="30601" xr:uid="{00000000-0005-0000-0000-00007B380000}"/>
    <cellStyle name="Normal 2 5 31" xfId="30703" xr:uid="{00000000-0005-0000-0000-00007C380000}"/>
    <cellStyle name="Normal 2 5 4" xfId="3619" xr:uid="{00000000-0005-0000-0000-00007D380000}"/>
    <cellStyle name="Normal 2 5 4 2" xfId="13553" xr:uid="{00000000-0005-0000-0000-00007E380000}"/>
    <cellStyle name="Normal 2 5 4 2 2" xfId="14530" xr:uid="{00000000-0005-0000-0000-00007F380000}"/>
    <cellStyle name="Normal 2 5 4 2 2 2" xfId="17615" xr:uid="{00000000-0005-0000-0000-000080380000}"/>
    <cellStyle name="Normal 2 5 4 2 2 2 2" xfId="29584" xr:uid="{00000000-0005-0000-0000-000081380000}"/>
    <cellStyle name="Normal 2 5 4 2 2 2 2 2" xfId="51190" xr:uid="{00000000-0005-0000-0000-000082380000}"/>
    <cellStyle name="Normal 2 5 4 2 2 2 3" xfId="23617" xr:uid="{00000000-0005-0000-0000-000083380000}"/>
    <cellStyle name="Normal 2 5 4 2 2 2 3 2" xfId="45254" xr:uid="{00000000-0005-0000-0000-000084380000}"/>
    <cellStyle name="Normal 2 5 4 2 2 2 4" xfId="39270" xr:uid="{00000000-0005-0000-0000-000085380000}"/>
    <cellStyle name="Normal 2 5 4 2 2 3" xfId="26602" xr:uid="{00000000-0005-0000-0000-000086380000}"/>
    <cellStyle name="Normal 2 5 4 2 2 3 2" xfId="48216" xr:uid="{00000000-0005-0000-0000-000087380000}"/>
    <cellStyle name="Normal 2 5 4 2 2 4" xfId="20635" xr:uid="{00000000-0005-0000-0000-000088380000}"/>
    <cellStyle name="Normal 2 5 4 2 2 4 2" xfId="42277" xr:uid="{00000000-0005-0000-0000-000089380000}"/>
    <cellStyle name="Normal 2 5 4 2 2 5" xfId="36267" xr:uid="{00000000-0005-0000-0000-00008A380000}"/>
    <cellStyle name="Normal 2 5 4 2 3" xfId="15504" xr:uid="{00000000-0005-0000-0000-00008B380000}"/>
    <cellStyle name="Normal 2 5 4 2 3 2" xfId="18589" xr:uid="{00000000-0005-0000-0000-00008C380000}"/>
    <cellStyle name="Normal 2 5 4 2 3 2 2" xfId="30556" xr:uid="{00000000-0005-0000-0000-00008D380000}"/>
    <cellStyle name="Normal 2 5 4 2 3 2 2 2" xfId="52162" xr:uid="{00000000-0005-0000-0000-00008E380000}"/>
    <cellStyle name="Normal 2 5 4 2 3 2 3" xfId="24589" xr:uid="{00000000-0005-0000-0000-00008F380000}"/>
    <cellStyle name="Normal 2 5 4 2 3 2 3 2" xfId="46226" xr:uid="{00000000-0005-0000-0000-000090380000}"/>
    <cellStyle name="Normal 2 5 4 2 3 2 4" xfId="40244" xr:uid="{00000000-0005-0000-0000-000091380000}"/>
    <cellStyle name="Normal 2 5 4 2 3 3" xfId="27574" xr:uid="{00000000-0005-0000-0000-000092380000}"/>
    <cellStyle name="Normal 2 5 4 2 3 3 2" xfId="49188" xr:uid="{00000000-0005-0000-0000-000093380000}"/>
    <cellStyle name="Normal 2 5 4 2 3 4" xfId="21607" xr:uid="{00000000-0005-0000-0000-000094380000}"/>
    <cellStyle name="Normal 2 5 4 2 3 4 2" xfId="43249" xr:uid="{00000000-0005-0000-0000-000095380000}"/>
    <cellStyle name="Normal 2 5 4 2 3 5" xfId="37241" xr:uid="{00000000-0005-0000-0000-000096380000}"/>
    <cellStyle name="Normal 2 5 4 2 4" xfId="16642" xr:uid="{00000000-0005-0000-0000-000097380000}"/>
    <cellStyle name="Normal 2 5 4 2 4 2" xfId="28612" xr:uid="{00000000-0005-0000-0000-000098380000}"/>
    <cellStyle name="Normal 2 5 4 2 4 2 2" xfId="50218" xr:uid="{00000000-0005-0000-0000-000099380000}"/>
    <cellStyle name="Normal 2 5 4 2 4 3" xfId="22645" xr:uid="{00000000-0005-0000-0000-00009A380000}"/>
    <cellStyle name="Normal 2 5 4 2 4 3 2" xfId="44282" xr:uid="{00000000-0005-0000-0000-00009B380000}"/>
    <cellStyle name="Normal 2 5 4 2 4 4" xfId="38297" xr:uid="{00000000-0005-0000-0000-00009C380000}"/>
    <cellStyle name="Normal 2 5 4 2 5" xfId="25630" xr:uid="{00000000-0005-0000-0000-00009D380000}"/>
    <cellStyle name="Normal 2 5 4 2 5 2" xfId="47244" xr:uid="{00000000-0005-0000-0000-00009E380000}"/>
    <cellStyle name="Normal 2 5 4 2 6" xfId="19663" xr:uid="{00000000-0005-0000-0000-00009F380000}"/>
    <cellStyle name="Normal 2 5 4 2 6 2" xfId="41305" xr:uid="{00000000-0005-0000-0000-0000A0380000}"/>
    <cellStyle name="Normal 2 5 4 2 7" xfId="35293" xr:uid="{00000000-0005-0000-0000-0000A1380000}"/>
    <cellStyle name="Normal 2 5 4 3" xfId="15585" xr:uid="{00000000-0005-0000-0000-0000A2380000}"/>
    <cellStyle name="Normal 2 5 5" xfId="3620" xr:uid="{00000000-0005-0000-0000-0000A3380000}"/>
    <cellStyle name="Normal 2 5 5 2" xfId="15586" xr:uid="{00000000-0005-0000-0000-0000A4380000}"/>
    <cellStyle name="Normal 2 5 6" xfId="3621" xr:uid="{00000000-0005-0000-0000-0000A5380000}"/>
    <cellStyle name="Normal 2 5 7" xfId="4832" xr:uid="{00000000-0005-0000-0000-0000A6380000}"/>
    <cellStyle name="Normal 2 5 8" xfId="6591" xr:uid="{00000000-0005-0000-0000-0000A7380000}"/>
    <cellStyle name="Normal 2 5 9" xfId="6667" xr:uid="{00000000-0005-0000-0000-0000A8380000}"/>
    <cellStyle name="Normal 2 50" xfId="3622" xr:uid="{00000000-0005-0000-0000-0000A9380000}"/>
    <cellStyle name="Normal 2 50 2" xfId="4833" xr:uid="{00000000-0005-0000-0000-0000AA380000}"/>
    <cellStyle name="Normal 2 50 3" xfId="6592" xr:uid="{00000000-0005-0000-0000-0000AB380000}"/>
    <cellStyle name="Normal 2 50 4" xfId="6666" xr:uid="{00000000-0005-0000-0000-0000AC380000}"/>
    <cellStyle name="Normal 2 50 5" xfId="7525" xr:uid="{00000000-0005-0000-0000-0000AD380000}"/>
    <cellStyle name="Normal 2 50 6" xfId="8045" xr:uid="{00000000-0005-0000-0000-0000AE380000}"/>
    <cellStyle name="Normal 2 50 7" xfId="8076" xr:uid="{00000000-0005-0000-0000-0000AF380000}"/>
    <cellStyle name="Normal 2 51" xfId="3623" xr:uid="{00000000-0005-0000-0000-0000B0380000}"/>
    <cellStyle name="Normal 2 51 2" xfId="4834" xr:uid="{00000000-0005-0000-0000-0000B1380000}"/>
    <cellStyle name="Normal 2 51 3" xfId="6593" xr:uid="{00000000-0005-0000-0000-0000B2380000}"/>
    <cellStyle name="Normal 2 51 4" xfId="6665" xr:uid="{00000000-0005-0000-0000-0000B3380000}"/>
    <cellStyle name="Normal 2 51 5" xfId="7526" xr:uid="{00000000-0005-0000-0000-0000B4380000}"/>
    <cellStyle name="Normal 2 51 6" xfId="8046" xr:uid="{00000000-0005-0000-0000-0000B5380000}"/>
    <cellStyle name="Normal 2 51 7" xfId="8074" xr:uid="{00000000-0005-0000-0000-0000B6380000}"/>
    <cellStyle name="Normal 2 52" xfId="3624" xr:uid="{00000000-0005-0000-0000-0000B7380000}"/>
    <cellStyle name="Normal 2 52 2" xfId="4835" xr:uid="{00000000-0005-0000-0000-0000B8380000}"/>
    <cellStyle name="Normal 2 52 3" xfId="6594" xr:uid="{00000000-0005-0000-0000-0000B9380000}"/>
    <cellStyle name="Normal 2 52 4" xfId="6663" xr:uid="{00000000-0005-0000-0000-0000BA380000}"/>
    <cellStyle name="Normal 2 52 5" xfId="7527" xr:uid="{00000000-0005-0000-0000-0000BB380000}"/>
    <cellStyle name="Normal 2 52 6" xfId="8047" xr:uid="{00000000-0005-0000-0000-0000BC380000}"/>
    <cellStyle name="Normal 2 52 7" xfId="8073" xr:uid="{00000000-0005-0000-0000-0000BD380000}"/>
    <cellStyle name="Normal 2 53" xfId="3625" xr:uid="{00000000-0005-0000-0000-0000BE380000}"/>
    <cellStyle name="Normal 2 53 2" xfId="4836" xr:uid="{00000000-0005-0000-0000-0000BF380000}"/>
    <cellStyle name="Normal 2 53 3" xfId="6595" xr:uid="{00000000-0005-0000-0000-0000C0380000}"/>
    <cellStyle name="Normal 2 53 4" xfId="6662" xr:uid="{00000000-0005-0000-0000-0000C1380000}"/>
    <cellStyle name="Normal 2 53 5" xfId="7528" xr:uid="{00000000-0005-0000-0000-0000C2380000}"/>
    <cellStyle name="Normal 2 53 6" xfId="8048" xr:uid="{00000000-0005-0000-0000-0000C3380000}"/>
    <cellStyle name="Normal 2 53 7" xfId="8072" xr:uid="{00000000-0005-0000-0000-0000C4380000}"/>
    <cellStyle name="Normal 2 54" xfId="3626" xr:uid="{00000000-0005-0000-0000-0000C5380000}"/>
    <cellStyle name="Normal 2 54 2" xfId="4837" xr:uid="{00000000-0005-0000-0000-0000C6380000}"/>
    <cellStyle name="Normal 2 54 3" xfId="6596" xr:uid="{00000000-0005-0000-0000-0000C7380000}"/>
    <cellStyle name="Normal 2 54 4" xfId="6661" xr:uid="{00000000-0005-0000-0000-0000C8380000}"/>
    <cellStyle name="Normal 2 54 5" xfId="7529" xr:uid="{00000000-0005-0000-0000-0000C9380000}"/>
    <cellStyle name="Normal 2 54 6" xfId="8049" xr:uid="{00000000-0005-0000-0000-0000CA380000}"/>
    <cellStyle name="Normal 2 54 7" xfId="8071" xr:uid="{00000000-0005-0000-0000-0000CB380000}"/>
    <cellStyle name="Normal 2 55" xfId="4790" xr:uid="{00000000-0005-0000-0000-0000CC380000}"/>
    <cellStyle name="Normal 2 56" xfId="4838" xr:uid="{00000000-0005-0000-0000-0000CD380000}"/>
    <cellStyle name="Normal 2 57" xfId="4839" xr:uid="{00000000-0005-0000-0000-0000CE380000}"/>
    <cellStyle name="Normal 2 58" xfId="4840" xr:uid="{00000000-0005-0000-0000-0000CF380000}"/>
    <cellStyle name="Normal 2 59" xfId="4841" xr:uid="{00000000-0005-0000-0000-0000D0380000}"/>
    <cellStyle name="Normal 2 6" xfId="2756" xr:uid="{00000000-0005-0000-0000-0000D1380000}"/>
    <cellStyle name="Normal 2 6 2" xfId="3627" xr:uid="{00000000-0005-0000-0000-0000D2380000}"/>
    <cellStyle name="Normal 2 6 3" xfId="3960" xr:uid="{00000000-0005-0000-0000-0000D3380000}"/>
    <cellStyle name="Normal 2 6 4" xfId="4842" xr:uid="{00000000-0005-0000-0000-0000D4380000}"/>
    <cellStyle name="Normal 2 6 5" xfId="6597" xr:uid="{00000000-0005-0000-0000-0000D5380000}"/>
    <cellStyle name="Normal 2 6 6" xfId="6660" xr:uid="{00000000-0005-0000-0000-0000D6380000}"/>
    <cellStyle name="Normal 2 6 7" xfId="7530" xr:uid="{00000000-0005-0000-0000-0000D7380000}"/>
    <cellStyle name="Normal 2 6 8" xfId="8050" xr:uid="{00000000-0005-0000-0000-0000D8380000}"/>
    <cellStyle name="Normal 2 6 9" xfId="8070" xr:uid="{00000000-0005-0000-0000-0000D9380000}"/>
    <cellStyle name="Normal 2 60" xfId="4843" xr:uid="{00000000-0005-0000-0000-0000DA380000}"/>
    <cellStyle name="Normal 2 61" xfId="4844" xr:uid="{00000000-0005-0000-0000-0000DB380000}"/>
    <cellStyle name="Normal 2 62" xfId="4845" xr:uid="{00000000-0005-0000-0000-0000DC380000}"/>
    <cellStyle name="Normal 2 63" xfId="4846" xr:uid="{00000000-0005-0000-0000-0000DD380000}"/>
    <cellStyle name="Normal 2 64" xfId="4847" xr:uid="{00000000-0005-0000-0000-0000DE380000}"/>
    <cellStyle name="Normal 2 65" xfId="4848" xr:uid="{00000000-0005-0000-0000-0000DF380000}"/>
    <cellStyle name="Normal 2 66" xfId="4849" xr:uid="{00000000-0005-0000-0000-0000E0380000}"/>
    <cellStyle name="Normal 2 67" xfId="4850" xr:uid="{00000000-0005-0000-0000-0000E1380000}"/>
    <cellStyle name="Normal 2 68" xfId="4851" xr:uid="{00000000-0005-0000-0000-0000E2380000}"/>
    <cellStyle name="Normal 2 69" xfId="4852" xr:uid="{00000000-0005-0000-0000-0000E3380000}"/>
    <cellStyle name="Normal 2 7" xfId="3628" xr:uid="{00000000-0005-0000-0000-0000E4380000}"/>
    <cellStyle name="Normal 2 7 2" xfId="3629" xr:uid="{00000000-0005-0000-0000-0000E5380000}"/>
    <cellStyle name="Normal 2 7 3" xfId="3961" xr:uid="{00000000-0005-0000-0000-0000E6380000}"/>
    <cellStyle name="Normal 2 7 4" xfId="10222" xr:uid="{00000000-0005-0000-0000-0000E7380000}"/>
    <cellStyle name="Normal 2 7 5" xfId="13536" xr:uid="{00000000-0005-0000-0000-0000E8380000}"/>
    <cellStyle name="Normal 2 7 6" xfId="15587" xr:uid="{00000000-0005-0000-0000-0000E9380000}"/>
    <cellStyle name="Normal 2 70" xfId="4853" xr:uid="{00000000-0005-0000-0000-0000EA380000}"/>
    <cellStyle name="Normal 2 71" xfId="4854" xr:uid="{00000000-0005-0000-0000-0000EB380000}"/>
    <cellStyle name="Normal 2 72" xfId="4855" xr:uid="{00000000-0005-0000-0000-0000EC380000}"/>
    <cellStyle name="Normal 2 73" xfId="4856" xr:uid="{00000000-0005-0000-0000-0000ED380000}"/>
    <cellStyle name="Normal 2 74" xfId="4857" xr:uid="{00000000-0005-0000-0000-0000EE380000}"/>
    <cellStyle name="Normal 2 75" xfId="4858" xr:uid="{00000000-0005-0000-0000-0000EF380000}"/>
    <cellStyle name="Normal 2 76" xfId="4859" xr:uid="{00000000-0005-0000-0000-0000F0380000}"/>
    <cellStyle name="Normal 2 77" xfId="4860" xr:uid="{00000000-0005-0000-0000-0000F1380000}"/>
    <cellStyle name="Normal 2 78" xfId="4861" xr:uid="{00000000-0005-0000-0000-0000F2380000}"/>
    <cellStyle name="Normal 2 79" xfId="4862" xr:uid="{00000000-0005-0000-0000-0000F3380000}"/>
    <cellStyle name="Normal 2 8" xfId="2757" xr:uid="{00000000-0005-0000-0000-0000F4380000}"/>
    <cellStyle name="Normal 2 8 2" xfId="4863" xr:uid="{00000000-0005-0000-0000-0000F5380000}"/>
    <cellStyle name="Normal 2 8 3" xfId="6599" xr:uid="{00000000-0005-0000-0000-0000F6380000}"/>
    <cellStyle name="Normal 2 8 4" xfId="6659" xr:uid="{00000000-0005-0000-0000-0000F7380000}"/>
    <cellStyle name="Normal 2 8 5" xfId="7531" xr:uid="{00000000-0005-0000-0000-0000F8380000}"/>
    <cellStyle name="Normal 2 8 6" xfId="8051" xr:uid="{00000000-0005-0000-0000-0000F9380000}"/>
    <cellStyle name="Normal 2 8 7" xfId="8068" xr:uid="{00000000-0005-0000-0000-0000FA380000}"/>
    <cellStyle name="Normal 2 8 8" xfId="10223" xr:uid="{00000000-0005-0000-0000-0000FB380000}"/>
    <cellStyle name="Normal 2 80" xfId="4864" xr:uid="{00000000-0005-0000-0000-0000FC380000}"/>
    <cellStyle name="Normal 2 81" xfId="4865" xr:uid="{00000000-0005-0000-0000-0000FD380000}"/>
    <cellStyle name="Normal 2 82" xfId="4866" xr:uid="{00000000-0005-0000-0000-0000FE380000}"/>
    <cellStyle name="Normal 2 83" xfId="4867" xr:uid="{00000000-0005-0000-0000-0000FF380000}"/>
    <cellStyle name="Normal 2 84" xfId="4868" xr:uid="{00000000-0005-0000-0000-000000390000}"/>
    <cellStyle name="Normal 2 85" xfId="4869" xr:uid="{00000000-0005-0000-0000-000001390000}"/>
    <cellStyle name="Normal 2 86" xfId="4870" xr:uid="{00000000-0005-0000-0000-000002390000}"/>
    <cellStyle name="Normal 2 87" xfId="4871" xr:uid="{00000000-0005-0000-0000-000003390000}"/>
    <cellStyle name="Normal 2 88" xfId="4872" xr:uid="{00000000-0005-0000-0000-000004390000}"/>
    <cellStyle name="Normal 2 89" xfId="4873" xr:uid="{00000000-0005-0000-0000-000005390000}"/>
    <cellStyle name="Normal 2 9" xfId="2758" xr:uid="{00000000-0005-0000-0000-000006390000}"/>
    <cellStyle name="Normal 2 9 2" xfId="4874" xr:uid="{00000000-0005-0000-0000-000007390000}"/>
    <cellStyle name="Normal 2 9 3" xfId="6601" xr:uid="{00000000-0005-0000-0000-000008390000}"/>
    <cellStyle name="Normal 2 9 4" xfId="6658" xr:uid="{00000000-0005-0000-0000-000009390000}"/>
    <cellStyle name="Normal 2 9 5" xfId="7532" xr:uid="{00000000-0005-0000-0000-00000A390000}"/>
    <cellStyle name="Normal 2 9 6" xfId="8053" xr:uid="{00000000-0005-0000-0000-00000B390000}"/>
    <cellStyle name="Normal 2 9 7" xfId="8067" xr:uid="{00000000-0005-0000-0000-00000C390000}"/>
    <cellStyle name="Normal 2 9 8" xfId="10224" xr:uid="{00000000-0005-0000-0000-00000D390000}"/>
    <cellStyle name="Normal 2 90" xfId="4875" xr:uid="{00000000-0005-0000-0000-00000E390000}"/>
    <cellStyle name="Normal 2 91" xfId="4876" xr:uid="{00000000-0005-0000-0000-00000F390000}"/>
    <cellStyle name="Normal 2 92" xfId="4877" xr:uid="{00000000-0005-0000-0000-000010390000}"/>
    <cellStyle name="Normal 2 93" xfId="4878" xr:uid="{00000000-0005-0000-0000-000011390000}"/>
    <cellStyle name="Normal 2 94" xfId="4879" xr:uid="{00000000-0005-0000-0000-000012390000}"/>
    <cellStyle name="Normal 2 95" xfId="4880" xr:uid="{00000000-0005-0000-0000-000013390000}"/>
    <cellStyle name="Normal 2 96" xfId="6548" xr:uid="{00000000-0005-0000-0000-000014390000}"/>
    <cellStyle name="Normal 2 97" xfId="6710" xr:uid="{00000000-0005-0000-0000-000015390000}"/>
    <cellStyle name="Normal 2 98" xfId="7101" xr:uid="{00000000-0005-0000-0000-000016390000}"/>
    <cellStyle name="Normal 2 99" xfId="7048" xr:uid="{00000000-0005-0000-0000-000017390000}"/>
    <cellStyle name="Normal 2_Bang bieu" xfId="2759" xr:uid="{00000000-0005-0000-0000-000018390000}"/>
    <cellStyle name="Normal 20" xfId="2760" xr:uid="{00000000-0005-0000-0000-000019390000}"/>
    <cellStyle name="Normal 20 10" xfId="4882" xr:uid="{00000000-0005-0000-0000-00001A390000}"/>
    <cellStyle name="Normal 20 11" xfId="4883" xr:uid="{00000000-0005-0000-0000-00001B390000}"/>
    <cellStyle name="Normal 20 12" xfId="4884" xr:uid="{00000000-0005-0000-0000-00001C390000}"/>
    <cellStyle name="Normal 20 13" xfId="4885" xr:uid="{00000000-0005-0000-0000-00001D390000}"/>
    <cellStyle name="Normal 20 14" xfId="4886" xr:uid="{00000000-0005-0000-0000-00001E390000}"/>
    <cellStyle name="Normal 20 15" xfId="4887" xr:uid="{00000000-0005-0000-0000-00001F390000}"/>
    <cellStyle name="Normal 20 16" xfId="4888" xr:uid="{00000000-0005-0000-0000-000020390000}"/>
    <cellStyle name="Normal 20 17" xfId="4889" xr:uid="{00000000-0005-0000-0000-000021390000}"/>
    <cellStyle name="Normal 20 18" xfId="4890" xr:uid="{00000000-0005-0000-0000-000022390000}"/>
    <cellStyle name="Normal 20 19" xfId="4891" xr:uid="{00000000-0005-0000-0000-000023390000}"/>
    <cellStyle name="Normal 20 2" xfId="3630" xr:uid="{00000000-0005-0000-0000-000024390000}"/>
    <cellStyle name="Normal 20 2 10" xfId="8064" xr:uid="{00000000-0005-0000-0000-000025390000}"/>
    <cellStyle name="Normal 20 2 11" xfId="10226" xr:uid="{00000000-0005-0000-0000-000026390000}"/>
    <cellStyle name="Normal 20 2 12" xfId="10392" xr:uid="{00000000-0005-0000-0000-000027390000}"/>
    <cellStyle name="Normal 20 2 13" xfId="15588" xr:uid="{00000000-0005-0000-0000-000028390000}"/>
    <cellStyle name="Normal 20 2 2" xfId="4892" xr:uid="{00000000-0005-0000-0000-000029390000}"/>
    <cellStyle name="Normal 20 2 2 2" xfId="7113" xr:uid="{00000000-0005-0000-0000-00002A390000}"/>
    <cellStyle name="Normal 20 2 2 3" xfId="7042" xr:uid="{00000000-0005-0000-0000-00002B390000}"/>
    <cellStyle name="Normal 20 2 2 4" xfId="7120" xr:uid="{00000000-0005-0000-0000-00002C390000}"/>
    <cellStyle name="Normal 20 2 2 5" xfId="10393" xr:uid="{00000000-0005-0000-0000-00002D390000}"/>
    <cellStyle name="Normal 20 2 2 6" xfId="15589" xr:uid="{00000000-0005-0000-0000-00002E390000}"/>
    <cellStyle name="Normal 20 2 3" xfId="6605" xr:uid="{00000000-0005-0000-0000-00002F390000}"/>
    <cellStyle name="Normal 20 2 3 2" xfId="7114" xr:uid="{00000000-0005-0000-0000-000030390000}"/>
    <cellStyle name="Normal 20 2 3 3" xfId="7041" xr:uid="{00000000-0005-0000-0000-000031390000}"/>
    <cellStyle name="Normal 20 2 3 4" xfId="7121" xr:uid="{00000000-0005-0000-0000-000032390000}"/>
    <cellStyle name="Normal 20 2 3 5" xfId="10394" xr:uid="{00000000-0005-0000-0000-000033390000}"/>
    <cellStyle name="Normal 20 2 3 6" xfId="15590" xr:uid="{00000000-0005-0000-0000-000034390000}"/>
    <cellStyle name="Normal 20 2 4" xfId="6655" xr:uid="{00000000-0005-0000-0000-000035390000}"/>
    <cellStyle name="Normal 20 2 4 2" xfId="7115" xr:uid="{00000000-0005-0000-0000-000036390000}"/>
    <cellStyle name="Normal 20 2 4 3" xfId="7040" xr:uid="{00000000-0005-0000-0000-000037390000}"/>
    <cellStyle name="Normal 20 2 4 4" xfId="7122" xr:uid="{00000000-0005-0000-0000-000038390000}"/>
    <cellStyle name="Normal 20 2 4 5" xfId="10395" xr:uid="{00000000-0005-0000-0000-000039390000}"/>
    <cellStyle name="Normal 20 2 4 6" xfId="15591" xr:uid="{00000000-0005-0000-0000-00003A390000}"/>
    <cellStyle name="Normal 20 2 5" xfId="7112" xr:uid="{00000000-0005-0000-0000-00003B390000}"/>
    <cellStyle name="Normal 20 2 6" xfId="7043" xr:uid="{00000000-0005-0000-0000-00003C390000}"/>
    <cellStyle name="Normal 20 2 7" xfId="7119" xr:uid="{00000000-0005-0000-0000-00003D390000}"/>
    <cellStyle name="Normal 20 2 8" xfId="7533" xr:uid="{00000000-0005-0000-0000-00003E390000}"/>
    <cellStyle name="Normal 20 2 9" xfId="8055" xr:uid="{00000000-0005-0000-0000-00003F390000}"/>
    <cellStyle name="Normal 20 20" xfId="4893" xr:uid="{00000000-0005-0000-0000-000040390000}"/>
    <cellStyle name="Normal 20 21" xfId="4894" xr:uid="{00000000-0005-0000-0000-000041390000}"/>
    <cellStyle name="Normal 20 22" xfId="4895" xr:uid="{00000000-0005-0000-0000-000042390000}"/>
    <cellStyle name="Normal 20 23" xfId="4896" xr:uid="{00000000-0005-0000-0000-000043390000}"/>
    <cellStyle name="Normal 20 24" xfId="4897" xr:uid="{00000000-0005-0000-0000-000044390000}"/>
    <cellStyle name="Normal 20 25" xfId="4898" xr:uid="{00000000-0005-0000-0000-000045390000}"/>
    <cellStyle name="Normal 20 26" xfId="4899" xr:uid="{00000000-0005-0000-0000-000046390000}"/>
    <cellStyle name="Normal 20 27" xfId="4900" xr:uid="{00000000-0005-0000-0000-000047390000}"/>
    <cellStyle name="Normal 20 28" xfId="4901" xr:uid="{00000000-0005-0000-0000-000048390000}"/>
    <cellStyle name="Normal 20 29" xfId="4902" xr:uid="{00000000-0005-0000-0000-000049390000}"/>
    <cellStyle name="Normal 20 3" xfId="3962" xr:uid="{00000000-0005-0000-0000-00004A390000}"/>
    <cellStyle name="Normal 20 3 10" xfId="8063" xr:uid="{00000000-0005-0000-0000-00004B390000}"/>
    <cellStyle name="Normal 20 3 11" xfId="10396" xr:uid="{00000000-0005-0000-0000-00004C390000}"/>
    <cellStyle name="Normal 20 3 12" xfId="15592" xr:uid="{00000000-0005-0000-0000-00004D390000}"/>
    <cellStyle name="Normal 20 3 2" xfId="4903" xr:uid="{00000000-0005-0000-0000-00004E390000}"/>
    <cellStyle name="Normal 20 3 3" xfId="6610" xr:uid="{00000000-0005-0000-0000-00004F390000}"/>
    <cellStyle name="Normal 20 3 4" xfId="6653" xr:uid="{00000000-0005-0000-0000-000050390000}"/>
    <cellStyle name="Normal 20 3 5" xfId="7116" xr:uid="{00000000-0005-0000-0000-000051390000}"/>
    <cellStyle name="Normal 20 3 6" xfId="7039" xr:uid="{00000000-0005-0000-0000-000052390000}"/>
    <cellStyle name="Normal 20 3 7" xfId="7123" xr:uid="{00000000-0005-0000-0000-000053390000}"/>
    <cellStyle name="Normal 20 3 8" xfId="7534" xr:uid="{00000000-0005-0000-0000-000054390000}"/>
    <cellStyle name="Normal 20 3 9" xfId="8056" xr:uid="{00000000-0005-0000-0000-000055390000}"/>
    <cellStyle name="Normal 20 30" xfId="4904" xr:uid="{00000000-0005-0000-0000-000056390000}"/>
    <cellStyle name="Normal 20 31" xfId="4905" xr:uid="{00000000-0005-0000-0000-000057390000}"/>
    <cellStyle name="Normal 20 32" xfId="4906" xr:uid="{00000000-0005-0000-0000-000058390000}"/>
    <cellStyle name="Normal 20 33" xfId="4907" xr:uid="{00000000-0005-0000-0000-000059390000}"/>
    <cellStyle name="Normal 20 34" xfId="4908" xr:uid="{00000000-0005-0000-0000-00005A390000}"/>
    <cellStyle name="Normal 20 35" xfId="4909" xr:uid="{00000000-0005-0000-0000-00005B390000}"/>
    <cellStyle name="Normal 20 36" xfId="4910" xr:uid="{00000000-0005-0000-0000-00005C390000}"/>
    <cellStyle name="Normal 20 37" xfId="4911" xr:uid="{00000000-0005-0000-0000-00005D390000}"/>
    <cellStyle name="Normal 20 38" xfId="4912" xr:uid="{00000000-0005-0000-0000-00005E390000}"/>
    <cellStyle name="Normal 20 39" xfId="4913" xr:uid="{00000000-0005-0000-0000-00005F390000}"/>
    <cellStyle name="Normal 20 4" xfId="4881" xr:uid="{00000000-0005-0000-0000-000060390000}"/>
    <cellStyle name="Normal 20 4 2" xfId="7117" xr:uid="{00000000-0005-0000-0000-000061390000}"/>
    <cellStyle name="Normal 20 4 3" xfId="7038" xr:uid="{00000000-0005-0000-0000-000062390000}"/>
    <cellStyle name="Normal 20 4 4" xfId="7124" xr:uid="{00000000-0005-0000-0000-000063390000}"/>
    <cellStyle name="Normal 20 4 5" xfId="10397" xr:uid="{00000000-0005-0000-0000-000064390000}"/>
    <cellStyle name="Normal 20 4 6" xfId="15593" xr:uid="{00000000-0005-0000-0000-000065390000}"/>
    <cellStyle name="Normal 20 40" xfId="4914" xr:uid="{00000000-0005-0000-0000-000066390000}"/>
    <cellStyle name="Normal 20 41" xfId="4915" xr:uid="{00000000-0005-0000-0000-000067390000}"/>
    <cellStyle name="Normal 20 42" xfId="4916" xr:uid="{00000000-0005-0000-0000-000068390000}"/>
    <cellStyle name="Normal 20 43" xfId="4917" xr:uid="{00000000-0005-0000-0000-000069390000}"/>
    <cellStyle name="Normal 20 44" xfId="4918" xr:uid="{00000000-0005-0000-0000-00006A390000}"/>
    <cellStyle name="Normal 20 45" xfId="4919" xr:uid="{00000000-0005-0000-0000-00006B390000}"/>
    <cellStyle name="Normal 20 46" xfId="4920" xr:uid="{00000000-0005-0000-0000-00006C390000}"/>
    <cellStyle name="Normal 20 47" xfId="4921" xr:uid="{00000000-0005-0000-0000-00006D390000}"/>
    <cellStyle name="Normal 20 48" xfId="4922" xr:uid="{00000000-0005-0000-0000-00006E390000}"/>
    <cellStyle name="Normal 20 49" xfId="4923" xr:uid="{00000000-0005-0000-0000-00006F390000}"/>
    <cellStyle name="Normal 20 5" xfId="4924" xr:uid="{00000000-0005-0000-0000-000070390000}"/>
    <cellStyle name="Normal 20 50" xfId="4925" xr:uid="{00000000-0005-0000-0000-000071390000}"/>
    <cellStyle name="Normal 20 51" xfId="4926" xr:uid="{00000000-0005-0000-0000-000072390000}"/>
    <cellStyle name="Normal 20 52" xfId="4927" xr:uid="{00000000-0005-0000-0000-000073390000}"/>
    <cellStyle name="Normal 20 53" xfId="4928" xr:uid="{00000000-0005-0000-0000-000074390000}"/>
    <cellStyle name="Normal 20 54" xfId="4929" xr:uid="{00000000-0005-0000-0000-000075390000}"/>
    <cellStyle name="Normal 20 55" xfId="4930" xr:uid="{00000000-0005-0000-0000-000076390000}"/>
    <cellStyle name="Normal 20 56" xfId="4931" xr:uid="{00000000-0005-0000-0000-000077390000}"/>
    <cellStyle name="Normal 20 57" xfId="4932" xr:uid="{00000000-0005-0000-0000-000078390000}"/>
    <cellStyle name="Normal 20 58" xfId="4933" xr:uid="{00000000-0005-0000-0000-000079390000}"/>
    <cellStyle name="Normal 20 59" xfId="4934" xr:uid="{00000000-0005-0000-0000-00007A390000}"/>
    <cellStyle name="Normal 20 6" xfId="4935" xr:uid="{00000000-0005-0000-0000-00007B390000}"/>
    <cellStyle name="Normal 20 60" xfId="4936" xr:uid="{00000000-0005-0000-0000-00007C390000}"/>
    <cellStyle name="Normal 20 61" xfId="4937" xr:uid="{00000000-0005-0000-0000-00007D390000}"/>
    <cellStyle name="Normal 20 62" xfId="4938" xr:uid="{00000000-0005-0000-0000-00007E390000}"/>
    <cellStyle name="Normal 20 63" xfId="4939" xr:uid="{00000000-0005-0000-0000-00007F390000}"/>
    <cellStyle name="Normal 20 64" xfId="4940" xr:uid="{00000000-0005-0000-0000-000080390000}"/>
    <cellStyle name="Normal 20 65" xfId="4941" xr:uid="{00000000-0005-0000-0000-000081390000}"/>
    <cellStyle name="Normal 20 66" xfId="4942" xr:uid="{00000000-0005-0000-0000-000082390000}"/>
    <cellStyle name="Normal 20 67" xfId="4943" xr:uid="{00000000-0005-0000-0000-000083390000}"/>
    <cellStyle name="Normal 20 68" xfId="4944" xr:uid="{00000000-0005-0000-0000-000084390000}"/>
    <cellStyle name="Normal 20 69" xfId="4945" xr:uid="{00000000-0005-0000-0000-000085390000}"/>
    <cellStyle name="Normal 20 7" xfId="4946" xr:uid="{00000000-0005-0000-0000-000086390000}"/>
    <cellStyle name="Normal 20 70" xfId="4947" xr:uid="{00000000-0005-0000-0000-000087390000}"/>
    <cellStyle name="Normal 20 71" xfId="4948" xr:uid="{00000000-0005-0000-0000-000088390000}"/>
    <cellStyle name="Normal 20 72" xfId="4949" xr:uid="{00000000-0005-0000-0000-000089390000}"/>
    <cellStyle name="Normal 20 73" xfId="4950" xr:uid="{00000000-0005-0000-0000-00008A390000}"/>
    <cellStyle name="Normal 20 74" xfId="4951" xr:uid="{00000000-0005-0000-0000-00008B390000}"/>
    <cellStyle name="Normal 20 75" xfId="4952" xr:uid="{00000000-0005-0000-0000-00008C390000}"/>
    <cellStyle name="Normal 20 76" xfId="4953" xr:uid="{00000000-0005-0000-0000-00008D390000}"/>
    <cellStyle name="Normal 20 77" xfId="4954" xr:uid="{00000000-0005-0000-0000-00008E390000}"/>
    <cellStyle name="Normal 20 78" xfId="4955" xr:uid="{00000000-0005-0000-0000-00008F390000}"/>
    <cellStyle name="Normal 20 79" xfId="4956" xr:uid="{00000000-0005-0000-0000-000090390000}"/>
    <cellStyle name="Normal 20 8" xfId="4957" xr:uid="{00000000-0005-0000-0000-000091390000}"/>
    <cellStyle name="Normal 20 80" xfId="4958" xr:uid="{00000000-0005-0000-0000-000092390000}"/>
    <cellStyle name="Normal 20 81" xfId="4959" xr:uid="{00000000-0005-0000-0000-000093390000}"/>
    <cellStyle name="Normal 20 82" xfId="4960" xr:uid="{00000000-0005-0000-0000-000094390000}"/>
    <cellStyle name="Normal 20 83" xfId="4961" xr:uid="{00000000-0005-0000-0000-000095390000}"/>
    <cellStyle name="Normal 20 84" xfId="4962" xr:uid="{00000000-0005-0000-0000-000096390000}"/>
    <cellStyle name="Normal 20 85" xfId="4963" xr:uid="{00000000-0005-0000-0000-000097390000}"/>
    <cellStyle name="Normal 20 86" xfId="6602" xr:uid="{00000000-0005-0000-0000-000098390000}"/>
    <cellStyle name="Normal 20 87" xfId="6657" xr:uid="{00000000-0005-0000-0000-000099390000}"/>
    <cellStyle name="Normal 20 88" xfId="7243" xr:uid="{00000000-0005-0000-0000-00009A390000}"/>
    <cellStyle name="Normal 20 89" xfId="7244" xr:uid="{00000000-0005-0000-0000-00009B390000}"/>
    <cellStyle name="Normal 20 9" xfId="4964" xr:uid="{00000000-0005-0000-0000-00009C390000}"/>
    <cellStyle name="Normal 20 90" xfId="7245" xr:uid="{00000000-0005-0000-0000-00009D390000}"/>
    <cellStyle name="Normal 20 91" xfId="7246" xr:uid="{00000000-0005-0000-0000-00009E390000}"/>
    <cellStyle name="Normal 20 92" xfId="7247" xr:uid="{00000000-0005-0000-0000-00009F390000}"/>
    <cellStyle name="Normal 20 93" xfId="7248" xr:uid="{00000000-0005-0000-0000-0000A0390000}"/>
    <cellStyle name="Normal 20 94" xfId="7249" xr:uid="{00000000-0005-0000-0000-0000A1390000}"/>
    <cellStyle name="Normal 20 95" xfId="8054" xr:uid="{00000000-0005-0000-0000-0000A2390000}"/>
    <cellStyle name="Normal 20 96" xfId="8065" xr:uid="{00000000-0005-0000-0000-0000A3390000}"/>
    <cellStyle name="Normal 20 97" xfId="10225" xr:uid="{00000000-0005-0000-0000-0000A4390000}"/>
    <cellStyle name="Normal 21" xfId="2761" xr:uid="{00000000-0005-0000-0000-0000A5390000}"/>
    <cellStyle name="Normal 21 10" xfId="3631" xr:uid="{00000000-0005-0000-0000-0000A6390000}"/>
    <cellStyle name="Normal 21 11" xfId="3632" xr:uid="{00000000-0005-0000-0000-0000A7390000}"/>
    <cellStyle name="Normal 21 12" xfId="3633" xr:uid="{00000000-0005-0000-0000-0000A8390000}"/>
    <cellStyle name="Normal 21 13" xfId="3634" xr:uid="{00000000-0005-0000-0000-0000A9390000}"/>
    <cellStyle name="Normal 21 14" xfId="3635" xr:uid="{00000000-0005-0000-0000-0000AA390000}"/>
    <cellStyle name="Normal 21 15" xfId="3636" xr:uid="{00000000-0005-0000-0000-0000AB390000}"/>
    <cellStyle name="Normal 21 16" xfId="3637" xr:uid="{00000000-0005-0000-0000-0000AC390000}"/>
    <cellStyle name="Normal 21 17" xfId="3638" xr:uid="{00000000-0005-0000-0000-0000AD390000}"/>
    <cellStyle name="Normal 21 18" xfId="3639" xr:uid="{00000000-0005-0000-0000-0000AE390000}"/>
    <cellStyle name="Normal 21 19" xfId="3640" xr:uid="{00000000-0005-0000-0000-0000AF390000}"/>
    <cellStyle name="Normal 21 2" xfId="2762" xr:uid="{00000000-0005-0000-0000-0000B0390000}"/>
    <cellStyle name="Normal 21 2 2" xfId="10228" xr:uid="{00000000-0005-0000-0000-0000B1390000}"/>
    <cellStyle name="Normal 21 20" xfId="3641" xr:uid="{00000000-0005-0000-0000-0000B2390000}"/>
    <cellStyle name="Normal 21 21" xfId="3642" xr:uid="{00000000-0005-0000-0000-0000B3390000}"/>
    <cellStyle name="Normal 21 22" xfId="3643" xr:uid="{00000000-0005-0000-0000-0000B4390000}"/>
    <cellStyle name="Normal 21 23" xfId="3644" xr:uid="{00000000-0005-0000-0000-0000B5390000}"/>
    <cellStyle name="Normal 21 24" xfId="3645" xr:uid="{00000000-0005-0000-0000-0000B6390000}"/>
    <cellStyle name="Normal 21 25" xfId="3646" xr:uid="{00000000-0005-0000-0000-0000B7390000}"/>
    <cellStyle name="Normal 21 26" xfId="7118" xr:uid="{00000000-0005-0000-0000-0000B8390000}"/>
    <cellStyle name="Normal 21 27" xfId="7037" xr:uid="{00000000-0005-0000-0000-0000B9390000}"/>
    <cellStyle name="Normal 21 28" xfId="7125" xr:uid="{00000000-0005-0000-0000-0000BA390000}"/>
    <cellStyle name="Normal 21 29" xfId="10227" xr:uid="{00000000-0005-0000-0000-0000BB390000}"/>
    <cellStyle name="Normal 21 3" xfId="3647" xr:uid="{00000000-0005-0000-0000-0000BC390000}"/>
    <cellStyle name="Normal 21 30" xfId="10398" xr:uid="{00000000-0005-0000-0000-0000BD390000}"/>
    <cellStyle name="Normal 21 31" xfId="15594" xr:uid="{00000000-0005-0000-0000-0000BE390000}"/>
    <cellStyle name="Normal 21 4" xfId="3648" xr:uid="{00000000-0005-0000-0000-0000BF390000}"/>
    <cellStyle name="Normal 21 5" xfId="3649" xr:uid="{00000000-0005-0000-0000-0000C0390000}"/>
    <cellStyle name="Normal 21 6" xfId="3650" xr:uid="{00000000-0005-0000-0000-0000C1390000}"/>
    <cellStyle name="Normal 21 7" xfId="3651" xr:uid="{00000000-0005-0000-0000-0000C2390000}"/>
    <cellStyle name="Normal 21 8" xfId="3652" xr:uid="{00000000-0005-0000-0000-0000C3390000}"/>
    <cellStyle name="Normal 21 9" xfId="3653" xr:uid="{00000000-0005-0000-0000-0000C4390000}"/>
    <cellStyle name="Normal 22" xfId="2763" xr:uid="{00000000-0005-0000-0000-0000C5390000}"/>
    <cellStyle name="Normal 22 2" xfId="10229" xr:uid="{00000000-0005-0000-0000-0000C6390000}"/>
    <cellStyle name="Normal 23" xfId="2764" xr:uid="{00000000-0005-0000-0000-0000C7390000}"/>
    <cellStyle name="Normal 23 10" xfId="4966" xr:uid="{00000000-0005-0000-0000-0000C8390000}"/>
    <cellStyle name="Normal 23 11" xfId="4967" xr:uid="{00000000-0005-0000-0000-0000C9390000}"/>
    <cellStyle name="Normal 23 12" xfId="4968" xr:uid="{00000000-0005-0000-0000-0000CA390000}"/>
    <cellStyle name="Normal 23 13" xfId="4969" xr:uid="{00000000-0005-0000-0000-0000CB390000}"/>
    <cellStyle name="Normal 23 14" xfId="4970" xr:uid="{00000000-0005-0000-0000-0000CC390000}"/>
    <cellStyle name="Normal 23 15" xfId="4971" xr:uid="{00000000-0005-0000-0000-0000CD390000}"/>
    <cellStyle name="Normal 23 16" xfId="4972" xr:uid="{00000000-0005-0000-0000-0000CE390000}"/>
    <cellStyle name="Normal 23 17" xfId="4973" xr:uid="{00000000-0005-0000-0000-0000CF390000}"/>
    <cellStyle name="Normal 23 18" xfId="4974" xr:uid="{00000000-0005-0000-0000-0000D0390000}"/>
    <cellStyle name="Normal 23 19" xfId="4975" xr:uid="{00000000-0005-0000-0000-0000D1390000}"/>
    <cellStyle name="Normal 23 2" xfId="4965" xr:uid="{00000000-0005-0000-0000-0000D2390000}"/>
    <cellStyle name="Normal 23 20" xfId="4976" xr:uid="{00000000-0005-0000-0000-0000D3390000}"/>
    <cellStyle name="Normal 23 21" xfId="4977" xr:uid="{00000000-0005-0000-0000-0000D4390000}"/>
    <cellStyle name="Normal 23 22" xfId="4978" xr:uid="{00000000-0005-0000-0000-0000D5390000}"/>
    <cellStyle name="Normal 23 23" xfId="4979" xr:uid="{00000000-0005-0000-0000-0000D6390000}"/>
    <cellStyle name="Normal 23 24" xfId="4980" xr:uid="{00000000-0005-0000-0000-0000D7390000}"/>
    <cellStyle name="Normal 23 25" xfId="4981" xr:uid="{00000000-0005-0000-0000-0000D8390000}"/>
    <cellStyle name="Normal 23 26" xfId="4982" xr:uid="{00000000-0005-0000-0000-0000D9390000}"/>
    <cellStyle name="Normal 23 27" xfId="4983" xr:uid="{00000000-0005-0000-0000-0000DA390000}"/>
    <cellStyle name="Normal 23 28" xfId="4984" xr:uid="{00000000-0005-0000-0000-0000DB390000}"/>
    <cellStyle name="Normal 23 29" xfId="4985" xr:uid="{00000000-0005-0000-0000-0000DC390000}"/>
    <cellStyle name="Normal 23 3" xfId="4986" xr:uid="{00000000-0005-0000-0000-0000DD390000}"/>
    <cellStyle name="Normal 23 30" xfId="4987" xr:uid="{00000000-0005-0000-0000-0000DE390000}"/>
    <cellStyle name="Normal 23 31" xfId="4988" xr:uid="{00000000-0005-0000-0000-0000DF390000}"/>
    <cellStyle name="Normal 23 32" xfId="4989" xr:uid="{00000000-0005-0000-0000-0000E0390000}"/>
    <cellStyle name="Normal 23 33" xfId="4990" xr:uid="{00000000-0005-0000-0000-0000E1390000}"/>
    <cellStyle name="Normal 23 34" xfId="4991" xr:uid="{00000000-0005-0000-0000-0000E2390000}"/>
    <cellStyle name="Normal 23 35" xfId="4992" xr:uid="{00000000-0005-0000-0000-0000E3390000}"/>
    <cellStyle name="Normal 23 36" xfId="4993" xr:uid="{00000000-0005-0000-0000-0000E4390000}"/>
    <cellStyle name="Normal 23 37" xfId="4994" xr:uid="{00000000-0005-0000-0000-0000E5390000}"/>
    <cellStyle name="Normal 23 38" xfId="4995" xr:uid="{00000000-0005-0000-0000-0000E6390000}"/>
    <cellStyle name="Normal 23 39" xfId="4996" xr:uid="{00000000-0005-0000-0000-0000E7390000}"/>
    <cellStyle name="Normal 23 4" xfId="4997" xr:uid="{00000000-0005-0000-0000-0000E8390000}"/>
    <cellStyle name="Normal 23 40" xfId="4998" xr:uid="{00000000-0005-0000-0000-0000E9390000}"/>
    <cellStyle name="Normal 23 41" xfId="4999" xr:uid="{00000000-0005-0000-0000-0000EA390000}"/>
    <cellStyle name="Normal 23 42" xfId="5000" xr:uid="{00000000-0005-0000-0000-0000EB390000}"/>
    <cellStyle name="Normal 23 43" xfId="5001" xr:uid="{00000000-0005-0000-0000-0000EC390000}"/>
    <cellStyle name="Normal 23 44" xfId="5002" xr:uid="{00000000-0005-0000-0000-0000ED390000}"/>
    <cellStyle name="Normal 23 45" xfId="5003" xr:uid="{00000000-0005-0000-0000-0000EE390000}"/>
    <cellStyle name="Normal 23 46" xfId="5004" xr:uid="{00000000-0005-0000-0000-0000EF390000}"/>
    <cellStyle name="Normal 23 47" xfId="5005" xr:uid="{00000000-0005-0000-0000-0000F0390000}"/>
    <cellStyle name="Normal 23 48" xfId="5006" xr:uid="{00000000-0005-0000-0000-0000F1390000}"/>
    <cellStyle name="Normal 23 49" xfId="5007" xr:uid="{00000000-0005-0000-0000-0000F2390000}"/>
    <cellStyle name="Normal 23 5" xfId="5008" xr:uid="{00000000-0005-0000-0000-0000F3390000}"/>
    <cellStyle name="Normal 23 50" xfId="5009" xr:uid="{00000000-0005-0000-0000-0000F4390000}"/>
    <cellStyle name="Normal 23 51" xfId="5010" xr:uid="{00000000-0005-0000-0000-0000F5390000}"/>
    <cellStyle name="Normal 23 52" xfId="5011" xr:uid="{00000000-0005-0000-0000-0000F6390000}"/>
    <cellStyle name="Normal 23 53" xfId="5012" xr:uid="{00000000-0005-0000-0000-0000F7390000}"/>
    <cellStyle name="Normal 23 54" xfId="5013" xr:uid="{00000000-0005-0000-0000-0000F8390000}"/>
    <cellStyle name="Normal 23 55" xfId="5014" xr:uid="{00000000-0005-0000-0000-0000F9390000}"/>
    <cellStyle name="Normal 23 56" xfId="5015" xr:uid="{00000000-0005-0000-0000-0000FA390000}"/>
    <cellStyle name="Normal 23 57" xfId="5016" xr:uid="{00000000-0005-0000-0000-0000FB390000}"/>
    <cellStyle name="Normal 23 58" xfId="5017" xr:uid="{00000000-0005-0000-0000-0000FC390000}"/>
    <cellStyle name="Normal 23 59" xfId="5018" xr:uid="{00000000-0005-0000-0000-0000FD390000}"/>
    <cellStyle name="Normal 23 6" xfId="5019" xr:uid="{00000000-0005-0000-0000-0000FE390000}"/>
    <cellStyle name="Normal 23 60" xfId="5020" xr:uid="{00000000-0005-0000-0000-0000FF390000}"/>
    <cellStyle name="Normal 23 61" xfId="5021" xr:uid="{00000000-0005-0000-0000-0000003A0000}"/>
    <cellStyle name="Normal 23 62" xfId="5022" xr:uid="{00000000-0005-0000-0000-0000013A0000}"/>
    <cellStyle name="Normal 23 63" xfId="5023" xr:uid="{00000000-0005-0000-0000-0000023A0000}"/>
    <cellStyle name="Normal 23 64" xfId="5024" xr:uid="{00000000-0005-0000-0000-0000033A0000}"/>
    <cellStyle name="Normal 23 65" xfId="5025" xr:uid="{00000000-0005-0000-0000-0000043A0000}"/>
    <cellStyle name="Normal 23 66" xfId="5026" xr:uid="{00000000-0005-0000-0000-0000053A0000}"/>
    <cellStyle name="Normal 23 67" xfId="5027" xr:uid="{00000000-0005-0000-0000-0000063A0000}"/>
    <cellStyle name="Normal 23 68" xfId="5028" xr:uid="{00000000-0005-0000-0000-0000073A0000}"/>
    <cellStyle name="Normal 23 69" xfId="5029" xr:uid="{00000000-0005-0000-0000-0000083A0000}"/>
    <cellStyle name="Normal 23 7" xfId="5030" xr:uid="{00000000-0005-0000-0000-0000093A0000}"/>
    <cellStyle name="Normal 23 70" xfId="5031" xr:uid="{00000000-0005-0000-0000-00000A3A0000}"/>
    <cellStyle name="Normal 23 71" xfId="5032" xr:uid="{00000000-0005-0000-0000-00000B3A0000}"/>
    <cellStyle name="Normal 23 72" xfId="5033" xr:uid="{00000000-0005-0000-0000-00000C3A0000}"/>
    <cellStyle name="Normal 23 73" xfId="5034" xr:uid="{00000000-0005-0000-0000-00000D3A0000}"/>
    <cellStyle name="Normal 23 74" xfId="5035" xr:uid="{00000000-0005-0000-0000-00000E3A0000}"/>
    <cellStyle name="Normal 23 75" xfId="5036" xr:uid="{00000000-0005-0000-0000-00000F3A0000}"/>
    <cellStyle name="Normal 23 76" xfId="5037" xr:uid="{00000000-0005-0000-0000-0000103A0000}"/>
    <cellStyle name="Normal 23 77" xfId="5038" xr:uid="{00000000-0005-0000-0000-0000113A0000}"/>
    <cellStyle name="Normal 23 78" xfId="5039" xr:uid="{00000000-0005-0000-0000-0000123A0000}"/>
    <cellStyle name="Normal 23 79" xfId="5040" xr:uid="{00000000-0005-0000-0000-0000133A0000}"/>
    <cellStyle name="Normal 23 8" xfId="5041" xr:uid="{00000000-0005-0000-0000-0000143A0000}"/>
    <cellStyle name="Normal 23 80" xfId="5042" xr:uid="{00000000-0005-0000-0000-0000153A0000}"/>
    <cellStyle name="Normal 23 81" xfId="5043" xr:uid="{00000000-0005-0000-0000-0000163A0000}"/>
    <cellStyle name="Normal 23 82" xfId="5044" xr:uid="{00000000-0005-0000-0000-0000173A0000}"/>
    <cellStyle name="Normal 23 83" xfId="5045" xr:uid="{00000000-0005-0000-0000-0000183A0000}"/>
    <cellStyle name="Normal 23 84" xfId="5046" xr:uid="{00000000-0005-0000-0000-0000193A0000}"/>
    <cellStyle name="Normal 23 85" xfId="5047" xr:uid="{00000000-0005-0000-0000-00001A3A0000}"/>
    <cellStyle name="Normal 23 86" xfId="5048" xr:uid="{00000000-0005-0000-0000-00001B3A0000}"/>
    <cellStyle name="Normal 23 87" xfId="5049" xr:uid="{00000000-0005-0000-0000-00001C3A0000}"/>
    <cellStyle name="Normal 23 88" xfId="5050" xr:uid="{00000000-0005-0000-0000-00001D3A0000}"/>
    <cellStyle name="Normal 23 89" xfId="6625" xr:uid="{00000000-0005-0000-0000-00001E3A0000}"/>
    <cellStyle name="Normal 23 9" xfId="5051" xr:uid="{00000000-0005-0000-0000-00001F3A0000}"/>
    <cellStyle name="Normal 23 90" xfId="6633" xr:uid="{00000000-0005-0000-0000-0000203A0000}"/>
    <cellStyle name="Normal 23 91" xfId="8058" xr:uid="{00000000-0005-0000-0000-0000213A0000}"/>
    <cellStyle name="Normal 23 92" xfId="8061" xr:uid="{00000000-0005-0000-0000-0000223A0000}"/>
    <cellStyle name="Normal 23 93" xfId="10230" xr:uid="{00000000-0005-0000-0000-0000233A0000}"/>
    <cellStyle name="Normal 24" xfId="2765" xr:uid="{00000000-0005-0000-0000-0000243A0000}"/>
    <cellStyle name="Normal 24 10" xfId="5053" xr:uid="{00000000-0005-0000-0000-0000253A0000}"/>
    <cellStyle name="Normal 24 11" xfId="5054" xr:uid="{00000000-0005-0000-0000-0000263A0000}"/>
    <cellStyle name="Normal 24 12" xfId="5055" xr:uid="{00000000-0005-0000-0000-0000273A0000}"/>
    <cellStyle name="Normal 24 13" xfId="5056" xr:uid="{00000000-0005-0000-0000-0000283A0000}"/>
    <cellStyle name="Normal 24 14" xfId="5057" xr:uid="{00000000-0005-0000-0000-0000293A0000}"/>
    <cellStyle name="Normal 24 15" xfId="5058" xr:uid="{00000000-0005-0000-0000-00002A3A0000}"/>
    <cellStyle name="Normal 24 16" xfId="5059" xr:uid="{00000000-0005-0000-0000-00002B3A0000}"/>
    <cellStyle name="Normal 24 17" xfId="5060" xr:uid="{00000000-0005-0000-0000-00002C3A0000}"/>
    <cellStyle name="Normal 24 18" xfId="5061" xr:uid="{00000000-0005-0000-0000-00002D3A0000}"/>
    <cellStyle name="Normal 24 19" xfId="5062" xr:uid="{00000000-0005-0000-0000-00002E3A0000}"/>
    <cellStyle name="Normal 24 2" xfId="5052" xr:uid="{00000000-0005-0000-0000-00002F3A0000}"/>
    <cellStyle name="Normal 24 20" xfId="5063" xr:uid="{00000000-0005-0000-0000-0000303A0000}"/>
    <cellStyle name="Normal 24 21" xfId="5064" xr:uid="{00000000-0005-0000-0000-0000313A0000}"/>
    <cellStyle name="Normal 24 22" xfId="5065" xr:uid="{00000000-0005-0000-0000-0000323A0000}"/>
    <cellStyle name="Normal 24 23" xfId="5066" xr:uid="{00000000-0005-0000-0000-0000333A0000}"/>
    <cellStyle name="Normal 24 24" xfId="5067" xr:uid="{00000000-0005-0000-0000-0000343A0000}"/>
    <cellStyle name="Normal 24 25" xfId="5068" xr:uid="{00000000-0005-0000-0000-0000353A0000}"/>
    <cellStyle name="Normal 24 26" xfId="5069" xr:uid="{00000000-0005-0000-0000-0000363A0000}"/>
    <cellStyle name="Normal 24 27" xfId="5070" xr:uid="{00000000-0005-0000-0000-0000373A0000}"/>
    <cellStyle name="Normal 24 28" xfId="5071" xr:uid="{00000000-0005-0000-0000-0000383A0000}"/>
    <cellStyle name="Normal 24 29" xfId="5072" xr:uid="{00000000-0005-0000-0000-0000393A0000}"/>
    <cellStyle name="Normal 24 3" xfId="5073" xr:uid="{00000000-0005-0000-0000-00003A3A0000}"/>
    <cellStyle name="Normal 24 30" xfId="5074" xr:uid="{00000000-0005-0000-0000-00003B3A0000}"/>
    <cellStyle name="Normal 24 31" xfId="5075" xr:uid="{00000000-0005-0000-0000-00003C3A0000}"/>
    <cellStyle name="Normal 24 32" xfId="5076" xr:uid="{00000000-0005-0000-0000-00003D3A0000}"/>
    <cellStyle name="Normal 24 33" xfId="5077" xr:uid="{00000000-0005-0000-0000-00003E3A0000}"/>
    <cellStyle name="Normal 24 34" xfId="5078" xr:uid="{00000000-0005-0000-0000-00003F3A0000}"/>
    <cellStyle name="Normal 24 35" xfId="5079" xr:uid="{00000000-0005-0000-0000-0000403A0000}"/>
    <cellStyle name="Normal 24 36" xfId="5080" xr:uid="{00000000-0005-0000-0000-0000413A0000}"/>
    <cellStyle name="Normal 24 37" xfId="5081" xr:uid="{00000000-0005-0000-0000-0000423A0000}"/>
    <cellStyle name="Normal 24 38" xfId="5082" xr:uid="{00000000-0005-0000-0000-0000433A0000}"/>
    <cellStyle name="Normal 24 39" xfId="5083" xr:uid="{00000000-0005-0000-0000-0000443A0000}"/>
    <cellStyle name="Normal 24 4" xfId="5084" xr:uid="{00000000-0005-0000-0000-0000453A0000}"/>
    <cellStyle name="Normal 24 40" xfId="5085" xr:uid="{00000000-0005-0000-0000-0000463A0000}"/>
    <cellStyle name="Normal 24 41" xfId="5086" xr:uid="{00000000-0005-0000-0000-0000473A0000}"/>
    <cellStyle name="Normal 24 42" xfId="5087" xr:uid="{00000000-0005-0000-0000-0000483A0000}"/>
    <cellStyle name="Normal 24 43" xfId="5088" xr:uid="{00000000-0005-0000-0000-0000493A0000}"/>
    <cellStyle name="Normal 24 44" xfId="5089" xr:uid="{00000000-0005-0000-0000-00004A3A0000}"/>
    <cellStyle name="Normal 24 45" xfId="5090" xr:uid="{00000000-0005-0000-0000-00004B3A0000}"/>
    <cellStyle name="Normal 24 46" xfId="5091" xr:uid="{00000000-0005-0000-0000-00004C3A0000}"/>
    <cellStyle name="Normal 24 47" xfId="5092" xr:uid="{00000000-0005-0000-0000-00004D3A0000}"/>
    <cellStyle name="Normal 24 48" xfId="5093" xr:uid="{00000000-0005-0000-0000-00004E3A0000}"/>
    <cellStyle name="Normal 24 49" xfId="5094" xr:uid="{00000000-0005-0000-0000-00004F3A0000}"/>
    <cellStyle name="Normal 24 5" xfId="5095" xr:uid="{00000000-0005-0000-0000-0000503A0000}"/>
    <cellStyle name="Normal 24 50" xfId="5096" xr:uid="{00000000-0005-0000-0000-0000513A0000}"/>
    <cellStyle name="Normal 24 51" xfId="5097" xr:uid="{00000000-0005-0000-0000-0000523A0000}"/>
    <cellStyle name="Normal 24 52" xfId="5098" xr:uid="{00000000-0005-0000-0000-0000533A0000}"/>
    <cellStyle name="Normal 24 53" xfId="5099" xr:uid="{00000000-0005-0000-0000-0000543A0000}"/>
    <cellStyle name="Normal 24 54" xfId="5100" xr:uid="{00000000-0005-0000-0000-0000553A0000}"/>
    <cellStyle name="Normal 24 55" xfId="5101" xr:uid="{00000000-0005-0000-0000-0000563A0000}"/>
    <cellStyle name="Normal 24 56" xfId="5102" xr:uid="{00000000-0005-0000-0000-0000573A0000}"/>
    <cellStyle name="Normal 24 57" xfId="5103" xr:uid="{00000000-0005-0000-0000-0000583A0000}"/>
    <cellStyle name="Normal 24 58" xfId="5104" xr:uid="{00000000-0005-0000-0000-0000593A0000}"/>
    <cellStyle name="Normal 24 59" xfId="5105" xr:uid="{00000000-0005-0000-0000-00005A3A0000}"/>
    <cellStyle name="Normal 24 6" xfId="5106" xr:uid="{00000000-0005-0000-0000-00005B3A0000}"/>
    <cellStyle name="Normal 24 60" xfId="5107" xr:uid="{00000000-0005-0000-0000-00005C3A0000}"/>
    <cellStyle name="Normal 24 61" xfId="5108" xr:uid="{00000000-0005-0000-0000-00005D3A0000}"/>
    <cellStyle name="Normal 24 62" xfId="5109" xr:uid="{00000000-0005-0000-0000-00005E3A0000}"/>
    <cellStyle name="Normal 24 63" xfId="5110" xr:uid="{00000000-0005-0000-0000-00005F3A0000}"/>
    <cellStyle name="Normal 24 64" xfId="5111" xr:uid="{00000000-0005-0000-0000-0000603A0000}"/>
    <cellStyle name="Normal 24 65" xfId="5112" xr:uid="{00000000-0005-0000-0000-0000613A0000}"/>
    <cellStyle name="Normal 24 66" xfId="5113" xr:uid="{00000000-0005-0000-0000-0000623A0000}"/>
    <cellStyle name="Normal 24 67" xfId="5114" xr:uid="{00000000-0005-0000-0000-0000633A0000}"/>
    <cellStyle name="Normal 24 68" xfId="5115" xr:uid="{00000000-0005-0000-0000-0000643A0000}"/>
    <cellStyle name="Normal 24 69" xfId="5116" xr:uid="{00000000-0005-0000-0000-0000653A0000}"/>
    <cellStyle name="Normal 24 7" xfId="5117" xr:uid="{00000000-0005-0000-0000-0000663A0000}"/>
    <cellStyle name="Normal 24 70" xfId="5118" xr:uid="{00000000-0005-0000-0000-0000673A0000}"/>
    <cellStyle name="Normal 24 71" xfId="5119" xr:uid="{00000000-0005-0000-0000-0000683A0000}"/>
    <cellStyle name="Normal 24 72" xfId="5120" xr:uid="{00000000-0005-0000-0000-0000693A0000}"/>
    <cellStyle name="Normal 24 73" xfId="5121" xr:uid="{00000000-0005-0000-0000-00006A3A0000}"/>
    <cellStyle name="Normal 24 74" xfId="5122" xr:uid="{00000000-0005-0000-0000-00006B3A0000}"/>
    <cellStyle name="Normal 24 75" xfId="5123" xr:uid="{00000000-0005-0000-0000-00006C3A0000}"/>
    <cellStyle name="Normal 24 76" xfId="5124" xr:uid="{00000000-0005-0000-0000-00006D3A0000}"/>
    <cellStyle name="Normal 24 77" xfId="5125" xr:uid="{00000000-0005-0000-0000-00006E3A0000}"/>
    <cellStyle name="Normal 24 78" xfId="5126" xr:uid="{00000000-0005-0000-0000-00006F3A0000}"/>
    <cellStyle name="Normal 24 79" xfId="5127" xr:uid="{00000000-0005-0000-0000-0000703A0000}"/>
    <cellStyle name="Normal 24 8" xfId="5128" xr:uid="{00000000-0005-0000-0000-0000713A0000}"/>
    <cellStyle name="Normal 24 80" xfId="5129" xr:uid="{00000000-0005-0000-0000-0000723A0000}"/>
    <cellStyle name="Normal 24 81" xfId="5130" xr:uid="{00000000-0005-0000-0000-0000733A0000}"/>
    <cellStyle name="Normal 24 82" xfId="5131" xr:uid="{00000000-0005-0000-0000-0000743A0000}"/>
    <cellStyle name="Normal 24 83" xfId="5132" xr:uid="{00000000-0005-0000-0000-0000753A0000}"/>
    <cellStyle name="Normal 24 84" xfId="5133" xr:uid="{00000000-0005-0000-0000-0000763A0000}"/>
    <cellStyle name="Normal 24 85" xfId="5134" xr:uid="{00000000-0005-0000-0000-0000773A0000}"/>
    <cellStyle name="Normal 24 86" xfId="5135" xr:uid="{00000000-0005-0000-0000-0000783A0000}"/>
    <cellStyle name="Normal 24 87" xfId="5136" xr:uid="{00000000-0005-0000-0000-0000793A0000}"/>
    <cellStyle name="Normal 24 88" xfId="5137" xr:uid="{00000000-0005-0000-0000-00007A3A0000}"/>
    <cellStyle name="Normal 24 89" xfId="6628" xr:uid="{00000000-0005-0000-0000-00007B3A0000}"/>
    <cellStyle name="Normal 24 9" xfId="5138" xr:uid="{00000000-0005-0000-0000-00007C3A0000}"/>
    <cellStyle name="Normal 24 90" xfId="6629" xr:uid="{00000000-0005-0000-0000-00007D3A0000}"/>
    <cellStyle name="Normal 24 91" xfId="8060" xr:uid="{00000000-0005-0000-0000-00007E3A0000}"/>
    <cellStyle name="Normal 24 92" xfId="8059" xr:uid="{00000000-0005-0000-0000-00007F3A0000}"/>
    <cellStyle name="Normal 24 93" xfId="10231" xr:uid="{00000000-0005-0000-0000-0000803A0000}"/>
    <cellStyle name="Normal 25" xfId="2766" xr:uid="{00000000-0005-0000-0000-0000813A0000}"/>
    <cellStyle name="Normal 25 2" xfId="10232" xr:uid="{00000000-0005-0000-0000-0000823A0000}"/>
    <cellStyle name="Normal 26" xfId="2767" xr:uid="{00000000-0005-0000-0000-0000833A0000}"/>
    <cellStyle name="Normal 26 10" xfId="5140" xr:uid="{00000000-0005-0000-0000-0000843A0000}"/>
    <cellStyle name="Normal 26 11" xfId="5141" xr:uid="{00000000-0005-0000-0000-0000853A0000}"/>
    <cellStyle name="Normal 26 12" xfId="5142" xr:uid="{00000000-0005-0000-0000-0000863A0000}"/>
    <cellStyle name="Normal 26 13" xfId="5143" xr:uid="{00000000-0005-0000-0000-0000873A0000}"/>
    <cellStyle name="Normal 26 14" xfId="5144" xr:uid="{00000000-0005-0000-0000-0000883A0000}"/>
    <cellStyle name="Normal 26 15" xfId="5145" xr:uid="{00000000-0005-0000-0000-0000893A0000}"/>
    <cellStyle name="Normal 26 16" xfId="5146" xr:uid="{00000000-0005-0000-0000-00008A3A0000}"/>
    <cellStyle name="Normal 26 17" xfId="5147" xr:uid="{00000000-0005-0000-0000-00008B3A0000}"/>
    <cellStyle name="Normal 26 18" xfId="5148" xr:uid="{00000000-0005-0000-0000-00008C3A0000}"/>
    <cellStyle name="Normal 26 19" xfId="5149" xr:uid="{00000000-0005-0000-0000-00008D3A0000}"/>
    <cellStyle name="Normal 26 2" xfId="5139" xr:uid="{00000000-0005-0000-0000-00008E3A0000}"/>
    <cellStyle name="Normal 26 2 2" xfId="10233" xr:uid="{00000000-0005-0000-0000-00008F3A0000}"/>
    <cellStyle name="Normal 26 20" xfId="5150" xr:uid="{00000000-0005-0000-0000-0000903A0000}"/>
    <cellStyle name="Normal 26 21" xfId="5151" xr:uid="{00000000-0005-0000-0000-0000913A0000}"/>
    <cellStyle name="Normal 26 22" xfId="5152" xr:uid="{00000000-0005-0000-0000-0000923A0000}"/>
    <cellStyle name="Normal 26 23" xfId="5153" xr:uid="{00000000-0005-0000-0000-0000933A0000}"/>
    <cellStyle name="Normal 26 24" xfId="5154" xr:uid="{00000000-0005-0000-0000-0000943A0000}"/>
    <cellStyle name="Normal 26 25" xfId="5155" xr:uid="{00000000-0005-0000-0000-0000953A0000}"/>
    <cellStyle name="Normal 26 26" xfId="5156" xr:uid="{00000000-0005-0000-0000-0000963A0000}"/>
    <cellStyle name="Normal 26 27" xfId="5157" xr:uid="{00000000-0005-0000-0000-0000973A0000}"/>
    <cellStyle name="Normal 26 28" xfId="5158" xr:uid="{00000000-0005-0000-0000-0000983A0000}"/>
    <cellStyle name="Normal 26 29" xfId="5159" xr:uid="{00000000-0005-0000-0000-0000993A0000}"/>
    <cellStyle name="Normal 26 3" xfId="5160" xr:uid="{00000000-0005-0000-0000-00009A3A0000}"/>
    <cellStyle name="Normal 26 3 2" xfId="10234" xr:uid="{00000000-0005-0000-0000-00009B3A0000}"/>
    <cellStyle name="Normal 26 30" xfId="5161" xr:uid="{00000000-0005-0000-0000-00009C3A0000}"/>
    <cellStyle name="Normal 26 31" xfId="5162" xr:uid="{00000000-0005-0000-0000-00009D3A0000}"/>
    <cellStyle name="Normal 26 32" xfId="5163" xr:uid="{00000000-0005-0000-0000-00009E3A0000}"/>
    <cellStyle name="Normal 26 33" xfId="5164" xr:uid="{00000000-0005-0000-0000-00009F3A0000}"/>
    <cellStyle name="Normal 26 34" xfId="5165" xr:uid="{00000000-0005-0000-0000-0000A03A0000}"/>
    <cellStyle name="Normal 26 35" xfId="5166" xr:uid="{00000000-0005-0000-0000-0000A13A0000}"/>
    <cellStyle name="Normal 26 36" xfId="5167" xr:uid="{00000000-0005-0000-0000-0000A23A0000}"/>
    <cellStyle name="Normal 26 37" xfId="5168" xr:uid="{00000000-0005-0000-0000-0000A33A0000}"/>
    <cellStyle name="Normal 26 38" xfId="5169" xr:uid="{00000000-0005-0000-0000-0000A43A0000}"/>
    <cellStyle name="Normal 26 39" xfId="5170" xr:uid="{00000000-0005-0000-0000-0000A53A0000}"/>
    <cellStyle name="Normal 26 4" xfId="5171" xr:uid="{00000000-0005-0000-0000-0000A63A0000}"/>
    <cellStyle name="Normal 26 4 2" xfId="10235" xr:uid="{00000000-0005-0000-0000-0000A73A0000}"/>
    <cellStyle name="Normal 26 40" xfId="5172" xr:uid="{00000000-0005-0000-0000-0000A83A0000}"/>
    <cellStyle name="Normal 26 41" xfId="5173" xr:uid="{00000000-0005-0000-0000-0000A93A0000}"/>
    <cellStyle name="Normal 26 42" xfId="6630" xr:uid="{00000000-0005-0000-0000-0000AA3A0000}"/>
    <cellStyle name="Normal 26 43" xfId="6627" xr:uid="{00000000-0005-0000-0000-0000AB3A0000}"/>
    <cellStyle name="Normal 26 44" xfId="7250" xr:uid="{00000000-0005-0000-0000-0000AC3A0000}"/>
    <cellStyle name="Normal 26 45" xfId="7251" xr:uid="{00000000-0005-0000-0000-0000AD3A0000}"/>
    <cellStyle name="Normal 26 46" xfId="7252" xr:uid="{00000000-0005-0000-0000-0000AE3A0000}"/>
    <cellStyle name="Normal 26 47" xfId="7253" xr:uid="{00000000-0005-0000-0000-0000AF3A0000}"/>
    <cellStyle name="Normal 26 48" xfId="7254" xr:uid="{00000000-0005-0000-0000-0000B03A0000}"/>
    <cellStyle name="Normal 26 49" xfId="7255" xr:uid="{00000000-0005-0000-0000-0000B13A0000}"/>
    <cellStyle name="Normal 26 5" xfId="5174" xr:uid="{00000000-0005-0000-0000-0000B23A0000}"/>
    <cellStyle name="Normal 26 5 2" xfId="10236" xr:uid="{00000000-0005-0000-0000-0000B33A0000}"/>
    <cellStyle name="Normal 26 50" xfId="7256" xr:uid="{00000000-0005-0000-0000-0000B43A0000}"/>
    <cellStyle name="Normal 26 51" xfId="7535" xr:uid="{00000000-0005-0000-0000-0000B53A0000}"/>
    <cellStyle name="Normal 26 52" xfId="8062" xr:uid="{00000000-0005-0000-0000-0000B63A0000}"/>
    <cellStyle name="Normal 26 53" xfId="8057" xr:uid="{00000000-0005-0000-0000-0000B73A0000}"/>
    <cellStyle name="Normal 26 6" xfId="5175" xr:uid="{00000000-0005-0000-0000-0000B83A0000}"/>
    <cellStyle name="Normal 26 6 2" xfId="10237" xr:uid="{00000000-0005-0000-0000-0000B93A0000}"/>
    <cellStyle name="Normal 26 7" xfId="5176" xr:uid="{00000000-0005-0000-0000-0000BA3A0000}"/>
    <cellStyle name="Normal 26 7 2" xfId="10238" xr:uid="{00000000-0005-0000-0000-0000BB3A0000}"/>
    <cellStyle name="Normal 26 8" xfId="5177" xr:uid="{00000000-0005-0000-0000-0000BC3A0000}"/>
    <cellStyle name="Normal 26 8 2" xfId="10239" xr:uid="{00000000-0005-0000-0000-0000BD3A0000}"/>
    <cellStyle name="Normal 26 9" xfId="5178" xr:uid="{00000000-0005-0000-0000-0000BE3A0000}"/>
    <cellStyle name="Normal 27" xfId="2768" xr:uid="{00000000-0005-0000-0000-0000BF3A0000}"/>
    <cellStyle name="Normal 27 2" xfId="10241" xr:uid="{00000000-0005-0000-0000-0000C03A0000}"/>
    <cellStyle name="Normal 27 3" xfId="10242" xr:uid="{00000000-0005-0000-0000-0000C13A0000}"/>
    <cellStyle name="Normal 27 4" xfId="10243" xr:uid="{00000000-0005-0000-0000-0000C23A0000}"/>
    <cellStyle name="Normal 27 5" xfId="10244" xr:uid="{00000000-0005-0000-0000-0000C33A0000}"/>
    <cellStyle name="Normal 27 6" xfId="10245" xr:uid="{00000000-0005-0000-0000-0000C43A0000}"/>
    <cellStyle name="Normal 27 7" xfId="10246" xr:uid="{00000000-0005-0000-0000-0000C53A0000}"/>
    <cellStyle name="Normal 27 8" xfId="10247" xr:uid="{00000000-0005-0000-0000-0000C63A0000}"/>
    <cellStyle name="Normal 27 9" xfId="10240" xr:uid="{00000000-0005-0000-0000-0000C73A0000}"/>
    <cellStyle name="Normal 28" xfId="2769" xr:uid="{00000000-0005-0000-0000-0000C83A0000}"/>
    <cellStyle name="Normal 28 10" xfId="5180" xr:uid="{00000000-0005-0000-0000-0000C93A0000}"/>
    <cellStyle name="Normal 28 11" xfId="5181" xr:uid="{00000000-0005-0000-0000-0000CA3A0000}"/>
    <cellStyle name="Normal 28 12" xfId="5182" xr:uid="{00000000-0005-0000-0000-0000CB3A0000}"/>
    <cellStyle name="Normal 28 13" xfId="5183" xr:uid="{00000000-0005-0000-0000-0000CC3A0000}"/>
    <cellStyle name="Normal 28 14" xfId="5184" xr:uid="{00000000-0005-0000-0000-0000CD3A0000}"/>
    <cellStyle name="Normal 28 15" xfId="5185" xr:uid="{00000000-0005-0000-0000-0000CE3A0000}"/>
    <cellStyle name="Normal 28 16" xfId="5186" xr:uid="{00000000-0005-0000-0000-0000CF3A0000}"/>
    <cellStyle name="Normal 28 17" xfId="5187" xr:uid="{00000000-0005-0000-0000-0000D03A0000}"/>
    <cellStyle name="Normal 28 18" xfId="5188" xr:uid="{00000000-0005-0000-0000-0000D13A0000}"/>
    <cellStyle name="Normal 28 19" xfId="5189" xr:uid="{00000000-0005-0000-0000-0000D23A0000}"/>
    <cellStyle name="Normal 28 2" xfId="5179" xr:uid="{00000000-0005-0000-0000-0000D33A0000}"/>
    <cellStyle name="Normal 28 20" xfId="5190" xr:uid="{00000000-0005-0000-0000-0000D43A0000}"/>
    <cellStyle name="Normal 28 21" xfId="5191" xr:uid="{00000000-0005-0000-0000-0000D53A0000}"/>
    <cellStyle name="Normal 28 22" xfId="5192" xr:uid="{00000000-0005-0000-0000-0000D63A0000}"/>
    <cellStyle name="Normal 28 23" xfId="5193" xr:uid="{00000000-0005-0000-0000-0000D73A0000}"/>
    <cellStyle name="Normal 28 24" xfId="5194" xr:uid="{00000000-0005-0000-0000-0000D83A0000}"/>
    <cellStyle name="Normal 28 25" xfId="5195" xr:uid="{00000000-0005-0000-0000-0000D93A0000}"/>
    <cellStyle name="Normal 28 26" xfId="5196" xr:uid="{00000000-0005-0000-0000-0000DA3A0000}"/>
    <cellStyle name="Normal 28 27" xfId="5197" xr:uid="{00000000-0005-0000-0000-0000DB3A0000}"/>
    <cellStyle name="Normal 28 28" xfId="5198" xr:uid="{00000000-0005-0000-0000-0000DC3A0000}"/>
    <cellStyle name="Normal 28 29" xfId="5199" xr:uid="{00000000-0005-0000-0000-0000DD3A0000}"/>
    <cellStyle name="Normal 28 3" xfId="5200" xr:uid="{00000000-0005-0000-0000-0000DE3A0000}"/>
    <cellStyle name="Normal 28 30" xfId="5201" xr:uid="{00000000-0005-0000-0000-0000DF3A0000}"/>
    <cellStyle name="Normal 28 31" xfId="5202" xr:uid="{00000000-0005-0000-0000-0000E03A0000}"/>
    <cellStyle name="Normal 28 32" xfId="5203" xr:uid="{00000000-0005-0000-0000-0000E13A0000}"/>
    <cellStyle name="Normal 28 33" xfId="5204" xr:uid="{00000000-0005-0000-0000-0000E23A0000}"/>
    <cellStyle name="Normal 28 34" xfId="5205" xr:uid="{00000000-0005-0000-0000-0000E33A0000}"/>
    <cellStyle name="Normal 28 35" xfId="5206" xr:uid="{00000000-0005-0000-0000-0000E43A0000}"/>
    <cellStyle name="Normal 28 36" xfId="5207" xr:uid="{00000000-0005-0000-0000-0000E53A0000}"/>
    <cellStyle name="Normal 28 37" xfId="5208" xr:uid="{00000000-0005-0000-0000-0000E63A0000}"/>
    <cellStyle name="Normal 28 38" xfId="5209" xr:uid="{00000000-0005-0000-0000-0000E73A0000}"/>
    <cellStyle name="Normal 28 39" xfId="6631" xr:uid="{00000000-0005-0000-0000-0000E83A0000}"/>
    <cellStyle name="Normal 28 4" xfId="5210" xr:uid="{00000000-0005-0000-0000-0000E93A0000}"/>
    <cellStyle name="Normal 28 40" xfId="6626" xr:uid="{00000000-0005-0000-0000-0000EA3A0000}"/>
    <cellStyle name="Normal 28 41" xfId="8066" xr:uid="{00000000-0005-0000-0000-0000EB3A0000}"/>
    <cellStyle name="Normal 28 42" xfId="8052" xr:uid="{00000000-0005-0000-0000-0000EC3A0000}"/>
    <cellStyle name="Normal 28 43" xfId="10248" xr:uid="{00000000-0005-0000-0000-0000ED3A0000}"/>
    <cellStyle name="Normal 28 5" xfId="5211" xr:uid="{00000000-0005-0000-0000-0000EE3A0000}"/>
    <cellStyle name="Normal 28 6" xfId="5212" xr:uid="{00000000-0005-0000-0000-0000EF3A0000}"/>
    <cellStyle name="Normal 28 7" xfId="5213" xr:uid="{00000000-0005-0000-0000-0000F03A0000}"/>
    <cellStyle name="Normal 28 8" xfId="5214" xr:uid="{00000000-0005-0000-0000-0000F13A0000}"/>
    <cellStyle name="Normal 28 9" xfId="5215" xr:uid="{00000000-0005-0000-0000-0000F23A0000}"/>
    <cellStyle name="Normal 29" xfId="2770" xr:uid="{00000000-0005-0000-0000-0000F33A0000}"/>
    <cellStyle name="Normal 29 10" xfId="5217" xr:uid="{00000000-0005-0000-0000-0000F43A0000}"/>
    <cellStyle name="Normal 29 11" xfId="5218" xr:uid="{00000000-0005-0000-0000-0000F53A0000}"/>
    <cellStyle name="Normal 29 12" xfId="5219" xr:uid="{00000000-0005-0000-0000-0000F63A0000}"/>
    <cellStyle name="Normal 29 13" xfId="5220" xr:uid="{00000000-0005-0000-0000-0000F73A0000}"/>
    <cellStyle name="Normal 29 14" xfId="5221" xr:uid="{00000000-0005-0000-0000-0000F83A0000}"/>
    <cellStyle name="Normal 29 15" xfId="5222" xr:uid="{00000000-0005-0000-0000-0000F93A0000}"/>
    <cellStyle name="Normal 29 16" xfId="5223" xr:uid="{00000000-0005-0000-0000-0000FA3A0000}"/>
    <cellStyle name="Normal 29 17" xfId="5224" xr:uid="{00000000-0005-0000-0000-0000FB3A0000}"/>
    <cellStyle name="Normal 29 18" xfId="5225" xr:uid="{00000000-0005-0000-0000-0000FC3A0000}"/>
    <cellStyle name="Normal 29 19" xfId="5226" xr:uid="{00000000-0005-0000-0000-0000FD3A0000}"/>
    <cellStyle name="Normal 29 2" xfId="3654" xr:uid="{00000000-0005-0000-0000-0000FE3A0000}"/>
    <cellStyle name="Normal 29 2 10" xfId="10639" xr:uid="{00000000-0005-0000-0000-0000FF3A0000}"/>
    <cellStyle name="Normal 29 2 2" xfId="5227" xr:uid="{00000000-0005-0000-0000-0000003B0000}"/>
    <cellStyle name="Normal 29 2 3" xfId="6634" xr:uid="{00000000-0005-0000-0000-0000013B0000}"/>
    <cellStyle name="Normal 29 2 4" xfId="6623" xr:uid="{00000000-0005-0000-0000-0000023B0000}"/>
    <cellStyle name="Normal 29 2 5" xfId="7536" xr:uid="{00000000-0005-0000-0000-0000033B0000}"/>
    <cellStyle name="Normal 29 2 6" xfId="8075" xr:uid="{00000000-0005-0000-0000-0000043B0000}"/>
    <cellStyle name="Normal 29 2 7" xfId="7995" xr:uid="{00000000-0005-0000-0000-0000053B0000}"/>
    <cellStyle name="Normal 29 2 8" xfId="10249" xr:uid="{00000000-0005-0000-0000-0000063B0000}"/>
    <cellStyle name="Normal 29 2 9" xfId="11877" xr:uid="{00000000-0005-0000-0000-0000073B0000}"/>
    <cellStyle name="Normal 29 20" xfId="5228" xr:uid="{00000000-0005-0000-0000-0000083B0000}"/>
    <cellStyle name="Normal 29 21" xfId="5229" xr:uid="{00000000-0005-0000-0000-0000093B0000}"/>
    <cellStyle name="Normal 29 22" xfId="5230" xr:uid="{00000000-0005-0000-0000-00000A3B0000}"/>
    <cellStyle name="Normal 29 23" xfId="5231" xr:uid="{00000000-0005-0000-0000-00000B3B0000}"/>
    <cellStyle name="Normal 29 24" xfId="5232" xr:uid="{00000000-0005-0000-0000-00000C3B0000}"/>
    <cellStyle name="Normal 29 25" xfId="5233" xr:uid="{00000000-0005-0000-0000-00000D3B0000}"/>
    <cellStyle name="Normal 29 26" xfId="5234" xr:uid="{00000000-0005-0000-0000-00000E3B0000}"/>
    <cellStyle name="Normal 29 27" xfId="5235" xr:uid="{00000000-0005-0000-0000-00000F3B0000}"/>
    <cellStyle name="Normal 29 28" xfId="5236" xr:uid="{00000000-0005-0000-0000-0000103B0000}"/>
    <cellStyle name="Normal 29 29" xfId="5237" xr:uid="{00000000-0005-0000-0000-0000113B0000}"/>
    <cellStyle name="Normal 29 3" xfId="3963" xr:uid="{00000000-0005-0000-0000-0000123B0000}"/>
    <cellStyle name="Normal 29 3 10" xfId="10694" xr:uid="{00000000-0005-0000-0000-0000133B0000}"/>
    <cellStyle name="Normal 29 3 2" xfId="5238" xr:uid="{00000000-0005-0000-0000-0000143B0000}"/>
    <cellStyle name="Normal 29 3 3" xfId="6635" xr:uid="{00000000-0005-0000-0000-0000153B0000}"/>
    <cellStyle name="Normal 29 3 4" xfId="6622" xr:uid="{00000000-0005-0000-0000-0000163B0000}"/>
    <cellStyle name="Normal 29 3 5" xfId="7537" xr:uid="{00000000-0005-0000-0000-0000173B0000}"/>
    <cellStyle name="Normal 29 3 6" xfId="8086" xr:uid="{00000000-0005-0000-0000-0000183B0000}"/>
    <cellStyle name="Normal 29 3 7" xfId="7993" xr:uid="{00000000-0005-0000-0000-0000193B0000}"/>
    <cellStyle name="Normal 29 3 8" xfId="10250" xr:uid="{00000000-0005-0000-0000-00001A3B0000}"/>
    <cellStyle name="Normal 29 3 9" xfId="11932" xr:uid="{00000000-0005-0000-0000-00001B3B0000}"/>
    <cellStyle name="Normal 29 30" xfId="5239" xr:uid="{00000000-0005-0000-0000-00001C3B0000}"/>
    <cellStyle name="Normal 29 31" xfId="5240" xr:uid="{00000000-0005-0000-0000-00001D3B0000}"/>
    <cellStyle name="Normal 29 32" xfId="5241" xr:uid="{00000000-0005-0000-0000-00001E3B0000}"/>
    <cellStyle name="Normal 29 33" xfId="5242" xr:uid="{00000000-0005-0000-0000-00001F3B0000}"/>
    <cellStyle name="Normal 29 34" xfId="5243" xr:uid="{00000000-0005-0000-0000-0000203B0000}"/>
    <cellStyle name="Normal 29 35" xfId="5244" xr:uid="{00000000-0005-0000-0000-0000213B0000}"/>
    <cellStyle name="Normal 29 36" xfId="5245" xr:uid="{00000000-0005-0000-0000-0000223B0000}"/>
    <cellStyle name="Normal 29 37" xfId="5246" xr:uid="{00000000-0005-0000-0000-0000233B0000}"/>
    <cellStyle name="Normal 29 38" xfId="5247" xr:uid="{00000000-0005-0000-0000-0000243B0000}"/>
    <cellStyle name="Normal 29 39" xfId="5248" xr:uid="{00000000-0005-0000-0000-0000253B0000}"/>
    <cellStyle name="Normal 29 4" xfId="5216" xr:uid="{00000000-0005-0000-0000-0000263B0000}"/>
    <cellStyle name="Normal 29 4 2" xfId="10251" xr:uid="{00000000-0005-0000-0000-0000273B0000}"/>
    <cellStyle name="Normal 29 40" xfId="5249" xr:uid="{00000000-0005-0000-0000-0000283B0000}"/>
    <cellStyle name="Normal 29 41" xfId="5250" xr:uid="{00000000-0005-0000-0000-0000293B0000}"/>
    <cellStyle name="Normal 29 42" xfId="5251" xr:uid="{00000000-0005-0000-0000-00002A3B0000}"/>
    <cellStyle name="Normal 29 43" xfId="6632" xr:uid="{00000000-0005-0000-0000-00002B3B0000}"/>
    <cellStyle name="Normal 29 44" xfId="6624" xr:uid="{00000000-0005-0000-0000-00002C3B0000}"/>
    <cellStyle name="Normal 29 45" xfId="8069" xr:uid="{00000000-0005-0000-0000-00002D3B0000}"/>
    <cellStyle name="Normal 29 46" xfId="7999" xr:uid="{00000000-0005-0000-0000-00002E3B0000}"/>
    <cellStyle name="Normal 29 5" xfId="5252" xr:uid="{00000000-0005-0000-0000-00002F3B0000}"/>
    <cellStyle name="Normal 29 5 2" xfId="10252" xr:uid="{00000000-0005-0000-0000-0000303B0000}"/>
    <cellStyle name="Normal 29 6" xfId="5253" xr:uid="{00000000-0005-0000-0000-0000313B0000}"/>
    <cellStyle name="Normal 29 6 2" xfId="10253" xr:uid="{00000000-0005-0000-0000-0000323B0000}"/>
    <cellStyle name="Normal 29 7" xfId="5254" xr:uid="{00000000-0005-0000-0000-0000333B0000}"/>
    <cellStyle name="Normal 29 7 2" xfId="10254" xr:uid="{00000000-0005-0000-0000-0000343B0000}"/>
    <cellStyle name="Normal 29 8" xfId="5255" xr:uid="{00000000-0005-0000-0000-0000353B0000}"/>
    <cellStyle name="Normal 29 8 2" xfId="10255" xr:uid="{00000000-0005-0000-0000-0000363B0000}"/>
    <cellStyle name="Normal 29 9" xfId="5256" xr:uid="{00000000-0005-0000-0000-0000373B0000}"/>
    <cellStyle name="Normal 3" xfId="2771" xr:uid="{00000000-0005-0000-0000-0000383B0000}"/>
    <cellStyle name="Normal 3 10" xfId="2772" xr:uid="{00000000-0005-0000-0000-0000393B0000}"/>
    <cellStyle name="Normal 3 10 2" xfId="3655" xr:uid="{00000000-0005-0000-0000-00003A3B0000}"/>
    <cellStyle name="Normal 3 10 3" xfId="3964" xr:uid="{00000000-0005-0000-0000-00003B3B0000}"/>
    <cellStyle name="Normal 3 10 4" xfId="10257" xr:uid="{00000000-0005-0000-0000-00003C3B0000}"/>
    <cellStyle name="Normal 3 11" xfId="2773" xr:uid="{00000000-0005-0000-0000-00003D3B0000}"/>
    <cellStyle name="Normal 3 11 2" xfId="3656" xr:uid="{00000000-0005-0000-0000-00003E3B0000}"/>
    <cellStyle name="Normal 3 11 3" xfId="3965" xr:uid="{00000000-0005-0000-0000-00003F3B0000}"/>
    <cellStyle name="Normal 3 12" xfId="2774" xr:uid="{00000000-0005-0000-0000-0000403B0000}"/>
    <cellStyle name="Normal 3 12 2" xfId="3657" xr:uid="{00000000-0005-0000-0000-0000413B0000}"/>
    <cellStyle name="Normal 3 12 3" xfId="3966" xr:uid="{00000000-0005-0000-0000-0000423B0000}"/>
    <cellStyle name="Normal 3 13" xfId="2775" xr:uid="{00000000-0005-0000-0000-0000433B0000}"/>
    <cellStyle name="Normal 3 13 2" xfId="3658" xr:uid="{00000000-0005-0000-0000-0000443B0000}"/>
    <cellStyle name="Normal 3 13 3" xfId="3967" xr:uid="{00000000-0005-0000-0000-0000453B0000}"/>
    <cellStyle name="Normal 3 14" xfId="2776" xr:uid="{00000000-0005-0000-0000-0000463B0000}"/>
    <cellStyle name="Normal 3 14 2" xfId="3659" xr:uid="{00000000-0005-0000-0000-0000473B0000}"/>
    <cellStyle name="Normal 3 14 3" xfId="3968" xr:uid="{00000000-0005-0000-0000-0000483B0000}"/>
    <cellStyle name="Normal 3 15" xfId="2777" xr:uid="{00000000-0005-0000-0000-0000493B0000}"/>
    <cellStyle name="Normal 3 15 2" xfId="3660" xr:uid="{00000000-0005-0000-0000-00004A3B0000}"/>
    <cellStyle name="Normal 3 15 3" xfId="3969" xr:uid="{00000000-0005-0000-0000-00004B3B0000}"/>
    <cellStyle name="Normal 3 16" xfId="2778" xr:uid="{00000000-0005-0000-0000-00004C3B0000}"/>
    <cellStyle name="Normal 3 16 2" xfId="3661" xr:uid="{00000000-0005-0000-0000-00004D3B0000}"/>
    <cellStyle name="Normal 3 16 3" xfId="3970" xr:uid="{00000000-0005-0000-0000-00004E3B0000}"/>
    <cellStyle name="Normal 3 17" xfId="2779" xr:uid="{00000000-0005-0000-0000-00004F3B0000}"/>
    <cellStyle name="Normal 3 17 2" xfId="3662" xr:uid="{00000000-0005-0000-0000-0000503B0000}"/>
    <cellStyle name="Normal 3 17 3" xfId="3971" xr:uid="{00000000-0005-0000-0000-0000513B0000}"/>
    <cellStyle name="Normal 3 18" xfId="3663" xr:uid="{00000000-0005-0000-0000-0000523B0000}"/>
    <cellStyle name="Normal 3 18 2" xfId="5257" xr:uid="{00000000-0005-0000-0000-0000533B0000}"/>
    <cellStyle name="Normal 3 18 3" xfId="6636" xr:uid="{00000000-0005-0000-0000-0000543B0000}"/>
    <cellStyle name="Normal 3 18 4" xfId="6621" xr:uid="{00000000-0005-0000-0000-0000553B0000}"/>
    <cellStyle name="Normal 3 18 5" xfId="7539" xr:uid="{00000000-0005-0000-0000-0000563B0000}"/>
    <cellStyle name="Normal 3 18 6" xfId="8112" xr:uid="{00000000-0005-0000-0000-0000573B0000}"/>
    <cellStyle name="Normal 3 18 7" xfId="7992" xr:uid="{00000000-0005-0000-0000-0000583B0000}"/>
    <cellStyle name="Normal 3 19" xfId="3664" xr:uid="{00000000-0005-0000-0000-0000593B0000}"/>
    <cellStyle name="Normal 3 19 2" xfId="5258" xr:uid="{00000000-0005-0000-0000-00005A3B0000}"/>
    <cellStyle name="Normal 3 19 3" xfId="6637" xr:uid="{00000000-0005-0000-0000-00005B3B0000}"/>
    <cellStyle name="Normal 3 19 4" xfId="6620" xr:uid="{00000000-0005-0000-0000-00005C3B0000}"/>
    <cellStyle name="Normal 3 19 5" xfId="7540" xr:uid="{00000000-0005-0000-0000-00005D3B0000}"/>
    <cellStyle name="Normal 3 19 6" xfId="8113" xr:uid="{00000000-0005-0000-0000-00005E3B0000}"/>
    <cellStyle name="Normal 3 19 7" xfId="7991" xr:uid="{00000000-0005-0000-0000-00005F3B0000}"/>
    <cellStyle name="Normal 3 2" xfId="2780" xr:uid="{00000000-0005-0000-0000-0000603B0000}"/>
    <cellStyle name="Normal 3 2 10" xfId="3665" xr:uid="{00000000-0005-0000-0000-0000613B0000}"/>
    <cellStyle name="Normal 3 2 11" xfId="3666" xr:uid="{00000000-0005-0000-0000-0000623B0000}"/>
    <cellStyle name="Normal 3 2 12" xfId="3667" xr:uid="{00000000-0005-0000-0000-0000633B0000}"/>
    <cellStyle name="Normal 3 2 13" xfId="3668" xr:uid="{00000000-0005-0000-0000-0000643B0000}"/>
    <cellStyle name="Normal 3 2 14" xfId="3669" xr:uid="{00000000-0005-0000-0000-0000653B0000}"/>
    <cellStyle name="Normal 3 2 15" xfId="3670" xr:uid="{00000000-0005-0000-0000-0000663B0000}"/>
    <cellStyle name="Normal 3 2 16" xfId="3671" xr:uid="{00000000-0005-0000-0000-0000673B0000}"/>
    <cellStyle name="Normal 3 2 17" xfId="3672" xr:uid="{00000000-0005-0000-0000-0000683B0000}"/>
    <cellStyle name="Normal 3 2 18" xfId="3673" xr:uid="{00000000-0005-0000-0000-0000693B0000}"/>
    <cellStyle name="Normal 3 2 19" xfId="3674" xr:uid="{00000000-0005-0000-0000-00006A3B0000}"/>
    <cellStyle name="Normal 3 2 2" xfId="2781" xr:uid="{00000000-0005-0000-0000-00006B3B0000}"/>
    <cellStyle name="Normal 3 2 2 10" xfId="3675" xr:uid="{00000000-0005-0000-0000-00006C3B0000}"/>
    <cellStyle name="Normal 3 2 2 11" xfId="3676" xr:uid="{00000000-0005-0000-0000-00006D3B0000}"/>
    <cellStyle name="Normal 3 2 2 12" xfId="3677" xr:uid="{00000000-0005-0000-0000-00006E3B0000}"/>
    <cellStyle name="Normal 3 2 2 13" xfId="3678" xr:uid="{00000000-0005-0000-0000-00006F3B0000}"/>
    <cellStyle name="Normal 3 2 2 14" xfId="3679" xr:uid="{00000000-0005-0000-0000-0000703B0000}"/>
    <cellStyle name="Normal 3 2 2 15" xfId="3680" xr:uid="{00000000-0005-0000-0000-0000713B0000}"/>
    <cellStyle name="Normal 3 2 2 16" xfId="3681" xr:uid="{00000000-0005-0000-0000-0000723B0000}"/>
    <cellStyle name="Normal 3 2 2 17" xfId="3682" xr:uid="{00000000-0005-0000-0000-0000733B0000}"/>
    <cellStyle name="Normal 3 2 2 18" xfId="3683" xr:uid="{00000000-0005-0000-0000-0000743B0000}"/>
    <cellStyle name="Normal 3 2 2 19" xfId="3684" xr:uid="{00000000-0005-0000-0000-0000753B0000}"/>
    <cellStyle name="Normal 3 2 2 2" xfId="3685" xr:uid="{00000000-0005-0000-0000-0000763B0000}"/>
    <cellStyle name="Normal 3 2 2 2 2" xfId="3686" xr:uid="{00000000-0005-0000-0000-0000773B0000}"/>
    <cellStyle name="Normal 3 2 2 2 3" xfId="3973" xr:uid="{00000000-0005-0000-0000-0000783B0000}"/>
    <cellStyle name="Normal 3 2 2 2 4" xfId="10260" xr:uid="{00000000-0005-0000-0000-0000793B0000}"/>
    <cellStyle name="Normal 3 2 2 20" xfId="3687" xr:uid="{00000000-0005-0000-0000-00007A3B0000}"/>
    <cellStyle name="Normal 3 2 2 21" xfId="3688" xr:uid="{00000000-0005-0000-0000-00007B3B0000}"/>
    <cellStyle name="Normal 3 2 2 22" xfId="3689" xr:uid="{00000000-0005-0000-0000-00007C3B0000}"/>
    <cellStyle name="Normal 3 2 2 23" xfId="3690" xr:uid="{00000000-0005-0000-0000-00007D3B0000}"/>
    <cellStyle name="Normal 3 2 2 24" xfId="3691" xr:uid="{00000000-0005-0000-0000-00007E3B0000}"/>
    <cellStyle name="Normal 3 2 2 25" xfId="3692" xr:uid="{00000000-0005-0000-0000-00007F3B0000}"/>
    <cellStyle name="Normal 3 2 2 26" xfId="3972" xr:uid="{00000000-0005-0000-0000-0000803B0000}"/>
    <cellStyle name="Normal 3 2 2 27" xfId="10259" xr:uid="{00000000-0005-0000-0000-0000813B0000}"/>
    <cellStyle name="Normal 3 2 2 3" xfId="3693" xr:uid="{00000000-0005-0000-0000-0000823B0000}"/>
    <cellStyle name="Normal 3 2 2 3 2" xfId="10261" xr:uid="{00000000-0005-0000-0000-0000833B0000}"/>
    <cellStyle name="Normal 3 2 2 4" xfId="3694" xr:uid="{00000000-0005-0000-0000-0000843B0000}"/>
    <cellStyle name="Normal 3 2 2 4 2" xfId="10262" xr:uid="{00000000-0005-0000-0000-0000853B0000}"/>
    <cellStyle name="Normal 3 2 2 5" xfId="3695" xr:uid="{00000000-0005-0000-0000-0000863B0000}"/>
    <cellStyle name="Normal 3 2 2 6" xfId="3696" xr:uid="{00000000-0005-0000-0000-0000873B0000}"/>
    <cellStyle name="Normal 3 2 2 7" xfId="3697" xr:uid="{00000000-0005-0000-0000-0000883B0000}"/>
    <cellStyle name="Normal 3 2 2 8" xfId="3698" xr:uid="{00000000-0005-0000-0000-0000893B0000}"/>
    <cellStyle name="Normal 3 2 2 9" xfId="3699" xr:uid="{00000000-0005-0000-0000-00008A3B0000}"/>
    <cellStyle name="Normal 3 2 20" xfId="3700" xr:uid="{00000000-0005-0000-0000-00008B3B0000}"/>
    <cellStyle name="Normal 3 2 21" xfId="3701" xr:uid="{00000000-0005-0000-0000-00008C3B0000}"/>
    <cellStyle name="Normal 3 2 22" xfId="3702" xr:uid="{00000000-0005-0000-0000-00008D3B0000}"/>
    <cellStyle name="Normal 3 2 23" xfId="3703" xr:uid="{00000000-0005-0000-0000-00008E3B0000}"/>
    <cellStyle name="Normal 3 2 24" xfId="3704" xr:uid="{00000000-0005-0000-0000-00008F3B0000}"/>
    <cellStyle name="Normal 3 2 25" xfId="3705" xr:uid="{00000000-0005-0000-0000-0000903B0000}"/>
    <cellStyle name="Normal 3 2 26" xfId="3706" xr:uid="{00000000-0005-0000-0000-0000913B0000}"/>
    <cellStyle name="Normal 3 2 27" xfId="3707" xr:uid="{00000000-0005-0000-0000-0000923B0000}"/>
    <cellStyle name="Normal 3 2 28" xfId="3708" xr:uid="{00000000-0005-0000-0000-0000933B0000}"/>
    <cellStyle name="Normal 3 2 29" xfId="3709" xr:uid="{00000000-0005-0000-0000-0000943B0000}"/>
    <cellStyle name="Normal 3 2 3" xfId="3710" xr:uid="{00000000-0005-0000-0000-0000953B0000}"/>
    <cellStyle name="Normal 3 2 3 2" xfId="10263" xr:uid="{00000000-0005-0000-0000-0000963B0000}"/>
    <cellStyle name="Normal 3 2 30" xfId="3711" xr:uid="{00000000-0005-0000-0000-0000973B0000}"/>
    <cellStyle name="Normal 3 2 31" xfId="5259" xr:uid="{00000000-0005-0000-0000-0000983B0000}"/>
    <cellStyle name="Normal 3 2 32" xfId="6638" xr:uid="{00000000-0005-0000-0000-0000993B0000}"/>
    <cellStyle name="Normal 3 2 33" xfId="6619" xr:uid="{00000000-0005-0000-0000-00009A3B0000}"/>
    <cellStyle name="Normal 3 2 34" xfId="7541" xr:uid="{00000000-0005-0000-0000-00009B3B0000}"/>
    <cellStyle name="Normal 3 2 35" xfId="8114" xr:uid="{00000000-0005-0000-0000-00009C3B0000}"/>
    <cellStyle name="Normal 3 2 36" xfId="7990" xr:uid="{00000000-0005-0000-0000-00009D3B0000}"/>
    <cellStyle name="Normal 3 2 37" xfId="10258" xr:uid="{00000000-0005-0000-0000-00009E3B0000}"/>
    <cellStyle name="Normal 3 2 4" xfId="3712" xr:uid="{00000000-0005-0000-0000-00009F3B0000}"/>
    <cellStyle name="Normal 3 2 4 2" xfId="10264" xr:uid="{00000000-0005-0000-0000-0000A03B0000}"/>
    <cellStyle name="Normal 3 2 5" xfId="3713" xr:uid="{00000000-0005-0000-0000-0000A13B0000}"/>
    <cellStyle name="Normal 3 2 6" xfId="3714" xr:uid="{00000000-0005-0000-0000-0000A23B0000}"/>
    <cellStyle name="Normal 3 2 7" xfId="3715" xr:uid="{00000000-0005-0000-0000-0000A33B0000}"/>
    <cellStyle name="Normal 3 2 8" xfId="3716" xr:uid="{00000000-0005-0000-0000-0000A43B0000}"/>
    <cellStyle name="Normal 3 2 9" xfId="3717" xr:uid="{00000000-0005-0000-0000-0000A53B0000}"/>
    <cellStyle name="Normal 3 2_QUYET TOAN 2017 Dau tu cong - Tiep" xfId="2782" xr:uid="{00000000-0005-0000-0000-0000A63B0000}"/>
    <cellStyle name="Normal 3 20" xfId="3718" xr:uid="{00000000-0005-0000-0000-0000A73B0000}"/>
    <cellStyle name="Normal 3 20 2" xfId="5260" xr:uid="{00000000-0005-0000-0000-0000A83B0000}"/>
    <cellStyle name="Normal 3 20 3" xfId="6639" xr:uid="{00000000-0005-0000-0000-0000A93B0000}"/>
    <cellStyle name="Normal 3 20 4" xfId="6618" xr:uid="{00000000-0005-0000-0000-0000AA3B0000}"/>
    <cellStyle name="Normal 3 20 5" xfId="7542" xr:uid="{00000000-0005-0000-0000-0000AB3B0000}"/>
    <cellStyle name="Normal 3 20 6" xfId="8115" xr:uid="{00000000-0005-0000-0000-0000AC3B0000}"/>
    <cellStyle name="Normal 3 20 7" xfId="7989" xr:uid="{00000000-0005-0000-0000-0000AD3B0000}"/>
    <cellStyle name="Normal 3 21" xfId="3719" xr:uid="{00000000-0005-0000-0000-0000AE3B0000}"/>
    <cellStyle name="Normal 3 21 2" xfId="5261" xr:uid="{00000000-0005-0000-0000-0000AF3B0000}"/>
    <cellStyle name="Normal 3 21 3" xfId="6640" xr:uid="{00000000-0005-0000-0000-0000B03B0000}"/>
    <cellStyle name="Normal 3 21 4" xfId="6617" xr:uid="{00000000-0005-0000-0000-0000B13B0000}"/>
    <cellStyle name="Normal 3 21 5" xfId="7543" xr:uid="{00000000-0005-0000-0000-0000B23B0000}"/>
    <cellStyle name="Normal 3 21 6" xfId="8116" xr:uid="{00000000-0005-0000-0000-0000B33B0000}"/>
    <cellStyle name="Normal 3 21 7" xfId="7987" xr:uid="{00000000-0005-0000-0000-0000B43B0000}"/>
    <cellStyle name="Normal 3 22" xfId="3720" xr:uid="{00000000-0005-0000-0000-0000B53B0000}"/>
    <cellStyle name="Normal 3 22 2" xfId="5262" xr:uid="{00000000-0005-0000-0000-0000B63B0000}"/>
    <cellStyle name="Normal 3 22 3" xfId="6641" xr:uid="{00000000-0005-0000-0000-0000B73B0000}"/>
    <cellStyle name="Normal 3 22 4" xfId="6616" xr:uid="{00000000-0005-0000-0000-0000B83B0000}"/>
    <cellStyle name="Normal 3 22 5" xfId="7544" xr:uid="{00000000-0005-0000-0000-0000B93B0000}"/>
    <cellStyle name="Normal 3 22 6" xfId="8117" xr:uid="{00000000-0005-0000-0000-0000BA3B0000}"/>
    <cellStyle name="Normal 3 22 7" xfId="7986" xr:uid="{00000000-0005-0000-0000-0000BB3B0000}"/>
    <cellStyle name="Normal 3 23" xfId="3721" xr:uid="{00000000-0005-0000-0000-0000BC3B0000}"/>
    <cellStyle name="Normal 3 23 2" xfId="5263" xr:uid="{00000000-0005-0000-0000-0000BD3B0000}"/>
    <cellStyle name="Normal 3 23 3" xfId="6642" xr:uid="{00000000-0005-0000-0000-0000BE3B0000}"/>
    <cellStyle name="Normal 3 23 4" xfId="6615" xr:uid="{00000000-0005-0000-0000-0000BF3B0000}"/>
    <cellStyle name="Normal 3 23 5" xfId="7545" xr:uid="{00000000-0005-0000-0000-0000C03B0000}"/>
    <cellStyle name="Normal 3 23 6" xfId="8118" xr:uid="{00000000-0005-0000-0000-0000C13B0000}"/>
    <cellStyle name="Normal 3 23 7" xfId="7985" xr:uid="{00000000-0005-0000-0000-0000C23B0000}"/>
    <cellStyle name="Normal 3 24" xfId="3722" xr:uid="{00000000-0005-0000-0000-0000C33B0000}"/>
    <cellStyle name="Normal 3 24 2" xfId="5264" xr:uid="{00000000-0005-0000-0000-0000C43B0000}"/>
    <cellStyle name="Normal 3 24 3" xfId="6643" xr:uid="{00000000-0005-0000-0000-0000C53B0000}"/>
    <cellStyle name="Normal 3 24 4" xfId="6614" xr:uid="{00000000-0005-0000-0000-0000C63B0000}"/>
    <cellStyle name="Normal 3 24 5" xfId="7546" xr:uid="{00000000-0005-0000-0000-0000C73B0000}"/>
    <cellStyle name="Normal 3 24 6" xfId="8119" xr:uid="{00000000-0005-0000-0000-0000C83B0000}"/>
    <cellStyle name="Normal 3 24 7" xfId="7984" xr:uid="{00000000-0005-0000-0000-0000C93B0000}"/>
    <cellStyle name="Normal 3 25" xfId="3723" xr:uid="{00000000-0005-0000-0000-0000CA3B0000}"/>
    <cellStyle name="Normal 3 25 2" xfId="5265" xr:uid="{00000000-0005-0000-0000-0000CB3B0000}"/>
    <cellStyle name="Normal 3 25 3" xfId="6644" xr:uid="{00000000-0005-0000-0000-0000CC3B0000}"/>
    <cellStyle name="Normal 3 25 4" xfId="6613" xr:uid="{00000000-0005-0000-0000-0000CD3B0000}"/>
    <cellStyle name="Normal 3 25 5" xfId="7547" xr:uid="{00000000-0005-0000-0000-0000CE3B0000}"/>
    <cellStyle name="Normal 3 25 6" xfId="8120" xr:uid="{00000000-0005-0000-0000-0000CF3B0000}"/>
    <cellStyle name="Normal 3 25 7" xfId="7983" xr:uid="{00000000-0005-0000-0000-0000D03B0000}"/>
    <cellStyle name="Normal 3 26" xfId="3724" xr:uid="{00000000-0005-0000-0000-0000D13B0000}"/>
    <cellStyle name="Normal 3 26 2" xfId="5266" xr:uid="{00000000-0005-0000-0000-0000D23B0000}"/>
    <cellStyle name="Normal 3 26 3" xfId="6645" xr:uid="{00000000-0005-0000-0000-0000D33B0000}"/>
    <cellStyle name="Normal 3 26 4" xfId="6612" xr:uid="{00000000-0005-0000-0000-0000D43B0000}"/>
    <cellStyle name="Normal 3 26 5" xfId="7548" xr:uid="{00000000-0005-0000-0000-0000D53B0000}"/>
    <cellStyle name="Normal 3 26 6" xfId="8121" xr:uid="{00000000-0005-0000-0000-0000D63B0000}"/>
    <cellStyle name="Normal 3 26 7" xfId="7982" xr:uid="{00000000-0005-0000-0000-0000D73B0000}"/>
    <cellStyle name="Normal 3 27" xfId="3725" xr:uid="{00000000-0005-0000-0000-0000D83B0000}"/>
    <cellStyle name="Normal 3 27 2" xfId="5267" xr:uid="{00000000-0005-0000-0000-0000D93B0000}"/>
    <cellStyle name="Normal 3 27 3" xfId="6646" xr:uid="{00000000-0005-0000-0000-0000DA3B0000}"/>
    <cellStyle name="Normal 3 27 4" xfId="6611" xr:uid="{00000000-0005-0000-0000-0000DB3B0000}"/>
    <cellStyle name="Normal 3 27 5" xfId="7549" xr:uid="{00000000-0005-0000-0000-0000DC3B0000}"/>
    <cellStyle name="Normal 3 27 6" xfId="8122" xr:uid="{00000000-0005-0000-0000-0000DD3B0000}"/>
    <cellStyle name="Normal 3 27 7" xfId="7981" xr:uid="{00000000-0005-0000-0000-0000DE3B0000}"/>
    <cellStyle name="Normal 3 28" xfId="3726" xr:uid="{00000000-0005-0000-0000-0000DF3B0000}"/>
    <cellStyle name="Normal 3 28 2" xfId="5268" xr:uid="{00000000-0005-0000-0000-0000E03B0000}"/>
    <cellStyle name="Normal 3 28 3" xfId="6647" xr:uid="{00000000-0005-0000-0000-0000E13B0000}"/>
    <cellStyle name="Normal 3 28 4" xfId="6609" xr:uid="{00000000-0005-0000-0000-0000E23B0000}"/>
    <cellStyle name="Normal 3 28 5" xfId="7550" xr:uid="{00000000-0005-0000-0000-0000E33B0000}"/>
    <cellStyle name="Normal 3 28 6" xfId="8123" xr:uid="{00000000-0005-0000-0000-0000E43B0000}"/>
    <cellStyle name="Normal 3 28 7" xfId="7980" xr:uid="{00000000-0005-0000-0000-0000E53B0000}"/>
    <cellStyle name="Normal 3 29" xfId="3727" xr:uid="{00000000-0005-0000-0000-0000E63B0000}"/>
    <cellStyle name="Normal 3 29 2" xfId="5269" xr:uid="{00000000-0005-0000-0000-0000E73B0000}"/>
    <cellStyle name="Normal 3 29 3" xfId="6648" xr:uid="{00000000-0005-0000-0000-0000E83B0000}"/>
    <cellStyle name="Normal 3 29 4" xfId="6608" xr:uid="{00000000-0005-0000-0000-0000E93B0000}"/>
    <cellStyle name="Normal 3 29 5" xfId="7551" xr:uid="{00000000-0005-0000-0000-0000EA3B0000}"/>
    <cellStyle name="Normal 3 29 6" xfId="8124" xr:uid="{00000000-0005-0000-0000-0000EB3B0000}"/>
    <cellStyle name="Normal 3 29 7" xfId="7979" xr:uid="{00000000-0005-0000-0000-0000EC3B0000}"/>
    <cellStyle name="Normal 3 3" xfId="2783" xr:uid="{00000000-0005-0000-0000-0000ED3B0000}"/>
    <cellStyle name="Normal 3 3 10" xfId="10265" xr:uid="{00000000-0005-0000-0000-0000EE3B0000}"/>
    <cellStyle name="Normal 3 3 2" xfId="3728" xr:uid="{00000000-0005-0000-0000-0000EF3B0000}"/>
    <cellStyle name="Normal 3 3 3" xfId="3974" xr:uid="{00000000-0005-0000-0000-0000F03B0000}"/>
    <cellStyle name="Normal 3 3 4" xfId="5270" xr:uid="{00000000-0005-0000-0000-0000F13B0000}"/>
    <cellStyle name="Normal 3 3 5" xfId="6649" xr:uid="{00000000-0005-0000-0000-0000F23B0000}"/>
    <cellStyle name="Normal 3 3 6" xfId="6607" xr:uid="{00000000-0005-0000-0000-0000F33B0000}"/>
    <cellStyle name="Normal 3 3 7" xfId="7552" xr:uid="{00000000-0005-0000-0000-0000F43B0000}"/>
    <cellStyle name="Normal 3 3 8" xfId="8125" xr:uid="{00000000-0005-0000-0000-0000F53B0000}"/>
    <cellStyle name="Normal 3 3 9" xfId="7978" xr:uid="{00000000-0005-0000-0000-0000F63B0000}"/>
    <cellStyle name="Normal 3 30" xfId="3729" xr:uid="{00000000-0005-0000-0000-0000F73B0000}"/>
    <cellStyle name="Normal 3 30 2" xfId="5271" xr:uid="{00000000-0005-0000-0000-0000F83B0000}"/>
    <cellStyle name="Normal 3 30 3" xfId="6650" xr:uid="{00000000-0005-0000-0000-0000F93B0000}"/>
    <cellStyle name="Normal 3 30 4" xfId="6606" xr:uid="{00000000-0005-0000-0000-0000FA3B0000}"/>
    <cellStyle name="Normal 3 30 5" xfId="7553" xr:uid="{00000000-0005-0000-0000-0000FB3B0000}"/>
    <cellStyle name="Normal 3 30 6" xfId="8126" xr:uid="{00000000-0005-0000-0000-0000FC3B0000}"/>
    <cellStyle name="Normal 3 30 7" xfId="7976" xr:uid="{00000000-0005-0000-0000-0000FD3B0000}"/>
    <cellStyle name="Normal 3 31" xfId="5272" xr:uid="{00000000-0005-0000-0000-0000FE3B0000}"/>
    <cellStyle name="Normal 3 32" xfId="5273" xr:uid="{00000000-0005-0000-0000-0000FF3B0000}"/>
    <cellStyle name="Normal 3 33" xfId="5274" xr:uid="{00000000-0005-0000-0000-0000003C0000}"/>
    <cellStyle name="Normal 3 34" xfId="5275" xr:uid="{00000000-0005-0000-0000-0000013C0000}"/>
    <cellStyle name="Normal 3 35" xfId="5276" xr:uid="{00000000-0005-0000-0000-0000023C0000}"/>
    <cellStyle name="Normal 3 36" xfId="5277" xr:uid="{00000000-0005-0000-0000-0000033C0000}"/>
    <cellStyle name="Normal 3 37" xfId="5278" xr:uid="{00000000-0005-0000-0000-0000043C0000}"/>
    <cellStyle name="Normal 3 38" xfId="5279" xr:uid="{00000000-0005-0000-0000-0000053C0000}"/>
    <cellStyle name="Normal 3 39" xfId="7538" xr:uid="{00000000-0005-0000-0000-0000063C0000}"/>
    <cellStyle name="Normal 3 4" xfId="2784" xr:uid="{00000000-0005-0000-0000-0000073C0000}"/>
    <cellStyle name="Normal 3 4 10" xfId="10266" xr:uid="{00000000-0005-0000-0000-0000083C0000}"/>
    <cellStyle name="Normal 3 4 2" xfId="3730" xr:uid="{00000000-0005-0000-0000-0000093C0000}"/>
    <cellStyle name="Normal 3 4 3" xfId="3975" xr:uid="{00000000-0005-0000-0000-00000A3C0000}"/>
    <cellStyle name="Normal 3 4 4" xfId="5280" xr:uid="{00000000-0005-0000-0000-00000B3C0000}"/>
    <cellStyle name="Normal 3 4 5" xfId="6651" xr:uid="{00000000-0005-0000-0000-00000C3C0000}"/>
    <cellStyle name="Normal 3 4 6" xfId="6604" xr:uid="{00000000-0005-0000-0000-00000D3C0000}"/>
    <cellStyle name="Normal 3 4 7" xfId="7554" xr:uid="{00000000-0005-0000-0000-00000E3C0000}"/>
    <cellStyle name="Normal 3 4 8" xfId="8135" xr:uid="{00000000-0005-0000-0000-00000F3C0000}"/>
    <cellStyle name="Normal 3 4 9" xfId="7975" xr:uid="{00000000-0005-0000-0000-0000103C0000}"/>
    <cellStyle name="Normal 3 40" xfId="10256" xr:uid="{00000000-0005-0000-0000-0000113C0000}"/>
    <cellStyle name="Normal 3 48" xfId="30606" xr:uid="{00000000-0005-0000-0000-0000123C0000}"/>
    <cellStyle name="Normal 3 5" xfId="2785" xr:uid="{00000000-0005-0000-0000-0000133C0000}"/>
    <cellStyle name="Normal 3 5 2" xfId="3731" xr:uid="{00000000-0005-0000-0000-0000143C0000}"/>
    <cellStyle name="Normal 3 5 3" xfId="3976" xr:uid="{00000000-0005-0000-0000-0000153C0000}"/>
    <cellStyle name="Normal 3 5 4" xfId="10267" xr:uid="{00000000-0005-0000-0000-0000163C0000}"/>
    <cellStyle name="Normal 3 6" xfId="2786" xr:uid="{00000000-0005-0000-0000-0000173C0000}"/>
    <cellStyle name="Normal 3 6 2" xfId="3732" xr:uid="{00000000-0005-0000-0000-0000183C0000}"/>
    <cellStyle name="Normal 3 6 3" xfId="3977" xr:uid="{00000000-0005-0000-0000-0000193C0000}"/>
    <cellStyle name="Normal 3 6 4" xfId="10268" xr:uid="{00000000-0005-0000-0000-00001A3C0000}"/>
    <cellStyle name="Normal 3 7" xfId="2787" xr:uid="{00000000-0005-0000-0000-00001B3C0000}"/>
    <cellStyle name="Normal 3 7 2" xfId="3733" xr:uid="{00000000-0005-0000-0000-00001C3C0000}"/>
    <cellStyle name="Normal 3 7 3" xfId="3978" xr:uid="{00000000-0005-0000-0000-00001D3C0000}"/>
    <cellStyle name="Normal 3 7 4" xfId="10269" xr:uid="{00000000-0005-0000-0000-00001E3C0000}"/>
    <cellStyle name="Normal 3 8" xfId="2788" xr:uid="{00000000-0005-0000-0000-00001F3C0000}"/>
    <cellStyle name="Normal 3 8 2" xfId="3734" xr:uid="{00000000-0005-0000-0000-0000203C0000}"/>
    <cellStyle name="Normal 3 8 3" xfId="3979" xr:uid="{00000000-0005-0000-0000-0000213C0000}"/>
    <cellStyle name="Normal 3 8 4" xfId="10270" xr:uid="{00000000-0005-0000-0000-0000223C0000}"/>
    <cellStyle name="Normal 3 9" xfId="2789" xr:uid="{00000000-0005-0000-0000-0000233C0000}"/>
    <cellStyle name="Normal 3 9 2" xfId="3735" xr:uid="{00000000-0005-0000-0000-0000243C0000}"/>
    <cellStyle name="Normal 3 9 3" xfId="3980" xr:uid="{00000000-0005-0000-0000-0000253C0000}"/>
    <cellStyle name="Normal 3_QUYET TOAN 2017 Dau tu cong - Tiep" xfId="2790" xr:uid="{00000000-0005-0000-0000-0000263C0000}"/>
    <cellStyle name="Normal 30" xfId="2791" xr:uid="{00000000-0005-0000-0000-0000273C0000}"/>
    <cellStyle name="Normal 30 10" xfId="5282" xr:uid="{00000000-0005-0000-0000-0000283C0000}"/>
    <cellStyle name="Normal 30 11" xfId="5283" xr:uid="{00000000-0005-0000-0000-0000293C0000}"/>
    <cellStyle name="Normal 30 12" xfId="5284" xr:uid="{00000000-0005-0000-0000-00002A3C0000}"/>
    <cellStyle name="Normal 30 13" xfId="5285" xr:uid="{00000000-0005-0000-0000-00002B3C0000}"/>
    <cellStyle name="Normal 30 14" xfId="5286" xr:uid="{00000000-0005-0000-0000-00002C3C0000}"/>
    <cellStyle name="Normal 30 15" xfId="5287" xr:uid="{00000000-0005-0000-0000-00002D3C0000}"/>
    <cellStyle name="Normal 30 16" xfId="5288" xr:uid="{00000000-0005-0000-0000-00002E3C0000}"/>
    <cellStyle name="Normal 30 17" xfId="5289" xr:uid="{00000000-0005-0000-0000-00002F3C0000}"/>
    <cellStyle name="Normal 30 18" xfId="5290" xr:uid="{00000000-0005-0000-0000-0000303C0000}"/>
    <cellStyle name="Normal 30 19" xfId="5291" xr:uid="{00000000-0005-0000-0000-0000313C0000}"/>
    <cellStyle name="Normal 30 2" xfId="3736" xr:uid="{00000000-0005-0000-0000-0000323C0000}"/>
    <cellStyle name="Normal 30 2 2" xfId="5292" xr:uid="{00000000-0005-0000-0000-0000333C0000}"/>
    <cellStyle name="Normal 30 2 3" xfId="6654" xr:uid="{00000000-0005-0000-0000-0000343C0000}"/>
    <cellStyle name="Normal 30 2 4" xfId="6600" xr:uid="{00000000-0005-0000-0000-0000353C0000}"/>
    <cellStyle name="Normal 30 2 5" xfId="7555" xr:uid="{00000000-0005-0000-0000-0000363C0000}"/>
    <cellStyle name="Normal 30 2 6" xfId="8143" xr:uid="{00000000-0005-0000-0000-0000373C0000}"/>
    <cellStyle name="Normal 30 2 7" xfId="7972" xr:uid="{00000000-0005-0000-0000-0000383C0000}"/>
    <cellStyle name="Normal 30 2 8" xfId="10271" xr:uid="{00000000-0005-0000-0000-0000393C0000}"/>
    <cellStyle name="Normal 30 20" xfId="5293" xr:uid="{00000000-0005-0000-0000-00003A3C0000}"/>
    <cellStyle name="Normal 30 21" xfId="5294" xr:uid="{00000000-0005-0000-0000-00003B3C0000}"/>
    <cellStyle name="Normal 30 22" xfId="5295" xr:uid="{00000000-0005-0000-0000-00003C3C0000}"/>
    <cellStyle name="Normal 30 23" xfId="5296" xr:uid="{00000000-0005-0000-0000-00003D3C0000}"/>
    <cellStyle name="Normal 30 24" xfId="5297" xr:uid="{00000000-0005-0000-0000-00003E3C0000}"/>
    <cellStyle name="Normal 30 25" xfId="5298" xr:uid="{00000000-0005-0000-0000-00003F3C0000}"/>
    <cellStyle name="Normal 30 26" xfId="5299" xr:uid="{00000000-0005-0000-0000-0000403C0000}"/>
    <cellStyle name="Normal 30 27" xfId="5300" xr:uid="{00000000-0005-0000-0000-0000413C0000}"/>
    <cellStyle name="Normal 30 28" xfId="5301" xr:uid="{00000000-0005-0000-0000-0000423C0000}"/>
    <cellStyle name="Normal 30 29" xfId="5302" xr:uid="{00000000-0005-0000-0000-0000433C0000}"/>
    <cellStyle name="Normal 30 3" xfId="3981" xr:uid="{00000000-0005-0000-0000-0000443C0000}"/>
    <cellStyle name="Normal 30 3 2" xfId="5303" xr:uid="{00000000-0005-0000-0000-0000453C0000}"/>
    <cellStyle name="Normal 30 3 3" xfId="6656" xr:uid="{00000000-0005-0000-0000-0000463C0000}"/>
    <cellStyle name="Normal 30 3 4" xfId="6598" xr:uid="{00000000-0005-0000-0000-0000473C0000}"/>
    <cellStyle name="Normal 30 3 5" xfId="7556" xr:uid="{00000000-0005-0000-0000-0000483C0000}"/>
    <cellStyle name="Normal 30 3 6" xfId="8145" xr:uid="{00000000-0005-0000-0000-0000493C0000}"/>
    <cellStyle name="Normal 30 3 7" xfId="7971" xr:uid="{00000000-0005-0000-0000-00004A3C0000}"/>
    <cellStyle name="Normal 30 3 8" xfId="10272" xr:uid="{00000000-0005-0000-0000-00004B3C0000}"/>
    <cellStyle name="Normal 30 30" xfId="5304" xr:uid="{00000000-0005-0000-0000-00004C3C0000}"/>
    <cellStyle name="Normal 30 31" xfId="5305" xr:uid="{00000000-0005-0000-0000-00004D3C0000}"/>
    <cellStyle name="Normal 30 32" xfId="5306" xr:uid="{00000000-0005-0000-0000-00004E3C0000}"/>
    <cellStyle name="Normal 30 33" xfId="5307" xr:uid="{00000000-0005-0000-0000-00004F3C0000}"/>
    <cellStyle name="Normal 30 34" xfId="5308" xr:uid="{00000000-0005-0000-0000-0000503C0000}"/>
    <cellStyle name="Normal 30 35" xfId="5309" xr:uid="{00000000-0005-0000-0000-0000513C0000}"/>
    <cellStyle name="Normal 30 36" xfId="5310" xr:uid="{00000000-0005-0000-0000-0000523C0000}"/>
    <cellStyle name="Normal 30 37" xfId="5311" xr:uid="{00000000-0005-0000-0000-0000533C0000}"/>
    <cellStyle name="Normal 30 38" xfId="5312" xr:uid="{00000000-0005-0000-0000-0000543C0000}"/>
    <cellStyle name="Normal 30 39" xfId="5313" xr:uid="{00000000-0005-0000-0000-0000553C0000}"/>
    <cellStyle name="Normal 30 4" xfId="5281" xr:uid="{00000000-0005-0000-0000-0000563C0000}"/>
    <cellStyle name="Normal 30 4 2" xfId="10273" xr:uid="{00000000-0005-0000-0000-0000573C0000}"/>
    <cellStyle name="Normal 30 40" xfId="5314" xr:uid="{00000000-0005-0000-0000-0000583C0000}"/>
    <cellStyle name="Normal 30 41" xfId="5315" xr:uid="{00000000-0005-0000-0000-0000593C0000}"/>
    <cellStyle name="Normal 30 42" xfId="5316" xr:uid="{00000000-0005-0000-0000-00005A3C0000}"/>
    <cellStyle name="Normal 30 43" xfId="6652" xr:uid="{00000000-0005-0000-0000-00005B3C0000}"/>
    <cellStyle name="Normal 30 44" xfId="6603" xr:uid="{00000000-0005-0000-0000-00005C3C0000}"/>
    <cellStyle name="Normal 30 45" xfId="8140" xr:uid="{00000000-0005-0000-0000-00005D3C0000}"/>
    <cellStyle name="Normal 30 46" xfId="7973" xr:uid="{00000000-0005-0000-0000-00005E3C0000}"/>
    <cellStyle name="Normal 30 5" xfId="5317" xr:uid="{00000000-0005-0000-0000-00005F3C0000}"/>
    <cellStyle name="Normal 30 5 2" xfId="10274" xr:uid="{00000000-0005-0000-0000-0000603C0000}"/>
    <cellStyle name="Normal 30 6" xfId="5318" xr:uid="{00000000-0005-0000-0000-0000613C0000}"/>
    <cellStyle name="Normal 30 6 2" xfId="10275" xr:uid="{00000000-0005-0000-0000-0000623C0000}"/>
    <cellStyle name="Normal 30 7" xfId="5319" xr:uid="{00000000-0005-0000-0000-0000633C0000}"/>
    <cellStyle name="Normal 30 7 2" xfId="10276" xr:uid="{00000000-0005-0000-0000-0000643C0000}"/>
    <cellStyle name="Normal 30 8" xfId="5320" xr:uid="{00000000-0005-0000-0000-0000653C0000}"/>
    <cellStyle name="Normal 30 8 2" xfId="10277" xr:uid="{00000000-0005-0000-0000-0000663C0000}"/>
    <cellStyle name="Normal 30 9" xfId="5321" xr:uid="{00000000-0005-0000-0000-0000673C0000}"/>
    <cellStyle name="Normal 31" xfId="2792" xr:uid="{00000000-0005-0000-0000-0000683C0000}"/>
    <cellStyle name="Normal 31 2" xfId="2793" xr:uid="{00000000-0005-0000-0000-0000693C0000}"/>
    <cellStyle name="Normal 31 2 2" xfId="10278" xr:uid="{00000000-0005-0000-0000-00006A3C0000}"/>
    <cellStyle name="Normal 31 3" xfId="3737" xr:uid="{00000000-0005-0000-0000-00006B3C0000}"/>
    <cellStyle name="Normal 31 3 2" xfId="10279" xr:uid="{00000000-0005-0000-0000-00006C3C0000}"/>
    <cellStyle name="Normal 31 4" xfId="3982" xr:uid="{00000000-0005-0000-0000-00006D3C0000}"/>
    <cellStyle name="Normal 31 4 2" xfId="10280" xr:uid="{00000000-0005-0000-0000-00006E3C0000}"/>
    <cellStyle name="Normal 31 5" xfId="10281" xr:uid="{00000000-0005-0000-0000-00006F3C0000}"/>
    <cellStyle name="Normal 31 6" xfId="10282" xr:uid="{00000000-0005-0000-0000-0000703C0000}"/>
    <cellStyle name="Normal 31 7" xfId="10283" xr:uid="{00000000-0005-0000-0000-0000713C0000}"/>
    <cellStyle name="Normal 31 8" xfId="10284" xr:uid="{00000000-0005-0000-0000-0000723C0000}"/>
    <cellStyle name="Normal 32" xfId="2794" xr:uid="{00000000-0005-0000-0000-0000733C0000}"/>
    <cellStyle name="Normal 32 10" xfId="5322" xr:uid="{00000000-0005-0000-0000-0000743C0000}"/>
    <cellStyle name="Normal 32 11" xfId="5323" xr:uid="{00000000-0005-0000-0000-0000753C0000}"/>
    <cellStyle name="Normal 32 12" xfId="5324" xr:uid="{00000000-0005-0000-0000-0000763C0000}"/>
    <cellStyle name="Normal 32 13" xfId="5325" xr:uid="{00000000-0005-0000-0000-0000773C0000}"/>
    <cellStyle name="Normal 32 14" xfId="5326" xr:uid="{00000000-0005-0000-0000-0000783C0000}"/>
    <cellStyle name="Normal 32 15" xfId="5327" xr:uid="{00000000-0005-0000-0000-0000793C0000}"/>
    <cellStyle name="Normal 32 16" xfId="5328" xr:uid="{00000000-0005-0000-0000-00007A3C0000}"/>
    <cellStyle name="Normal 32 17" xfId="5329" xr:uid="{00000000-0005-0000-0000-00007B3C0000}"/>
    <cellStyle name="Normal 32 18" xfId="5330" xr:uid="{00000000-0005-0000-0000-00007C3C0000}"/>
    <cellStyle name="Normal 32 19" xfId="5331" xr:uid="{00000000-0005-0000-0000-00007D3C0000}"/>
    <cellStyle name="Normal 32 2" xfId="5332" xr:uid="{00000000-0005-0000-0000-00007E3C0000}"/>
    <cellStyle name="Normal 32 20" xfId="5333" xr:uid="{00000000-0005-0000-0000-00007F3C0000}"/>
    <cellStyle name="Normal 32 21" xfId="5334" xr:uid="{00000000-0005-0000-0000-0000803C0000}"/>
    <cellStyle name="Normal 32 22" xfId="5335" xr:uid="{00000000-0005-0000-0000-0000813C0000}"/>
    <cellStyle name="Normal 32 23" xfId="5336" xr:uid="{00000000-0005-0000-0000-0000823C0000}"/>
    <cellStyle name="Normal 32 24" xfId="5337" xr:uid="{00000000-0005-0000-0000-0000833C0000}"/>
    <cellStyle name="Normal 32 25" xfId="5338" xr:uid="{00000000-0005-0000-0000-0000843C0000}"/>
    <cellStyle name="Normal 32 26" xfId="5339" xr:uid="{00000000-0005-0000-0000-0000853C0000}"/>
    <cellStyle name="Normal 32 27" xfId="5340" xr:uid="{00000000-0005-0000-0000-0000863C0000}"/>
    <cellStyle name="Normal 32 28" xfId="5341" xr:uid="{00000000-0005-0000-0000-0000873C0000}"/>
    <cellStyle name="Normal 32 29" xfId="5342" xr:uid="{00000000-0005-0000-0000-0000883C0000}"/>
    <cellStyle name="Normal 32 3" xfId="5343" xr:uid="{00000000-0005-0000-0000-0000893C0000}"/>
    <cellStyle name="Normal 32 30" xfId="5344" xr:uid="{00000000-0005-0000-0000-00008A3C0000}"/>
    <cellStyle name="Normal 32 31" xfId="5345" xr:uid="{00000000-0005-0000-0000-00008B3C0000}"/>
    <cellStyle name="Normal 32 32" xfId="5346" xr:uid="{00000000-0005-0000-0000-00008C3C0000}"/>
    <cellStyle name="Normal 32 33" xfId="5347" xr:uid="{00000000-0005-0000-0000-00008D3C0000}"/>
    <cellStyle name="Normal 32 34" xfId="5348" xr:uid="{00000000-0005-0000-0000-00008E3C0000}"/>
    <cellStyle name="Normal 32 35" xfId="5349" xr:uid="{00000000-0005-0000-0000-00008F3C0000}"/>
    <cellStyle name="Normal 32 36" xfId="5350" xr:uid="{00000000-0005-0000-0000-0000903C0000}"/>
    <cellStyle name="Normal 32 37" xfId="5351" xr:uid="{00000000-0005-0000-0000-0000913C0000}"/>
    <cellStyle name="Normal 32 38" xfId="5352" xr:uid="{00000000-0005-0000-0000-0000923C0000}"/>
    <cellStyle name="Normal 32 4" xfId="5353" xr:uid="{00000000-0005-0000-0000-0000933C0000}"/>
    <cellStyle name="Normal 32 5" xfId="5354" xr:uid="{00000000-0005-0000-0000-0000943C0000}"/>
    <cellStyle name="Normal 32 6" xfId="5355" xr:uid="{00000000-0005-0000-0000-0000953C0000}"/>
    <cellStyle name="Normal 32 7" xfId="5356" xr:uid="{00000000-0005-0000-0000-0000963C0000}"/>
    <cellStyle name="Normal 32 8" xfId="5357" xr:uid="{00000000-0005-0000-0000-0000973C0000}"/>
    <cellStyle name="Normal 32 9" xfId="5358" xr:uid="{00000000-0005-0000-0000-0000983C0000}"/>
    <cellStyle name="Normal 33" xfId="2795" xr:uid="{00000000-0005-0000-0000-0000993C0000}"/>
    <cellStyle name="Normal 33 10" xfId="5360" xr:uid="{00000000-0005-0000-0000-00009A3C0000}"/>
    <cellStyle name="Normal 33 11" xfId="5361" xr:uid="{00000000-0005-0000-0000-00009B3C0000}"/>
    <cellStyle name="Normal 33 12" xfId="5362" xr:uid="{00000000-0005-0000-0000-00009C3C0000}"/>
    <cellStyle name="Normal 33 13" xfId="5363" xr:uid="{00000000-0005-0000-0000-00009D3C0000}"/>
    <cellStyle name="Normal 33 14" xfId="5364" xr:uid="{00000000-0005-0000-0000-00009E3C0000}"/>
    <cellStyle name="Normal 33 15" xfId="5365" xr:uid="{00000000-0005-0000-0000-00009F3C0000}"/>
    <cellStyle name="Normal 33 16" xfId="5366" xr:uid="{00000000-0005-0000-0000-0000A03C0000}"/>
    <cellStyle name="Normal 33 17" xfId="5367" xr:uid="{00000000-0005-0000-0000-0000A13C0000}"/>
    <cellStyle name="Normal 33 18" xfId="5368" xr:uid="{00000000-0005-0000-0000-0000A23C0000}"/>
    <cellStyle name="Normal 33 19" xfId="5369" xr:uid="{00000000-0005-0000-0000-0000A33C0000}"/>
    <cellStyle name="Normal 33 2" xfId="5359" xr:uid="{00000000-0005-0000-0000-0000A43C0000}"/>
    <cellStyle name="Normal 33 20" xfId="5370" xr:uid="{00000000-0005-0000-0000-0000A53C0000}"/>
    <cellStyle name="Normal 33 21" xfId="5371" xr:uid="{00000000-0005-0000-0000-0000A63C0000}"/>
    <cellStyle name="Normal 33 22" xfId="5372" xr:uid="{00000000-0005-0000-0000-0000A73C0000}"/>
    <cellStyle name="Normal 33 23" xfId="5373" xr:uid="{00000000-0005-0000-0000-0000A83C0000}"/>
    <cellStyle name="Normal 33 24" xfId="5374" xr:uid="{00000000-0005-0000-0000-0000A93C0000}"/>
    <cellStyle name="Normal 33 25" xfId="5375" xr:uid="{00000000-0005-0000-0000-0000AA3C0000}"/>
    <cellStyle name="Normal 33 26" xfId="5376" xr:uid="{00000000-0005-0000-0000-0000AB3C0000}"/>
    <cellStyle name="Normal 33 27" xfId="5377" xr:uid="{00000000-0005-0000-0000-0000AC3C0000}"/>
    <cellStyle name="Normal 33 28" xfId="5378" xr:uid="{00000000-0005-0000-0000-0000AD3C0000}"/>
    <cellStyle name="Normal 33 29" xfId="5379" xr:uid="{00000000-0005-0000-0000-0000AE3C0000}"/>
    <cellStyle name="Normal 33 3" xfId="5380" xr:uid="{00000000-0005-0000-0000-0000AF3C0000}"/>
    <cellStyle name="Normal 33 30" xfId="5381" xr:uid="{00000000-0005-0000-0000-0000B03C0000}"/>
    <cellStyle name="Normal 33 31" xfId="5382" xr:uid="{00000000-0005-0000-0000-0000B13C0000}"/>
    <cellStyle name="Normal 33 32" xfId="5383" xr:uid="{00000000-0005-0000-0000-0000B23C0000}"/>
    <cellStyle name="Normal 33 33" xfId="5384" xr:uid="{00000000-0005-0000-0000-0000B33C0000}"/>
    <cellStyle name="Normal 33 34" xfId="5385" xr:uid="{00000000-0005-0000-0000-0000B43C0000}"/>
    <cellStyle name="Normal 33 35" xfId="5386" xr:uid="{00000000-0005-0000-0000-0000B53C0000}"/>
    <cellStyle name="Normal 33 36" xfId="5387" xr:uid="{00000000-0005-0000-0000-0000B63C0000}"/>
    <cellStyle name="Normal 33 37" xfId="5388" xr:uid="{00000000-0005-0000-0000-0000B73C0000}"/>
    <cellStyle name="Normal 33 38" xfId="5389" xr:uid="{00000000-0005-0000-0000-0000B83C0000}"/>
    <cellStyle name="Normal 33 39" xfId="5390" xr:uid="{00000000-0005-0000-0000-0000B93C0000}"/>
    <cellStyle name="Normal 33 4" xfId="5391" xr:uid="{00000000-0005-0000-0000-0000BA3C0000}"/>
    <cellStyle name="Normal 33 40" xfId="5392" xr:uid="{00000000-0005-0000-0000-0000BB3C0000}"/>
    <cellStyle name="Normal 33 41" xfId="5393" xr:uid="{00000000-0005-0000-0000-0000BC3C0000}"/>
    <cellStyle name="Normal 33 42" xfId="5394" xr:uid="{00000000-0005-0000-0000-0000BD3C0000}"/>
    <cellStyle name="Normal 33 43" xfId="6664" xr:uid="{00000000-0005-0000-0000-0000BE3C0000}"/>
    <cellStyle name="Normal 33 44" xfId="6543" xr:uid="{00000000-0005-0000-0000-0000BF3C0000}"/>
    <cellStyle name="Normal 33 45" xfId="8149" xr:uid="{00000000-0005-0000-0000-0000C03C0000}"/>
    <cellStyle name="Normal 33 46" xfId="7968" xr:uid="{00000000-0005-0000-0000-0000C13C0000}"/>
    <cellStyle name="Normal 33 47" xfId="10285" xr:uid="{00000000-0005-0000-0000-0000C23C0000}"/>
    <cellStyle name="Normal 33 5" xfId="5395" xr:uid="{00000000-0005-0000-0000-0000C33C0000}"/>
    <cellStyle name="Normal 33 6" xfId="5396" xr:uid="{00000000-0005-0000-0000-0000C43C0000}"/>
    <cellStyle name="Normal 33 7" xfId="5397" xr:uid="{00000000-0005-0000-0000-0000C53C0000}"/>
    <cellStyle name="Normal 33 8" xfId="5398" xr:uid="{00000000-0005-0000-0000-0000C63C0000}"/>
    <cellStyle name="Normal 33 9" xfId="5399" xr:uid="{00000000-0005-0000-0000-0000C73C0000}"/>
    <cellStyle name="Normal 34" xfId="2796" xr:uid="{00000000-0005-0000-0000-0000C83C0000}"/>
    <cellStyle name="Normal 34 10" xfId="5400" xr:uid="{00000000-0005-0000-0000-0000C93C0000}"/>
    <cellStyle name="Normal 34 11" xfId="5401" xr:uid="{00000000-0005-0000-0000-0000CA3C0000}"/>
    <cellStyle name="Normal 34 12" xfId="5402" xr:uid="{00000000-0005-0000-0000-0000CB3C0000}"/>
    <cellStyle name="Normal 34 13" xfId="5403" xr:uid="{00000000-0005-0000-0000-0000CC3C0000}"/>
    <cellStyle name="Normal 34 14" xfId="5404" xr:uid="{00000000-0005-0000-0000-0000CD3C0000}"/>
    <cellStyle name="Normal 34 15" xfId="5405" xr:uid="{00000000-0005-0000-0000-0000CE3C0000}"/>
    <cellStyle name="Normal 34 16" xfId="5406" xr:uid="{00000000-0005-0000-0000-0000CF3C0000}"/>
    <cellStyle name="Normal 34 17" xfId="5407" xr:uid="{00000000-0005-0000-0000-0000D03C0000}"/>
    <cellStyle name="Normal 34 18" xfId="5408" xr:uid="{00000000-0005-0000-0000-0000D13C0000}"/>
    <cellStyle name="Normal 34 19" xfId="5409" xr:uid="{00000000-0005-0000-0000-0000D23C0000}"/>
    <cellStyle name="Normal 34 2" xfId="5410" xr:uid="{00000000-0005-0000-0000-0000D33C0000}"/>
    <cellStyle name="Normal 34 20" xfId="5411" xr:uid="{00000000-0005-0000-0000-0000D43C0000}"/>
    <cellStyle name="Normal 34 21" xfId="5412" xr:uid="{00000000-0005-0000-0000-0000D53C0000}"/>
    <cellStyle name="Normal 34 22" xfId="5413" xr:uid="{00000000-0005-0000-0000-0000D63C0000}"/>
    <cellStyle name="Normal 34 23" xfId="5414" xr:uid="{00000000-0005-0000-0000-0000D73C0000}"/>
    <cellStyle name="Normal 34 24" xfId="5415" xr:uid="{00000000-0005-0000-0000-0000D83C0000}"/>
    <cellStyle name="Normal 34 25" xfId="5416" xr:uid="{00000000-0005-0000-0000-0000D93C0000}"/>
    <cellStyle name="Normal 34 26" xfId="5417" xr:uid="{00000000-0005-0000-0000-0000DA3C0000}"/>
    <cellStyle name="Normal 34 27" xfId="5418" xr:uid="{00000000-0005-0000-0000-0000DB3C0000}"/>
    <cellStyle name="Normal 34 28" xfId="5419" xr:uid="{00000000-0005-0000-0000-0000DC3C0000}"/>
    <cellStyle name="Normal 34 29" xfId="5420" xr:uid="{00000000-0005-0000-0000-0000DD3C0000}"/>
    <cellStyle name="Normal 34 3" xfId="5421" xr:uid="{00000000-0005-0000-0000-0000DE3C0000}"/>
    <cellStyle name="Normal 34 30" xfId="5422" xr:uid="{00000000-0005-0000-0000-0000DF3C0000}"/>
    <cellStyle name="Normal 34 31" xfId="5423" xr:uid="{00000000-0005-0000-0000-0000E03C0000}"/>
    <cellStyle name="Normal 34 32" xfId="5424" xr:uid="{00000000-0005-0000-0000-0000E13C0000}"/>
    <cellStyle name="Normal 34 33" xfId="5425" xr:uid="{00000000-0005-0000-0000-0000E23C0000}"/>
    <cellStyle name="Normal 34 34" xfId="5426" xr:uid="{00000000-0005-0000-0000-0000E33C0000}"/>
    <cellStyle name="Normal 34 35" xfId="5427" xr:uid="{00000000-0005-0000-0000-0000E43C0000}"/>
    <cellStyle name="Normal 34 36" xfId="5428" xr:uid="{00000000-0005-0000-0000-0000E53C0000}"/>
    <cellStyle name="Normal 34 37" xfId="5429" xr:uid="{00000000-0005-0000-0000-0000E63C0000}"/>
    <cellStyle name="Normal 34 38" xfId="5430" xr:uid="{00000000-0005-0000-0000-0000E73C0000}"/>
    <cellStyle name="Normal 34 39" xfId="5431" xr:uid="{00000000-0005-0000-0000-0000E83C0000}"/>
    <cellStyle name="Normal 34 4" xfId="5432" xr:uid="{00000000-0005-0000-0000-0000E93C0000}"/>
    <cellStyle name="Normal 34 40" xfId="5433" xr:uid="{00000000-0005-0000-0000-0000EA3C0000}"/>
    <cellStyle name="Normal 34 41" xfId="5434" xr:uid="{00000000-0005-0000-0000-0000EB3C0000}"/>
    <cellStyle name="Normal 34 42" xfId="5435" xr:uid="{00000000-0005-0000-0000-0000EC3C0000}"/>
    <cellStyle name="Normal 34 5" xfId="5436" xr:uid="{00000000-0005-0000-0000-0000ED3C0000}"/>
    <cellStyle name="Normal 34 6" xfId="5437" xr:uid="{00000000-0005-0000-0000-0000EE3C0000}"/>
    <cellStyle name="Normal 34 7" xfId="5438" xr:uid="{00000000-0005-0000-0000-0000EF3C0000}"/>
    <cellStyle name="Normal 34 8" xfId="5439" xr:uid="{00000000-0005-0000-0000-0000F03C0000}"/>
    <cellStyle name="Normal 34 9" xfId="5440" xr:uid="{00000000-0005-0000-0000-0000F13C0000}"/>
    <cellStyle name="Normal 35" xfId="2797" xr:uid="{00000000-0005-0000-0000-0000F23C0000}"/>
    <cellStyle name="Normal 35 10" xfId="5442" xr:uid="{00000000-0005-0000-0000-0000F33C0000}"/>
    <cellStyle name="Normal 35 11" xfId="5443" xr:uid="{00000000-0005-0000-0000-0000F43C0000}"/>
    <cellStyle name="Normal 35 12" xfId="5444" xr:uid="{00000000-0005-0000-0000-0000F53C0000}"/>
    <cellStyle name="Normal 35 13" xfId="5445" xr:uid="{00000000-0005-0000-0000-0000F63C0000}"/>
    <cellStyle name="Normal 35 14" xfId="5446" xr:uid="{00000000-0005-0000-0000-0000F73C0000}"/>
    <cellStyle name="Normal 35 15" xfId="5447" xr:uid="{00000000-0005-0000-0000-0000F83C0000}"/>
    <cellStyle name="Normal 35 16" xfId="5448" xr:uid="{00000000-0005-0000-0000-0000F93C0000}"/>
    <cellStyle name="Normal 35 17" xfId="5449" xr:uid="{00000000-0005-0000-0000-0000FA3C0000}"/>
    <cellStyle name="Normal 35 18" xfId="5450" xr:uid="{00000000-0005-0000-0000-0000FB3C0000}"/>
    <cellStyle name="Normal 35 19" xfId="5451" xr:uid="{00000000-0005-0000-0000-0000FC3C0000}"/>
    <cellStyle name="Normal 35 2" xfId="5441" xr:uid="{00000000-0005-0000-0000-0000FD3C0000}"/>
    <cellStyle name="Normal 35 20" xfId="5452" xr:uid="{00000000-0005-0000-0000-0000FE3C0000}"/>
    <cellStyle name="Normal 35 21" xfId="5453" xr:uid="{00000000-0005-0000-0000-0000FF3C0000}"/>
    <cellStyle name="Normal 35 22" xfId="5454" xr:uid="{00000000-0005-0000-0000-0000003D0000}"/>
    <cellStyle name="Normal 35 23" xfId="5455" xr:uid="{00000000-0005-0000-0000-0000013D0000}"/>
    <cellStyle name="Normal 35 24" xfId="5456" xr:uid="{00000000-0005-0000-0000-0000023D0000}"/>
    <cellStyle name="Normal 35 25" xfId="5457" xr:uid="{00000000-0005-0000-0000-0000033D0000}"/>
    <cellStyle name="Normal 35 26" xfId="5458" xr:uid="{00000000-0005-0000-0000-0000043D0000}"/>
    <cellStyle name="Normal 35 27" xfId="5459" xr:uid="{00000000-0005-0000-0000-0000053D0000}"/>
    <cellStyle name="Normal 35 28" xfId="5460" xr:uid="{00000000-0005-0000-0000-0000063D0000}"/>
    <cellStyle name="Normal 35 29" xfId="5461" xr:uid="{00000000-0005-0000-0000-0000073D0000}"/>
    <cellStyle name="Normal 35 3" xfId="5462" xr:uid="{00000000-0005-0000-0000-0000083D0000}"/>
    <cellStyle name="Normal 35 30" xfId="5463" xr:uid="{00000000-0005-0000-0000-0000093D0000}"/>
    <cellStyle name="Normal 35 31" xfId="5464" xr:uid="{00000000-0005-0000-0000-00000A3D0000}"/>
    <cellStyle name="Normal 35 32" xfId="5465" xr:uid="{00000000-0005-0000-0000-00000B3D0000}"/>
    <cellStyle name="Normal 35 33" xfId="5466" xr:uid="{00000000-0005-0000-0000-00000C3D0000}"/>
    <cellStyle name="Normal 35 34" xfId="5467" xr:uid="{00000000-0005-0000-0000-00000D3D0000}"/>
    <cellStyle name="Normal 35 35" xfId="5468" xr:uid="{00000000-0005-0000-0000-00000E3D0000}"/>
    <cellStyle name="Normal 35 36" xfId="5469" xr:uid="{00000000-0005-0000-0000-00000F3D0000}"/>
    <cellStyle name="Normal 35 37" xfId="5470" xr:uid="{00000000-0005-0000-0000-0000103D0000}"/>
    <cellStyle name="Normal 35 38" xfId="5471" xr:uid="{00000000-0005-0000-0000-0000113D0000}"/>
    <cellStyle name="Normal 35 39" xfId="5472" xr:uid="{00000000-0005-0000-0000-0000123D0000}"/>
    <cellStyle name="Normal 35 4" xfId="5473" xr:uid="{00000000-0005-0000-0000-0000133D0000}"/>
    <cellStyle name="Normal 35 40" xfId="5474" xr:uid="{00000000-0005-0000-0000-0000143D0000}"/>
    <cellStyle name="Normal 35 41" xfId="5475" xr:uid="{00000000-0005-0000-0000-0000153D0000}"/>
    <cellStyle name="Normal 35 42" xfId="5476" xr:uid="{00000000-0005-0000-0000-0000163D0000}"/>
    <cellStyle name="Normal 35 43" xfId="6715" xr:uid="{00000000-0005-0000-0000-0000173D0000}"/>
    <cellStyle name="Normal 35 44" xfId="6539" xr:uid="{00000000-0005-0000-0000-0000183D0000}"/>
    <cellStyle name="Normal 35 45" xfId="7257" xr:uid="{00000000-0005-0000-0000-0000193D0000}"/>
    <cellStyle name="Normal 35 46" xfId="7258" xr:uid="{00000000-0005-0000-0000-00001A3D0000}"/>
    <cellStyle name="Normal 35 47" xfId="7259" xr:uid="{00000000-0005-0000-0000-00001B3D0000}"/>
    <cellStyle name="Normal 35 48" xfId="7260" xr:uid="{00000000-0005-0000-0000-00001C3D0000}"/>
    <cellStyle name="Normal 35 49" xfId="7261" xr:uid="{00000000-0005-0000-0000-00001D3D0000}"/>
    <cellStyle name="Normal 35 5" xfId="5477" xr:uid="{00000000-0005-0000-0000-00001E3D0000}"/>
    <cellStyle name="Normal 35 50" xfId="7262" xr:uid="{00000000-0005-0000-0000-00001F3D0000}"/>
    <cellStyle name="Normal 35 51" xfId="7263" xr:uid="{00000000-0005-0000-0000-0000203D0000}"/>
    <cellStyle name="Normal 35 52" xfId="7557" xr:uid="{00000000-0005-0000-0000-0000213D0000}"/>
    <cellStyle name="Normal 35 53" xfId="8153" xr:uid="{00000000-0005-0000-0000-0000223D0000}"/>
    <cellStyle name="Normal 35 54" xfId="7958" xr:uid="{00000000-0005-0000-0000-0000233D0000}"/>
    <cellStyle name="Normal 35 6" xfId="5478" xr:uid="{00000000-0005-0000-0000-0000243D0000}"/>
    <cellStyle name="Normal 35 7" xfId="5479" xr:uid="{00000000-0005-0000-0000-0000253D0000}"/>
    <cellStyle name="Normal 35 8" xfId="5480" xr:uid="{00000000-0005-0000-0000-0000263D0000}"/>
    <cellStyle name="Normal 35 9" xfId="5481" xr:uid="{00000000-0005-0000-0000-0000273D0000}"/>
    <cellStyle name="Normal 36" xfId="2798" xr:uid="{00000000-0005-0000-0000-0000283D0000}"/>
    <cellStyle name="Normal 36 10" xfId="5483" xr:uid="{00000000-0005-0000-0000-0000293D0000}"/>
    <cellStyle name="Normal 36 11" xfId="5484" xr:uid="{00000000-0005-0000-0000-00002A3D0000}"/>
    <cellStyle name="Normal 36 12" xfId="5485" xr:uid="{00000000-0005-0000-0000-00002B3D0000}"/>
    <cellStyle name="Normal 36 13" xfId="5486" xr:uid="{00000000-0005-0000-0000-00002C3D0000}"/>
    <cellStyle name="Normal 36 14" xfId="5487" xr:uid="{00000000-0005-0000-0000-00002D3D0000}"/>
    <cellStyle name="Normal 36 15" xfId="5488" xr:uid="{00000000-0005-0000-0000-00002E3D0000}"/>
    <cellStyle name="Normal 36 16" xfId="5489" xr:uid="{00000000-0005-0000-0000-00002F3D0000}"/>
    <cellStyle name="Normal 36 17" xfId="5490" xr:uid="{00000000-0005-0000-0000-0000303D0000}"/>
    <cellStyle name="Normal 36 18" xfId="5491" xr:uid="{00000000-0005-0000-0000-0000313D0000}"/>
    <cellStyle name="Normal 36 19" xfId="5492" xr:uid="{00000000-0005-0000-0000-0000323D0000}"/>
    <cellStyle name="Normal 36 2" xfId="5482" xr:uid="{00000000-0005-0000-0000-0000333D0000}"/>
    <cellStyle name="Normal 36 20" xfId="5493" xr:uid="{00000000-0005-0000-0000-0000343D0000}"/>
    <cellStyle name="Normal 36 21" xfId="5494" xr:uid="{00000000-0005-0000-0000-0000353D0000}"/>
    <cellStyle name="Normal 36 22" xfId="5495" xr:uid="{00000000-0005-0000-0000-0000363D0000}"/>
    <cellStyle name="Normal 36 23" xfId="5496" xr:uid="{00000000-0005-0000-0000-0000373D0000}"/>
    <cellStyle name="Normal 36 24" xfId="5497" xr:uid="{00000000-0005-0000-0000-0000383D0000}"/>
    <cellStyle name="Normal 36 25" xfId="5498" xr:uid="{00000000-0005-0000-0000-0000393D0000}"/>
    <cellStyle name="Normal 36 26" xfId="5499" xr:uid="{00000000-0005-0000-0000-00003A3D0000}"/>
    <cellStyle name="Normal 36 27" xfId="5500" xr:uid="{00000000-0005-0000-0000-00003B3D0000}"/>
    <cellStyle name="Normal 36 28" xfId="5501" xr:uid="{00000000-0005-0000-0000-00003C3D0000}"/>
    <cellStyle name="Normal 36 29" xfId="5502" xr:uid="{00000000-0005-0000-0000-00003D3D0000}"/>
    <cellStyle name="Normal 36 3" xfId="5503" xr:uid="{00000000-0005-0000-0000-00003E3D0000}"/>
    <cellStyle name="Normal 36 30" xfId="5504" xr:uid="{00000000-0005-0000-0000-00003F3D0000}"/>
    <cellStyle name="Normal 36 31" xfId="5505" xr:uid="{00000000-0005-0000-0000-0000403D0000}"/>
    <cellStyle name="Normal 36 32" xfId="5506" xr:uid="{00000000-0005-0000-0000-0000413D0000}"/>
    <cellStyle name="Normal 36 33" xfId="5507" xr:uid="{00000000-0005-0000-0000-0000423D0000}"/>
    <cellStyle name="Normal 36 34" xfId="5508" xr:uid="{00000000-0005-0000-0000-0000433D0000}"/>
    <cellStyle name="Normal 36 35" xfId="5509" xr:uid="{00000000-0005-0000-0000-0000443D0000}"/>
    <cellStyle name="Normal 36 36" xfId="5510" xr:uid="{00000000-0005-0000-0000-0000453D0000}"/>
    <cellStyle name="Normal 36 37" xfId="5511" xr:uid="{00000000-0005-0000-0000-0000463D0000}"/>
    <cellStyle name="Normal 36 38" xfId="5512" xr:uid="{00000000-0005-0000-0000-0000473D0000}"/>
    <cellStyle name="Normal 36 39" xfId="5513" xr:uid="{00000000-0005-0000-0000-0000483D0000}"/>
    <cellStyle name="Normal 36 4" xfId="5514" xr:uid="{00000000-0005-0000-0000-0000493D0000}"/>
    <cellStyle name="Normal 36 40" xfId="5515" xr:uid="{00000000-0005-0000-0000-00004A3D0000}"/>
    <cellStyle name="Normal 36 41" xfId="5516" xr:uid="{00000000-0005-0000-0000-00004B3D0000}"/>
    <cellStyle name="Normal 36 42" xfId="5517" xr:uid="{00000000-0005-0000-0000-00004C3D0000}"/>
    <cellStyle name="Normal 36 43" xfId="6718" xr:uid="{00000000-0005-0000-0000-00004D3D0000}"/>
    <cellStyle name="Normal 36 44" xfId="6536" xr:uid="{00000000-0005-0000-0000-00004E3D0000}"/>
    <cellStyle name="Normal 36 45" xfId="7264" xr:uid="{00000000-0005-0000-0000-00004F3D0000}"/>
    <cellStyle name="Normal 36 46" xfId="7265" xr:uid="{00000000-0005-0000-0000-0000503D0000}"/>
    <cellStyle name="Normal 36 47" xfId="7266" xr:uid="{00000000-0005-0000-0000-0000513D0000}"/>
    <cellStyle name="Normal 36 48" xfId="7267" xr:uid="{00000000-0005-0000-0000-0000523D0000}"/>
    <cellStyle name="Normal 36 49" xfId="7268" xr:uid="{00000000-0005-0000-0000-0000533D0000}"/>
    <cellStyle name="Normal 36 5" xfId="5518" xr:uid="{00000000-0005-0000-0000-0000543D0000}"/>
    <cellStyle name="Normal 36 50" xfId="7269" xr:uid="{00000000-0005-0000-0000-0000553D0000}"/>
    <cellStyle name="Normal 36 51" xfId="7270" xr:uid="{00000000-0005-0000-0000-0000563D0000}"/>
    <cellStyle name="Normal 36 52" xfId="8155" xr:uid="{00000000-0005-0000-0000-0000573D0000}"/>
    <cellStyle name="Normal 36 53" xfId="7934" xr:uid="{00000000-0005-0000-0000-0000583D0000}"/>
    <cellStyle name="Normal 36 6" xfId="5519" xr:uid="{00000000-0005-0000-0000-0000593D0000}"/>
    <cellStyle name="Normal 36 7" xfId="5520" xr:uid="{00000000-0005-0000-0000-00005A3D0000}"/>
    <cellStyle name="Normal 36 8" xfId="5521" xr:uid="{00000000-0005-0000-0000-00005B3D0000}"/>
    <cellStyle name="Normal 36 9" xfId="5522" xr:uid="{00000000-0005-0000-0000-00005C3D0000}"/>
    <cellStyle name="Normal 37" xfId="2799" xr:uid="{00000000-0005-0000-0000-00005D3D0000}"/>
    <cellStyle name="Normal 37 10" xfId="5524" xr:uid="{00000000-0005-0000-0000-00005E3D0000}"/>
    <cellStyle name="Normal 37 11" xfId="5525" xr:uid="{00000000-0005-0000-0000-00005F3D0000}"/>
    <cellStyle name="Normal 37 12" xfId="5526" xr:uid="{00000000-0005-0000-0000-0000603D0000}"/>
    <cellStyle name="Normal 37 13" xfId="5527" xr:uid="{00000000-0005-0000-0000-0000613D0000}"/>
    <cellStyle name="Normal 37 14" xfId="5528" xr:uid="{00000000-0005-0000-0000-0000623D0000}"/>
    <cellStyle name="Normal 37 15" xfId="5529" xr:uid="{00000000-0005-0000-0000-0000633D0000}"/>
    <cellStyle name="Normal 37 16" xfId="5530" xr:uid="{00000000-0005-0000-0000-0000643D0000}"/>
    <cellStyle name="Normal 37 17" xfId="5531" xr:uid="{00000000-0005-0000-0000-0000653D0000}"/>
    <cellStyle name="Normal 37 18" xfId="5532" xr:uid="{00000000-0005-0000-0000-0000663D0000}"/>
    <cellStyle name="Normal 37 19" xfId="5533" xr:uid="{00000000-0005-0000-0000-0000673D0000}"/>
    <cellStyle name="Normal 37 2" xfId="5523" xr:uid="{00000000-0005-0000-0000-0000683D0000}"/>
    <cellStyle name="Normal 37 2 2" xfId="10286" xr:uid="{00000000-0005-0000-0000-0000693D0000}"/>
    <cellStyle name="Normal 37 20" xfId="5534" xr:uid="{00000000-0005-0000-0000-00006A3D0000}"/>
    <cellStyle name="Normal 37 21" xfId="5535" xr:uid="{00000000-0005-0000-0000-00006B3D0000}"/>
    <cellStyle name="Normal 37 22" xfId="5536" xr:uid="{00000000-0005-0000-0000-00006C3D0000}"/>
    <cellStyle name="Normal 37 23" xfId="5537" xr:uid="{00000000-0005-0000-0000-00006D3D0000}"/>
    <cellStyle name="Normal 37 24" xfId="5538" xr:uid="{00000000-0005-0000-0000-00006E3D0000}"/>
    <cellStyle name="Normal 37 25" xfId="5539" xr:uid="{00000000-0005-0000-0000-00006F3D0000}"/>
    <cellStyle name="Normal 37 26" xfId="5540" xr:uid="{00000000-0005-0000-0000-0000703D0000}"/>
    <cellStyle name="Normal 37 27" xfId="5541" xr:uid="{00000000-0005-0000-0000-0000713D0000}"/>
    <cellStyle name="Normal 37 28" xfId="5542" xr:uid="{00000000-0005-0000-0000-0000723D0000}"/>
    <cellStyle name="Normal 37 29" xfId="5543" xr:uid="{00000000-0005-0000-0000-0000733D0000}"/>
    <cellStyle name="Normal 37 3" xfId="5544" xr:uid="{00000000-0005-0000-0000-0000743D0000}"/>
    <cellStyle name="Normal 37 30" xfId="5545" xr:uid="{00000000-0005-0000-0000-0000753D0000}"/>
    <cellStyle name="Normal 37 31" xfId="5546" xr:uid="{00000000-0005-0000-0000-0000763D0000}"/>
    <cellStyle name="Normal 37 32" xfId="5547" xr:uid="{00000000-0005-0000-0000-0000773D0000}"/>
    <cellStyle name="Normal 37 33" xfId="5548" xr:uid="{00000000-0005-0000-0000-0000783D0000}"/>
    <cellStyle name="Normal 37 34" xfId="5549" xr:uid="{00000000-0005-0000-0000-0000793D0000}"/>
    <cellStyle name="Normal 37 35" xfId="5550" xr:uid="{00000000-0005-0000-0000-00007A3D0000}"/>
    <cellStyle name="Normal 37 36" xfId="5551" xr:uid="{00000000-0005-0000-0000-00007B3D0000}"/>
    <cellStyle name="Normal 37 37" xfId="5552" xr:uid="{00000000-0005-0000-0000-00007C3D0000}"/>
    <cellStyle name="Normal 37 38" xfId="5553" xr:uid="{00000000-0005-0000-0000-00007D3D0000}"/>
    <cellStyle name="Normal 37 39" xfId="5554" xr:uid="{00000000-0005-0000-0000-00007E3D0000}"/>
    <cellStyle name="Normal 37 4" xfId="5555" xr:uid="{00000000-0005-0000-0000-00007F3D0000}"/>
    <cellStyle name="Normal 37 40" xfId="5556" xr:uid="{00000000-0005-0000-0000-0000803D0000}"/>
    <cellStyle name="Normal 37 41" xfId="5557" xr:uid="{00000000-0005-0000-0000-0000813D0000}"/>
    <cellStyle name="Normal 37 42" xfId="5558" xr:uid="{00000000-0005-0000-0000-0000823D0000}"/>
    <cellStyle name="Normal 37 43" xfId="6720" xr:uid="{00000000-0005-0000-0000-0000833D0000}"/>
    <cellStyle name="Normal 37 44" xfId="6533" xr:uid="{00000000-0005-0000-0000-0000843D0000}"/>
    <cellStyle name="Normal 37 45" xfId="7271" xr:uid="{00000000-0005-0000-0000-0000853D0000}"/>
    <cellStyle name="Normal 37 46" xfId="7272" xr:uid="{00000000-0005-0000-0000-0000863D0000}"/>
    <cellStyle name="Normal 37 47" xfId="7273" xr:uid="{00000000-0005-0000-0000-0000873D0000}"/>
    <cellStyle name="Normal 37 48" xfId="7274" xr:uid="{00000000-0005-0000-0000-0000883D0000}"/>
    <cellStyle name="Normal 37 49" xfId="7275" xr:uid="{00000000-0005-0000-0000-0000893D0000}"/>
    <cellStyle name="Normal 37 5" xfId="5559" xr:uid="{00000000-0005-0000-0000-00008A3D0000}"/>
    <cellStyle name="Normal 37 50" xfId="7276" xr:uid="{00000000-0005-0000-0000-00008B3D0000}"/>
    <cellStyle name="Normal 37 51" xfId="7277" xr:uid="{00000000-0005-0000-0000-00008C3D0000}"/>
    <cellStyle name="Normal 37 52" xfId="7558" xr:uid="{00000000-0005-0000-0000-00008D3D0000}"/>
    <cellStyle name="Normal 37 53" xfId="8158" xr:uid="{00000000-0005-0000-0000-00008E3D0000}"/>
    <cellStyle name="Normal 37 54" xfId="7933" xr:uid="{00000000-0005-0000-0000-00008F3D0000}"/>
    <cellStyle name="Normal 37 6" xfId="5560" xr:uid="{00000000-0005-0000-0000-0000903D0000}"/>
    <cellStyle name="Normal 37 7" xfId="5561" xr:uid="{00000000-0005-0000-0000-0000913D0000}"/>
    <cellStyle name="Normal 37 8" xfId="5562" xr:uid="{00000000-0005-0000-0000-0000923D0000}"/>
    <cellStyle name="Normal 37 9" xfId="5563" xr:uid="{00000000-0005-0000-0000-0000933D0000}"/>
    <cellStyle name="Normal 38" xfId="2800" xr:uid="{00000000-0005-0000-0000-0000943D0000}"/>
    <cellStyle name="Normal 39" xfId="2801" xr:uid="{00000000-0005-0000-0000-0000953D0000}"/>
    <cellStyle name="Normal 4" xfId="2802" xr:uid="{00000000-0005-0000-0000-0000963D0000}"/>
    <cellStyle name="Normal 4 10" xfId="3738" xr:uid="{00000000-0005-0000-0000-0000973D0000}"/>
    <cellStyle name="Normal 4 10 2" xfId="5565" xr:uid="{00000000-0005-0000-0000-0000983D0000}"/>
    <cellStyle name="Normal 4 10 2 2" xfId="10289" xr:uid="{00000000-0005-0000-0000-0000993D0000}"/>
    <cellStyle name="Normal 4 10 2 3" xfId="10288" xr:uid="{00000000-0005-0000-0000-00009A3D0000}"/>
    <cellStyle name="Normal 4 10 3" xfId="6724" xr:uid="{00000000-0005-0000-0000-00009B3D0000}"/>
    <cellStyle name="Normal 4 10 4" xfId="6530" xr:uid="{00000000-0005-0000-0000-00009C3D0000}"/>
    <cellStyle name="Normal 4 10 5" xfId="7559" xr:uid="{00000000-0005-0000-0000-00009D3D0000}"/>
    <cellStyle name="Normal 4 10 6" xfId="8160" xr:uid="{00000000-0005-0000-0000-00009E3D0000}"/>
    <cellStyle name="Normal 4 10 7" xfId="7920" xr:uid="{00000000-0005-0000-0000-00009F3D0000}"/>
    <cellStyle name="Normal 4 11" xfId="3739" xr:uid="{00000000-0005-0000-0000-0000A03D0000}"/>
    <cellStyle name="Normal 4 11 2" xfId="5566" xr:uid="{00000000-0005-0000-0000-0000A13D0000}"/>
    <cellStyle name="Normal 4 11 3" xfId="6725" xr:uid="{00000000-0005-0000-0000-0000A23D0000}"/>
    <cellStyle name="Normal 4 11 4" xfId="6529" xr:uid="{00000000-0005-0000-0000-0000A33D0000}"/>
    <cellStyle name="Normal 4 11 5" xfId="7560" xr:uid="{00000000-0005-0000-0000-0000A43D0000}"/>
    <cellStyle name="Normal 4 11 6" xfId="8161" xr:uid="{00000000-0005-0000-0000-0000A53D0000}"/>
    <cellStyle name="Normal 4 11 7" xfId="7919" xr:uid="{00000000-0005-0000-0000-0000A63D0000}"/>
    <cellStyle name="Normal 4 12" xfId="3740" xr:uid="{00000000-0005-0000-0000-0000A73D0000}"/>
    <cellStyle name="Normal 4 12 2" xfId="5567" xr:uid="{00000000-0005-0000-0000-0000A83D0000}"/>
    <cellStyle name="Normal 4 12 3" xfId="6726" xr:uid="{00000000-0005-0000-0000-0000A93D0000}"/>
    <cellStyle name="Normal 4 12 4" xfId="6528" xr:uid="{00000000-0005-0000-0000-0000AA3D0000}"/>
    <cellStyle name="Normal 4 12 5" xfId="7561" xr:uid="{00000000-0005-0000-0000-0000AB3D0000}"/>
    <cellStyle name="Normal 4 12 6" xfId="8162" xr:uid="{00000000-0005-0000-0000-0000AC3D0000}"/>
    <cellStyle name="Normal 4 12 7" xfId="7918" xr:uid="{00000000-0005-0000-0000-0000AD3D0000}"/>
    <cellStyle name="Normal 4 13" xfId="3741" xr:uid="{00000000-0005-0000-0000-0000AE3D0000}"/>
    <cellStyle name="Normal 4 13 2" xfId="5568" xr:uid="{00000000-0005-0000-0000-0000AF3D0000}"/>
    <cellStyle name="Normal 4 13 3" xfId="6727" xr:uid="{00000000-0005-0000-0000-0000B03D0000}"/>
    <cellStyle name="Normal 4 13 4" xfId="6527" xr:uid="{00000000-0005-0000-0000-0000B13D0000}"/>
    <cellStyle name="Normal 4 13 5" xfId="7562" xr:uid="{00000000-0005-0000-0000-0000B23D0000}"/>
    <cellStyle name="Normal 4 13 6" xfId="8163" xr:uid="{00000000-0005-0000-0000-0000B33D0000}"/>
    <cellStyle name="Normal 4 13 7" xfId="7917" xr:uid="{00000000-0005-0000-0000-0000B43D0000}"/>
    <cellStyle name="Normal 4 14" xfId="3742" xr:uid="{00000000-0005-0000-0000-0000B53D0000}"/>
    <cellStyle name="Normal 4 14 2" xfId="5569" xr:uid="{00000000-0005-0000-0000-0000B63D0000}"/>
    <cellStyle name="Normal 4 14 3" xfId="6728" xr:uid="{00000000-0005-0000-0000-0000B73D0000}"/>
    <cellStyle name="Normal 4 14 4" xfId="6526" xr:uid="{00000000-0005-0000-0000-0000B83D0000}"/>
    <cellStyle name="Normal 4 14 5" xfId="7563" xr:uid="{00000000-0005-0000-0000-0000B93D0000}"/>
    <cellStyle name="Normal 4 14 6" xfId="8164" xr:uid="{00000000-0005-0000-0000-0000BA3D0000}"/>
    <cellStyle name="Normal 4 14 7" xfId="7916" xr:uid="{00000000-0005-0000-0000-0000BB3D0000}"/>
    <cellStyle name="Normal 4 15" xfId="3743" xr:uid="{00000000-0005-0000-0000-0000BC3D0000}"/>
    <cellStyle name="Normal 4 15 2" xfId="5570" xr:uid="{00000000-0005-0000-0000-0000BD3D0000}"/>
    <cellStyle name="Normal 4 15 3" xfId="6729" xr:uid="{00000000-0005-0000-0000-0000BE3D0000}"/>
    <cellStyle name="Normal 4 15 4" xfId="6525" xr:uid="{00000000-0005-0000-0000-0000BF3D0000}"/>
    <cellStyle name="Normal 4 15 5" xfId="7564" xr:uid="{00000000-0005-0000-0000-0000C03D0000}"/>
    <cellStyle name="Normal 4 15 6" xfId="8165" xr:uid="{00000000-0005-0000-0000-0000C13D0000}"/>
    <cellStyle name="Normal 4 15 7" xfId="7915" xr:uid="{00000000-0005-0000-0000-0000C23D0000}"/>
    <cellStyle name="Normal 4 16" xfId="3744" xr:uid="{00000000-0005-0000-0000-0000C33D0000}"/>
    <cellStyle name="Normal 4 16 2" xfId="5571" xr:uid="{00000000-0005-0000-0000-0000C43D0000}"/>
    <cellStyle name="Normal 4 16 3" xfId="6730" xr:uid="{00000000-0005-0000-0000-0000C53D0000}"/>
    <cellStyle name="Normal 4 16 4" xfId="6524" xr:uid="{00000000-0005-0000-0000-0000C63D0000}"/>
    <cellStyle name="Normal 4 16 5" xfId="7565" xr:uid="{00000000-0005-0000-0000-0000C73D0000}"/>
    <cellStyle name="Normal 4 16 6" xfId="8166" xr:uid="{00000000-0005-0000-0000-0000C83D0000}"/>
    <cellStyle name="Normal 4 16 7" xfId="7914" xr:uid="{00000000-0005-0000-0000-0000C93D0000}"/>
    <cellStyle name="Normal 4 17" xfId="3745" xr:uid="{00000000-0005-0000-0000-0000CA3D0000}"/>
    <cellStyle name="Normal 4 17 2" xfId="5572" xr:uid="{00000000-0005-0000-0000-0000CB3D0000}"/>
    <cellStyle name="Normal 4 17 3" xfId="6731" xr:uid="{00000000-0005-0000-0000-0000CC3D0000}"/>
    <cellStyle name="Normal 4 17 4" xfId="6523" xr:uid="{00000000-0005-0000-0000-0000CD3D0000}"/>
    <cellStyle name="Normal 4 17 5" xfId="7566" xr:uid="{00000000-0005-0000-0000-0000CE3D0000}"/>
    <cellStyle name="Normal 4 17 6" xfId="8167" xr:uid="{00000000-0005-0000-0000-0000CF3D0000}"/>
    <cellStyle name="Normal 4 17 7" xfId="7913" xr:uid="{00000000-0005-0000-0000-0000D03D0000}"/>
    <cellStyle name="Normal 4 18" xfId="3746" xr:uid="{00000000-0005-0000-0000-0000D13D0000}"/>
    <cellStyle name="Normal 4 18 2" xfId="5573" xr:uid="{00000000-0005-0000-0000-0000D23D0000}"/>
    <cellStyle name="Normal 4 18 3" xfId="6732" xr:uid="{00000000-0005-0000-0000-0000D33D0000}"/>
    <cellStyle name="Normal 4 18 4" xfId="6522" xr:uid="{00000000-0005-0000-0000-0000D43D0000}"/>
    <cellStyle name="Normal 4 18 5" xfId="7567" xr:uid="{00000000-0005-0000-0000-0000D53D0000}"/>
    <cellStyle name="Normal 4 18 6" xfId="8168" xr:uid="{00000000-0005-0000-0000-0000D63D0000}"/>
    <cellStyle name="Normal 4 18 7" xfId="7911" xr:uid="{00000000-0005-0000-0000-0000D73D0000}"/>
    <cellStyle name="Normal 4 19" xfId="3747" xr:uid="{00000000-0005-0000-0000-0000D83D0000}"/>
    <cellStyle name="Normal 4 19 2" xfId="5574" xr:uid="{00000000-0005-0000-0000-0000D93D0000}"/>
    <cellStyle name="Normal 4 19 3" xfId="6733" xr:uid="{00000000-0005-0000-0000-0000DA3D0000}"/>
    <cellStyle name="Normal 4 19 4" xfId="6521" xr:uid="{00000000-0005-0000-0000-0000DB3D0000}"/>
    <cellStyle name="Normal 4 19 5" xfId="7568" xr:uid="{00000000-0005-0000-0000-0000DC3D0000}"/>
    <cellStyle name="Normal 4 19 6" xfId="8169" xr:uid="{00000000-0005-0000-0000-0000DD3D0000}"/>
    <cellStyle name="Normal 4 19 7" xfId="7910" xr:uid="{00000000-0005-0000-0000-0000DE3D0000}"/>
    <cellStyle name="Normal 4 2" xfId="2803" xr:uid="{00000000-0005-0000-0000-0000DF3D0000}"/>
    <cellStyle name="Normal 4 2 10" xfId="8170" xr:uid="{00000000-0005-0000-0000-0000E03D0000}"/>
    <cellStyle name="Normal 4 2 11" xfId="7909" xr:uid="{00000000-0005-0000-0000-0000E13D0000}"/>
    <cellStyle name="Normal 4 2 2" xfId="2804" xr:uid="{00000000-0005-0000-0000-0000E23D0000}"/>
    <cellStyle name="Normal 4 2 3" xfId="2805" xr:uid="{00000000-0005-0000-0000-0000E33D0000}"/>
    <cellStyle name="Normal 4 2 4" xfId="3748" xr:uid="{00000000-0005-0000-0000-0000E43D0000}"/>
    <cellStyle name="Normal 4 2 5" xfId="3984" xr:uid="{00000000-0005-0000-0000-0000E53D0000}"/>
    <cellStyle name="Normal 4 2 6" xfId="5575" xr:uid="{00000000-0005-0000-0000-0000E63D0000}"/>
    <cellStyle name="Normal 4 2 7" xfId="6734" xr:uid="{00000000-0005-0000-0000-0000E73D0000}"/>
    <cellStyle name="Normal 4 2 8" xfId="6520" xr:uid="{00000000-0005-0000-0000-0000E83D0000}"/>
    <cellStyle name="Normal 4 2 9" xfId="7569" xr:uid="{00000000-0005-0000-0000-0000E93D0000}"/>
    <cellStyle name="Normal 4 2_QUYET TOAN 2017 Dau tu cong - Tiep" xfId="2806" xr:uid="{00000000-0005-0000-0000-0000EA3D0000}"/>
    <cellStyle name="Normal 4 20" xfId="3749" xr:uid="{00000000-0005-0000-0000-0000EB3D0000}"/>
    <cellStyle name="Normal 4 20 2" xfId="5576" xr:uid="{00000000-0005-0000-0000-0000EC3D0000}"/>
    <cellStyle name="Normal 4 20 3" xfId="6735" xr:uid="{00000000-0005-0000-0000-0000ED3D0000}"/>
    <cellStyle name="Normal 4 20 4" xfId="6519" xr:uid="{00000000-0005-0000-0000-0000EE3D0000}"/>
    <cellStyle name="Normal 4 20 5" xfId="7570" xr:uid="{00000000-0005-0000-0000-0000EF3D0000}"/>
    <cellStyle name="Normal 4 20 6" xfId="8171" xr:uid="{00000000-0005-0000-0000-0000F03D0000}"/>
    <cellStyle name="Normal 4 20 7" xfId="7908" xr:uid="{00000000-0005-0000-0000-0000F13D0000}"/>
    <cellStyle name="Normal 4 21" xfId="3750" xr:uid="{00000000-0005-0000-0000-0000F23D0000}"/>
    <cellStyle name="Normal 4 21 2" xfId="5577" xr:uid="{00000000-0005-0000-0000-0000F33D0000}"/>
    <cellStyle name="Normal 4 21 3" xfId="6736" xr:uid="{00000000-0005-0000-0000-0000F43D0000}"/>
    <cellStyle name="Normal 4 21 4" xfId="6518" xr:uid="{00000000-0005-0000-0000-0000F53D0000}"/>
    <cellStyle name="Normal 4 21 5" xfId="7571" xr:uid="{00000000-0005-0000-0000-0000F63D0000}"/>
    <cellStyle name="Normal 4 21 6" xfId="8172" xr:uid="{00000000-0005-0000-0000-0000F73D0000}"/>
    <cellStyle name="Normal 4 21 7" xfId="7907" xr:uid="{00000000-0005-0000-0000-0000F83D0000}"/>
    <cellStyle name="Normal 4 22" xfId="3751" xr:uid="{00000000-0005-0000-0000-0000F93D0000}"/>
    <cellStyle name="Normal 4 22 2" xfId="5578" xr:uid="{00000000-0005-0000-0000-0000FA3D0000}"/>
    <cellStyle name="Normal 4 22 3" xfId="6737" xr:uid="{00000000-0005-0000-0000-0000FB3D0000}"/>
    <cellStyle name="Normal 4 22 4" xfId="6517" xr:uid="{00000000-0005-0000-0000-0000FC3D0000}"/>
    <cellStyle name="Normal 4 22 5" xfId="7572" xr:uid="{00000000-0005-0000-0000-0000FD3D0000}"/>
    <cellStyle name="Normal 4 22 6" xfId="8173" xr:uid="{00000000-0005-0000-0000-0000FE3D0000}"/>
    <cellStyle name="Normal 4 22 7" xfId="7906" xr:uid="{00000000-0005-0000-0000-0000FF3D0000}"/>
    <cellStyle name="Normal 4 23" xfId="3752" xr:uid="{00000000-0005-0000-0000-0000003E0000}"/>
    <cellStyle name="Normal 4 23 2" xfId="5579" xr:uid="{00000000-0005-0000-0000-0000013E0000}"/>
    <cellStyle name="Normal 4 23 3" xfId="6738" xr:uid="{00000000-0005-0000-0000-0000023E0000}"/>
    <cellStyle name="Normal 4 23 4" xfId="6516" xr:uid="{00000000-0005-0000-0000-0000033E0000}"/>
    <cellStyle name="Normal 4 23 5" xfId="7573" xr:uid="{00000000-0005-0000-0000-0000043E0000}"/>
    <cellStyle name="Normal 4 23 6" xfId="8174" xr:uid="{00000000-0005-0000-0000-0000053E0000}"/>
    <cellStyle name="Normal 4 23 7" xfId="7905" xr:uid="{00000000-0005-0000-0000-0000063E0000}"/>
    <cellStyle name="Normal 4 24" xfId="3753" xr:uid="{00000000-0005-0000-0000-0000073E0000}"/>
    <cellStyle name="Normal 4 24 2" xfId="5580" xr:uid="{00000000-0005-0000-0000-0000083E0000}"/>
    <cellStyle name="Normal 4 24 3" xfId="6739" xr:uid="{00000000-0005-0000-0000-0000093E0000}"/>
    <cellStyle name="Normal 4 24 4" xfId="6515" xr:uid="{00000000-0005-0000-0000-00000A3E0000}"/>
    <cellStyle name="Normal 4 24 5" xfId="7574" xr:uid="{00000000-0005-0000-0000-00000B3E0000}"/>
    <cellStyle name="Normal 4 24 6" xfId="8175" xr:uid="{00000000-0005-0000-0000-00000C3E0000}"/>
    <cellStyle name="Normal 4 24 7" xfId="7904" xr:uid="{00000000-0005-0000-0000-00000D3E0000}"/>
    <cellStyle name="Normal 4 25" xfId="3754" xr:uid="{00000000-0005-0000-0000-00000E3E0000}"/>
    <cellStyle name="Normal 4 25 2" xfId="5581" xr:uid="{00000000-0005-0000-0000-00000F3E0000}"/>
    <cellStyle name="Normal 4 25 3" xfId="6740" xr:uid="{00000000-0005-0000-0000-0000103E0000}"/>
    <cellStyle name="Normal 4 25 4" xfId="6514" xr:uid="{00000000-0005-0000-0000-0000113E0000}"/>
    <cellStyle name="Normal 4 25 5" xfId="7575" xr:uid="{00000000-0005-0000-0000-0000123E0000}"/>
    <cellStyle name="Normal 4 25 6" xfId="8176" xr:uid="{00000000-0005-0000-0000-0000133E0000}"/>
    <cellStyle name="Normal 4 25 7" xfId="7903" xr:uid="{00000000-0005-0000-0000-0000143E0000}"/>
    <cellStyle name="Normal 4 26" xfId="3755" xr:uid="{00000000-0005-0000-0000-0000153E0000}"/>
    <cellStyle name="Normal 4 26 2" xfId="5582" xr:uid="{00000000-0005-0000-0000-0000163E0000}"/>
    <cellStyle name="Normal 4 26 3" xfId="6741" xr:uid="{00000000-0005-0000-0000-0000173E0000}"/>
    <cellStyle name="Normal 4 26 4" xfId="6513" xr:uid="{00000000-0005-0000-0000-0000183E0000}"/>
    <cellStyle name="Normal 4 26 5" xfId="7576" xr:uid="{00000000-0005-0000-0000-0000193E0000}"/>
    <cellStyle name="Normal 4 26 6" xfId="8177" xr:uid="{00000000-0005-0000-0000-00001A3E0000}"/>
    <cellStyle name="Normal 4 26 7" xfId="7902" xr:uid="{00000000-0005-0000-0000-00001B3E0000}"/>
    <cellStyle name="Normal 4 27" xfId="3756" xr:uid="{00000000-0005-0000-0000-00001C3E0000}"/>
    <cellStyle name="Normal 4 27 2" xfId="5583" xr:uid="{00000000-0005-0000-0000-00001D3E0000}"/>
    <cellStyle name="Normal 4 27 3" xfId="6742" xr:uid="{00000000-0005-0000-0000-00001E3E0000}"/>
    <cellStyle name="Normal 4 27 4" xfId="6512" xr:uid="{00000000-0005-0000-0000-00001F3E0000}"/>
    <cellStyle name="Normal 4 27 5" xfId="7577" xr:uid="{00000000-0005-0000-0000-0000203E0000}"/>
    <cellStyle name="Normal 4 27 6" xfId="8178" xr:uid="{00000000-0005-0000-0000-0000213E0000}"/>
    <cellStyle name="Normal 4 27 7" xfId="7900" xr:uid="{00000000-0005-0000-0000-0000223E0000}"/>
    <cellStyle name="Normal 4 28" xfId="3757" xr:uid="{00000000-0005-0000-0000-0000233E0000}"/>
    <cellStyle name="Normal 4 28 2" xfId="5584" xr:uid="{00000000-0005-0000-0000-0000243E0000}"/>
    <cellStyle name="Normal 4 28 3" xfId="6743" xr:uid="{00000000-0005-0000-0000-0000253E0000}"/>
    <cellStyle name="Normal 4 28 4" xfId="6511" xr:uid="{00000000-0005-0000-0000-0000263E0000}"/>
    <cellStyle name="Normal 4 28 5" xfId="7578" xr:uid="{00000000-0005-0000-0000-0000273E0000}"/>
    <cellStyle name="Normal 4 28 6" xfId="8179" xr:uid="{00000000-0005-0000-0000-0000283E0000}"/>
    <cellStyle name="Normal 4 28 7" xfId="7899" xr:uid="{00000000-0005-0000-0000-0000293E0000}"/>
    <cellStyle name="Normal 4 29" xfId="3758" xr:uid="{00000000-0005-0000-0000-00002A3E0000}"/>
    <cellStyle name="Normal 4 29 2" xfId="5585" xr:uid="{00000000-0005-0000-0000-00002B3E0000}"/>
    <cellStyle name="Normal 4 29 3" xfId="6744" xr:uid="{00000000-0005-0000-0000-00002C3E0000}"/>
    <cellStyle name="Normal 4 29 4" xfId="6510" xr:uid="{00000000-0005-0000-0000-00002D3E0000}"/>
    <cellStyle name="Normal 4 29 5" xfId="7579" xr:uid="{00000000-0005-0000-0000-00002E3E0000}"/>
    <cellStyle name="Normal 4 29 6" xfId="8180" xr:uid="{00000000-0005-0000-0000-00002F3E0000}"/>
    <cellStyle name="Normal 4 29 7" xfId="7898" xr:uid="{00000000-0005-0000-0000-0000303E0000}"/>
    <cellStyle name="Normal 4 3" xfId="2807" xr:uid="{00000000-0005-0000-0000-0000313E0000}"/>
    <cellStyle name="Normal 4 3 2" xfId="3759" xr:uid="{00000000-0005-0000-0000-0000323E0000}"/>
    <cellStyle name="Normal 4 3 3" xfId="3985" xr:uid="{00000000-0005-0000-0000-0000333E0000}"/>
    <cellStyle name="Normal 4 30" xfId="3760" xr:uid="{00000000-0005-0000-0000-0000343E0000}"/>
    <cellStyle name="Normal 4 30 2" xfId="5586" xr:uid="{00000000-0005-0000-0000-0000353E0000}"/>
    <cellStyle name="Normal 4 30 3" xfId="6745" xr:uid="{00000000-0005-0000-0000-0000363E0000}"/>
    <cellStyle name="Normal 4 30 4" xfId="6508" xr:uid="{00000000-0005-0000-0000-0000373E0000}"/>
    <cellStyle name="Normal 4 30 5" xfId="7580" xr:uid="{00000000-0005-0000-0000-0000383E0000}"/>
    <cellStyle name="Normal 4 30 6" xfId="8182" xr:uid="{00000000-0005-0000-0000-0000393E0000}"/>
    <cellStyle name="Normal 4 30 7" xfId="7897" xr:uid="{00000000-0005-0000-0000-00003A3E0000}"/>
    <cellStyle name="Normal 4 31" xfId="3983" xr:uid="{00000000-0005-0000-0000-00003B3E0000}"/>
    <cellStyle name="Normal 4 31 2" xfId="5587" xr:uid="{00000000-0005-0000-0000-00003C3E0000}"/>
    <cellStyle name="Normal 4 31 3" xfId="6746" xr:uid="{00000000-0005-0000-0000-00003D3E0000}"/>
    <cellStyle name="Normal 4 31 4" xfId="6507" xr:uid="{00000000-0005-0000-0000-00003E3E0000}"/>
    <cellStyle name="Normal 4 31 5" xfId="7581" xr:uid="{00000000-0005-0000-0000-00003F3E0000}"/>
    <cellStyle name="Normal 4 31 6" xfId="8183" xr:uid="{00000000-0005-0000-0000-0000403E0000}"/>
    <cellStyle name="Normal 4 31 7" xfId="7896" xr:uid="{00000000-0005-0000-0000-0000413E0000}"/>
    <cellStyle name="Normal 4 32" xfId="5564" xr:uid="{00000000-0005-0000-0000-0000423E0000}"/>
    <cellStyle name="Normal 4 33" xfId="5588" xr:uid="{00000000-0005-0000-0000-0000433E0000}"/>
    <cellStyle name="Normal 4 34" xfId="5589" xr:uid="{00000000-0005-0000-0000-0000443E0000}"/>
    <cellStyle name="Normal 4 35" xfId="5590" xr:uid="{00000000-0005-0000-0000-0000453E0000}"/>
    <cellStyle name="Normal 4 36" xfId="5591" xr:uid="{00000000-0005-0000-0000-0000463E0000}"/>
    <cellStyle name="Normal 4 37" xfId="5592" xr:uid="{00000000-0005-0000-0000-0000473E0000}"/>
    <cellStyle name="Normal 4 38" xfId="5593" xr:uid="{00000000-0005-0000-0000-0000483E0000}"/>
    <cellStyle name="Normal 4 39" xfId="5594" xr:uid="{00000000-0005-0000-0000-0000493E0000}"/>
    <cellStyle name="Normal 4 4" xfId="2808" xr:uid="{00000000-0005-0000-0000-00004A3E0000}"/>
    <cellStyle name="Normal 4 4 2" xfId="3761" xr:uid="{00000000-0005-0000-0000-00004B3E0000}"/>
    <cellStyle name="Normal 4 4 3" xfId="3986" xr:uid="{00000000-0005-0000-0000-00004C3E0000}"/>
    <cellStyle name="Normal 4 4 4" xfId="5595" xr:uid="{00000000-0005-0000-0000-00004D3E0000}"/>
    <cellStyle name="Normal 4 4 5" xfId="6747" xr:uid="{00000000-0005-0000-0000-00004E3E0000}"/>
    <cellStyle name="Normal 4 4 6" xfId="6505" xr:uid="{00000000-0005-0000-0000-00004F3E0000}"/>
    <cellStyle name="Normal 4 4 7" xfId="7582" xr:uid="{00000000-0005-0000-0000-0000503E0000}"/>
    <cellStyle name="Normal 4 4 8" xfId="8184" xr:uid="{00000000-0005-0000-0000-0000513E0000}"/>
    <cellStyle name="Normal 4 4 9" xfId="7894" xr:uid="{00000000-0005-0000-0000-0000523E0000}"/>
    <cellStyle name="Normal 4 40" xfId="5596" xr:uid="{00000000-0005-0000-0000-0000533E0000}"/>
    <cellStyle name="Normal 4 41" xfId="5597" xr:uid="{00000000-0005-0000-0000-0000543E0000}"/>
    <cellStyle name="Normal 4 42" xfId="5598" xr:uid="{00000000-0005-0000-0000-0000553E0000}"/>
    <cellStyle name="Normal 4 43" xfId="5599" xr:uid="{00000000-0005-0000-0000-0000563E0000}"/>
    <cellStyle name="Normal 4 44" xfId="5600" xr:uid="{00000000-0005-0000-0000-0000573E0000}"/>
    <cellStyle name="Normal 4 45" xfId="5601" xr:uid="{00000000-0005-0000-0000-0000583E0000}"/>
    <cellStyle name="Normal 4 46" xfId="5602" xr:uid="{00000000-0005-0000-0000-0000593E0000}"/>
    <cellStyle name="Normal 4 47" xfId="5603" xr:uid="{00000000-0005-0000-0000-00005A3E0000}"/>
    <cellStyle name="Normal 4 48" xfId="5604" xr:uid="{00000000-0005-0000-0000-00005B3E0000}"/>
    <cellStyle name="Normal 4 49" xfId="5605" xr:uid="{00000000-0005-0000-0000-00005C3E0000}"/>
    <cellStyle name="Normal 4 5" xfId="2809" xr:uid="{00000000-0005-0000-0000-00005D3E0000}"/>
    <cellStyle name="Normal 4 5 2" xfId="5606" xr:uid="{00000000-0005-0000-0000-00005E3E0000}"/>
    <cellStyle name="Normal 4 5 3" xfId="6748" xr:uid="{00000000-0005-0000-0000-00005F3E0000}"/>
    <cellStyle name="Normal 4 5 4" xfId="6504" xr:uid="{00000000-0005-0000-0000-0000603E0000}"/>
    <cellStyle name="Normal 4 5 5" xfId="7583" xr:uid="{00000000-0005-0000-0000-0000613E0000}"/>
    <cellStyle name="Normal 4 5 6" xfId="8186" xr:uid="{00000000-0005-0000-0000-0000623E0000}"/>
    <cellStyle name="Normal 4 5 7" xfId="7893" xr:uid="{00000000-0005-0000-0000-0000633E0000}"/>
    <cellStyle name="Normal 4 50" xfId="5607" xr:uid="{00000000-0005-0000-0000-0000643E0000}"/>
    <cellStyle name="Normal 4 51" xfId="5608" xr:uid="{00000000-0005-0000-0000-0000653E0000}"/>
    <cellStyle name="Normal 4 52" xfId="5609" xr:uid="{00000000-0005-0000-0000-0000663E0000}"/>
    <cellStyle name="Normal 4 53" xfId="5610" xr:uid="{00000000-0005-0000-0000-0000673E0000}"/>
    <cellStyle name="Normal 4 54" xfId="5611" xr:uid="{00000000-0005-0000-0000-0000683E0000}"/>
    <cellStyle name="Normal 4 55" xfId="5612" xr:uid="{00000000-0005-0000-0000-0000693E0000}"/>
    <cellStyle name="Normal 4 56" xfId="5613" xr:uid="{00000000-0005-0000-0000-00006A3E0000}"/>
    <cellStyle name="Normal 4 57" xfId="5614" xr:uid="{00000000-0005-0000-0000-00006B3E0000}"/>
    <cellStyle name="Normal 4 58" xfId="5615" xr:uid="{00000000-0005-0000-0000-00006C3E0000}"/>
    <cellStyle name="Normal 4 59" xfId="5616" xr:uid="{00000000-0005-0000-0000-00006D3E0000}"/>
    <cellStyle name="Normal 4 6" xfId="2810" xr:uid="{00000000-0005-0000-0000-00006E3E0000}"/>
    <cellStyle name="Normal 4 6 2" xfId="5617" xr:uid="{00000000-0005-0000-0000-00006F3E0000}"/>
    <cellStyle name="Normal 4 6 3" xfId="6749" xr:uid="{00000000-0005-0000-0000-0000703E0000}"/>
    <cellStyle name="Normal 4 6 4" xfId="6503" xr:uid="{00000000-0005-0000-0000-0000713E0000}"/>
    <cellStyle name="Normal 4 6 5" xfId="7584" xr:uid="{00000000-0005-0000-0000-0000723E0000}"/>
    <cellStyle name="Normal 4 6 6" xfId="8187" xr:uid="{00000000-0005-0000-0000-0000733E0000}"/>
    <cellStyle name="Normal 4 6 7" xfId="7883" xr:uid="{00000000-0005-0000-0000-0000743E0000}"/>
    <cellStyle name="Normal 4 60" xfId="5618" xr:uid="{00000000-0005-0000-0000-0000753E0000}"/>
    <cellStyle name="Normal 4 61" xfId="5619" xr:uid="{00000000-0005-0000-0000-0000763E0000}"/>
    <cellStyle name="Normal 4 62" xfId="5620" xr:uid="{00000000-0005-0000-0000-0000773E0000}"/>
    <cellStyle name="Normal 4 63" xfId="5621" xr:uid="{00000000-0005-0000-0000-0000783E0000}"/>
    <cellStyle name="Normal 4 64" xfId="5622" xr:uid="{00000000-0005-0000-0000-0000793E0000}"/>
    <cellStyle name="Normal 4 65" xfId="5623" xr:uid="{00000000-0005-0000-0000-00007A3E0000}"/>
    <cellStyle name="Normal 4 66" xfId="5624" xr:uid="{00000000-0005-0000-0000-00007B3E0000}"/>
    <cellStyle name="Normal 4 67" xfId="5625" xr:uid="{00000000-0005-0000-0000-00007C3E0000}"/>
    <cellStyle name="Normal 4 68" xfId="5626" xr:uid="{00000000-0005-0000-0000-00007D3E0000}"/>
    <cellStyle name="Normal 4 69" xfId="5627" xr:uid="{00000000-0005-0000-0000-00007E3E0000}"/>
    <cellStyle name="Normal 4 7" xfId="2811" xr:uid="{00000000-0005-0000-0000-00007F3E0000}"/>
    <cellStyle name="Normal 4 7 2" xfId="5628" xr:uid="{00000000-0005-0000-0000-0000803E0000}"/>
    <cellStyle name="Normal 4 7 3" xfId="6751" xr:uid="{00000000-0005-0000-0000-0000813E0000}"/>
    <cellStyle name="Normal 4 7 4" xfId="6502" xr:uid="{00000000-0005-0000-0000-0000823E0000}"/>
    <cellStyle name="Normal 4 7 5" xfId="7585" xr:uid="{00000000-0005-0000-0000-0000833E0000}"/>
    <cellStyle name="Normal 4 7 6" xfId="8188" xr:uid="{00000000-0005-0000-0000-0000843E0000}"/>
    <cellStyle name="Normal 4 7 7" xfId="7882" xr:uid="{00000000-0005-0000-0000-0000853E0000}"/>
    <cellStyle name="Normal 4 70" xfId="5629" xr:uid="{00000000-0005-0000-0000-0000863E0000}"/>
    <cellStyle name="Normal 4 71" xfId="5630" xr:uid="{00000000-0005-0000-0000-0000873E0000}"/>
    <cellStyle name="Normal 4 72" xfId="5631" xr:uid="{00000000-0005-0000-0000-0000883E0000}"/>
    <cellStyle name="Normal 4 73" xfId="5632" xr:uid="{00000000-0005-0000-0000-0000893E0000}"/>
    <cellStyle name="Normal 4 74" xfId="5633" xr:uid="{00000000-0005-0000-0000-00008A3E0000}"/>
    <cellStyle name="Normal 4 75" xfId="5634" xr:uid="{00000000-0005-0000-0000-00008B3E0000}"/>
    <cellStyle name="Normal 4 76" xfId="5635" xr:uid="{00000000-0005-0000-0000-00008C3E0000}"/>
    <cellStyle name="Normal 4 77" xfId="5636" xr:uid="{00000000-0005-0000-0000-00008D3E0000}"/>
    <cellStyle name="Normal 4 78" xfId="5637" xr:uid="{00000000-0005-0000-0000-00008E3E0000}"/>
    <cellStyle name="Normal 4 79" xfId="5638" xr:uid="{00000000-0005-0000-0000-00008F3E0000}"/>
    <cellStyle name="Normal 4 8" xfId="2812" xr:uid="{00000000-0005-0000-0000-0000903E0000}"/>
    <cellStyle name="Normal 4 8 2" xfId="5639" xr:uid="{00000000-0005-0000-0000-0000913E0000}"/>
    <cellStyle name="Normal 4 8 3" xfId="6752" xr:uid="{00000000-0005-0000-0000-0000923E0000}"/>
    <cellStyle name="Normal 4 8 4" xfId="6501" xr:uid="{00000000-0005-0000-0000-0000933E0000}"/>
    <cellStyle name="Normal 4 8 5" xfId="7586" xr:uid="{00000000-0005-0000-0000-0000943E0000}"/>
    <cellStyle name="Normal 4 8 6" xfId="8189" xr:uid="{00000000-0005-0000-0000-0000953E0000}"/>
    <cellStyle name="Normal 4 8 7" xfId="7880" xr:uid="{00000000-0005-0000-0000-0000963E0000}"/>
    <cellStyle name="Normal 4 80" xfId="5640" xr:uid="{00000000-0005-0000-0000-0000973E0000}"/>
    <cellStyle name="Normal 4 81" xfId="5641" xr:uid="{00000000-0005-0000-0000-0000983E0000}"/>
    <cellStyle name="Normal 4 82" xfId="5642" xr:uid="{00000000-0005-0000-0000-0000993E0000}"/>
    <cellStyle name="Normal 4 83" xfId="5643" xr:uid="{00000000-0005-0000-0000-00009A3E0000}"/>
    <cellStyle name="Normal 4 84" xfId="5644" xr:uid="{00000000-0005-0000-0000-00009B3E0000}"/>
    <cellStyle name="Normal 4 85" xfId="5645" xr:uid="{00000000-0005-0000-0000-00009C3E0000}"/>
    <cellStyle name="Normal 4 86" xfId="5646" xr:uid="{00000000-0005-0000-0000-00009D3E0000}"/>
    <cellStyle name="Normal 4 87" xfId="5647" xr:uid="{00000000-0005-0000-0000-00009E3E0000}"/>
    <cellStyle name="Normal 4 88" xfId="5648" xr:uid="{00000000-0005-0000-0000-00009F3E0000}"/>
    <cellStyle name="Normal 4 89" xfId="6723" xr:uid="{00000000-0005-0000-0000-0000A03E0000}"/>
    <cellStyle name="Normal 4 9" xfId="3762" xr:uid="{00000000-0005-0000-0000-0000A13E0000}"/>
    <cellStyle name="Normal 4 9 2" xfId="3763" xr:uid="{00000000-0005-0000-0000-0000A23E0000}"/>
    <cellStyle name="Normal 4 9 3" xfId="3987" xr:uid="{00000000-0005-0000-0000-0000A33E0000}"/>
    <cellStyle name="Normal 4 9 4" xfId="5649" xr:uid="{00000000-0005-0000-0000-0000A43E0000}"/>
    <cellStyle name="Normal 4 9 5" xfId="6754" xr:uid="{00000000-0005-0000-0000-0000A53E0000}"/>
    <cellStyle name="Normal 4 9 6" xfId="6500" xr:uid="{00000000-0005-0000-0000-0000A63E0000}"/>
    <cellStyle name="Normal 4 9 7" xfId="7587" xr:uid="{00000000-0005-0000-0000-0000A73E0000}"/>
    <cellStyle name="Normal 4 9 8" xfId="8190" xr:uid="{00000000-0005-0000-0000-0000A83E0000}"/>
    <cellStyle name="Normal 4 9 9" xfId="7878" xr:uid="{00000000-0005-0000-0000-0000A93E0000}"/>
    <cellStyle name="Normal 4 90" xfId="6531" xr:uid="{00000000-0005-0000-0000-0000AA3E0000}"/>
    <cellStyle name="Normal 4 91" xfId="8159" xr:uid="{00000000-0005-0000-0000-0000AB3E0000}"/>
    <cellStyle name="Normal 4 92" xfId="7921" xr:uid="{00000000-0005-0000-0000-0000AC3E0000}"/>
    <cellStyle name="Normal 4 93" xfId="10287" xr:uid="{00000000-0005-0000-0000-0000AD3E0000}"/>
    <cellStyle name="Normal 4 94" xfId="10365" xr:uid="{00000000-0005-0000-0000-0000AE3E0000}"/>
    <cellStyle name="Normal 4 95" xfId="10364" xr:uid="{00000000-0005-0000-0000-0000AF3E0000}"/>
    <cellStyle name="Normal 4_31.3BIEU QUYET TOAN NGAN SACH 2017" xfId="2813" xr:uid="{00000000-0005-0000-0000-0000B03E0000}"/>
    <cellStyle name="Normal 40" xfId="2814" xr:uid="{00000000-0005-0000-0000-0000B13E0000}"/>
    <cellStyle name="Normal 41" xfId="2815" xr:uid="{00000000-0005-0000-0000-0000B23E0000}"/>
    <cellStyle name="Normal 41 10" xfId="5650" xr:uid="{00000000-0005-0000-0000-0000B33E0000}"/>
    <cellStyle name="Normal 41 10 10" xfId="13563" xr:uid="{00000000-0005-0000-0000-0000B43E0000}"/>
    <cellStyle name="Normal 41 10 10 2" xfId="16649" xr:uid="{00000000-0005-0000-0000-0000B53E0000}"/>
    <cellStyle name="Normal 41 10 10 2 2" xfId="28619" xr:uid="{00000000-0005-0000-0000-0000B63E0000}"/>
    <cellStyle name="Normal 41 10 10 2 2 2" xfId="50225" xr:uid="{00000000-0005-0000-0000-0000B73E0000}"/>
    <cellStyle name="Normal 41 10 10 2 3" xfId="22652" xr:uid="{00000000-0005-0000-0000-0000B83E0000}"/>
    <cellStyle name="Normal 41 10 10 2 3 2" xfId="44289" xr:uid="{00000000-0005-0000-0000-0000B93E0000}"/>
    <cellStyle name="Normal 41 10 10 2 4" xfId="38304" xr:uid="{00000000-0005-0000-0000-0000BA3E0000}"/>
    <cellStyle name="Normal 41 10 10 3" xfId="25637" xr:uid="{00000000-0005-0000-0000-0000BB3E0000}"/>
    <cellStyle name="Normal 41 10 10 3 2" xfId="47251" xr:uid="{00000000-0005-0000-0000-0000BC3E0000}"/>
    <cellStyle name="Normal 41 10 10 4" xfId="19670" xr:uid="{00000000-0005-0000-0000-0000BD3E0000}"/>
    <cellStyle name="Normal 41 10 10 4 2" xfId="41312" xr:uid="{00000000-0005-0000-0000-0000BE3E0000}"/>
    <cellStyle name="Normal 41 10 10 5" xfId="35300" xr:uid="{00000000-0005-0000-0000-0000BF3E0000}"/>
    <cellStyle name="Normal 41 10 11" xfId="14538" xr:uid="{00000000-0005-0000-0000-0000C03E0000}"/>
    <cellStyle name="Normal 41 10 11 2" xfId="17623" xr:uid="{00000000-0005-0000-0000-0000C13E0000}"/>
    <cellStyle name="Normal 41 10 11 2 2" xfId="29591" xr:uid="{00000000-0005-0000-0000-0000C23E0000}"/>
    <cellStyle name="Normal 41 10 11 2 2 2" xfId="51197" xr:uid="{00000000-0005-0000-0000-0000C33E0000}"/>
    <cellStyle name="Normal 41 10 11 2 3" xfId="23624" xr:uid="{00000000-0005-0000-0000-0000C43E0000}"/>
    <cellStyle name="Normal 41 10 11 2 3 2" xfId="45261" xr:uid="{00000000-0005-0000-0000-0000C53E0000}"/>
    <cellStyle name="Normal 41 10 11 2 4" xfId="39278" xr:uid="{00000000-0005-0000-0000-0000C63E0000}"/>
    <cellStyle name="Normal 41 10 11 3" xfId="26609" xr:uid="{00000000-0005-0000-0000-0000C73E0000}"/>
    <cellStyle name="Normal 41 10 11 3 2" xfId="48223" xr:uid="{00000000-0005-0000-0000-0000C83E0000}"/>
    <cellStyle name="Normal 41 10 11 4" xfId="20642" xr:uid="{00000000-0005-0000-0000-0000C93E0000}"/>
    <cellStyle name="Normal 41 10 11 4 2" xfId="42284" xr:uid="{00000000-0005-0000-0000-0000CA3E0000}"/>
    <cellStyle name="Normal 41 10 11 5" xfId="36275" xr:uid="{00000000-0005-0000-0000-0000CB3E0000}"/>
    <cellStyle name="Normal 41 10 12" xfId="15651" xr:uid="{00000000-0005-0000-0000-0000CC3E0000}"/>
    <cellStyle name="Normal 41 10 12 2" xfId="27623" xr:uid="{00000000-0005-0000-0000-0000CD3E0000}"/>
    <cellStyle name="Normal 41 10 12 2 2" xfId="49229" xr:uid="{00000000-0005-0000-0000-0000CE3E0000}"/>
    <cellStyle name="Normal 41 10 12 3" xfId="21656" xr:uid="{00000000-0005-0000-0000-0000CF3E0000}"/>
    <cellStyle name="Normal 41 10 12 3 2" xfId="43293" xr:uid="{00000000-0005-0000-0000-0000D03E0000}"/>
    <cellStyle name="Normal 41 10 12 4" xfId="37306" xr:uid="{00000000-0005-0000-0000-0000D13E0000}"/>
    <cellStyle name="Normal 41 10 13" xfId="24638" xr:uid="{00000000-0005-0000-0000-0000D23E0000}"/>
    <cellStyle name="Normal 41 10 13 2" xfId="46258" xr:uid="{00000000-0005-0000-0000-0000D33E0000}"/>
    <cellStyle name="Normal 41 10 14" xfId="18671" xr:uid="{00000000-0005-0000-0000-0000D43E0000}"/>
    <cellStyle name="Normal 41 10 14 2" xfId="40313" xr:uid="{00000000-0005-0000-0000-0000D53E0000}"/>
    <cellStyle name="Normal 41 10 15" xfId="31236" xr:uid="{00000000-0005-0000-0000-0000D63E0000}"/>
    <cellStyle name="Normal 41 10 2" xfId="7278" xr:uid="{00000000-0005-0000-0000-0000D73E0000}"/>
    <cellStyle name="Normal 41 10 2 2" xfId="12975" xr:uid="{00000000-0005-0000-0000-0000D83E0000}"/>
    <cellStyle name="Normal 41 10 2 2 2" xfId="13974" xr:uid="{00000000-0005-0000-0000-0000D93E0000}"/>
    <cellStyle name="Normal 41 10 2 2 2 2" xfId="17059" xr:uid="{00000000-0005-0000-0000-0000DA3E0000}"/>
    <cellStyle name="Normal 41 10 2 2 2 2 2" xfId="29028" xr:uid="{00000000-0005-0000-0000-0000DB3E0000}"/>
    <cellStyle name="Normal 41 10 2 2 2 2 2 2" xfId="50634" xr:uid="{00000000-0005-0000-0000-0000DC3E0000}"/>
    <cellStyle name="Normal 41 10 2 2 2 2 3" xfId="23061" xr:uid="{00000000-0005-0000-0000-0000DD3E0000}"/>
    <cellStyle name="Normal 41 10 2 2 2 2 3 2" xfId="44698" xr:uid="{00000000-0005-0000-0000-0000DE3E0000}"/>
    <cellStyle name="Normal 41 10 2 2 2 2 4" xfId="38714" xr:uid="{00000000-0005-0000-0000-0000DF3E0000}"/>
    <cellStyle name="Normal 41 10 2 2 2 3" xfId="26046" xr:uid="{00000000-0005-0000-0000-0000E03E0000}"/>
    <cellStyle name="Normal 41 10 2 2 2 3 2" xfId="47660" xr:uid="{00000000-0005-0000-0000-0000E13E0000}"/>
    <cellStyle name="Normal 41 10 2 2 2 4" xfId="20079" xr:uid="{00000000-0005-0000-0000-0000E23E0000}"/>
    <cellStyle name="Normal 41 10 2 2 2 4 2" xfId="41721" xr:uid="{00000000-0005-0000-0000-0000E33E0000}"/>
    <cellStyle name="Normal 41 10 2 2 2 5" xfId="35711" xr:uid="{00000000-0005-0000-0000-0000E43E0000}"/>
    <cellStyle name="Normal 41 10 2 2 3" xfId="14948" xr:uid="{00000000-0005-0000-0000-0000E53E0000}"/>
    <cellStyle name="Normal 41 10 2 2 3 2" xfId="18033" xr:uid="{00000000-0005-0000-0000-0000E63E0000}"/>
    <cellStyle name="Normal 41 10 2 2 3 2 2" xfId="30000" xr:uid="{00000000-0005-0000-0000-0000E73E0000}"/>
    <cellStyle name="Normal 41 10 2 2 3 2 2 2" xfId="51606" xr:uid="{00000000-0005-0000-0000-0000E83E0000}"/>
    <cellStyle name="Normal 41 10 2 2 3 2 3" xfId="24033" xr:uid="{00000000-0005-0000-0000-0000E93E0000}"/>
    <cellStyle name="Normal 41 10 2 2 3 2 3 2" xfId="45670" xr:uid="{00000000-0005-0000-0000-0000EA3E0000}"/>
    <cellStyle name="Normal 41 10 2 2 3 2 4" xfId="39688" xr:uid="{00000000-0005-0000-0000-0000EB3E0000}"/>
    <cellStyle name="Normal 41 10 2 2 3 3" xfId="27018" xr:uid="{00000000-0005-0000-0000-0000EC3E0000}"/>
    <cellStyle name="Normal 41 10 2 2 3 3 2" xfId="48632" xr:uid="{00000000-0005-0000-0000-0000ED3E0000}"/>
    <cellStyle name="Normal 41 10 2 2 3 4" xfId="21051" xr:uid="{00000000-0005-0000-0000-0000EE3E0000}"/>
    <cellStyle name="Normal 41 10 2 2 3 4 2" xfId="42693" xr:uid="{00000000-0005-0000-0000-0000EF3E0000}"/>
    <cellStyle name="Normal 41 10 2 2 3 5" xfId="36685" xr:uid="{00000000-0005-0000-0000-0000F03E0000}"/>
    <cellStyle name="Normal 41 10 2 2 4" xfId="16082" xr:uid="{00000000-0005-0000-0000-0000F13E0000}"/>
    <cellStyle name="Normal 41 10 2 2 4 2" xfId="28052" xr:uid="{00000000-0005-0000-0000-0000F23E0000}"/>
    <cellStyle name="Normal 41 10 2 2 4 2 2" xfId="49658" xr:uid="{00000000-0005-0000-0000-0000F33E0000}"/>
    <cellStyle name="Normal 41 10 2 2 4 3" xfId="22085" xr:uid="{00000000-0005-0000-0000-0000F43E0000}"/>
    <cellStyle name="Normal 41 10 2 2 4 3 2" xfId="43722" xr:uid="{00000000-0005-0000-0000-0000F53E0000}"/>
    <cellStyle name="Normal 41 10 2 2 4 4" xfId="37737" xr:uid="{00000000-0005-0000-0000-0000F63E0000}"/>
    <cellStyle name="Normal 41 10 2 2 5" xfId="25070" xr:uid="{00000000-0005-0000-0000-0000F73E0000}"/>
    <cellStyle name="Normal 41 10 2 2 5 2" xfId="46687" xr:uid="{00000000-0005-0000-0000-0000F83E0000}"/>
    <cellStyle name="Normal 41 10 2 2 6" xfId="19103" xr:uid="{00000000-0005-0000-0000-0000F93E0000}"/>
    <cellStyle name="Normal 41 10 2 2 6 2" xfId="40745" xr:uid="{00000000-0005-0000-0000-0000FA3E0000}"/>
    <cellStyle name="Normal 41 10 2 2 7" xfId="34731" xr:uid="{00000000-0005-0000-0000-0000FB3E0000}"/>
    <cellStyle name="Normal 41 10 2 3" xfId="13295" xr:uid="{00000000-0005-0000-0000-0000FC3E0000}"/>
    <cellStyle name="Normal 41 10 2 3 2" xfId="14294" xr:uid="{00000000-0005-0000-0000-0000FD3E0000}"/>
    <cellStyle name="Normal 41 10 2 3 2 2" xfId="17379" xr:uid="{00000000-0005-0000-0000-0000FE3E0000}"/>
    <cellStyle name="Normal 41 10 2 3 2 2 2" xfId="29348" xr:uid="{00000000-0005-0000-0000-0000FF3E0000}"/>
    <cellStyle name="Normal 41 10 2 3 2 2 2 2" xfId="50954" xr:uid="{00000000-0005-0000-0000-0000003F0000}"/>
    <cellStyle name="Normal 41 10 2 3 2 2 3" xfId="23381" xr:uid="{00000000-0005-0000-0000-0000013F0000}"/>
    <cellStyle name="Normal 41 10 2 3 2 2 3 2" xfId="45018" xr:uid="{00000000-0005-0000-0000-0000023F0000}"/>
    <cellStyle name="Normal 41 10 2 3 2 2 4" xfId="39034" xr:uid="{00000000-0005-0000-0000-0000033F0000}"/>
    <cellStyle name="Normal 41 10 2 3 2 3" xfId="26366" xr:uid="{00000000-0005-0000-0000-0000043F0000}"/>
    <cellStyle name="Normal 41 10 2 3 2 3 2" xfId="47980" xr:uid="{00000000-0005-0000-0000-0000053F0000}"/>
    <cellStyle name="Normal 41 10 2 3 2 4" xfId="20399" xr:uid="{00000000-0005-0000-0000-0000063F0000}"/>
    <cellStyle name="Normal 41 10 2 3 2 4 2" xfId="42041" xr:uid="{00000000-0005-0000-0000-0000073F0000}"/>
    <cellStyle name="Normal 41 10 2 3 2 5" xfId="36031" xr:uid="{00000000-0005-0000-0000-0000083F0000}"/>
    <cellStyle name="Normal 41 10 2 3 3" xfId="15268" xr:uid="{00000000-0005-0000-0000-0000093F0000}"/>
    <cellStyle name="Normal 41 10 2 3 3 2" xfId="18353" xr:uid="{00000000-0005-0000-0000-00000A3F0000}"/>
    <cellStyle name="Normal 41 10 2 3 3 2 2" xfId="30320" xr:uid="{00000000-0005-0000-0000-00000B3F0000}"/>
    <cellStyle name="Normal 41 10 2 3 3 2 2 2" xfId="51926" xr:uid="{00000000-0005-0000-0000-00000C3F0000}"/>
    <cellStyle name="Normal 41 10 2 3 3 2 3" xfId="24353" xr:uid="{00000000-0005-0000-0000-00000D3F0000}"/>
    <cellStyle name="Normal 41 10 2 3 3 2 3 2" xfId="45990" xr:uid="{00000000-0005-0000-0000-00000E3F0000}"/>
    <cellStyle name="Normal 41 10 2 3 3 2 4" xfId="40008" xr:uid="{00000000-0005-0000-0000-00000F3F0000}"/>
    <cellStyle name="Normal 41 10 2 3 3 3" xfId="27338" xr:uid="{00000000-0005-0000-0000-0000103F0000}"/>
    <cellStyle name="Normal 41 10 2 3 3 3 2" xfId="48952" xr:uid="{00000000-0005-0000-0000-0000113F0000}"/>
    <cellStyle name="Normal 41 10 2 3 3 4" xfId="21371" xr:uid="{00000000-0005-0000-0000-0000123F0000}"/>
    <cellStyle name="Normal 41 10 2 3 3 4 2" xfId="43013" xr:uid="{00000000-0005-0000-0000-0000133F0000}"/>
    <cellStyle name="Normal 41 10 2 3 3 5" xfId="37005" xr:uid="{00000000-0005-0000-0000-0000143F0000}"/>
    <cellStyle name="Normal 41 10 2 3 4" xfId="16402" xr:uid="{00000000-0005-0000-0000-0000153F0000}"/>
    <cellStyle name="Normal 41 10 2 3 4 2" xfId="28372" xr:uid="{00000000-0005-0000-0000-0000163F0000}"/>
    <cellStyle name="Normal 41 10 2 3 4 2 2" xfId="49978" xr:uid="{00000000-0005-0000-0000-0000173F0000}"/>
    <cellStyle name="Normal 41 10 2 3 4 3" xfId="22405" xr:uid="{00000000-0005-0000-0000-0000183F0000}"/>
    <cellStyle name="Normal 41 10 2 3 4 3 2" xfId="44042" xr:uid="{00000000-0005-0000-0000-0000193F0000}"/>
    <cellStyle name="Normal 41 10 2 3 4 4" xfId="38057" xr:uid="{00000000-0005-0000-0000-00001A3F0000}"/>
    <cellStyle name="Normal 41 10 2 3 5" xfId="25390" xr:uid="{00000000-0005-0000-0000-00001B3F0000}"/>
    <cellStyle name="Normal 41 10 2 3 5 2" xfId="47007" xr:uid="{00000000-0005-0000-0000-00001C3F0000}"/>
    <cellStyle name="Normal 41 10 2 3 6" xfId="19423" xr:uid="{00000000-0005-0000-0000-00001D3F0000}"/>
    <cellStyle name="Normal 41 10 2 3 6 2" xfId="41065" xr:uid="{00000000-0005-0000-0000-00001E3F0000}"/>
    <cellStyle name="Normal 41 10 2 3 7" xfId="35051" xr:uid="{00000000-0005-0000-0000-00001F3F0000}"/>
    <cellStyle name="Normal 41 10 2 4" xfId="13653" xr:uid="{00000000-0005-0000-0000-0000203F0000}"/>
    <cellStyle name="Normal 41 10 2 4 2" xfId="16739" xr:uid="{00000000-0005-0000-0000-0000213F0000}"/>
    <cellStyle name="Normal 41 10 2 4 2 2" xfId="28708" xr:uid="{00000000-0005-0000-0000-0000223F0000}"/>
    <cellStyle name="Normal 41 10 2 4 2 2 2" xfId="50314" xr:uid="{00000000-0005-0000-0000-0000233F0000}"/>
    <cellStyle name="Normal 41 10 2 4 2 3" xfId="22741" xr:uid="{00000000-0005-0000-0000-0000243F0000}"/>
    <cellStyle name="Normal 41 10 2 4 2 3 2" xfId="44378" xr:uid="{00000000-0005-0000-0000-0000253F0000}"/>
    <cellStyle name="Normal 41 10 2 4 2 4" xfId="38394" xr:uid="{00000000-0005-0000-0000-0000263F0000}"/>
    <cellStyle name="Normal 41 10 2 4 3" xfId="25726" xr:uid="{00000000-0005-0000-0000-0000273F0000}"/>
    <cellStyle name="Normal 41 10 2 4 3 2" xfId="47340" xr:uid="{00000000-0005-0000-0000-0000283F0000}"/>
    <cellStyle name="Normal 41 10 2 4 4" xfId="19759" xr:uid="{00000000-0005-0000-0000-0000293F0000}"/>
    <cellStyle name="Normal 41 10 2 4 4 2" xfId="41401" xr:uid="{00000000-0005-0000-0000-00002A3F0000}"/>
    <cellStyle name="Normal 41 10 2 4 5" xfId="35390" xr:uid="{00000000-0005-0000-0000-00002B3F0000}"/>
    <cellStyle name="Normal 41 10 2 5" xfId="14627" xr:uid="{00000000-0005-0000-0000-00002C3F0000}"/>
    <cellStyle name="Normal 41 10 2 5 2" xfId="17712" xr:uid="{00000000-0005-0000-0000-00002D3F0000}"/>
    <cellStyle name="Normal 41 10 2 5 2 2" xfId="29680" xr:uid="{00000000-0005-0000-0000-00002E3F0000}"/>
    <cellStyle name="Normal 41 10 2 5 2 2 2" xfId="51286" xr:uid="{00000000-0005-0000-0000-00002F3F0000}"/>
    <cellStyle name="Normal 41 10 2 5 2 3" xfId="23713" xr:uid="{00000000-0005-0000-0000-0000303F0000}"/>
    <cellStyle name="Normal 41 10 2 5 2 3 2" xfId="45350" xr:uid="{00000000-0005-0000-0000-0000313F0000}"/>
    <cellStyle name="Normal 41 10 2 5 2 4" xfId="39367" xr:uid="{00000000-0005-0000-0000-0000323F0000}"/>
    <cellStyle name="Normal 41 10 2 5 3" xfId="26698" xr:uid="{00000000-0005-0000-0000-0000333F0000}"/>
    <cellStyle name="Normal 41 10 2 5 3 2" xfId="48312" xr:uid="{00000000-0005-0000-0000-0000343F0000}"/>
    <cellStyle name="Normal 41 10 2 5 4" xfId="20731" xr:uid="{00000000-0005-0000-0000-0000353F0000}"/>
    <cellStyle name="Normal 41 10 2 5 4 2" xfId="42373" xr:uid="{00000000-0005-0000-0000-0000363F0000}"/>
    <cellStyle name="Normal 41 10 2 5 5" xfId="36364" xr:uid="{00000000-0005-0000-0000-0000373F0000}"/>
    <cellStyle name="Normal 41 10 2 6" xfId="15740" xr:uid="{00000000-0005-0000-0000-0000383F0000}"/>
    <cellStyle name="Normal 41 10 2 6 2" xfId="27712" xr:uid="{00000000-0005-0000-0000-0000393F0000}"/>
    <cellStyle name="Normal 41 10 2 6 2 2" xfId="49318" xr:uid="{00000000-0005-0000-0000-00003A3F0000}"/>
    <cellStyle name="Normal 41 10 2 6 3" xfId="21745" xr:uid="{00000000-0005-0000-0000-00003B3F0000}"/>
    <cellStyle name="Normal 41 10 2 6 3 2" xfId="43382" xr:uid="{00000000-0005-0000-0000-00003C3F0000}"/>
    <cellStyle name="Normal 41 10 2 6 4" xfId="37395" xr:uid="{00000000-0005-0000-0000-00003D3F0000}"/>
    <cellStyle name="Normal 41 10 2 7" xfId="24727" xr:uid="{00000000-0005-0000-0000-00003E3F0000}"/>
    <cellStyle name="Normal 41 10 2 7 2" xfId="46347" xr:uid="{00000000-0005-0000-0000-00003F3F0000}"/>
    <cellStyle name="Normal 41 10 2 8" xfId="18760" xr:uid="{00000000-0005-0000-0000-0000403F0000}"/>
    <cellStyle name="Normal 41 10 2 8 2" xfId="40402" xr:uid="{00000000-0005-0000-0000-0000413F0000}"/>
    <cellStyle name="Normal 41 10 2 9" xfId="31573" xr:uid="{00000000-0005-0000-0000-0000423F0000}"/>
    <cellStyle name="Normal 41 10 3" xfId="6988" xr:uid="{00000000-0005-0000-0000-0000433F0000}"/>
    <cellStyle name="Normal 41 10 3 2" xfId="12931" xr:uid="{00000000-0005-0000-0000-0000443F0000}"/>
    <cellStyle name="Normal 41 10 3 2 2" xfId="13930" xr:uid="{00000000-0005-0000-0000-0000453F0000}"/>
    <cellStyle name="Normal 41 10 3 2 2 2" xfId="17015" xr:uid="{00000000-0005-0000-0000-0000463F0000}"/>
    <cellStyle name="Normal 41 10 3 2 2 2 2" xfId="28984" xr:uid="{00000000-0005-0000-0000-0000473F0000}"/>
    <cellStyle name="Normal 41 10 3 2 2 2 2 2" xfId="50590" xr:uid="{00000000-0005-0000-0000-0000483F0000}"/>
    <cellStyle name="Normal 41 10 3 2 2 2 3" xfId="23017" xr:uid="{00000000-0005-0000-0000-0000493F0000}"/>
    <cellStyle name="Normal 41 10 3 2 2 2 3 2" xfId="44654" xr:uid="{00000000-0005-0000-0000-00004A3F0000}"/>
    <cellStyle name="Normal 41 10 3 2 2 2 4" xfId="38670" xr:uid="{00000000-0005-0000-0000-00004B3F0000}"/>
    <cellStyle name="Normal 41 10 3 2 2 3" xfId="26002" xr:uid="{00000000-0005-0000-0000-00004C3F0000}"/>
    <cellStyle name="Normal 41 10 3 2 2 3 2" xfId="47616" xr:uid="{00000000-0005-0000-0000-00004D3F0000}"/>
    <cellStyle name="Normal 41 10 3 2 2 4" xfId="20035" xr:uid="{00000000-0005-0000-0000-00004E3F0000}"/>
    <cellStyle name="Normal 41 10 3 2 2 4 2" xfId="41677" xr:uid="{00000000-0005-0000-0000-00004F3F0000}"/>
    <cellStyle name="Normal 41 10 3 2 2 5" xfId="35667" xr:uid="{00000000-0005-0000-0000-0000503F0000}"/>
    <cellStyle name="Normal 41 10 3 2 3" xfId="14904" xr:uid="{00000000-0005-0000-0000-0000513F0000}"/>
    <cellStyle name="Normal 41 10 3 2 3 2" xfId="17989" xr:uid="{00000000-0005-0000-0000-0000523F0000}"/>
    <cellStyle name="Normal 41 10 3 2 3 2 2" xfId="29956" xr:uid="{00000000-0005-0000-0000-0000533F0000}"/>
    <cellStyle name="Normal 41 10 3 2 3 2 2 2" xfId="51562" xr:uid="{00000000-0005-0000-0000-0000543F0000}"/>
    <cellStyle name="Normal 41 10 3 2 3 2 3" xfId="23989" xr:uid="{00000000-0005-0000-0000-0000553F0000}"/>
    <cellStyle name="Normal 41 10 3 2 3 2 3 2" xfId="45626" xr:uid="{00000000-0005-0000-0000-0000563F0000}"/>
    <cellStyle name="Normal 41 10 3 2 3 2 4" xfId="39644" xr:uid="{00000000-0005-0000-0000-0000573F0000}"/>
    <cellStyle name="Normal 41 10 3 2 3 3" xfId="26974" xr:uid="{00000000-0005-0000-0000-0000583F0000}"/>
    <cellStyle name="Normal 41 10 3 2 3 3 2" xfId="48588" xr:uid="{00000000-0005-0000-0000-0000593F0000}"/>
    <cellStyle name="Normal 41 10 3 2 3 4" xfId="21007" xr:uid="{00000000-0005-0000-0000-00005A3F0000}"/>
    <cellStyle name="Normal 41 10 3 2 3 4 2" xfId="42649" xr:uid="{00000000-0005-0000-0000-00005B3F0000}"/>
    <cellStyle name="Normal 41 10 3 2 3 5" xfId="36641" xr:uid="{00000000-0005-0000-0000-00005C3F0000}"/>
    <cellStyle name="Normal 41 10 3 2 4" xfId="16038" xr:uid="{00000000-0005-0000-0000-00005D3F0000}"/>
    <cellStyle name="Normal 41 10 3 2 4 2" xfId="28008" xr:uid="{00000000-0005-0000-0000-00005E3F0000}"/>
    <cellStyle name="Normal 41 10 3 2 4 2 2" xfId="49614" xr:uid="{00000000-0005-0000-0000-00005F3F0000}"/>
    <cellStyle name="Normal 41 10 3 2 4 3" xfId="22041" xr:uid="{00000000-0005-0000-0000-0000603F0000}"/>
    <cellStyle name="Normal 41 10 3 2 4 3 2" xfId="43678" xr:uid="{00000000-0005-0000-0000-0000613F0000}"/>
    <cellStyle name="Normal 41 10 3 2 4 4" xfId="37693" xr:uid="{00000000-0005-0000-0000-0000623F0000}"/>
    <cellStyle name="Normal 41 10 3 2 5" xfId="25026" xr:uid="{00000000-0005-0000-0000-0000633F0000}"/>
    <cellStyle name="Normal 41 10 3 2 5 2" xfId="46643" xr:uid="{00000000-0005-0000-0000-0000643F0000}"/>
    <cellStyle name="Normal 41 10 3 2 6" xfId="19059" xr:uid="{00000000-0005-0000-0000-0000653F0000}"/>
    <cellStyle name="Normal 41 10 3 2 6 2" xfId="40701" xr:uid="{00000000-0005-0000-0000-0000663F0000}"/>
    <cellStyle name="Normal 41 10 3 2 7" xfId="34687" xr:uid="{00000000-0005-0000-0000-0000673F0000}"/>
    <cellStyle name="Normal 41 10 3 3" xfId="13251" xr:uid="{00000000-0005-0000-0000-0000683F0000}"/>
    <cellStyle name="Normal 41 10 3 3 2" xfId="14250" xr:uid="{00000000-0005-0000-0000-0000693F0000}"/>
    <cellStyle name="Normal 41 10 3 3 2 2" xfId="17335" xr:uid="{00000000-0005-0000-0000-00006A3F0000}"/>
    <cellStyle name="Normal 41 10 3 3 2 2 2" xfId="29304" xr:uid="{00000000-0005-0000-0000-00006B3F0000}"/>
    <cellStyle name="Normal 41 10 3 3 2 2 2 2" xfId="50910" xr:uid="{00000000-0005-0000-0000-00006C3F0000}"/>
    <cellStyle name="Normal 41 10 3 3 2 2 3" xfId="23337" xr:uid="{00000000-0005-0000-0000-00006D3F0000}"/>
    <cellStyle name="Normal 41 10 3 3 2 2 3 2" xfId="44974" xr:uid="{00000000-0005-0000-0000-00006E3F0000}"/>
    <cellStyle name="Normal 41 10 3 3 2 2 4" xfId="38990" xr:uid="{00000000-0005-0000-0000-00006F3F0000}"/>
    <cellStyle name="Normal 41 10 3 3 2 3" xfId="26322" xr:uid="{00000000-0005-0000-0000-0000703F0000}"/>
    <cellStyle name="Normal 41 10 3 3 2 3 2" xfId="47936" xr:uid="{00000000-0005-0000-0000-0000713F0000}"/>
    <cellStyle name="Normal 41 10 3 3 2 4" xfId="20355" xr:uid="{00000000-0005-0000-0000-0000723F0000}"/>
    <cellStyle name="Normal 41 10 3 3 2 4 2" xfId="41997" xr:uid="{00000000-0005-0000-0000-0000733F0000}"/>
    <cellStyle name="Normal 41 10 3 3 2 5" xfId="35987" xr:uid="{00000000-0005-0000-0000-0000743F0000}"/>
    <cellStyle name="Normal 41 10 3 3 3" xfId="15224" xr:uid="{00000000-0005-0000-0000-0000753F0000}"/>
    <cellStyle name="Normal 41 10 3 3 3 2" xfId="18309" xr:uid="{00000000-0005-0000-0000-0000763F0000}"/>
    <cellStyle name="Normal 41 10 3 3 3 2 2" xfId="30276" xr:uid="{00000000-0005-0000-0000-0000773F0000}"/>
    <cellStyle name="Normal 41 10 3 3 3 2 2 2" xfId="51882" xr:uid="{00000000-0005-0000-0000-0000783F0000}"/>
    <cellStyle name="Normal 41 10 3 3 3 2 3" xfId="24309" xr:uid="{00000000-0005-0000-0000-0000793F0000}"/>
    <cellStyle name="Normal 41 10 3 3 3 2 3 2" xfId="45946" xr:uid="{00000000-0005-0000-0000-00007A3F0000}"/>
    <cellStyle name="Normal 41 10 3 3 3 2 4" xfId="39964" xr:uid="{00000000-0005-0000-0000-00007B3F0000}"/>
    <cellStyle name="Normal 41 10 3 3 3 3" xfId="27294" xr:uid="{00000000-0005-0000-0000-00007C3F0000}"/>
    <cellStyle name="Normal 41 10 3 3 3 3 2" xfId="48908" xr:uid="{00000000-0005-0000-0000-00007D3F0000}"/>
    <cellStyle name="Normal 41 10 3 3 3 4" xfId="21327" xr:uid="{00000000-0005-0000-0000-00007E3F0000}"/>
    <cellStyle name="Normal 41 10 3 3 3 4 2" xfId="42969" xr:uid="{00000000-0005-0000-0000-00007F3F0000}"/>
    <cellStyle name="Normal 41 10 3 3 3 5" xfId="36961" xr:uid="{00000000-0005-0000-0000-0000803F0000}"/>
    <cellStyle name="Normal 41 10 3 3 4" xfId="16358" xr:uid="{00000000-0005-0000-0000-0000813F0000}"/>
    <cellStyle name="Normal 41 10 3 3 4 2" xfId="28328" xr:uid="{00000000-0005-0000-0000-0000823F0000}"/>
    <cellStyle name="Normal 41 10 3 3 4 2 2" xfId="49934" xr:uid="{00000000-0005-0000-0000-0000833F0000}"/>
    <cellStyle name="Normal 41 10 3 3 4 3" xfId="22361" xr:uid="{00000000-0005-0000-0000-0000843F0000}"/>
    <cellStyle name="Normal 41 10 3 3 4 3 2" xfId="43998" xr:uid="{00000000-0005-0000-0000-0000853F0000}"/>
    <cellStyle name="Normal 41 10 3 3 4 4" xfId="38013" xr:uid="{00000000-0005-0000-0000-0000863F0000}"/>
    <cellStyle name="Normal 41 10 3 3 5" xfId="25346" xr:uid="{00000000-0005-0000-0000-0000873F0000}"/>
    <cellStyle name="Normal 41 10 3 3 5 2" xfId="46963" xr:uid="{00000000-0005-0000-0000-0000883F0000}"/>
    <cellStyle name="Normal 41 10 3 3 6" xfId="19379" xr:uid="{00000000-0005-0000-0000-0000893F0000}"/>
    <cellStyle name="Normal 41 10 3 3 6 2" xfId="41021" xr:uid="{00000000-0005-0000-0000-00008A3F0000}"/>
    <cellStyle name="Normal 41 10 3 3 7" xfId="35007" xr:uid="{00000000-0005-0000-0000-00008B3F0000}"/>
    <cellStyle name="Normal 41 10 3 4" xfId="13609" xr:uid="{00000000-0005-0000-0000-00008C3F0000}"/>
    <cellStyle name="Normal 41 10 3 4 2" xfId="16695" xr:uid="{00000000-0005-0000-0000-00008D3F0000}"/>
    <cellStyle name="Normal 41 10 3 4 2 2" xfId="28664" xr:uid="{00000000-0005-0000-0000-00008E3F0000}"/>
    <cellStyle name="Normal 41 10 3 4 2 2 2" xfId="50270" xr:uid="{00000000-0005-0000-0000-00008F3F0000}"/>
    <cellStyle name="Normal 41 10 3 4 2 3" xfId="22697" xr:uid="{00000000-0005-0000-0000-0000903F0000}"/>
    <cellStyle name="Normal 41 10 3 4 2 3 2" xfId="44334" xr:uid="{00000000-0005-0000-0000-0000913F0000}"/>
    <cellStyle name="Normal 41 10 3 4 2 4" xfId="38350" xr:uid="{00000000-0005-0000-0000-0000923F0000}"/>
    <cellStyle name="Normal 41 10 3 4 3" xfId="25682" xr:uid="{00000000-0005-0000-0000-0000933F0000}"/>
    <cellStyle name="Normal 41 10 3 4 3 2" xfId="47296" xr:uid="{00000000-0005-0000-0000-0000943F0000}"/>
    <cellStyle name="Normal 41 10 3 4 4" xfId="19715" xr:uid="{00000000-0005-0000-0000-0000953F0000}"/>
    <cellStyle name="Normal 41 10 3 4 4 2" xfId="41357" xr:uid="{00000000-0005-0000-0000-0000963F0000}"/>
    <cellStyle name="Normal 41 10 3 4 5" xfId="35346" xr:uid="{00000000-0005-0000-0000-0000973F0000}"/>
    <cellStyle name="Normal 41 10 3 5" xfId="14583" xr:uid="{00000000-0005-0000-0000-0000983F0000}"/>
    <cellStyle name="Normal 41 10 3 5 2" xfId="17668" xr:uid="{00000000-0005-0000-0000-0000993F0000}"/>
    <cellStyle name="Normal 41 10 3 5 2 2" xfId="29636" xr:uid="{00000000-0005-0000-0000-00009A3F0000}"/>
    <cellStyle name="Normal 41 10 3 5 2 2 2" xfId="51242" xr:uid="{00000000-0005-0000-0000-00009B3F0000}"/>
    <cellStyle name="Normal 41 10 3 5 2 3" xfId="23669" xr:uid="{00000000-0005-0000-0000-00009C3F0000}"/>
    <cellStyle name="Normal 41 10 3 5 2 3 2" xfId="45306" xr:uid="{00000000-0005-0000-0000-00009D3F0000}"/>
    <cellStyle name="Normal 41 10 3 5 2 4" xfId="39323" xr:uid="{00000000-0005-0000-0000-00009E3F0000}"/>
    <cellStyle name="Normal 41 10 3 5 3" xfId="26654" xr:uid="{00000000-0005-0000-0000-00009F3F0000}"/>
    <cellStyle name="Normal 41 10 3 5 3 2" xfId="48268" xr:uid="{00000000-0005-0000-0000-0000A03F0000}"/>
    <cellStyle name="Normal 41 10 3 5 4" xfId="20687" xr:uid="{00000000-0005-0000-0000-0000A13F0000}"/>
    <cellStyle name="Normal 41 10 3 5 4 2" xfId="42329" xr:uid="{00000000-0005-0000-0000-0000A23F0000}"/>
    <cellStyle name="Normal 41 10 3 5 5" xfId="36320" xr:uid="{00000000-0005-0000-0000-0000A33F0000}"/>
    <cellStyle name="Normal 41 10 3 6" xfId="15696" xr:uid="{00000000-0005-0000-0000-0000A43F0000}"/>
    <cellStyle name="Normal 41 10 3 6 2" xfId="27668" xr:uid="{00000000-0005-0000-0000-0000A53F0000}"/>
    <cellStyle name="Normal 41 10 3 6 2 2" xfId="49274" xr:uid="{00000000-0005-0000-0000-0000A63F0000}"/>
    <cellStyle name="Normal 41 10 3 6 3" xfId="21701" xr:uid="{00000000-0005-0000-0000-0000A73F0000}"/>
    <cellStyle name="Normal 41 10 3 6 3 2" xfId="43338" xr:uid="{00000000-0005-0000-0000-0000A83F0000}"/>
    <cellStyle name="Normal 41 10 3 6 4" xfId="37351" xr:uid="{00000000-0005-0000-0000-0000A93F0000}"/>
    <cellStyle name="Normal 41 10 3 7" xfId="24683" xr:uid="{00000000-0005-0000-0000-0000AA3F0000}"/>
    <cellStyle name="Normal 41 10 3 7 2" xfId="46303" xr:uid="{00000000-0005-0000-0000-0000AB3F0000}"/>
    <cellStyle name="Normal 41 10 3 8" xfId="18716" xr:uid="{00000000-0005-0000-0000-0000AC3F0000}"/>
    <cellStyle name="Normal 41 10 3 8 2" xfId="40358" xr:uid="{00000000-0005-0000-0000-0000AD3F0000}"/>
    <cellStyle name="Normal 41 10 3 9" xfId="31416" xr:uid="{00000000-0005-0000-0000-0000AE3F0000}"/>
    <cellStyle name="Normal 41 10 4" xfId="7588" xr:uid="{00000000-0005-0000-0000-0000AF3F0000}"/>
    <cellStyle name="Normal 41 10 4 2" xfId="13017" xr:uid="{00000000-0005-0000-0000-0000B03F0000}"/>
    <cellStyle name="Normal 41 10 4 2 2" xfId="14016" xr:uid="{00000000-0005-0000-0000-0000B13F0000}"/>
    <cellStyle name="Normal 41 10 4 2 2 2" xfId="17101" xr:uid="{00000000-0005-0000-0000-0000B23F0000}"/>
    <cellStyle name="Normal 41 10 4 2 2 2 2" xfId="29070" xr:uid="{00000000-0005-0000-0000-0000B33F0000}"/>
    <cellStyle name="Normal 41 10 4 2 2 2 2 2" xfId="50676" xr:uid="{00000000-0005-0000-0000-0000B43F0000}"/>
    <cellStyle name="Normal 41 10 4 2 2 2 3" xfId="23103" xr:uid="{00000000-0005-0000-0000-0000B53F0000}"/>
    <cellStyle name="Normal 41 10 4 2 2 2 3 2" xfId="44740" xr:uid="{00000000-0005-0000-0000-0000B63F0000}"/>
    <cellStyle name="Normal 41 10 4 2 2 2 4" xfId="38756" xr:uid="{00000000-0005-0000-0000-0000B73F0000}"/>
    <cellStyle name="Normal 41 10 4 2 2 3" xfId="26088" xr:uid="{00000000-0005-0000-0000-0000B83F0000}"/>
    <cellStyle name="Normal 41 10 4 2 2 3 2" xfId="47702" xr:uid="{00000000-0005-0000-0000-0000B93F0000}"/>
    <cellStyle name="Normal 41 10 4 2 2 4" xfId="20121" xr:uid="{00000000-0005-0000-0000-0000BA3F0000}"/>
    <cellStyle name="Normal 41 10 4 2 2 4 2" xfId="41763" xr:uid="{00000000-0005-0000-0000-0000BB3F0000}"/>
    <cellStyle name="Normal 41 10 4 2 2 5" xfId="35753" xr:uid="{00000000-0005-0000-0000-0000BC3F0000}"/>
    <cellStyle name="Normal 41 10 4 2 3" xfId="14990" xr:uid="{00000000-0005-0000-0000-0000BD3F0000}"/>
    <cellStyle name="Normal 41 10 4 2 3 2" xfId="18075" xr:uid="{00000000-0005-0000-0000-0000BE3F0000}"/>
    <cellStyle name="Normal 41 10 4 2 3 2 2" xfId="30042" xr:uid="{00000000-0005-0000-0000-0000BF3F0000}"/>
    <cellStyle name="Normal 41 10 4 2 3 2 2 2" xfId="51648" xr:uid="{00000000-0005-0000-0000-0000C03F0000}"/>
    <cellStyle name="Normal 41 10 4 2 3 2 3" xfId="24075" xr:uid="{00000000-0005-0000-0000-0000C13F0000}"/>
    <cellStyle name="Normal 41 10 4 2 3 2 3 2" xfId="45712" xr:uid="{00000000-0005-0000-0000-0000C23F0000}"/>
    <cellStyle name="Normal 41 10 4 2 3 2 4" xfId="39730" xr:uid="{00000000-0005-0000-0000-0000C33F0000}"/>
    <cellStyle name="Normal 41 10 4 2 3 3" xfId="27060" xr:uid="{00000000-0005-0000-0000-0000C43F0000}"/>
    <cellStyle name="Normal 41 10 4 2 3 3 2" xfId="48674" xr:uid="{00000000-0005-0000-0000-0000C53F0000}"/>
    <cellStyle name="Normal 41 10 4 2 3 4" xfId="21093" xr:uid="{00000000-0005-0000-0000-0000C63F0000}"/>
    <cellStyle name="Normal 41 10 4 2 3 4 2" xfId="42735" xr:uid="{00000000-0005-0000-0000-0000C73F0000}"/>
    <cellStyle name="Normal 41 10 4 2 3 5" xfId="36727" xr:uid="{00000000-0005-0000-0000-0000C83F0000}"/>
    <cellStyle name="Normal 41 10 4 2 4" xfId="16124" xr:uid="{00000000-0005-0000-0000-0000C93F0000}"/>
    <cellStyle name="Normal 41 10 4 2 4 2" xfId="28094" xr:uid="{00000000-0005-0000-0000-0000CA3F0000}"/>
    <cellStyle name="Normal 41 10 4 2 4 2 2" xfId="49700" xr:uid="{00000000-0005-0000-0000-0000CB3F0000}"/>
    <cellStyle name="Normal 41 10 4 2 4 3" xfId="22127" xr:uid="{00000000-0005-0000-0000-0000CC3F0000}"/>
    <cellStyle name="Normal 41 10 4 2 4 3 2" xfId="43764" xr:uid="{00000000-0005-0000-0000-0000CD3F0000}"/>
    <cellStyle name="Normal 41 10 4 2 4 4" xfId="37779" xr:uid="{00000000-0005-0000-0000-0000CE3F0000}"/>
    <cellStyle name="Normal 41 10 4 2 5" xfId="25112" xr:uid="{00000000-0005-0000-0000-0000CF3F0000}"/>
    <cellStyle name="Normal 41 10 4 2 5 2" xfId="46729" xr:uid="{00000000-0005-0000-0000-0000D03F0000}"/>
    <cellStyle name="Normal 41 10 4 2 6" xfId="19145" xr:uid="{00000000-0005-0000-0000-0000D13F0000}"/>
    <cellStyle name="Normal 41 10 4 2 6 2" xfId="40787" xr:uid="{00000000-0005-0000-0000-0000D23F0000}"/>
    <cellStyle name="Normal 41 10 4 2 7" xfId="34773" xr:uid="{00000000-0005-0000-0000-0000D33F0000}"/>
    <cellStyle name="Normal 41 10 4 3" xfId="13337" xr:uid="{00000000-0005-0000-0000-0000D43F0000}"/>
    <cellStyle name="Normal 41 10 4 3 2" xfId="14336" xr:uid="{00000000-0005-0000-0000-0000D53F0000}"/>
    <cellStyle name="Normal 41 10 4 3 2 2" xfId="17421" xr:uid="{00000000-0005-0000-0000-0000D63F0000}"/>
    <cellStyle name="Normal 41 10 4 3 2 2 2" xfId="29390" xr:uid="{00000000-0005-0000-0000-0000D73F0000}"/>
    <cellStyle name="Normal 41 10 4 3 2 2 2 2" xfId="50996" xr:uid="{00000000-0005-0000-0000-0000D83F0000}"/>
    <cellStyle name="Normal 41 10 4 3 2 2 3" xfId="23423" xr:uid="{00000000-0005-0000-0000-0000D93F0000}"/>
    <cellStyle name="Normal 41 10 4 3 2 2 3 2" xfId="45060" xr:uid="{00000000-0005-0000-0000-0000DA3F0000}"/>
    <cellStyle name="Normal 41 10 4 3 2 2 4" xfId="39076" xr:uid="{00000000-0005-0000-0000-0000DB3F0000}"/>
    <cellStyle name="Normal 41 10 4 3 2 3" xfId="26408" xr:uid="{00000000-0005-0000-0000-0000DC3F0000}"/>
    <cellStyle name="Normal 41 10 4 3 2 3 2" xfId="48022" xr:uid="{00000000-0005-0000-0000-0000DD3F0000}"/>
    <cellStyle name="Normal 41 10 4 3 2 4" xfId="20441" xr:uid="{00000000-0005-0000-0000-0000DE3F0000}"/>
    <cellStyle name="Normal 41 10 4 3 2 4 2" xfId="42083" xr:uid="{00000000-0005-0000-0000-0000DF3F0000}"/>
    <cellStyle name="Normal 41 10 4 3 2 5" xfId="36073" xr:uid="{00000000-0005-0000-0000-0000E03F0000}"/>
    <cellStyle name="Normal 41 10 4 3 3" xfId="15310" xr:uid="{00000000-0005-0000-0000-0000E13F0000}"/>
    <cellStyle name="Normal 41 10 4 3 3 2" xfId="18395" xr:uid="{00000000-0005-0000-0000-0000E23F0000}"/>
    <cellStyle name="Normal 41 10 4 3 3 2 2" xfId="30362" xr:uid="{00000000-0005-0000-0000-0000E33F0000}"/>
    <cellStyle name="Normal 41 10 4 3 3 2 2 2" xfId="51968" xr:uid="{00000000-0005-0000-0000-0000E43F0000}"/>
    <cellStyle name="Normal 41 10 4 3 3 2 3" xfId="24395" xr:uid="{00000000-0005-0000-0000-0000E53F0000}"/>
    <cellStyle name="Normal 41 10 4 3 3 2 3 2" xfId="46032" xr:uid="{00000000-0005-0000-0000-0000E63F0000}"/>
    <cellStyle name="Normal 41 10 4 3 3 2 4" xfId="40050" xr:uid="{00000000-0005-0000-0000-0000E73F0000}"/>
    <cellStyle name="Normal 41 10 4 3 3 3" xfId="27380" xr:uid="{00000000-0005-0000-0000-0000E83F0000}"/>
    <cellStyle name="Normal 41 10 4 3 3 3 2" xfId="48994" xr:uid="{00000000-0005-0000-0000-0000E93F0000}"/>
    <cellStyle name="Normal 41 10 4 3 3 4" xfId="21413" xr:uid="{00000000-0005-0000-0000-0000EA3F0000}"/>
    <cellStyle name="Normal 41 10 4 3 3 4 2" xfId="43055" xr:uid="{00000000-0005-0000-0000-0000EB3F0000}"/>
    <cellStyle name="Normal 41 10 4 3 3 5" xfId="37047" xr:uid="{00000000-0005-0000-0000-0000EC3F0000}"/>
    <cellStyle name="Normal 41 10 4 3 4" xfId="16444" xr:uid="{00000000-0005-0000-0000-0000ED3F0000}"/>
    <cellStyle name="Normal 41 10 4 3 4 2" xfId="28414" xr:uid="{00000000-0005-0000-0000-0000EE3F0000}"/>
    <cellStyle name="Normal 41 10 4 3 4 2 2" xfId="50020" xr:uid="{00000000-0005-0000-0000-0000EF3F0000}"/>
    <cellStyle name="Normal 41 10 4 3 4 3" xfId="22447" xr:uid="{00000000-0005-0000-0000-0000F03F0000}"/>
    <cellStyle name="Normal 41 10 4 3 4 3 2" xfId="44084" xr:uid="{00000000-0005-0000-0000-0000F13F0000}"/>
    <cellStyle name="Normal 41 10 4 3 4 4" xfId="38099" xr:uid="{00000000-0005-0000-0000-0000F23F0000}"/>
    <cellStyle name="Normal 41 10 4 3 5" xfId="25432" xr:uid="{00000000-0005-0000-0000-0000F33F0000}"/>
    <cellStyle name="Normal 41 10 4 3 5 2" xfId="47049" xr:uid="{00000000-0005-0000-0000-0000F43F0000}"/>
    <cellStyle name="Normal 41 10 4 3 6" xfId="19465" xr:uid="{00000000-0005-0000-0000-0000F53F0000}"/>
    <cellStyle name="Normal 41 10 4 3 6 2" xfId="41107" xr:uid="{00000000-0005-0000-0000-0000F63F0000}"/>
    <cellStyle name="Normal 41 10 4 3 7" xfId="35093" xr:uid="{00000000-0005-0000-0000-0000F73F0000}"/>
    <cellStyle name="Normal 41 10 4 4" xfId="13695" xr:uid="{00000000-0005-0000-0000-0000F83F0000}"/>
    <cellStyle name="Normal 41 10 4 4 2" xfId="16781" xr:uid="{00000000-0005-0000-0000-0000F93F0000}"/>
    <cellStyle name="Normal 41 10 4 4 2 2" xfId="28750" xr:uid="{00000000-0005-0000-0000-0000FA3F0000}"/>
    <cellStyle name="Normal 41 10 4 4 2 2 2" xfId="50356" xr:uid="{00000000-0005-0000-0000-0000FB3F0000}"/>
    <cellStyle name="Normal 41 10 4 4 2 3" xfId="22783" xr:uid="{00000000-0005-0000-0000-0000FC3F0000}"/>
    <cellStyle name="Normal 41 10 4 4 2 3 2" xfId="44420" xr:uid="{00000000-0005-0000-0000-0000FD3F0000}"/>
    <cellStyle name="Normal 41 10 4 4 2 4" xfId="38436" xr:uid="{00000000-0005-0000-0000-0000FE3F0000}"/>
    <cellStyle name="Normal 41 10 4 4 3" xfId="25768" xr:uid="{00000000-0005-0000-0000-0000FF3F0000}"/>
    <cellStyle name="Normal 41 10 4 4 3 2" xfId="47382" xr:uid="{00000000-0005-0000-0000-000000400000}"/>
    <cellStyle name="Normal 41 10 4 4 4" xfId="19801" xr:uid="{00000000-0005-0000-0000-000001400000}"/>
    <cellStyle name="Normal 41 10 4 4 4 2" xfId="41443" xr:uid="{00000000-0005-0000-0000-000002400000}"/>
    <cellStyle name="Normal 41 10 4 4 5" xfId="35432" xr:uid="{00000000-0005-0000-0000-000003400000}"/>
    <cellStyle name="Normal 41 10 4 5" xfId="14669" xr:uid="{00000000-0005-0000-0000-000004400000}"/>
    <cellStyle name="Normal 41 10 4 5 2" xfId="17754" xr:uid="{00000000-0005-0000-0000-000005400000}"/>
    <cellStyle name="Normal 41 10 4 5 2 2" xfId="29722" xr:uid="{00000000-0005-0000-0000-000006400000}"/>
    <cellStyle name="Normal 41 10 4 5 2 2 2" xfId="51328" xr:uid="{00000000-0005-0000-0000-000007400000}"/>
    <cellStyle name="Normal 41 10 4 5 2 3" xfId="23755" xr:uid="{00000000-0005-0000-0000-000008400000}"/>
    <cellStyle name="Normal 41 10 4 5 2 3 2" xfId="45392" xr:uid="{00000000-0005-0000-0000-000009400000}"/>
    <cellStyle name="Normal 41 10 4 5 2 4" xfId="39409" xr:uid="{00000000-0005-0000-0000-00000A400000}"/>
    <cellStyle name="Normal 41 10 4 5 3" xfId="26740" xr:uid="{00000000-0005-0000-0000-00000B400000}"/>
    <cellStyle name="Normal 41 10 4 5 3 2" xfId="48354" xr:uid="{00000000-0005-0000-0000-00000C400000}"/>
    <cellStyle name="Normal 41 10 4 5 4" xfId="20773" xr:uid="{00000000-0005-0000-0000-00000D400000}"/>
    <cellStyle name="Normal 41 10 4 5 4 2" xfId="42415" xr:uid="{00000000-0005-0000-0000-00000E400000}"/>
    <cellStyle name="Normal 41 10 4 5 5" xfId="36406" xr:uid="{00000000-0005-0000-0000-00000F400000}"/>
    <cellStyle name="Normal 41 10 4 6" xfId="15782" xr:uid="{00000000-0005-0000-0000-000010400000}"/>
    <cellStyle name="Normal 41 10 4 6 2" xfId="27754" xr:uid="{00000000-0005-0000-0000-000011400000}"/>
    <cellStyle name="Normal 41 10 4 6 2 2" xfId="49360" xr:uid="{00000000-0005-0000-0000-000012400000}"/>
    <cellStyle name="Normal 41 10 4 6 3" xfId="21787" xr:uid="{00000000-0005-0000-0000-000013400000}"/>
    <cellStyle name="Normal 41 10 4 6 3 2" xfId="43424" xr:uid="{00000000-0005-0000-0000-000014400000}"/>
    <cellStyle name="Normal 41 10 4 6 4" xfId="37437" xr:uid="{00000000-0005-0000-0000-000015400000}"/>
    <cellStyle name="Normal 41 10 4 7" xfId="24769" xr:uid="{00000000-0005-0000-0000-000016400000}"/>
    <cellStyle name="Normal 41 10 4 7 2" xfId="46389" xr:uid="{00000000-0005-0000-0000-000017400000}"/>
    <cellStyle name="Normal 41 10 4 8" xfId="18802" xr:uid="{00000000-0005-0000-0000-000018400000}"/>
    <cellStyle name="Normal 41 10 4 8 2" xfId="40444" xr:uid="{00000000-0005-0000-0000-000019400000}"/>
    <cellStyle name="Normal 41 10 4 9" xfId="31684" xr:uid="{00000000-0005-0000-0000-00001A400000}"/>
    <cellStyle name="Normal 41 10 5" xfId="8191" xr:uid="{00000000-0005-0000-0000-00001B400000}"/>
    <cellStyle name="Normal 41 10 5 2" xfId="13101" xr:uid="{00000000-0005-0000-0000-00001C400000}"/>
    <cellStyle name="Normal 41 10 5 2 2" xfId="14100" xr:uid="{00000000-0005-0000-0000-00001D400000}"/>
    <cellStyle name="Normal 41 10 5 2 2 2" xfId="17185" xr:uid="{00000000-0005-0000-0000-00001E400000}"/>
    <cellStyle name="Normal 41 10 5 2 2 2 2" xfId="29154" xr:uid="{00000000-0005-0000-0000-00001F400000}"/>
    <cellStyle name="Normal 41 10 5 2 2 2 2 2" xfId="50760" xr:uid="{00000000-0005-0000-0000-000020400000}"/>
    <cellStyle name="Normal 41 10 5 2 2 2 3" xfId="23187" xr:uid="{00000000-0005-0000-0000-000021400000}"/>
    <cellStyle name="Normal 41 10 5 2 2 2 3 2" xfId="44824" xr:uid="{00000000-0005-0000-0000-000022400000}"/>
    <cellStyle name="Normal 41 10 5 2 2 2 4" xfId="38840" xr:uid="{00000000-0005-0000-0000-000023400000}"/>
    <cellStyle name="Normal 41 10 5 2 2 3" xfId="26172" xr:uid="{00000000-0005-0000-0000-000024400000}"/>
    <cellStyle name="Normal 41 10 5 2 2 3 2" xfId="47786" xr:uid="{00000000-0005-0000-0000-000025400000}"/>
    <cellStyle name="Normal 41 10 5 2 2 4" xfId="20205" xr:uid="{00000000-0005-0000-0000-000026400000}"/>
    <cellStyle name="Normal 41 10 5 2 2 4 2" xfId="41847" xr:uid="{00000000-0005-0000-0000-000027400000}"/>
    <cellStyle name="Normal 41 10 5 2 2 5" xfId="35837" xr:uid="{00000000-0005-0000-0000-000028400000}"/>
    <cellStyle name="Normal 41 10 5 2 3" xfId="15074" xr:uid="{00000000-0005-0000-0000-000029400000}"/>
    <cellStyle name="Normal 41 10 5 2 3 2" xfId="18159" xr:uid="{00000000-0005-0000-0000-00002A400000}"/>
    <cellStyle name="Normal 41 10 5 2 3 2 2" xfId="30126" xr:uid="{00000000-0005-0000-0000-00002B400000}"/>
    <cellStyle name="Normal 41 10 5 2 3 2 2 2" xfId="51732" xr:uid="{00000000-0005-0000-0000-00002C400000}"/>
    <cellStyle name="Normal 41 10 5 2 3 2 3" xfId="24159" xr:uid="{00000000-0005-0000-0000-00002D400000}"/>
    <cellStyle name="Normal 41 10 5 2 3 2 3 2" xfId="45796" xr:uid="{00000000-0005-0000-0000-00002E400000}"/>
    <cellStyle name="Normal 41 10 5 2 3 2 4" xfId="39814" xr:uid="{00000000-0005-0000-0000-00002F400000}"/>
    <cellStyle name="Normal 41 10 5 2 3 3" xfId="27144" xr:uid="{00000000-0005-0000-0000-000030400000}"/>
    <cellStyle name="Normal 41 10 5 2 3 3 2" xfId="48758" xr:uid="{00000000-0005-0000-0000-000031400000}"/>
    <cellStyle name="Normal 41 10 5 2 3 4" xfId="21177" xr:uid="{00000000-0005-0000-0000-000032400000}"/>
    <cellStyle name="Normal 41 10 5 2 3 4 2" xfId="42819" xr:uid="{00000000-0005-0000-0000-000033400000}"/>
    <cellStyle name="Normal 41 10 5 2 3 5" xfId="36811" xr:uid="{00000000-0005-0000-0000-000034400000}"/>
    <cellStyle name="Normal 41 10 5 2 4" xfId="16208" xr:uid="{00000000-0005-0000-0000-000035400000}"/>
    <cellStyle name="Normal 41 10 5 2 4 2" xfId="28178" xr:uid="{00000000-0005-0000-0000-000036400000}"/>
    <cellStyle name="Normal 41 10 5 2 4 2 2" xfId="49784" xr:uid="{00000000-0005-0000-0000-000037400000}"/>
    <cellStyle name="Normal 41 10 5 2 4 3" xfId="22211" xr:uid="{00000000-0005-0000-0000-000038400000}"/>
    <cellStyle name="Normal 41 10 5 2 4 3 2" xfId="43848" xr:uid="{00000000-0005-0000-0000-000039400000}"/>
    <cellStyle name="Normal 41 10 5 2 4 4" xfId="37863" xr:uid="{00000000-0005-0000-0000-00003A400000}"/>
    <cellStyle name="Normal 41 10 5 2 5" xfId="25196" xr:uid="{00000000-0005-0000-0000-00003B400000}"/>
    <cellStyle name="Normal 41 10 5 2 5 2" xfId="46813" xr:uid="{00000000-0005-0000-0000-00003C400000}"/>
    <cellStyle name="Normal 41 10 5 2 6" xfId="19229" xr:uid="{00000000-0005-0000-0000-00003D400000}"/>
    <cellStyle name="Normal 41 10 5 2 6 2" xfId="40871" xr:uid="{00000000-0005-0000-0000-00003E400000}"/>
    <cellStyle name="Normal 41 10 5 2 7" xfId="34857" xr:uid="{00000000-0005-0000-0000-00003F400000}"/>
    <cellStyle name="Normal 41 10 5 3" xfId="13421" xr:uid="{00000000-0005-0000-0000-000040400000}"/>
    <cellStyle name="Normal 41 10 5 3 2" xfId="14420" xr:uid="{00000000-0005-0000-0000-000041400000}"/>
    <cellStyle name="Normal 41 10 5 3 2 2" xfId="17505" xr:uid="{00000000-0005-0000-0000-000042400000}"/>
    <cellStyle name="Normal 41 10 5 3 2 2 2" xfId="29474" xr:uid="{00000000-0005-0000-0000-000043400000}"/>
    <cellStyle name="Normal 41 10 5 3 2 2 2 2" xfId="51080" xr:uid="{00000000-0005-0000-0000-000044400000}"/>
    <cellStyle name="Normal 41 10 5 3 2 2 3" xfId="23507" xr:uid="{00000000-0005-0000-0000-000045400000}"/>
    <cellStyle name="Normal 41 10 5 3 2 2 3 2" xfId="45144" xr:uid="{00000000-0005-0000-0000-000046400000}"/>
    <cellStyle name="Normal 41 10 5 3 2 2 4" xfId="39160" xr:uid="{00000000-0005-0000-0000-000047400000}"/>
    <cellStyle name="Normal 41 10 5 3 2 3" xfId="26492" xr:uid="{00000000-0005-0000-0000-000048400000}"/>
    <cellStyle name="Normal 41 10 5 3 2 3 2" xfId="48106" xr:uid="{00000000-0005-0000-0000-000049400000}"/>
    <cellStyle name="Normal 41 10 5 3 2 4" xfId="20525" xr:uid="{00000000-0005-0000-0000-00004A400000}"/>
    <cellStyle name="Normal 41 10 5 3 2 4 2" xfId="42167" xr:uid="{00000000-0005-0000-0000-00004B400000}"/>
    <cellStyle name="Normal 41 10 5 3 2 5" xfId="36157" xr:uid="{00000000-0005-0000-0000-00004C400000}"/>
    <cellStyle name="Normal 41 10 5 3 3" xfId="15394" xr:uid="{00000000-0005-0000-0000-00004D400000}"/>
    <cellStyle name="Normal 41 10 5 3 3 2" xfId="18479" xr:uid="{00000000-0005-0000-0000-00004E400000}"/>
    <cellStyle name="Normal 41 10 5 3 3 2 2" xfId="30446" xr:uid="{00000000-0005-0000-0000-00004F400000}"/>
    <cellStyle name="Normal 41 10 5 3 3 2 2 2" xfId="52052" xr:uid="{00000000-0005-0000-0000-000050400000}"/>
    <cellStyle name="Normal 41 10 5 3 3 2 3" xfId="24479" xr:uid="{00000000-0005-0000-0000-000051400000}"/>
    <cellStyle name="Normal 41 10 5 3 3 2 3 2" xfId="46116" xr:uid="{00000000-0005-0000-0000-000052400000}"/>
    <cellStyle name="Normal 41 10 5 3 3 2 4" xfId="40134" xr:uid="{00000000-0005-0000-0000-000053400000}"/>
    <cellStyle name="Normal 41 10 5 3 3 3" xfId="27464" xr:uid="{00000000-0005-0000-0000-000054400000}"/>
    <cellStyle name="Normal 41 10 5 3 3 3 2" xfId="49078" xr:uid="{00000000-0005-0000-0000-000055400000}"/>
    <cellStyle name="Normal 41 10 5 3 3 4" xfId="21497" xr:uid="{00000000-0005-0000-0000-000056400000}"/>
    <cellStyle name="Normal 41 10 5 3 3 4 2" xfId="43139" xr:uid="{00000000-0005-0000-0000-000057400000}"/>
    <cellStyle name="Normal 41 10 5 3 3 5" xfId="37131" xr:uid="{00000000-0005-0000-0000-000058400000}"/>
    <cellStyle name="Normal 41 10 5 3 4" xfId="16528" xr:uid="{00000000-0005-0000-0000-000059400000}"/>
    <cellStyle name="Normal 41 10 5 3 4 2" xfId="28498" xr:uid="{00000000-0005-0000-0000-00005A400000}"/>
    <cellStyle name="Normal 41 10 5 3 4 2 2" xfId="50104" xr:uid="{00000000-0005-0000-0000-00005B400000}"/>
    <cellStyle name="Normal 41 10 5 3 4 3" xfId="22531" xr:uid="{00000000-0005-0000-0000-00005C400000}"/>
    <cellStyle name="Normal 41 10 5 3 4 3 2" xfId="44168" xr:uid="{00000000-0005-0000-0000-00005D400000}"/>
    <cellStyle name="Normal 41 10 5 3 4 4" xfId="38183" xr:uid="{00000000-0005-0000-0000-00005E400000}"/>
    <cellStyle name="Normal 41 10 5 3 5" xfId="25516" xr:uid="{00000000-0005-0000-0000-00005F400000}"/>
    <cellStyle name="Normal 41 10 5 3 5 2" xfId="47133" xr:uid="{00000000-0005-0000-0000-000060400000}"/>
    <cellStyle name="Normal 41 10 5 3 6" xfId="19549" xr:uid="{00000000-0005-0000-0000-000061400000}"/>
    <cellStyle name="Normal 41 10 5 3 6 2" xfId="41191" xr:uid="{00000000-0005-0000-0000-000062400000}"/>
    <cellStyle name="Normal 41 10 5 3 7" xfId="35177" xr:uid="{00000000-0005-0000-0000-000063400000}"/>
    <cellStyle name="Normal 41 10 5 4" xfId="13779" xr:uid="{00000000-0005-0000-0000-000064400000}"/>
    <cellStyle name="Normal 41 10 5 4 2" xfId="16865" xr:uid="{00000000-0005-0000-0000-000065400000}"/>
    <cellStyle name="Normal 41 10 5 4 2 2" xfId="28834" xr:uid="{00000000-0005-0000-0000-000066400000}"/>
    <cellStyle name="Normal 41 10 5 4 2 2 2" xfId="50440" xr:uid="{00000000-0005-0000-0000-000067400000}"/>
    <cellStyle name="Normal 41 10 5 4 2 3" xfId="22867" xr:uid="{00000000-0005-0000-0000-000068400000}"/>
    <cellStyle name="Normal 41 10 5 4 2 3 2" xfId="44504" xr:uid="{00000000-0005-0000-0000-000069400000}"/>
    <cellStyle name="Normal 41 10 5 4 2 4" xfId="38520" xr:uid="{00000000-0005-0000-0000-00006A400000}"/>
    <cellStyle name="Normal 41 10 5 4 3" xfId="25852" xr:uid="{00000000-0005-0000-0000-00006B400000}"/>
    <cellStyle name="Normal 41 10 5 4 3 2" xfId="47466" xr:uid="{00000000-0005-0000-0000-00006C400000}"/>
    <cellStyle name="Normal 41 10 5 4 4" xfId="19885" xr:uid="{00000000-0005-0000-0000-00006D400000}"/>
    <cellStyle name="Normal 41 10 5 4 4 2" xfId="41527" xr:uid="{00000000-0005-0000-0000-00006E400000}"/>
    <cellStyle name="Normal 41 10 5 4 5" xfId="35516" xr:uid="{00000000-0005-0000-0000-00006F400000}"/>
    <cellStyle name="Normal 41 10 5 5" xfId="14753" xr:uid="{00000000-0005-0000-0000-000070400000}"/>
    <cellStyle name="Normal 41 10 5 5 2" xfId="17838" xr:uid="{00000000-0005-0000-0000-000071400000}"/>
    <cellStyle name="Normal 41 10 5 5 2 2" xfId="29806" xr:uid="{00000000-0005-0000-0000-000072400000}"/>
    <cellStyle name="Normal 41 10 5 5 2 2 2" xfId="51412" xr:uid="{00000000-0005-0000-0000-000073400000}"/>
    <cellStyle name="Normal 41 10 5 5 2 3" xfId="23839" xr:uid="{00000000-0005-0000-0000-000074400000}"/>
    <cellStyle name="Normal 41 10 5 5 2 3 2" xfId="45476" xr:uid="{00000000-0005-0000-0000-000075400000}"/>
    <cellStyle name="Normal 41 10 5 5 2 4" xfId="39493" xr:uid="{00000000-0005-0000-0000-000076400000}"/>
    <cellStyle name="Normal 41 10 5 5 3" xfId="26824" xr:uid="{00000000-0005-0000-0000-000077400000}"/>
    <cellStyle name="Normal 41 10 5 5 3 2" xfId="48438" xr:uid="{00000000-0005-0000-0000-000078400000}"/>
    <cellStyle name="Normal 41 10 5 5 4" xfId="20857" xr:uid="{00000000-0005-0000-0000-000079400000}"/>
    <cellStyle name="Normal 41 10 5 5 4 2" xfId="42499" xr:uid="{00000000-0005-0000-0000-00007A400000}"/>
    <cellStyle name="Normal 41 10 5 5 5" xfId="36490" xr:uid="{00000000-0005-0000-0000-00007B400000}"/>
    <cellStyle name="Normal 41 10 5 6" xfId="15866" xr:uid="{00000000-0005-0000-0000-00007C400000}"/>
    <cellStyle name="Normal 41 10 5 6 2" xfId="27838" xr:uid="{00000000-0005-0000-0000-00007D400000}"/>
    <cellStyle name="Normal 41 10 5 6 2 2" xfId="49444" xr:uid="{00000000-0005-0000-0000-00007E400000}"/>
    <cellStyle name="Normal 41 10 5 6 3" xfId="21871" xr:uid="{00000000-0005-0000-0000-00007F400000}"/>
    <cellStyle name="Normal 41 10 5 6 3 2" xfId="43508" xr:uid="{00000000-0005-0000-0000-000080400000}"/>
    <cellStyle name="Normal 41 10 5 6 4" xfId="37521" xr:uid="{00000000-0005-0000-0000-000081400000}"/>
    <cellStyle name="Normal 41 10 5 7" xfId="24853" xr:uid="{00000000-0005-0000-0000-000082400000}"/>
    <cellStyle name="Normal 41 10 5 7 2" xfId="46473" xr:uid="{00000000-0005-0000-0000-000083400000}"/>
    <cellStyle name="Normal 41 10 5 8" xfId="18886" xr:uid="{00000000-0005-0000-0000-000084400000}"/>
    <cellStyle name="Normal 41 10 5 8 2" xfId="40528" xr:uid="{00000000-0005-0000-0000-000085400000}"/>
    <cellStyle name="Normal 41 10 5 9" xfId="31856" xr:uid="{00000000-0005-0000-0000-000086400000}"/>
    <cellStyle name="Normal 41 10 6" xfId="7877" xr:uid="{00000000-0005-0000-0000-000087400000}"/>
    <cellStyle name="Normal 41 10 6 2" xfId="13100" xr:uid="{00000000-0005-0000-0000-000088400000}"/>
    <cellStyle name="Normal 41 10 6 2 2" xfId="14099" xr:uid="{00000000-0005-0000-0000-000089400000}"/>
    <cellStyle name="Normal 41 10 6 2 2 2" xfId="17184" xr:uid="{00000000-0005-0000-0000-00008A400000}"/>
    <cellStyle name="Normal 41 10 6 2 2 2 2" xfId="29153" xr:uid="{00000000-0005-0000-0000-00008B400000}"/>
    <cellStyle name="Normal 41 10 6 2 2 2 2 2" xfId="50759" xr:uid="{00000000-0005-0000-0000-00008C400000}"/>
    <cellStyle name="Normal 41 10 6 2 2 2 3" xfId="23186" xr:uid="{00000000-0005-0000-0000-00008D400000}"/>
    <cellStyle name="Normal 41 10 6 2 2 2 3 2" xfId="44823" xr:uid="{00000000-0005-0000-0000-00008E400000}"/>
    <cellStyle name="Normal 41 10 6 2 2 2 4" xfId="38839" xr:uid="{00000000-0005-0000-0000-00008F400000}"/>
    <cellStyle name="Normal 41 10 6 2 2 3" xfId="26171" xr:uid="{00000000-0005-0000-0000-000090400000}"/>
    <cellStyle name="Normal 41 10 6 2 2 3 2" xfId="47785" xr:uid="{00000000-0005-0000-0000-000091400000}"/>
    <cellStyle name="Normal 41 10 6 2 2 4" xfId="20204" xr:uid="{00000000-0005-0000-0000-000092400000}"/>
    <cellStyle name="Normal 41 10 6 2 2 4 2" xfId="41846" xr:uid="{00000000-0005-0000-0000-000093400000}"/>
    <cellStyle name="Normal 41 10 6 2 2 5" xfId="35836" xr:uid="{00000000-0005-0000-0000-000094400000}"/>
    <cellStyle name="Normal 41 10 6 2 3" xfId="15073" xr:uid="{00000000-0005-0000-0000-000095400000}"/>
    <cellStyle name="Normal 41 10 6 2 3 2" xfId="18158" xr:uid="{00000000-0005-0000-0000-000096400000}"/>
    <cellStyle name="Normal 41 10 6 2 3 2 2" xfId="30125" xr:uid="{00000000-0005-0000-0000-000097400000}"/>
    <cellStyle name="Normal 41 10 6 2 3 2 2 2" xfId="51731" xr:uid="{00000000-0005-0000-0000-000098400000}"/>
    <cellStyle name="Normal 41 10 6 2 3 2 3" xfId="24158" xr:uid="{00000000-0005-0000-0000-000099400000}"/>
    <cellStyle name="Normal 41 10 6 2 3 2 3 2" xfId="45795" xr:uid="{00000000-0005-0000-0000-00009A400000}"/>
    <cellStyle name="Normal 41 10 6 2 3 2 4" xfId="39813" xr:uid="{00000000-0005-0000-0000-00009B400000}"/>
    <cellStyle name="Normal 41 10 6 2 3 3" xfId="27143" xr:uid="{00000000-0005-0000-0000-00009C400000}"/>
    <cellStyle name="Normal 41 10 6 2 3 3 2" xfId="48757" xr:uid="{00000000-0005-0000-0000-00009D400000}"/>
    <cellStyle name="Normal 41 10 6 2 3 4" xfId="21176" xr:uid="{00000000-0005-0000-0000-00009E400000}"/>
    <cellStyle name="Normal 41 10 6 2 3 4 2" xfId="42818" xr:uid="{00000000-0005-0000-0000-00009F400000}"/>
    <cellStyle name="Normal 41 10 6 2 3 5" xfId="36810" xr:uid="{00000000-0005-0000-0000-0000A0400000}"/>
    <cellStyle name="Normal 41 10 6 2 4" xfId="16207" xr:uid="{00000000-0005-0000-0000-0000A1400000}"/>
    <cellStyle name="Normal 41 10 6 2 4 2" xfId="28177" xr:uid="{00000000-0005-0000-0000-0000A2400000}"/>
    <cellStyle name="Normal 41 10 6 2 4 2 2" xfId="49783" xr:uid="{00000000-0005-0000-0000-0000A3400000}"/>
    <cellStyle name="Normal 41 10 6 2 4 3" xfId="22210" xr:uid="{00000000-0005-0000-0000-0000A4400000}"/>
    <cellStyle name="Normal 41 10 6 2 4 3 2" xfId="43847" xr:uid="{00000000-0005-0000-0000-0000A5400000}"/>
    <cellStyle name="Normal 41 10 6 2 4 4" xfId="37862" xr:uid="{00000000-0005-0000-0000-0000A6400000}"/>
    <cellStyle name="Normal 41 10 6 2 5" xfId="25195" xr:uid="{00000000-0005-0000-0000-0000A7400000}"/>
    <cellStyle name="Normal 41 10 6 2 5 2" xfId="46812" xr:uid="{00000000-0005-0000-0000-0000A8400000}"/>
    <cellStyle name="Normal 41 10 6 2 6" xfId="19228" xr:uid="{00000000-0005-0000-0000-0000A9400000}"/>
    <cellStyle name="Normal 41 10 6 2 6 2" xfId="40870" xr:uid="{00000000-0005-0000-0000-0000AA400000}"/>
    <cellStyle name="Normal 41 10 6 2 7" xfId="34856" xr:uid="{00000000-0005-0000-0000-0000AB400000}"/>
    <cellStyle name="Normal 41 10 6 3" xfId="13420" xr:uid="{00000000-0005-0000-0000-0000AC400000}"/>
    <cellStyle name="Normal 41 10 6 3 2" xfId="14419" xr:uid="{00000000-0005-0000-0000-0000AD400000}"/>
    <cellStyle name="Normal 41 10 6 3 2 2" xfId="17504" xr:uid="{00000000-0005-0000-0000-0000AE400000}"/>
    <cellStyle name="Normal 41 10 6 3 2 2 2" xfId="29473" xr:uid="{00000000-0005-0000-0000-0000AF400000}"/>
    <cellStyle name="Normal 41 10 6 3 2 2 2 2" xfId="51079" xr:uid="{00000000-0005-0000-0000-0000B0400000}"/>
    <cellStyle name="Normal 41 10 6 3 2 2 3" xfId="23506" xr:uid="{00000000-0005-0000-0000-0000B1400000}"/>
    <cellStyle name="Normal 41 10 6 3 2 2 3 2" xfId="45143" xr:uid="{00000000-0005-0000-0000-0000B2400000}"/>
    <cellStyle name="Normal 41 10 6 3 2 2 4" xfId="39159" xr:uid="{00000000-0005-0000-0000-0000B3400000}"/>
    <cellStyle name="Normal 41 10 6 3 2 3" xfId="26491" xr:uid="{00000000-0005-0000-0000-0000B4400000}"/>
    <cellStyle name="Normal 41 10 6 3 2 3 2" xfId="48105" xr:uid="{00000000-0005-0000-0000-0000B5400000}"/>
    <cellStyle name="Normal 41 10 6 3 2 4" xfId="20524" xr:uid="{00000000-0005-0000-0000-0000B6400000}"/>
    <cellStyle name="Normal 41 10 6 3 2 4 2" xfId="42166" xr:uid="{00000000-0005-0000-0000-0000B7400000}"/>
    <cellStyle name="Normal 41 10 6 3 2 5" xfId="36156" xr:uid="{00000000-0005-0000-0000-0000B8400000}"/>
    <cellStyle name="Normal 41 10 6 3 3" xfId="15393" xr:uid="{00000000-0005-0000-0000-0000B9400000}"/>
    <cellStyle name="Normal 41 10 6 3 3 2" xfId="18478" xr:uid="{00000000-0005-0000-0000-0000BA400000}"/>
    <cellStyle name="Normal 41 10 6 3 3 2 2" xfId="30445" xr:uid="{00000000-0005-0000-0000-0000BB400000}"/>
    <cellStyle name="Normal 41 10 6 3 3 2 2 2" xfId="52051" xr:uid="{00000000-0005-0000-0000-0000BC400000}"/>
    <cellStyle name="Normal 41 10 6 3 3 2 3" xfId="24478" xr:uid="{00000000-0005-0000-0000-0000BD400000}"/>
    <cellStyle name="Normal 41 10 6 3 3 2 3 2" xfId="46115" xr:uid="{00000000-0005-0000-0000-0000BE400000}"/>
    <cellStyle name="Normal 41 10 6 3 3 2 4" xfId="40133" xr:uid="{00000000-0005-0000-0000-0000BF400000}"/>
    <cellStyle name="Normal 41 10 6 3 3 3" xfId="27463" xr:uid="{00000000-0005-0000-0000-0000C0400000}"/>
    <cellStyle name="Normal 41 10 6 3 3 3 2" xfId="49077" xr:uid="{00000000-0005-0000-0000-0000C1400000}"/>
    <cellStyle name="Normal 41 10 6 3 3 4" xfId="21496" xr:uid="{00000000-0005-0000-0000-0000C2400000}"/>
    <cellStyle name="Normal 41 10 6 3 3 4 2" xfId="43138" xr:uid="{00000000-0005-0000-0000-0000C3400000}"/>
    <cellStyle name="Normal 41 10 6 3 3 5" xfId="37130" xr:uid="{00000000-0005-0000-0000-0000C4400000}"/>
    <cellStyle name="Normal 41 10 6 3 4" xfId="16527" xr:uid="{00000000-0005-0000-0000-0000C5400000}"/>
    <cellStyle name="Normal 41 10 6 3 4 2" xfId="28497" xr:uid="{00000000-0005-0000-0000-0000C6400000}"/>
    <cellStyle name="Normal 41 10 6 3 4 2 2" xfId="50103" xr:uid="{00000000-0005-0000-0000-0000C7400000}"/>
    <cellStyle name="Normal 41 10 6 3 4 3" xfId="22530" xr:uid="{00000000-0005-0000-0000-0000C8400000}"/>
    <cellStyle name="Normal 41 10 6 3 4 3 2" xfId="44167" xr:uid="{00000000-0005-0000-0000-0000C9400000}"/>
    <cellStyle name="Normal 41 10 6 3 4 4" xfId="38182" xr:uid="{00000000-0005-0000-0000-0000CA400000}"/>
    <cellStyle name="Normal 41 10 6 3 5" xfId="25515" xr:uid="{00000000-0005-0000-0000-0000CB400000}"/>
    <cellStyle name="Normal 41 10 6 3 5 2" xfId="47132" xr:uid="{00000000-0005-0000-0000-0000CC400000}"/>
    <cellStyle name="Normal 41 10 6 3 6" xfId="19548" xr:uid="{00000000-0005-0000-0000-0000CD400000}"/>
    <cellStyle name="Normal 41 10 6 3 6 2" xfId="41190" xr:uid="{00000000-0005-0000-0000-0000CE400000}"/>
    <cellStyle name="Normal 41 10 6 3 7" xfId="35176" xr:uid="{00000000-0005-0000-0000-0000CF400000}"/>
    <cellStyle name="Normal 41 10 6 4" xfId="13778" xr:uid="{00000000-0005-0000-0000-0000D0400000}"/>
    <cellStyle name="Normal 41 10 6 4 2" xfId="16864" xr:uid="{00000000-0005-0000-0000-0000D1400000}"/>
    <cellStyle name="Normal 41 10 6 4 2 2" xfId="28833" xr:uid="{00000000-0005-0000-0000-0000D2400000}"/>
    <cellStyle name="Normal 41 10 6 4 2 2 2" xfId="50439" xr:uid="{00000000-0005-0000-0000-0000D3400000}"/>
    <cellStyle name="Normal 41 10 6 4 2 3" xfId="22866" xr:uid="{00000000-0005-0000-0000-0000D4400000}"/>
    <cellStyle name="Normal 41 10 6 4 2 3 2" xfId="44503" xr:uid="{00000000-0005-0000-0000-0000D5400000}"/>
    <cellStyle name="Normal 41 10 6 4 2 4" xfId="38519" xr:uid="{00000000-0005-0000-0000-0000D6400000}"/>
    <cellStyle name="Normal 41 10 6 4 3" xfId="25851" xr:uid="{00000000-0005-0000-0000-0000D7400000}"/>
    <cellStyle name="Normal 41 10 6 4 3 2" xfId="47465" xr:uid="{00000000-0005-0000-0000-0000D8400000}"/>
    <cellStyle name="Normal 41 10 6 4 4" xfId="19884" xr:uid="{00000000-0005-0000-0000-0000D9400000}"/>
    <cellStyle name="Normal 41 10 6 4 4 2" xfId="41526" xr:uid="{00000000-0005-0000-0000-0000DA400000}"/>
    <cellStyle name="Normal 41 10 6 4 5" xfId="35515" xr:uid="{00000000-0005-0000-0000-0000DB400000}"/>
    <cellStyle name="Normal 41 10 6 5" xfId="14752" xr:uid="{00000000-0005-0000-0000-0000DC400000}"/>
    <cellStyle name="Normal 41 10 6 5 2" xfId="17837" xr:uid="{00000000-0005-0000-0000-0000DD400000}"/>
    <cellStyle name="Normal 41 10 6 5 2 2" xfId="29805" xr:uid="{00000000-0005-0000-0000-0000DE400000}"/>
    <cellStyle name="Normal 41 10 6 5 2 2 2" xfId="51411" xr:uid="{00000000-0005-0000-0000-0000DF400000}"/>
    <cellStyle name="Normal 41 10 6 5 2 3" xfId="23838" xr:uid="{00000000-0005-0000-0000-0000E0400000}"/>
    <cellStyle name="Normal 41 10 6 5 2 3 2" xfId="45475" xr:uid="{00000000-0005-0000-0000-0000E1400000}"/>
    <cellStyle name="Normal 41 10 6 5 2 4" xfId="39492" xr:uid="{00000000-0005-0000-0000-0000E2400000}"/>
    <cellStyle name="Normal 41 10 6 5 3" xfId="26823" xr:uid="{00000000-0005-0000-0000-0000E3400000}"/>
    <cellStyle name="Normal 41 10 6 5 3 2" xfId="48437" xr:uid="{00000000-0005-0000-0000-0000E4400000}"/>
    <cellStyle name="Normal 41 10 6 5 4" xfId="20856" xr:uid="{00000000-0005-0000-0000-0000E5400000}"/>
    <cellStyle name="Normal 41 10 6 5 4 2" xfId="42498" xr:uid="{00000000-0005-0000-0000-0000E6400000}"/>
    <cellStyle name="Normal 41 10 6 5 5" xfId="36489" xr:uid="{00000000-0005-0000-0000-0000E7400000}"/>
    <cellStyle name="Normal 41 10 6 6" xfId="15865" xr:uid="{00000000-0005-0000-0000-0000E8400000}"/>
    <cellStyle name="Normal 41 10 6 6 2" xfId="27837" xr:uid="{00000000-0005-0000-0000-0000E9400000}"/>
    <cellStyle name="Normal 41 10 6 6 2 2" xfId="49443" xr:uid="{00000000-0005-0000-0000-0000EA400000}"/>
    <cellStyle name="Normal 41 10 6 6 3" xfId="21870" xr:uid="{00000000-0005-0000-0000-0000EB400000}"/>
    <cellStyle name="Normal 41 10 6 6 3 2" xfId="43507" xr:uid="{00000000-0005-0000-0000-0000EC400000}"/>
    <cellStyle name="Normal 41 10 6 6 4" xfId="37520" xr:uid="{00000000-0005-0000-0000-0000ED400000}"/>
    <cellStyle name="Normal 41 10 6 7" xfId="24852" xr:uid="{00000000-0005-0000-0000-0000EE400000}"/>
    <cellStyle name="Normal 41 10 6 7 2" xfId="46472" xr:uid="{00000000-0005-0000-0000-0000EF400000}"/>
    <cellStyle name="Normal 41 10 6 8" xfId="18885" xr:uid="{00000000-0005-0000-0000-0000F0400000}"/>
    <cellStyle name="Normal 41 10 6 8 2" xfId="40527" xr:uid="{00000000-0005-0000-0000-0000F1400000}"/>
    <cellStyle name="Normal 41 10 6 9" xfId="31844" xr:uid="{00000000-0005-0000-0000-0000F2400000}"/>
    <cellStyle name="Normal 41 10 7" xfId="8502" xr:uid="{00000000-0005-0000-0000-0000F3400000}"/>
    <cellStyle name="Normal 41 10 7 2" xfId="13144" xr:uid="{00000000-0005-0000-0000-0000F4400000}"/>
    <cellStyle name="Normal 41 10 7 2 2" xfId="14143" xr:uid="{00000000-0005-0000-0000-0000F5400000}"/>
    <cellStyle name="Normal 41 10 7 2 2 2" xfId="17228" xr:uid="{00000000-0005-0000-0000-0000F6400000}"/>
    <cellStyle name="Normal 41 10 7 2 2 2 2" xfId="29197" xr:uid="{00000000-0005-0000-0000-0000F7400000}"/>
    <cellStyle name="Normal 41 10 7 2 2 2 2 2" xfId="50803" xr:uid="{00000000-0005-0000-0000-0000F8400000}"/>
    <cellStyle name="Normal 41 10 7 2 2 2 3" xfId="23230" xr:uid="{00000000-0005-0000-0000-0000F9400000}"/>
    <cellStyle name="Normal 41 10 7 2 2 2 3 2" xfId="44867" xr:uid="{00000000-0005-0000-0000-0000FA400000}"/>
    <cellStyle name="Normal 41 10 7 2 2 2 4" xfId="38883" xr:uid="{00000000-0005-0000-0000-0000FB400000}"/>
    <cellStyle name="Normal 41 10 7 2 2 3" xfId="26215" xr:uid="{00000000-0005-0000-0000-0000FC400000}"/>
    <cellStyle name="Normal 41 10 7 2 2 3 2" xfId="47829" xr:uid="{00000000-0005-0000-0000-0000FD400000}"/>
    <cellStyle name="Normal 41 10 7 2 2 4" xfId="20248" xr:uid="{00000000-0005-0000-0000-0000FE400000}"/>
    <cellStyle name="Normal 41 10 7 2 2 4 2" xfId="41890" xr:uid="{00000000-0005-0000-0000-0000FF400000}"/>
    <cellStyle name="Normal 41 10 7 2 2 5" xfId="35880" xr:uid="{00000000-0005-0000-0000-000000410000}"/>
    <cellStyle name="Normal 41 10 7 2 3" xfId="15117" xr:uid="{00000000-0005-0000-0000-000001410000}"/>
    <cellStyle name="Normal 41 10 7 2 3 2" xfId="18202" xr:uid="{00000000-0005-0000-0000-000002410000}"/>
    <cellStyle name="Normal 41 10 7 2 3 2 2" xfId="30169" xr:uid="{00000000-0005-0000-0000-000003410000}"/>
    <cellStyle name="Normal 41 10 7 2 3 2 2 2" xfId="51775" xr:uid="{00000000-0005-0000-0000-000004410000}"/>
    <cellStyle name="Normal 41 10 7 2 3 2 3" xfId="24202" xr:uid="{00000000-0005-0000-0000-000005410000}"/>
    <cellStyle name="Normal 41 10 7 2 3 2 3 2" xfId="45839" xr:uid="{00000000-0005-0000-0000-000006410000}"/>
    <cellStyle name="Normal 41 10 7 2 3 2 4" xfId="39857" xr:uid="{00000000-0005-0000-0000-000007410000}"/>
    <cellStyle name="Normal 41 10 7 2 3 3" xfId="27187" xr:uid="{00000000-0005-0000-0000-000008410000}"/>
    <cellStyle name="Normal 41 10 7 2 3 3 2" xfId="48801" xr:uid="{00000000-0005-0000-0000-000009410000}"/>
    <cellStyle name="Normal 41 10 7 2 3 4" xfId="21220" xr:uid="{00000000-0005-0000-0000-00000A410000}"/>
    <cellStyle name="Normal 41 10 7 2 3 4 2" xfId="42862" xr:uid="{00000000-0005-0000-0000-00000B410000}"/>
    <cellStyle name="Normal 41 10 7 2 3 5" xfId="36854" xr:uid="{00000000-0005-0000-0000-00000C410000}"/>
    <cellStyle name="Normal 41 10 7 2 4" xfId="16251" xr:uid="{00000000-0005-0000-0000-00000D410000}"/>
    <cellStyle name="Normal 41 10 7 2 4 2" xfId="28221" xr:uid="{00000000-0005-0000-0000-00000E410000}"/>
    <cellStyle name="Normal 41 10 7 2 4 2 2" xfId="49827" xr:uid="{00000000-0005-0000-0000-00000F410000}"/>
    <cellStyle name="Normal 41 10 7 2 4 3" xfId="22254" xr:uid="{00000000-0005-0000-0000-000010410000}"/>
    <cellStyle name="Normal 41 10 7 2 4 3 2" xfId="43891" xr:uid="{00000000-0005-0000-0000-000011410000}"/>
    <cellStyle name="Normal 41 10 7 2 4 4" xfId="37906" xr:uid="{00000000-0005-0000-0000-000012410000}"/>
    <cellStyle name="Normal 41 10 7 2 5" xfId="25239" xr:uid="{00000000-0005-0000-0000-000013410000}"/>
    <cellStyle name="Normal 41 10 7 2 5 2" xfId="46856" xr:uid="{00000000-0005-0000-0000-000014410000}"/>
    <cellStyle name="Normal 41 10 7 2 6" xfId="19272" xr:uid="{00000000-0005-0000-0000-000015410000}"/>
    <cellStyle name="Normal 41 10 7 2 6 2" xfId="40914" xr:uid="{00000000-0005-0000-0000-000016410000}"/>
    <cellStyle name="Normal 41 10 7 2 7" xfId="34900" xr:uid="{00000000-0005-0000-0000-000017410000}"/>
    <cellStyle name="Normal 41 10 7 3" xfId="13464" xr:uid="{00000000-0005-0000-0000-000018410000}"/>
    <cellStyle name="Normal 41 10 7 3 2" xfId="14463" xr:uid="{00000000-0005-0000-0000-000019410000}"/>
    <cellStyle name="Normal 41 10 7 3 2 2" xfId="17548" xr:uid="{00000000-0005-0000-0000-00001A410000}"/>
    <cellStyle name="Normal 41 10 7 3 2 2 2" xfId="29517" xr:uid="{00000000-0005-0000-0000-00001B410000}"/>
    <cellStyle name="Normal 41 10 7 3 2 2 2 2" xfId="51123" xr:uid="{00000000-0005-0000-0000-00001C410000}"/>
    <cellStyle name="Normal 41 10 7 3 2 2 3" xfId="23550" xr:uid="{00000000-0005-0000-0000-00001D410000}"/>
    <cellStyle name="Normal 41 10 7 3 2 2 3 2" xfId="45187" xr:uid="{00000000-0005-0000-0000-00001E410000}"/>
    <cellStyle name="Normal 41 10 7 3 2 2 4" xfId="39203" xr:uid="{00000000-0005-0000-0000-00001F410000}"/>
    <cellStyle name="Normal 41 10 7 3 2 3" xfId="26535" xr:uid="{00000000-0005-0000-0000-000020410000}"/>
    <cellStyle name="Normal 41 10 7 3 2 3 2" xfId="48149" xr:uid="{00000000-0005-0000-0000-000021410000}"/>
    <cellStyle name="Normal 41 10 7 3 2 4" xfId="20568" xr:uid="{00000000-0005-0000-0000-000022410000}"/>
    <cellStyle name="Normal 41 10 7 3 2 4 2" xfId="42210" xr:uid="{00000000-0005-0000-0000-000023410000}"/>
    <cellStyle name="Normal 41 10 7 3 2 5" xfId="36200" xr:uid="{00000000-0005-0000-0000-000024410000}"/>
    <cellStyle name="Normal 41 10 7 3 3" xfId="15437" xr:uid="{00000000-0005-0000-0000-000025410000}"/>
    <cellStyle name="Normal 41 10 7 3 3 2" xfId="18522" xr:uid="{00000000-0005-0000-0000-000026410000}"/>
    <cellStyle name="Normal 41 10 7 3 3 2 2" xfId="30489" xr:uid="{00000000-0005-0000-0000-000027410000}"/>
    <cellStyle name="Normal 41 10 7 3 3 2 2 2" xfId="52095" xr:uid="{00000000-0005-0000-0000-000028410000}"/>
    <cellStyle name="Normal 41 10 7 3 3 2 3" xfId="24522" xr:uid="{00000000-0005-0000-0000-000029410000}"/>
    <cellStyle name="Normal 41 10 7 3 3 2 3 2" xfId="46159" xr:uid="{00000000-0005-0000-0000-00002A410000}"/>
    <cellStyle name="Normal 41 10 7 3 3 2 4" xfId="40177" xr:uid="{00000000-0005-0000-0000-00002B410000}"/>
    <cellStyle name="Normal 41 10 7 3 3 3" xfId="27507" xr:uid="{00000000-0005-0000-0000-00002C410000}"/>
    <cellStyle name="Normal 41 10 7 3 3 3 2" xfId="49121" xr:uid="{00000000-0005-0000-0000-00002D410000}"/>
    <cellStyle name="Normal 41 10 7 3 3 4" xfId="21540" xr:uid="{00000000-0005-0000-0000-00002E410000}"/>
    <cellStyle name="Normal 41 10 7 3 3 4 2" xfId="43182" xr:uid="{00000000-0005-0000-0000-00002F410000}"/>
    <cellStyle name="Normal 41 10 7 3 3 5" xfId="37174" xr:uid="{00000000-0005-0000-0000-000030410000}"/>
    <cellStyle name="Normal 41 10 7 3 4" xfId="16571" xr:uid="{00000000-0005-0000-0000-000031410000}"/>
    <cellStyle name="Normal 41 10 7 3 4 2" xfId="28541" xr:uid="{00000000-0005-0000-0000-000032410000}"/>
    <cellStyle name="Normal 41 10 7 3 4 2 2" xfId="50147" xr:uid="{00000000-0005-0000-0000-000033410000}"/>
    <cellStyle name="Normal 41 10 7 3 4 3" xfId="22574" xr:uid="{00000000-0005-0000-0000-000034410000}"/>
    <cellStyle name="Normal 41 10 7 3 4 3 2" xfId="44211" xr:uid="{00000000-0005-0000-0000-000035410000}"/>
    <cellStyle name="Normal 41 10 7 3 4 4" xfId="38226" xr:uid="{00000000-0005-0000-0000-000036410000}"/>
    <cellStyle name="Normal 41 10 7 3 5" xfId="25559" xr:uid="{00000000-0005-0000-0000-000037410000}"/>
    <cellStyle name="Normal 41 10 7 3 5 2" xfId="47176" xr:uid="{00000000-0005-0000-0000-000038410000}"/>
    <cellStyle name="Normal 41 10 7 3 6" xfId="19592" xr:uid="{00000000-0005-0000-0000-000039410000}"/>
    <cellStyle name="Normal 41 10 7 3 6 2" xfId="41234" xr:uid="{00000000-0005-0000-0000-00003A410000}"/>
    <cellStyle name="Normal 41 10 7 3 7" xfId="35220" xr:uid="{00000000-0005-0000-0000-00003B410000}"/>
    <cellStyle name="Normal 41 10 7 4" xfId="13822" xr:uid="{00000000-0005-0000-0000-00003C410000}"/>
    <cellStyle name="Normal 41 10 7 4 2" xfId="16908" xr:uid="{00000000-0005-0000-0000-00003D410000}"/>
    <cellStyle name="Normal 41 10 7 4 2 2" xfId="28877" xr:uid="{00000000-0005-0000-0000-00003E410000}"/>
    <cellStyle name="Normal 41 10 7 4 2 2 2" xfId="50483" xr:uid="{00000000-0005-0000-0000-00003F410000}"/>
    <cellStyle name="Normal 41 10 7 4 2 3" xfId="22910" xr:uid="{00000000-0005-0000-0000-000040410000}"/>
    <cellStyle name="Normal 41 10 7 4 2 3 2" xfId="44547" xr:uid="{00000000-0005-0000-0000-000041410000}"/>
    <cellStyle name="Normal 41 10 7 4 2 4" xfId="38563" xr:uid="{00000000-0005-0000-0000-000042410000}"/>
    <cellStyle name="Normal 41 10 7 4 3" xfId="25895" xr:uid="{00000000-0005-0000-0000-000043410000}"/>
    <cellStyle name="Normal 41 10 7 4 3 2" xfId="47509" xr:uid="{00000000-0005-0000-0000-000044410000}"/>
    <cellStyle name="Normal 41 10 7 4 4" xfId="19928" xr:uid="{00000000-0005-0000-0000-000045410000}"/>
    <cellStyle name="Normal 41 10 7 4 4 2" xfId="41570" xr:uid="{00000000-0005-0000-0000-000046410000}"/>
    <cellStyle name="Normal 41 10 7 4 5" xfId="35559" xr:uid="{00000000-0005-0000-0000-000047410000}"/>
    <cellStyle name="Normal 41 10 7 5" xfId="14796" xr:uid="{00000000-0005-0000-0000-000048410000}"/>
    <cellStyle name="Normal 41 10 7 5 2" xfId="17881" xr:uid="{00000000-0005-0000-0000-000049410000}"/>
    <cellStyle name="Normal 41 10 7 5 2 2" xfId="29849" xr:uid="{00000000-0005-0000-0000-00004A410000}"/>
    <cellStyle name="Normal 41 10 7 5 2 2 2" xfId="51455" xr:uid="{00000000-0005-0000-0000-00004B410000}"/>
    <cellStyle name="Normal 41 10 7 5 2 3" xfId="23882" xr:uid="{00000000-0005-0000-0000-00004C410000}"/>
    <cellStyle name="Normal 41 10 7 5 2 3 2" xfId="45519" xr:uid="{00000000-0005-0000-0000-00004D410000}"/>
    <cellStyle name="Normal 41 10 7 5 2 4" xfId="39536" xr:uid="{00000000-0005-0000-0000-00004E410000}"/>
    <cellStyle name="Normal 41 10 7 5 3" xfId="26867" xr:uid="{00000000-0005-0000-0000-00004F410000}"/>
    <cellStyle name="Normal 41 10 7 5 3 2" xfId="48481" xr:uid="{00000000-0005-0000-0000-000050410000}"/>
    <cellStyle name="Normal 41 10 7 5 4" xfId="20900" xr:uid="{00000000-0005-0000-0000-000051410000}"/>
    <cellStyle name="Normal 41 10 7 5 4 2" xfId="42542" xr:uid="{00000000-0005-0000-0000-000052410000}"/>
    <cellStyle name="Normal 41 10 7 5 5" xfId="36533" xr:uid="{00000000-0005-0000-0000-000053410000}"/>
    <cellStyle name="Normal 41 10 7 6" xfId="15909" xr:uid="{00000000-0005-0000-0000-000054410000}"/>
    <cellStyle name="Normal 41 10 7 6 2" xfId="27881" xr:uid="{00000000-0005-0000-0000-000055410000}"/>
    <cellStyle name="Normal 41 10 7 6 2 2" xfId="49487" xr:uid="{00000000-0005-0000-0000-000056410000}"/>
    <cellStyle name="Normal 41 10 7 6 3" xfId="21914" xr:uid="{00000000-0005-0000-0000-000057410000}"/>
    <cellStyle name="Normal 41 10 7 6 3 2" xfId="43551" xr:uid="{00000000-0005-0000-0000-000058410000}"/>
    <cellStyle name="Normal 41 10 7 6 4" xfId="37564" xr:uid="{00000000-0005-0000-0000-000059410000}"/>
    <cellStyle name="Normal 41 10 7 7" xfId="24896" xr:uid="{00000000-0005-0000-0000-00005A410000}"/>
    <cellStyle name="Normal 41 10 7 7 2" xfId="46516" xr:uid="{00000000-0005-0000-0000-00005B410000}"/>
    <cellStyle name="Normal 41 10 7 8" xfId="18929" xr:uid="{00000000-0005-0000-0000-00005C410000}"/>
    <cellStyle name="Normal 41 10 7 8 2" xfId="40571" xr:uid="{00000000-0005-0000-0000-00005D410000}"/>
    <cellStyle name="Normal 41 10 7 9" xfId="31970" xr:uid="{00000000-0005-0000-0000-00005E410000}"/>
    <cellStyle name="Normal 41 10 8" xfId="12886" xr:uid="{00000000-0005-0000-0000-00005F410000}"/>
    <cellStyle name="Normal 41 10 8 2" xfId="13885" xr:uid="{00000000-0005-0000-0000-000060410000}"/>
    <cellStyle name="Normal 41 10 8 2 2" xfId="16970" xr:uid="{00000000-0005-0000-0000-000061410000}"/>
    <cellStyle name="Normal 41 10 8 2 2 2" xfId="28939" xr:uid="{00000000-0005-0000-0000-000062410000}"/>
    <cellStyle name="Normal 41 10 8 2 2 2 2" xfId="50545" xr:uid="{00000000-0005-0000-0000-000063410000}"/>
    <cellStyle name="Normal 41 10 8 2 2 3" xfId="22972" xr:uid="{00000000-0005-0000-0000-000064410000}"/>
    <cellStyle name="Normal 41 10 8 2 2 3 2" xfId="44609" xr:uid="{00000000-0005-0000-0000-000065410000}"/>
    <cellStyle name="Normal 41 10 8 2 2 4" xfId="38625" xr:uid="{00000000-0005-0000-0000-000066410000}"/>
    <cellStyle name="Normal 41 10 8 2 3" xfId="25957" xr:uid="{00000000-0005-0000-0000-000067410000}"/>
    <cellStyle name="Normal 41 10 8 2 3 2" xfId="47571" xr:uid="{00000000-0005-0000-0000-000068410000}"/>
    <cellStyle name="Normal 41 10 8 2 4" xfId="19990" xr:uid="{00000000-0005-0000-0000-000069410000}"/>
    <cellStyle name="Normal 41 10 8 2 4 2" xfId="41632" xr:uid="{00000000-0005-0000-0000-00006A410000}"/>
    <cellStyle name="Normal 41 10 8 2 5" xfId="35622" xr:uid="{00000000-0005-0000-0000-00006B410000}"/>
    <cellStyle name="Normal 41 10 8 3" xfId="14859" xr:uid="{00000000-0005-0000-0000-00006C410000}"/>
    <cellStyle name="Normal 41 10 8 3 2" xfId="17944" xr:uid="{00000000-0005-0000-0000-00006D410000}"/>
    <cellStyle name="Normal 41 10 8 3 2 2" xfId="29911" xr:uid="{00000000-0005-0000-0000-00006E410000}"/>
    <cellStyle name="Normal 41 10 8 3 2 2 2" xfId="51517" xr:uid="{00000000-0005-0000-0000-00006F410000}"/>
    <cellStyle name="Normal 41 10 8 3 2 3" xfId="23944" xr:uid="{00000000-0005-0000-0000-000070410000}"/>
    <cellStyle name="Normal 41 10 8 3 2 3 2" xfId="45581" xr:uid="{00000000-0005-0000-0000-000071410000}"/>
    <cellStyle name="Normal 41 10 8 3 2 4" xfId="39599" xr:uid="{00000000-0005-0000-0000-000072410000}"/>
    <cellStyle name="Normal 41 10 8 3 3" xfId="26929" xr:uid="{00000000-0005-0000-0000-000073410000}"/>
    <cellStyle name="Normal 41 10 8 3 3 2" xfId="48543" xr:uid="{00000000-0005-0000-0000-000074410000}"/>
    <cellStyle name="Normal 41 10 8 3 4" xfId="20962" xr:uid="{00000000-0005-0000-0000-000075410000}"/>
    <cellStyle name="Normal 41 10 8 3 4 2" xfId="42604" xr:uid="{00000000-0005-0000-0000-000076410000}"/>
    <cellStyle name="Normal 41 10 8 3 5" xfId="36596" xr:uid="{00000000-0005-0000-0000-000077410000}"/>
    <cellStyle name="Normal 41 10 8 4" xfId="15993" xr:uid="{00000000-0005-0000-0000-000078410000}"/>
    <cellStyle name="Normal 41 10 8 4 2" xfId="27963" xr:uid="{00000000-0005-0000-0000-000079410000}"/>
    <cellStyle name="Normal 41 10 8 4 2 2" xfId="49569" xr:uid="{00000000-0005-0000-0000-00007A410000}"/>
    <cellStyle name="Normal 41 10 8 4 3" xfId="21996" xr:uid="{00000000-0005-0000-0000-00007B410000}"/>
    <cellStyle name="Normal 41 10 8 4 3 2" xfId="43633" xr:uid="{00000000-0005-0000-0000-00007C410000}"/>
    <cellStyle name="Normal 41 10 8 4 4" xfId="37648" xr:uid="{00000000-0005-0000-0000-00007D410000}"/>
    <cellStyle name="Normal 41 10 8 5" xfId="24981" xr:uid="{00000000-0005-0000-0000-00007E410000}"/>
    <cellStyle name="Normal 41 10 8 5 2" xfId="46598" xr:uid="{00000000-0005-0000-0000-00007F410000}"/>
    <cellStyle name="Normal 41 10 8 6" xfId="19014" xr:uid="{00000000-0005-0000-0000-000080410000}"/>
    <cellStyle name="Normal 41 10 8 6 2" xfId="40656" xr:uid="{00000000-0005-0000-0000-000081410000}"/>
    <cellStyle name="Normal 41 10 8 7" xfId="34642" xr:uid="{00000000-0005-0000-0000-000082410000}"/>
    <cellStyle name="Normal 41 10 9" xfId="13206" xr:uid="{00000000-0005-0000-0000-000083410000}"/>
    <cellStyle name="Normal 41 10 9 2" xfId="14205" xr:uid="{00000000-0005-0000-0000-000084410000}"/>
    <cellStyle name="Normal 41 10 9 2 2" xfId="17290" xr:uid="{00000000-0005-0000-0000-000085410000}"/>
    <cellStyle name="Normal 41 10 9 2 2 2" xfId="29259" xr:uid="{00000000-0005-0000-0000-000086410000}"/>
    <cellStyle name="Normal 41 10 9 2 2 2 2" xfId="50865" xr:uid="{00000000-0005-0000-0000-000087410000}"/>
    <cellStyle name="Normal 41 10 9 2 2 3" xfId="23292" xr:uid="{00000000-0005-0000-0000-000088410000}"/>
    <cellStyle name="Normal 41 10 9 2 2 3 2" xfId="44929" xr:uid="{00000000-0005-0000-0000-000089410000}"/>
    <cellStyle name="Normal 41 10 9 2 2 4" xfId="38945" xr:uid="{00000000-0005-0000-0000-00008A410000}"/>
    <cellStyle name="Normal 41 10 9 2 3" xfId="26277" xr:uid="{00000000-0005-0000-0000-00008B410000}"/>
    <cellStyle name="Normal 41 10 9 2 3 2" xfId="47891" xr:uid="{00000000-0005-0000-0000-00008C410000}"/>
    <cellStyle name="Normal 41 10 9 2 4" xfId="20310" xr:uid="{00000000-0005-0000-0000-00008D410000}"/>
    <cellStyle name="Normal 41 10 9 2 4 2" xfId="41952" xr:uid="{00000000-0005-0000-0000-00008E410000}"/>
    <cellStyle name="Normal 41 10 9 2 5" xfId="35942" xr:uid="{00000000-0005-0000-0000-00008F410000}"/>
    <cellStyle name="Normal 41 10 9 3" xfId="15179" xr:uid="{00000000-0005-0000-0000-000090410000}"/>
    <cellStyle name="Normal 41 10 9 3 2" xfId="18264" xr:uid="{00000000-0005-0000-0000-000091410000}"/>
    <cellStyle name="Normal 41 10 9 3 2 2" xfId="30231" xr:uid="{00000000-0005-0000-0000-000092410000}"/>
    <cellStyle name="Normal 41 10 9 3 2 2 2" xfId="51837" xr:uid="{00000000-0005-0000-0000-000093410000}"/>
    <cellStyle name="Normal 41 10 9 3 2 3" xfId="24264" xr:uid="{00000000-0005-0000-0000-000094410000}"/>
    <cellStyle name="Normal 41 10 9 3 2 3 2" xfId="45901" xr:uid="{00000000-0005-0000-0000-000095410000}"/>
    <cellStyle name="Normal 41 10 9 3 2 4" xfId="39919" xr:uid="{00000000-0005-0000-0000-000096410000}"/>
    <cellStyle name="Normal 41 10 9 3 3" xfId="27249" xr:uid="{00000000-0005-0000-0000-000097410000}"/>
    <cellStyle name="Normal 41 10 9 3 3 2" xfId="48863" xr:uid="{00000000-0005-0000-0000-000098410000}"/>
    <cellStyle name="Normal 41 10 9 3 4" xfId="21282" xr:uid="{00000000-0005-0000-0000-000099410000}"/>
    <cellStyle name="Normal 41 10 9 3 4 2" xfId="42924" xr:uid="{00000000-0005-0000-0000-00009A410000}"/>
    <cellStyle name="Normal 41 10 9 3 5" xfId="36916" xr:uid="{00000000-0005-0000-0000-00009B410000}"/>
    <cellStyle name="Normal 41 10 9 4" xfId="16313" xr:uid="{00000000-0005-0000-0000-00009C410000}"/>
    <cellStyle name="Normal 41 10 9 4 2" xfId="28283" xr:uid="{00000000-0005-0000-0000-00009D410000}"/>
    <cellStyle name="Normal 41 10 9 4 2 2" xfId="49889" xr:uid="{00000000-0005-0000-0000-00009E410000}"/>
    <cellStyle name="Normal 41 10 9 4 3" xfId="22316" xr:uid="{00000000-0005-0000-0000-00009F410000}"/>
    <cellStyle name="Normal 41 10 9 4 3 2" xfId="43953" xr:uid="{00000000-0005-0000-0000-0000A0410000}"/>
    <cellStyle name="Normal 41 10 9 4 4" xfId="37968" xr:uid="{00000000-0005-0000-0000-0000A1410000}"/>
    <cellStyle name="Normal 41 10 9 5" xfId="25301" xr:uid="{00000000-0005-0000-0000-0000A2410000}"/>
    <cellStyle name="Normal 41 10 9 5 2" xfId="46918" xr:uid="{00000000-0005-0000-0000-0000A3410000}"/>
    <cellStyle name="Normal 41 10 9 6" xfId="19334" xr:uid="{00000000-0005-0000-0000-0000A4410000}"/>
    <cellStyle name="Normal 41 10 9 6 2" xfId="40976" xr:uid="{00000000-0005-0000-0000-0000A5410000}"/>
    <cellStyle name="Normal 41 10 9 7" xfId="34962" xr:uid="{00000000-0005-0000-0000-0000A6410000}"/>
    <cellStyle name="Normal 41 11" xfId="5651" xr:uid="{00000000-0005-0000-0000-0000A7410000}"/>
    <cellStyle name="Normal 41 11 10" xfId="13564" xr:uid="{00000000-0005-0000-0000-0000A8410000}"/>
    <cellStyle name="Normal 41 11 10 2" xfId="16650" xr:uid="{00000000-0005-0000-0000-0000A9410000}"/>
    <cellStyle name="Normal 41 11 10 2 2" xfId="28620" xr:uid="{00000000-0005-0000-0000-0000AA410000}"/>
    <cellStyle name="Normal 41 11 10 2 2 2" xfId="50226" xr:uid="{00000000-0005-0000-0000-0000AB410000}"/>
    <cellStyle name="Normal 41 11 10 2 3" xfId="22653" xr:uid="{00000000-0005-0000-0000-0000AC410000}"/>
    <cellStyle name="Normal 41 11 10 2 3 2" xfId="44290" xr:uid="{00000000-0005-0000-0000-0000AD410000}"/>
    <cellStyle name="Normal 41 11 10 2 4" xfId="38305" xr:uid="{00000000-0005-0000-0000-0000AE410000}"/>
    <cellStyle name="Normal 41 11 10 3" xfId="25638" xr:uid="{00000000-0005-0000-0000-0000AF410000}"/>
    <cellStyle name="Normal 41 11 10 3 2" xfId="47252" xr:uid="{00000000-0005-0000-0000-0000B0410000}"/>
    <cellStyle name="Normal 41 11 10 4" xfId="19671" xr:uid="{00000000-0005-0000-0000-0000B1410000}"/>
    <cellStyle name="Normal 41 11 10 4 2" xfId="41313" xr:uid="{00000000-0005-0000-0000-0000B2410000}"/>
    <cellStyle name="Normal 41 11 10 5" xfId="35301" xr:uid="{00000000-0005-0000-0000-0000B3410000}"/>
    <cellStyle name="Normal 41 11 11" xfId="14539" xr:uid="{00000000-0005-0000-0000-0000B4410000}"/>
    <cellStyle name="Normal 41 11 11 2" xfId="17624" xr:uid="{00000000-0005-0000-0000-0000B5410000}"/>
    <cellStyle name="Normal 41 11 11 2 2" xfId="29592" xr:uid="{00000000-0005-0000-0000-0000B6410000}"/>
    <cellStyle name="Normal 41 11 11 2 2 2" xfId="51198" xr:uid="{00000000-0005-0000-0000-0000B7410000}"/>
    <cellStyle name="Normal 41 11 11 2 3" xfId="23625" xr:uid="{00000000-0005-0000-0000-0000B8410000}"/>
    <cellStyle name="Normal 41 11 11 2 3 2" xfId="45262" xr:uid="{00000000-0005-0000-0000-0000B9410000}"/>
    <cellStyle name="Normal 41 11 11 2 4" xfId="39279" xr:uid="{00000000-0005-0000-0000-0000BA410000}"/>
    <cellStyle name="Normal 41 11 11 3" xfId="26610" xr:uid="{00000000-0005-0000-0000-0000BB410000}"/>
    <cellStyle name="Normal 41 11 11 3 2" xfId="48224" xr:uid="{00000000-0005-0000-0000-0000BC410000}"/>
    <cellStyle name="Normal 41 11 11 4" xfId="20643" xr:uid="{00000000-0005-0000-0000-0000BD410000}"/>
    <cellStyle name="Normal 41 11 11 4 2" xfId="42285" xr:uid="{00000000-0005-0000-0000-0000BE410000}"/>
    <cellStyle name="Normal 41 11 11 5" xfId="36276" xr:uid="{00000000-0005-0000-0000-0000BF410000}"/>
    <cellStyle name="Normal 41 11 12" xfId="15652" xr:uid="{00000000-0005-0000-0000-0000C0410000}"/>
    <cellStyle name="Normal 41 11 12 2" xfId="27624" xr:uid="{00000000-0005-0000-0000-0000C1410000}"/>
    <cellStyle name="Normal 41 11 12 2 2" xfId="49230" xr:uid="{00000000-0005-0000-0000-0000C2410000}"/>
    <cellStyle name="Normal 41 11 12 3" xfId="21657" xr:uid="{00000000-0005-0000-0000-0000C3410000}"/>
    <cellStyle name="Normal 41 11 12 3 2" xfId="43294" xr:uid="{00000000-0005-0000-0000-0000C4410000}"/>
    <cellStyle name="Normal 41 11 12 4" xfId="37307" xr:uid="{00000000-0005-0000-0000-0000C5410000}"/>
    <cellStyle name="Normal 41 11 13" xfId="24639" xr:uid="{00000000-0005-0000-0000-0000C6410000}"/>
    <cellStyle name="Normal 41 11 13 2" xfId="46259" xr:uid="{00000000-0005-0000-0000-0000C7410000}"/>
    <cellStyle name="Normal 41 11 14" xfId="18672" xr:uid="{00000000-0005-0000-0000-0000C8410000}"/>
    <cellStyle name="Normal 41 11 14 2" xfId="40314" xr:uid="{00000000-0005-0000-0000-0000C9410000}"/>
    <cellStyle name="Normal 41 11 15" xfId="31237" xr:uid="{00000000-0005-0000-0000-0000CA410000}"/>
    <cellStyle name="Normal 41 11 2" xfId="7279" xr:uid="{00000000-0005-0000-0000-0000CB410000}"/>
    <cellStyle name="Normal 41 11 2 2" xfId="12976" xr:uid="{00000000-0005-0000-0000-0000CC410000}"/>
    <cellStyle name="Normal 41 11 2 2 2" xfId="13975" xr:uid="{00000000-0005-0000-0000-0000CD410000}"/>
    <cellStyle name="Normal 41 11 2 2 2 2" xfId="17060" xr:uid="{00000000-0005-0000-0000-0000CE410000}"/>
    <cellStyle name="Normal 41 11 2 2 2 2 2" xfId="29029" xr:uid="{00000000-0005-0000-0000-0000CF410000}"/>
    <cellStyle name="Normal 41 11 2 2 2 2 2 2" xfId="50635" xr:uid="{00000000-0005-0000-0000-0000D0410000}"/>
    <cellStyle name="Normal 41 11 2 2 2 2 3" xfId="23062" xr:uid="{00000000-0005-0000-0000-0000D1410000}"/>
    <cellStyle name="Normal 41 11 2 2 2 2 3 2" xfId="44699" xr:uid="{00000000-0005-0000-0000-0000D2410000}"/>
    <cellStyle name="Normal 41 11 2 2 2 2 4" xfId="38715" xr:uid="{00000000-0005-0000-0000-0000D3410000}"/>
    <cellStyle name="Normal 41 11 2 2 2 3" xfId="26047" xr:uid="{00000000-0005-0000-0000-0000D4410000}"/>
    <cellStyle name="Normal 41 11 2 2 2 3 2" xfId="47661" xr:uid="{00000000-0005-0000-0000-0000D5410000}"/>
    <cellStyle name="Normal 41 11 2 2 2 4" xfId="20080" xr:uid="{00000000-0005-0000-0000-0000D6410000}"/>
    <cellStyle name="Normal 41 11 2 2 2 4 2" xfId="41722" xr:uid="{00000000-0005-0000-0000-0000D7410000}"/>
    <cellStyle name="Normal 41 11 2 2 2 5" xfId="35712" xr:uid="{00000000-0005-0000-0000-0000D8410000}"/>
    <cellStyle name="Normal 41 11 2 2 3" xfId="14949" xr:uid="{00000000-0005-0000-0000-0000D9410000}"/>
    <cellStyle name="Normal 41 11 2 2 3 2" xfId="18034" xr:uid="{00000000-0005-0000-0000-0000DA410000}"/>
    <cellStyle name="Normal 41 11 2 2 3 2 2" xfId="30001" xr:uid="{00000000-0005-0000-0000-0000DB410000}"/>
    <cellStyle name="Normal 41 11 2 2 3 2 2 2" xfId="51607" xr:uid="{00000000-0005-0000-0000-0000DC410000}"/>
    <cellStyle name="Normal 41 11 2 2 3 2 3" xfId="24034" xr:uid="{00000000-0005-0000-0000-0000DD410000}"/>
    <cellStyle name="Normal 41 11 2 2 3 2 3 2" xfId="45671" xr:uid="{00000000-0005-0000-0000-0000DE410000}"/>
    <cellStyle name="Normal 41 11 2 2 3 2 4" xfId="39689" xr:uid="{00000000-0005-0000-0000-0000DF410000}"/>
    <cellStyle name="Normal 41 11 2 2 3 3" xfId="27019" xr:uid="{00000000-0005-0000-0000-0000E0410000}"/>
    <cellStyle name="Normal 41 11 2 2 3 3 2" xfId="48633" xr:uid="{00000000-0005-0000-0000-0000E1410000}"/>
    <cellStyle name="Normal 41 11 2 2 3 4" xfId="21052" xr:uid="{00000000-0005-0000-0000-0000E2410000}"/>
    <cellStyle name="Normal 41 11 2 2 3 4 2" xfId="42694" xr:uid="{00000000-0005-0000-0000-0000E3410000}"/>
    <cellStyle name="Normal 41 11 2 2 3 5" xfId="36686" xr:uid="{00000000-0005-0000-0000-0000E4410000}"/>
    <cellStyle name="Normal 41 11 2 2 4" xfId="16083" xr:uid="{00000000-0005-0000-0000-0000E5410000}"/>
    <cellStyle name="Normal 41 11 2 2 4 2" xfId="28053" xr:uid="{00000000-0005-0000-0000-0000E6410000}"/>
    <cellStyle name="Normal 41 11 2 2 4 2 2" xfId="49659" xr:uid="{00000000-0005-0000-0000-0000E7410000}"/>
    <cellStyle name="Normal 41 11 2 2 4 3" xfId="22086" xr:uid="{00000000-0005-0000-0000-0000E8410000}"/>
    <cellStyle name="Normal 41 11 2 2 4 3 2" xfId="43723" xr:uid="{00000000-0005-0000-0000-0000E9410000}"/>
    <cellStyle name="Normal 41 11 2 2 4 4" xfId="37738" xr:uid="{00000000-0005-0000-0000-0000EA410000}"/>
    <cellStyle name="Normal 41 11 2 2 5" xfId="25071" xr:uid="{00000000-0005-0000-0000-0000EB410000}"/>
    <cellStyle name="Normal 41 11 2 2 5 2" xfId="46688" xr:uid="{00000000-0005-0000-0000-0000EC410000}"/>
    <cellStyle name="Normal 41 11 2 2 6" xfId="19104" xr:uid="{00000000-0005-0000-0000-0000ED410000}"/>
    <cellStyle name="Normal 41 11 2 2 6 2" xfId="40746" xr:uid="{00000000-0005-0000-0000-0000EE410000}"/>
    <cellStyle name="Normal 41 11 2 2 7" xfId="34732" xr:uid="{00000000-0005-0000-0000-0000EF410000}"/>
    <cellStyle name="Normal 41 11 2 3" xfId="13296" xr:uid="{00000000-0005-0000-0000-0000F0410000}"/>
    <cellStyle name="Normal 41 11 2 3 2" xfId="14295" xr:uid="{00000000-0005-0000-0000-0000F1410000}"/>
    <cellStyle name="Normal 41 11 2 3 2 2" xfId="17380" xr:uid="{00000000-0005-0000-0000-0000F2410000}"/>
    <cellStyle name="Normal 41 11 2 3 2 2 2" xfId="29349" xr:uid="{00000000-0005-0000-0000-0000F3410000}"/>
    <cellStyle name="Normal 41 11 2 3 2 2 2 2" xfId="50955" xr:uid="{00000000-0005-0000-0000-0000F4410000}"/>
    <cellStyle name="Normal 41 11 2 3 2 2 3" xfId="23382" xr:uid="{00000000-0005-0000-0000-0000F5410000}"/>
    <cellStyle name="Normal 41 11 2 3 2 2 3 2" xfId="45019" xr:uid="{00000000-0005-0000-0000-0000F6410000}"/>
    <cellStyle name="Normal 41 11 2 3 2 2 4" xfId="39035" xr:uid="{00000000-0005-0000-0000-0000F7410000}"/>
    <cellStyle name="Normal 41 11 2 3 2 3" xfId="26367" xr:uid="{00000000-0005-0000-0000-0000F8410000}"/>
    <cellStyle name="Normal 41 11 2 3 2 3 2" xfId="47981" xr:uid="{00000000-0005-0000-0000-0000F9410000}"/>
    <cellStyle name="Normal 41 11 2 3 2 4" xfId="20400" xr:uid="{00000000-0005-0000-0000-0000FA410000}"/>
    <cellStyle name="Normal 41 11 2 3 2 4 2" xfId="42042" xr:uid="{00000000-0005-0000-0000-0000FB410000}"/>
    <cellStyle name="Normal 41 11 2 3 2 5" xfId="36032" xr:uid="{00000000-0005-0000-0000-0000FC410000}"/>
    <cellStyle name="Normal 41 11 2 3 3" xfId="15269" xr:uid="{00000000-0005-0000-0000-0000FD410000}"/>
    <cellStyle name="Normal 41 11 2 3 3 2" xfId="18354" xr:uid="{00000000-0005-0000-0000-0000FE410000}"/>
    <cellStyle name="Normal 41 11 2 3 3 2 2" xfId="30321" xr:uid="{00000000-0005-0000-0000-0000FF410000}"/>
    <cellStyle name="Normal 41 11 2 3 3 2 2 2" xfId="51927" xr:uid="{00000000-0005-0000-0000-000000420000}"/>
    <cellStyle name="Normal 41 11 2 3 3 2 3" xfId="24354" xr:uid="{00000000-0005-0000-0000-000001420000}"/>
    <cellStyle name="Normal 41 11 2 3 3 2 3 2" xfId="45991" xr:uid="{00000000-0005-0000-0000-000002420000}"/>
    <cellStyle name="Normal 41 11 2 3 3 2 4" xfId="40009" xr:uid="{00000000-0005-0000-0000-000003420000}"/>
    <cellStyle name="Normal 41 11 2 3 3 3" xfId="27339" xr:uid="{00000000-0005-0000-0000-000004420000}"/>
    <cellStyle name="Normal 41 11 2 3 3 3 2" xfId="48953" xr:uid="{00000000-0005-0000-0000-000005420000}"/>
    <cellStyle name="Normal 41 11 2 3 3 4" xfId="21372" xr:uid="{00000000-0005-0000-0000-000006420000}"/>
    <cellStyle name="Normal 41 11 2 3 3 4 2" xfId="43014" xr:uid="{00000000-0005-0000-0000-000007420000}"/>
    <cellStyle name="Normal 41 11 2 3 3 5" xfId="37006" xr:uid="{00000000-0005-0000-0000-000008420000}"/>
    <cellStyle name="Normal 41 11 2 3 4" xfId="16403" xr:uid="{00000000-0005-0000-0000-000009420000}"/>
    <cellStyle name="Normal 41 11 2 3 4 2" xfId="28373" xr:uid="{00000000-0005-0000-0000-00000A420000}"/>
    <cellStyle name="Normal 41 11 2 3 4 2 2" xfId="49979" xr:uid="{00000000-0005-0000-0000-00000B420000}"/>
    <cellStyle name="Normal 41 11 2 3 4 3" xfId="22406" xr:uid="{00000000-0005-0000-0000-00000C420000}"/>
    <cellStyle name="Normal 41 11 2 3 4 3 2" xfId="44043" xr:uid="{00000000-0005-0000-0000-00000D420000}"/>
    <cellStyle name="Normal 41 11 2 3 4 4" xfId="38058" xr:uid="{00000000-0005-0000-0000-00000E420000}"/>
    <cellStyle name="Normal 41 11 2 3 5" xfId="25391" xr:uid="{00000000-0005-0000-0000-00000F420000}"/>
    <cellStyle name="Normal 41 11 2 3 5 2" xfId="47008" xr:uid="{00000000-0005-0000-0000-000010420000}"/>
    <cellStyle name="Normal 41 11 2 3 6" xfId="19424" xr:uid="{00000000-0005-0000-0000-000011420000}"/>
    <cellStyle name="Normal 41 11 2 3 6 2" xfId="41066" xr:uid="{00000000-0005-0000-0000-000012420000}"/>
    <cellStyle name="Normal 41 11 2 3 7" xfId="35052" xr:uid="{00000000-0005-0000-0000-000013420000}"/>
    <cellStyle name="Normal 41 11 2 4" xfId="13654" xr:uid="{00000000-0005-0000-0000-000014420000}"/>
    <cellStyle name="Normal 41 11 2 4 2" xfId="16740" xr:uid="{00000000-0005-0000-0000-000015420000}"/>
    <cellStyle name="Normal 41 11 2 4 2 2" xfId="28709" xr:uid="{00000000-0005-0000-0000-000016420000}"/>
    <cellStyle name="Normal 41 11 2 4 2 2 2" xfId="50315" xr:uid="{00000000-0005-0000-0000-000017420000}"/>
    <cellStyle name="Normal 41 11 2 4 2 3" xfId="22742" xr:uid="{00000000-0005-0000-0000-000018420000}"/>
    <cellStyle name="Normal 41 11 2 4 2 3 2" xfId="44379" xr:uid="{00000000-0005-0000-0000-000019420000}"/>
    <cellStyle name="Normal 41 11 2 4 2 4" xfId="38395" xr:uid="{00000000-0005-0000-0000-00001A420000}"/>
    <cellStyle name="Normal 41 11 2 4 3" xfId="25727" xr:uid="{00000000-0005-0000-0000-00001B420000}"/>
    <cellStyle name="Normal 41 11 2 4 3 2" xfId="47341" xr:uid="{00000000-0005-0000-0000-00001C420000}"/>
    <cellStyle name="Normal 41 11 2 4 4" xfId="19760" xr:uid="{00000000-0005-0000-0000-00001D420000}"/>
    <cellStyle name="Normal 41 11 2 4 4 2" xfId="41402" xr:uid="{00000000-0005-0000-0000-00001E420000}"/>
    <cellStyle name="Normal 41 11 2 4 5" xfId="35391" xr:uid="{00000000-0005-0000-0000-00001F420000}"/>
    <cellStyle name="Normal 41 11 2 5" xfId="14628" xr:uid="{00000000-0005-0000-0000-000020420000}"/>
    <cellStyle name="Normal 41 11 2 5 2" xfId="17713" xr:uid="{00000000-0005-0000-0000-000021420000}"/>
    <cellStyle name="Normal 41 11 2 5 2 2" xfId="29681" xr:uid="{00000000-0005-0000-0000-000022420000}"/>
    <cellStyle name="Normal 41 11 2 5 2 2 2" xfId="51287" xr:uid="{00000000-0005-0000-0000-000023420000}"/>
    <cellStyle name="Normal 41 11 2 5 2 3" xfId="23714" xr:uid="{00000000-0005-0000-0000-000024420000}"/>
    <cellStyle name="Normal 41 11 2 5 2 3 2" xfId="45351" xr:uid="{00000000-0005-0000-0000-000025420000}"/>
    <cellStyle name="Normal 41 11 2 5 2 4" xfId="39368" xr:uid="{00000000-0005-0000-0000-000026420000}"/>
    <cellStyle name="Normal 41 11 2 5 3" xfId="26699" xr:uid="{00000000-0005-0000-0000-000027420000}"/>
    <cellStyle name="Normal 41 11 2 5 3 2" xfId="48313" xr:uid="{00000000-0005-0000-0000-000028420000}"/>
    <cellStyle name="Normal 41 11 2 5 4" xfId="20732" xr:uid="{00000000-0005-0000-0000-000029420000}"/>
    <cellStyle name="Normal 41 11 2 5 4 2" xfId="42374" xr:uid="{00000000-0005-0000-0000-00002A420000}"/>
    <cellStyle name="Normal 41 11 2 5 5" xfId="36365" xr:uid="{00000000-0005-0000-0000-00002B420000}"/>
    <cellStyle name="Normal 41 11 2 6" xfId="15741" xr:uid="{00000000-0005-0000-0000-00002C420000}"/>
    <cellStyle name="Normal 41 11 2 6 2" xfId="27713" xr:uid="{00000000-0005-0000-0000-00002D420000}"/>
    <cellStyle name="Normal 41 11 2 6 2 2" xfId="49319" xr:uid="{00000000-0005-0000-0000-00002E420000}"/>
    <cellStyle name="Normal 41 11 2 6 3" xfId="21746" xr:uid="{00000000-0005-0000-0000-00002F420000}"/>
    <cellStyle name="Normal 41 11 2 6 3 2" xfId="43383" xr:uid="{00000000-0005-0000-0000-000030420000}"/>
    <cellStyle name="Normal 41 11 2 6 4" xfId="37396" xr:uid="{00000000-0005-0000-0000-000031420000}"/>
    <cellStyle name="Normal 41 11 2 7" xfId="24728" xr:uid="{00000000-0005-0000-0000-000032420000}"/>
    <cellStyle name="Normal 41 11 2 7 2" xfId="46348" xr:uid="{00000000-0005-0000-0000-000033420000}"/>
    <cellStyle name="Normal 41 11 2 8" xfId="18761" xr:uid="{00000000-0005-0000-0000-000034420000}"/>
    <cellStyle name="Normal 41 11 2 8 2" xfId="40403" xr:uid="{00000000-0005-0000-0000-000035420000}"/>
    <cellStyle name="Normal 41 11 2 9" xfId="31574" xr:uid="{00000000-0005-0000-0000-000036420000}"/>
    <cellStyle name="Normal 41 11 3" xfId="6989" xr:uid="{00000000-0005-0000-0000-000037420000}"/>
    <cellStyle name="Normal 41 11 3 2" xfId="12932" xr:uid="{00000000-0005-0000-0000-000038420000}"/>
    <cellStyle name="Normal 41 11 3 2 2" xfId="13931" xr:uid="{00000000-0005-0000-0000-000039420000}"/>
    <cellStyle name="Normal 41 11 3 2 2 2" xfId="17016" xr:uid="{00000000-0005-0000-0000-00003A420000}"/>
    <cellStyle name="Normal 41 11 3 2 2 2 2" xfId="28985" xr:uid="{00000000-0005-0000-0000-00003B420000}"/>
    <cellStyle name="Normal 41 11 3 2 2 2 2 2" xfId="50591" xr:uid="{00000000-0005-0000-0000-00003C420000}"/>
    <cellStyle name="Normal 41 11 3 2 2 2 3" xfId="23018" xr:uid="{00000000-0005-0000-0000-00003D420000}"/>
    <cellStyle name="Normal 41 11 3 2 2 2 3 2" xfId="44655" xr:uid="{00000000-0005-0000-0000-00003E420000}"/>
    <cellStyle name="Normal 41 11 3 2 2 2 4" xfId="38671" xr:uid="{00000000-0005-0000-0000-00003F420000}"/>
    <cellStyle name="Normal 41 11 3 2 2 3" xfId="26003" xr:uid="{00000000-0005-0000-0000-000040420000}"/>
    <cellStyle name="Normal 41 11 3 2 2 3 2" xfId="47617" xr:uid="{00000000-0005-0000-0000-000041420000}"/>
    <cellStyle name="Normal 41 11 3 2 2 4" xfId="20036" xr:uid="{00000000-0005-0000-0000-000042420000}"/>
    <cellStyle name="Normal 41 11 3 2 2 4 2" xfId="41678" xr:uid="{00000000-0005-0000-0000-000043420000}"/>
    <cellStyle name="Normal 41 11 3 2 2 5" xfId="35668" xr:uid="{00000000-0005-0000-0000-000044420000}"/>
    <cellStyle name="Normal 41 11 3 2 3" xfId="14905" xr:uid="{00000000-0005-0000-0000-000045420000}"/>
    <cellStyle name="Normal 41 11 3 2 3 2" xfId="17990" xr:uid="{00000000-0005-0000-0000-000046420000}"/>
    <cellStyle name="Normal 41 11 3 2 3 2 2" xfId="29957" xr:uid="{00000000-0005-0000-0000-000047420000}"/>
    <cellStyle name="Normal 41 11 3 2 3 2 2 2" xfId="51563" xr:uid="{00000000-0005-0000-0000-000048420000}"/>
    <cellStyle name="Normal 41 11 3 2 3 2 3" xfId="23990" xr:uid="{00000000-0005-0000-0000-000049420000}"/>
    <cellStyle name="Normal 41 11 3 2 3 2 3 2" xfId="45627" xr:uid="{00000000-0005-0000-0000-00004A420000}"/>
    <cellStyle name="Normal 41 11 3 2 3 2 4" xfId="39645" xr:uid="{00000000-0005-0000-0000-00004B420000}"/>
    <cellStyle name="Normal 41 11 3 2 3 3" xfId="26975" xr:uid="{00000000-0005-0000-0000-00004C420000}"/>
    <cellStyle name="Normal 41 11 3 2 3 3 2" xfId="48589" xr:uid="{00000000-0005-0000-0000-00004D420000}"/>
    <cellStyle name="Normal 41 11 3 2 3 4" xfId="21008" xr:uid="{00000000-0005-0000-0000-00004E420000}"/>
    <cellStyle name="Normal 41 11 3 2 3 4 2" xfId="42650" xr:uid="{00000000-0005-0000-0000-00004F420000}"/>
    <cellStyle name="Normal 41 11 3 2 3 5" xfId="36642" xr:uid="{00000000-0005-0000-0000-000050420000}"/>
    <cellStyle name="Normal 41 11 3 2 4" xfId="16039" xr:uid="{00000000-0005-0000-0000-000051420000}"/>
    <cellStyle name="Normal 41 11 3 2 4 2" xfId="28009" xr:uid="{00000000-0005-0000-0000-000052420000}"/>
    <cellStyle name="Normal 41 11 3 2 4 2 2" xfId="49615" xr:uid="{00000000-0005-0000-0000-000053420000}"/>
    <cellStyle name="Normal 41 11 3 2 4 3" xfId="22042" xr:uid="{00000000-0005-0000-0000-000054420000}"/>
    <cellStyle name="Normal 41 11 3 2 4 3 2" xfId="43679" xr:uid="{00000000-0005-0000-0000-000055420000}"/>
    <cellStyle name="Normal 41 11 3 2 4 4" xfId="37694" xr:uid="{00000000-0005-0000-0000-000056420000}"/>
    <cellStyle name="Normal 41 11 3 2 5" xfId="25027" xr:uid="{00000000-0005-0000-0000-000057420000}"/>
    <cellStyle name="Normal 41 11 3 2 5 2" xfId="46644" xr:uid="{00000000-0005-0000-0000-000058420000}"/>
    <cellStyle name="Normal 41 11 3 2 6" xfId="19060" xr:uid="{00000000-0005-0000-0000-000059420000}"/>
    <cellStyle name="Normal 41 11 3 2 6 2" xfId="40702" xr:uid="{00000000-0005-0000-0000-00005A420000}"/>
    <cellStyle name="Normal 41 11 3 2 7" xfId="34688" xr:uid="{00000000-0005-0000-0000-00005B420000}"/>
    <cellStyle name="Normal 41 11 3 3" xfId="13252" xr:uid="{00000000-0005-0000-0000-00005C420000}"/>
    <cellStyle name="Normal 41 11 3 3 2" xfId="14251" xr:uid="{00000000-0005-0000-0000-00005D420000}"/>
    <cellStyle name="Normal 41 11 3 3 2 2" xfId="17336" xr:uid="{00000000-0005-0000-0000-00005E420000}"/>
    <cellStyle name="Normal 41 11 3 3 2 2 2" xfId="29305" xr:uid="{00000000-0005-0000-0000-00005F420000}"/>
    <cellStyle name="Normal 41 11 3 3 2 2 2 2" xfId="50911" xr:uid="{00000000-0005-0000-0000-000060420000}"/>
    <cellStyle name="Normal 41 11 3 3 2 2 3" xfId="23338" xr:uid="{00000000-0005-0000-0000-000061420000}"/>
    <cellStyle name="Normal 41 11 3 3 2 2 3 2" xfId="44975" xr:uid="{00000000-0005-0000-0000-000062420000}"/>
    <cellStyle name="Normal 41 11 3 3 2 2 4" xfId="38991" xr:uid="{00000000-0005-0000-0000-000063420000}"/>
    <cellStyle name="Normal 41 11 3 3 2 3" xfId="26323" xr:uid="{00000000-0005-0000-0000-000064420000}"/>
    <cellStyle name="Normal 41 11 3 3 2 3 2" xfId="47937" xr:uid="{00000000-0005-0000-0000-000065420000}"/>
    <cellStyle name="Normal 41 11 3 3 2 4" xfId="20356" xr:uid="{00000000-0005-0000-0000-000066420000}"/>
    <cellStyle name="Normal 41 11 3 3 2 4 2" xfId="41998" xr:uid="{00000000-0005-0000-0000-000067420000}"/>
    <cellStyle name="Normal 41 11 3 3 2 5" xfId="35988" xr:uid="{00000000-0005-0000-0000-000068420000}"/>
    <cellStyle name="Normal 41 11 3 3 3" xfId="15225" xr:uid="{00000000-0005-0000-0000-000069420000}"/>
    <cellStyle name="Normal 41 11 3 3 3 2" xfId="18310" xr:uid="{00000000-0005-0000-0000-00006A420000}"/>
    <cellStyle name="Normal 41 11 3 3 3 2 2" xfId="30277" xr:uid="{00000000-0005-0000-0000-00006B420000}"/>
    <cellStyle name="Normal 41 11 3 3 3 2 2 2" xfId="51883" xr:uid="{00000000-0005-0000-0000-00006C420000}"/>
    <cellStyle name="Normal 41 11 3 3 3 2 3" xfId="24310" xr:uid="{00000000-0005-0000-0000-00006D420000}"/>
    <cellStyle name="Normal 41 11 3 3 3 2 3 2" xfId="45947" xr:uid="{00000000-0005-0000-0000-00006E420000}"/>
    <cellStyle name="Normal 41 11 3 3 3 2 4" xfId="39965" xr:uid="{00000000-0005-0000-0000-00006F420000}"/>
    <cellStyle name="Normal 41 11 3 3 3 3" xfId="27295" xr:uid="{00000000-0005-0000-0000-000070420000}"/>
    <cellStyle name="Normal 41 11 3 3 3 3 2" xfId="48909" xr:uid="{00000000-0005-0000-0000-000071420000}"/>
    <cellStyle name="Normal 41 11 3 3 3 4" xfId="21328" xr:uid="{00000000-0005-0000-0000-000072420000}"/>
    <cellStyle name="Normal 41 11 3 3 3 4 2" xfId="42970" xr:uid="{00000000-0005-0000-0000-000073420000}"/>
    <cellStyle name="Normal 41 11 3 3 3 5" xfId="36962" xr:uid="{00000000-0005-0000-0000-000074420000}"/>
    <cellStyle name="Normal 41 11 3 3 4" xfId="16359" xr:uid="{00000000-0005-0000-0000-000075420000}"/>
    <cellStyle name="Normal 41 11 3 3 4 2" xfId="28329" xr:uid="{00000000-0005-0000-0000-000076420000}"/>
    <cellStyle name="Normal 41 11 3 3 4 2 2" xfId="49935" xr:uid="{00000000-0005-0000-0000-000077420000}"/>
    <cellStyle name="Normal 41 11 3 3 4 3" xfId="22362" xr:uid="{00000000-0005-0000-0000-000078420000}"/>
    <cellStyle name="Normal 41 11 3 3 4 3 2" xfId="43999" xr:uid="{00000000-0005-0000-0000-000079420000}"/>
    <cellStyle name="Normal 41 11 3 3 4 4" xfId="38014" xr:uid="{00000000-0005-0000-0000-00007A420000}"/>
    <cellStyle name="Normal 41 11 3 3 5" xfId="25347" xr:uid="{00000000-0005-0000-0000-00007B420000}"/>
    <cellStyle name="Normal 41 11 3 3 5 2" xfId="46964" xr:uid="{00000000-0005-0000-0000-00007C420000}"/>
    <cellStyle name="Normal 41 11 3 3 6" xfId="19380" xr:uid="{00000000-0005-0000-0000-00007D420000}"/>
    <cellStyle name="Normal 41 11 3 3 6 2" xfId="41022" xr:uid="{00000000-0005-0000-0000-00007E420000}"/>
    <cellStyle name="Normal 41 11 3 3 7" xfId="35008" xr:uid="{00000000-0005-0000-0000-00007F420000}"/>
    <cellStyle name="Normal 41 11 3 4" xfId="13610" xr:uid="{00000000-0005-0000-0000-000080420000}"/>
    <cellStyle name="Normal 41 11 3 4 2" xfId="16696" xr:uid="{00000000-0005-0000-0000-000081420000}"/>
    <cellStyle name="Normal 41 11 3 4 2 2" xfId="28665" xr:uid="{00000000-0005-0000-0000-000082420000}"/>
    <cellStyle name="Normal 41 11 3 4 2 2 2" xfId="50271" xr:uid="{00000000-0005-0000-0000-000083420000}"/>
    <cellStyle name="Normal 41 11 3 4 2 3" xfId="22698" xr:uid="{00000000-0005-0000-0000-000084420000}"/>
    <cellStyle name="Normal 41 11 3 4 2 3 2" xfId="44335" xr:uid="{00000000-0005-0000-0000-000085420000}"/>
    <cellStyle name="Normal 41 11 3 4 2 4" xfId="38351" xr:uid="{00000000-0005-0000-0000-000086420000}"/>
    <cellStyle name="Normal 41 11 3 4 3" xfId="25683" xr:uid="{00000000-0005-0000-0000-000087420000}"/>
    <cellStyle name="Normal 41 11 3 4 3 2" xfId="47297" xr:uid="{00000000-0005-0000-0000-000088420000}"/>
    <cellStyle name="Normal 41 11 3 4 4" xfId="19716" xr:uid="{00000000-0005-0000-0000-000089420000}"/>
    <cellStyle name="Normal 41 11 3 4 4 2" xfId="41358" xr:uid="{00000000-0005-0000-0000-00008A420000}"/>
    <cellStyle name="Normal 41 11 3 4 5" xfId="35347" xr:uid="{00000000-0005-0000-0000-00008B420000}"/>
    <cellStyle name="Normal 41 11 3 5" xfId="14584" xr:uid="{00000000-0005-0000-0000-00008C420000}"/>
    <cellStyle name="Normal 41 11 3 5 2" xfId="17669" xr:uid="{00000000-0005-0000-0000-00008D420000}"/>
    <cellStyle name="Normal 41 11 3 5 2 2" xfId="29637" xr:uid="{00000000-0005-0000-0000-00008E420000}"/>
    <cellStyle name="Normal 41 11 3 5 2 2 2" xfId="51243" xr:uid="{00000000-0005-0000-0000-00008F420000}"/>
    <cellStyle name="Normal 41 11 3 5 2 3" xfId="23670" xr:uid="{00000000-0005-0000-0000-000090420000}"/>
    <cellStyle name="Normal 41 11 3 5 2 3 2" xfId="45307" xr:uid="{00000000-0005-0000-0000-000091420000}"/>
    <cellStyle name="Normal 41 11 3 5 2 4" xfId="39324" xr:uid="{00000000-0005-0000-0000-000092420000}"/>
    <cellStyle name="Normal 41 11 3 5 3" xfId="26655" xr:uid="{00000000-0005-0000-0000-000093420000}"/>
    <cellStyle name="Normal 41 11 3 5 3 2" xfId="48269" xr:uid="{00000000-0005-0000-0000-000094420000}"/>
    <cellStyle name="Normal 41 11 3 5 4" xfId="20688" xr:uid="{00000000-0005-0000-0000-000095420000}"/>
    <cellStyle name="Normal 41 11 3 5 4 2" xfId="42330" xr:uid="{00000000-0005-0000-0000-000096420000}"/>
    <cellStyle name="Normal 41 11 3 5 5" xfId="36321" xr:uid="{00000000-0005-0000-0000-000097420000}"/>
    <cellStyle name="Normal 41 11 3 6" xfId="15697" xr:uid="{00000000-0005-0000-0000-000098420000}"/>
    <cellStyle name="Normal 41 11 3 6 2" xfId="27669" xr:uid="{00000000-0005-0000-0000-000099420000}"/>
    <cellStyle name="Normal 41 11 3 6 2 2" xfId="49275" xr:uid="{00000000-0005-0000-0000-00009A420000}"/>
    <cellStyle name="Normal 41 11 3 6 3" xfId="21702" xr:uid="{00000000-0005-0000-0000-00009B420000}"/>
    <cellStyle name="Normal 41 11 3 6 3 2" xfId="43339" xr:uid="{00000000-0005-0000-0000-00009C420000}"/>
    <cellStyle name="Normal 41 11 3 6 4" xfId="37352" xr:uid="{00000000-0005-0000-0000-00009D420000}"/>
    <cellStyle name="Normal 41 11 3 7" xfId="24684" xr:uid="{00000000-0005-0000-0000-00009E420000}"/>
    <cellStyle name="Normal 41 11 3 7 2" xfId="46304" xr:uid="{00000000-0005-0000-0000-00009F420000}"/>
    <cellStyle name="Normal 41 11 3 8" xfId="18717" xr:uid="{00000000-0005-0000-0000-0000A0420000}"/>
    <cellStyle name="Normal 41 11 3 8 2" xfId="40359" xr:uid="{00000000-0005-0000-0000-0000A1420000}"/>
    <cellStyle name="Normal 41 11 3 9" xfId="31417" xr:uid="{00000000-0005-0000-0000-0000A2420000}"/>
    <cellStyle name="Normal 41 11 4" xfId="7589" xr:uid="{00000000-0005-0000-0000-0000A3420000}"/>
    <cellStyle name="Normal 41 11 4 2" xfId="13018" xr:uid="{00000000-0005-0000-0000-0000A4420000}"/>
    <cellStyle name="Normal 41 11 4 2 2" xfId="14017" xr:uid="{00000000-0005-0000-0000-0000A5420000}"/>
    <cellStyle name="Normal 41 11 4 2 2 2" xfId="17102" xr:uid="{00000000-0005-0000-0000-0000A6420000}"/>
    <cellStyle name="Normal 41 11 4 2 2 2 2" xfId="29071" xr:uid="{00000000-0005-0000-0000-0000A7420000}"/>
    <cellStyle name="Normal 41 11 4 2 2 2 2 2" xfId="50677" xr:uid="{00000000-0005-0000-0000-0000A8420000}"/>
    <cellStyle name="Normal 41 11 4 2 2 2 3" xfId="23104" xr:uid="{00000000-0005-0000-0000-0000A9420000}"/>
    <cellStyle name="Normal 41 11 4 2 2 2 3 2" xfId="44741" xr:uid="{00000000-0005-0000-0000-0000AA420000}"/>
    <cellStyle name="Normal 41 11 4 2 2 2 4" xfId="38757" xr:uid="{00000000-0005-0000-0000-0000AB420000}"/>
    <cellStyle name="Normal 41 11 4 2 2 3" xfId="26089" xr:uid="{00000000-0005-0000-0000-0000AC420000}"/>
    <cellStyle name="Normal 41 11 4 2 2 3 2" xfId="47703" xr:uid="{00000000-0005-0000-0000-0000AD420000}"/>
    <cellStyle name="Normal 41 11 4 2 2 4" xfId="20122" xr:uid="{00000000-0005-0000-0000-0000AE420000}"/>
    <cellStyle name="Normal 41 11 4 2 2 4 2" xfId="41764" xr:uid="{00000000-0005-0000-0000-0000AF420000}"/>
    <cellStyle name="Normal 41 11 4 2 2 5" xfId="35754" xr:uid="{00000000-0005-0000-0000-0000B0420000}"/>
    <cellStyle name="Normal 41 11 4 2 3" xfId="14991" xr:uid="{00000000-0005-0000-0000-0000B1420000}"/>
    <cellStyle name="Normal 41 11 4 2 3 2" xfId="18076" xr:uid="{00000000-0005-0000-0000-0000B2420000}"/>
    <cellStyle name="Normal 41 11 4 2 3 2 2" xfId="30043" xr:uid="{00000000-0005-0000-0000-0000B3420000}"/>
    <cellStyle name="Normal 41 11 4 2 3 2 2 2" xfId="51649" xr:uid="{00000000-0005-0000-0000-0000B4420000}"/>
    <cellStyle name="Normal 41 11 4 2 3 2 3" xfId="24076" xr:uid="{00000000-0005-0000-0000-0000B5420000}"/>
    <cellStyle name="Normal 41 11 4 2 3 2 3 2" xfId="45713" xr:uid="{00000000-0005-0000-0000-0000B6420000}"/>
    <cellStyle name="Normal 41 11 4 2 3 2 4" xfId="39731" xr:uid="{00000000-0005-0000-0000-0000B7420000}"/>
    <cellStyle name="Normal 41 11 4 2 3 3" xfId="27061" xr:uid="{00000000-0005-0000-0000-0000B8420000}"/>
    <cellStyle name="Normal 41 11 4 2 3 3 2" xfId="48675" xr:uid="{00000000-0005-0000-0000-0000B9420000}"/>
    <cellStyle name="Normal 41 11 4 2 3 4" xfId="21094" xr:uid="{00000000-0005-0000-0000-0000BA420000}"/>
    <cellStyle name="Normal 41 11 4 2 3 4 2" xfId="42736" xr:uid="{00000000-0005-0000-0000-0000BB420000}"/>
    <cellStyle name="Normal 41 11 4 2 3 5" xfId="36728" xr:uid="{00000000-0005-0000-0000-0000BC420000}"/>
    <cellStyle name="Normal 41 11 4 2 4" xfId="16125" xr:uid="{00000000-0005-0000-0000-0000BD420000}"/>
    <cellStyle name="Normal 41 11 4 2 4 2" xfId="28095" xr:uid="{00000000-0005-0000-0000-0000BE420000}"/>
    <cellStyle name="Normal 41 11 4 2 4 2 2" xfId="49701" xr:uid="{00000000-0005-0000-0000-0000BF420000}"/>
    <cellStyle name="Normal 41 11 4 2 4 3" xfId="22128" xr:uid="{00000000-0005-0000-0000-0000C0420000}"/>
    <cellStyle name="Normal 41 11 4 2 4 3 2" xfId="43765" xr:uid="{00000000-0005-0000-0000-0000C1420000}"/>
    <cellStyle name="Normal 41 11 4 2 4 4" xfId="37780" xr:uid="{00000000-0005-0000-0000-0000C2420000}"/>
    <cellStyle name="Normal 41 11 4 2 5" xfId="25113" xr:uid="{00000000-0005-0000-0000-0000C3420000}"/>
    <cellStyle name="Normal 41 11 4 2 5 2" xfId="46730" xr:uid="{00000000-0005-0000-0000-0000C4420000}"/>
    <cellStyle name="Normal 41 11 4 2 6" xfId="19146" xr:uid="{00000000-0005-0000-0000-0000C5420000}"/>
    <cellStyle name="Normal 41 11 4 2 6 2" xfId="40788" xr:uid="{00000000-0005-0000-0000-0000C6420000}"/>
    <cellStyle name="Normal 41 11 4 2 7" xfId="34774" xr:uid="{00000000-0005-0000-0000-0000C7420000}"/>
    <cellStyle name="Normal 41 11 4 3" xfId="13338" xr:uid="{00000000-0005-0000-0000-0000C8420000}"/>
    <cellStyle name="Normal 41 11 4 3 2" xfId="14337" xr:uid="{00000000-0005-0000-0000-0000C9420000}"/>
    <cellStyle name="Normal 41 11 4 3 2 2" xfId="17422" xr:uid="{00000000-0005-0000-0000-0000CA420000}"/>
    <cellStyle name="Normal 41 11 4 3 2 2 2" xfId="29391" xr:uid="{00000000-0005-0000-0000-0000CB420000}"/>
    <cellStyle name="Normal 41 11 4 3 2 2 2 2" xfId="50997" xr:uid="{00000000-0005-0000-0000-0000CC420000}"/>
    <cellStyle name="Normal 41 11 4 3 2 2 3" xfId="23424" xr:uid="{00000000-0005-0000-0000-0000CD420000}"/>
    <cellStyle name="Normal 41 11 4 3 2 2 3 2" xfId="45061" xr:uid="{00000000-0005-0000-0000-0000CE420000}"/>
    <cellStyle name="Normal 41 11 4 3 2 2 4" xfId="39077" xr:uid="{00000000-0005-0000-0000-0000CF420000}"/>
    <cellStyle name="Normal 41 11 4 3 2 3" xfId="26409" xr:uid="{00000000-0005-0000-0000-0000D0420000}"/>
    <cellStyle name="Normal 41 11 4 3 2 3 2" xfId="48023" xr:uid="{00000000-0005-0000-0000-0000D1420000}"/>
    <cellStyle name="Normal 41 11 4 3 2 4" xfId="20442" xr:uid="{00000000-0005-0000-0000-0000D2420000}"/>
    <cellStyle name="Normal 41 11 4 3 2 4 2" xfId="42084" xr:uid="{00000000-0005-0000-0000-0000D3420000}"/>
    <cellStyle name="Normal 41 11 4 3 2 5" xfId="36074" xr:uid="{00000000-0005-0000-0000-0000D4420000}"/>
    <cellStyle name="Normal 41 11 4 3 3" xfId="15311" xr:uid="{00000000-0005-0000-0000-0000D5420000}"/>
    <cellStyle name="Normal 41 11 4 3 3 2" xfId="18396" xr:uid="{00000000-0005-0000-0000-0000D6420000}"/>
    <cellStyle name="Normal 41 11 4 3 3 2 2" xfId="30363" xr:uid="{00000000-0005-0000-0000-0000D7420000}"/>
    <cellStyle name="Normal 41 11 4 3 3 2 2 2" xfId="51969" xr:uid="{00000000-0005-0000-0000-0000D8420000}"/>
    <cellStyle name="Normal 41 11 4 3 3 2 3" xfId="24396" xr:uid="{00000000-0005-0000-0000-0000D9420000}"/>
    <cellStyle name="Normal 41 11 4 3 3 2 3 2" xfId="46033" xr:uid="{00000000-0005-0000-0000-0000DA420000}"/>
    <cellStyle name="Normal 41 11 4 3 3 2 4" xfId="40051" xr:uid="{00000000-0005-0000-0000-0000DB420000}"/>
    <cellStyle name="Normal 41 11 4 3 3 3" xfId="27381" xr:uid="{00000000-0005-0000-0000-0000DC420000}"/>
    <cellStyle name="Normal 41 11 4 3 3 3 2" xfId="48995" xr:uid="{00000000-0005-0000-0000-0000DD420000}"/>
    <cellStyle name="Normal 41 11 4 3 3 4" xfId="21414" xr:uid="{00000000-0005-0000-0000-0000DE420000}"/>
    <cellStyle name="Normal 41 11 4 3 3 4 2" xfId="43056" xr:uid="{00000000-0005-0000-0000-0000DF420000}"/>
    <cellStyle name="Normal 41 11 4 3 3 5" xfId="37048" xr:uid="{00000000-0005-0000-0000-0000E0420000}"/>
    <cellStyle name="Normal 41 11 4 3 4" xfId="16445" xr:uid="{00000000-0005-0000-0000-0000E1420000}"/>
    <cellStyle name="Normal 41 11 4 3 4 2" xfId="28415" xr:uid="{00000000-0005-0000-0000-0000E2420000}"/>
    <cellStyle name="Normal 41 11 4 3 4 2 2" xfId="50021" xr:uid="{00000000-0005-0000-0000-0000E3420000}"/>
    <cellStyle name="Normal 41 11 4 3 4 3" xfId="22448" xr:uid="{00000000-0005-0000-0000-0000E4420000}"/>
    <cellStyle name="Normal 41 11 4 3 4 3 2" xfId="44085" xr:uid="{00000000-0005-0000-0000-0000E5420000}"/>
    <cellStyle name="Normal 41 11 4 3 4 4" xfId="38100" xr:uid="{00000000-0005-0000-0000-0000E6420000}"/>
    <cellStyle name="Normal 41 11 4 3 5" xfId="25433" xr:uid="{00000000-0005-0000-0000-0000E7420000}"/>
    <cellStyle name="Normal 41 11 4 3 5 2" xfId="47050" xr:uid="{00000000-0005-0000-0000-0000E8420000}"/>
    <cellStyle name="Normal 41 11 4 3 6" xfId="19466" xr:uid="{00000000-0005-0000-0000-0000E9420000}"/>
    <cellStyle name="Normal 41 11 4 3 6 2" xfId="41108" xr:uid="{00000000-0005-0000-0000-0000EA420000}"/>
    <cellStyle name="Normal 41 11 4 3 7" xfId="35094" xr:uid="{00000000-0005-0000-0000-0000EB420000}"/>
    <cellStyle name="Normal 41 11 4 4" xfId="13696" xr:uid="{00000000-0005-0000-0000-0000EC420000}"/>
    <cellStyle name="Normal 41 11 4 4 2" xfId="16782" xr:uid="{00000000-0005-0000-0000-0000ED420000}"/>
    <cellStyle name="Normal 41 11 4 4 2 2" xfId="28751" xr:uid="{00000000-0005-0000-0000-0000EE420000}"/>
    <cellStyle name="Normal 41 11 4 4 2 2 2" xfId="50357" xr:uid="{00000000-0005-0000-0000-0000EF420000}"/>
    <cellStyle name="Normal 41 11 4 4 2 3" xfId="22784" xr:uid="{00000000-0005-0000-0000-0000F0420000}"/>
    <cellStyle name="Normal 41 11 4 4 2 3 2" xfId="44421" xr:uid="{00000000-0005-0000-0000-0000F1420000}"/>
    <cellStyle name="Normal 41 11 4 4 2 4" xfId="38437" xr:uid="{00000000-0005-0000-0000-0000F2420000}"/>
    <cellStyle name="Normal 41 11 4 4 3" xfId="25769" xr:uid="{00000000-0005-0000-0000-0000F3420000}"/>
    <cellStyle name="Normal 41 11 4 4 3 2" xfId="47383" xr:uid="{00000000-0005-0000-0000-0000F4420000}"/>
    <cellStyle name="Normal 41 11 4 4 4" xfId="19802" xr:uid="{00000000-0005-0000-0000-0000F5420000}"/>
    <cellStyle name="Normal 41 11 4 4 4 2" xfId="41444" xr:uid="{00000000-0005-0000-0000-0000F6420000}"/>
    <cellStyle name="Normal 41 11 4 4 5" xfId="35433" xr:uid="{00000000-0005-0000-0000-0000F7420000}"/>
    <cellStyle name="Normal 41 11 4 5" xfId="14670" xr:uid="{00000000-0005-0000-0000-0000F8420000}"/>
    <cellStyle name="Normal 41 11 4 5 2" xfId="17755" xr:uid="{00000000-0005-0000-0000-0000F9420000}"/>
    <cellStyle name="Normal 41 11 4 5 2 2" xfId="29723" xr:uid="{00000000-0005-0000-0000-0000FA420000}"/>
    <cellStyle name="Normal 41 11 4 5 2 2 2" xfId="51329" xr:uid="{00000000-0005-0000-0000-0000FB420000}"/>
    <cellStyle name="Normal 41 11 4 5 2 3" xfId="23756" xr:uid="{00000000-0005-0000-0000-0000FC420000}"/>
    <cellStyle name="Normal 41 11 4 5 2 3 2" xfId="45393" xr:uid="{00000000-0005-0000-0000-0000FD420000}"/>
    <cellStyle name="Normal 41 11 4 5 2 4" xfId="39410" xr:uid="{00000000-0005-0000-0000-0000FE420000}"/>
    <cellStyle name="Normal 41 11 4 5 3" xfId="26741" xr:uid="{00000000-0005-0000-0000-0000FF420000}"/>
    <cellStyle name="Normal 41 11 4 5 3 2" xfId="48355" xr:uid="{00000000-0005-0000-0000-000000430000}"/>
    <cellStyle name="Normal 41 11 4 5 4" xfId="20774" xr:uid="{00000000-0005-0000-0000-000001430000}"/>
    <cellStyle name="Normal 41 11 4 5 4 2" xfId="42416" xr:uid="{00000000-0005-0000-0000-000002430000}"/>
    <cellStyle name="Normal 41 11 4 5 5" xfId="36407" xr:uid="{00000000-0005-0000-0000-000003430000}"/>
    <cellStyle name="Normal 41 11 4 6" xfId="15783" xr:uid="{00000000-0005-0000-0000-000004430000}"/>
    <cellStyle name="Normal 41 11 4 6 2" xfId="27755" xr:uid="{00000000-0005-0000-0000-000005430000}"/>
    <cellStyle name="Normal 41 11 4 6 2 2" xfId="49361" xr:uid="{00000000-0005-0000-0000-000006430000}"/>
    <cellStyle name="Normal 41 11 4 6 3" xfId="21788" xr:uid="{00000000-0005-0000-0000-000007430000}"/>
    <cellStyle name="Normal 41 11 4 6 3 2" xfId="43425" xr:uid="{00000000-0005-0000-0000-000008430000}"/>
    <cellStyle name="Normal 41 11 4 6 4" xfId="37438" xr:uid="{00000000-0005-0000-0000-000009430000}"/>
    <cellStyle name="Normal 41 11 4 7" xfId="24770" xr:uid="{00000000-0005-0000-0000-00000A430000}"/>
    <cellStyle name="Normal 41 11 4 7 2" xfId="46390" xr:uid="{00000000-0005-0000-0000-00000B430000}"/>
    <cellStyle name="Normal 41 11 4 8" xfId="18803" xr:uid="{00000000-0005-0000-0000-00000C430000}"/>
    <cellStyle name="Normal 41 11 4 8 2" xfId="40445" xr:uid="{00000000-0005-0000-0000-00000D430000}"/>
    <cellStyle name="Normal 41 11 4 9" xfId="31685" xr:uid="{00000000-0005-0000-0000-00000E430000}"/>
    <cellStyle name="Normal 41 11 5" xfId="8192" xr:uid="{00000000-0005-0000-0000-00000F430000}"/>
    <cellStyle name="Normal 41 11 5 2" xfId="13102" xr:uid="{00000000-0005-0000-0000-000010430000}"/>
    <cellStyle name="Normal 41 11 5 2 2" xfId="14101" xr:uid="{00000000-0005-0000-0000-000011430000}"/>
    <cellStyle name="Normal 41 11 5 2 2 2" xfId="17186" xr:uid="{00000000-0005-0000-0000-000012430000}"/>
    <cellStyle name="Normal 41 11 5 2 2 2 2" xfId="29155" xr:uid="{00000000-0005-0000-0000-000013430000}"/>
    <cellStyle name="Normal 41 11 5 2 2 2 2 2" xfId="50761" xr:uid="{00000000-0005-0000-0000-000014430000}"/>
    <cellStyle name="Normal 41 11 5 2 2 2 3" xfId="23188" xr:uid="{00000000-0005-0000-0000-000015430000}"/>
    <cellStyle name="Normal 41 11 5 2 2 2 3 2" xfId="44825" xr:uid="{00000000-0005-0000-0000-000016430000}"/>
    <cellStyle name="Normal 41 11 5 2 2 2 4" xfId="38841" xr:uid="{00000000-0005-0000-0000-000017430000}"/>
    <cellStyle name="Normal 41 11 5 2 2 3" xfId="26173" xr:uid="{00000000-0005-0000-0000-000018430000}"/>
    <cellStyle name="Normal 41 11 5 2 2 3 2" xfId="47787" xr:uid="{00000000-0005-0000-0000-000019430000}"/>
    <cellStyle name="Normal 41 11 5 2 2 4" xfId="20206" xr:uid="{00000000-0005-0000-0000-00001A430000}"/>
    <cellStyle name="Normal 41 11 5 2 2 4 2" xfId="41848" xr:uid="{00000000-0005-0000-0000-00001B430000}"/>
    <cellStyle name="Normal 41 11 5 2 2 5" xfId="35838" xr:uid="{00000000-0005-0000-0000-00001C430000}"/>
    <cellStyle name="Normal 41 11 5 2 3" xfId="15075" xr:uid="{00000000-0005-0000-0000-00001D430000}"/>
    <cellStyle name="Normal 41 11 5 2 3 2" xfId="18160" xr:uid="{00000000-0005-0000-0000-00001E430000}"/>
    <cellStyle name="Normal 41 11 5 2 3 2 2" xfId="30127" xr:uid="{00000000-0005-0000-0000-00001F430000}"/>
    <cellStyle name="Normal 41 11 5 2 3 2 2 2" xfId="51733" xr:uid="{00000000-0005-0000-0000-000020430000}"/>
    <cellStyle name="Normal 41 11 5 2 3 2 3" xfId="24160" xr:uid="{00000000-0005-0000-0000-000021430000}"/>
    <cellStyle name="Normal 41 11 5 2 3 2 3 2" xfId="45797" xr:uid="{00000000-0005-0000-0000-000022430000}"/>
    <cellStyle name="Normal 41 11 5 2 3 2 4" xfId="39815" xr:uid="{00000000-0005-0000-0000-000023430000}"/>
    <cellStyle name="Normal 41 11 5 2 3 3" xfId="27145" xr:uid="{00000000-0005-0000-0000-000024430000}"/>
    <cellStyle name="Normal 41 11 5 2 3 3 2" xfId="48759" xr:uid="{00000000-0005-0000-0000-000025430000}"/>
    <cellStyle name="Normal 41 11 5 2 3 4" xfId="21178" xr:uid="{00000000-0005-0000-0000-000026430000}"/>
    <cellStyle name="Normal 41 11 5 2 3 4 2" xfId="42820" xr:uid="{00000000-0005-0000-0000-000027430000}"/>
    <cellStyle name="Normal 41 11 5 2 3 5" xfId="36812" xr:uid="{00000000-0005-0000-0000-000028430000}"/>
    <cellStyle name="Normal 41 11 5 2 4" xfId="16209" xr:uid="{00000000-0005-0000-0000-000029430000}"/>
    <cellStyle name="Normal 41 11 5 2 4 2" xfId="28179" xr:uid="{00000000-0005-0000-0000-00002A430000}"/>
    <cellStyle name="Normal 41 11 5 2 4 2 2" xfId="49785" xr:uid="{00000000-0005-0000-0000-00002B430000}"/>
    <cellStyle name="Normal 41 11 5 2 4 3" xfId="22212" xr:uid="{00000000-0005-0000-0000-00002C430000}"/>
    <cellStyle name="Normal 41 11 5 2 4 3 2" xfId="43849" xr:uid="{00000000-0005-0000-0000-00002D430000}"/>
    <cellStyle name="Normal 41 11 5 2 4 4" xfId="37864" xr:uid="{00000000-0005-0000-0000-00002E430000}"/>
    <cellStyle name="Normal 41 11 5 2 5" xfId="25197" xr:uid="{00000000-0005-0000-0000-00002F430000}"/>
    <cellStyle name="Normal 41 11 5 2 5 2" xfId="46814" xr:uid="{00000000-0005-0000-0000-000030430000}"/>
    <cellStyle name="Normal 41 11 5 2 6" xfId="19230" xr:uid="{00000000-0005-0000-0000-000031430000}"/>
    <cellStyle name="Normal 41 11 5 2 6 2" xfId="40872" xr:uid="{00000000-0005-0000-0000-000032430000}"/>
    <cellStyle name="Normal 41 11 5 2 7" xfId="34858" xr:uid="{00000000-0005-0000-0000-000033430000}"/>
    <cellStyle name="Normal 41 11 5 3" xfId="13422" xr:uid="{00000000-0005-0000-0000-000034430000}"/>
    <cellStyle name="Normal 41 11 5 3 2" xfId="14421" xr:uid="{00000000-0005-0000-0000-000035430000}"/>
    <cellStyle name="Normal 41 11 5 3 2 2" xfId="17506" xr:uid="{00000000-0005-0000-0000-000036430000}"/>
    <cellStyle name="Normal 41 11 5 3 2 2 2" xfId="29475" xr:uid="{00000000-0005-0000-0000-000037430000}"/>
    <cellStyle name="Normal 41 11 5 3 2 2 2 2" xfId="51081" xr:uid="{00000000-0005-0000-0000-000038430000}"/>
    <cellStyle name="Normal 41 11 5 3 2 2 3" xfId="23508" xr:uid="{00000000-0005-0000-0000-000039430000}"/>
    <cellStyle name="Normal 41 11 5 3 2 2 3 2" xfId="45145" xr:uid="{00000000-0005-0000-0000-00003A430000}"/>
    <cellStyle name="Normal 41 11 5 3 2 2 4" xfId="39161" xr:uid="{00000000-0005-0000-0000-00003B430000}"/>
    <cellStyle name="Normal 41 11 5 3 2 3" xfId="26493" xr:uid="{00000000-0005-0000-0000-00003C430000}"/>
    <cellStyle name="Normal 41 11 5 3 2 3 2" xfId="48107" xr:uid="{00000000-0005-0000-0000-00003D430000}"/>
    <cellStyle name="Normal 41 11 5 3 2 4" xfId="20526" xr:uid="{00000000-0005-0000-0000-00003E430000}"/>
    <cellStyle name="Normal 41 11 5 3 2 4 2" xfId="42168" xr:uid="{00000000-0005-0000-0000-00003F430000}"/>
    <cellStyle name="Normal 41 11 5 3 2 5" xfId="36158" xr:uid="{00000000-0005-0000-0000-000040430000}"/>
    <cellStyle name="Normal 41 11 5 3 3" xfId="15395" xr:uid="{00000000-0005-0000-0000-000041430000}"/>
    <cellStyle name="Normal 41 11 5 3 3 2" xfId="18480" xr:uid="{00000000-0005-0000-0000-000042430000}"/>
    <cellStyle name="Normal 41 11 5 3 3 2 2" xfId="30447" xr:uid="{00000000-0005-0000-0000-000043430000}"/>
    <cellStyle name="Normal 41 11 5 3 3 2 2 2" xfId="52053" xr:uid="{00000000-0005-0000-0000-000044430000}"/>
    <cellStyle name="Normal 41 11 5 3 3 2 3" xfId="24480" xr:uid="{00000000-0005-0000-0000-000045430000}"/>
    <cellStyle name="Normal 41 11 5 3 3 2 3 2" xfId="46117" xr:uid="{00000000-0005-0000-0000-000046430000}"/>
    <cellStyle name="Normal 41 11 5 3 3 2 4" xfId="40135" xr:uid="{00000000-0005-0000-0000-000047430000}"/>
    <cellStyle name="Normal 41 11 5 3 3 3" xfId="27465" xr:uid="{00000000-0005-0000-0000-000048430000}"/>
    <cellStyle name="Normal 41 11 5 3 3 3 2" xfId="49079" xr:uid="{00000000-0005-0000-0000-000049430000}"/>
    <cellStyle name="Normal 41 11 5 3 3 4" xfId="21498" xr:uid="{00000000-0005-0000-0000-00004A430000}"/>
    <cellStyle name="Normal 41 11 5 3 3 4 2" xfId="43140" xr:uid="{00000000-0005-0000-0000-00004B430000}"/>
    <cellStyle name="Normal 41 11 5 3 3 5" xfId="37132" xr:uid="{00000000-0005-0000-0000-00004C430000}"/>
    <cellStyle name="Normal 41 11 5 3 4" xfId="16529" xr:uid="{00000000-0005-0000-0000-00004D430000}"/>
    <cellStyle name="Normal 41 11 5 3 4 2" xfId="28499" xr:uid="{00000000-0005-0000-0000-00004E430000}"/>
    <cellStyle name="Normal 41 11 5 3 4 2 2" xfId="50105" xr:uid="{00000000-0005-0000-0000-00004F430000}"/>
    <cellStyle name="Normal 41 11 5 3 4 3" xfId="22532" xr:uid="{00000000-0005-0000-0000-000050430000}"/>
    <cellStyle name="Normal 41 11 5 3 4 3 2" xfId="44169" xr:uid="{00000000-0005-0000-0000-000051430000}"/>
    <cellStyle name="Normal 41 11 5 3 4 4" xfId="38184" xr:uid="{00000000-0005-0000-0000-000052430000}"/>
    <cellStyle name="Normal 41 11 5 3 5" xfId="25517" xr:uid="{00000000-0005-0000-0000-000053430000}"/>
    <cellStyle name="Normal 41 11 5 3 5 2" xfId="47134" xr:uid="{00000000-0005-0000-0000-000054430000}"/>
    <cellStyle name="Normal 41 11 5 3 6" xfId="19550" xr:uid="{00000000-0005-0000-0000-000055430000}"/>
    <cellStyle name="Normal 41 11 5 3 6 2" xfId="41192" xr:uid="{00000000-0005-0000-0000-000056430000}"/>
    <cellStyle name="Normal 41 11 5 3 7" xfId="35178" xr:uid="{00000000-0005-0000-0000-000057430000}"/>
    <cellStyle name="Normal 41 11 5 4" xfId="13780" xr:uid="{00000000-0005-0000-0000-000058430000}"/>
    <cellStyle name="Normal 41 11 5 4 2" xfId="16866" xr:uid="{00000000-0005-0000-0000-000059430000}"/>
    <cellStyle name="Normal 41 11 5 4 2 2" xfId="28835" xr:uid="{00000000-0005-0000-0000-00005A430000}"/>
    <cellStyle name="Normal 41 11 5 4 2 2 2" xfId="50441" xr:uid="{00000000-0005-0000-0000-00005B430000}"/>
    <cellStyle name="Normal 41 11 5 4 2 3" xfId="22868" xr:uid="{00000000-0005-0000-0000-00005C430000}"/>
    <cellStyle name="Normal 41 11 5 4 2 3 2" xfId="44505" xr:uid="{00000000-0005-0000-0000-00005D430000}"/>
    <cellStyle name="Normal 41 11 5 4 2 4" xfId="38521" xr:uid="{00000000-0005-0000-0000-00005E430000}"/>
    <cellStyle name="Normal 41 11 5 4 3" xfId="25853" xr:uid="{00000000-0005-0000-0000-00005F430000}"/>
    <cellStyle name="Normal 41 11 5 4 3 2" xfId="47467" xr:uid="{00000000-0005-0000-0000-000060430000}"/>
    <cellStyle name="Normal 41 11 5 4 4" xfId="19886" xr:uid="{00000000-0005-0000-0000-000061430000}"/>
    <cellStyle name="Normal 41 11 5 4 4 2" xfId="41528" xr:uid="{00000000-0005-0000-0000-000062430000}"/>
    <cellStyle name="Normal 41 11 5 4 5" xfId="35517" xr:uid="{00000000-0005-0000-0000-000063430000}"/>
    <cellStyle name="Normal 41 11 5 5" xfId="14754" xr:uid="{00000000-0005-0000-0000-000064430000}"/>
    <cellStyle name="Normal 41 11 5 5 2" xfId="17839" xr:uid="{00000000-0005-0000-0000-000065430000}"/>
    <cellStyle name="Normal 41 11 5 5 2 2" xfId="29807" xr:uid="{00000000-0005-0000-0000-000066430000}"/>
    <cellStyle name="Normal 41 11 5 5 2 2 2" xfId="51413" xr:uid="{00000000-0005-0000-0000-000067430000}"/>
    <cellStyle name="Normal 41 11 5 5 2 3" xfId="23840" xr:uid="{00000000-0005-0000-0000-000068430000}"/>
    <cellStyle name="Normal 41 11 5 5 2 3 2" xfId="45477" xr:uid="{00000000-0005-0000-0000-000069430000}"/>
    <cellStyle name="Normal 41 11 5 5 2 4" xfId="39494" xr:uid="{00000000-0005-0000-0000-00006A430000}"/>
    <cellStyle name="Normal 41 11 5 5 3" xfId="26825" xr:uid="{00000000-0005-0000-0000-00006B430000}"/>
    <cellStyle name="Normal 41 11 5 5 3 2" xfId="48439" xr:uid="{00000000-0005-0000-0000-00006C430000}"/>
    <cellStyle name="Normal 41 11 5 5 4" xfId="20858" xr:uid="{00000000-0005-0000-0000-00006D430000}"/>
    <cellStyle name="Normal 41 11 5 5 4 2" xfId="42500" xr:uid="{00000000-0005-0000-0000-00006E430000}"/>
    <cellStyle name="Normal 41 11 5 5 5" xfId="36491" xr:uid="{00000000-0005-0000-0000-00006F430000}"/>
    <cellStyle name="Normal 41 11 5 6" xfId="15867" xr:uid="{00000000-0005-0000-0000-000070430000}"/>
    <cellStyle name="Normal 41 11 5 6 2" xfId="27839" xr:uid="{00000000-0005-0000-0000-000071430000}"/>
    <cellStyle name="Normal 41 11 5 6 2 2" xfId="49445" xr:uid="{00000000-0005-0000-0000-000072430000}"/>
    <cellStyle name="Normal 41 11 5 6 3" xfId="21872" xr:uid="{00000000-0005-0000-0000-000073430000}"/>
    <cellStyle name="Normal 41 11 5 6 3 2" xfId="43509" xr:uid="{00000000-0005-0000-0000-000074430000}"/>
    <cellStyle name="Normal 41 11 5 6 4" xfId="37522" xr:uid="{00000000-0005-0000-0000-000075430000}"/>
    <cellStyle name="Normal 41 11 5 7" xfId="24854" xr:uid="{00000000-0005-0000-0000-000076430000}"/>
    <cellStyle name="Normal 41 11 5 7 2" xfId="46474" xr:uid="{00000000-0005-0000-0000-000077430000}"/>
    <cellStyle name="Normal 41 11 5 8" xfId="18887" xr:uid="{00000000-0005-0000-0000-000078430000}"/>
    <cellStyle name="Normal 41 11 5 8 2" xfId="40529" xr:uid="{00000000-0005-0000-0000-000079430000}"/>
    <cellStyle name="Normal 41 11 5 9" xfId="31857" xr:uid="{00000000-0005-0000-0000-00007A430000}"/>
    <cellStyle name="Normal 41 11 6" xfId="7875" xr:uid="{00000000-0005-0000-0000-00007B430000}"/>
    <cellStyle name="Normal 41 11 6 2" xfId="13099" xr:uid="{00000000-0005-0000-0000-00007C430000}"/>
    <cellStyle name="Normal 41 11 6 2 2" xfId="14098" xr:uid="{00000000-0005-0000-0000-00007D430000}"/>
    <cellStyle name="Normal 41 11 6 2 2 2" xfId="17183" xr:uid="{00000000-0005-0000-0000-00007E430000}"/>
    <cellStyle name="Normal 41 11 6 2 2 2 2" xfId="29152" xr:uid="{00000000-0005-0000-0000-00007F430000}"/>
    <cellStyle name="Normal 41 11 6 2 2 2 2 2" xfId="50758" xr:uid="{00000000-0005-0000-0000-000080430000}"/>
    <cellStyle name="Normal 41 11 6 2 2 2 3" xfId="23185" xr:uid="{00000000-0005-0000-0000-000081430000}"/>
    <cellStyle name="Normal 41 11 6 2 2 2 3 2" xfId="44822" xr:uid="{00000000-0005-0000-0000-000082430000}"/>
    <cellStyle name="Normal 41 11 6 2 2 2 4" xfId="38838" xr:uid="{00000000-0005-0000-0000-000083430000}"/>
    <cellStyle name="Normal 41 11 6 2 2 3" xfId="26170" xr:uid="{00000000-0005-0000-0000-000084430000}"/>
    <cellStyle name="Normal 41 11 6 2 2 3 2" xfId="47784" xr:uid="{00000000-0005-0000-0000-000085430000}"/>
    <cellStyle name="Normal 41 11 6 2 2 4" xfId="20203" xr:uid="{00000000-0005-0000-0000-000086430000}"/>
    <cellStyle name="Normal 41 11 6 2 2 4 2" xfId="41845" xr:uid="{00000000-0005-0000-0000-000087430000}"/>
    <cellStyle name="Normal 41 11 6 2 2 5" xfId="35835" xr:uid="{00000000-0005-0000-0000-000088430000}"/>
    <cellStyle name="Normal 41 11 6 2 3" xfId="15072" xr:uid="{00000000-0005-0000-0000-000089430000}"/>
    <cellStyle name="Normal 41 11 6 2 3 2" xfId="18157" xr:uid="{00000000-0005-0000-0000-00008A430000}"/>
    <cellStyle name="Normal 41 11 6 2 3 2 2" xfId="30124" xr:uid="{00000000-0005-0000-0000-00008B430000}"/>
    <cellStyle name="Normal 41 11 6 2 3 2 2 2" xfId="51730" xr:uid="{00000000-0005-0000-0000-00008C430000}"/>
    <cellStyle name="Normal 41 11 6 2 3 2 3" xfId="24157" xr:uid="{00000000-0005-0000-0000-00008D430000}"/>
    <cellStyle name="Normal 41 11 6 2 3 2 3 2" xfId="45794" xr:uid="{00000000-0005-0000-0000-00008E430000}"/>
    <cellStyle name="Normal 41 11 6 2 3 2 4" xfId="39812" xr:uid="{00000000-0005-0000-0000-00008F430000}"/>
    <cellStyle name="Normal 41 11 6 2 3 3" xfId="27142" xr:uid="{00000000-0005-0000-0000-000090430000}"/>
    <cellStyle name="Normal 41 11 6 2 3 3 2" xfId="48756" xr:uid="{00000000-0005-0000-0000-000091430000}"/>
    <cellStyle name="Normal 41 11 6 2 3 4" xfId="21175" xr:uid="{00000000-0005-0000-0000-000092430000}"/>
    <cellStyle name="Normal 41 11 6 2 3 4 2" xfId="42817" xr:uid="{00000000-0005-0000-0000-000093430000}"/>
    <cellStyle name="Normal 41 11 6 2 3 5" xfId="36809" xr:uid="{00000000-0005-0000-0000-000094430000}"/>
    <cellStyle name="Normal 41 11 6 2 4" xfId="16206" xr:uid="{00000000-0005-0000-0000-000095430000}"/>
    <cellStyle name="Normal 41 11 6 2 4 2" xfId="28176" xr:uid="{00000000-0005-0000-0000-000096430000}"/>
    <cellStyle name="Normal 41 11 6 2 4 2 2" xfId="49782" xr:uid="{00000000-0005-0000-0000-000097430000}"/>
    <cellStyle name="Normal 41 11 6 2 4 3" xfId="22209" xr:uid="{00000000-0005-0000-0000-000098430000}"/>
    <cellStyle name="Normal 41 11 6 2 4 3 2" xfId="43846" xr:uid="{00000000-0005-0000-0000-000099430000}"/>
    <cellStyle name="Normal 41 11 6 2 4 4" xfId="37861" xr:uid="{00000000-0005-0000-0000-00009A430000}"/>
    <cellStyle name="Normal 41 11 6 2 5" xfId="25194" xr:uid="{00000000-0005-0000-0000-00009B430000}"/>
    <cellStyle name="Normal 41 11 6 2 5 2" xfId="46811" xr:uid="{00000000-0005-0000-0000-00009C430000}"/>
    <cellStyle name="Normal 41 11 6 2 6" xfId="19227" xr:uid="{00000000-0005-0000-0000-00009D430000}"/>
    <cellStyle name="Normal 41 11 6 2 6 2" xfId="40869" xr:uid="{00000000-0005-0000-0000-00009E430000}"/>
    <cellStyle name="Normal 41 11 6 2 7" xfId="34855" xr:uid="{00000000-0005-0000-0000-00009F430000}"/>
    <cellStyle name="Normal 41 11 6 3" xfId="13419" xr:uid="{00000000-0005-0000-0000-0000A0430000}"/>
    <cellStyle name="Normal 41 11 6 3 2" xfId="14418" xr:uid="{00000000-0005-0000-0000-0000A1430000}"/>
    <cellStyle name="Normal 41 11 6 3 2 2" xfId="17503" xr:uid="{00000000-0005-0000-0000-0000A2430000}"/>
    <cellStyle name="Normal 41 11 6 3 2 2 2" xfId="29472" xr:uid="{00000000-0005-0000-0000-0000A3430000}"/>
    <cellStyle name="Normal 41 11 6 3 2 2 2 2" xfId="51078" xr:uid="{00000000-0005-0000-0000-0000A4430000}"/>
    <cellStyle name="Normal 41 11 6 3 2 2 3" xfId="23505" xr:uid="{00000000-0005-0000-0000-0000A5430000}"/>
    <cellStyle name="Normal 41 11 6 3 2 2 3 2" xfId="45142" xr:uid="{00000000-0005-0000-0000-0000A6430000}"/>
    <cellStyle name="Normal 41 11 6 3 2 2 4" xfId="39158" xr:uid="{00000000-0005-0000-0000-0000A7430000}"/>
    <cellStyle name="Normal 41 11 6 3 2 3" xfId="26490" xr:uid="{00000000-0005-0000-0000-0000A8430000}"/>
    <cellStyle name="Normal 41 11 6 3 2 3 2" xfId="48104" xr:uid="{00000000-0005-0000-0000-0000A9430000}"/>
    <cellStyle name="Normal 41 11 6 3 2 4" xfId="20523" xr:uid="{00000000-0005-0000-0000-0000AA430000}"/>
    <cellStyle name="Normal 41 11 6 3 2 4 2" xfId="42165" xr:uid="{00000000-0005-0000-0000-0000AB430000}"/>
    <cellStyle name="Normal 41 11 6 3 2 5" xfId="36155" xr:uid="{00000000-0005-0000-0000-0000AC430000}"/>
    <cellStyle name="Normal 41 11 6 3 3" xfId="15392" xr:uid="{00000000-0005-0000-0000-0000AD430000}"/>
    <cellStyle name="Normal 41 11 6 3 3 2" xfId="18477" xr:uid="{00000000-0005-0000-0000-0000AE430000}"/>
    <cellStyle name="Normal 41 11 6 3 3 2 2" xfId="30444" xr:uid="{00000000-0005-0000-0000-0000AF430000}"/>
    <cellStyle name="Normal 41 11 6 3 3 2 2 2" xfId="52050" xr:uid="{00000000-0005-0000-0000-0000B0430000}"/>
    <cellStyle name="Normal 41 11 6 3 3 2 3" xfId="24477" xr:uid="{00000000-0005-0000-0000-0000B1430000}"/>
    <cellStyle name="Normal 41 11 6 3 3 2 3 2" xfId="46114" xr:uid="{00000000-0005-0000-0000-0000B2430000}"/>
    <cellStyle name="Normal 41 11 6 3 3 2 4" xfId="40132" xr:uid="{00000000-0005-0000-0000-0000B3430000}"/>
    <cellStyle name="Normal 41 11 6 3 3 3" xfId="27462" xr:uid="{00000000-0005-0000-0000-0000B4430000}"/>
    <cellStyle name="Normal 41 11 6 3 3 3 2" xfId="49076" xr:uid="{00000000-0005-0000-0000-0000B5430000}"/>
    <cellStyle name="Normal 41 11 6 3 3 4" xfId="21495" xr:uid="{00000000-0005-0000-0000-0000B6430000}"/>
    <cellStyle name="Normal 41 11 6 3 3 4 2" xfId="43137" xr:uid="{00000000-0005-0000-0000-0000B7430000}"/>
    <cellStyle name="Normal 41 11 6 3 3 5" xfId="37129" xr:uid="{00000000-0005-0000-0000-0000B8430000}"/>
    <cellStyle name="Normal 41 11 6 3 4" xfId="16526" xr:uid="{00000000-0005-0000-0000-0000B9430000}"/>
    <cellStyle name="Normal 41 11 6 3 4 2" xfId="28496" xr:uid="{00000000-0005-0000-0000-0000BA430000}"/>
    <cellStyle name="Normal 41 11 6 3 4 2 2" xfId="50102" xr:uid="{00000000-0005-0000-0000-0000BB430000}"/>
    <cellStyle name="Normal 41 11 6 3 4 3" xfId="22529" xr:uid="{00000000-0005-0000-0000-0000BC430000}"/>
    <cellStyle name="Normal 41 11 6 3 4 3 2" xfId="44166" xr:uid="{00000000-0005-0000-0000-0000BD430000}"/>
    <cellStyle name="Normal 41 11 6 3 4 4" xfId="38181" xr:uid="{00000000-0005-0000-0000-0000BE430000}"/>
    <cellStyle name="Normal 41 11 6 3 5" xfId="25514" xr:uid="{00000000-0005-0000-0000-0000BF430000}"/>
    <cellStyle name="Normal 41 11 6 3 5 2" xfId="47131" xr:uid="{00000000-0005-0000-0000-0000C0430000}"/>
    <cellStyle name="Normal 41 11 6 3 6" xfId="19547" xr:uid="{00000000-0005-0000-0000-0000C1430000}"/>
    <cellStyle name="Normal 41 11 6 3 6 2" xfId="41189" xr:uid="{00000000-0005-0000-0000-0000C2430000}"/>
    <cellStyle name="Normal 41 11 6 3 7" xfId="35175" xr:uid="{00000000-0005-0000-0000-0000C3430000}"/>
    <cellStyle name="Normal 41 11 6 4" xfId="13777" xr:uid="{00000000-0005-0000-0000-0000C4430000}"/>
    <cellStyle name="Normal 41 11 6 4 2" xfId="16863" xr:uid="{00000000-0005-0000-0000-0000C5430000}"/>
    <cellStyle name="Normal 41 11 6 4 2 2" xfId="28832" xr:uid="{00000000-0005-0000-0000-0000C6430000}"/>
    <cellStyle name="Normal 41 11 6 4 2 2 2" xfId="50438" xr:uid="{00000000-0005-0000-0000-0000C7430000}"/>
    <cellStyle name="Normal 41 11 6 4 2 3" xfId="22865" xr:uid="{00000000-0005-0000-0000-0000C8430000}"/>
    <cellStyle name="Normal 41 11 6 4 2 3 2" xfId="44502" xr:uid="{00000000-0005-0000-0000-0000C9430000}"/>
    <cellStyle name="Normal 41 11 6 4 2 4" xfId="38518" xr:uid="{00000000-0005-0000-0000-0000CA430000}"/>
    <cellStyle name="Normal 41 11 6 4 3" xfId="25850" xr:uid="{00000000-0005-0000-0000-0000CB430000}"/>
    <cellStyle name="Normal 41 11 6 4 3 2" xfId="47464" xr:uid="{00000000-0005-0000-0000-0000CC430000}"/>
    <cellStyle name="Normal 41 11 6 4 4" xfId="19883" xr:uid="{00000000-0005-0000-0000-0000CD430000}"/>
    <cellStyle name="Normal 41 11 6 4 4 2" xfId="41525" xr:uid="{00000000-0005-0000-0000-0000CE430000}"/>
    <cellStyle name="Normal 41 11 6 4 5" xfId="35514" xr:uid="{00000000-0005-0000-0000-0000CF430000}"/>
    <cellStyle name="Normal 41 11 6 5" xfId="14751" xr:uid="{00000000-0005-0000-0000-0000D0430000}"/>
    <cellStyle name="Normal 41 11 6 5 2" xfId="17836" xr:uid="{00000000-0005-0000-0000-0000D1430000}"/>
    <cellStyle name="Normal 41 11 6 5 2 2" xfId="29804" xr:uid="{00000000-0005-0000-0000-0000D2430000}"/>
    <cellStyle name="Normal 41 11 6 5 2 2 2" xfId="51410" xr:uid="{00000000-0005-0000-0000-0000D3430000}"/>
    <cellStyle name="Normal 41 11 6 5 2 3" xfId="23837" xr:uid="{00000000-0005-0000-0000-0000D4430000}"/>
    <cellStyle name="Normal 41 11 6 5 2 3 2" xfId="45474" xr:uid="{00000000-0005-0000-0000-0000D5430000}"/>
    <cellStyle name="Normal 41 11 6 5 2 4" xfId="39491" xr:uid="{00000000-0005-0000-0000-0000D6430000}"/>
    <cellStyle name="Normal 41 11 6 5 3" xfId="26822" xr:uid="{00000000-0005-0000-0000-0000D7430000}"/>
    <cellStyle name="Normal 41 11 6 5 3 2" xfId="48436" xr:uid="{00000000-0005-0000-0000-0000D8430000}"/>
    <cellStyle name="Normal 41 11 6 5 4" xfId="20855" xr:uid="{00000000-0005-0000-0000-0000D9430000}"/>
    <cellStyle name="Normal 41 11 6 5 4 2" xfId="42497" xr:uid="{00000000-0005-0000-0000-0000DA430000}"/>
    <cellStyle name="Normal 41 11 6 5 5" xfId="36488" xr:uid="{00000000-0005-0000-0000-0000DB430000}"/>
    <cellStyle name="Normal 41 11 6 6" xfId="15864" xr:uid="{00000000-0005-0000-0000-0000DC430000}"/>
    <cellStyle name="Normal 41 11 6 6 2" xfId="27836" xr:uid="{00000000-0005-0000-0000-0000DD430000}"/>
    <cellStyle name="Normal 41 11 6 6 2 2" xfId="49442" xr:uid="{00000000-0005-0000-0000-0000DE430000}"/>
    <cellStyle name="Normal 41 11 6 6 3" xfId="21869" xr:uid="{00000000-0005-0000-0000-0000DF430000}"/>
    <cellStyle name="Normal 41 11 6 6 3 2" xfId="43506" xr:uid="{00000000-0005-0000-0000-0000E0430000}"/>
    <cellStyle name="Normal 41 11 6 6 4" xfId="37519" xr:uid="{00000000-0005-0000-0000-0000E1430000}"/>
    <cellStyle name="Normal 41 11 6 7" xfId="24851" xr:uid="{00000000-0005-0000-0000-0000E2430000}"/>
    <cellStyle name="Normal 41 11 6 7 2" xfId="46471" xr:uid="{00000000-0005-0000-0000-0000E3430000}"/>
    <cellStyle name="Normal 41 11 6 8" xfId="18884" xr:uid="{00000000-0005-0000-0000-0000E4430000}"/>
    <cellStyle name="Normal 41 11 6 8 2" xfId="40526" xr:uid="{00000000-0005-0000-0000-0000E5430000}"/>
    <cellStyle name="Normal 41 11 6 9" xfId="31842" xr:uid="{00000000-0005-0000-0000-0000E6430000}"/>
    <cellStyle name="Normal 41 11 7" xfId="8503" xr:uid="{00000000-0005-0000-0000-0000E7430000}"/>
    <cellStyle name="Normal 41 11 7 2" xfId="13145" xr:uid="{00000000-0005-0000-0000-0000E8430000}"/>
    <cellStyle name="Normal 41 11 7 2 2" xfId="14144" xr:uid="{00000000-0005-0000-0000-0000E9430000}"/>
    <cellStyle name="Normal 41 11 7 2 2 2" xfId="17229" xr:uid="{00000000-0005-0000-0000-0000EA430000}"/>
    <cellStyle name="Normal 41 11 7 2 2 2 2" xfId="29198" xr:uid="{00000000-0005-0000-0000-0000EB430000}"/>
    <cellStyle name="Normal 41 11 7 2 2 2 2 2" xfId="50804" xr:uid="{00000000-0005-0000-0000-0000EC430000}"/>
    <cellStyle name="Normal 41 11 7 2 2 2 3" xfId="23231" xr:uid="{00000000-0005-0000-0000-0000ED430000}"/>
    <cellStyle name="Normal 41 11 7 2 2 2 3 2" xfId="44868" xr:uid="{00000000-0005-0000-0000-0000EE430000}"/>
    <cellStyle name="Normal 41 11 7 2 2 2 4" xfId="38884" xr:uid="{00000000-0005-0000-0000-0000EF430000}"/>
    <cellStyle name="Normal 41 11 7 2 2 3" xfId="26216" xr:uid="{00000000-0005-0000-0000-0000F0430000}"/>
    <cellStyle name="Normal 41 11 7 2 2 3 2" xfId="47830" xr:uid="{00000000-0005-0000-0000-0000F1430000}"/>
    <cellStyle name="Normal 41 11 7 2 2 4" xfId="20249" xr:uid="{00000000-0005-0000-0000-0000F2430000}"/>
    <cellStyle name="Normal 41 11 7 2 2 4 2" xfId="41891" xr:uid="{00000000-0005-0000-0000-0000F3430000}"/>
    <cellStyle name="Normal 41 11 7 2 2 5" xfId="35881" xr:uid="{00000000-0005-0000-0000-0000F4430000}"/>
    <cellStyle name="Normal 41 11 7 2 3" xfId="15118" xr:uid="{00000000-0005-0000-0000-0000F5430000}"/>
    <cellStyle name="Normal 41 11 7 2 3 2" xfId="18203" xr:uid="{00000000-0005-0000-0000-0000F6430000}"/>
    <cellStyle name="Normal 41 11 7 2 3 2 2" xfId="30170" xr:uid="{00000000-0005-0000-0000-0000F7430000}"/>
    <cellStyle name="Normal 41 11 7 2 3 2 2 2" xfId="51776" xr:uid="{00000000-0005-0000-0000-0000F8430000}"/>
    <cellStyle name="Normal 41 11 7 2 3 2 3" xfId="24203" xr:uid="{00000000-0005-0000-0000-0000F9430000}"/>
    <cellStyle name="Normal 41 11 7 2 3 2 3 2" xfId="45840" xr:uid="{00000000-0005-0000-0000-0000FA430000}"/>
    <cellStyle name="Normal 41 11 7 2 3 2 4" xfId="39858" xr:uid="{00000000-0005-0000-0000-0000FB430000}"/>
    <cellStyle name="Normal 41 11 7 2 3 3" xfId="27188" xr:uid="{00000000-0005-0000-0000-0000FC430000}"/>
    <cellStyle name="Normal 41 11 7 2 3 3 2" xfId="48802" xr:uid="{00000000-0005-0000-0000-0000FD430000}"/>
    <cellStyle name="Normal 41 11 7 2 3 4" xfId="21221" xr:uid="{00000000-0005-0000-0000-0000FE430000}"/>
    <cellStyle name="Normal 41 11 7 2 3 4 2" xfId="42863" xr:uid="{00000000-0005-0000-0000-0000FF430000}"/>
    <cellStyle name="Normal 41 11 7 2 3 5" xfId="36855" xr:uid="{00000000-0005-0000-0000-000000440000}"/>
    <cellStyle name="Normal 41 11 7 2 4" xfId="16252" xr:uid="{00000000-0005-0000-0000-000001440000}"/>
    <cellStyle name="Normal 41 11 7 2 4 2" xfId="28222" xr:uid="{00000000-0005-0000-0000-000002440000}"/>
    <cellStyle name="Normal 41 11 7 2 4 2 2" xfId="49828" xr:uid="{00000000-0005-0000-0000-000003440000}"/>
    <cellStyle name="Normal 41 11 7 2 4 3" xfId="22255" xr:uid="{00000000-0005-0000-0000-000004440000}"/>
    <cellStyle name="Normal 41 11 7 2 4 3 2" xfId="43892" xr:uid="{00000000-0005-0000-0000-000005440000}"/>
    <cellStyle name="Normal 41 11 7 2 4 4" xfId="37907" xr:uid="{00000000-0005-0000-0000-000006440000}"/>
    <cellStyle name="Normal 41 11 7 2 5" xfId="25240" xr:uid="{00000000-0005-0000-0000-000007440000}"/>
    <cellStyle name="Normal 41 11 7 2 5 2" xfId="46857" xr:uid="{00000000-0005-0000-0000-000008440000}"/>
    <cellStyle name="Normal 41 11 7 2 6" xfId="19273" xr:uid="{00000000-0005-0000-0000-000009440000}"/>
    <cellStyle name="Normal 41 11 7 2 6 2" xfId="40915" xr:uid="{00000000-0005-0000-0000-00000A440000}"/>
    <cellStyle name="Normal 41 11 7 2 7" xfId="34901" xr:uid="{00000000-0005-0000-0000-00000B440000}"/>
    <cellStyle name="Normal 41 11 7 3" xfId="13465" xr:uid="{00000000-0005-0000-0000-00000C440000}"/>
    <cellStyle name="Normal 41 11 7 3 2" xfId="14464" xr:uid="{00000000-0005-0000-0000-00000D440000}"/>
    <cellStyle name="Normal 41 11 7 3 2 2" xfId="17549" xr:uid="{00000000-0005-0000-0000-00000E440000}"/>
    <cellStyle name="Normal 41 11 7 3 2 2 2" xfId="29518" xr:uid="{00000000-0005-0000-0000-00000F440000}"/>
    <cellStyle name="Normal 41 11 7 3 2 2 2 2" xfId="51124" xr:uid="{00000000-0005-0000-0000-000010440000}"/>
    <cellStyle name="Normal 41 11 7 3 2 2 3" xfId="23551" xr:uid="{00000000-0005-0000-0000-000011440000}"/>
    <cellStyle name="Normal 41 11 7 3 2 2 3 2" xfId="45188" xr:uid="{00000000-0005-0000-0000-000012440000}"/>
    <cellStyle name="Normal 41 11 7 3 2 2 4" xfId="39204" xr:uid="{00000000-0005-0000-0000-000013440000}"/>
    <cellStyle name="Normal 41 11 7 3 2 3" xfId="26536" xr:uid="{00000000-0005-0000-0000-000014440000}"/>
    <cellStyle name="Normal 41 11 7 3 2 3 2" xfId="48150" xr:uid="{00000000-0005-0000-0000-000015440000}"/>
    <cellStyle name="Normal 41 11 7 3 2 4" xfId="20569" xr:uid="{00000000-0005-0000-0000-000016440000}"/>
    <cellStyle name="Normal 41 11 7 3 2 4 2" xfId="42211" xr:uid="{00000000-0005-0000-0000-000017440000}"/>
    <cellStyle name="Normal 41 11 7 3 2 5" xfId="36201" xr:uid="{00000000-0005-0000-0000-000018440000}"/>
    <cellStyle name="Normal 41 11 7 3 3" xfId="15438" xr:uid="{00000000-0005-0000-0000-000019440000}"/>
    <cellStyle name="Normal 41 11 7 3 3 2" xfId="18523" xr:uid="{00000000-0005-0000-0000-00001A440000}"/>
    <cellStyle name="Normal 41 11 7 3 3 2 2" xfId="30490" xr:uid="{00000000-0005-0000-0000-00001B440000}"/>
    <cellStyle name="Normal 41 11 7 3 3 2 2 2" xfId="52096" xr:uid="{00000000-0005-0000-0000-00001C440000}"/>
    <cellStyle name="Normal 41 11 7 3 3 2 3" xfId="24523" xr:uid="{00000000-0005-0000-0000-00001D440000}"/>
    <cellStyle name="Normal 41 11 7 3 3 2 3 2" xfId="46160" xr:uid="{00000000-0005-0000-0000-00001E440000}"/>
    <cellStyle name="Normal 41 11 7 3 3 2 4" xfId="40178" xr:uid="{00000000-0005-0000-0000-00001F440000}"/>
    <cellStyle name="Normal 41 11 7 3 3 3" xfId="27508" xr:uid="{00000000-0005-0000-0000-000020440000}"/>
    <cellStyle name="Normal 41 11 7 3 3 3 2" xfId="49122" xr:uid="{00000000-0005-0000-0000-000021440000}"/>
    <cellStyle name="Normal 41 11 7 3 3 4" xfId="21541" xr:uid="{00000000-0005-0000-0000-000022440000}"/>
    <cellStyle name="Normal 41 11 7 3 3 4 2" xfId="43183" xr:uid="{00000000-0005-0000-0000-000023440000}"/>
    <cellStyle name="Normal 41 11 7 3 3 5" xfId="37175" xr:uid="{00000000-0005-0000-0000-000024440000}"/>
    <cellStyle name="Normal 41 11 7 3 4" xfId="16572" xr:uid="{00000000-0005-0000-0000-000025440000}"/>
    <cellStyle name="Normal 41 11 7 3 4 2" xfId="28542" xr:uid="{00000000-0005-0000-0000-000026440000}"/>
    <cellStyle name="Normal 41 11 7 3 4 2 2" xfId="50148" xr:uid="{00000000-0005-0000-0000-000027440000}"/>
    <cellStyle name="Normal 41 11 7 3 4 3" xfId="22575" xr:uid="{00000000-0005-0000-0000-000028440000}"/>
    <cellStyle name="Normal 41 11 7 3 4 3 2" xfId="44212" xr:uid="{00000000-0005-0000-0000-000029440000}"/>
    <cellStyle name="Normal 41 11 7 3 4 4" xfId="38227" xr:uid="{00000000-0005-0000-0000-00002A440000}"/>
    <cellStyle name="Normal 41 11 7 3 5" xfId="25560" xr:uid="{00000000-0005-0000-0000-00002B440000}"/>
    <cellStyle name="Normal 41 11 7 3 5 2" xfId="47177" xr:uid="{00000000-0005-0000-0000-00002C440000}"/>
    <cellStyle name="Normal 41 11 7 3 6" xfId="19593" xr:uid="{00000000-0005-0000-0000-00002D440000}"/>
    <cellStyle name="Normal 41 11 7 3 6 2" xfId="41235" xr:uid="{00000000-0005-0000-0000-00002E440000}"/>
    <cellStyle name="Normal 41 11 7 3 7" xfId="35221" xr:uid="{00000000-0005-0000-0000-00002F440000}"/>
    <cellStyle name="Normal 41 11 7 4" xfId="13823" xr:uid="{00000000-0005-0000-0000-000030440000}"/>
    <cellStyle name="Normal 41 11 7 4 2" xfId="16909" xr:uid="{00000000-0005-0000-0000-000031440000}"/>
    <cellStyle name="Normal 41 11 7 4 2 2" xfId="28878" xr:uid="{00000000-0005-0000-0000-000032440000}"/>
    <cellStyle name="Normal 41 11 7 4 2 2 2" xfId="50484" xr:uid="{00000000-0005-0000-0000-000033440000}"/>
    <cellStyle name="Normal 41 11 7 4 2 3" xfId="22911" xr:uid="{00000000-0005-0000-0000-000034440000}"/>
    <cellStyle name="Normal 41 11 7 4 2 3 2" xfId="44548" xr:uid="{00000000-0005-0000-0000-000035440000}"/>
    <cellStyle name="Normal 41 11 7 4 2 4" xfId="38564" xr:uid="{00000000-0005-0000-0000-000036440000}"/>
    <cellStyle name="Normal 41 11 7 4 3" xfId="25896" xr:uid="{00000000-0005-0000-0000-000037440000}"/>
    <cellStyle name="Normal 41 11 7 4 3 2" xfId="47510" xr:uid="{00000000-0005-0000-0000-000038440000}"/>
    <cellStyle name="Normal 41 11 7 4 4" xfId="19929" xr:uid="{00000000-0005-0000-0000-000039440000}"/>
    <cellStyle name="Normal 41 11 7 4 4 2" xfId="41571" xr:uid="{00000000-0005-0000-0000-00003A440000}"/>
    <cellStyle name="Normal 41 11 7 4 5" xfId="35560" xr:uid="{00000000-0005-0000-0000-00003B440000}"/>
    <cellStyle name="Normal 41 11 7 5" xfId="14797" xr:uid="{00000000-0005-0000-0000-00003C440000}"/>
    <cellStyle name="Normal 41 11 7 5 2" xfId="17882" xr:uid="{00000000-0005-0000-0000-00003D440000}"/>
    <cellStyle name="Normal 41 11 7 5 2 2" xfId="29850" xr:uid="{00000000-0005-0000-0000-00003E440000}"/>
    <cellStyle name="Normal 41 11 7 5 2 2 2" xfId="51456" xr:uid="{00000000-0005-0000-0000-00003F440000}"/>
    <cellStyle name="Normal 41 11 7 5 2 3" xfId="23883" xr:uid="{00000000-0005-0000-0000-000040440000}"/>
    <cellStyle name="Normal 41 11 7 5 2 3 2" xfId="45520" xr:uid="{00000000-0005-0000-0000-000041440000}"/>
    <cellStyle name="Normal 41 11 7 5 2 4" xfId="39537" xr:uid="{00000000-0005-0000-0000-000042440000}"/>
    <cellStyle name="Normal 41 11 7 5 3" xfId="26868" xr:uid="{00000000-0005-0000-0000-000043440000}"/>
    <cellStyle name="Normal 41 11 7 5 3 2" xfId="48482" xr:uid="{00000000-0005-0000-0000-000044440000}"/>
    <cellStyle name="Normal 41 11 7 5 4" xfId="20901" xr:uid="{00000000-0005-0000-0000-000045440000}"/>
    <cellStyle name="Normal 41 11 7 5 4 2" xfId="42543" xr:uid="{00000000-0005-0000-0000-000046440000}"/>
    <cellStyle name="Normal 41 11 7 5 5" xfId="36534" xr:uid="{00000000-0005-0000-0000-000047440000}"/>
    <cellStyle name="Normal 41 11 7 6" xfId="15910" xr:uid="{00000000-0005-0000-0000-000048440000}"/>
    <cellStyle name="Normal 41 11 7 6 2" xfId="27882" xr:uid="{00000000-0005-0000-0000-000049440000}"/>
    <cellStyle name="Normal 41 11 7 6 2 2" xfId="49488" xr:uid="{00000000-0005-0000-0000-00004A440000}"/>
    <cellStyle name="Normal 41 11 7 6 3" xfId="21915" xr:uid="{00000000-0005-0000-0000-00004B440000}"/>
    <cellStyle name="Normal 41 11 7 6 3 2" xfId="43552" xr:uid="{00000000-0005-0000-0000-00004C440000}"/>
    <cellStyle name="Normal 41 11 7 6 4" xfId="37565" xr:uid="{00000000-0005-0000-0000-00004D440000}"/>
    <cellStyle name="Normal 41 11 7 7" xfId="24897" xr:uid="{00000000-0005-0000-0000-00004E440000}"/>
    <cellStyle name="Normal 41 11 7 7 2" xfId="46517" xr:uid="{00000000-0005-0000-0000-00004F440000}"/>
    <cellStyle name="Normal 41 11 7 8" xfId="18930" xr:uid="{00000000-0005-0000-0000-000050440000}"/>
    <cellStyle name="Normal 41 11 7 8 2" xfId="40572" xr:uid="{00000000-0005-0000-0000-000051440000}"/>
    <cellStyle name="Normal 41 11 7 9" xfId="31971" xr:uid="{00000000-0005-0000-0000-000052440000}"/>
    <cellStyle name="Normal 41 11 8" xfId="12887" xr:uid="{00000000-0005-0000-0000-000053440000}"/>
    <cellStyle name="Normal 41 11 8 2" xfId="13886" xr:uid="{00000000-0005-0000-0000-000054440000}"/>
    <cellStyle name="Normal 41 11 8 2 2" xfId="16971" xr:uid="{00000000-0005-0000-0000-000055440000}"/>
    <cellStyle name="Normal 41 11 8 2 2 2" xfId="28940" xr:uid="{00000000-0005-0000-0000-000056440000}"/>
    <cellStyle name="Normal 41 11 8 2 2 2 2" xfId="50546" xr:uid="{00000000-0005-0000-0000-000057440000}"/>
    <cellStyle name="Normal 41 11 8 2 2 3" xfId="22973" xr:uid="{00000000-0005-0000-0000-000058440000}"/>
    <cellStyle name="Normal 41 11 8 2 2 3 2" xfId="44610" xr:uid="{00000000-0005-0000-0000-000059440000}"/>
    <cellStyle name="Normal 41 11 8 2 2 4" xfId="38626" xr:uid="{00000000-0005-0000-0000-00005A440000}"/>
    <cellStyle name="Normal 41 11 8 2 3" xfId="25958" xr:uid="{00000000-0005-0000-0000-00005B440000}"/>
    <cellStyle name="Normal 41 11 8 2 3 2" xfId="47572" xr:uid="{00000000-0005-0000-0000-00005C440000}"/>
    <cellStyle name="Normal 41 11 8 2 4" xfId="19991" xr:uid="{00000000-0005-0000-0000-00005D440000}"/>
    <cellStyle name="Normal 41 11 8 2 4 2" xfId="41633" xr:uid="{00000000-0005-0000-0000-00005E440000}"/>
    <cellStyle name="Normal 41 11 8 2 5" xfId="35623" xr:uid="{00000000-0005-0000-0000-00005F440000}"/>
    <cellStyle name="Normal 41 11 8 3" xfId="14860" xr:uid="{00000000-0005-0000-0000-000060440000}"/>
    <cellStyle name="Normal 41 11 8 3 2" xfId="17945" xr:uid="{00000000-0005-0000-0000-000061440000}"/>
    <cellStyle name="Normal 41 11 8 3 2 2" xfId="29912" xr:uid="{00000000-0005-0000-0000-000062440000}"/>
    <cellStyle name="Normal 41 11 8 3 2 2 2" xfId="51518" xr:uid="{00000000-0005-0000-0000-000063440000}"/>
    <cellStyle name="Normal 41 11 8 3 2 3" xfId="23945" xr:uid="{00000000-0005-0000-0000-000064440000}"/>
    <cellStyle name="Normal 41 11 8 3 2 3 2" xfId="45582" xr:uid="{00000000-0005-0000-0000-000065440000}"/>
    <cellStyle name="Normal 41 11 8 3 2 4" xfId="39600" xr:uid="{00000000-0005-0000-0000-000066440000}"/>
    <cellStyle name="Normal 41 11 8 3 3" xfId="26930" xr:uid="{00000000-0005-0000-0000-000067440000}"/>
    <cellStyle name="Normal 41 11 8 3 3 2" xfId="48544" xr:uid="{00000000-0005-0000-0000-000068440000}"/>
    <cellStyle name="Normal 41 11 8 3 4" xfId="20963" xr:uid="{00000000-0005-0000-0000-000069440000}"/>
    <cellStyle name="Normal 41 11 8 3 4 2" xfId="42605" xr:uid="{00000000-0005-0000-0000-00006A440000}"/>
    <cellStyle name="Normal 41 11 8 3 5" xfId="36597" xr:uid="{00000000-0005-0000-0000-00006B440000}"/>
    <cellStyle name="Normal 41 11 8 4" xfId="15994" xr:uid="{00000000-0005-0000-0000-00006C440000}"/>
    <cellStyle name="Normal 41 11 8 4 2" xfId="27964" xr:uid="{00000000-0005-0000-0000-00006D440000}"/>
    <cellStyle name="Normal 41 11 8 4 2 2" xfId="49570" xr:uid="{00000000-0005-0000-0000-00006E440000}"/>
    <cellStyle name="Normal 41 11 8 4 3" xfId="21997" xr:uid="{00000000-0005-0000-0000-00006F440000}"/>
    <cellStyle name="Normal 41 11 8 4 3 2" xfId="43634" xr:uid="{00000000-0005-0000-0000-000070440000}"/>
    <cellStyle name="Normal 41 11 8 4 4" xfId="37649" xr:uid="{00000000-0005-0000-0000-000071440000}"/>
    <cellStyle name="Normal 41 11 8 5" xfId="24982" xr:uid="{00000000-0005-0000-0000-000072440000}"/>
    <cellStyle name="Normal 41 11 8 5 2" xfId="46599" xr:uid="{00000000-0005-0000-0000-000073440000}"/>
    <cellStyle name="Normal 41 11 8 6" xfId="19015" xr:uid="{00000000-0005-0000-0000-000074440000}"/>
    <cellStyle name="Normal 41 11 8 6 2" xfId="40657" xr:uid="{00000000-0005-0000-0000-000075440000}"/>
    <cellStyle name="Normal 41 11 8 7" xfId="34643" xr:uid="{00000000-0005-0000-0000-000076440000}"/>
    <cellStyle name="Normal 41 11 9" xfId="13207" xr:uid="{00000000-0005-0000-0000-000077440000}"/>
    <cellStyle name="Normal 41 11 9 2" xfId="14206" xr:uid="{00000000-0005-0000-0000-000078440000}"/>
    <cellStyle name="Normal 41 11 9 2 2" xfId="17291" xr:uid="{00000000-0005-0000-0000-000079440000}"/>
    <cellStyle name="Normal 41 11 9 2 2 2" xfId="29260" xr:uid="{00000000-0005-0000-0000-00007A440000}"/>
    <cellStyle name="Normal 41 11 9 2 2 2 2" xfId="50866" xr:uid="{00000000-0005-0000-0000-00007B440000}"/>
    <cellStyle name="Normal 41 11 9 2 2 3" xfId="23293" xr:uid="{00000000-0005-0000-0000-00007C440000}"/>
    <cellStyle name="Normal 41 11 9 2 2 3 2" xfId="44930" xr:uid="{00000000-0005-0000-0000-00007D440000}"/>
    <cellStyle name="Normal 41 11 9 2 2 4" xfId="38946" xr:uid="{00000000-0005-0000-0000-00007E440000}"/>
    <cellStyle name="Normal 41 11 9 2 3" xfId="26278" xr:uid="{00000000-0005-0000-0000-00007F440000}"/>
    <cellStyle name="Normal 41 11 9 2 3 2" xfId="47892" xr:uid="{00000000-0005-0000-0000-000080440000}"/>
    <cellStyle name="Normal 41 11 9 2 4" xfId="20311" xr:uid="{00000000-0005-0000-0000-000081440000}"/>
    <cellStyle name="Normal 41 11 9 2 4 2" xfId="41953" xr:uid="{00000000-0005-0000-0000-000082440000}"/>
    <cellStyle name="Normal 41 11 9 2 5" xfId="35943" xr:uid="{00000000-0005-0000-0000-000083440000}"/>
    <cellStyle name="Normal 41 11 9 3" xfId="15180" xr:uid="{00000000-0005-0000-0000-000084440000}"/>
    <cellStyle name="Normal 41 11 9 3 2" xfId="18265" xr:uid="{00000000-0005-0000-0000-000085440000}"/>
    <cellStyle name="Normal 41 11 9 3 2 2" xfId="30232" xr:uid="{00000000-0005-0000-0000-000086440000}"/>
    <cellStyle name="Normal 41 11 9 3 2 2 2" xfId="51838" xr:uid="{00000000-0005-0000-0000-000087440000}"/>
    <cellStyle name="Normal 41 11 9 3 2 3" xfId="24265" xr:uid="{00000000-0005-0000-0000-000088440000}"/>
    <cellStyle name="Normal 41 11 9 3 2 3 2" xfId="45902" xr:uid="{00000000-0005-0000-0000-000089440000}"/>
    <cellStyle name="Normal 41 11 9 3 2 4" xfId="39920" xr:uid="{00000000-0005-0000-0000-00008A440000}"/>
    <cellStyle name="Normal 41 11 9 3 3" xfId="27250" xr:uid="{00000000-0005-0000-0000-00008B440000}"/>
    <cellStyle name="Normal 41 11 9 3 3 2" xfId="48864" xr:uid="{00000000-0005-0000-0000-00008C440000}"/>
    <cellStyle name="Normal 41 11 9 3 4" xfId="21283" xr:uid="{00000000-0005-0000-0000-00008D440000}"/>
    <cellStyle name="Normal 41 11 9 3 4 2" xfId="42925" xr:uid="{00000000-0005-0000-0000-00008E440000}"/>
    <cellStyle name="Normal 41 11 9 3 5" xfId="36917" xr:uid="{00000000-0005-0000-0000-00008F440000}"/>
    <cellStyle name="Normal 41 11 9 4" xfId="16314" xr:uid="{00000000-0005-0000-0000-000090440000}"/>
    <cellStyle name="Normal 41 11 9 4 2" xfId="28284" xr:uid="{00000000-0005-0000-0000-000091440000}"/>
    <cellStyle name="Normal 41 11 9 4 2 2" xfId="49890" xr:uid="{00000000-0005-0000-0000-000092440000}"/>
    <cellStyle name="Normal 41 11 9 4 3" xfId="22317" xr:uid="{00000000-0005-0000-0000-000093440000}"/>
    <cellStyle name="Normal 41 11 9 4 3 2" xfId="43954" xr:uid="{00000000-0005-0000-0000-000094440000}"/>
    <cellStyle name="Normal 41 11 9 4 4" xfId="37969" xr:uid="{00000000-0005-0000-0000-000095440000}"/>
    <cellStyle name="Normal 41 11 9 5" xfId="25302" xr:uid="{00000000-0005-0000-0000-000096440000}"/>
    <cellStyle name="Normal 41 11 9 5 2" xfId="46919" xr:uid="{00000000-0005-0000-0000-000097440000}"/>
    <cellStyle name="Normal 41 11 9 6" xfId="19335" xr:uid="{00000000-0005-0000-0000-000098440000}"/>
    <cellStyle name="Normal 41 11 9 6 2" xfId="40977" xr:uid="{00000000-0005-0000-0000-000099440000}"/>
    <cellStyle name="Normal 41 11 9 7" xfId="34963" xr:uid="{00000000-0005-0000-0000-00009A440000}"/>
    <cellStyle name="Normal 41 12" xfId="5652" xr:uid="{00000000-0005-0000-0000-00009B440000}"/>
    <cellStyle name="Normal 41 12 10" xfId="13565" xr:uid="{00000000-0005-0000-0000-00009C440000}"/>
    <cellStyle name="Normal 41 12 10 2" xfId="16651" xr:uid="{00000000-0005-0000-0000-00009D440000}"/>
    <cellStyle name="Normal 41 12 10 2 2" xfId="28621" xr:uid="{00000000-0005-0000-0000-00009E440000}"/>
    <cellStyle name="Normal 41 12 10 2 2 2" xfId="50227" xr:uid="{00000000-0005-0000-0000-00009F440000}"/>
    <cellStyle name="Normal 41 12 10 2 3" xfId="22654" xr:uid="{00000000-0005-0000-0000-0000A0440000}"/>
    <cellStyle name="Normal 41 12 10 2 3 2" xfId="44291" xr:uid="{00000000-0005-0000-0000-0000A1440000}"/>
    <cellStyle name="Normal 41 12 10 2 4" xfId="38306" xr:uid="{00000000-0005-0000-0000-0000A2440000}"/>
    <cellStyle name="Normal 41 12 10 3" xfId="25639" xr:uid="{00000000-0005-0000-0000-0000A3440000}"/>
    <cellStyle name="Normal 41 12 10 3 2" xfId="47253" xr:uid="{00000000-0005-0000-0000-0000A4440000}"/>
    <cellStyle name="Normal 41 12 10 4" xfId="19672" xr:uid="{00000000-0005-0000-0000-0000A5440000}"/>
    <cellStyle name="Normal 41 12 10 4 2" xfId="41314" xr:uid="{00000000-0005-0000-0000-0000A6440000}"/>
    <cellStyle name="Normal 41 12 10 5" xfId="35302" xr:uid="{00000000-0005-0000-0000-0000A7440000}"/>
    <cellStyle name="Normal 41 12 11" xfId="14540" xr:uid="{00000000-0005-0000-0000-0000A8440000}"/>
    <cellStyle name="Normal 41 12 11 2" xfId="17625" xr:uid="{00000000-0005-0000-0000-0000A9440000}"/>
    <cellStyle name="Normal 41 12 11 2 2" xfId="29593" xr:uid="{00000000-0005-0000-0000-0000AA440000}"/>
    <cellStyle name="Normal 41 12 11 2 2 2" xfId="51199" xr:uid="{00000000-0005-0000-0000-0000AB440000}"/>
    <cellStyle name="Normal 41 12 11 2 3" xfId="23626" xr:uid="{00000000-0005-0000-0000-0000AC440000}"/>
    <cellStyle name="Normal 41 12 11 2 3 2" xfId="45263" xr:uid="{00000000-0005-0000-0000-0000AD440000}"/>
    <cellStyle name="Normal 41 12 11 2 4" xfId="39280" xr:uid="{00000000-0005-0000-0000-0000AE440000}"/>
    <cellStyle name="Normal 41 12 11 3" xfId="26611" xr:uid="{00000000-0005-0000-0000-0000AF440000}"/>
    <cellStyle name="Normal 41 12 11 3 2" xfId="48225" xr:uid="{00000000-0005-0000-0000-0000B0440000}"/>
    <cellStyle name="Normal 41 12 11 4" xfId="20644" xr:uid="{00000000-0005-0000-0000-0000B1440000}"/>
    <cellStyle name="Normal 41 12 11 4 2" xfId="42286" xr:uid="{00000000-0005-0000-0000-0000B2440000}"/>
    <cellStyle name="Normal 41 12 11 5" xfId="36277" xr:uid="{00000000-0005-0000-0000-0000B3440000}"/>
    <cellStyle name="Normal 41 12 12" xfId="15653" xr:uid="{00000000-0005-0000-0000-0000B4440000}"/>
    <cellStyle name="Normal 41 12 12 2" xfId="27625" xr:uid="{00000000-0005-0000-0000-0000B5440000}"/>
    <cellStyle name="Normal 41 12 12 2 2" xfId="49231" xr:uid="{00000000-0005-0000-0000-0000B6440000}"/>
    <cellStyle name="Normal 41 12 12 3" xfId="21658" xr:uid="{00000000-0005-0000-0000-0000B7440000}"/>
    <cellStyle name="Normal 41 12 12 3 2" xfId="43295" xr:uid="{00000000-0005-0000-0000-0000B8440000}"/>
    <cellStyle name="Normal 41 12 12 4" xfId="37308" xr:uid="{00000000-0005-0000-0000-0000B9440000}"/>
    <cellStyle name="Normal 41 12 13" xfId="24640" xr:uid="{00000000-0005-0000-0000-0000BA440000}"/>
    <cellStyle name="Normal 41 12 13 2" xfId="46260" xr:uid="{00000000-0005-0000-0000-0000BB440000}"/>
    <cellStyle name="Normal 41 12 14" xfId="18673" xr:uid="{00000000-0005-0000-0000-0000BC440000}"/>
    <cellStyle name="Normal 41 12 14 2" xfId="40315" xr:uid="{00000000-0005-0000-0000-0000BD440000}"/>
    <cellStyle name="Normal 41 12 15" xfId="31238" xr:uid="{00000000-0005-0000-0000-0000BE440000}"/>
    <cellStyle name="Normal 41 12 2" xfId="7280" xr:uid="{00000000-0005-0000-0000-0000BF440000}"/>
    <cellStyle name="Normal 41 12 2 2" xfId="12977" xr:uid="{00000000-0005-0000-0000-0000C0440000}"/>
    <cellStyle name="Normal 41 12 2 2 2" xfId="13976" xr:uid="{00000000-0005-0000-0000-0000C1440000}"/>
    <cellStyle name="Normal 41 12 2 2 2 2" xfId="17061" xr:uid="{00000000-0005-0000-0000-0000C2440000}"/>
    <cellStyle name="Normal 41 12 2 2 2 2 2" xfId="29030" xr:uid="{00000000-0005-0000-0000-0000C3440000}"/>
    <cellStyle name="Normal 41 12 2 2 2 2 2 2" xfId="50636" xr:uid="{00000000-0005-0000-0000-0000C4440000}"/>
    <cellStyle name="Normal 41 12 2 2 2 2 3" xfId="23063" xr:uid="{00000000-0005-0000-0000-0000C5440000}"/>
    <cellStyle name="Normal 41 12 2 2 2 2 3 2" xfId="44700" xr:uid="{00000000-0005-0000-0000-0000C6440000}"/>
    <cellStyle name="Normal 41 12 2 2 2 2 4" xfId="38716" xr:uid="{00000000-0005-0000-0000-0000C7440000}"/>
    <cellStyle name="Normal 41 12 2 2 2 3" xfId="26048" xr:uid="{00000000-0005-0000-0000-0000C8440000}"/>
    <cellStyle name="Normal 41 12 2 2 2 3 2" xfId="47662" xr:uid="{00000000-0005-0000-0000-0000C9440000}"/>
    <cellStyle name="Normal 41 12 2 2 2 4" xfId="20081" xr:uid="{00000000-0005-0000-0000-0000CA440000}"/>
    <cellStyle name="Normal 41 12 2 2 2 4 2" xfId="41723" xr:uid="{00000000-0005-0000-0000-0000CB440000}"/>
    <cellStyle name="Normal 41 12 2 2 2 5" xfId="35713" xr:uid="{00000000-0005-0000-0000-0000CC440000}"/>
    <cellStyle name="Normal 41 12 2 2 3" xfId="14950" xr:uid="{00000000-0005-0000-0000-0000CD440000}"/>
    <cellStyle name="Normal 41 12 2 2 3 2" xfId="18035" xr:uid="{00000000-0005-0000-0000-0000CE440000}"/>
    <cellStyle name="Normal 41 12 2 2 3 2 2" xfId="30002" xr:uid="{00000000-0005-0000-0000-0000CF440000}"/>
    <cellStyle name="Normal 41 12 2 2 3 2 2 2" xfId="51608" xr:uid="{00000000-0005-0000-0000-0000D0440000}"/>
    <cellStyle name="Normal 41 12 2 2 3 2 3" xfId="24035" xr:uid="{00000000-0005-0000-0000-0000D1440000}"/>
    <cellStyle name="Normal 41 12 2 2 3 2 3 2" xfId="45672" xr:uid="{00000000-0005-0000-0000-0000D2440000}"/>
    <cellStyle name="Normal 41 12 2 2 3 2 4" xfId="39690" xr:uid="{00000000-0005-0000-0000-0000D3440000}"/>
    <cellStyle name="Normal 41 12 2 2 3 3" xfId="27020" xr:uid="{00000000-0005-0000-0000-0000D4440000}"/>
    <cellStyle name="Normal 41 12 2 2 3 3 2" xfId="48634" xr:uid="{00000000-0005-0000-0000-0000D5440000}"/>
    <cellStyle name="Normal 41 12 2 2 3 4" xfId="21053" xr:uid="{00000000-0005-0000-0000-0000D6440000}"/>
    <cellStyle name="Normal 41 12 2 2 3 4 2" xfId="42695" xr:uid="{00000000-0005-0000-0000-0000D7440000}"/>
    <cellStyle name="Normal 41 12 2 2 3 5" xfId="36687" xr:uid="{00000000-0005-0000-0000-0000D8440000}"/>
    <cellStyle name="Normal 41 12 2 2 4" xfId="16084" xr:uid="{00000000-0005-0000-0000-0000D9440000}"/>
    <cellStyle name="Normal 41 12 2 2 4 2" xfId="28054" xr:uid="{00000000-0005-0000-0000-0000DA440000}"/>
    <cellStyle name="Normal 41 12 2 2 4 2 2" xfId="49660" xr:uid="{00000000-0005-0000-0000-0000DB440000}"/>
    <cellStyle name="Normal 41 12 2 2 4 3" xfId="22087" xr:uid="{00000000-0005-0000-0000-0000DC440000}"/>
    <cellStyle name="Normal 41 12 2 2 4 3 2" xfId="43724" xr:uid="{00000000-0005-0000-0000-0000DD440000}"/>
    <cellStyle name="Normal 41 12 2 2 4 4" xfId="37739" xr:uid="{00000000-0005-0000-0000-0000DE440000}"/>
    <cellStyle name="Normal 41 12 2 2 5" xfId="25072" xr:uid="{00000000-0005-0000-0000-0000DF440000}"/>
    <cellStyle name="Normal 41 12 2 2 5 2" xfId="46689" xr:uid="{00000000-0005-0000-0000-0000E0440000}"/>
    <cellStyle name="Normal 41 12 2 2 6" xfId="19105" xr:uid="{00000000-0005-0000-0000-0000E1440000}"/>
    <cellStyle name="Normal 41 12 2 2 6 2" xfId="40747" xr:uid="{00000000-0005-0000-0000-0000E2440000}"/>
    <cellStyle name="Normal 41 12 2 2 7" xfId="34733" xr:uid="{00000000-0005-0000-0000-0000E3440000}"/>
    <cellStyle name="Normal 41 12 2 3" xfId="13297" xr:uid="{00000000-0005-0000-0000-0000E4440000}"/>
    <cellStyle name="Normal 41 12 2 3 2" xfId="14296" xr:uid="{00000000-0005-0000-0000-0000E5440000}"/>
    <cellStyle name="Normal 41 12 2 3 2 2" xfId="17381" xr:uid="{00000000-0005-0000-0000-0000E6440000}"/>
    <cellStyle name="Normal 41 12 2 3 2 2 2" xfId="29350" xr:uid="{00000000-0005-0000-0000-0000E7440000}"/>
    <cellStyle name="Normal 41 12 2 3 2 2 2 2" xfId="50956" xr:uid="{00000000-0005-0000-0000-0000E8440000}"/>
    <cellStyle name="Normal 41 12 2 3 2 2 3" xfId="23383" xr:uid="{00000000-0005-0000-0000-0000E9440000}"/>
    <cellStyle name="Normal 41 12 2 3 2 2 3 2" xfId="45020" xr:uid="{00000000-0005-0000-0000-0000EA440000}"/>
    <cellStyle name="Normal 41 12 2 3 2 2 4" xfId="39036" xr:uid="{00000000-0005-0000-0000-0000EB440000}"/>
    <cellStyle name="Normal 41 12 2 3 2 3" xfId="26368" xr:uid="{00000000-0005-0000-0000-0000EC440000}"/>
    <cellStyle name="Normal 41 12 2 3 2 3 2" xfId="47982" xr:uid="{00000000-0005-0000-0000-0000ED440000}"/>
    <cellStyle name="Normal 41 12 2 3 2 4" xfId="20401" xr:uid="{00000000-0005-0000-0000-0000EE440000}"/>
    <cellStyle name="Normal 41 12 2 3 2 4 2" xfId="42043" xr:uid="{00000000-0005-0000-0000-0000EF440000}"/>
    <cellStyle name="Normal 41 12 2 3 2 5" xfId="36033" xr:uid="{00000000-0005-0000-0000-0000F0440000}"/>
    <cellStyle name="Normal 41 12 2 3 3" xfId="15270" xr:uid="{00000000-0005-0000-0000-0000F1440000}"/>
    <cellStyle name="Normal 41 12 2 3 3 2" xfId="18355" xr:uid="{00000000-0005-0000-0000-0000F2440000}"/>
    <cellStyle name="Normal 41 12 2 3 3 2 2" xfId="30322" xr:uid="{00000000-0005-0000-0000-0000F3440000}"/>
    <cellStyle name="Normal 41 12 2 3 3 2 2 2" xfId="51928" xr:uid="{00000000-0005-0000-0000-0000F4440000}"/>
    <cellStyle name="Normal 41 12 2 3 3 2 3" xfId="24355" xr:uid="{00000000-0005-0000-0000-0000F5440000}"/>
    <cellStyle name="Normal 41 12 2 3 3 2 3 2" xfId="45992" xr:uid="{00000000-0005-0000-0000-0000F6440000}"/>
    <cellStyle name="Normal 41 12 2 3 3 2 4" xfId="40010" xr:uid="{00000000-0005-0000-0000-0000F7440000}"/>
    <cellStyle name="Normal 41 12 2 3 3 3" xfId="27340" xr:uid="{00000000-0005-0000-0000-0000F8440000}"/>
    <cellStyle name="Normal 41 12 2 3 3 3 2" xfId="48954" xr:uid="{00000000-0005-0000-0000-0000F9440000}"/>
    <cellStyle name="Normal 41 12 2 3 3 4" xfId="21373" xr:uid="{00000000-0005-0000-0000-0000FA440000}"/>
    <cellStyle name="Normal 41 12 2 3 3 4 2" xfId="43015" xr:uid="{00000000-0005-0000-0000-0000FB440000}"/>
    <cellStyle name="Normal 41 12 2 3 3 5" xfId="37007" xr:uid="{00000000-0005-0000-0000-0000FC440000}"/>
    <cellStyle name="Normal 41 12 2 3 4" xfId="16404" xr:uid="{00000000-0005-0000-0000-0000FD440000}"/>
    <cellStyle name="Normal 41 12 2 3 4 2" xfId="28374" xr:uid="{00000000-0005-0000-0000-0000FE440000}"/>
    <cellStyle name="Normal 41 12 2 3 4 2 2" xfId="49980" xr:uid="{00000000-0005-0000-0000-0000FF440000}"/>
    <cellStyle name="Normal 41 12 2 3 4 3" xfId="22407" xr:uid="{00000000-0005-0000-0000-000000450000}"/>
    <cellStyle name="Normal 41 12 2 3 4 3 2" xfId="44044" xr:uid="{00000000-0005-0000-0000-000001450000}"/>
    <cellStyle name="Normal 41 12 2 3 4 4" xfId="38059" xr:uid="{00000000-0005-0000-0000-000002450000}"/>
    <cellStyle name="Normal 41 12 2 3 5" xfId="25392" xr:uid="{00000000-0005-0000-0000-000003450000}"/>
    <cellStyle name="Normal 41 12 2 3 5 2" xfId="47009" xr:uid="{00000000-0005-0000-0000-000004450000}"/>
    <cellStyle name="Normal 41 12 2 3 6" xfId="19425" xr:uid="{00000000-0005-0000-0000-000005450000}"/>
    <cellStyle name="Normal 41 12 2 3 6 2" xfId="41067" xr:uid="{00000000-0005-0000-0000-000006450000}"/>
    <cellStyle name="Normal 41 12 2 3 7" xfId="35053" xr:uid="{00000000-0005-0000-0000-000007450000}"/>
    <cellStyle name="Normal 41 12 2 4" xfId="13655" xr:uid="{00000000-0005-0000-0000-000008450000}"/>
    <cellStyle name="Normal 41 12 2 4 2" xfId="16741" xr:uid="{00000000-0005-0000-0000-000009450000}"/>
    <cellStyle name="Normal 41 12 2 4 2 2" xfId="28710" xr:uid="{00000000-0005-0000-0000-00000A450000}"/>
    <cellStyle name="Normal 41 12 2 4 2 2 2" xfId="50316" xr:uid="{00000000-0005-0000-0000-00000B450000}"/>
    <cellStyle name="Normal 41 12 2 4 2 3" xfId="22743" xr:uid="{00000000-0005-0000-0000-00000C450000}"/>
    <cellStyle name="Normal 41 12 2 4 2 3 2" xfId="44380" xr:uid="{00000000-0005-0000-0000-00000D450000}"/>
    <cellStyle name="Normal 41 12 2 4 2 4" xfId="38396" xr:uid="{00000000-0005-0000-0000-00000E450000}"/>
    <cellStyle name="Normal 41 12 2 4 3" xfId="25728" xr:uid="{00000000-0005-0000-0000-00000F450000}"/>
    <cellStyle name="Normal 41 12 2 4 3 2" xfId="47342" xr:uid="{00000000-0005-0000-0000-000010450000}"/>
    <cellStyle name="Normal 41 12 2 4 4" xfId="19761" xr:uid="{00000000-0005-0000-0000-000011450000}"/>
    <cellStyle name="Normal 41 12 2 4 4 2" xfId="41403" xr:uid="{00000000-0005-0000-0000-000012450000}"/>
    <cellStyle name="Normal 41 12 2 4 5" xfId="35392" xr:uid="{00000000-0005-0000-0000-000013450000}"/>
    <cellStyle name="Normal 41 12 2 5" xfId="14629" xr:uid="{00000000-0005-0000-0000-000014450000}"/>
    <cellStyle name="Normal 41 12 2 5 2" xfId="17714" xr:uid="{00000000-0005-0000-0000-000015450000}"/>
    <cellStyle name="Normal 41 12 2 5 2 2" xfId="29682" xr:uid="{00000000-0005-0000-0000-000016450000}"/>
    <cellStyle name="Normal 41 12 2 5 2 2 2" xfId="51288" xr:uid="{00000000-0005-0000-0000-000017450000}"/>
    <cellStyle name="Normal 41 12 2 5 2 3" xfId="23715" xr:uid="{00000000-0005-0000-0000-000018450000}"/>
    <cellStyle name="Normal 41 12 2 5 2 3 2" xfId="45352" xr:uid="{00000000-0005-0000-0000-000019450000}"/>
    <cellStyle name="Normal 41 12 2 5 2 4" xfId="39369" xr:uid="{00000000-0005-0000-0000-00001A450000}"/>
    <cellStyle name="Normal 41 12 2 5 3" xfId="26700" xr:uid="{00000000-0005-0000-0000-00001B450000}"/>
    <cellStyle name="Normal 41 12 2 5 3 2" xfId="48314" xr:uid="{00000000-0005-0000-0000-00001C450000}"/>
    <cellStyle name="Normal 41 12 2 5 4" xfId="20733" xr:uid="{00000000-0005-0000-0000-00001D450000}"/>
    <cellStyle name="Normal 41 12 2 5 4 2" xfId="42375" xr:uid="{00000000-0005-0000-0000-00001E450000}"/>
    <cellStyle name="Normal 41 12 2 5 5" xfId="36366" xr:uid="{00000000-0005-0000-0000-00001F450000}"/>
    <cellStyle name="Normal 41 12 2 6" xfId="15742" xr:uid="{00000000-0005-0000-0000-000020450000}"/>
    <cellStyle name="Normal 41 12 2 6 2" xfId="27714" xr:uid="{00000000-0005-0000-0000-000021450000}"/>
    <cellStyle name="Normal 41 12 2 6 2 2" xfId="49320" xr:uid="{00000000-0005-0000-0000-000022450000}"/>
    <cellStyle name="Normal 41 12 2 6 3" xfId="21747" xr:uid="{00000000-0005-0000-0000-000023450000}"/>
    <cellStyle name="Normal 41 12 2 6 3 2" xfId="43384" xr:uid="{00000000-0005-0000-0000-000024450000}"/>
    <cellStyle name="Normal 41 12 2 6 4" xfId="37397" xr:uid="{00000000-0005-0000-0000-000025450000}"/>
    <cellStyle name="Normal 41 12 2 7" xfId="24729" xr:uid="{00000000-0005-0000-0000-000026450000}"/>
    <cellStyle name="Normal 41 12 2 7 2" xfId="46349" xr:uid="{00000000-0005-0000-0000-000027450000}"/>
    <cellStyle name="Normal 41 12 2 8" xfId="18762" xr:uid="{00000000-0005-0000-0000-000028450000}"/>
    <cellStyle name="Normal 41 12 2 8 2" xfId="40404" xr:uid="{00000000-0005-0000-0000-000029450000}"/>
    <cellStyle name="Normal 41 12 2 9" xfId="31575" xr:uid="{00000000-0005-0000-0000-00002A450000}"/>
    <cellStyle name="Normal 41 12 3" xfId="6990" xr:uid="{00000000-0005-0000-0000-00002B450000}"/>
    <cellStyle name="Normal 41 12 3 2" xfId="12933" xr:uid="{00000000-0005-0000-0000-00002C450000}"/>
    <cellStyle name="Normal 41 12 3 2 2" xfId="13932" xr:uid="{00000000-0005-0000-0000-00002D450000}"/>
    <cellStyle name="Normal 41 12 3 2 2 2" xfId="17017" xr:uid="{00000000-0005-0000-0000-00002E450000}"/>
    <cellStyle name="Normal 41 12 3 2 2 2 2" xfId="28986" xr:uid="{00000000-0005-0000-0000-00002F450000}"/>
    <cellStyle name="Normal 41 12 3 2 2 2 2 2" xfId="50592" xr:uid="{00000000-0005-0000-0000-000030450000}"/>
    <cellStyle name="Normal 41 12 3 2 2 2 3" xfId="23019" xr:uid="{00000000-0005-0000-0000-000031450000}"/>
    <cellStyle name="Normal 41 12 3 2 2 2 3 2" xfId="44656" xr:uid="{00000000-0005-0000-0000-000032450000}"/>
    <cellStyle name="Normal 41 12 3 2 2 2 4" xfId="38672" xr:uid="{00000000-0005-0000-0000-000033450000}"/>
    <cellStyle name="Normal 41 12 3 2 2 3" xfId="26004" xr:uid="{00000000-0005-0000-0000-000034450000}"/>
    <cellStyle name="Normal 41 12 3 2 2 3 2" xfId="47618" xr:uid="{00000000-0005-0000-0000-000035450000}"/>
    <cellStyle name="Normal 41 12 3 2 2 4" xfId="20037" xr:uid="{00000000-0005-0000-0000-000036450000}"/>
    <cellStyle name="Normal 41 12 3 2 2 4 2" xfId="41679" xr:uid="{00000000-0005-0000-0000-000037450000}"/>
    <cellStyle name="Normal 41 12 3 2 2 5" xfId="35669" xr:uid="{00000000-0005-0000-0000-000038450000}"/>
    <cellStyle name="Normal 41 12 3 2 3" xfId="14906" xr:uid="{00000000-0005-0000-0000-000039450000}"/>
    <cellStyle name="Normal 41 12 3 2 3 2" xfId="17991" xr:uid="{00000000-0005-0000-0000-00003A450000}"/>
    <cellStyle name="Normal 41 12 3 2 3 2 2" xfId="29958" xr:uid="{00000000-0005-0000-0000-00003B450000}"/>
    <cellStyle name="Normal 41 12 3 2 3 2 2 2" xfId="51564" xr:uid="{00000000-0005-0000-0000-00003C450000}"/>
    <cellStyle name="Normal 41 12 3 2 3 2 3" xfId="23991" xr:uid="{00000000-0005-0000-0000-00003D450000}"/>
    <cellStyle name="Normal 41 12 3 2 3 2 3 2" xfId="45628" xr:uid="{00000000-0005-0000-0000-00003E450000}"/>
    <cellStyle name="Normal 41 12 3 2 3 2 4" xfId="39646" xr:uid="{00000000-0005-0000-0000-00003F450000}"/>
    <cellStyle name="Normal 41 12 3 2 3 3" xfId="26976" xr:uid="{00000000-0005-0000-0000-000040450000}"/>
    <cellStyle name="Normal 41 12 3 2 3 3 2" xfId="48590" xr:uid="{00000000-0005-0000-0000-000041450000}"/>
    <cellStyle name="Normal 41 12 3 2 3 4" xfId="21009" xr:uid="{00000000-0005-0000-0000-000042450000}"/>
    <cellStyle name="Normal 41 12 3 2 3 4 2" xfId="42651" xr:uid="{00000000-0005-0000-0000-000043450000}"/>
    <cellStyle name="Normal 41 12 3 2 3 5" xfId="36643" xr:uid="{00000000-0005-0000-0000-000044450000}"/>
    <cellStyle name="Normal 41 12 3 2 4" xfId="16040" xr:uid="{00000000-0005-0000-0000-000045450000}"/>
    <cellStyle name="Normal 41 12 3 2 4 2" xfId="28010" xr:uid="{00000000-0005-0000-0000-000046450000}"/>
    <cellStyle name="Normal 41 12 3 2 4 2 2" xfId="49616" xr:uid="{00000000-0005-0000-0000-000047450000}"/>
    <cellStyle name="Normal 41 12 3 2 4 3" xfId="22043" xr:uid="{00000000-0005-0000-0000-000048450000}"/>
    <cellStyle name="Normal 41 12 3 2 4 3 2" xfId="43680" xr:uid="{00000000-0005-0000-0000-000049450000}"/>
    <cellStyle name="Normal 41 12 3 2 4 4" xfId="37695" xr:uid="{00000000-0005-0000-0000-00004A450000}"/>
    <cellStyle name="Normal 41 12 3 2 5" xfId="25028" xr:uid="{00000000-0005-0000-0000-00004B450000}"/>
    <cellStyle name="Normal 41 12 3 2 5 2" xfId="46645" xr:uid="{00000000-0005-0000-0000-00004C450000}"/>
    <cellStyle name="Normal 41 12 3 2 6" xfId="19061" xr:uid="{00000000-0005-0000-0000-00004D450000}"/>
    <cellStyle name="Normal 41 12 3 2 6 2" xfId="40703" xr:uid="{00000000-0005-0000-0000-00004E450000}"/>
    <cellStyle name="Normal 41 12 3 2 7" xfId="34689" xr:uid="{00000000-0005-0000-0000-00004F450000}"/>
    <cellStyle name="Normal 41 12 3 3" xfId="13253" xr:uid="{00000000-0005-0000-0000-000050450000}"/>
    <cellStyle name="Normal 41 12 3 3 2" xfId="14252" xr:uid="{00000000-0005-0000-0000-000051450000}"/>
    <cellStyle name="Normal 41 12 3 3 2 2" xfId="17337" xr:uid="{00000000-0005-0000-0000-000052450000}"/>
    <cellStyle name="Normal 41 12 3 3 2 2 2" xfId="29306" xr:uid="{00000000-0005-0000-0000-000053450000}"/>
    <cellStyle name="Normal 41 12 3 3 2 2 2 2" xfId="50912" xr:uid="{00000000-0005-0000-0000-000054450000}"/>
    <cellStyle name="Normal 41 12 3 3 2 2 3" xfId="23339" xr:uid="{00000000-0005-0000-0000-000055450000}"/>
    <cellStyle name="Normal 41 12 3 3 2 2 3 2" xfId="44976" xr:uid="{00000000-0005-0000-0000-000056450000}"/>
    <cellStyle name="Normal 41 12 3 3 2 2 4" xfId="38992" xr:uid="{00000000-0005-0000-0000-000057450000}"/>
    <cellStyle name="Normal 41 12 3 3 2 3" xfId="26324" xr:uid="{00000000-0005-0000-0000-000058450000}"/>
    <cellStyle name="Normal 41 12 3 3 2 3 2" xfId="47938" xr:uid="{00000000-0005-0000-0000-000059450000}"/>
    <cellStyle name="Normal 41 12 3 3 2 4" xfId="20357" xr:uid="{00000000-0005-0000-0000-00005A450000}"/>
    <cellStyle name="Normal 41 12 3 3 2 4 2" xfId="41999" xr:uid="{00000000-0005-0000-0000-00005B450000}"/>
    <cellStyle name="Normal 41 12 3 3 2 5" xfId="35989" xr:uid="{00000000-0005-0000-0000-00005C450000}"/>
    <cellStyle name="Normal 41 12 3 3 3" xfId="15226" xr:uid="{00000000-0005-0000-0000-00005D450000}"/>
    <cellStyle name="Normal 41 12 3 3 3 2" xfId="18311" xr:uid="{00000000-0005-0000-0000-00005E450000}"/>
    <cellStyle name="Normal 41 12 3 3 3 2 2" xfId="30278" xr:uid="{00000000-0005-0000-0000-00005F450000}"/>
    <cellStyle name="Normal 41 12 3 3 3 2 2 2" xfId="51884" xr:uid="{00000000-0005-0000-0000-000060450000}"/>
    <cellStyle name="Normal 41 12 3 3 3 2 3" xfId="24311" xr:uid="{00000000-0005-0000-0000-000061450000}"/>
    <cellStyle name="Normal 41 12 3 3 3 2 3 2" xfId="45948" xr:uid="{00000000-0005-0000-0000-000062450000}"/>
    <cellStyle name="Normal 41 12 3 3 3 2 4" xfId="39966" xr:uid="{00000000-0005-0000-0000-000063450000}"/>
    <cellStyle name="Normal 41 12 3 3 3 3" xfId="27296" xr:uid="{00000000-0005-0000-0000-000064450000}"/>
    <cellStyle name="Normal 41 12 3 3 3 3 2" xfId="48910" xr:uid="{00000000-0005-0000-0000-000065450000}"/>
    <cellStyle name="Normal 41 12 3 3 3 4" xfId="21329" xr:uid="{00000000-0005-0000-0000-000066450000}"/>
    <cellStyle name="Normal 41 12 3 3 3 4 2" xfId="42971" xr:uid="{00000000-0005-0000-0000-000067450000}"/>
    <cellStyle name="Normal 41 12 3 3 3 5" xfId="36963" xr:uid="{00000000-0005-0000-0000-000068450000}"/>
    <cellStyle name="Normal 41 12 3 3 4" xfId="16360" xr:uid="{00000000-0005-0000-0000-000069450000}"/>
    <cellStyle name="Normal 41 12 3 3 4 2" xfId="28330" xr:uid="{00000000-0005-0000-0000-00006A450000}"/>
    <cellStyle name="Normal 41 12 3 3 4 2 2" xfId="49936" xr:uid="{00000000-0005-0000-0000-00006B450000}"/>
    <cellStyle name="Normal 41 12 3 3 4 3" xfId="22363" xr:uid="{00000000-0005-0000-0000-00006C450000}"/>
    <cellStyle name="Normal 41 12 3 3 4 3 2" xfId="44000" xr:uid="{00000000-0005-0000-0000-00006D450000}"/>
    <cellStyle name="Normal 41 12 3 3 4 4" xfId="38015" xr:uid="{00000000-0005-0000-0000-00006E450000}"/>
    <cellStyle name="Normal 41 12 3 3 5" xfId="25348" xr:uid="{00000000-0005-0000-0000-00006F450000}"/>
    <cellStyle name="Normal 41 12 3 3 5 2" xfId="46965" xr:uid="{00000000-0005-0000-0000-000070450000}"/>
    <cellStyle name="Normal 41 12 3 3 6" xfId="19381" xr:uid="{00000000-0005-0000-0000-000071450000}"/>
    <cellStyle name="Normal 41 12 3 3 6 2" xfId="41023" xr:uid="{00000000-0005-0000-0000-000072450000}"/>
    <cellStyle name="Normal 41 12 3 3 7" xfId="35009" xr:uid="{00000000-0005-0000-0000-000073450000}"/>
    <cellStyle name="Normal 41 12 3 4" xfId="13611" xr:uid="{00000000-0005-0000-0000-000074450000}"/>
    <cellStyle name="Normal 41 12 3 4 2" xfId="16697" xr:uid="{00000000-0005-0000-0000-000075450000}"/>
    <cellStyle name="Normal 41 12 3 4 2 2" xfId="28666" xr:uid="{00000000-0005-0000-0000-000076450000}"/>
    <cellStyle name="Normal 41 12 3 4 2 2 2" xfId="50272" xr:uid="{00000000-0005-0000-0000-000077450000}"/>
    <cellStyle name="Normal 41 12 3 4 2 3" xfId="22699" xr:uid="{00000000-0005-0000-0000-000078450000}"/>
    <cellStyle name="Normal 41 12 3 4 2 3 2" xfId="44336" xr:uid="{00000000-0005-0000-0000-000079450000}"/>
    <cellStyle name="Normal 41 12 3 4 2 4" xfId="38352" xr:uid="{00000000-0005-0000-0000-00007A450000}"/>
    <cellStyle name="Normal 41 12 3 4 3" xfId="25684" xr:uid="{00000000-0005-0000-0000-00007B450000}"/>
    <cellStyle name="Normal 41 12 3 4 3 2" xfId="47298" xr:uid="{00000000-0005-0000-0000-00007C450000}"/>
    <cellStyle name="Normal 41 12 3 4 4" xfId="19717" xr:uid="{00000000-0005-0000-0000-00007D450000}"/>
    <cellStyle name="Normal 41 12 3 4 4 2" xfId="41359" xr:uid="{00000000-0005-0000-0000-00007E450000}"/>
    <cellStyle name="Normal 41 12 3 4 5" xfId="35348" xr:uid="{00000000-0005-0000-0000-00007F450000}"/>
    <cellStyle name="Normal 41 12 3 5" xfId="14585" xr:uid="{00000000-0005-0000-0000-000080450000}"/>
    <cellStyle name="Normal 41 12 3 5 2" xfId="17670" xr:uid="{00000000-0005-0000-0000-000081450000}"/>
    <cellStyle name="Normal 41 12 3 5 2 2" xfId="29638" xr:uid="{00000000-0005-0000-0000-000082450000}"/>
    <cellStyle name="Normal 41 12 3 5 2 2 2" xfId="51244" xr:uid="{00000000-0005-0000-0000-000083450000}"/>
    <cellStyle name="Normal 41 12 3 5 2 3" xfId="23671" xr:uid="{00000000-0005-0000-0000-000084450000}"/>
    <cellStyle name="Normal 41 12 3 5 2 3 2" xfId="45308" xr:uid="{00000000-0005-0000-0000-000085450000}"/>
    <cellStyle name="Normal 41 12 3 5 2 4" xfId="39325" xr:uid="{00000000-0005-0000-0000-000086450000}"/>
    <cellStyle name="Normal 41 12 3 5 3" xfId="26656" xr:uid="{00000000-0005-0000-0000-000087450000}"/>
    <cellStyle name="Normal 41 12 3 5 3 2" xfId="48270" xr:uid="{00000000-0005-0000-0000-000088450000}"/>
    <cellStyle name="Normal 41 12 3 5 4" xfId="20689" xr:uid="{00000000-0005-0000-0000-000089450000}"/>
    <cellStyle name="Normal 41 12 3 5 4 2" xfId="42331" xr:uid="{00000000-0005-0000-0000-00008A450000}"/>
    <cellStyle name="Normal 41 12 3 5 5" xfId="36322" xr:uid="{00000000-0005-0000-0000-00008B450000}"/>
    <cellStyle name="Normal 41 12 3 6" xfId="15698" xr:uid="{00000000-0005-0000-0000-00008C450000}"/>
    <cellStyle name="Normal 41 12 3 6 2" xfId="27670" xr:uid="{00000000-0005-0000-0000-00008D450000}"/>
    <cellStyle name="Normal 41 12 3 6 2 2" xfId="49276" xr:uid="{00000000-0005-0000-0000-00008E450000}"/>
    <cellStyle name="Normal 41 12 3 6 3" xfId="21703" xr:uid="{00000000-0005-0000-0000-00008F450000}"/>
    <cellStyle name="Normal 41 12 3 6 3 2" xfId="43340" xr:uid="{00000000-0005-0000-0000-000090450000}"/>
    <cellStyle name="Normal 41 12 3 6 4" xfId="37353" xr:uid="{00000000-0005-0000-0000-000091450000}"/>
    <cellStyle name="Normal 41 12 3 7" xfId="24685" xr:uid="{00000000-0005-0000-0000-000092450000}"/>
    <cellStyle name="Normal 41 12 3 7 2" xfId="46305" xr:uid="{00000000-0005-0000-0000-000093450000}"/>
    <cellStyle name="Normal 41 12 3 8" xfId="18718" xr:uid="{00000000-0005-0000-0000-000094450000}"/>
    <cellStyle name="Normal 41 12 3 8 2" xfId="40360" xr:uid="{00000000-0005-0000-0000-000095450000}"/>
    <cellStyle name="Normal 41 12 3 9" xfId="31418" xr:uid="{00000000-0005-0000-0000-000096450000}"/>
    <cellStyle name="Normal 41 12 4" xfId="7590" xr:uid="{00000000-0005-0000-0000-000097450000}"/>
    <cellStyle name="Normal 41 12 4 2" xfId="13019" xr:uid="{00000000-0005-0000-0000-000098450000}"/>
    <cellStyle name="Normal 41 12 4 2 2" xfId="14018" xr:uid="{00000000-0005-0000-0000-000099450000}"/>
    <cellStyle name="Normal 41 12 4 2 2 2" xfId="17103" xr:uid="{00000000-0005-0000-0000-00009A450000}"/>
    <cellStyle name="Normal 41 12 4 2 2 2 2" xfId="29072" xr:uid="{00000000-0005-0000-0000-00009B450000}"/>
    <cellStyle name="Normal 41 12 4 2 2 2 2 2" xfId="50678" xr:uid="{00000000-0005-0000-0000-00009C450000}"/>
    <cellStyle name="Normal 41 12 4 2 2 2 3" xfId="23105" xr:uid="{00000000-0005-0000-0000-00009D450000}"/>
    <cellStyle name="Normal 41 12 4 2 2 2 3 2" xfId="44742" xr:uid="{00000000-0005-0000-0000-00009E450000}"/>
    <cellStyle name="Normal 41 12 4 2 2 2 4" xfId="38758" xr:uid="{00000000-0005-0000-0000-00009F450000}"/>
    <cellStyle name="Normal 41 12 4 2 2 3" xfId="26090" xr:uid="{00000000-0005-0000-0000-0000A0450000}"/>
    <cellStyle name="Normal 41 12 4 2 2 3 2" xfId="47704" xr:uid="{00000000-0005-0000-0000-0000A1450000}"/>
    <cellStyle name="Normal 41 12 4 2 2 4" xfId="20123" xr:uid="{00000000-0005-0000-0000-0000A2450000}"/>
    <cellStyle name="Normal 41 12 4 2 2 4 2" xfId="41765" xr:uid="{00000000-0005-0000-0000-0000A3450000}"/>
    <cellStyle name="Normal 41 12 4 2 2 5" xfId="35755" xr:uid="{00000000-0005-0000-0000-0000A4450000}"/>
    <cellStyle name="Normal 41 12 4 2 3" xfId="14992" xr:uid="{00000000-0005-0000-0000-0000A5450000}"/>
    <cellStyle name="Normal 41 12 4 2 3 2" xfId="18077" xr:uid="{00000000-0005-0000-0000-0000A6450000}"/>
    <cellStyle name="Normal 41 12 4 2 3 2 2" xfId="30044" xr:uid="{00000000-0005-0000-0000-0000A7450000}"/>
    <cellStyle name="Normal 41 12 4 2 3 2 2 2" xfId="51650" xr:uid="{00000000-0005-0000-0000-0000A8450000}"/>
    <cellStyle name="Normal 41 12 4 2 3 2 3" xfId="24077" xr:uid="{00000000-0005-0000-0000-0000A9450000}"/>
    <cellStyle name="Normal 41 12 4 2 3 2 3 2" xfId="45714" xr:uid="{00000000-0005-0000-0000-0000AA450000}"/>
    <cellStyle name="Normal 41 12 4 2 3 2 4" xfId="39732" xr:uid="{00000000-0005-0000-0000-0000AB450000}"/>
    <cellStyle name="Normal 41 12 4 2 3 3" xfId="27062" xr:uid="{00000000-0005-0000-0000-0000AC450000}"/>
    <cellStyle name="Normal 41 12 4 2 3 3 2" xfId="48676" xr:uid="{00000000-0005-0000-0000-0000AD450000}"/>
    <cellStyle name="Normal 41 12 4 2 3 4" xfId="21095" xr:uid="{00000000-0005-0000-0000-0000AE450000}"/>
    <cellStyle name="Normal 41 12 4 2 3 4 2" xfId="42737" xr:uid="{00000000-0005-0000-0000-0000AF450000}"/>
    <cellStyle name="Normal 41 12 4 2 3 5" xfId="36729" xr:uid="{00000000-0005-0000-0000-0000B0450000}"/>
    <cellStyle name="Normal 41 12 4 2 4" xfId="16126" xr:uid="{00000000-0005-0000-0000-0000B1450000}"/>
    <cellStyle name="Normal 41 12 4 2 4 2" xfId="28096" xr:uid="{00000000-0005-0000-0000-0000B2450000}"/>
    <cellStyle name="Normal 41 12 4 2 4 2 2" xfId="49702" xr:uid="{00000000-0005-0000-0000-0000B3450000}"/>
    <cellStyle name="Normal 41 12 4 2 4 3" xfId="22129" xr:uid="{00000000-0005-0000-0000-0000B4450000}"/>
    <cellStyle name="Normal 41 12 4 2 4 3 2" xfId="43766" xr:uid="{00000000-0005-0000-0000-0000B5450000}"/>
    <cellStyle name="Normal 41 12 4 2 4 4" xfId="37781" xr:uid="{00000000-0005-0000-0000-0000B6450000}"/>
    <cellStyle name="Normal 41 12 4 2 5" xfId="25114" xr:uid="{00000000-0005-0000-0000-0000B7450000}"/>
    <cellStyle name="Normal 41 12 4 2 5 2" xfId="46731" xr:uid="{00000000-0005-0000-0000-0000B8450000}"/>
    <cellStyle name="Normal 41 12 4 2 6" xfId="19147" xr:uid="{00000000-0005-0000-0000-0000B9450000}"/>
    <cellStyle name="Normal 41 12 4 2 6 2" xfId="40789" xr:uid="{00000000-0005-0000-0000-0000BA450000}"/>
    <cellStyle name="Normal 41 12 4 2 7" xfId="34775" xr:uid="{00000000-0005-0000-0000-0000BB450000}"/>
    <cellStyle name="Normal 41 12 4 3" xfId="13339" xr:uid="{00000000-0005-0000-0000-0000BC450000}"/>
    <cellStyle name="Normal 41 12 4 3 2" xfId="14338" xr:uid="{00000000-0005-0000-0000-0000BD450000}"/>
    <cellStyle name="Normal 41 12 4 3 2 2" xfId="17423" xr:uid="{00000000-0005-0000-0000-0000BE450000}"/>
    <cellStyle name="Normal 41 12 4 3 2 2 2" xfId="29392" xr:uid="{00000000-0005-0000-0000-0000BF450000}"/>
    <cellStyle name="Normal 41 12 4 3 2 2 2 2" xfId="50998" xr:uid="{00000000-0005-0000-0000-0000C0450000}"/>
    <cellStyle name="Normal 41 12 4 3 2 2 3" xfId="23425" xr:uid="{00000000-0005-0000-0000-0000C1450000}"/>
    <cellStyle name="Normal 41 12 4 3 2 2 3 2" xfId="45062" xr:uid="{00000000-0005-0000-0000-0000C2450000}"/>
    <cellStyle name="Normal 41 12 4 3 2 2 4" xfId="39078" xr:uid="{00000000-0005-0000-0000-0000C3450000}"/>
    <cellStyle name="Normal 41 12 4 3 2 3" xfId="26410" xr:uid="{00000000-0005-0000-0000-0000C4450000}"/>
    <cellStyle name="Normal 41 12 4 3 2 3 2" xfId="48024" xr:uid="{00000000-0005-0000-0000-0000C5450000}"/>
    <cellStyle name="Normal 41 12 4 3 2 4" xfId="20443" xr:uid="{00000000-0005-0000-0000-0000C6450000}"/>
    <cellStyle name="Normal 41 12 4 3 2 4 2" xfId="42085" xr:uid="{00000000-0005-0000-0000-0000C7450000}"/>
    <cellStyle name="Normal 41 12 4 3 2 5" xfId="36075" xr:uid="{00000000-0005-0000-0000-0000C8450000}"/>
    <cellStyle name="Normal 41 12 4 3 3" xfId="15312" xr:uid="{00000000-0005-0000-0000-0000C9450000}"/>
    <cellStyle name="Normal 41 12 4 3 3 2" xfId="18397" xr:uid="{00000000-0005-0000-0000-0000CA450000}"/>
    <cellStyle name="Normal 41 12 4 3 3 2 2" xfId="30364" xr:uid="{00000000-0005-0000-0000-0000CB450000}"/>
    <cellStyle name="Normal 41 12 4 3 3 2 2 2" xfId="51970" xr:uid="{00000000-0005-0000-0000-0000CC450000}"/>
    <cellStyle name="Normal 41 12 4 3 3 2 3" xfId="24397" xr:uid="{00000000-0005-0000-0000-0000CD450000}"/>
    <cellStyle name="Normal 41 12 4 3 3 2 3 2" xfId="46034" xr:uid="{00000000-0005-0000-0000-0000CE450000}"/>
    <cellStyle name="Normal 41 12 4 3 3 2 4" xfId="40052" xr:uid="{00000000-0005-0000-0000-0000CF450000}"/>
    <cellStyle name="Normal 41 12 4 3 3 3" xfId="27382" xr:uid="{00000000-0005-0000-0000-0000D0450000}"/>
    <cellStyle name="Normal 41 12 4 3 3 3 2" xfId="48996" xr:uid="{00000000-0005-0000-0000-0000D1450000}"/>
    <cellStyle name="Normal 41 12 4 3 3 4" xfId="21415" xr:uid="{00000000-0005-0000-0000-0000D2450000}"/>
    <cellStyle name="Normal 41 12 4 3 3 4 2" xfId="43057" xr:uid="{00000000-0005-0000-0000-0000D3450000}"/>
    <cellStyle name="Normal 41 12 4 3 3 5" xfId="37049" xr:uid="{00000000-0005-0000-0000-0000D4450000}"/>
    <cellStyle name="Normal 41 12 4 3 4" xfId="16446" xr:uid="{00000000-0005-0000-0000-0000D5450000}"/>
    <cellStyle name="Normal 41 12 4 3 4 2" xfId="28416" xr:uid="{00000000-0005-0000-0000-0000D6450000}"/>
    <cellStyle name="Normal 41 12 4 3 4 2 2" xfId="50022" xr:uid="{00000000-0005-0000-0000-0000D7450000}"/>
    <cellStyle name="Normal 41 12 4 3 4 3" xfId="22449" xr:uid="{00000000-0005-0000-0000-0000D8450000}"/>
    <cellStyle name="Normal 41 12 4 3 4 3 2" xfId="44086" xr:uid="{00000000-0005-0000-0000-0000D9450000}"/>
    <cellStyle name="Normal 41 12 4 3 4 4" xfId="38101" xr:uid="{00000000-0005-0000-0000-0000DA450000}"/>
    <cellStyle name="Normal 41 12 4 3 5" xfId="25434" xr:uid="{00000000-0005-0000-0000-0000DB450000}"/>
    <cellStyle name="Normal 41 12 4 3 5 2" xfId="47051" xr:uid="{00000000-0005-0000-0000-0000DC450000}"/>
    <cellStyle name="Normal 41 12 4 3 6" xfId="19467" xr:uid="{00000000-0005-0000-0000-0000DD450000}"/>
    <cellStyle name="Normal 41 12 4 3 6 2" xfId="41109" xr:uid="{00000000-0005-0000-0000-0000DE450000}"/>
    <cellStyle name="Normal 41 12 4 3 7" xfId="35095" xr:uid="{00000000-0005-0000-0000-0000DF450000}"/>
    <cellStyle name="Normal 41 12 4 4" xfId="13697" xr:uid="{00000000-0005-0000-0000-0000E0450000}"/>
    <cellStyle name="Normal 41 12 4 4 2" xfId="16783" xr:uid="{00000000-0005-0000-0000-0000E1450000}"/>
    <cellStyle name="Normal 41 12 4 4 2 2" xfId="28752" xr:uid="{00000000-0005-0000-0000-0000E2450000}"/>
    <cellStyle name="Normal 41 12 4 4 2 2 2" xfId="50358" xr:uid="{00000000-0005-0000-0000-0000E3450000}"/>
    <cellStyle name="Normal 41 12 4 4 2 3" xfId="22785" xr:uid="{00000000-0005-0000-0000-0000E4450000}"/>
    <cellStyle name="Normal 41 12 4 4 2 3 2" xfId="44422" xr:uid="{00000000-0005-0000-0000-0000E5450000}"/>
    <cellStyle name="Normal 41 12 4 4 2 4" xfId="38438" xr:uid="{00000000-0005-0000-0000-0000E6450000}"/>
    <cellStyle name="Normal 41 12 4 4 3" xfId="25770" xr:uid="{00000000-0005-0000-0000-0000E7450000}"/>
    <cellStyle name="Normal 41 12 4 4 3 2" xfId="47384" xr:uid="{00000000-0005-0000-0000-0000E8450000}"/>
    <cellStyle name="Normal 41 12 4 4 4" xfId="19803" xr:uid="{00000000-0005-0000-0000-0000E9450000}"/>
    <cellStyle name="Normal 41 12 4 4 4 2" xfId="41445" xr:uid="{00000000-0005-0000-0000-0000EA450000}"/>
    <cellStyle name="Normal 41 12 4 4 5" xfId="35434" xr:uid="{00000000-0005-0000-0000-0000EB450000}"/>
    <cellStyle name="Normal 41 12 4 5" xfId="14671" xr:uid="{00000000-0005-0000-0000-0000EC450000}"/>
    <cellStyle name="Normal 41 12 4 5 2" xfId="17756" xr:uid="{00000000-0005-0000-0000-0000ED450000}"/>
    <cellStyle name="Normal 41 12 4 5 2 2" xfId="29724" xr:uid="{00000000-0005-0000-0000-0000EE450000}"/>
    <cellStyle name="Normal 41 12 4 5 2 2 2" xfId="51330" xr:uid="{00000000-0005-0000-0000-0000EF450000}"/>
    <cellStyle name="Normal 41 12 4 5 2 3" xfId="23757" xr:uid="{00000000-0005-0000-0000-0000F0450000}"/>
    <cellStyle name="Normal 41 12 4 5 2 3 2" xfId="45394" xr:uid="{00000000-0005-0000-0000-0000F1450000}"/>
    <cellStyle name="Normal 41 12 4 5 2 4" xfId="39411" xr:uid="{00000000-0005-0000-0000-0000F2450000}"/>
    <cellStyle name="Normal 41 12 4 5 3" xfId="26742" xr:uid="{00000000-0005-0000-0000-0000F3450000}"/>
    <cellStyle name="Normal 41 12 4 5 3 2" xfId="48356" xr:uid="{00000000-0005-0000-0000-0000F4450000}"/>
    <cellStyle name="Normal 41 12 4 5 4" xfId="20775" xr:uid="{00000000-0005-0000-0000-0000F5450000}"/>
    <cellStyle name="Normal 41 12 4 5 4 2" xfId="42417" xr:uid="{00000000-0005-0000-0000-0000F6450000}"/>
    <cellStyle name="Normal 41 12 4 5 5" xfId="36408" xr:uid="{00000000-0005-0000-0000-0000F7450000}"/>
    <cellStyle name="Normal 41 12 4 6" xfId="15784" xr:uid="{00000000-0005-0000-0000-0000F8450000}"/>
    <cellStyle name="Normal 41 12 4 6 2" xfId="27756" xr:uid="{00000000-0005-0000-0000-0000F9450000}"/>
    <cellStyle name="Normal 41 12 4 6 2 2" xfId="49362" xr:uid="{00000000-0005-0000-0000-0000FA450000}"/>
    <cellStyle name="Normal 41 12 4 6 3" xfId="21789" xr:uid="{00000000-0005-0000-0000-0000FB450000}"/>
    <cellStyle name="Normal 41 12 4 6 3 2" xfId="43426" xr:uid="{00000000-0005-0000-0000-0000FC450000}"/>
    <cellStyle name="Normal 41 12 4 6 4" xfId="37439" xr:uid="{00000000-0005-0000-0000-0000FD450000}"/>
    <cellStyle name="Normal 41 12 4 7" xfId="24771" xr:uid="{00000000-0005-0000-0000-0000FE450000}"/>
    <cellStyle name="Normal 41 12 4 7 2" xfId="46391" xr:uid="{00000000-0005-0000-0000-0000FF450000}"/>
    <cellStyle name="Normal 41 12 4 8" xfId="18804" xr:uid="{00000000-0005-0000-0000-000000460000}"/>
    <cellStyle name="Normal 41 12 4 8 2" xfId="40446" xr:uid="{00000000-0005-0000-0000-000001460000}"/>
    <cellStyle name="Normal 41 12 4 9" xfId="31686" xr:uid="{00000000-0005-0000-0000-000002460000}"/>
    <cellStyle name="Normal 41 12 5" xfId="8193" xr:uid="{00000000-0005-0000-0000-000003460000}"/>
    <cellStyle name="Normal 41 12 5 2" xfId="13103" xr:uid="{00000000-0005-0000-0000-000004460000}"/>
    <cellStyle name="Normal 41 12 5 2 2" xfId="14102" xr:uid="{00000000-0005-0000-0000-000005460000}"/>
    <cellStyle name="Normal 41 12 5 2 2 2" xfId="17187" xr:uid="{00000000-0005-0000-0000-000006460000}"/>
    <cellStyle name="Normal 41 12 5 2 2 2 2" xfId="29156" xr:uid="{00000000-0005-0000-0000-000007460000}"/>
    <cellStyle name="Normal 41 12 5 2 2 2 2 2" xfId="50762" xr:uid="{00000000-0005-0000-0000-000008460000}"/>
    <cellStyle name="Normal 41 12 5 2 2 2 3" xfId="23189" xr:uid="{00000000-0005-0000-0000-000009460000}"/>
    <cellStyle name="Normal 41 12 5 2 2 2 3 2" xfId="44826" xr:uid="{00000000-0005-0000-0000-00000A460000}"/>
    <cellStyle name="Normal 41 12 5 2 2 2 4" xfId="38842" xr:uid="{00000000-0005-0000-0000-00000B460000}"/>
    <cellStyle name="Normal 41 12 5 2 2 3" xfId="26174" xr:uid="{00000000-0005-0000-0000-00000C460000}"/>
    <cellStyle name="Normal 41 12 5 2 2 3 2" xfId="47788" xr:uid="{00000000-0005-0000-0000-00000D460000}"/>
    <cellStyle name="Normal 41 12 5 2 2 4" xfId="20207" xr:uid="{00000000-0005-0000-0000-00000E460000}"/>
    <cellStyle name="Normal 41 12 5 2 2 4 2" xfId="41849" xr:uid="{00000000-0005-0000-0000-00000F460000}"/>
    <cellStyle name="Normal 41 12 5 2 2 5" xfId="35839" xr:uid="{00000000-0005-0000-0000-000010460000}"/>
    <cellStyle name="Normal 41 12 5 2 3" xfId="15076" xr:uid="{00000000-0005-0000-0000-000011460000}"/>
    <cellStyle name="Normal 41 12 5 2 3 2" xfId="18161" xr:uid="{00000000-0005-0000-0000-000012460000}"/>
    <cellStyle name="Normal 41 12 5 2 3 2 2" xfId="30128" xr:uid="{00000000-0005-0000-0000-000013460000}"/>
    <cellStyle name="Normal 41 12 5 2 3 2 2 2" xfId="51734" xr:uid="{00000000-0005-0000-0000-000014460000}"/>
    <cellStyle name="Normal 41 12 5 2 3 2 3" xfId="24161" xr:uid="{00000000-0005-0000-0000-000015460000}"/>
    <cellStyle name="Normal 41 12 5 2 3 2 3 2" xfId="45798" xr:uid="{00000000-0005-0000-0000-000016460000}"/>
    <cellStyle name="Normal 41 12 5 2 3 2 4" xfId="39816" xr:uid="{00000000-0005-0000-0000-000017460000}"/>
    <cellStyle name="Normal 41 12 5 2 3 3" xfId="27146" xr:uid="{00000000-0005-0000-0000-000018460000}"/>
    <cellStyle name="Normal 41 12 5 2 3 3 2" xfId="48760" xr:uid="{00000000-0005-0000-0000-000019460000}"/>
    <cellStyle name="Normal 41 12 5 2 3 4" xfId="21179" xr:uid="{00000000-0005-0000-0000-00001A460000}"/>
    <cellStyle name="Normal 41 12 5 2 3 4 2" xfId="42821" xr:uid="{00000000-0005-0000-0000-00001B460000}"/>
    <cellStyle name="Normal 41 12 5 2 3 5" xfId="36813" xr:uid="{00000000-0005-0000-0000-00001C460000}"/>
    <cellStyle name="Normal 41 12 5 2 4" xfId="16210" xr:uid="{00000000-0005-0000-0000-00001D460000}"/>
    <cellStyle name="Normal 41 12 5 2 4 2" xfId="28180" xr:uid="{00000000-0005-0000-0000-00001E460000}"/>
    <cellStyle name="Normal 41 12 5 2 4 2 2" xfId="49786" xr:uid="{00000000-0005-0000-0000-00001F460000}"/>
    <cellStyle name="Normal 41 12 5 2 4 3" xfId="22213" xr:uid="{00000000-0005-0000-0000-000020460000}"/>
    <cellStyle name="Normal 41 12 5 2 4 3 2" xfId="43850" xr:uid="{00000000-0005-0000-0000-000021460000}"/>
    <cellStyle name="Normal 41 12 5 2 4 4" xfId="37865" xr:uid="{00000000-0005-0000-0000-000022460000}"/>
    <cellStyle name="Normal 41 12 5 2 5" xfId="25198" xr:uid="{00000000-0005-0000-0000-000023460000}"/>
    <cellStyle name="Normal 41 12 5 2 5 2" xfId="46815" xr:uid="{00000000-0005-0000-0000-000024460000}"/>
    <cellStyle name="Normal 41 12 5 2 6" xfId="19231" xr:uid="{00000000-0005-0000-0000-000025460000}"/>
    <cellStyle name="Normal 41 12 5 2 6 2" xfId="40873" xr:uid="{00000000-0005-0000-0000-000026460000}"/>
    <cellStyle name="Normal 41 12 5 2 7" xfId="34859" xr:uid="{00000000-0005-0000-0000-000027460000}"/>
    <cellStyle name="Normal 41 12 5 3" xfId="13423" xr:uid="{00000000-0005-0000-0000-000028460000}"/>
    <cellStyle name="Normal 41 12 5 3 2" xfId="14422" xr:uid="{00000000-0005-0000-0000-000029460000}"/>
    <cellStyle name="Normal 41 12 5 3 2 2" xfId="17507" xr:uid="{00000000-0005-0000-0000-00002A460000}"/>
    <cellStyle name="Normal 41 12 5 3 2 2 2" xfId="29476" xr:uid="{00000000-0005-0000-0000-00002B460000}"/>
    <cellStyle name="Normal 41 12 5 3 2 2 2 2" xfId="51082" xr:uid="{00000000-0005-0000-0000-00002C460000}"/>
    <cellStyle name="Normal 41 12 5 3 2 2 3" xfId="23509" xr:uid="{00000000-0005-0000-0000-00002D460000}"/>
    <cellStyle name="Normal 41 12 5 3 2 2 3 2" xfId="45146" xr:uid="{00000000-0005-0000-0000-00002E460000}"/>
    <cellStyle name="Normal 41 12 5 3 2 2 4" xfId="39162" xr:uid="{00000000-0005-0000-0000-00002F460000}"/>
    <cellStyle name="Normal 41 12 5 3 2 3" xfId="26494" xr:uid="{00000000-0005-0000-0000-000030460000}"/>
    <cellStyle name="Normal 41 12 5 3 2 3 2" xfId="48108" xr:uid="{00000000-0005-0000-0000-000031460000}"/>
    <cellStyle name="Normal 41 12 5 3 2 4" xfId="20527" xr:uid="{00000000-0005-0000-0000-000032460000}"/>
    <cellStyle name="Normal 41 12 5 3 2 4 2" xfId="42169" xr:uid="{00000000-0005-0000-0000-000033460000}"/>
    <cellStyle name="Normal 41 12 5 3 2 5" xfId="36159" xr:uid="{00000000-0005-0000-0000-000034460000}"/>
    <cellStyle name="Normal 41 12 5 3 3" xfId="15396" xr:uid="{00000000-0005-0000-0000-000035460000}"/>
    <cellStyle name="Normal 41 12 5 3 3 2" xfId="18481" xr:uid="{00000000-0005-0000-0000-000036460000}"/>
    <cellStyle name="Normal 41 12 5 3 3 2 2" xfId="30448" xr:uid="{00000000-0005-0000-0000-000037460000}"/>
    <cellStyle name="Normal 41 12 5 3 3 2 2 2" xfId="52054" xr:uid="{00000000-0005-0000-0000-000038460000}"/>
    <cellStyle name="Normal 41 12 5 3 3 2 3" xfId="24481" xr:uid="{00000000-0005-0000-0000-000039460000}"/>
    <cellStyle name="Normal 41 12 5 3 3 2 3 2" xfId="46118" xr:uid="{00000000-0005-0000-0000-00003A460000}"/>
    <cellStyle name="Normal 41 12 5 3 3 2 4" xfId="40136" xr:uid="{00000000-0005-0000-0000-00003B460000}"/>
    <cellStyle name="Normal 41 12 5 3 3 3" xfId="27466" xr:uid="{00000000-0005-0000-0000-00003C460000}"/>
    <cellStyle name="Normal 41 12 5 3 3 3 2" xfId="49080" xr:uid="{00000000-0005-0000-0000-00003D460000}"/>
    <cellStyle name="Normal 41 12 5 3 3 4" xfId="21499" xr:uid="{00000000-0005-0000-0000-00003E460000}"/>
    <cellStyle name="Normal 41 12 5 3 3 4 2" xfId="43141" xr:uid="{00000000-0005-0000-0000-00003F460000}"/>
    <cellStyle name="Normal 41 12 5 3 3 5" xfId="37133" xr:uid="{00000000-0005-0000-0000-000040460000}"/>
    <cellStyle name="Normal 41 12 5 3 4" xfId="16530" xr:uid="{00000000-0005-0000-0000-000041460000}"/>
    <cellStyle name="Normal 41 12 5 3 4 2" xfId="28500" xr:uid="{00000000-0005-0000-0000-000042460000}"/>
    <cellStyle name="Normal 41 12 5 3 4 2 2" xfId="50106" xr:uid="{00000000-0005-0000-0000-000043460000}"/>
    <cellStyle name="Normal 41 12 5 3 4 3" xfId="22533" xr:uid="{00000000-0005-0000-0000-000044460000}"/>
    <cellStyle name="Normal 41 12 5 3 4 3 2" xfId="44170" xr:uid="{00000000-0005-0000-0000-000045460000}"/>
    <cellStyle name="Normal 41 12 5 3 4 4" xfId="38185" xr:uid="{00000000-0005-0000-0000-000046460000}"/>
    <cellStyle name="Normal 41 12 5 3 5" xfId="25518" xr:uid="{00000000-0005-0000-0000-000047460000}"/>
    <cellStyle name="Normal 41 12 5 3 5 2" xfId="47135" xr:uid="{00000000-0005-0000-0000-000048460000}"/>
    <cellStyle name="Normal 41 12 5 3 6" xfId="19551" xr:uid="{00000000-0005-0000-0000-000049460000}"/>
    <cellStyle name="Normal 41 12 5 3 6 2" xfId="41193" xr:uid="{00000000-0005-0000-0000-00004A460000}"/>
    <cellStyle name="Normal 41 12 5 3 7" xfId="35179" xr:uid="{00000000-0005-0000-0000-00004B460000}"/>
    <cellStyle name="Normal 41 12 5 4" xfId="13781" xr:uid="{00000000-0005-0000-0000-00004C460000}"/>
    <cellStyle name="Normal 41 12 5 4 2" xfId="16867" xr:uid="{00000000-0005-0000-0000-00004D460000}"/>
    <cellStyle name="Normal 41 12 5 4 2 2" xfId="28836" xr:uid="{00000000-0005-0000-0000-00004E460000}"/>
    <cellStyle name="Normal 41 12 5 4 2 2 2" xfId="50442" xr:uid="{00000000-0005-0000-0000-00004F460000}"/>
    <cellStyle name="Normal 41 12 5 4 2 3" xfId="22869" xr:uid="{00000000-0005-0000-0000-000050460000}"/>
    <cellStyle name="Normal 41 12 5 4 2 3 2" xfId="44506" xr:uid="{00000000-0005-0000-0000-000051460000}"/>
    <cellStyle name="Normal 41 12 5 4 2 4" xfId="38522" xr:uid="{00000000-0005-0000-0000-000052460000}"/>
    <cellStyle name="Normal 41 12 5 4 3" xfId="25854" xr:uid="{00000000-0005-0000-0000-000053460000}"/>
    <cellStyle name="Normal 41 12 5 4 3 2" xfId="47468" xr:uid="{00000000-0005-0000-0000-000054460000}"/>
    <cellStyle name="Normal 41 12 5 4 4" xfId="19887" xr:uid="{00000000-0005-0000-0000-000055460000}"/>
    <cellStyle name="Normal 41 12 5 4 4 2" xfId="41529" xr:uid="{00000000-0005-0000-0000-000056460000}"/>
    <cellStyle name="Normal 41 12 5 4 5" xfId="35518" xr:uid="{00000000-0005-0000-0000-000057460000}"/>
    <cellStyle name="Normal 41 12 5 5" xfId="14755" xr:uid="{00000000-0005-0000-0000-000058460000}"/>
    <cellStyle name="Normal 41 12 5 5 2" xfId="17840" xr:uid="{00000000-0005-0000-0000-000059460000}"/>
    <cellStyle name="Normal 41 12 5 5 2 2" xfId="29808" xr:uid="{00000000-0005-0000-0000-00005A460000}"/>
    <cellStyle name="Normal 41 12 5 5 2 2 2" xfId="51414" xr:uid="{00000000-0005-0000-0000-00005B460000}"/>
    <cellStyle name="Normal 41 12 5 5 2 3" xfId="23841" xr:uid="{00000000-0005-0000-0000-00005C460000}"/>
    <cellStyle name="Normal 41 12 5 5 2 3 2" xfId="45478" xr:uid="{00000000-0005-0000-0000-00005D460000}"/>
    <cellStyle name="Normal 41 12 5 5 2 4" xfId="39495" xr:uid="{00000000-0005-0000-0000-00005E460000}"/>
    <cellStyle name="Normal 41 12 5 5 3" xfId="26826" xr:uid="{00000000-0005-0000-0000-00005F460000}"/>
    <cellStyle name="Normal 41 12 5 5 3 2" xfId="48440" xr:uid="{00000000-0005-0000-0000-000060460000}"/>
    <cellStyle name="Normal 41 12 5 5 4" xfId="20859" xr:uid="{00000000-0005-0000-0000-000061460000}"/>
    <cellStyle name="Normal 41 12 5 5 4 2" xfId="42501" xr:uid="{00000000-0005-0000-0000-000062460000}"/>
    <cellStyle name="Normal 41 12 5 5 5" xfId="36492" xr:uid="{00000000-0005-0000-0000-000063460000}"/>
    <cellStyle name="Normal 41 12 5 6" xfId="15868" xr:uid="{00000000-0005-0000-0000-000064460000}"/>
    <cellStyle name="Normal 41 12 5 6 2" xfId="27840" xr:uid="{00000000-0005-0000-0000-000065460000}"/>
    <cellStyle name="Normal 41 12 5 6 2 2" xfId="49446" xr:uid="{00000000-0005-0000-0000-000066460000}"/>
    <cellStyle name="Normal 41 12 5 6 3" xfId="21873" xr:uid="{00000000-0005-0000-0000-000067460000}"/>
    <cellStyle name="Normal 41 12 5 6 3 2" xfId="43510" xr:uid="{00000000-0005-0000-0000-000068460000}"/>
    <cellStyle name="Normal 41 12 5 6 4" xfId="37523" xr:uid="{00000000-0005-0000-0000-000069460000}"/>
    <cellStyle name="Normal 41 12 5 7" xfId="24855" xr:uid="{00000000-0005-0000-0000-00006A460000}"/>
    <cellStyle name="Normal 41 12 5 7 2" xfId="46475" xr:uid="{00000000-0005-0000-0000-00006B460000}"/>
    <cellStyle name="Normal 41 12 5 8" xfId="18888" xr:uid="{00000000-0005-0000-0000-00006C460000}"/>
    <cellStyle name="Normal 41 12 5 8 2" xfId="40530" xr:uid="{00000000-0005-0000-0000-00006D460000}"/>
    <cellStyle name="Normal 41 12 5 9" xfId="31858" xr:uid="{00000000-0005-0000-0000-00006E460000}"/>
    <cellStyle name="Normal 41 12 6" xfId="7874" xr:uid="{00000000-0005-0000-0000-00006F460000}"/>
    <cellStyle name="Normal 41 12 6 2" xfId="13098" xr:uid="{00000000-0005-0000-0000-000070460000}"/>
    <cellStyle name="Normal 41 12 6 2 2" xfId="14097" xr:uid="{00000000-0005-0000-0000-000071460000}"/>
    <cellStyle name="Normal 41 12 6 2 2 2" xfId="17182" xr:uid="{00000000-0005-0000-0000-000072460000}"/>
    <cellStyle name="Normal 41 12 6 2 2 2 2" xfId="29151" xr:uid="{00000000-0005-0000-0000-000073460000}"/>
    <cellStyle name="Normal 41 12 6 2 2 2 2 2" xfId="50757" xr:uid="{00000000-0005-0000-0000-000074460000}"/>
    <cellStyle name="Normal 41 12 6 2 2 2 3" xfId="23184" xr:uid="{00000000-0005-0000-0000-000075460000}"/>
    <cellStyle name="Normal 41 12 6 2 2 2 3 2" xfId="44821" xr:uid="{00000000-0005-0000-0000-000076460000}"/>
    <cellStyle name="Normal 41 12 6 2 2 2 4" xfId="38837" xr:uid="{00000000-0005-0000-0000-000077460000}"/>
    <cellStyle name="Normal 41 12 6 2 2 3" xfId="26169" xr:uid="{00000000-0005-0000-0000-000078460000}"/>
    <cellStyle name="Normal 41 12 6 2 2 3 2" xfId="47783" xr:uid="{00000000-0005-0000-0000-000079460000}"/>
    <cellStyle name="Normal 41 12 6 2 2 4" xfId="20202" xr:uid="{00000000-0005-0000-0000-00007A460000}"/>
    <cellStyle name="Normal 41 12 6 2 2 4 2" xfId="41844" xr:uid="{00000000-0005-0000-0000-00007B460000}"/>
    <cellStyle name="Normal 41 12 6 2 2 5" xfId="35834" xr:uid="{00000000-0005-0000-0000-00007C460000}"/>
    <cellStyle name="Normal 41 12 6 2 3" xfId="15071" xr:uid="{00000000-0005-0000-0000-00007D460000}"/>
    <cellStyle name="Normal 41 12 6 2 3 2" xfId="18156" xr:uid="{00000000-0005-0000-0000-00007E460000}"/>
    <cellStyle name="Normal 41 12 6 2 3 2 2" xfId="30123" xr:uid="{00000000-0005-0000-0000-00007F460000}"/>
    <cellStyle name="Normal 41 12 6 2 3 2 2 2" xfId="51729" xr:uid="{00000000-0005-0000-0000-000080460000}"/>
    <cellStyle name="Normal 41 12 6 2 3 2 3" xfId="24156" xr:uid="{00000000-0005-0000-0000-000081460000}"/>
    <cellStyle name="Normal 41 12 6 2 3 2 3 2" xfId="45793" xr:uid="{00000000-0005-0000-0000-000082460000}"/>
    <cellStyle name="Normal 41 12 6 2 3 2 4" xfId="39811" xr:uid="{00000000-0005-0000-0000-000083460000}"/>
    <cellStyle name="Normal 41 12 6 2 3 3" xfId="27141" xr:uid="{00000000-0005-0000-0000-000084460000}"/>
    <cellStyle name="Normal 41 12 6 2 3 3 2" xfId="48755" xr:uid="{00000000-0005-0000-0000-000085460000}"/>
    <cellStyle name="Normal 41 12 6 2 3 4" xfId="21174" xr:uid="{00000000-0005-0000-0000-000086460000}"/>
    <cellStyle name="Normal 41 12 6 2 3 4 2" xfId="42816" xr:uid="{00000000-0005-0000-0000-000087460000}"/>
    <cellStyle name="Normal 41 12 6 2 3 5" xfId="36808" xr:uid="{00000000-0005-0000-0000-000088460000}"/>
    <cellStyle name="Normal 41 12 6 2 4" xfId="16205" xr:uid="{00000000-0005-0000-0000-000089460000}"/>
    <cellStyle name="Normal 41 12 6 2 4 2" xfId="28175" xr:uid="{00000000-0005-0000-0000-00008A460000}"/>
    <cellStyle name="Normal 41 12 6 2 4 2 2" xfId="49781" xr:uid="{00000000-0005-0000-0000-00008B460000}"/>
    <cellStyle name="Normal 41 12 6 2 4 3" xfId="22208" xr:uid="{00000000-0005-0000-0000-00008C460000}"/>
    <cellStyle name="Normal 41 12 6 2 4 3 2" xfId="43845" xr:uid="{00000000-0005-0000-0000-00008D460000}"/>
    <cellStyle name="Normal 41 12 6 2 4 4" xfId="37860" xr:uid="{00000000-0005-0000-0000-00008E460000}"/>
    <cellStyle name="Normal 41 12 6 2 5" xfId="25193" xr:uid="{00000000-0005-0000-0000-00008F460000}"/>
    <cellStyle name="Normal 41 12 6 2 5 2" xfId="46810" xr:uid="{00000000-0005-0000-0000-000090460000}"/>
    <cellStyle name="Normal 41 12 6 2 6" xfId="19226" xr:uid="{00000000-0005-0000-0000-000091460000}"/>
    <cellStyle name="Normal 41 12 6 2 6 2" xfId="40868" xr:uid="{00000000-0005-0000-0000-000092460000}"/>
    <cellStyle name="Normal 41 12 6 2 7" xfId="34854" xr:uid="{00000000-0005-0000-0000-000093460000}"/>
    <cellStyle name="Normal 41 12 6 3" xfId="13418" xr:uid="{00000000-0005-0000-0000-000094460000}"/>
    <cellStyle name="Normal 41 12 6 3 2" xfId="14417" xr:uid="{00000000-0005-0000-0000-000095460000}"/>
    <cellStyle name="Normal 41 12 6 3 2 2" xfId="17502" xr:uid="{00000000-0005-0000-0000-000096460000}"/>
    <cellStyle name="Normal 41 12 6 3 2 2 2" xfId="29471" xr:uid="{00000000-0005-0000-0000-000097460000}"/>
    <cellStyle name="Normal 41 12 6 3 2 2 2 2" xfId="51077" xr:uid="{00000000-0005-0000-0000-000098460000}"/>
    <cellStyle name="Normal 41 12 6 3 2 2 3" xfId="23504" xr:uid="{00000000-0005-0000-0000-000099460000}"/>
    <cellStyle name="Normal 41 12 6 3 2 2 3 2" xfId="45141" xr:uid="{00000000-0005-0000-0000-00009A460000}"/>
    <cellStyle name="Normal 41 12 6 3 2 2 4" xfId="39157" xr:uid="{00000000-0005-0000-0000-00009B460000}"/>
    <cellStyle name="Normal 41 12 6 3 2 3" xfId="26489" xr:uid="{00000000-0005-0000-0000-00009C460000}"/>
    <cellStyle name="Normal 41 12 6 3 2 3 2" xfId="48103" xr:uid="{00000000-0005-0000-0000-00009D460000}"/>
    <cellStyle name="Normal 41 12 6 3 2 4" xfId="20522" xr:uid="{00000000-0005-0000-0000-00009E460000}"/>
    <cellStyle name="Normal 41 12 6 3 2 4 2" xfId="42164" xr:uid="{00000000-0005-0000-0000-00009F460000}"/>
    <cellStyle name="Normal 41 12 6 3 2 5" xfId="36154" xr:uid="{00000000-0005-0000-0000-0000A0460000}"/>
    <cellStyle name="Normal 41 12 6 3 3" xfId="15391" xr:uid="{00000000-0005-0000-0000-0000A1460000}"/>
    <cellStyle name="Normal 41 12 6 3 3 2" xfId="18476" xr:uid="{00000000-0005-0000-0000-0000A2460000}"/>
    <cellStyle name="Normal 41 12 6 3 3 2 2" xfId="30443" xr:uid="{00000000-0005-0000-0000-0000A3460000}"/>
    <cellStyle name="Normal 41 12 6 3 3 2 2 2" xfId="52049" xr:uid="{00000000-0005-0000-0000-0000A4460000}"/>
    <cellStyle name="Normal 41 12 6 3 3 2 3" xfId="24476" xr:uid="{00000000-0005-0000-0000-0000A5460000}"/>
    <cellStyle name="Normal 41 12 6 3 3 2 3 2" xfId="46113" xr:uid="{00000000-0005-0000-0000-0000A6460000}"/>
    <cellStyle name="Normal 41 12 6 3 3 2 4" xfId="40131" xr:uid="{00000000-0005-0000-0000-0000A7460000}"/>
    <cellStyle name="Normal 41 12 6 3 3 3" xfId="27461" xr:uid="{00000000-0005-0000-0000-0000A8460000}"/>
    <cellStyle name="Normal 41 12 6 3 3 3 2" xfId="49075" xr:uid="{00000000-0005-0000-0000-0000A9460000}"/>
    <cellStyle name="Normal 41 12 6 3 3 4" xfId="21494" xr:uid="{00000000-0005-0000-0000-0000AA460000}"/>
    <cellStyle name="Normal 41 12 6 3 3 4 2" xfId="43136" xr:uid="{00000000-0005-0000-0000-0000AB460000}"/>
    <cellStyle name="Normal 41 12 6 3 3 5" xfId="37128" xr:uid="{00000000-0005-0000-0000-0000AC460000}"/>
    <cellStyle name="Normal 41 12 6 3 4" xfId="16525" xr:uid="{00000000-0005-0000-0000-0000AD460000}"/>
    <cellStyle name="Normal 41 12 6 3 4 2" xfId="28495" xr:uid="{00000000-0005-0000-0000-0000AE460000}"/>
    <cellStyle name="Normal 41 12 6 3 4 2 2" xfId="50101" xr:uid="{00000000-0005-0000-0000-0000AF460000}"/>
    <cellStyle name="Normal 41 12 6 3 4 3" xfId="22528" xr:uid="{00000000-0005-0000-0000-0000B0460000}"/>
    <cellStyle name="Normal 41 12 6 3 4 3 2" xfId="44165" xr:uid="{00000000-0005-0000-0000-0000B1460000}"/>
    <cellStyle name="Normal 41 12 6 3 4 4" xfId="38180" xr:uid="{00000000-0005-0000-0000-0000B2460000}"/>
    <cellStyle name="Normal 41 12 6 3 5" xfId="25513" xr:uid="{00000000-0005-0000-0000-0000B3460000}"/>
    <cellStyle name="Normal 41 12 6 3 5 2" xfId="47130" xr:uid="{00000000-0005-0000-0000-0000B4460000}"/>
    <cellStyle name="Normal 41 12 6 3 6" xfId="19546" xr:uid="{00000000-0005-0000-0000-0000B5460000}"/>
    <cellStyle name="Normal 41 12 6 3 6 2" xfId="41188" xr:uid="{00000000-0005-0000-0000-0000B6460000}"/>
    <cellStyle name="Normal 41 12 6 3 7" xfId="35174" xr:uid="{00000000-0005-0000-0000-0000B7460000}"/>
    <cellStyle name="Normal 41 12 6 4" xfId="13776" xr:uid="{00000000-0005-0000-0000-0000B8460000}"/>
    <cellStyle name="Normal 41 12 6 4 2" xfId="16862" xr:uid="{00000000-0005-0000-0000-0000B9460000}"/>
    <cellStyle name="Normal 41 12 6 4 2 2" xfId="28831" xr:uid="{00000000-0005-0000-0000-0000BA460000}"/>
    <cellStyle name="Normal 41 12 6 4 2 2 2" xfId="50437" xr:uid="{00000000-0005-0000-0000-0000BB460000}"/>
    <cellStyle name="Normal 41 12 6 4 2 3" xfId="22864" xr:uid="{00000000-0005-0000-0000-0000BC460000}"/>
    <cellStyle name="Normal 41 12 6 4 2 3 2" xfId="44501" xr:uid="{00000000-0005-0000-0000-0000BD460000}"/>
    <cellStyle name="Normal 41 12 6 4 2 4" xfId="38517" xr:uid="{00000000-0005-0000-0000-0000BE460000}"/>
    <cellStyle name="Normal 41 12 6 4 3" xfId="25849" xr:uid="{00000000-0005-0000-0000-0000BF460000}"/>
    <cellStyle name="Normal 41 12 6 4 3 2" xfId="47463" xr:uid="{00000000-0005-0000-0000-0000C0460000}"/>
    <cellStyle name="Normal 41 12 6 4 4" xfId="19882" xr:uid="{00000000-0005-0000-0000-0000C1460000}"/>
    <cellStyle name="Normal 41 12 6 4 4 2" xfId="41524" xr:uid="{00000000-0005-0000-0000-0000C2460000}"/>
    <cellStyle name="Normal 41 12 6 4 5" xfId="35513" xr:uid="{00000000-0005-0000-0000-0000C3460000}"/>
    <cellStyle name="Normal 41 12 6 5" xfId="14750" xr:uid="{00000000-0005-0000-0000-0000C4460000}"/>
    <cellStyle name="Normal 41 12 6 5 2" xfId="17835" xr:uid="{00000000-0005-0000-0000-0000C5460000}"/>
    <cellStyle name="Normal 41 12 6 5 2 2" xfId="29803" xr:uid="{00000000-0005-0000-0000-0000C6460000}"/>
    <cellStyle name="Normal 41 12 6 5 2 2 2" xfId="51409" xr:uid="{00000000-0005-0000-0000-0000C7460000}"/>
    <cellStyle name="Normal 41 12 6 5 2 3" xfId="23836" xr:uid="{00000000-0005-0000-0000-0000C8460000}"/>
    <cellStyle name="Normal 41 12 6 5 2 3 2" xfId="45473" xr:uid="{00000000-0005-0000-0000-0000C9460000}"/>
    <cellStyle name="Normal 41 12 6 5 2 4" xfId="39490" xr:uid="{00000000-0005-0000-0000-0000CA460000}"/>
    <cellStyle name="Normal 41 12 6 5 3" xfId="26821" xr:uid="{00000000-0005-0000-0000-0000CB460000}"/>
    <cellStyle name="Normal 41 12 6 5 3 2" xfId="48435" xr:uid="{00000000-0005-0000-0000-0000CC460000}"/>
    <cellStyle name="Normal 41 12 6 5 4" xfId="20854" xr:uid="{00000000-0005-0000-0000-0000CD460000}"/>
    <cellStyle name="Normal 41 12 6 5 4 2" xfId="42496" xr:uid="{00000000-0005-0000-0000-0000CE460000}"/>
    <cellStyle name="Normal 41 12 6 5 5" xfId="36487" xr:uid="{00000000-0005-0000-0000-0000CF460000}"/>
    <cellStyle name="Normal 41 12 6 6" xfId="15863" xr:uid="{00000000-0005-0000-0000-0000D0460000}"/>
    <cellStyle name="Normal 41 12 6 6 2" xfId="27835" xr:uid="{00000000-0005-0000-0000-0000D1460000}"/>
    <cellStyle name="Normal 41 12 6 6 2 2" xfId="49441" xr:uid="{00000000-0005-0000-0000-0000D2460000}"/>
    <cellStyle name="Normal 41 12 6 6 3" xfId="21868" xr:uid="{00000000-0005-0000-0000-0000D3460000}"/>
    <cellStyle name="Normal 41 12 6 6 3 2" xfId="43505" xr:uid="{00000000-0005-0000-0000-0000D4460000}"/>
    <cellStyle name="Normal 41 12 6 6 4" xfId="37518" xr:uid="{00000000-0005-0000-0000-0000D5460000}"/>
    <cellStyle name="Normal 41 12 6 7" xfId="24850" xr:uid="{00000000-0005-0000-0000-0000D6460000}"/>
    <cellStyle name="Normal 41 12 6 7 2" xfId="46470" xr:uid="{00000000-0005-0000-0000-0000D7460000}"/>
    <cellStyle name="Normal 41 12 6 8" xfId="18883" xr:uid="{00000000-0005-0000-0000-0000D8460000}"/>
    <cellStyle name="Normal 41 12 6 8 2" xfId="40525" xr:uid="{00000000-0005-0000-0000-0000D9460000}"/>
    <cellStyle name="Normal 41 12 6 9" xfId="31841" xr:uid="{00000000-0005-0000-0000-0000DA460000}"/>
    <cellStyle name="Normal 41 12 7" xfId="8504" xr:uid="{00000000-0005-0000-0000-0000DB460000}"/>
    <cellStyle name="Normal 41 12 7 2" xfId="13146" xr:uid="{00000000-0005-0000-0000-0000DC460000}"/>
    <cellStyle name="Normal 41 12 7 2 2" xfId="14145" xr:uid="{00000000-0005-0000-0000-0000DD460000}"/>
    <cellStyle name="Normal 41 12 7 2 2 2" xfId="17230" xr:uid="{00000000-0005-0000-0000-0000DE460000}"/>
    <cellStyle name="Normal 41 12 7 2 2 2 2" xfId="29199" xr:uid="{00000000-0005-0000-0000-0000DF460000}"/>
    <cellStyle name="Normal 41 12 7 2 2 2 2 2" xfId="50805" xr:uid="{00000000-0005-0000-0000-0000E0460000}"/>
    <cellStyle name="Normal 41 12 7 2 2 2 3" xfId="23232" xr:uid="{00000000-0005-0000-0000-0000E1460000}"/>
    <cellStyle name="Normal 41 12 7 2 2 2 3 2" xfId="44869" xr:uid="{00000000-0005-0000-0000-0000E2460000}"/>
    <cellStyle name="Normal 41 12 7 2 2 2 4" xfId="38885" xr:uid="{00000000-0005-0000-0000-0000E3460000}"/>
    <cellStyle name="Normal 41 12 7 2 2 3" xfId="26217" xr:uid="{00000000-0005-0000-0000-0000E4460000}"/>
    <cellStyle name="Normal 41 12 7 2 2 3 2" xfId="47831" xr:uid="{00000000-0005-0000-0000-0000E5460000}"/>
    <cellStyle name="Normal 41 12 7 2 2 4" xfId="20250" xr:uid="{00000000-0005-0000-0000-0000E6460000}"/>
    <cellStyle name="Normal 41 12 7 2 2 4 2" xfId="41892" xr:uid="{00000000-0005-0000-0000-0000E7460000}"/>
    <cellStyle name="Normal 41 12 7 2 2 5" xfId="35882" xr:uid="{00000000-0005-0000-0000-0000E8460000}"/>
    <cellStyle name="Normal 41 12 7 2 3" xfId="15119" xr:uid="{00000000-0005-0000-0000-0000E9460000}"/>
    <cellStyle name="Normal 41 12 7 2 3 2" xfId="18204" xr:uid="{00000000-0005-0000-0000-0000EA460000}"/>
    <cellStyle name="Normal 41 12 7 2 3 2 2" xfId="30171" xr:uid="{00000000-0005-0000-0000-0000EB460000}"/>
    <cellStyle name="Normal 41 12 7 2 3 2 2 2" xfId="51777" xr:uid="{00000000-0005-0000-0000-0000EC460000}"/>
    <cellStyle name="Normal 41 12 7 2 3 2 3" xfId="24204" xr:uid="{00000000-0005-0000-0000-0000ED460000}"/>
    <cellStyle name="Normal 41 12 7 2 3 2 3 2" xfId="45841" xr:uid="{00000000-0005-0000-0000-0000EE460000}"/>
    <cellStyle name="Normal 41 12 7 2 3 2 4" xfId="39859" xr:uid="{00000000-0005-0000-0000-0000EF460000}"/>
    <cellStyle name="Normal 41 12 7 2 3 3" xfId="27189" xr:uid="{00000000-0005-0000-0000-0000F0460000}"/>
    <cellStyle name="Normal 41 12 7 2 3 3 2" xfId="48803" xr:uid="{00000000-0005-0000-0000-0000F1460000}"/>
    <cellStyle name="Normal 41 12 7 2 3 4" xfId="21222" xr:uid="{00000000-0005-0000-0000-0000F2460000}"/>
    <cellStyle name="Normal 41 12 7 2 3 4 2" xfId="42864" xr:uid="{00000000-0005-0000-0000-0000F3460000}"/>
    <cellStyle name="Normal 41 12 7 2 3 5" xfId="36856" xr:uid="{00000000-0005-0000-0000-0000F4460000}"/>
    <cellStyle name="Normal 41 12 7 2 4" xfId="16253" xr:uid="{00000000-0005-0000-0000-0000F5460000}"/>
    <cellStyle name="Normal 41 12 7 2 4 2" xfId="28223" xr:uid="{00000000-0005-0000-0000-0000F6460000}"/>
    <cellStyle name="Normal 41 12 7 2 4 2 2" xfId="49829" xr:uid="{00000000-0005-0000-0000-0000F7460000}"/>
    <cellStyle name="Normal 41 12 7 2 4 3" xfId="22256" xr:uid="{00000000-0005-0000-0000-0000F8460000}"/>
    <cellStyle name="Normal 41 12 7 2 4 3 2" xfId="43893" xr:uid="{00000000-0005-0000-0000-0000F9460000}"/>
    <cellStyle name="Normal 41 12 7 2 4 4" xfId="37908" xr:uid="{00000000-0005-0000-0000-0000FA460000}"/>
    <cellStyle name="Normal 41 12 7 2 5" xfId="25241" xr:uid="{00000000-0005-0000-0000-0000FB460000}"/>
    <cellStyle name="Normal 41 12 7 2 5 2" xfId="46858" xr:uid="{00000000-0005-0000-0000-0000FC460000}"/>
    <cellStyle name="Normal 41 12 7 2 6" xfId="19274" xr:uid="{00000000-0005-0000-0000-0000FD460000}"/>
    <cellStyle name="Normal 41 12 7 2 6 2" xfId="40916" xr:uid="{00000000-0005-0000-0000-0000FE460000}"/>
    <cellStyle name="Normal 41 12 7 2 7" xfId="34902" xr:uid="{00000000-0005-0000-0000-0000FF460000}"/>
    <cellStyle name="Normal 41 12 7 3" xfId="13466" xr:uid="{00000000-0005-0000-0000-000000470000}"/>
    <cellStyle name="Normal 41 12 7 3 2" xfId="14465" xr:uid="{00000000-0005-0000-0000-000001470000}"/>
    <cellStyle name="Normal 41 12 7 3 2 2" xfId="17550" xr:uid="{00000000-0005-0000-0000-000002470000}"/>
    <cellStyle name="Normal 41 12 7 3 2 2 2" xfId="29519" xr:uid="{00000000-0005-0000-0000-000003470000}"/>
    <cellStyle name="Normal 41 12 7 3 2 2 2 2" xfId="51125" xr:uid="{00000000-0005-0000-0000-000004470000}"/>
    <cellStyle name="Normal 41 12 7 3 2 2 3" xfId="23552" xr:uid="{00000000-0005-0000-0000-000005470000}"/>
    <cellStyle name="Normal 41 12 7 3 2 2 3 2" xfId="45189" xr:uid="{00000000-0005-0000-0000-000006470000}"/>
    <cellStyle name="Normal 41 12 7 3 2 2 4" xfId="39205" xr:uid="{00000000-0005-0000-0000-000007470000}"/>
    <cellStyle name="Normal 41 12 7 3 2 3" xfId="26537" xr:uid="{00000000-0005-0000-0000-000008470000}"/>
    <cellStyle name="Normal 41 12 7 3 2 3 2" xfId="48151" xr:uid="{00000000-0005-0000-0000-000009470000}"/>
    <cellStyle name="Normal 41 12 7 3 2 4" xfId="20570" xr:uid="{00000000-0005-0000-0000-00000A470000}"/>
    <cellStyle name="Normal 41 12 7 3 2 4 2" xfId="42212" xr:uid="{00000000-0005-0000-0000-00000B470000}"/>
    <cellStyle name="Normal 41 12 7 3 2 5" xfId="36202" xr:uid="{00000000-0005-0000-0000-00000C470000}"/>
    <cellStyle name="Normal 41 12 7 3 3" xfId="15439" xr:uid="{00000000-0005-0000-0000-00000D470000}"/>
    <cellStyle name="Normal 41 12 7 3 3 2" xfId="18524" xr:uid="{00000000-0005-0000-0000-00000E470000}"/>
    <cellStyle name="Normal 41 12 7 3 3 2 2" xfId="30491" xr:uid="{00000000-0005-0000-0000-00000F470000}"/>
    <cellStyle name="Normal 41 12 7 3 3 2 2 2" xfId="52097" xr:uid="{00000000-0005-0000-0000-000010470000}"/>
    <cellStyle name="Normal 41 12 7 3 3 2 3" xfId="24524" xr:uid="{00000000-0005-0000-0000-000011470000}"/>
    <cellStyle name="Normal 41 12 7 3 3 2 3 2" xfId="46161" xr:uid="{00000000-0005-0000-0000-000012470000}"/>
    <cellStyle name="Normal 41 12 7 3 3 2 4" xfId="40179" xr:uid="{00000000-0005-0000-0000-000013470000}"/>
    <cellStyle name="Normal 41 12 7 3 3 3" xfId="27509" xr:uid="{00000000-0005-0000-0000-000014470000}"/>
    <cellStyle name="Normal 41 12 7 3 3 3 2" xfId="49123" xr:uid="{00000000-0005-0000-0000-000015470000}"/>
    <cellStyle name="Normal 41 12 7 3 3 4" xfId="21542" xr:uid="{00000000-0005-0000-0000-000016470000}"/>
    <cellStyle name="Normal 41 12 7 3 3 4 2" xfId="43184" xr:uid="{00000000-0005-0000-0000-000017470000}"/>
    <cellStyle name="Normal 41 12 7 3 3 5" xfId="37176" xr:uid="{00000000-0005-0000-0000-000018470000}"/>
    <cellStyle name="Normal 41 12 7 3 4" xfId="16573" xr:uid="{00000000-0005-0000-0000-000019470000}"/>
    <cellStyle name="Normal 41 12 7 3 4 2" xfId="28543" xr:uid="{00000000-0005-0000-0000-00001A470000}"/>
    <cellStyle name="Normal 41 12 7 3 4 2 2" xfId="50149" xr:uid="{00000000-0005-0000-0000-00001B470000}"/>
    <cellStyle name="Normal 41 12 7 3 4 3" xfId="22576" xr:uid="{00000000-0005-0000-0000-00001C470000}"/>
    <cellStyle name="Normal 41 12 7 3 4 3 2" xfId="44213" xr:uid="{00000000-0005-0000-0000-00001D470000}"/>
    <cellStyle name="Normal 41 12 7 3 4 4" xfId="38228" xr:uid="{00000000-0005-0000-0000-00001E470000}"/>
    <cellStyle name="Normal 41 12 7 3 5" xfId="25561" xr:uid="{00000000-0005-0000-0000-00001F470000}"/>
    <cellStyle name="Normal 41 12 7 3 5 2" xfId="47178" xr:uid="{00000000-0005-0000-0000-000020470000}"/>
    <cellStyle name="Normal 41 12 7 3 6" xfId="19594" xr:uid="{00000000-0005-0000-0000-000021470000}"/>
    <cellStyle name="Normal 41 12 7 3 6 2" xfId="41236" xr:uid="{00000000-0005-0000-0000-000022470000}"/>
    <cellStyle name="Normal 41 12 7 3 7" xfId="35222" xr:uid="{00000000-0005-0000-0000-000023470000}"/>
    <cellStyle name="Normal 41 12 7 4" xfId="13824" xr:uid="{00000000-0005-0000-0000-000024470000}"/>
    <cellStyle name="Normal 41 12 7 4 2" xfId="16910" xr:uid="{00000000-0005-0000-0000-000025470000}"/>
    <cellStyle name="Normal 41 12 7 4 2 2" xfId="28879" xr:uid="{00000000-0005-0000-0000-000026470000}"/>
    <cellStyle name="Normal 41 12 7 4 2 2 2" xfId="50485" xr:uid="{00000000-0005-0000-0000-000027470000}"/>
    <cellStyle name="Normal 41 12 7 4 2 3" xfId="22912" xr:uid="{00000000-0005-0000-0000-000028470000}"/>
    <cellStyle name="Normal 41 12 7 4 2 3 2" xfId="44549" xr:uid="{00000000-0005-0000-0000-000029470000}"/>
    <cellStyle name="Normal 41 12 7 4 2 4" xfId="38565" xr:uid="{00000000-0005-0000-0000-00002A470000}"/>
    <cellStyle name="Normal 41 12 7 4 3" xfId="25897" xr:uid="{00000000-0005-0000-0000-00002B470000}"/>
    <cellStyle name="Normal 41 12 7 4 3 2" xfId="47511" xr:uid="{00000000-0005-0000-0000-00002C470000}"/>
    <cellStyle name="Normal 41 12 7 4 4" xfId="19930" xr:uid="{00000000-0005-0000-0000-00002D470000}"/>
    <cellStyle name="Normal 41 12 7 4 4 2" xfId="41572" xr:uid="{00000000-0005-0000-0000-00002E470000}"/>
    <cellStyle name="Normal 41 12 7 4 5" xfId="35561" xr:uid="{00000000-0005-0000-0000-00002F470000}"/>
    <cellStyle name="Normal 41 12 7 5" xfId="14798" xr:uid="{00000000-0005-0000-0000-000030470000}"/>
    <cellStyle name="Normal 41 12 7 5 2" xfId="17883" xr:uid="{00000000-0005-0000-0000-000031470000}"/>
    <cellStyle name="Normal 41 12 7 5 2 2" xfId="29851" xr:uid="{00000000-0005-0000-0000-000032470000}"/>
    <cellStyle name="Normal 41 12 7 5 2 2 2" xfId="51457" xr:uid="{00000000-0005-0000-0000-000033470000}"/>
    <cellStyle name="Normal 41 12 7 5 2 3" xfId="23884" xr:uid="{00000000-0005-0000-0000-000034470000}"/>
    <cellStyle name="Normal 41 12 7 5 2 3 2" xfId="45521" xr:uid="{00000000-0005-0000-0000-000035470000}"/>
    <cellStyle name="Normal 41 12 7 5 2 4" xfId="39538" xr:uid="{00000000-0005-0000-0000-000036470000}"/>
    <cellStyle name="Normal 41 12 7 5 3" xfId="26869" xr:uid="{00000000-0005-0000-0000-000037470000}"/>
    <cellStyle name="Normal 41 12 7 5 3 2" xfId="48483" xr:uid="{00000000-0005-0000-0000-000038470000}"/>
    <cellStyle name="Normal 41 12 7 5 4" xfId="20902" xr:uid="{00000000-0005-0000-0000-000039470000}"/>
    <cellStyle name="Normal 41 12 7 5 4 2" xfId="42544" xr:uid="{00000000-0005-0000-0000-00003A470000}"/>
    <cellStyle name="Normal 41 12 7 5 5" xfId="36535" xr:uid="{00000000-0005-0000-0000-00003B470000}"/>
    <cellStyle name="Normal 41 12 7 6" xfId="15911" xr:uid="{00000000-0005-0000-0000-00003C470000}"/>
    <cellStyle name="Normal 41 12 7 6 2" xfId="27883" xr:uid="{00000000-0005-0000-0000-00003D470000}"/>
    <cellStyle name="Normal 41 12 7 6 2 2" xfId="49489" xr:uid="{00000000-0005-0000-0000-00003E470000}"/>
    <cellStyle name="Normal 41 12 7 6 3" xfId="21916" xr:uid="{00000000-0005-0000-0000-00003F470000}"/>
    <cellStyle name="Normal 41 12 7 6 3 2" xfId="43553" xr:uid="{00000000-0005-0000-0000-000040470000}"/>
    <cellStyle name="Normal 41 12 7 6 4" xfId="37566" xr:uid="{00000000-0005-0000-0000-000041470000}"/>
    <cellStyle name="Normal 41 12 7 7" xfId="24898" xr:uid="{00000000-0005-0000-0000-000042470000}"/>
    <cellStyle name="Normal 41 12 7 7 2" xfId="46518" xr:uid="{00000000-0005-0000-0000-000043470000}"/>
    <cellStyle name="Normal 41 12 7 8" xfId="18931" xr:uid="{00000000-0005-0000-0000-000044470000}"/>
    <cellStyle name="Normal 41 12 7 8 2" xfId="40573" xr:uid="{00000000-0005-0000-0000-000045470000}"/>
    <cellStyle name="Normal 41 12 7 9" xfId="31972" xr:uid="{00000000-0005-0000-0000-000046470000}"/>
    <cellStyle name="Normal 41 12 8" xfId="12888" xr:uid="{00000000-0005-0000-0000-000047470000}"/>
    <cellStyle name="Normal 41 12 8 2" xfId="13887" xr:uid="{00000000-0005-0000-0000-000048470000}"/>
    <cellStyle name="Normal 41 12 8 2 2" xfId="16972" xr:uid="{00000000-0005-0000-0000-000049470000}"/>
    <cellStyle name="Normal 41 12 8 2 2 2" xfId="28941" xr:uid="{00000000-0005-0000-0000-00004A470000}"/>
    <cellStyle name="Normal 41 12 8 2 2 2 2" xfId="50547" xr:uid="{00000000-0005-0000-0000-00004B470000}"/>
    <cellStyle name="Normal 41 12 8 2 2 3" xfId="22974" xr:uid="{00000000-0005-0000-0000-00004C470000}"/>
    <cellStyle name="Normal 41 12 8 2 2 3 2" xfId="44611" xr:uid="{00000000-0005-0000-0000-00004D470000}"/>
    <cellStyle name="Normal 41 12 8 2 2 4" xfId="38627" xr:uid="{00000000-0005-0000-0000-00004E470000}"/>
    <cellStyle name="Normal 41 12 8 2 3" xfId="25959" xr:uid="{00000000-0005-0000-0000-00004F470000}"/>
    <cellStyle name="Normal 41 12 8 2 3 2" xfId="47573" xr:uid="{00000000-0005-0000-0000-000050470000}"/>
    <cellStyle name="Normal 41 12 8 2 4" xfId="19992" xr:uid="{00000000-0005-0000-0000-000051470000}"/>
    <cellStyle name="Normal 41 12 8 2 4 2" xfId="41634" xr:uid="{00000000-0005-0000-0000-000052470000}"/>
    <cellStyle name="Normal 41 12 8 2 5" xfId="35624" xr:uid="{00000000-0005-0000-0000-000053470000}"/>
    <cellStyle name="Normal 41 12 8 3" xfId="14861" xr:uid="{00000000-0005-0000-0000-000054470000}"/>
    <cellStyle name="Normal 41 12 8 3 2" xfId="17946" xr:uid="{00000000-0005-0000-0000-000055470000}"/>
    <cellStyle name="Normal 41 12 8 3 2 2" xfId="29913" xr:uid="{00000000-0005-0000-0000-000056470000}"/>
    <cellStyle name="Normal 41 12 8 3 2 2 2" xfId="51519" xr:uid="{00000000-0005-0000-0000-000057470000}"/>
    <cellStyle name="Normal 41 12 8 3 2 3" xfId="23946" xr:uid="{00000000-0005-0000-0000-000058470000}"/>
    <cellStyle name="Normal 41 12 8 3 2 3 2" xfId="45583" xr:uid="{00000000-0005-0000-0000-000059470000}"/>
    <cellStyle name="Normal 41 12 8 3 2 4" xfId="39601" xr:uid="{00000000-0005-0000-0000-00005A470000}"/>
    <cellStyle name="Normal 41 12 8 3 3" xfId="26931" xr:uid="{00000000-0005-0000-0000-00005B470000}"/>
    <cellStyle name="Normal 41 12 8 3 3 2" xfId="48545" xr:uid="{00000000-0005-0000-0000-00005C470000}"/>
    <cellStyle name="Normal 41 12 8 3 4" xfId="20964" xr:uid="{00000000-0005-0000-0000-00005D470000}"/>
    <cellStyle name="Normal 41 12 8 3 4 2" xfId="42606" xr:uid="{00000000-0005-0000-0000-00005E470000}"/>
    <cellStyle name="Normal 41 12 8 3 5" xfId="36598" xr:uid="{00000000-0005-0000-0000-00005F470000}"/>
    <cellStyle name="Normal 41 12 8 4" xfId="15995" xr:uid="{00000000-0005-0000-0000-000060470000}"/>
    <cellStyle name="Normal 41 12 8 4 2" xfId="27965" xr:uid="{00000000-0005-0000-0000-000061470000}"/>
    <cellStyle name="Normal 41 12 8 4 2 2" xfId="49571" xr:uid="{00000000-0005-0000-0000-000062470000}"/>
    <cellStyle name="Normal 41 12 8 4 3" xfId="21998" xr:uid="{00000000-0005-0000-0000-000063470000}"/>
    <cellStyle name="Normal 41 12 8 4 3 2" xfId="43635" xr:uid="{00000000-0005-0000-0000-000064470000}"/>
    <cellStyle name="Normal 41 12 8 4 4" xfId="37650" xr:uid="{00000000-0005-0000-0000-000065470000}"/>
    <cellStyle name="Normal 41 12 8 5" xfId="24983" xr:uid="{00000000-0005-0000-0000-000066470000}"/>
    <cellStyle name="Normal 41 12 8 5 2" xfId="46600" xr:uid="{00000000-0005-0000-0000-000067470000}"/>
    <cellStyle name="Normal 41 12 8 6" xfId="19016" xr:uid="{00000000-0005-0000-0000-000068470000}"/>
    <cellStyle name="Normal 41 12 8 6 2" xfId="40658" xr:uid="{00000000-0005-0000-0000-000069470000}"/>
    <cellStyle name="Normal 41 12 8 7" xfId="34644" xr:uid="{00000000-0005-0000-0000-00006A470000}"/>
    <cellStyle name="Normal 41 12 9" xfId="13208" xr:uid="{00000000-0005-0000-0000-00006B470000}"/>
    <cellStyle name="Normal 41 12 9 2" xfId="14207" xr:uid="{00000000-0005-0000-0000-00006C470000}"/>
    <cellStyle name="Normal 41 12 9 2 2" xfId="17292" xr:uid="{00000000-0005-0000-0000-00006D470000}"/>
    <cellStyle name="Normal 41 12 9 2 2 2" xfId="29261" xr:uid="{00000000-0005-0000-0000-00006E470000}"/>
    <cellStyle name="Normal 41 12 9 2 2 2 2" xfId="50867" xr:uid="{00000000-0005-0000-0000-00006F470000}"/>
    <cellStyle name="Normal 41 12 9 2 2 3" xfId="23294" xr:uid="{00000000-0005-0000-0000-000070470000}"/>
    <cellStyle name="Normal 41 12 9 2 2 3 2" xfId="44931" xr:uid="{00000000-0005-0000-0000-000071470000}"/>
    <cellStyle name="Normal 41 12 9 2 2 4" xfId="38947" xr:uid="{00000000-0005-0000-0000-000072470000}"/>
    <cellStyle name="Normal 41 12 9 2 3" xfId="26279" xr:uid="{00000000-0005-0000-0000-000073470000}"/>
    <cellStyle name="Normal 41 12 9 2 3 2" xfId="47893" xr:uid="{00000000-0005-0000-0000-000074470000}"/>
    <cellStyle name="Normal 41 12 9 2 4" xfId="20312" xr:uid="{00000000-0005-0000-0000-000075470000}"/>
    <cellStyle name="Normal 41 12 9 2 4 2" xfId="41954" xr:uid="{00000000-0005-0000-0000-000076470000}"/>
    <cellStyle name="Normal 41 12 9 2 5" xfId="35944" xr:uid="{00000000-0005-0000-0000-000077470000}"/>
    <cellStyle name="Normal 41 12 9 3" xfId="15181" xr:uid="{00000000-0005-0000-0000-000078470000}"/>
    <cellStyle name="Normal 41 12 9 3 2" xfId="18266" xr:uid="{00000000-0005-0000-0000-000079470000}"/>
    <cellStyle name="Normal 41 12 9 3 2 2" xfId="30233" xr:uid="{00000000-0005-0000-0000-00007A470000}"/>
    <cellStyle name="Normal 41 12 9 3 2 2 2" xfId="51839" xr:uid="{00000000-0005-0000-0000-00007B470000}"/>
    <cellStyle name="Normal 41 12 9 3 2 3" xfId="24266" xr:uid="{00000000-0005-0000-0000-00007C470000}"/>
    <cellStyle name="Normal 41 12 9 3 2 3 2" xfId="45903" xr:uid="{00000000-0005-0000-0000-00007D470000}"/>
    <cellStyle name="Normal 41 12 9 3 2 4" xfId="39921" xr:uid="{00000000-0005-0000-0000-00007E470000}"/>
    <cellStyle name="Normal 41 12 9 3 3" xfId="27251" xr:uid="{00000000-0005-0000-0000-00007F470000}"/>
    <cellStyle name="Normal 41 12 9 3 3 2" xfId="48865" xr:uid="{00000000-0005-0000-0000-000080470000}"/>
    <cellStyle name="Normal 41 12 9 3 4" xfId="21284" xr:uid="{00000000-0005-0000-0000-000081470000}"/>
    <cellStyle name="Normal 41 12 9 3 4 2" xfId="42926" xr:uid="{00000000-0005-0000-0000-000082470000}"/>
    <cellStyle name="Normal 41 12 9 3 5" xfId="36918" xr:uid="{00000000-0005-0000-0000-000083470000}"/>
    <cellStyle name="Normal 41 12 9 4" xfId="16315" xr:uid="{00000000-0005-0000-0000-000084470000}"/>
    <cellStyle name="Normal 41 12 9 4 2" xfId="28285" xr:uid="{00000000-0005-0000-0000-000085470000}"/>
    <cellStyle name="Normal 41 12 9 4 2 2" xfId="49891" xr:uid="{00000000-0005-0000-0000-000086470000}"/>
    <cellStyle name="Normal 41 12 9 4 3" xfId="22318" xr:uid="{00000000-0005-0000-0000-000087470000}"/>
    <cellStyle name="Normal 41 12 9 4 3 2" xfId="43955" xr:uid="{00000000-0005-0000-0000-000088470000}"/>
    <cellStyle name="Normal 41 12 9 4 4" xfId="37970" xr:uid="{00000000-0005-0000-0000-000089470000}"/>
    <cellStyle name="Normal 41 12 9 5" xfId="25303" xr:uid="{00000000-0005-0000-0000-00008A470000}"/>
    <cellStyle name="Normal 41 12 9 5 2" xfId="46920" xr:uid="{00000000-0005-0000-0000-00008B470000}"/>
    <cellStyle name="Normal 41 12 9 6" xfId="19336" xr:uid="{00000000-0005-0000-0000-00008C470000}"/>
    <cellStyle name="Normal 41 12 9 6 2" xfId="40978" xr:uid="{00000000-0005-0000-0000-00008D470000}"/>
    <cellStyle name="Normal 41 12 9 7" xfId="34964" xr:uid="{00000000-0005-0000-0000-00008E470000}"/>
    <cellStyle name="Normal 41 13" xfId="5653" xr:uid="{00000000-0005-0000-0000-00008F470000}"/>
    <cellStyle name="Normal 41 13 10" xfId="13566" xr:uid="{00000000-0005-0000-0000-000090470000}"/>
    <cellStyle name="Normal 41 13 10 2" xfId="16652" xr:uid="{00000000-0005-0000-0000-000091470000}"/>
    <cellStyle name="Normal 41 13 10 2 2" xfId="28622" xr:uid="{00000000-0005-0000-0000-000092470000}"/>
    <cellStyle name="Normal 41 13 10 2 2 2" xfId="50228" xr:uid="{00000000-0005-0000-0000-000093470000}"/>
    <cellStyle name="Normal 41 13 10 2 3" xfId="22655" xr:uid="{00000000-0005-0000-0000-000094470000}"/>
    <cellStyle name="Normal 41 13 10 2 3 2" xfId="44292" xr:uid="{00000000-0005-0000-0000-000095470000}"/>
    <cellStyle name="Normal 41 13 10 2 4" xfId="38307" xr:uid="{00000000-0005-0000-0000-000096470000}"/>
    <cellStyle name="Normal 41 13 10 3" xfId="25640" xr:uid="{00000000-0005-0000-0000-000097470000}"/>
    <cellStyle name="Normal 41 13 10 3 2" xfId="47254" xr:uid="{00000000-0005-0000-0000-000098470000}"/>
    <cellStyle name="Normal 41 13 10 4" xfId="19673" xr:uid="{00000000-0005-0000-0000-000099470000}"/>
    <cellStyle name="Normal 41 13 10 4 2" xfId="41315" xr:uid="{00000000-0005-0000-0000-00009A470000}"/>
    <cellStyle name="Normal 41 13 10 5" xfId="35303" xr:uid="{00000000-0005-0000-0000-00009B470000}"/>
    <cellStyle name="Normal 41 13 11" xfId="14541" xr:uid="{00000000-0005-0000-0000-00009C470000}"/>
    <cellStyle name="Normal 41 13 11 2" xfId="17626" xr:uid="{00000000-0005-0000-0000-00009D470000}"/>
    <cellStyle name="Normal 41 13 11 2 2" xfId="29594" xr:uid="{00000000-0005-0000-0000-00009E470000}"/>
    <cellStyle name="Normal 41 13 11 2 2 2" xfId="51200" xr:uid="{00000000-0005-0000-0000-00009F470000}"/>
    <cellStyle name="Normal 41 13 11 2 3" xfId="23627" xr:uid="{00000000-0005-0000-0000-0000A0470000}"/>
    <cellStyle name="Normal 41 13 11 2 3 2" xfId="45264" xr:uid="{00000000-0005-0000-0000-0000A1470000}"/>
    <cellStyle name="Normal 41 13 11 2 4" xfId="39281" xr:uid="{00000000-0005-0000-0000-0000A2470000}"/>
    <cellStyle name="Normal 41 13 11 3" xfId="26612" xr:uid="{00000000-0005-0000-0000-0000A3470000}"/>
    <cellStyle name="Normal 41 13 11 3 2" xfId="48226" xr:uid="{00000000-0005-0000-0000-0000A4470000}"/>
    <cellStyle name="Normal 41 13 11 4" xfId="20645" xr:uid="{00000000-0005-0000-0000-0000A5470000}"/>
    <cellStyle name="Normal 41 13 11 4 2" xfId="42287" xr:uid="{00000000-0005-0000-0000-0000A6470000}"/>
    <cellStyle name="Normal 41 13 11 5" xfId="36278" xr:uid="{00000000-0005-0000-0000-0000A7470000}"/>
    <cellStyle name="Normal 41 13 12" xfId="15654" xr:uid="{00000000-0005-0000-0000-0000A8470000}"/>
    <cellStyle name="Normal 41 13 12 2" xfId="27626" xr:uid="{00000000-0005-0000-0000-0000A9470000}"/>
    <cellStyle name="Normal 41 13 12 2 2" xfId="49232" xr:uid="{00000000-0005-0000-0000-0000AA470000}"/>
    <cellStyle name="Normal 41 13 12 3" xfId="21659" xr:uid="{00000000-0005-0000-0000-0000AB470000}"/>
    <cellStyle name="Normal 41 13 12 3 2" xfId="43296" xr:uid="{00000000-0005-0000-0000-0000AC470000}"/>
    <cellStyle name="Normal 41 13 12 4" xfId="37309" xr:uid="{00000000-0005-0000-0000-0000AD470000}"/>
    <cellStyle name="Normal 41 13 13" xfId="24641" xr:uid="{00000000-0005-0000-0000-0000AE470000}"/>
    <cellStyle name="Normal 41 13 13 2" xfId="46261" xr:uid="{00000000-0005-0000-0000-0000AF470000}"/>
    <cellStyle name="Normal 41 13 14" xfId="18674" xr:uid="{00000000-0005-0000-0000-0000B0470000}"/>
    <cellStyle name="Normal 41 13 14 2" xfId="40316" xr:uid="{00000000-0005-0000-0000-0000B1470000}"/>
    <cellStyle name="Normal 41 13 15" xfId="31239" xr:uid="{00000000-0005-0000-0000-0000B2470000}"/>
    <cellStyle name="Normal 41 13 2" xfId="7281" xr:uid="{00000000-0005-0000-0000-0000B3470000}"/>
    <cellStyle name="Normal 41 13 2 2" xfId="12978" xr:uid="{00000000-0005-0000-0000-0000B4470000}"/>
    <cellStyle name="Normal 41 13 2 2 2" xfId="13977" xr:uid="{00000000-0005-0000-0000-0000B5470000}"/>
    <cellStyle name="Normal 41 13 2 2 2 2" xfId="17062" xr:uid="{00000000-0005-0000-0000-0000B6470000}"/>
    <cellStyle name="Normal 41 13 2 2 2 2 2" xfId="29031" xr:uid="{00000000-0005-0000-0000-0000B7470000}"/>
    <cellStyle name="Normal 41 13 2 2 2 2 2 2" xfId="50637" xr:uid="{00000000-0005-0000-0000-0000B8470000}"/>
    <cellStyle name="Normal 41 13 2 2 2 2 3" xfId="23064" xr:uid="{00000000-0005-0000-0000-0000B9470000}"/>
    <cellStyle name="Normal 41 13 2 2 2 2 3 2" xfId="44701" xr:uid="{00000000-0005-0000-0000-0000BA470000}"/>
    <cellStyle name="Normal 41 13 2 2 2 2 4" xfId="38717" xr:uid="{00000000-0005-0000-0000-0000BB470000}"/>
    <cellStyle name="Normal 41 13 2 2 2 3" xfId="26049" xr:uid="{00000000-0005-0000-0000-0000BC470000}"/>
    <cellStyle name="Normal 41 13 2 2 2 3 2" xfId="47663" xr:uid="{00000000-0005-0000-0000-0000BD470000}"/>
    <cellStyle name="Normal 41 13 2 2 2 4" xfId="20082" xr:uid="{00000000-0005-0000-0000-0000BE470000}"/>
    <cellStyle name="Normal 41 13 2 2 2 4 2" xfId="41724" xr:uid="{00000000-0005-0000-0000-0000BF470000}"/>
    <cellStyle name="Normal 41 13 2 2 2 5" xfId="35714" xr:uid="{00000000-0005-0000-0000-0000C0470000}"/>
    <cellStyle name="Normal 41 13 2 2 3" xfId="14951" xr:uid="{00000000-0005-0000-0000-0000C1470000}"/>
    <cellStyle name="Normal 41 13 2 2 3 2" xfId="18036" xr:uid="{00000000-0005-0000-0000-0000C2470000}"/>
    <cellStyle name="Normal 41 13 2 2 3 2 2" xfId="30003" xr:uid="{00000000-0005-0000-0000-0000C3470000}"/>
    <cellStyle name="Normal 41 13 2 2 3 2 2 2" xfId="51609" xr:uid="{00000000-0005-0000-0000-0000C4470000}"/>
    <cellStyle name="Normal 41 13 2 2 3 2 3" xfId="24036" xr:uid="{00000000-0005-0000-0000-0000C5470000}"/>
    <cellStyle name="Normal 41 13 2 2 3 2 3 2" xfId="45673" xr:uid="{00000000-0005-0000-0000-0000C6470000}"/>
    <cellStyle name="Normal 41 13 2 2 3 2 4" xfId="39691" xr:uid="{00000000-0005-0000-0000-0000C7470000}"/>
    <cellStyle name="Normal 41 13 2 2 3 3" xfId="27021" xr:uid="{00000000-0005-0000-0000-0000C8470000}"/>
    <cellStyle name="Normal 41 13 2 2 3 3 2" xfId="48635" xr:uid="{00000000-0005-0000-0000-0000C9470000}"/>
    <cellStyle name="Normal 41 13 2 2 3 4" xfId="21054" xr:uid="{00000000-0005-0000-0000-0000CA470000}"/>
    <cellStyle name="Normal 41 13 2 2 3 4 2" xfId="42696" xr:uid="{00000000-0005-0000-0000-0000CB470000}"/>
    <cellStyle name="Normal 41 13 2 2 3 5" xfId="36688" xr:uid="{00000000-0005-0000-0000-0000CC470000}"/>
    <cellStyle name="Normal 41 13 2 2 4" xfId="16085" xr:uid="{00000000-0005-0000-0000-0000CD470000}"/>
    <cellStyle name="Normal 41 13 2 2 4 2" xfId="28055" xr:uid="{00000000-0005-0000-0000-0000CE470000}"/>
    <cellStyle name="Normal 41 13 2 2 4 2 2" xfId="49661" xr:uid="{00000000-0005-0000-0000-0000CF470000}"/>
    <cellStyle name="Normal 41 13 2 2 4 3" xfId="22088" xr:uid="{00000000-0005-0000-0000-0000D0470000}"/>
    <cellStyle name="Normal 41 13 2 2 4 3 2" xfId="43725" xr:uid="{00000000-0005-0000-0000-0000D1470000}"/>
    <cellStyle name="Normal 41 13 2 2 4 4" xfId="37740" xr:uid="{00000000-0005-0000-0000-0000D2470000}"/>
    <cellStyle name="Normal 41 13 2 2 5" xfId="25073" xr:uid="{00000000-0005-0000-0000-0000D3470000}"/>
    <cellStyle name="Normal 41 13 2 2 5 2" xfId="46690" xr:uid="{00000000-0005-0000-0000-0000D4470000}"/>
    <cellStyle name="Normal 41 13 2 2 6" xfId="19106" xr:uid="{00000000-0005-0000-0000-0000D5470000}"/>
    <cellStyle name="Normal 41 13 2 2 6 2" xfId="40748" xr:uid="{00000000-0005-0000-0000-0000D6470000}"/>
    <cellStyle name="Normal 41 13 2 2 7" xfId="34734" xr:uid="{00000000-0005-0000-0000-0000D7470000}"/>
    <cellStyle name="Normal 41 13 2 3" xfId="13298" xr:uid="{00000000-0005-0000-0000-0000D8470000}"/>
    <cellStyle name="Normal 41 13 2 3 2" xfId="14297" xr:uid="{00000000-0005-0000-0000-0000D9470000}"/>
    <cellStyle name="Normal 41 13 2 3 2 2" xfId="17382" xr:uid="{00000000-0005-0000-0000-0000DA470000}"/>
    <cellStyle name="Normal 41 13 2 3 2 2 2" xfId="29351" xr:uid="{00000000-0005-0000-0000-0000DB470000}"/>
    <cellStyle name="Normal 41 13 2 3 2 2 2 2" xfId="50957" xr:uid="{00000000-0005-0000-0000-0000DC470000}"/>
    <cellStyle name="Normal 41 13 2 3 2 2 3" xfId="23384" xr:uid="{00000000-0005-0000-0000-0000DD470000}"/>
    <cellStyle name="Normal 41 13 2 3 2 2 3 2" xfId="45021" xr:uid="{00000000-0005-0000-0000-0000DE470000}"/>
    <cellStyle name="Normal 41 13 2 3 2 2 4" xfId="39037" xr:uid="{00000000-0005-0000-0000-0000DF470000}"/>
    <cellStyle name="Normal 41 13 2 3 2 3" xfId="26369" xr:uid="{00000000-0005-0000-0000-0000E0470000}"/>
    <cellStyle name="Normal 41 13 2 3 2 3 2" xfId="47983" xr:uid="{00000000-0005-0000-0000-0000E1470000}"/>
    <cellStyle name="Normal 41 13 2 3 2 4" xfId="20402" xr:uid="{00000000-0005-0000-0000-0000E2470000}"/>
    <cellStyle name="Normal 41 13 2 3 2 4 2" xfId="42044" xr:uid="{00000000-0005-0000-0000-0000E3470000}"/>
    <cellStyle name="Normal 41 13 2 3 2 5" xfId="36034" xr:uid="{00000000-0005-0000-0000-0000E4470000}"/>
    <cellStyle name="Normal 41 13 2 3 3" xfId="15271" xr:uid="{00000000-0005-0000-0000-0000E5470000}"/>
    <cellStyle name="Normal 41 13 2 3 3 2" xfId="18356" xr:uid="{00000000-0005-0000-0000-0000E6470000}"/>
    <cellStyle name="Normal 41 13 2 3 3 2 2" xfId="30323" xr:uid="{00000000-0005-0000-0000-0000E7470000}"/>
    <cellStyle name="Normal 41 13 2 3 3 2 2 2" xfId="51929" xr:uid="{00000000-0005-0000-0000-0000E8470000}"/>
    <cellStyle name="Normal 41 13 2 3 3 2 3" xfId="24356" xr:uid="{00000000-0005-0000-0000-0000E9470000}"/>
    <cellStyle name="Normal 41 13 2 3 3 2 3 2" xfId="45993" xr:uid="{00000000-0005-0000-0000-0000EA470000}"/>
    <cellStyle name="Normal 41 13 2 3 3 2 4" xfId="40011" xr:uid="{00000000-0005-0000-0000-0000EB470000}"/>
    <cellStyle name="Normal 41 13 2 3 3 3" xfId="27341" xr:uid="{00000000-0005-0000-0000-0000EC470000}"/>
    <cellStyle name="Normal 41 13 2 3 3 3 2" xfId="48955" xr:uid="{00000000-0005-0000-0000-0000ED470000}"/>
    <cellStyle name="Normal 41 13 2 3 3 4" xfId="21374" xr:uid="{00000000-0005-0000-0000-0000EE470000}"/>
    <cellStyle name="Normal 41 13 2 3 3 4 2" xfId="43016" xr:uid="{00000000-0005-0000-0000-0000EF470000}"/>
    <cellStyle name="Normal 41 13 2 3 3 5" xfId="37008" xr:uid="{00000000-0005-0000-0000-0000F0470000}"/>
    <cellStyle name="Normal 41 13 2 3 4" xfId="16405" xr:uid="{00000000-0005-0000-0000-0000F1470000}"/>
    <cellStyle name="Normal 41 13 2 3 4 2" xfId="28375" xr:uid="{00000000-0005-0000-0000-0000F2470000}"/>
    <cellStyle name="Normal 41 13 2 3 4 2 2" xfId="49981" xr:uid="{00000000-0005-0000-0000-0000F3470000}"/>
    <cellStyle name="Normal 41 13 2 3 4 3" xfId="22408" xr:uid="{00000000-0005-0000-0000-0000F4470000}"/>
    <cellStyle name="Normal 41 13 2 3 4 3 2" xfId="44045" xr:uid="{00000000-0005-0000-0000-0000F5470000}"/>
    <cellStyle name="Normal 41 13 2 3 4 4" xfId="38060" xr:uid="{00000000-0005-0000-0000-0000F6470000}"/>
    <cellStyle name="Normal 41 13 2 3 5" xfId="25393" xr:uid="{00000000-0005-0000-0000-0000F7470000}"/>
    <cellStyle name="Normal 41 13 2 3 5 2" xfId="47010" xr:uid="{00000000-0005-0000-0000-0000F8470000}"/>
    <cellStyle name="Normal 41 13 2 3 6" xfId="19426" xr:uid="{00000000-0005-0000-0000-0000F9470000}"/>
    <cellStyle name="Normal 41 13 2 3 6 2" xfId="41068" xr:uid="{00000000-0005-0000-0000-0000FA470000}"/>
    <cellStyle name="Normal 41 13 2 3 7" xfId="35054" xr:uid="{00000000-0005-0000-0000-0000FB470000}"/>
    <cellStyle name="Normal 41 13 2 4" xfId="13656" xr:uid="{00000000-0005-0000-0000-0000FC470000}"/>
    <cellStyle name="Normal 41 13 2 4 2" xfId="16742" xr:uid="{00000000-0005-0000-0000-0000FD470000}"/>
    <cellStyle name="Normal 41 13 2 4 2 2" xfId="28711" xr:uid="{00000000-0005-0000-0000-0000FE470000}"/>
    <cellStyle name="Normal 41 13 2 4 2 2 2" xfId="50317" xr:uid="{00000000-0005-0000-0000-0000FF470000}"/>
    <cellStyle name="Normal 41 13 2 4 2 3" xfId="22744" xr:uid="{00000000-0005-0000-0000-000000480000}"/>
    <cellStyle name="Normal 41 13 2 4 2 3 2" xfId="44381" xr:uid="{00000000-0005-0000-0000-000001480000}"/>
    <cellStyle name="Normal 41 13 2 4 2 4" xfId="38397" xr:uid="{00000000-0005-0000-0000-000002480000}"/>
    <cellStyle name="Normal 41 13 2 4 3" xfId="25729" xr:uid="{00000000-0005-0000-0000-000003480000}"/>
    <cellStyle name="Normal 41 13 2 4 3 2" xfId="47343" xr:uid="{00000000-0005-0000-0000-000004480000}"/>
    <cellStyle name="Normal 41 13 2 4 4" xfId="19762" xr:uid="{00000000-0005-0000-0000-000005480000}"/>
    <cellStyle name="Normal 41 13 2 4 4 2" xfId="41404" xr:uid="{00000000-0005-0000-0000-000006480000}"/>
    <cellStyle name="Normal 41 13 2 4 5" xfId="35393" xr:uid="{00000000-0005-0000-0000-000007480000}"/>
    <cellStyle name="Normal 41 13 2 5" xfId="14630" xr:uid="{00000000-0005-0000-0000-000008480000}"/>
    <cellStyle name="Normal 41 13 2 5 2" xfId="17715" xr:uid="{00000000-0005-0000-0000-000009480000}"/>
    <cellStyle name="Normal 41 13 2 5 2 2" xfId="29683" xr:uid="{00000000-0005-0000-0000-00000A480000}"/>
    <cellStyle name="Normal 41 13 2 5 2 2 2" xfId="51289" xr:uid="{00000000-0005-0000-0000-00000B480000}"/>
    <cellStyle name="Normal 41 13 2 5 2 3" xfId="23716" xr:uid="{00000000-0005-0000-0000-00000C480000}"/>
    <cellStyle name="Normal 41 13 2 5 2 3 2" xfId="45353" xr:uid="{00000000-0005-0000-0000-00000D480000}"/>
    <cellStyle name="Normal 41 13 2 5 2 4" xfId="39370" xr:uid="{00000000-0005-0000-0000-00000E480000}"/>
    <cellStyle name="Normal 41 13 2 5 3" xfId="26701" xr:uid="{00000000-0005-0000-0000-00000F480000}"/>
    <cellStyle name="Normal 41 13 2 5 3 2" xfId="48315" xr:uid="{00000000-0005-0000-0000-000010480000}"/>
    <cellStyle name="Normal 41 13 2 5 4" xfId="20734" xr:uid="{00000000-0005-0000-0000-000011480000}"/>
    <cellStyle name="Normal 41 13 2 5 4 2" xfId="42376" xr:uid="{00000000-0005-0000-0000-000012480000}"/>
    <cellStyle name="Normal 41 13 2 5 5" xfId="36367" xr:uid="{00000000-0005-0000-0000-000013480000}"/>
    <cellStyle name="Normal 41 13 2 6" xfId="15743" xr:uid="{00000000-0005-0000-0000-000014480000}"/>
    <cellStyle name="Normal 41 13 2 6 2" xfId="27715" xr:uid="{00000000-0005-0000-0000-000015480000}"/>
    <cellStyle name="Normal 41 13 2 6 2 2" xfId="49321" xr:uid="{00000000-0005-0000-0000-000016480000}"/>
    <cellStyle name="Normal 41 13 2 6 3" xfId="21748" xr:uid="{00000000-0005-0000-0000-000017480000}"/>
    <cellStyle name="Normal 41 13 2 6 3 2" xfId="43385" xr:uid="{00000000-0005-0000-0000-000018480000}"/>
    <cellStyle name="Normal 41 13 2 6 4" xfId="37398" xr:uid="{00000000-0005-0000-0000-000019480000}"/>
    <cellStyle name="Normal 41 13 2 7" xfId="24730" xr:uid="{00000000-0005-0000-0000-00001A480000}"/>
    <cellStyle name="Normal 41 13 2 7 2" xfId="46350" xr:uid="{00000000-0005-0000-0000-00001B480000}"/>
    <cellStyle name="Normal 41 13 2 8" xfId="18763" xr:uid="{00000000-0005-0000-0000-00001C480000}"/>
    <cellStyle name="Normal 41 13 2 8 2" xfId="40405" xr:uid="{00000000-0005-0000-0000-00001D480000}"/>
    <cellStyle name="Normal 41 13 2 9" xfId="31576" xr:uid="{00000000-0005-0000-0000-00001E480000}"/>
    <cellStyle name="Normal 41 13 3" xfId="6991" xr:uid="{00000000-0005-0000-0000-00001F480000}"/>
    <cellStyle name="Normal 41 13 3 2" xfId="12934" xr:uid="{00000000-0005-0000-0000-000020480000}"/>
    <cellStyle name="Normal 41 13 3 2 2" xfId="13933" xr:uid="{00000000-0005-0000-0000-000021480000}"/>
    <cellStyle name="Normal 41 13 3 2 2 2" xfId="17018" xr:uid="{00000000-0005-0000-0000-000022480000}"/>
    <cellStyle name="Normal 41 13 3 2 2 2 2" xfId="28987" xr:uid="{00000000-0005-0000-0000-000023480000}"/>
    <cellStyle name="Normal 41 13 3 2 2 2 2 2" xfId="50593" xr:uid="{00000000-0005-0000-0000-000024480000}"/>
    <cellStyle name="Normal 41 13 3 2 2 2 3" xfId="23020" xr:uid="{00000000-0005-0000-0000-000025480000}"/>
    <cellStyle name="Normal 41 13 3 2 2 2 3 2" xfId="44657" xr:uid="{00000000-0005-0000-0000-000026480000}"/>
    <cellStyle name="Normal 41 13 3 2 2 2 4" xfId="38673" xr:uid="{00000000-0005-0000-0000-000027480000}"/>
    <cellStyle name="Normal 41 13 3 2 2 3" xfId="26005" xr:uid="{00000000-0005-0000-0000-000028480000}"/>
    <cellStyle name="Normal 41 13 3 2 2 3 2" xfId="47619" xr:uid="{00000000-0005-0000-0000-000029480000}"/>
    <cellStyle name="Normal 41 13 3 2 2 4" xfId="20038" xr:uid="{00000000-0005-0000-0000-00002A480000}"/>
    <cellStyle name="Normal 41 13 3 2 2 4 2" xfId="41680" xr:uid="{00000000-0005-0000-0000-00002B480000}"/>
    <cellStyle name="Normal 41 13 3 2 2 5" xfId="35670" xr:uid="{00000000-0005-0000-0000-00002C480000}"/>
    <cellStyle name="Normal 41 13 3 2 3" xfId="14907" xr:uid="{00000000-0005-0000-0000-00002D480000}"/>
    <cellStyle name="Normal 41 13 3 2 3 2" xfId="17992" xr:uid="{00000000-0005-0000-0000-00002E480000}"/>
    <cellStyle name="Normal 41 13 3 2 3 2 2" xfId="29959" xr:uid="{00000000-0005-0000-0000-00002F480000}"/>
    <cellStyle name="Normal 41 13 3 2 3 2 2 2" xfId="51565" xr:uid="{00000000-0005-0000-0000-000030480000}"/>
    <cellStyle name="Normal 41 13 3 2 3 2 3" xfId="23992" xr:uid="{00000000-0005-0000-0000-000031480000}"/>
    <cellStyle name="Normal 41 13 3 2 3 2 3 2" xfId="45629" xr:uid="{00000000-0005-0000-0000-000032480000}"/>
    <cellStyle name="Normal 41 13 3 2 3 2 4" xfId="39647" xr:uid="{00000000-0005-0000-0000-000033480000}"/>
    <cellStyle name="Normal 41 13 3 2 3 3" xfId="26977" xr:uid="{00000000-0005-0000-0000-000034480000}"/>
    <cellStyle name="Normal 41 13 3 2 3 3 2" xfId="48591" xr:uid="{00000000-0005-0000-0000-000035480000}"/>
    <cellStyle name="Normal 41 13 3 2 3 4" xfId="21010" xr:uid="{00000000-0005-0000-0000-000036480000}"/>
    <cellStyle name="Normal 41 13 3 2 3 4 2" xfId="42652" xr:uid="{00000000-0005-0000-0000-000037480000}"/>
    <cellStyle name="Normal 41 13 3 2 3 5" xfId="36644" xr:uid="{00000000-0005-0000-0000-000038480000}"/>
    <cellStyle name="Normal 41 13 3 2 4" xfId="16041" xr:uid="{00000000-0005-0000-0000-000039480000}"/>
    <cellStyle name="Normal 41 13 3 2 4 2" xfId="28011" xr:uid="{00000000-0005-0000-0000-00003A480000}"/>
    <cellStyle name="Normal 41 13 3 2 4 2 2" xfId="49617" xr:uid="{00000000-0005-0000-0000-00003B480000}"/>
    <cellStyle name="Normal 41 13 3 2 4 3" xfId="22044" xr:uid="{00000000-0005-0000-0000-00003C480000}"/>
    <cellStyle name="Normal 41 13 3 2 4 3 2" xfId="43681" xr:uid="{00000000-0005-0000-0000-00003D480000}"/>
    <cellStyle name="Normal 41 13 3 2 4 4" xfId="37696" xr:uid="{00000000-0005-0000-0000-00003E480000}"/>
    <cellStyle name="Normal 41 13 3 2 5" xfId="25029" xr:uid="{00000000-0005-0000-0000-00003F480000}"/>
    <cellStyle name="Normal 41 13 3 2 5 2" xfId="46646" xr:uid="{00000000-0005-0000-0000-000040480000}"/>
    <cellStyle name="Normal 41 13 3 2 6" xfId="19062" xr:uid="{00000000-0005-0000-0000-000041480000}"/>
    <cellStyle name="Normal 41 13 3 2 6 2" xfId="40704" xr:uid="{00000000-0005-0000-0000-000042480000}"/>
    <cellStyle name="Normal 41 13 3 2 7" xfId="34690" xr:uid="{00000000-0005-0000-0000-000043480000}"/>
    <cellStyle name="Normal 41 13 3 3" xfId="13254" xr:uid="{00000000-0005-0000-0000-000044480000}"/>
    <cellStyle name="Normal 41 13 3 3 2" xfId="14253" xr:uid="{00000000-0005-0000-0000-000045480000}"/>
    <cellStyle name="Normal 41 13 3 3 2 2" xfId="17338" xr:uid="{00000000-0005-0000-0000-000046480000}"/>
    <cellStyle name="Normal 41 13 3 3 2 2 2" xfId="29307" xr:uid="{00000000-0005-0000-0000-000047480000}"/>
    <cellStyle name="Normal 41 13 3 3 2 2 2 2" xfId="50913" xr:uid="{00000000-0005-0000-0000-000048480000}"/>
    <cellStyle name="Normal 41 13 3 3 2 2 3" xfId="23340" xr:uid="{00000000-0005-0000-0000-000049480000}"/>
    <cellStyle name="Normal 41 13 3 3 2 2 3 2" xfId="44977" xr:uid="{00000000-0005-0000-0000-00004A480000}"/>
    <cellStyle name="Normal 41 13 3 3 2 2 4" xfId="38993" xr:uid="{00000000-0005-0000-0000-00004B480000}"/>
    <cellStyle name="Normal 41 13 3 3 2 3" xfId="26325" xr:uid="{00000000-0005-0000-0000-00004C480000}"/>
    <cellStyle name="Normal 41 13 3 3 2 3 2" xfId="47939" xr:uid="{00000000-0005-0000-0000-00004D480000}"/>
    <cellStyle name="Normal 41 13 3 3 2 4" xfId="20358" xr:uid="{00000000-0005-0000-0000-00004E480000}"/>
    <cellStyle name="Normal 41 13 3 3 2 4 2" xfId="42000" xr:uid="{00000000-0005-0000-0000-00004F480000}"/>
    <cellStyle name="Normal 41 13 3 3 2 5" xfId="35990" xr:uid="{00000000-0005-0000-0000-000050480000}"/>
    <cellStyle name="Normal 41 13 3 3 3" xfId="15227" xr:uid="{00000000-0005-0000-0000-000051480000}"/>
    <cellStyle name="Normal 41 13 3 3 3 2" xfId="18312" xr:uid="{00000000-0005-0000-0000-000052480000}"/>
    <cellStyle name="Normal 41 13 3 3 3 2 2" xfId="30279" xr:uid="{00000000-0005-0000-0000-000053480000}"/>
    <cellStyle name="Normal 41 13 3 3 3 2 2 2" xfId="51885" xr:uid="{00000000-0005-0000-0000-000054480000}"/>
    <cellStyle name="Normal 41 13 3 3 3 2 3" xfId="24312" xr:uid="{00000000-0005-0000-0000-000055480000}"/>
    <cellStyle name="Normal 41 13 3 3 3 2 3 2" xfId="45949" xr:uid="{00000000-0005-0000-0000-000056480000}"/>
    <cellStyle name="Normal 41 13 3 3 3 2 4" xfId="39967" xr:uid="{00000000-0005-0000-0000-000057480000}"/>
    <cellStyle name="Normal 41 13 3 3 3 3" xfId="27297" xr:uid="{00000000-0005-0000-0000-000058480000}"/>
    <cellStyle name="Normal 41 13 3 3 3 3 2" xfId="48911" xr:uid="{00000000-0005-0000-0000-000059480000}"/>
    <cellStyle name="Normal 41 13 3 3 3 4" xfId="21330" xr:uid="{00000000-0005-0000-0000-00005A480000}"/>
    <cellStyle name="Normal 41 13 3 3 3 4 2" xfId="42972" xr:uid="{00000000-0005-0000-0000-00005B480000}"/>
    <cellStyle name="Normal 41 13 3 3 3 5" xfId="36964" xr:uid="{00000000-0005-0000-0000-00005C480000}"/>
    <cellStyle name="Normal 41 13 3 3 4" xfId="16361" xr:uid="{00000000-0005-0000-0000-00005D480000}"/>
    <cellStyle name="Normal 41 13 3 3 4 2" xfId="28331" xr:uid="{00000000-0005-0000-0000-00005E480000}"/>
    <cellStyle name="Normal 41 13 3 3 4 2 2" xfId="49937" xr:uid="{00000000-0005-0000-0000-00005F480000}"/>
    <cellStyle name="Normal 41 13 3 3 4 3" xfId="22364" xr:uid="{00000000-0005-0000-0000-000060480000}"/>
    <cellStyle name="Normal 41 13 3 3 4 3 2" xfId="44001" xr:uid="{00000000-0005-0000-0000-000061480000}"/>
    <cellStyle name="Normal 41 13 3 3 4 4" xfId="38016" xr:uid="{00000000-0005-0000-0000-000062480000}"/>
    <cellStyle name="Normal 41 13 3 3 5" xfId="25349" xr:uid="{00000000-0005-0000-0000-000063480000}"/>
    <cellStyle name="Normal 41 13 3 3 5 2" xfId="46966" xr:uid="{00000000-0005-0000-0000-000064480000}"/>
    <cellStyle name="Normal 41 13 3 3 6" xfId="19382" xr:uid="{00000000-0005-0000-0000-000065480000}"/>
    <cellStyle name="Normal 41 13 3 3 6 2" xfId="41024" xr:uid="{00000000-0005-0000-0000-000066480000}"/>
    <cellStyle name="Normal 41 13 3 3 7" xfId="35010" xr:uid="{00000000-0005-0000-0000-000067480000}"/>
    <cellStyle name="Normal 41 13 3 4" xfId="13612" xr:uid="{00000000-0005-0000-0000-000068480000}"/>
    <cellStyle name="Normal 41 13 3 4 2" xfId="16698" xr:uid="{00000000-0005-0000-0000-000069480000}"/>
    <cellStyle name="Normal 41 13 3 4 2 2" xfId="28667" xr:uid="{00000000-0005-0000-0000-00006A480000}"/>
    <cellStyle name="Normal 41 13 3 4 2 2 2" xfId="50273" xr:uid="{00000000-0005-0000-0000-00006B480000}"/>
    <cellStyle name="Normal 41 13 3 4 2 3" xfId="22700" xr:uid="{00000000-0005-0000-0000-00006C480000}"/>
    <cellStyle name="Normal 41 13 3 4 2 3 2" xfId="44337" xr:uid="{00000000-0005-0000-0000-00006D480000}"/>
    <cellStyle name="Normal 41 13 3 4 2 4" xfId="38353" xr:uid="{00000000-0005-0000-0000-00006E480000}"/>
    <cellStyle name="Normal 41 13 3 4 3" xfId="25685" xr:uid="{00000000-0005-0000-0000-00006F480000}"/>
    <cellStyle name="Normal 41 13 3 4 3 2" xfId="47299" xr:uid="{00000000-0005-0000-0000-000070480000}"/>
    <cellStyle name="Normal 41 13 3 4 4" xfId="19718" xr:uid="{00000000-0005-0000-0000-000071480000}"/>
    <cellStyle name="Normal 41 13 3 4 4 2" xfId="41360" xr:uid="{00000000-0005-0000-0000-000072480000}"/>
    <cellStyle name="Normal 41 13 3 4 5" xfId="35349" xr:uid="{00000000-0005-0000-0000-000073480000}"/>
    <cellStyle name="Normal 41 13 3 5" xfId="14586" xr:uid="{00000000-0005-0000-0000-000074480000}"/>
    <cellStyle name="Normal 41 13 3 5 2" xfId="17671" xr:uid="{00000000-0005-0000-0000-000075480000}"/>
    <cellStyle name="Normal 41 13 3 5 2 2" xfId="29639" xr:uid="{00000000-0005-0000-0000-000076480000}"/>
    <cellStyle name="Normal 41 13 3 5 2 2 2" xfId="51245" xr:uid="{00000000-0005-0000-0000-000077480000}"/>
    <cellStyle name="Normal 41 13 3 5 2 3" xfId="23672" xr:uid="{00000000-0005-0000-0000-000078480000}"/>
    <cellStyle name="Normal 41 13 3 5 2 3 2" xfId="45309" xr:uid="{00000000-0005-0000-0000-000079480000}"/>
    <cellStyle name="Normal 41 13 3 5 2 4" xfId="39326" xr:uid="{00000000-0005-0000-0000-00007A480000}"/>
    <cellStyle name="Normal 41 13 3 5 3" xfId="26657" xr:uid="{00000000-0005-0000-0000-00007B480000}"/>
    <cellStyle name="Normal 41 13 3 5 3 2" xfId="48271" xr:uid="{00000000-0005-0000-0000-00007C480000}"/>
    <cellStyle name="Normal 41 13 3 5 4" xfId="20690" xr:uid="{00000000-0005-0000-0000-00007D480000}"/>
    <cellStyle name="Normal 41 13 3 5 4 2" xfId="42332" xr:uid="{00000000-0005-0000-0000-00007E480000}"/>
    <cellStyle name="Normal 41 13 3 5 5" xfId="36323" xr:uid="{00000000-0005-0000-0000-00007F480000}"/>
    <cellStyle name="Normal 41 13 3 6" xfId="15699" xr:uid="{00000000-0005-0000-0000-000080480000}"/>
    <cellStyle name="Normal 41 13 3 6 2" xfId="27671" xr:uid="{00000000-0005-0000-0000-000081480000}"/>
    <cellStyle name="Normal 41 13 3 6 2 2" xfId="49277" xr:uid="{00000000-0005-0000-0000-000082480000}"/>
    <cellStyle name="Normal 41 13 3 6 3" xfId="21704" xr:uid="{00000000-0005-0000-0000-000083480000}"/>
    <cellStyle name="Normal 41 13 3 6 3 2" xfId="43341" xr:uid="{00000000-0005-0000-0000-000084480000}"/>
    <cellStyle name="Normal 41 13 3 6 4" xfId="37354" xr:uid="{00000000-0005-0000-0000-000085480000}"/>
    <cellStyle name="Normal 41 13 3 7" xfId="24686" xr:uid="{00000000-0005-0000-0000-000086480000}"/>
    <cellStyle name="Normal 41 13 3 7 2" xfId="46306" xr:uid="{00000000-0005-0000-0000-000087480000}"/>
    <cellStyle name="Normal 41 13 3 8" xfId="18719" xr:uid="{00000000-0005-0000-0000-000088480000}"/>
    <cellStyle name="Normal 41 13 3 8 2" xfId="40361" xr:uid="{00000000-0005-0000-0000-000089480000}"/>
    <cellStyle name="Normal 41 13 3 9" xfId="31419" xr:uid="{00000000-0005-0000-0000-00008A480000}"/>
    <cellStyle name="Normal 41 13 4" xfId="7591" xr:uid="{00000000-0005-0000-0000-00008B480000}"/>
    <cellStyle name="Normal 41 13 4 2" xfId="13020" xr:uid="{00000000-0005-0000-0000-00008C480000}"/>
    <cellStyle name="Normal 41 13 4 2 2" xfId="14019" xr:uid="{00000000-0005-0000-0000-00008D480000}"/>
    <cellStyle name="Normal 41 13 4 2 2 2" xfId="17104" xr:uid="{00000000-0005-0000-0000-00008E480000}"/>
    <cellStyle name="Normal 41 13 4 2 2 2 2" xfId="29073" xr:uid="{00000000-0005-0000-0000-00008F480000}"/>
    <cellStyle name="Normal 41 13 4 2 2 2 2 2" xfId="50679" xr:uid="{00000000-0005-0000-0000-000090480000}"/>
    <cellStyle name="Normal 41 13 4 2 2 2 3" xfId="23106" xr:uid="{00000000-0005-0000-0000-000091480000}"/>
    <cellStyle name="Normal 41 13 4 2 2 2 3 2" xfId="44743" xr:uid="{00000000-0005-0000-0000-000092480000}"/>
    <cellStyle name="Normal 41 13 4 2 2 2 4" xfId="38759" xr:uid="{00000000-0005-0000-0000-000093480000}"/>
    <cellStyle name="Normal 41 13 4 2 2 3" xfId="26091" xr:uid="{00000000-0005-0000-0000-000094480000}"/>
    <cellStyle name="Normal 41 13 4 2 2 3 2" xfId="47705" xr:uid="{00000000-0005-0000-0000-000095480000}"/>
    <cellStyle name="Normal 41 13 4 2 2 4" xfId="20124" xr:uid="{00000000-0005-0000-0000-000096480000}"/>
    <cellStyle name="Normal 41 13 4 2 2 4 2" xfId="41766" xr:uid="{00000000-0005-0000-0000-000097480000}"/>
    <cellStyle name="Normal 41 13 4 2 2 5" xfId="35756" xr:uid="{00000000-0005-0000-0000-000098480000}"/>
    <cellStyle name="Normal 41 13 4 2 3" xfId="14993" xr:uid="{00000000-0005-0000-0000-000099480000}"/>
    <cellStyle name="Normal 41 13 4 2 3 2" xfId="18078" xr:uid="{00000000-0005-0000-0000-00009A480000}"/>
    <cellStyle name="Normal 41 13 4 2 3 2 2" xfId="30045" xr:uid="{00000000-0005-0000-0000-00009B480000}"/>
    <cellStyle name="Normal 41 13 4 2 3 2 2 2" xfId="51651" xr:uid="{00000000-0005-0000-0000-00009C480000}"/>
    <cellStyle name="Normal 41 13 4 2 3 2 3" xfId="24078" xr:uid="{00000000-0005-0000-0000-00009D480000}"/>
    <cellStyle name="Normal 41 13 4 2 3 2 3 2" xfId="45715" xr:uid="{00000000-0005-0000-0000-00009E480000}"/>
    <cellStyle name="Normal 41 13 4 2 3 2 4" xfId="39733" xr:uid="{00000000-0005-0000-0000-00009F480000}"/>
    <cellStyle name="Normal 41 13 4 2 3 3" xfId="27063" xr:uid="{00000000-0005-0000-0000-0000A0480000}"/>
    <cellStyle name="Normal 41 13 4 2 3 3 2" xfId="48677" xr:uid="{00000000-0005-0000-0000-0000A1480000}"/>
    <cellStyle name="Normal 41 13 4 2 3 4" xfId="21096" xr:uid="{00000000-0005-0000-0000-0000A2480000}"/>
    <cellStyle name="Normal 41 13 4 2 3 4 2" xfId="42738" xr:uid="{00000000-0005-0000-0000-0000A3480000}"/>
    <cellStyle name="Normal 41 13 4 2 3 5" xfId="36730" xr:uid="{00000000-0005-0000-0000-0000A4480000}"/>
    <cellStyle name="Normal 41 13 4 2 4" xfId="16127" xr:uid="{00000000-0005-0000-0000-0000A5480000}"/>
    <cellStyle name="Normal 41 13 4 2 4 2" xfId="28097" xr:uid="{00000000-0005-0000-0000-0000A6480000}"/>
    <cellStyle name="Normal 41 13 4 2 4 2 2" xfId="49703" xr:uid="{00000000-0005-0000-0000-0000A7480000}"/>
    <cellStyle name="Normal 41 13 4 2 4 3" xfId="22130" xr:uid="{00000000-0005-0000-0000-0000A8480000}"/>
    <cellStyle name="Normal 41 13 4 2 4 3 2" xfId="43767" xr:uid="{00000000-0005-0000-0000-0000A9480000}"/>
    <cellStyle name="Normal 41 13 4 2 4 4" xfId="37782" xr:uid="{00000000-0005-0000-0000-0000AA480000}"/>
    <cellStyle name="Normal 41 13 4 2 5" xfId="25115" xr:uid="{00000000-0005-0000-0000-0000AB480000}"/>
    <cellStyle name="Normal 41 13 4 2 5 2" xfId="46732" xr:uid="{00000000-0005-0000-0000-0000AC480000}"/>
    <cellStyle name="Normal 41 13 4 2 6" xfId="19148" xr:uid="{00000000-0005-0000-0000-0000AD480000}"/>
    <cellStyle name="Normal 41 13 4 2 6 2" xfId="40790" xr:uid="{00000000-0005-0000-0000-0000AE480000}"/>
    <cellStyle name="Normal 41 13 4 2 7" xfId="34776" xr:uid="{00000000-0005-0000-0000-0000AF480000}"/>
    <cellStyle name="Normal 41 13 4 3" xfId="13340" xr:uid="{00000000-0005-0000-0000-0000B0480000}"/>
    <cellStyle name="Normal 41 13 4 3 2" xfId="14339" xr:uid="{00000000-0005-0000-0000-0000B1480000}"/>
    <cellStyle name="Normal 41 13 4 3 2 2" xfId="17424" xr:uid="{00000000-0005-0000-0000-0000B2480000}"/>
    <cellStyle name="Normal 41 13 4 3 2 2 2" xfId="29393" xr:uid="{00000000-0005-0000-0000-0000B3480000}"/>
    <cellStyle name="Normal 41 13 4 3 2 2 2 2" xfId="50999" xr:uid="{00000000-0005-0000-0000-0000B4480000}"/>
    <cellStyle name="Normal 41 13 4 3 2 2 3" xfId="23426" xr:uid="{00000000-0005-0000-0000-0000B5480000}"/>
    <cellStyle name="Normal 41 13 4 3 2 2 3 2" xfId="45063" xr:uid="{00000000-0005-0000-0000-0000B6480000}"/>
    <cellStyle name="Normal 41 13 4 3 2 2 4" xfId="39079" xr:uid="{00000000-0005-0000-0000-0000B7480000}"/>
    <cellStyle name="Normal 41 13 4 3 2 3" xfId="26411" xr:uid="{00000000-0005-0000-0000-0000B8480000}"/>
    <cellStyle name="Normal 41 13 4 3 2 3 2" xfId="48025" xr:uid="{00000000-0005-0000-0000-0000B9480000}"/>
    <cellStyle name="Normal 41 13 4 3 2 4" xfId="20444" xr:uid="{00000000-0005-0000-0000-0000BA480000}"/>
    <cellStyle name="Normal 41 13 4 3 2 4 2" xfId="42086" xr:uid="{00000000-0005-0000-0000-0000BB480000}"/>
    <cellStyle name="Normal 41 13 4 3 2 5" xfId="36076" xr:uid="{00000000-0005-0000-0000-0000BC480000}"/>
    <cellStyle name="Normal 41 13 4 3 3" xfId="15313" xr:uid="{00000000-0005-0000-0000-0000BD480000}"/>
    <cellStyle name="Normal 41 13 4 3 3 2" xfId="18398" xr:uid="{00000000-0005-0000-0000-0000BE480000}"/>
    <cellStyle name="Normal 41 13 4 3 3 2 2" xfId="30365" xr:uid="{00000000-0005-0000-0000-0000BF480000}"/>
    <cellStyle name="Normal 41 13 4 3 3 2 2 2" xfId="51971" xr:uid="{00000000-0005-0000-0000-0000C0480000}"/>
    <cellStyle name="Normal 41 13 4 3 3 2 3" xfId="24398" xr:uid="{00000000-0005-0000-0000-0000C1480000}"/>
    <cellStyle name="Normal 41 13 4 3 3 2 3 2" xfId="46035" xr:uid="{00000000-0005-0000-0000-0000C2480000}"/>
    <cellStyle name="Normal 41 13 4 3 3 2 4" xfId="40053" xr:uid="{00000000-0005-0000-0000-0000C3480000}"/>
    <cellStyle name="Normal 41 13 4 3 3 3" xfId="27383" xr:uid="{00000000-0005-0000-0000-0000C4480000}"/>
    <cellStyle name="Normal 41 13 4 3 3 3 2" xfId="48997" xr:uid="{00000000-0005-0000-0000-0000C5480000}"/>
    <cellStyle name="Normal 41 13 4 3 3 4" xfId="21416" xr:uid="{00000000-0005-0000-0000-0000C6480000}"/>
    <cellStyle name="Normal 41 13 4 3 3 4 2" xfId="43058" xr:uid="{00000000-0005-0000-0000-0000C7480000}"/>
    <cellStyle name="Normal 41 13 4 3 3 5" xfId="37050" xr:uid="{00000000-0005-0000-0000-0000C8480000}"/>
    <cellStyle name="Normal 41 13 4 3 4" xfId="16447" xr:uid="{00000000-0005-0000-0000-0000C9480000}"/>
    <cellStyle name="Normal 41 13 4 3 4 2" xfId="28417" xr:uid="{00000000-0005-0000-0000-0000CA480000}"/>
    <cellStyle name="Normal 41 13 4 3 4 2 2" xfId="50023" xr:uid="{00000000-0005-0000-0000-0000CB480000}"/>
    <cellStyle name="Normal 41 13 4 3 4 3" xfId="22450" xr:uid="{00000000-0005-0000-0000-0000CC480000}"/>
    <cellStyle name="Normal 41 13 4 3 4 3 2" xfId="44087" xr:uid="{00000000-0005-0000-0000-0000CD480000}"/>
    <cellStyle name="Normal 41 13 4 3 4 4" xfId="38102" xr:uid="{00000000-0005-0000-0000-0000CE480000}"/>
    <cellStyle name="Normal 41 13 4 3 5" xfId="25435" xr:uid="{00000000-0005-0000-0000-0000CF480000}"/>
    <cellStyle name="Normal 41 13 4 3 5 2" xfId="47052" xr:uid="{00000000-0005-0000-0000-0000D0480000}"/>
    <cellStyle name="Normal 41 13 4 3 6" xfId="19468" xr:uid="{00000000-0005-0000-0000-0000D1480000}"/>
    <cellStyle name="Normal 41 13 4 3 6 2" xfId="41110" xr:uid="{00000000-0005-0000-0000-0000D2480000}"/>
    <cellStyle name="Normal 41 13 4 3 7" xfId="35096" xr:uid="{00000000-0005-0000-0000-0000D3480000}"/>
    <cellStyle name="Normal 41 13 4 4" xfId="13698" xr:uid="{00000000-0005-0000-0000-0000D4480000}"/>
    <cellStyle name="Normal 41 13 4 4 2" xfId="16784" xr:uid="{00000000-0005-0000-0000-0000D5480000}"/>
    <cellStyle name="Normal 41 13 4 4 2 2" xfId="28753" xr:uid="{00000000-0005-0000-0000-0000D6480000}"/>
    <cellStyle name="Normal 41 13 4 4 2 2 2" xfId="50359" xr:uid="{00000000-0005-0000-0000-0000D7480000}"/>
    <cellStyle name="Normal 41 13 4 4 2 3" xfId="22786" xr:uid="{00000000-0005-0000-0000-0000D8480000}"/>
    <cellStyle name="Normal 41 13 4 4 2 3 2" xfId="44423" xr:uid="{00000000-0005-0000-0000-0000D9480000}"/>
    <cellStyle name="Normal 41 13 4 4 2 4" xfId="38439" xr:uid="{00000000-0005-0000-0000-0000DA480000}"/>
    <cellStyle name="Normal 41 13 4 4 3" xfId="25771" xr:uid="{00000000-0005-0000-0000-0000DB480000}"/>
    <cellStyle name="Normal 41 13 4 4 3 2" xfId="47385" xr:uid="{00000000-0005-0000-0000-0000DC480000}"/>
    <cellStyle name="Normal 41 13 4 4 4" xfId="19804" xr:uid="{00000000-0005-0000-0000-0000DD480000}"/>
    <cellStyle name="Normal 41 13 4 4 4 2" xfId="41446" xr:uid="{00000000-0005-0000-0000-0000DE480000}"/>
    <cellStyle name="Normal 41 13 4 4 5" xfId="35435" xr:uid="{00000000-0005-0000-0000-0000DF480000}"/>
    <cellStyle name="Normal 41 13 4 5" xfId="14672" xr:uid="{00000000-0005-0000-0000-0000E0480000}"/>
    <cellStyle name="Normal 41 13 4 5 2" xfId="17757" xr:uid="{00000000-0005-0000-0000-0000E1480000}"/>
    <cellStyle name="Normal 41 13 4 5 2 2" xfId="29725" xr:uid="{00000000-0005-0000-0000-0000E2480000}"/>
    <cellStyle name="Normal 41 13 4 5 2 2 2" xfId="51331" xr:uid="{00000000-0005-0000-0000-0000E3480000}"/>
    <cellStyle name="Normal 41 13 4 5 2 3" xfId="23758" xr:uid="{00000000-0005-0000-0000-0000E4480000}"/>
    <cellStyle name="Normal 41 13 4 5 2 3 2" xfId="45395" xr:uid="{00000000-0005-0000-0000-0000E5480000}"/>
    <cellStyle name="Normal 41 13 4 5 2 4" xfId="39412" xr:uid="{00000000-0005-0000-0000-0000E6480000}"/>
    <cellStyle name="Normal 41 13 4 5 3" xfId="26743" xr:uid="{00000000-0005-0000-0000-0000E7480000}"/>
    <cellStyle name="Normal 41 13 4 5 3 2" xfId="48357" xr:uid="{00000000-0005-0000-0000-0000E8480000}"/>
    <cellStyle name="Normal 41 13 4 5 4" xfId="20776" xr:uid="{00000000-0005-0000-0000-0000E9480000}"/>
    <cellStyle name="Normal 41 13 4 5 4 2" xfId="42418" xr:uid="{00000000-0005-0000-0000-0000EA480000}"/>
    <cellStyle name="Normal 41 13 4 5 5" xfId="36409" xr:uid="{00000000-0005-0000-0000-0000EB480000}"/>
    <cellStyle name="Normal 41 13 4 6" xfId="15785" xr:uid="{00000000-0005-0000-0000-0000EC480000}"/>
    <cellStyle name="Normal 41 13 4 6 2" xfId="27757" xr:uid="{00000000-0005-0000-0000-0000ED480000}"/>
    <cellStyle name="Normal 41 13 4 6 2 2" xfId="49363" xr:uid="{00000000-0005-0000-0000-0000EE480000}"/>
    <cellStyle name="Normal 41 13 4 6 3" xfId="21790" xr:uid="{00000000-0005-0000-0000-0000EF480000}"/>
    <cellStyle name="Normal 41 13 4 6 3 2" xfId="43427" xr:uid="{00000000-0005-0000-0000-0000F0480000}"/>
    <cellStyle name="Normal 41 13 4 6 4" xfId="37440" xr:uid="{00000000-0005-0000-0000-0000F1480000}"/>
    <cellStyle name="Normal 41 13 4 7" xfId="24772" xr:uid="{00000000-0005-0000-0000-0000F2480000}"/>
    <cellStyle name="Normal 41 13 4 7 2" xfId="46392" xr:uid="{00000000-0005-0000-0000-0000F3480000}"/>
    <cellStyle name="Normal 41 13 4 8" xfId="18805" xr:uid="{00000000-0005-0000-0000-0000F4480000}"/>
    <cellStyle name="Normal 41 13 4 8 2" xfId="40447" xr:uid="{00000000-0005-0000-0000-0000F5480000}"/>
    <cellStyle name="Normal 41 13 4 9" xfId="31687" xr:uid="{00000000-0005-0000-0000-0000F6480000}"/>
    <cellStyle name="Normal 41 13 5" xfId="8194" xr:uid="{00000000-0005-0000-0000-0000F7480000}"/>
    <cellStyle name="Normal 41 13 5 2" xfId="13104" xr:uid="{00000000-0005-0000-0000-0000F8480000}"/>
    <cellStyle name="Normal 41 13 5 2 2" xfId="14103" xr:uid="{00000000-0005-0000-0000-0000F9480000}"/>
    <cellStyle name="Normal 41 13 5 2 2 2" xfId="17188" xr:uid="{00000000-0005-0000-0000-0000FA480000}"/>
    <cellStyle name="Normal 41 13 5 2 2 2 2" xfId="29157" xr:uid="{00000000-0005-0000-0000-0000FB480000}"/>
    <cellStyle name="Normal 41 13 5 2 2 2 2 2" xfId="50763" xr:uid="{00000000-0005-0000-0000-0000FC480000}"/>
    <cellStyle name="Normal 41 13 5 2 2 2 3" xfId="23190" xr:uid="{00000000-0005-0000-0000-0000FD480000}"/>
    <cellStyle name="Normal 41 13 5 2 2 2 3 2" xfId="44827" xr:uid="{00000000-0005-0000-0000-0000FE480000}"/>
    <cellStyle name="Normal 41 13 5 2 2 2 4" xfId="38843" xr:uid="{00000000-0005-0000-0000-0000FF480000}"/>
    <cellStyle name="Normal 41 13 5 2 2 3" xfId="26175" xr:uid="{00000000-0005-0000-0000-000000490000}"/>
    <cellStyle name="Normal 41 13 5 2 2 3 2" xfId="47789" xr:uid="{00000000-0005-0000-0000-000001490000}"/>
    <cellStyle name="Normal 41 13 5 2 2 4" xfId="20208" xr:uid="{00000000-0005-0000-0000-000002490000}"/>
    <cellStyle name="Normal 41 13 5 2 2 4 2" xfId="41850" xr:uid="{00000000-0005-0000-0000-000003490000}"/>
    <cellStyle name="Normal 41 13 5 2 2 5" xfId="35840" xr:uid="{00000000-0005-0000-0000-000004490000}"/>
    <cellStyle name="Normal 41 13 5 2 3" xfId="15077" xr:uid="{00000000-0005-0000-0000-000005490000}"/>
    <cellStyle name="Normal 41 13 5 2 3 2" xfId="18162" xr:uid="{00000000-0005-0000-0000-000006490000}"/>
    <cellStyle name="Normal 41 13 5 2 3 2 2" xfId="30129" xr:uid="{00000000-0005-0000-0000-000007490000}"/>
    <cellStyle name="Normal 41 13 5 2 3 2 2 2" xfId="51735" xr:uid="{00000000-0005-0000-0000-000008490000}"/>
    <cellStyle name="Normal 41 13 5 2 3 2 3" xfId="24162" xr:uid="{00000000-0005-0000-0000-000009490000}"/>
    <cellStyle name="Normal 41 13 5 2 3 2 3 2" xfId="45799" xr:uid="{00000000-0005-0000-0000-00000A490000}"/>
    <cellStyle name="Normal 41 13 5 2 3 2 4" xfId="39817" xr:uid="{00000000-0005-0000-0000-00000B490000}"/>
    <cellStyle name="Normal 41 13 5 2 3 3" xfId="27147" xr:uid="{00000000-0005-0000-0000-00000C490000}"/>
    <cellStyle name="Normal 41 13 5 2 3 3 2" xfId="48761" xr:uid="{00000000-0005-0000-0000-00000D490000}"/>
    <cellStyle name="Normal 41 13 5 2 3 4" xfId="21180" xr:uid="{00000000-0005-0000-0000-00000E490000}"/>
    <cellStyle name="Normal 41 13 5 2 3 4 2" xfId="42822" xr:uid="{00000000-0005-0000-0000-00000F490000}"/>
    <cellStyle name="Normal 41 13 5 2 3 5" xfId="36814" xr:uid="{00000000-0005-0000-0000-000010490000}"/>
    <cellStyle name="Normal 41 13 5 2 4" xfId="16211" xr:uid="{00000000-0005-0000-0000-000011490000}"/>
    <cellStyle name="Normal 41 13 5 2 4 2" xfId="28181" xr:uid="{00000000-0005-0000-0000-000012490000}"/>
    <cellStyle name="Normal 41 13 5 2 4 2 2" xfId="49787" xr:uid="{00000000-0005-0000-0000-000013490000}"/>
    <cellStyle name="Normal 41 13 5 2 4 3" xfId="22214" xr:uid="{00000000-0005-0000-0000-000014490000}"/>
    <cellStyle name="Normal 41 13 5 2 4 3 2" xfId="43851" xr:uid="{00000000-0005-0000-0000-000015490000}"/>
    <cellStyle name="Normal 41 13 5 2 4 4" xfId="37866" xr:uid="{00000000-0005-0000-0000-000016490000}"/>
    <cellStyle name="Normal 41 13 5 2 5" xfId="25199" xr:uid="{00000000-0005-0000-0000-000017490000}"/>
    <cellStyle name="Normal 41 13 5 2 5 2" xfId="46816" xr:uid="{00000000-0005-0000-0000-000018490000}"/>
    <cellStyle name="Normal 41 13 5 2 6" xfId="19232" xr:uid="{00000000-0005-0000-0000-000019490000}"/>
    <cellStyle name="Normal 41 13 5 2 6 2" xfId="40874" xr:uid="{00000000-0005-0000-0000-00001A490000}"/>
    <cellStyle name="Normal 41 13 5 2 7" xfId="34860" xr:uid="{00000000-0005-0000-0000-00001B490000}"/>
    <cellStyle name="Normal 41 13 5 3" xfId="13424" xr:uid="{00000000-0005-0000-0000-00001C490000}"/>
    <cellStyle name="Normal 41 13 5 3 2" xfId="14423" xr:uid="{00000000-0005-0000-0000-00001D490000}"/>
    <cellStyle name="Normal 41 13 5 3 2 2" xfId="17508" xr:uid="{00000000-0005-0000-0000-00001E490000}"/>
    <cellStyle name="Normal 41 13 5 3 2 2 2" xfId="29477" xr:uid="{00000000-0005-0000-0000-00001F490000}"/>
    <cellStyle name="Normal 41 13 5 3 2 2 2 2" xfId="51083" xr:uid="{00000000-0005-0000-0000-000020490000}"/>
    <cellStyle name="Normal 41 13 5 3 2 2 3" xfId="23510" xr:uid="{00000000-0005-0000-0000-000021490000}"/>
    <cellStyle name="Normal 41 13 5 3 2 2 3 2" xfId="45147" xr:uid="{00000000-0005-0000-0000-000022490000}"/>
    <cellStyle name="Normal 41 13 5 3 2 2 4" xfId="39163" xr:uid="{00000000-0005-0000-0000-000023490000}"/>
    <cellStyle name="Normal 41 13 5 3 2 3" xfId="26495" xr:uid="{00000000-0005-0000-0000-000024490000}"/>
    <cellStyle name="Normal 41 13 5 3 2 3 2" xfId="48109" xr:uid="{00000000-0005-0000-0000-000025490000}"/>
    <cellStyle name="Normal 41 13 5 3 2 4" xfId="20528" xr:uid="{00000000-0005-0000-0000-000026490000}"/>
    <cellStyle name="Normal 41 13 5 3 2 4 2" xfId="42170" xr:uid="{00000000-0005-0000-0000-000027490000}"/>
    <cellStyle name="Normal 41 13 5 3 2 5" xfId="36160" xr:uid="{00000000-0005-0000-0000-000028490000}"/>
    <cellStyle name="Normal 41 13 5 3 3" xfId="15397" xr:uid="{00000000-0005-0000-0000-000029490000}"/>
    <cellStyle name="Normal 41 13 5 3 3 2" xfId="18482" xr:uid="{00000000-0005-0000-0000-00002A490000}"/>
    <cellStyle name="Normal 41 13 5 3 3 2 2" xfId="30449" xr:uid="{00000000-0005-0000-0000-00002B490000}"/>
    <cellStyle name="Normal 41 13 5 3 3 2 2 2" xfId="52055" xr:uid="{00000000-0005-0000-0000-00002C490000}"/>
    <cellStyle name="Normal 41 13 5 3 3 2 3" xfId="24482" xr:uid="{00000000-0005-0000-0000-00002D490000}"/>
    <cellStyle name="Normal 41 13 5 3 3 2 3 2" xfId="46119" xr:uid="{00000000-0005-0000-0000-00002E490000}"/>
    <cellStyle name="Normal 41 13 5 3 3 2 4" xfId="40137" xr:uid="{00000000-0005-0000-0000-00002F490000}"/>
    <cellStyle name="Normal 41 13 5 3 3 3" xfId="27467" xr:uid="{00000000-0005-0000-0000-000030490000}"/>
    <cellStyle name="Normal 41 13 5 3 3 3 2" xfId="49081" xr:uid="{00000000-0005-0000-0000-000031490000}"/>
    <cellStyle name="Normal 41 13 5 3 3 4" xfId="21500" xr:uid="{00000000-0005-0000-0000-000032490000}"/>
    <cellStyle name="Normal 41 13 5 3 3 4 2" xfId="43142" xr:uid="{00000000-0005-0000-0000-000033490000}"/>
    <cellStyle name="Normal 41 13 5 3 3 5" xfId="37134" xr:uid="{00000000-0005-0000-0000-000034490000}"/>
    <cellStyle name="Normal 41 13 5 3 4" xfId="16531" xr:uid="{00000000-0005-0000-0000-000035490000}"/>
    <cellStyle name="Normal 41 13 5 3 4 2" xfId="28501" xr:uid="{00000000-0005-0000-0000-000036490000}"/>
    <cellStyle name="Normal 41 13 5 3 4 2 2" xfId="50107" xr:uid="{00000000-0005-0000-0000-000037490000}"/>
    <cellStyle name="Normal 41 13 5 3 4 3" xfId="22534" xr:uid="{00000000-0005-0000-0000-000038490000}"/>
    <cellStyle name="Normal 41 13 5 3 4 3 2" xfId="44171" xr:uid="{00000000-0005-0000-0000-000039490000}"/>
    <cellStyle name="Normal 41 13 5 3 4 4" xfId="38186" xr:uid="{00000000-0005-0000-0000-00003A490000}"/>
    <cellStyle name="Normal 41 13 5 3 5" xfId="25519" xr:uid="{00000000-0005-0000-0000-00003B490000}"/>
    <cellStyle name="Normal 41 13 5 3 5 2" xfId="47136" xr:uid="{00000000-0005-0000-0000-00003C490000}"/>
    <cellStyle name="Normal 41 13 5 3 6" xfId="19552" xr:uid="{00000000-0005-0000-0000-00003D490000}"/>
    <cellStyle name="Normal 41 13 5 3 6 2" xfId="41194" xr:uid="{00000000-0005-0000-0000-00003E490000}"/>
    <cellStyle name="Normal 41 13 5 3 7" xfId="35180" xr:uid="{00000000-0005-0000-0000-00003F490000}"/>
    <cellStyle name="Normal 41 13 5 4" xfId="13782" xr:uid="{00000000-0005-0000-0000-000040490000}"/>
    <cellStyle name="Normal 41 13 5 4 2" xfId="16868" xr:uid="{00000000-0005-0000-0000-000041490000}"/>
    <cellStyle name="Normal 41 13 5 4 2 2" xfId="28837" xr:uid="{00000000-0005-0000-0000-000042490000}"/>
    <cellStyle name="Normal 41 13 5 4 2 2 2" xfId="50443" xr:uid="{00000000-0005-0000-0000-000043490000}"/>
    <cellStyle name="Normal 41 13 5 4 2 3" xfId="22870" xr:uid="{00000000-0005-0000-0000-000044490000}"/>
    <cellStyle name="Normal 41 13 5 4 2 3 2" xfId="44507" xr:uid="{00000000-0005-0000-0000-000045490000}"/>
    <cellStyle name="Normal 41 13 5 4 2 4" xfId="38523" xr:uid="{00000000-0005-0000-0000-000046490000}"/>
    <cellStyle name="Normal 41 13 5 4 3" xfId="25855" xr:uid="{00000000-0005-0000-0000-000047490000}"/>
    <cellStyle name="Normal 41 13 5 4 3 2" xfId="47469" xr:uid="{00000000-0005-0000-0000-000048490000}"/>
    <cellStyle name="Normal 41 13 5 4 4" xfId="19888" xr:uid="{00000000-0005-0000-0000-000049490000}"/>
    <cellStyle name="Normal 41 13 5 4 4 2" xfId="41530" xr:uid="{00000000-0005-0000-0000-00004A490000}"/>
    <cellStyle name="Normal 41 13 5 4 5" xfId="35519" xr:uid="{00000000-0005-0000-0000-00004B490000}"/>
    <cellStyle name="Normal 41 13 5 5" xfId="14756" xr:uid="{00000000-0005-0000-0000-00004C490000}"/>
    <cellStyle name="Normal 41 13 5 5 2" xfId="17841" xr:uid="{00000000-0005-0000-0000-00004D490000}"/>
    <cellStyle name="Normal 41 13 5 5 2 2" xfId="29809" xr:uid="{00000000-0005-0000-0000-00004E490000}"/>
    <cellStyle name="Normal 41 13 5 5 2 2 2" xfId="51415" xr:uid="{00000000-0005-0000-0000-00004F490000}"/>
    <cellStyle name="Normal 41 13 5 5 2 3" xfId="23842" xr:uid="{00000000-0005-0000-0000-000050490000}"/>
    <cellStyle name="Normal 41 13 5 5 2 3 2" xfId="45479" xr:uid="{00000000-0005-0000-0000-000051490000}"/>
    <cellStyle name="Normal 41 13 5 5 2 4" xfId="39496" xr:uid="{00000000-0005-0000-0000-000052490000}"/>
    <cellStyle name="Normal 41 13 5 5 3" xfId="26827" xr:uid="{00000000-0005-0000-0000-000053490000}"/>
    <cellStyle name="Normal 41 13 5 5 3 2" xfId="48441" xr:uid="{00000000-0005-0000-0000-000054490000}"/>
    <cellStyle name="Normal 41 13 5 5 4" xfId="20860" xr:uid="{00000000-0005-0000-0000-000055490000}"/>
    <cellStyle name="Normal 41 13 5 5 4 2" xfId="42502" xr:uid="{00000000-0005-0000-0000-000056490000}"/>
    <cellStyle name="Normal 41 13 5 5 5" xfId="36493" xr:uid="{00000000-0005-0000-0000-000057490000}"/>
    <cellStyle name="Normal 41 13 5 6" xfId="15869" xr:uid="{00000000-0005-0000-0000-000058490000}"/>
    <cellStyle name="Normal 41 13 5 6 2" xfId="27841" xr:uid="{00000000-0005-0000-0000-000059490000}"/>
    <cellStyle name="Normal 41 13 5 6 2 2" xfId="49447" xr:uid="{00000000-0005-0000-0000-00005A490000}"/>
    <cellStyle name="Normal 41 13 5 6 3" xfId="21874" xr:uid="{00000000-0005-0000-0000-00005B490000}"/>
    <cellStyle name="Normal 41 13 5 6 3 2" xfId="43511" xr:uid="{00000000-0005-0000-0000-00005C490000}"/>
    <cellStyle name="Normal 41 13 5 6 4" xfId="37524" xr:uid="{00000000-0005-0000-0000-00005D490000}"/>
    <cellStyle name="Normal 41 13 5 7" xfId="24856" xr:uid="{00000000-0005-0000-0000-00005E490000}"/>
    <cellStyle name="Normal 41 13 5 7 2" xfId="46476" xr:uid="{00000000-0005-0000-0000-00005F490000}"/>
    <cellStyle name="Normal 41 13 5 8" xfId="18889" xr:uid="{00000000-0005-0000-0000-000060490000}"/>
    <cellStyle name="Normal 41 13 5 8 2" xfId="40531" xr:uid="{00000000-0005-0000-0000-000061490000}"/>
    <cellStyle name="Normal 41 13 5 9" xfId="31859" xr:uid="{00000000-0005-0000-0000-000062490000}"/>
    <cellStyle name="Normal 41 13 6" xfId="7873" xr:uid="{00000000-0005-0000-0000-000063490000}"/>
    <cellStyle name="Normal 41 13 6 2" xfId="13097" xr:uid="{00000000-0005-0000-0000-000064490000}"/>
    <cellStyle name="Normal 41 13 6 2 2" xfId="14096" xr:uid="{00000000-0005-0000-0000-000065490000}"/>
    <cellStyle name="Normal 41 13 6 2 2 2" xfId="17181" xr:uid="{00000000-0005-0000-0000-000066490000}"/>
    <cellStyle name="Normal 41 13 6 2 2 2 2" xfId="29150" xr:uid="{00000000-0005-0000-0000-000067490000}"/>
    <cellStyle name="Normal 41 13 6 2 2 2 2 2" xfId="50756" xr:uid="{00000000-0005-0000-0000-000068490000}"/>
    <cellStyle name="Normal 41 13 6 2 2 2 3" xfId="23183" xr:uid="{00000000-0005-0000-0000-000069490000}"/>
    <cellStyle name="Normal 41 13 6 2 2 2 3 2" xfId="44820" xr:uid="{00000000-0005-0000-0000-00006A490000}"/>
    <cellStyle name="Normal 41 13 6 2 2 2 4" xfId="38836" xr:uid="{00000000-0005-0000-0000-00006B490000}"/>
    <cellStyle name="Normal 41 13 6 2 2 3" xfId="26168" xr:uid="{00000000-0005-0000-0000-00006C490000}"/>
    <cellStyle name="Normal 41 13 6 2 2 3 2" xfId="47782" xr:uid="{00000000-0005-0000-0000-00006D490000}"/>
    <cellStyle name="Normal 41 13 6 2 2 4" xfId="20201" xr:uid="{00000000-0005-0000-0000-00006E490000}"/>
    <cellStyle name="Normal 41 13 6 2 2 4 2" xfId="41843" xr:uid="{00000000-0005-0000-0000-00006F490000}"/>
    <cellStyle name="Normal 41 13 6 2 2 5" xfId="35833" xr:uid="{00000000-0005-0000-0000-000070490000}"/>
    <cellStyle name="Normal 41 13 6 2 3" xfId="15070" xr:uid="{00000000-0005-0000-0000-000071490000}"/>
    <cellStyle name="Normal 41 13 6 2 3 2" xfId="18155" xr:uid="{00000000-0005-0000-0000-000072490000}"/>
    <cellStyle name="Normal 41 13 6 2 3 2 2" xfId="30122" xr:uid="{00000000-0005-0000-0000-000073490000}"/>
    <cellStyle name="Normal 41 13 6 2 3 2 2 2" xfId="51728" xr:uid="{00000000-0005-0000-0000-000074490000}"/>
    <cellStyle name="Normal 41 13 6 2 3 2 3" xfId="24155" xr:uid="{00000000-0005-0000-0000-000075490000}"/>
    <cellStyle name="Normal 41 13 6 2 3 2 3 2" xfId="45792" xr:uid="{00000000-0005-0000-0000-000076490000}"/>
    <cellStyle name="Normal 41 13 6 2 3 2 4" xfId="39810" xr:uid="{00000000-0005-0000-0000-000077490000}"/>
    <cellStyle name="Normal 41 13 6 2 3 3" xfId="27140" xr:uid="{00000000-0005-0000-0000-000078490000}"/>
    <cellStyle name="Normal 41 13 6 2 3 3 2" xfId="48754" xr:uid="{00000000-0005-0000-0000-000079490000}"/>
    <cellStyle name="Normal 41 13 6 2 3 4" xfId="21173" xr:uid="{00000000-0005-0000-0000-00007A490000}"/>
    <cellStyle name="Normal 41 13 6 2 3 4 2" xfId="42815" xr:uid="{00000000-0005-0000-0000-00007B490000}"/>
    <cellStyle name="Normal 41 13 6 2 3 5" xfId="36807" xr:uid="{00000000-0005-0000-0000-00007C490000}"/>
    <cellStyle name="Normal 41 13 6 2 4" xfId="16204" xr:uid="{00000000-0005-0000-0000-00007D490000}"/>
    <cellStyle name="Normal 41 13 6 2 4 2" xfId="28174" xr:uid="{00000000-0005-0000-0000-00007E490000}"/>
    <cellStyle name="Normal 41 13 6 2 4 2 2" xfId="49780" xr:uid="{00000000-0005-0000-0000-00007F490000}"/>
    <cellStyle name="Normal 41 13 6 2 4 3" xfId="22207" xr:uid="{00000000-0005-0000-0000-000080490000}"/>
    <cellStyle name="Normal 41 13 6 2 4 3 2" xfId="43844" xr:uid="{00000000-0005-0000-0000-000081490000}"/>
    <cellStyle name="Normal 41 13 6 2 4 4" xfId="37859" xr:uid="{00000000-0005-0000-0000-000082490000}"/>
    <cellStyle name="Normal 41 13 6 2 5" xfId="25192" xr:uid="{00000000-0005-0000-0000-000083490000}"/>
    <cellStyle name="Normal 41 13 6 2 5 2" xfId="46809" xr:uid="{00000000-0005-0000-0000-000084490000}"/>
    <cellStyle name="Normal 41 13 6 2 6" xfId="19225" xr:uid="{00000000-0005-0000-0000-000085490000}"/>
    <cellStyle name="Normal 41 13 6 2 6 2" xfId="40867" xr:uid="{00000000-0005-0000-0000-000086490000}"/>
    <cellStyle name="Normal 41 13 6 2 7" xfId="34853" xr:uid="{00000000-0005-0000-0000-000087490000}"/>
    <cellStyle name="Normal 41 13 6 3" xfId="13417" xr:uid="{00000000-0005-0000-0000-000088490000}"/>
    <cellStyle name="Normal 41 13 6 3 2" xfId="14416" xr:uid="{00000000-0005-0000-0000-000089490000}"/>
    <cellStyle name="Normal 41 13 6 3 2 2" xfId="17501" xr:uid="{00000000-0005-0000-0000-00008A490000}"/>
    <cellStyle name="Normal 41 13 6 3 2 2 2" xfId="29470" xr:uid="{00000000-0005-0000-0000-00008B490000}"/>
    <cellStyle name="Normal 41 13 6 3 2 2 2 2" xfId="51076" xr:uid="{00000000-0005-0000-0000-00008C490000}"/>
    <cellStyle name="Normal 41 13 6 3 2 2 3" xfId="23503" xr:uid="{00000000-0005-0000-0000-00008D490000}"/>
    <cellStyle name="Normal 41 13 6 3 2 2 3 2" xfId="45140" xr:uid="{00000000-0005-0000-0000-00008E490000}"/>
    <cellStyle name="Normal 41 13 6 3 2 2 4" xfId="39156" xr:uid="{00000000-0005-0000-0000-00008F490000}"/>
    <cellStyle name="Normal 41 13 6 3 2 3" xfId="26488" xr:uid="{00000000-0005-0000-0000-000090490000}"/>
    <cellStyle name="Normal 41 13 6 3 2 3 2" xfId="48102" xr:uid="{00000000-0005-0000-0000-000091490000}"/>
    <cellStyle name="Normal 41 13 6 3 2 4" xfId="20521" xr:uid="{00000000-0005-0000-0000-000092490000}"/>
    <cellStyle name="Normal 41 13 6 3 2 4 2" xfId="42163" xr:uid="{00000000-0005-0000-0000-000093490000}"/>
    <cellStyle name="Normal 41 13 6 3 2 5" xfId="36153" xr:uid="{00000000-0005-0000-0000-000094490000}"/>
    <cellStyle name="Normal 41 13 6 3 3" xfId="15390" xr:uid="{00000000-0005-0000-0000-000095490000}"/>
    <cellStyle name="Normal 41 13 6 3 3 2" xfId="18475" xr:uid="{00000000-0005-0000-0000-000096490000}"/>
    <cellStyle name="Normal 41 13 6 3 3 2 2" xfId="30442" xr:uid="{00000000-0005-0000-0000-000097490000}"/>
    <cellStyle name="Normal 41 13 6 3 3 2 2 2" xfId="52048" xr:uid="{00000000-0005-0000-0000-000098490000}"/>
    <cellStyle name="Normal 41 13 6 3 3 2 3" xfId="24475" xr:uid="{00000000-0005-0000-0000-000099490000}"/>
    <cellStyle name="Normal 41 13 6 3 3 2 3 2" xfId="46112" xr:uid="{00000000-0005-0000-0000-00009A490000}"/>
    <cellStyle name="Normal 41 13 6 3 3 2 4" xfId="40130" xr:uid="{00000000-0005-0000-0000-00009B490000}"/>
    <cellStyle name="Normal 41 13 6 3 3 3" xfId="27460" xr:uid="{00000000-0005-0000-0000-00009C490000}"/>
    <cellStyle name="Normal 41 13 6 3 3 3 2" xfId="49074" xr:uid="{00000000-0005-0000-0000-00009D490000}"/>
    <cellStyle name="Normal 41 13 6 3 3 4" xfId="21493" xr:uid="{00000000-0005-0000-0000-00009E490000}"/>
    <cellStyle name="Normal 41 13 6 3 3 4 2" xfId="43135" xr:uid="{00000000-0005-0000-0000-00009F490000}"/>
    <cellStyle name="Normal 41 13 6 3 3 5" xfId="37127" xr:uid="{00000000-0005-0000-0000-0000A0490000}"/>
    <cellStyle name="Normal 41 13 6 3 4" xfId="16524" xr:uid="{00000000-0005-0000-0000-0000A1490000}"/>
    <cellStyle name="Normal 41 13 6 3 4 2" xfId="28494" xr:uid="{00000000-0005-0000-0000-0000A2490000}"/>
    <cellStyle name="Normal 41 13 6 3 4 2 2" xfId="50100" xr:uid="{00000000-0005-0000-0000-0000A3490000}"/>
    <cellStyle name="Normal 41 13 6 3 4 3" xfId="22527" xr:uid="{00000000-0005-0000-0000-0000A4490000}"/>
    <cellStyle name="Normal 41 13 6 3 4 3 2" xfId="44164" xr:uid="{00000000-0005-0000-0000-0000A5490000}"/>
    <cellStyle name="Normal 41 13 6 3 4 4" xfId="38179" xr:uid="{00000000-0005-0000-0000-0000A6490000}"/>
    <cellStyle name="Normal 41 13 6 3 5" xfId="25512" xr:uid="{00000000-0005-0000-0000-0000A7490000}"/>
    <cellStyle name="Normal 41 13 6 3 5 2" xfId="47129" xr:uid="{00000000-0005-0000-0000-0000A8490000}"/>
    <cellStyle name="Normal 41 13 6 3 6" xfId="19545" xr:uid="{00000000-0005-0000-0000-0000A9490000}"/>
    <cellStyle name="Normal 41 13 6 3 6 2" xfId="41187" xr:uid="{00000000-0005-0000-0000-0000AA490000}"/>
    <cellStyle name="Normal 41 13 6 3 7" xfId="35173" xr:uid="{00000000-0005-0000-0000-0000AB490000}"/>
    <cellStyle name="Normal 41 13 6 4" xfId="13775" xr:uid="{00000000-0005-0000-0000-0000AC490000}"/>
    <cellStyle name="Normal 41 13 6 4 2" xfId="16861" xr:uid="{00000000-0005-0000-0000-0000AD490000}"/>
    <cellStyle name="Normal 41 13 6 4 2 2" xfId="28830" xr:uid="{00000000-0005-0000-0000-0000AE490000}"/>
    <cellStyle name="Normal 41 13 6 4 2 2 2" xfId="50436" xr:uid="{00000000-0005-0000-0000-0000AF490000}"/>
    <cellStyle name="Normal 41 13 6 4 2 3" xfId="22863" xr:uid="{00000000-0005-0000-0000-0000B0490000}"/>
    <cellStyle name="Normal 41 13 6 4 2 3 2" xfId="44500" xr:uid="{00000000-0005-0000-0000-0000B1490000}"/>
    <cellStyle name="Normal 41 13 6 4 2 4" xfId="38516" xr:uid="{00000000-0005-0000-0000-0000B2490000}"/>
    <cellStyle name="Normal 41 13 6 4 3" xfId="25848" xr:uid="{00000000-0005-0000-0000-0000B3490000}"/>
    <cellStyle name="Normal 41 13 6 4 3 2" xfId="47462" xr:uid="{00000000-0005-0000-0000-0000B4490000}"/>
    <cellStyle name="Normal 41 13 6 4 4" xfId="19881" xr:uid="{00000000-0005-0000-0000-0000B5490000}"/>
    <cellStyle name="Normal 41 13 6 4 4 2" xfId="41523" xr:uid="{00000000-0005-0000-0000-0000B6490000}"/>
    <cellStyle name="Normal 41 13 6 4 5" xfId="35512" xr:uid="{00000000-0005-0000-0000-0000B7490000}"/>
    <cellStyle name="Normal 41 13 6 5" xfId="14749" xr:uid="{00000000-0005-0000-0000-0000B8490000}"/>
    <cellStyle name="Normal 41 13 6 5 2" xfId="17834" xr:uid="{00000000-0005-0000-0000-0000B9490000}"/>
    <cellStyle name="Normal 41 13 6 5 2 2" xfId="29802" xr:uid="{00000000-0005-0000-0000-0000BA490000}"/>
    <cellStyle name="Normal 41 13 6 5 2 2 2" xfId="51408" xr:uid="{00000000-0005-0000-0000-0000BB490000}"/>
    <cellStyle name="Normal 41 13 6 5 2 3" xfId="23835" xr:uid="{00000000-0005-0000-0000-0000BC490000}"/>
    <cellStyle name="Normal 41 13 6 5 2 3 2" xfId="45472" xr:uid="{00000000-0005-0000-0000-0000BD490000}"/>
    <cellStyle name="Normal 41 13 6 5 2 4" xfId="39489" xr:uid="{00000000-0005-0000-0000-0000BE490000}"/>
    <cellStyle name="Normal 41 13 6 5 3" xfId="26820" xr:uid="{00000000-0005-0000-0000-0000BF490000}"/>
    <cellStyle name="Normal 41 13 6 5 3 2" xfId="48434" xr:uid="{00000000-0005-0000-0000-0000C0490000}"/>
    <cellStyle name="Normal 41 13 6 5 4" xfId="20853" xr:uid="{00000000-0005-0000-0000-0000C1490000}"/>
    <cellStyle name="Normal 41 13 6 5 4 2" xfId="42495" xr:uid="{00000000-0005-0000-0000-0000C2490000}"/>
    <cellStyle name="Normal 41 13 6 5 5" xfId="36486" xr:uid="{00000000-0005-0000-0000-0000C3490000}"/>
    <cellStyle name="Normal 41 13 6 6" xfId="15862" xr:uid="{00000000-0005-0000-0000-0000C4490000}"/>
    <cellStyle name="Normal 41 13 6 6 2" xfId="27834" xr:uid="{00000000-0005-0000-0000-0000C5490000}"/>
    <cellStyle name="Normal 41 13 6 6 2 2" xfId="49440" xr:uid="{00000000-0005-0000-0000-0000C6490000}"/>
    <cellStyle name="Normal 41 13 6 6 3" xfId="21867" xr:uid="{00000000-0005-0000-0000-0000C7490000}"/>
    <cellStyle name="Normal 41 13 6 6 3 2" xfId="43504" xr:uid="{00000000-0005-0000-0000-0000C8490000}"/>
    <cellStyle name="Normal 41 13 6 6 4" xfId="37517" xr:uid="{00000000-0005-0000-0000-0000C9490000}"/>
    <cellStyle name="Normal 41 13 6 7" xfId="24849" xr:uid="{00000000-0005-0000-0000-0000CA490000}"/>
    <cellStyle name="Normal 41 13 6 7 2" xfId="46469" xr:uid="{00000000-0005-0000-0000-0000CB490000}"/>
    <cellStyle name="Normal 41 13 6 8" xfId="18882" xr:uid="{00000000-0005-0000-0000-0000CC490000}"/>
    <cellStyle name="Normal 41 13 6 8 2" xfId="40524" xr:uid="{00000000-0005-0000-0000-0000CD490000}"/>
    <cellStyle name="Normal 41 13 6 9" xfId="31840" xr:uid="{00000000-0005-0000-0000-0000CE490000}"/>
    <cellStyle name="Normal 41 13 7" xfId="8505" xr:uid="{00000000-0005-0000-0000-0000CF490000}"/>
    <cellStyle name="Normal 41 13 7 2" xfId="13147" xr:uid="{00000000-0005-0000-0000-0000D0490000}"/>
    <cellStyle name="Normal 41 13 7 2 2" xfId="14146" xr:uid="{00000000-0005-0000-0000-0000D1490000}"/>
    <cellStyle name="Normal 41 13 7 2 2 2" xfId="17231" xr:uid="{00000000-0005-0000-0000-0000D2490000}"/>
    <cellStyle name="Normal 41 13 7 2 2 2 2" xfId="29200" xr:uid="{00000000-0005-0000-0000-0000D3490000}"/>
    <cellStyle name="Normal 41 13 7 2 2 2 2 2" xfId="50806" xr:uid="{00000000-0005-0000-0000-0000D4490000}"/>
    <cellStyle name="Normal 41 13 7 2 2 2 3" xfId="23233" xr:uid="{00000000-0005-0000-0000-0000D5490000}"/>
    <cellStyle name="Normal 41 13 7 2 2 2 3 2" xfId="44870" xr:uid="{00000000-0005-0000-0000-0000D6490000}"/>
    <cellStyle name="Normal 41 13 7 2 2 2 4" xfId="38886" xr:uid="{00000000-0005-0000-0000-0000D7490000}"/>
    <cellStyle name="Normal 41 13 7 2 2 3" xfId="26218" xr:uid="{00000000-0005-0000-0000-0000D8490000}"/>
    <cellStyle name="Normal 41 13 7 2 2 3 2" xfId="47832" xr:uid="{00000000-0005-0000-0000-0000D9490000}"/>
    <cellStyle name="Normal 41 13 7 2 2 4" xfId="20251" xr:uid="{00000000-0005-0000-0000-0000DA490000}"/>
    <cellStyle name="Normal 41 13 7 2 2 4 2" xfId="41893" xr:uid="{00000000-0005-0000-0000-0000DB490000}"/>
    <cellStyle name="Normal 41 13 7 2 2 5" xfId="35883" xr:uid="{00000000-0005-0000-0000-0000DC490000}"/>
    <cellStyle name="Normal 41 13 7 2 3" xfId="15120" xr:uid="{00000000-0005-0000-0000-0000DD490000}"/>
    <cellStyle name="Normal 41 13 7 2 3 2" xfId="18205" xr:uid="{00000000-0005-0000-0000-0000DE490000}"/>
    <cellStyle name="Normal 41 13 7 2 3 2 2" xfId="30172" xr:uid="{00000000-0005-0000-0000-0000DF490000}"/>
    <cellStyle name="Normal 41 13 7 2 3 2 2 2" xfId="51778" xr:uid="{00000000-0005-0000-0000-0000E0490000}"/>
    <cellStyle name="Normal 41 13 7 2 3 2 3" xfId="24205" xr:uid="{00000000-0005-0000-0000-0000E1490000}"/>
    <cellStyle name="Normal 41 13 7 2 3 2 3 2" xfId="45842" xr:uid="{00000000-0005-0000-0000-0000E2490000}"/>
    <cellStyle name="Normal 41 13 7 2 3 2 4" xfId="39860" xr:uid="{00000000-0005-0000-0000-0000E3490000}"/>
    <cellStyle name="Normal 41 13 7 2 3 3" xfId="27190" xr:uid="{00000000-0005-0000-0000-0000E4490000}"/>
    <cellStyle name="Normal 41 13 7 2 3 3 2" xfId="48804" xr:uid="{00000000-0005-0000-0000-0000E5490000}"/>
    <cellStyle name="Normal 41 13 7 2 3 4" xfId="21223" xr:uid="{00000000-0005-0000-0000-0000E6490000}"/>
    <cellStyle name="Normal 41 13 7 2 3 4 2" xfId="42865" xr:uid="{00000000-0005-0000-0000-0000E7490000}"/>
    <cellStyle name="Normal 41 13 7 2 3 5" xfId="36857" xr:uid="{00000000-0005-0000-0000-0000E8490000}"/>
    <cellStyle name="Normal 41 13 7 2 4" xfId="16254" xr:uid="{00000000-0005-0000-0000-0000E9490000}"/>
    <cellStyle name="Normal 41 13 7 2 4 2" xfId="28224" xr:uid="{00000000-0005-0000-0000-0000EA490000}"/>
    <cellStyle name="Normal 41 13 7 2 4 2 2" xfId="49830" xr:uid="{00000000-0005-0000-0000-0000EB490000}"/>
    <cellStyle name="Normal 41 13 7 2 4 3" xfId="22257" xr:uid="{00000000-0005-0000-0000-0000EC490000}"/>
    <cellStyle name="Normal 41 13 7 2 4 3 2" xfId="43894" xr:uid="{00000000-0005-0000-0000-0000ED490000}"/>
    <cellStyle name="Normal 41 13 7 2 4 4" xfId="37909" xr:uid="{00000000-0005-0000-0000-0000EE490000}"/>
    <cellStyle name="Normal 41 13 7 2 5" xfId="25242" xr:uid="{00000000-0005-0000-0000-0000EF490000}"/>
    <cellStyle name="Normal 41 13 7 2 5 2" xfId="46859" xr:uid="{00000000-0005-0000-0000-0000F0490000}"/>
    <cellStyle name="Normal 41 13 7 2 6" xfId="19275" xr:uid="{00000000-0005-0000-0000-0000F1490000}"/>
    <cellStyle name="Normal 41 13 7 2 6 2" xfId="40917" xr:uid="{00000000-0005-0000-0000-0000F2490000}"/>
    <cellStyle name="Normal 41 13 7 2 7" xfId="34903" xr:uid="{00000000-0005-0000-0000-0000F3490000}"/>
    <cellStyle name="Normal 41 13 7 3" xfId="13467" xr:uid="{00000000-0005-0000-0000-0000F4490000}"/>
    <cellStyle name="Normal 41 13 7 3 2" xfId="14466" xr:uid="{00000000-0005-0000-0000-0000F5490000}"/>
    <cellStyle name="Normal 41 13 7 3 2 2" xfId="17551" xr:uid="{00000000-0005-0000-0000-0000F6490000}"/>
    <cellStyle name="Normal 41 13 7 3 2 2 2" xfId="29520" xr:uid="{00000000-0005-0000-0000-0000F7490000}"/>
    <cellStyle name="Normal 41 13 7 3 2 2 2 2" xfId="51126" xr:uid="{00000000-0005-0000-0000-0000F8490000}"/>
    <cellStyle name="Normal 41 13 7 3 2 2 3" xfId="23553" xr:uid="{00000000-0005-0000-0000-0000F9490000}"/>
    <cellStyle name="Normal 41 13 7 3 2 2 3 2" xfId="45190" xr:uid="{00000000-0005-0000-0000-0000FA490000}"/>
    <cellStyle name="Normal 41 13 7 3 2 2 4" xfId="39206" xr:uid="{00000000-0005-0000-0000-0000FB490000}"/>
    <cellStyle name="Normal 41 13 7 3 2 3" xfId="26538" xr:uid="{00000000-0005-0000-0000-0000FC490000}"/>
    <cellStyle name="Normal 41 13 7 3 2 3 2" xfId="48152" xr:uid="{00000000-0005-0000-0000-0000FD490000}"/>
    <cellStyle name="Normal 41 13 7 3 2 4" xfId="20571" xr:uid="{00000000-0005-0000-0000-0000FE490000}"/>
    <cellStyle name="Normal 41 13 7 3 2 4 2" xfId="42213" xr:uid="{00000000-0005-0000-0000-0000FF490000}"/>
    <cellStyle name="Normal 41 13 7 3 2 5" xfId="36203" xr:uid="{00000000-0005-0000-0000-0000004A0000}"/>
    <cellStyle name="Normal 41 13 7 3 3" xfId="15440" xr:uid="{00000000-0005-0000-0000-0000014A0000}"/>
    <cellStyle name="Normal 41 13 7 3 3 2" xfId="18525" xr:uid="{00000000-0005-0000-0000-0000024A0000}"/>
    <cellStyle name="Normal 41 13 7 3 3 2 2" xfId="30492" xr:uid="{00000000-0005-0000-0000-0000034A0000}"/>
    <cellStyle name="Normal 41 13 7 3 3 2 2 2" xfId="52098" xr:uid="{00000000-0005-0000-0000-0000044A0000}"/>
    <cellStyle name="Normal 41 13 7 3 3 2 3" xfId="24525" xr:uid="{00000000-0005-0000-0000-0000054A0000}"/>
    <cellStyle name="Normal 41 13 7 3 3 2 3 2" xfId="46162" xr:uid="{00000000-0005-0000-0000-0000064A0000}"/>
    <cellStyle name="Normal 41 13 7 3 3 2 4" xfId="40180" xr:uid="{00000000-0005-0000-0000-0000074A0000}"/>
    <cellStyle name="Normal 41 13 7 3 3 3" xfId="27510" xr:uid="{00000000-0005-0000-0000-0000084A0000}"/>
    <cellStyle name="Normal 41 13 7 3 3 3 2" xfId="49124" xr:uid="{00000000-0005-0000-0000-0000094A0000}"/>
    <cellStyle name="Normal 41 13 7 3 3 4" xfId="21543" xr:uid="{00000000-0005-0000-0000-00000A4A0000}"/>
    <cellStyle name="Normal 41 13 7 3 3 4 2" xfId="43185" xr:uid="{00000000-0005-0000-0000-00000B4A0000}"/>
    <cellStyle name="Normal 41 13 7 3 3 5" xfId="37177" xr:uid="{00000000-0005-0000-0000-00000C4A0000}"/>
    <cellStyle name="Normal 41 13 7 3 4" xfId="16574" xr:uid="{00000000-0005-0000-0000-00000D4A0000}"/>
    <cellStyle name="Normal 41 13 7 3 4 2" xfId="28544" xr:uid="{00000000-0005-0000-0000-00000E4A0000}"/>
    <cellStyle name="Normal 41 13 7 3 4 2 2" xfId="50150" xr:uid="{00000000-0005-0000-0000-00000F4A0000}"/>
    <cellStyle name="Normal 41 13 7 3 4 3" xfId="22577" xr:uid="{00000000-0005-0000-0000-0000104A0000}"/>
    <cellStyle name="Normal 41 13 7 3 4 3 2" xfId="44214" xr:uid="{00000000-0005-0000-0000-0000114A0000}"/>
    <cellStyle name="Normal 41 13 7 3 4 4" xfId="38229" xr:uid="{00000000-0005-0000-0000-0000124A0000}"/>
    <cellStyle name="Normal 41 13 7 3 5" xfId="25562" xr:uid="{00000000-0005-0000-0000-0000134A0000}"/>
    <cellStyle name="Normal 41 13 7 3 5 2" xfId="47179" xr:uid="{00000000-0005-0000-0000-0000144A0000}"/>
    <cellStyle name="Normal 41 13 7 3 6" xfId="19595" xr:uid="{00000000-0005-0000-0000-0000154A0000}"/>
    <cellStyle name="Normal 41 13 7 3 6 2" xfId="41237" xr:uid="{00000000-0005-0000-0000-0000164A0000}"/>
    <cellStyle name="Normal 41 13 7 3 7" xfId="35223" xr:uid="{00000000-0005-0000-0000-0000174A0000}"/>
    <cellStyle name="Normal 41 13 7 4" xfId="13825" xr:uid="{00000000-0005-0000-0000-0000184A0000}"/>
    <cellStyle name="Normal 41 13 7 4 2" xfId="16911" xr:uid="{00000000-0005-0000-0000-0000194A0000}"/>
    <cellStyle name="Normal 41 13 7 4 2 2" xfId="28880" xr:uid="{00000000-0005-0000-0000-00001A4A0000}"/>
    <cellStyle name="Normal 41 13 7 4 2 2 2" xfId="50486" xr:uid="{00000000-0005-0000-0000-00001B4A0000}"/>
    <cellStyle name="Normal 41 13 7 4 2 3" xfId="22913" xr:uid="{00000000-0005-0000-0000-00001C4A0000}"/>
    <cellStyle name="Normal 41 13 7 4 2 3 2" xfId="44550" xr:uid="{00000000-0005-0000-0000-00001D4A0000}"/>
    <cellStyle name="Normal 41 13 7 4 2 4" xfId="38566" xr:uid="{00000000-0005-0000-0000-00001E4A0000}"/>
    <cellStyle name="Normal 41 13 7 4 3" xfId="25898" xr:uid="{00000000-0005-0000-0000-00001F4A0000}"/>
    <cellStyle name="Normal 41 13 7 4 3 2" xfId="47512" xr:uid="{00000000-0005-0000-0000-0000204A0000}"/>
    <cellStyle name="Normal 41 13 7 4 4" xfId="19931" xr:uid="{00000000-0005-0000-0000-0000214A0000}"/>
    <cellStyle name="Normal 41 13 7 4 4 2" xfId="41573" xr:uid="{00000000-0005-0000-0000-0000224A0000}"/>
    <cellStyle name="Normal 41 13 7 4 5" xfId="35562" xr:uid="{00000000-0005-0000-0000-0000234A0000}"/>
    <cellStyle name="Normal 41 13 7 5" xfId="14799" xr:uid="{00000000-0005-0000-0000-0000244A0000}"/>
    <cellStyle name="Normal 41 13 7 5 2" xfId="17884" xr:uid="{00000000-0005-0000-0000-0000254A0000}"/>
    <cellStyle name="Normal 41 13 7 5 2 2" xfId="29852" xr:uid="{00000000-0005-0000-0000-0000264A0000}"/>
    <cellStyle name="Normal 41 13 7 5 2 2 2" xfId="51458" xr:uid="{00000000-0005-0000-0000-0000274A0000}"/>
    <cellStyle name="Normal 41 13 7 5 2 3" xfId="23885" xr:uid="{00000000-0005-0000-0000-0000284A0000}"/>
    <cellStyle name="Normal 41 13 7 5 2 3 2" xfId="45522" xr:uid="{00000000-0005-0000-0000-0000294A0000}"/>
    <cellStyle name="Normal 41 13 7 5 2 4" xfId="39539" xr:uid="{00000000-0005-0000-0000-00002A4A0000}"/>
    <cellStyle name="Normal 41 13 7 5 3" xfId="26870" xr:uid="{00000000-0005-0000-0000-00002B4A0000}"/>
    <cellStyle name="Normal 41 13 7 5 3 2" xfId="48484" xr:uid="{00000000-0005-0000-0000-00002C4A0000}"/>
    <cellStyle name="Normal 41 13 7 5 4" xfId="20903" xr:uid="{00000000-0005-0000-0000-00002D4A0000}"/>
    <cellStyle name="Normal 41 13 7 5 4 2" xfId="42545" xr:uid="{00000000-0005-0000-0000-00002E4A0000}"/>
    <cellStyle name="Normal 41 13 7 5 5" xfId="36536" xr:uid="{00000000-0005-0000-0000-00002F4A0000}"/>
    <cellStyle name="Normal 41 13 7 6" xfId="15912" xr:uid="{00000000-0005-0000-0000-0000304A0000}"/>
    <cellStyle name="Normal 41 13 7 6 2" xfId="27884" xr:uid="{00000000-0005-0000-0000-0000314A0000}"/>
    <cellStyle name="Normal 41 13 7 6 2 2" xfId="49490" xr:uid="{00000000-0005-0000-0000-0000324A0000}"/>
    <cellStyle name="Normal 41 13 7 6 3" xfId="21917" xr:uid="{00000000-0005-0000-0000-0000334A0000}"/>
    <cellStyle name="Normal 41 13 7 6 3 2" xfId="43554" xr:uid="{00000000-0005-0000-0000-0000344A0000}"/>
    <cellStyle name="Normal 41 13 7 6 4" xfId="37567" xr:uid="{00000000-0005-0000-0000-0000354A0000}"/>
    <cellStyle name="Normal 41 13 7 7" xfId="24899" xr:uid="{00000000-0005-0000-0000-0000364A0000}"/>
    <cellStyle name="Normal 41 13 7 7 2" xfId="46519" xr:uid="{00000000-0005-0000-0000-0000374A0000}"/>
    <cellStyle name="Normal 41 13 7 8" xfId="18932" xr:uid="{00000000-0005-0000-0000-0000384A0000}"/>
    <cellStyle name="Normal 41 13 7 8 2" xfId="40574" xr:uid="{00000000-0005-0000-0000-0000394A0000}"/>
    <cellStyle name="Normal 41 13 7 9" xfId="31973" xr:uid="{00000000-0005-0000-0000-00003A4A0000}"/>
    <cellStyle name="Normal 41 13 8" xfId="12889" xr:uid="{00000000-0005-0000-0000-00003B4A0000}"/>
    <cellStyle name="Normal 41 13 8 2" xfId="13888" xr:uid="{00000000-0005-0000-0000-00003C4A0000}"/>
    <cellStyle name="Normal 41 13 8 2 2" xfId="16973" xr:uid="{00000000-0005-0000-0000-00003D4A0000}"/>
    <cellStyle name="Normal 41 13 8 2 2 2" xfId="28942" xr:uid="{00000000-0005-0000-0000-00003E4A0000}"/>
    <cellStyle name="Normal 41 13 8 2 2 2 2" xfId="50548" xr:uid="{00000000-0005-0000-0000-00003F4A0000}"/>
    <cellStyle name="Normal 41 13 8 2 2 3" xfId="22975" xr:uid="{00000000-0005-0000-0000-0000404A0000}"/>
    <cellStyle name="Normal 41 13 8 2 2 3 2" xfId="44612" xr:uid="{00000000-0005-0000-0000-0000414A0000}"/>
    <cellStyle name="Normal 41 13 8 2 2 4" xfId="38628" xr:uid="{00000000-0005-0000-0000-0000424A0000}"/>
    <cellStyle name="Normal 41 13 8 2 3" xfId="25960" xr:uid="{00000000-0005-0000-0000-0000434A0000}"/>
    <cellStyle name="Normal 41 13 8 2 3 2" xfId="47574" xr:uid="{00000000-0005-0000-0000-0000444A0000}"/>
    <cellStyle name="Normal 41 13 8 2 4" xfId="19993" xr:uid="{00000000-0005-0000-0000-0000454A0000}"/>
    <cellStyle name="Normal 41 13 8 2 4 2" xfId="41635" xr:uid="{00000000-0005-0000-0000-0000464A0000}"/>
    <cellStyle name="Normal 41 13 8 2 5" xfId="35625" xr:uid="{00000000-0005-0000-0000-0000474A0000}"/>
    <cellStyle name="Normal 41 13 8 3" xfId="14862" xr:uid="{00000000-0005-0000-0000-0000484A0000}"/>
    <cellStyle name="Normal 41 13 8 3 2" xfId="17947" xr:uid="{00000000-0005-0000-0000-0000494A0000}"/>
    <cellStyle name="Normal 41 13 8 3 2 2" xfId="29914" xr:uid="{00000000-0005-0000-0000-00004A4A0000}"/>
    <cellStyle name="Normal 41 13 8 3 2 2 2" xfId="51520" xr:uid="{00000000-0005-0000-0000-00004B4A0000}"/>
    <cellStyle name="Normal 41 13 8 3 2 3" xfId="23947" xr:uid="{00000000-0005-0000-0000-00004C4A0000}"/>
    <cellStyle name="Normal 41 13 8 3 2 3 2" xfId="45584" xr:uid="{00000000-0005-0000-0000-00004D4A0000}"/>
    <cellStyle name="Normal 41 13 8 3 2 4" xfId="39602" xr:uid="{00000000-0005-0000-0000-00004E4A0000}"/>
    <cellStyle name="Normal 41 13 8 3 3" xfId="26932" xr:uid="{00000000-0005-0000-0000-00004F4A0000}"/>
    <cellStyle name="Normal 41 13 8 3 3 2" xfId="48546" xr:uid="{00000000-0005-0000-0000-0000504A0000}"/>
    <cellStyle name="Normal 41 13 8 3 4" xfId="20965" xr:uid="{00000000-0005-0000-0000-0000514A0000}"/>
    <cellStyle name="Normal 41 13 8 3 4 2" xfId="42607" xr:uid="{00000000-0005-0000-0000-0000524A0000}"/>
    <cellStyle name="Normal 41 13 8 3 5" xfId="36599" xr:uid="{00000000-0005-0000-0000-0000534A0000}"/>
    <cellStyle name="Normal 41 13 8 4" xfId="15996" xr:uid="{00000000-0005-0000-0000-0000544A0000}"/>
    <cellStyle name="Normal 41 13 8 4 2" xfId="27966" xr:uid="{00000000-0005-0000-0000-0000554A0000}"/>
    <cellStyle name="Normal 41 13 8 4 2 2" xfId="49572" xr:uid="{00000000-0005-0000-0000-0000564A0000}"/>
    <cellStyle name="Normal 41 13 8 4 3" xfId="21999" xr:uid="{00000000-0005-0000-0000-0000574A0000}"/>
    <cellStyle name="Normal 41 13 8 4 3 2" xfId="43636" xr:uid="{00000000-0005-0000-0000-0000584A0000}"/>
    <cellStyle name="Normal 41 13 8 4 4" xfId="37651" xr:uid="{00000000-0005-0000-0000-0000594A0000}"/>
    <cellStyle name="Normal 41 13 8 5" xfId="24984" xr:uid="{00000000-0005-0000-0000-00005A4A0000}"/>
    <cellStyle name="Normal 41 13 8 5 2" xfId="46601" xr:uid="{00000000-0005-0000-0000-00005B4A0000}"/>
    <cellStyle name="Normal 41 13 8 6" xfId="19017" xr:uid="{00000000-0005-0000-0000-00005C4A0000}"/>
    <cellStyle name="Normal 41 13 8 6 2" xfId="40659" xr:uid="{00000000-0005-0000-0000-00005D4A0000}"/>
    <cellStyle name="Normal 41 13 8 7" xfId="34645" xr:uid="{00000000-0005-0000-0000-00005E4A0000}"/>
    <cellStyle name="Normal 41 13 9" xfId="13209" xr:uid="{00000000-0005-0000-0000-00005F4A0000}"/>
    <cellStyle name="Normal 41 13 9 2" xfId="14208" xr:uid="{00000000-0005-0000-0000-0000604A0000}"/>
    <cellStyle name="Normal 41 13 9 2 2" xfId="17293" xr:uid="{00000000-0005-0000-0000-0000614A0000}"/>
    <cellStyle name="Normal 41 13 9 2 2 2" xfId="29262" xr:uid="{00000000-0005-0000-0000-0000624A0000}"/>
    <cellStyle name="Normal 41 13 9 2 2 2 2" xfId="50868" xr:uid="{00000000-0005-0000-0000-0000634A0000}"/>
    <cellStyle name="Normal 41 13 9 2 2 3" xfId="23295" xr:uid="{00000000-0005-0000-0000-0000644A0000}"/>
    <cellStyle name="Normal 41 13 9 2 2 3 2" xfId="44932" xr:uid="{00000000-0005-0000-0000-0000654A0000}"/>
    <cellStyle name="Normal 41 13 9 2 2 4" xfId="38948" xr:uid="{00000000-0005-0000-0000-0000664A0000}"/>
    <cellStyle name="Normal 41 13 9 2 3" xfId="26280" xr:uid="{00000000-0005-0000-0000-0000674A0000}"/>
    <cellStyle name="Normal 41 13 9 2 3 2" xfId="47894" xr:uid="{00000000-0005-0000-0000-0000684A0000}"/>
    <cellStyle name="Normal 41 13 9 2 4" xfId="20313" xr:uid="{00000000-0005-0000-0000-0000694A0000}"/>
    <cellStyle name="Normal 41 13 9 2 4 2" xfId="41955" xr:uid="{00000000-0005-0000-0000-00006A4A0000}"/>
    <cellStyle name="Normal 41 13 9 2 5" xfId="35945" xr:uid="{00000000-0005-0000-0000-00006B4A0000}"/>
    <cellStyle name="Normal 41 13 9 3" xfId="15182" xr:uid="{00000000-0005-0000-0000-00006C4A0000}"/>
    <cellStyle name="Normal 41 13 9 3 2" xfId="18267" xr:uid="{00000000-0005-0000-0000-00006D4A0000}"/>
    <cellStyle name="Normal 41 13 9 3 2 2" xfId="30234" xr:uid="{00000000-0005-0000-0000-00006E4A0000}"/>
    <cellStyle name="Normal 41 13 9 3 2 2 2" xfId="51840" xr:uid="{00000000-0005-0000-0000-00006F4A0000}"/>
    <cellStyle name="Normal 41 13 9 3 2 3" xfId="24267" xr:uid="{00000000-0005-0000-0000-0000704A0000}"/>
    <cellStyle name="Normal 41 13 9 3 2 3 2" xfId="45904" xr:uid="{00000000-0005-0000-0000-0000714A0000}"/>
    <cellStyle name="Normal 41 13 9 3 2 4" xfId="39922" xr:uid="{00000000-0005-0000-0000-0000724A0000}"/>
    <cellStyle name="Normal 41 13 9 3 3" xfId="27252" xr:uid="{00000000-0005-0000-0000-0000734A0000}"/>
    <cellStyle name="Normal 41 13 9 3 3 2" xfId="48866" xr:uid="{00000000-0005-0000-0000-0000744A0000}"/>
    <cellStyle name="Normal 41 13 9 3 4" xfId="21285" xr:uid="{00000000-0005-0000-0000-0000754A0000}"/>
    <cellStyle name="Normal 41 13 9 3 4 2" xfId="42927" xr:uid="{00000000-0005-0000-0000-0000764A0000}"/>
    <cellStyle name="Normal 41 13 9 3 5" xfId="36919" xr:uid="{00000000-0005-0000-0000-0000774A0000}"/>
    <cellStyle name="Normal 41 13 9 4" xfId="16316" xr:uid="{00000000-0005-0000-0000-0000784A0000}"/>
    <cellStyle name="Normal 41 13 9 4 2" xfId="28286" xr:uid="{00000000-0005-0000-0000-0000794A0000}"/>
    <cellStyle name="Normal 41 13 9 4 2 2" xfId="49892" xr:uid="{00000000-0005-0000-0000-00007A4A0000}"/>
    <cellStyle name="Normal 41 13 9 4 3" xfId="22319" xr:uid="{00000000-0005-0000-0000-00007B4A0000}"/>
    <cellStyle name="Normal 41 13 9 4 3 2" xfId="43956" xr:uid="{00000000-0005-0000-0000-00007C4A0000}"/>
    <cellStyle name="Normal 41 13 9 4 4" xfId="37971" xr:uid="{00000000-0005-0000-0000-00007D4A0000}"/>
    <cellStyle name="Normal 41 13 9 5" xfId="25304" xr:uid="{00000000-0005-0000-0000-00007E4A0000}"/>
    <cellStyle name="Normal 41 13 9 5 2" xfId="46921" xr:uid="{00000000-0005-0000-0000-00007F4A0000}"/>
    <cellStyle name="Normal 41 13 9 6" xfId="19337" xr:uid="{00000000-0005-0000-0000-0000804A0000}"/>
    <cellStyle name="Normal 41 13 9 6 2" xfId="40979" xr:uid="{00000000-0005-0000-0000-0000814A0000}"/>
    <cellStyle name="Normal 41 13 9 7" xfId="34965" xr:uid="{00000000-0005-0000-0000-0000824A0000}"/>
    <cellStyle name="Normal 41 14" xfId="5654" xr:uid="{00000000-0005-0000-0000-0000834A0000}"/>
    <cellStyle name="Normal 41 14 10" xfId="13567" xr:uid="{00000000-0005-0000-0000-0000844A0000}"/>
    <cellStyle name="Normal 41 14 10 2" xfId="16653" xr:uid="{00000000-0005-0000-0000-0000854A0000}"/>
    <cellStyle name="Normal 41 14 10 2 2" xfId="28623" xr:uid="{00000000-0005-0000-0000-0000864A0000}"/>
    <cellStyle name="Normal 41 14 10 2 2 2" xfId="50229" xr:uid="{00000000-0005-0000-0000-0000874A0000}"/>
    <cellStyle name="Normal 41 14 10 2 3" xfId="22656" xr:uid="{00000000-0005-0000-0000-0000884A0000}"/>
    <cellStyle name="Normal 41 14 10 2 3 2" xfId="44293" xr:uid="{00000000-0005-0000-0000-0000894A0000}"/>
    <cellStyle name="Normal 41 14 10 2 4" xfId="38308" xr:uid="{00000000-0005-0000-0000-00008A4A0000}"/>
    <cellStyle name="Normal 41 14 10 3" xfId="25641" xr:uid="{00000000-0005-0000-0000-00008B4A0000}"/>
    <cellStyle name="Normal 41 14 10 3 2" xfId="47255" xr:uid="{00000000-0005-0000-0000-00008C4A0000}"/>
    <cellStyle name="Normal 41 14 10 4" xfId="19674" xr:uid="{00000000-0005-0000-0000-00008D4A0000}"/>
    <cellStyle name="Normal 41 14 10 4 2" xfId="41316" xr:uid="{00000000-0005-0000-0000-00008E4A0000}"/>
    <cellStyle name="Normal 41 14 10 5" xfId="35304" xr:uid="{00000000-0005-0000-0000-00008F4A0000}"/>
    <cellStyle name="Normal 41 14 11" xfId="14542" xr:uid="{00000000-0005-0000-0000-0000904A0000}"/>
    <cellStyle name="Normal 41 14 11 2" xfId="17627" xr:uid="{00000000-0005-0000-0000-0000914A0000}"/>
    <cellStyle name="Normal 41 14 11 2 2" xfId="29595" xr:uid="{00000000-0005-0000-0000-0000924A0000}"/>
    <cellStyle name="Normal 41 14 11 2 2 2" xfId="51201" xr:uid="{00000000-0005-0000-0000-0000934A0000}"/>
    <cellStyle name="Normal 41 14 11 2 3" xfId="23628" xr:uid="{00000000-0005-0000-0000-0000944A0000}"/>
    <cellStyle name="Normal 41 14 11 2 3 2" xfId="45265" xr:uid="{00000000-0005-0000-0000-0000954A0000}"/>
    <cellStyle name="Normal 41 14 11 2 4" xfId="39282" xr:uid="{00000000-0005-0000-0000-0000964A0000}"/>
    <cellStyle name="Normal 41 14 11 3" xfId="26613" xr:uid="{00000000-0005-0000-0000-0000974A0000}"/>
    <cellStyle name="Normal 41 14 11 3 2" xfId="48227" xr:uid="{00000000-0005-0000-0000-0000984A0000}"/>
    <cellStyle name="Normal 41 14 11 4" xfId="20646" xr:uid="{00000000-0005-0000-0000-0000994A0000}"/>
    <cellStyle name="Normal 41 14 11 4 2" xfId="42288" xr:uid="{00000000-0005-0000-0000-00009A4A0000}"/>
    <cellStyle name="Normal 41 14 11 5" xfId="36279" xr:uid="{00000000-0005-0000-0000-00009B4A0000}"/>
    <cellStyle name="Normal 41 14 12" xfId="15655" xr:uid="{00000000-0005-0000-0000-00009C4A0000}"/>
    <cellStyle name="Normal 41 14 12 2" xfId="27627" xr:uid="{00000000-0005-0000-0000-00009D4A0000}"/>
    <cellStyle name="Normal 41 14 12 2 2" xfId="49233" xr:uid="{00000000-0005-0000-0000-00009E4A0000}"/>
    <cellStyle name="Normal 41 14 12 3" xfId="21660" xr:uid="{00000000-0005-0000-0000-00009F4A0000}"/>
    <cellStyle name="Normal 41 14 12 3 2" xfId="43297" xr:uid="{00000000-0005-0000-0000-0000A04A0000}"/>
    <cellStyle name="Normal 41 14 12 4" xfId="37310" xr:uid="{00000000-0005-0000-0000-0000A14A0000}"/>
    <cellStyle name="Normal 41 14 13" xfId="24642" xr:uid="{00000000-0005-0000-0000-0000A24A0000}"/>
    <cellStyle name="Normal 41 14 13 2" xfId="46262" xr:uid="{00000000-0005-0000-0000-0000A34A0000}"/>
    <cellStyle name="Normal 41 14 14" xfId="18675" xr:uid="{00000000-0005-0000-0000-0000A44A0000}"/>
    <cellStyle name="Normal 41 14 14 2" xfId="40317" xr:uid="{00000000-0005-0000-0000-0000A54A0000}"/>
    <cellStyle name="Normal 41 14 15" xfId="31240" xr:uid="{00000000-0005-0000-0000-0000A64A0000}"/>
    <cellStyle name="Normal 41 14 2" xfId="7282" xr:uid="{00000000-0005-0000-0000-0000A74A0000}"/>
    <cellStyle name="Normal 41 14 2 2" xfId="12979" xr:uid="{00000000-0005-0000-0000-0000A84A0000}"/>
    <cellStyle name="Normal 41 14 2 2 2" xfId="13978" xr:uid="{00000000-0005-0000-0000-0000A94A0000}"/>
    <cellStyle name="Normal 41 14 2 2 2 2" xfId="17063" xr:uid="{00000000-0005-0000-0000-0000AA4A0000}"/>
    <cellStyle name="Normal 41 14 2 2 2 2 2" xfId="29032" xr:uid="{00000000-0005-0000-0000-0000AB4A0000}"/>
    <cellStyle name="Normal 41 14 2 2 2 2 2 2" xfId="50638" xr:uid="{00000000-0005-0000-0000-0000AC4A0000}"/>
    <cellStyle name="Normal 41 14 2 2 2 2 3" xfId="23065" xr:uid="{00000000-0005-0000-0000-0000AD4A0000}"/>
    <cellStyle name="Normal 41 14 2 2 2 2 3 2" xfId="44702" xr:uid="{00000000-0005-0000-0000-0000AE4A0000}"/>
    <cellStyle name="Normal 41 14 2 2 2 2 4" xfId="38718" xr:uid="{00000000-0005-0000-0000-0000AF4A0000}"/>
    <cellStyle name="Normal 41 14 2 2 2 3" xfId="26050" xr:uid="{00000000-0005-0000-0000-0000B04A0000}"/>
    <cellStyle name="Normal 41 14 2 2 2 3 2" xfId="47664" xr:uid="{00000000-0005-0000-0000-0000B14A0000}"/>
    <cellStyle name="Normal 41 14 2 2 2 4" xfId="20083" xr:uid="{00000000-0005-0000-0000-0000B24A0000}"/>
    <cellStyle name="Normal 41 14 2 2 2 4 2" xfId="41725" xr:uid="{00000000-0005-0000-0000-0000B34A0000}"/>
    <cellStyle name="Normal 41 14 2 2 2 5" xfId="35715" xr:uid="{00000000-0005-0000-0000-0000B44A0000}"/>
    <cellStyle name="Normal 41 14 2 2 3" xfId="14952" xr:uid="{00000000-0005-0000-0000-0000B54A0000}"/>
    <cellStyle name="Normal 41 14 2 2 3 2" xfId="18037" xr:uid="{00000000-0005-0000-0000-0000B64A0000}"/>
    <cellStyle name="Normal 41 14 2 2 3 2 2" xfId="30004" xr:uid="{00000000-0005-0000-0000-0000B74A0000}"/>
    <cellStyle name="Normal 41 14 2 2 3 2 2 2" xfId="51610" xr:uid="{00000000-0005-0000-0000-0000B84A0000}"/>
    <cellStyle name="Normal 41 14 2 2 3 2 3" xfId="24037" xr:uid="{00000000-0005-0000-0000-0000B94A0000}"/>
    <cellStyle name="Normal 41 14 2 2 3 2 3 2" xfId="45674" xr:uid="{00000000-0005-0000-0000-0000BA4A0000}"/>
    <cellStyle name="Normal 41 14 2 2 3 2 4" xfId="39692" xr:uid="{00000000-0005-0000-0000-0000BB4A0000}"/>
    <cellStyle name="Normal 41 14 2 2 3 3" xfId="27022" xr:uid="{00000000-0005-0000-0000-0000BC4A0000}"/>
    <cellStyle name="Normal 41 14 2 2 3 3 2" xfId="48636" xr:uid="{00000000-0005-0000-0000-0000BD4A0000}"/>
    <cellStyle name="Normal 41 14 2 2 3 4" xfId="21055" xr:uid="{00000000-0005-0000-0000-0000BE4A0000}"/>
    <cellStyle name="Normal 41 14 2 2 3 4 2" xfId="42697" xr:uid="{00000000-0005-0000-0000-0000BF4A0000}"/>
    <cellStyle name="Normal 41 14 2 2 3 5" xfId="36689" xr:uid="{00000000-0005-0000-0000-0000C04A0000}"/>
    <cellStyle name="Normal 41 14 2 2 4" xfId="16086" xr:uid="{00000000-0005-0000-0000-0000C14A0000}"/>
    <cellStyle name="Normal 41 14 2 2 4 2" xfId="28056" xr:uid="{00000000-0005-0000-0000-0000C24A0000}"/>
    <cellStyle name="Normal 41 14 2 2 4 2 2" xfId="49662" xr:uid="{00000000-0005-0000-0000-0000C34A0000}"/>
    <cellStyle name="Normal 41 14 2 2 4 3" xfId="22089" xr:uid="{00000000-0005-0000-0000-0000C44A0000}"/>
    <cellStyle name="Normal 41 14 2 2 4 3 2" xfId="43726" xr:uid="{00000000-0005-0000-0000-0000C54A0000}"/>
    <cellStyle name="Normal 41 14 2 2 4 4" xfId="37741" xr:uid="{00000000-0005-0000-0000-0000C64A0000}"/>
    <cellStyle name="Normal 41 14 2 2 5" xfId="25074" xr:uid="{00000000-0005-0000-0000-0000C74A0000}"/>
    <cellStyle name="Normal 41 14 2 2 5 2" xfId="46691" xr:uid="{00000000-0005-0000-0000-0000C84A0000}"/>
    <cellStyle name="Normal 41 14 2 2 6" xfId="19107" xr:uid="{00000000-0005-0000-0000-0000C94A0000}"/>
    <cellStyle name="Normal 41 14 2 2 6 2" xfId="40749" xr:uid="{00000000-0005-0000-0000-0000CA4A0000}"/>
    <cellStyle name="Normal 41 14 2 2 7" xfId="34735" xr:uid="{00000000-0005-0000-0000-0000CB4A0000}"/>
    <cellStyle name="Normal 41 14 2 3" xfId="13299" xr:uid="{00000000-0005-0000-0000-0000CC4A0000}"/>
    <cellStyle name="Normal 41 14 2 3 2" xfId="14298" xr:uid="{00000000-0005-0000-0000-0000CD4A0000}"/>
    <cellStyle name="Normal 41 14 2 3 2 2" xfId="17383" xr:uid="{00000000-0005-0000-0000-0000CE4A0000}"/>
    <cellStyle name="Normal 41 14 2 3 2 2 2" xfId="29352" xr:uid="{00000000-0005-0000-0000-0000CF4A0000}"/>
    <cellStyle name="Normal 41 14 2 3 2 2 2 2" xfId="50958" xr:uid="{00000000-0005-0000-0000-0000D04A0000}"/>
    <cellStyle name="Normal 41 14 2 3 2 2 3" xfId="23385" xr:uid="{00000000-0005-0000-0000-0000D14A0000}"/>
    <cellStyle name="Normal 41 14 2 3 2 2 3 2" xfId="45022" xr:uid="{00000000-0005-0000-0000-0000D24A0000}"/>
    <cellStyle name="Normal 41 14 2 3 2 2 4" xfId="39038" xr:uid="{00000000-0005-0000-0000-0000D34A0000}"/>
    <cellStyle name="Normal 41 14 2 3 2 3" xfId="26370" xr:uid="{00000000-0005-0000-0000-0000D44A0000}"/>
    <cellStyle name="Normal 41 14 2 3 2 3 2" xfId="47984" xr:uid="{00000000-0005-0000-0000-0000D54A0000}"/>
    <cellStyle name="Normal 41 14 2 3 2 4" xfId="20403" xr:uid="{00000000-0005-0000-0000-0000D64A0000}"/>
    <cellStyle name="Normal 41 14 2 3 2 4 2" xfId="42045" xr:uid="{00000000-0005-0000-0000-0000D74A0000}"/>
    <cellStyle name="Normal 41 14 2 3 2 5" xfId="36035" xr:uid="{00000000-0005-0000-0000-0000D84A0000}"/>
    <cellStyle name="Normal 41 14 2 3 3" xfId="15272" xr:uid="{00000000-0005-0000-0000-0000D94A0000}"/>
    <cellStyle name="Normal 41 14 2 3 3 2" xfId="18357" xr:uid="{00000000-0005-0000-0000-0000DA4A0000}"/>
    <cellStyle name="Normal 41 14 2 3 3 2 2" xfId="30324" xr:uid="{00000000-0005-0000-0000-0000DB4A0000}"/>
    <cellStyle name="Normal 41 14 2 3 3 2 2 2" xfId="51930" xr:uid="{00000000-0005-0000-0000-0000DC4A0000}"/>
    <cellStyle name="Normal 41 14 2 3 3 2 3" xfId="24357" xr:uid="{00000000-0005-0000-0000-0000DD4A0000}"/>
    <cellStyle name="Normal 41 14 2 3 3 2 3 2" xfId="45994" xr:uid="{00000000-0005-0000-0000-0000DE4A0000}"/>
    <cellStyle name="Normal 41 14 2 3 3 2 4" xfId="40012" xr:uid="{00000000-0005-0000-0000-0000DF4A0000}"/>
    <cellStyle name="Normal 41 14 2 3 3 3" xfId="27342" xr:uid="{00000000-0005-0000-0000-0000E04A0000}"/>
    <cellStyle name="Normal 41 14 2 3 3 3 2" xfId="48956" xr:uid="{00000000-0005-0000-0000-0000E14A0000}"/>
    <cellStyle name="Normal 41 14 2 3 3 4" xfId="21375" xr:uid="{00000000-0005-0000-0000-0000E24A0000}"/>
    <cellStyle name="Normal 41 14 2 3 3 4 2" xfId="43017" xr:uid="{00000000-0005-0000-0000-0000E34A0000}"/>
    <cellStyle name="Normal 41 14 2 3 3 5" xfId="37009" xr:uid="{00000000-0005-0000-0000-0000E44A0000}"/>
    <cellStyle name="Normal 41 14 2 3 4" xfId="16406" xr:uid="{00000000-0005-0000-0000-0000E54A0000}"/>
    <cellStyle name="Normal 41 14 2 3 4 2" xfId="28376" xr:uid="{00000000-0005-0000-0000-0000E64A0000}"/>
    <cellStyle name="Normal 41 14 2 3 4 2 2" xfId="49982" xr:uid="{00000000-0005-0000-0000-0000E74A0000}"/>
    <cellStyle name="Normal 41 14 2 3 4 3" xfId="22409" xr:uid="{00000000-0005-0000-0000-0000E84A0000}"/>
    <cellStyle name="Normal 41 14 2 3 4 3 2" xfId="44046" xr:uid="{00000000-0005-0000-0000-0000E94A0000}"/>
    <cellStyle name="Normal 41 14 2 3 4 4" xfId="38061" xr:uid="{00000000-0005-0000-0000-0000EA4A0000}"/>
    <cellStyle name="Normal 41 14 2 3 5" xfId="25394" xr:uid="{00000000-0005-0000-0000-0000EB4A0000}"/>
    <cellStyle name="Normal 41 14 2 3 5 2" xfId="47011" xr:uid="{00000000-0005-0000-0000-0000EC4A0000}"/>
    <cellStyle name="Normal 41 14 2 3 6" xfId="19427" xr:uid="{00000000-0005-0000-0000-0000ED4A0000}"/>
    <cellStyle name="Normal 41 14 2 3 6 2" xfId="41069" xr:uid="{00000000-0005-0000-0000-0000EE4A0000}"/>
    <cellStyle name="Normal 41 14 2 3 7" xfId="35055" xr:uid="{00000000-0005-0000-0000-0000EF4A0000}"/>
    <cellStyle name="Normal 41 14 2 4" xfId="13657" xr:uid="{00000000-0005-0000-0000-0000F04A0000}"/>
    <cellStyle name="Normal 41 14 2 4 2" xfId="16743" xr:uid="{00000000-0005-0000-0000-0000F14A0000}"/>
    <cellStyle name="Normal 41 14 2 4 2 2" xfId="28712" xr:uid="{00000000-0005-0000-0000-0000F24A0000}"/>
    <cellStyle name="Normal 41 14 2 4 2 2 2" xfId="50318" xr:uid="{00000000-0005-0000-0000-0000F34A0000}"/>
    <cellStyle name="Normal 41 14 2 4 2 3" xfId="22745" xr:uid="{00000000-0005-0000-0000-0000F44A0000}"/>
    <cellStyle name="Normal 41 14 2 4 2 3 2" xfId="44382" xr:uid="{00000000-0005-0000-0000-0000F54A0000}"/>
    <cellStyle name="Normal 41 14 2 4 2 4" xfId="38398" xr:uid="{00000000-0005-0000-0000-0000F64A0000}"/>
    <cellStyle name="Normal 41 14 2 4 3" xfId="25730" xr:uid="{00000000-0005-0000-0000-0000F74A0000}"/>
    <cellStyle name="Normal 41 14 2 4 3 2" xfId="47344" xr:uid="{00000000-0005-0000-0000-0000F84A0000}"/>
    <cellStyle name="Normal 41 14 2 4 4" xfId="19763" xr:uid="{00000000-0005-0000-0000-0000F94A0000}"/>
    <cellStyle name="Normal 41 14 2 4 4 2" xfId="41405" xr:uid="{00000000-0005-0000-0000-0000FA4A0000}"/>
    <cellStyle name="Normal 41 14 2 4 5" xfId="35394" xr:uid="{00000000-0005-0000-0000-0000FB4A0000}"/>
    <cellStyle name="Normal 41 14 2 5" xfId="14631" xr:uid="{00000000-0005-0000-0000-0000FC4A0000}"/>
    <cellStyle name="Normal 41 14 2 5 2" xfId="17716" xr:uid="{00000000-0005-0000-0000-0000FD4A0000}"/>
    <cellStyle name="Normal 41 14 2 5 2 2" xfId="29684" xr:uid="{00000000-0005-0000-0000-0000FE4A0000}"/>
    <cellStyle name="Normal 41 14 2 5 2 2 2" xfId="51290" xr:uid="{00000000-0005-0000-0000-0000FF4A0000}"/>
    <cellStyle name="Normal 41 14 2 5 2 3" xfId="23717" xr:uid="{00000000-0005-0000-0000-0000004B0000}"/>
    <cellStyle name="Normal 41 14 2 5 2 3 2" xfId="45354" xr:uid="{00000000-0005-0000-0000-0000014B0000}"/>
    <cellStyle name="Normal 41 14 2 5 2 4" xfId="39371" xr:uid="{00000000-0005-0000-0000-0000024B0000}"/>
    <cellStyle name="Normal 41 14 2 5 3" xfId="26702" xr:uid="{00000000-0005-0000-0000-0000034B0000}"/>
    <cellStyle name="Normal 41 14 2 5 3 2" xfId="48316" xr:uid="{00000000-0005-0000-0000-0000044B0000}"/>
    <cellStyle name="Normal 41 14 2 5 4" xfId="20735" xr:uid="{00000000-0005-0000-0000-0000054B0000}"/>
    <cellStyle name="Normal 41 14 2 5 4 2" xfId="42377" xr:uid="{00000000-0005-0000-0000-0000064B0000}"/>
    <cellStyle name="Normal 41 14 2 5 5" xfId="36368" xr:uid="{00000000-0005-0000-0000-0000074B0000}"/>
    <cellStyle name="Normal 41 14 2 6" xfId="15744" xr:uid="{00000000-0005-0000-0000-0000084B0000}"/>
    <cellStyle name="Normal 41 14 2 6 2" xfId="27716" xr:uid="{00000000-0005-0000-0000-0000094B0000}"/>
    <cellStyle name="Normal 41 14 2 6 2 2" xfId="49322" xr:uid="{00000000-0005-0000-0000-00000A4B0000}"/>
    <cellStyle name="Normal 41 14 2 6 3" xfId="21749" xr:uid="{00000000-0005-0000-0000-00000B4B0000}"/>
    <cellStyle name="Normal 41 14 2 6 3 2" xfId="43386" xr:uid="{00000000-0005-0000-0000-00000C4B0000}"/>
    <cellStyle name="Normal 41 14 2 6 4" xfId="37399" xr:uid="{00000000-0005-0000-0000-00000D4B0000}"/>
    <cellStyle name="Normal 41 14 2 7" xfId="24731" xr:uid="{00000000-0005-0000-0000-00000E4B0000}"/>
    <cellStyle name="Normal 41 14 2 7 2" xfId="46351" xr:uid="{00000000-0005-0000-0000-00000F4B0000}"/>
    <cellStyle name="Normal 41 14 2 8" xfId="18764" xr:uid="{00000000-0005-0000-0000-0000104B0000}"/>
    <cellStyle name="Normal 41 14 2 8 2" xfId="40406" xr:uid="{00000000-0005-0000-0000-0000114B0000}"/>
    <cellStyle name="Normal 41 14 2 9" xfId="31577" xr:uid="{00000000-0005-0000-0000-0000124B0000}"/>
    <cellStyle name="Normal 41 14 3" xfId="6992" xr:uid="{00000000-0005-0000-0000-0000134B0000}"/>
    <cellStyle name="Normal 41 14 3 2" xfId="12935" xr:uid="{00000000-0005-0000-0000-0000144B0000}"/>
    <cellStyle name="Normal 41 14 3 2 2" xfId="13934" xr:uid="{00000000-0005-0000-0000-0000154B0000}"/>
    <cellStyle name="Normal 41 14 3 2 2 2" xfId="17019" xr:uid="{00000000-0005-0000-0000-0000164B0000}"/>
    <cellStyle name="Normal 41 14 3 2 2 2 2" xfId="28988" xr:uid="{00000000-0005-0000-0000-0000174B0000}"/>
    <cellStyle name="Normal 41 14 3 2 2 2 2 2" xfId="50594" xr:uid="{00000000-0005-0000-0000-0000184B0000}"/>
    <cellStyle name="Normal 41 14 3 2 2 2 3" xfId="23021" xr:uid="{00000000-0005-0000-0000-0000194B0000}"/>
    <cellStyle name="Normal 41 14 3 2 2 2 3 2" xfId="44658" xr:uid="{00000000-0005-0000-0000-00001A4B0000}"/>
    <cellStyle name="Normal 41 14 3 2 2 2 4" xfId="38674" xr:uid="{00000000-0005-0000-0000-00001B4B0000}"/>
    <cellStyle name="Normal 41 14 3 2 2 3" xfId="26006" xr:uid="{00000000-0005-0000-0000-00001C4B0000}"/>
    <cellStyle name="Normal 41 14 3 2 2 3 2" xfId="47620" xr:uid="{00000000-0005-0000-0000-00001D4B0000}"/>
    <cellStyle name="Normal 41 14 3 2 2 4" xfId="20039" xr:uid="{00000000-0005-0000-0000-00001E4B0000}"/>
    <cellStyle name="Normal 41 14 3 2 2 4 2" xfId="41681" xr:uid="{00000000-0005-0000-0000-00001F4B0000}"/>
    <cellStyle name="Normal 41 14 3 2 2 5" xfId="35671" xr:uid="{00000000-0005-0000-0000-0000204B0000}"/>
    <cellStyle name="Normal 41 14 3 2 3" xfId="14908" xr:uid="{00000000-0005-0000-0000-0000214B0000}"/>
    <cellStyle name="Normal 41 14 3 2 3 2" xfId="17993" xr:uid="{00000000-0005-0000-0000-0000224B0000}"/>
    <cellStyle name="Normal 41 14 3 2 3 2 2" xfId="29960" xr:uid="{00000000-0005-0000-0000-0000234B0000}"/>
    <cellStyle name="Normal 41 14 3 2 3 2 2 2" xfId="51566" xr:uid="{00000000-0005-0000-0000-0000244B0000}"/>
    <cellStyle name="Normal 41 14 3 2 3 2 3" xfId="23993" xr:uid="{00000000-0005-0000-0000-0000254B0000}"/>
    <cellStyle name="Normal 41 14 3 2 3 2 3 2" xfId="45630" xr:uid="{00000000-0005-0000-0000-0000264B0000}"/>
    <cellStyle name="Normal 41 14 3 2 3 2 4" xfId="39648" xr:uid="{00000000-0005-0000-0000-0000274B0000}"/>
    <cellStyle name="Normal 41 14 3 2 3 3" xfId="26978" xr:uid="{00000000-0005-0000-0000-0000284B0000}"/>
    <cellStyle name="Normal 41 14 3 2 3 3 2" xfId="48592" xr:uid="{00000000-0005-0000-0000-0000294B0000}"/>
    <cellStyle name="Normal 41 14 3 2 3 4" xfId="21011" xr:uid="{00000000-0005-0000-0000-00002A4B0000}"/>
    <cellStyle name="Normal 41 14 3 2 3 4 2" xfId="42653" xr:uid="{00000000-0005-0000-0000-00002B4B0000}"/>
    <cellStyle name="Normal 41 14 3 2 3 5" xfId="36645" xr:uid="{00000000-0005-0000-0000-00002C4B0000}"/>
    <cellStyle name="Normal 41 14 3 2 4" xfId="16042" xr:uid="{00000000-0005-0000-0000-00002D4B0000}"/>
    <cellStyle name="Normal 41 14 3 2 4 2" xfId="28012" xr:uid="{00000000-0005-0000-0000-00002E4B0000}"/>
    <cellStyle name="Normal 41 14 3 2 4 2 2" xfId="49618" xr:uid="{00000000-0005-0000-0000-00002F4B0000}"/>
    <cellStyle name="Normal 41 14 3 2 4 3" xfId="22045" xr:uid="{00000000-0005-0000-0000-0000304B0000}"/>
    <cellStyle name="Normal 41 14 3 2 4 3 2" xfId="43682" xr:uid="{00000000-0005-0000-0000-0000314B0000}"/>
    <cellStyle name="Normal 41 14 3 2 4 4" xfId="37697" xr:uid="{00000000-0005-0000-0000-0000324B0000}"/>
    <cellStyle name="Normal 41 14 3 2 5" xfId="25030" xr:uid="{00000000-0005-0000-0000-0000334B0000}"/>
    <cellStyle name="Normal 41 14 3 2 5 2" xfId="46647" xr:uid="{00000000-0005-0000-0000-0000344B0000}"/>
    <cellStyle name="Normal 41 14 3 2 6" xfId="19063" xr:uid="{00000000-0005-0000-0000-0000354B0000}"/>
    <cellStyle name="Normal 41 14 3 2 6 2" xfId="40705" xr:uid="{00000000-0005-0000-0000-0000364B0000}"/>
    <cellStyle name="Normal 41 14 3 2 7" xfId="34691" xr:uid="{00000000-0005-0000-0000-0000374B0000}"/>
    <cellStyle name="Normal 41 14 3 3" xfId="13255" xr:uid="{00000000-0005-0000-0000-0000384B0000}"/>
    <cellStyle name="Normal 41 14 3 3 2" xfId="14254" xr:uid="{00000000-0005-0000-0000-0000394B0000}"/>
    <cellStyle name="Normal 41 14 3 3 2 2" xfId="17339" xr:uid="{00000000-0005-0000-0000-00003A4B0000}"/>
    <cellStyle name="Normal 41 14 3 3 2 2 2" xfId="29308" xr:uid="{00000000-0005-0000-0000-00003B4B0000}"/>
    <cellStyle name="Normal 41 14 3 3 2 2 2 2" xfId="50914" xr:uid="{00000000-0005-0000-0000-00003C4B0000}"/>
    <cellStyle name="Normal 41 14 3 3 2 2 3" xfId="23341" xr:uid="{00000000-0005-0000-0000-00003D4B0000}"/>
    <cellStyle name="Normal 41 14 3 3 2 2 3 2" xfId="44978" xr:uid="{00000000-0005-0000-0000-00003E4B0000}"/>
    <cellStyle name="Normal 41 14 3 3 2 2 4" xfId="38994" xr:uid="{00000000-0005-0000-0000-00003F4B0000}"/>
    <cellStyle name="Normal 41 14 3 3 2 3" xfId="26326" xr:uid="{00000000-0005-0000-0000-0000404B0000}"/>
    <cellStyle name="Normal 41 14 3 3 2 3 2" xfId="47940" xr:uid="{00000000-0005-0000-0000-0000414B0000}"/>
    <cellStyle name="Normal 41 14 3 3 2 4" xfId="20359" xr:uid="{00000000-0005-0000-0000-0000424B0000}"/>
    <cellStyle name="Normal 41 14 3 3 2 4 2" xfId="42001" xr:uid="{00000000-0005-0000-0000-0000434B0000}"/>
    <cellStyle name="Normal 41 14 3 3 2 5" xfId="35991" xr:uid="{00000000-0005-0000-0000-0000444B0000}"/>
    <cellStyle name="Normal 41 14 3 3 3" xfId="15228" xr:uid="{00000000-0005-0000-0000-0000454B0000}"/>
    <cellStyle name="Normal 41 14 3 3 3 2" xfId="18313" xr:uid="{00000000-0005-0000-0000-0000464B0000}"/>
    <cellStyle name="Normal 41 14 3 3 3 2 2" xfId="30280" xr:uid="{00000000-0005-0000-0000-0000474B0000}"/>
    <cellStyle name="Normal 41 14 3 3 3 2 2 2" xfId="51886" xr:uid="{00000000-0005-0000-0000-0000484B0000}"/>
    <cellStyle name="Normal 41 14 3 3 3 2 3" xfId="24313" xr:uid="{00000000-0005-0000-0000-0000494B0000}"/>
    <cellStyle name="Normal 41 14 3 3 3 2 3 2" xfId="45950" xr:uid="{00000000-0005-0000-0000-00004A4B0000}"/>
    <cellStyle name="Normal 41 14 3 3 3 2 4" xfId="39968" xr:uid="{00000000-0005-0000-0000-00004B4B0000}"/>
    <cellStyle name="Normal 41 14 3 3 3 3" xfId="27298" xr:uid="{00000000-0005-0000-0000-00004C4B0000}"/>
    <cellStyle name="Normal 41 14 3 3 3 3 2" xfId="48912" xr:uid="{00000000-0005-0000-0000-00004D4B0000}"/>
    <cellStyle name="Normal 41 14 3 3 3 4" xfId="21331" xr:uid="{00000000-0005-0000-0000-00004E4B0000}"/>
    <cellStyle name="Normal 41 14 3 3 3 4 2" xfId="42973" xr:uid="{00000000-0005-0000-0000-00004F4B0000}"/>
    <cellStyle name="Normal 41 14 3 3 3 5" xfId="36965" xr:uid="{00000000-0005-0000-0000-0000504B0000}"/>
    <cellStyle name="Normal 41 14 3 3 4" xfId="16362" xr:uid="{00000000-0005-0000-0000-0000514B0000}"/>
    <cellStyle name="Normal 41 14 3 3 4 2" xfId="28332" xr:uid="{00000000-0005-0000-0000-0000524B0000}"/>
    <cellStyle name="Normal 41 14 3 3 4 2 2" xfId="49938" xr:uid="{00000000-0005-0000-0000-0000534B0000}"/>
    <cellStyle name="Normal 41 14 3 3 4 3" xfId="22365" xr:uid="{00000000-0005-0000-0000-0000544B0000}"/>
    <cellStyle name="Normal 41 14 3 3 4 3 2" xfId="44002" xr:uid="{00000000-0005-0000-0000-0000554B0000}"/>
    <cellStyle name="Normal 41 14 3 3 4 4" xfId="38017" xr:uid="{00000000-0005-0000-0000-0000564B0000}"/>
    <cellStyle name="Normal 41 14 3 3 5" xfId="25350" xr:uid="{00000000-0005-0000-0000-0000574B0000}"/>
    <cellStyle name="Normal 41 14 3 3 5 2" xfId="46967" xr:uid="{00000000-0005-0000-0000-0000584B0000}"/>
    <cellStyle name="Normal 41 14 3 3 6" xfId="19383" xr:uid="{00000000-0005-0000-0000-0000594B0000}"/>
    <cellStyle name="Normal 41 14 3 3 6 2" xfId="41025" xr:uid="{00000000-0005-0000-0000-00005A4B0000}"/>
    <cellStyle name="Normal 41 14 3 3 7" xfId="35011" xr:uid="{00000000-0005-0000-0000-00005B4B0000}"/>
    <cellStyle name="Normal 41 14 3 4" xfId="13613" xr:uid="{00000000-0005-0000-0000-00005C4B0000}"/>
    <cellStyle name="Normal 41 14 3 4 2" xfId="16699" xr:uid="{00000000-0005-0000-0000-00005D4B0000}"/>
    <cellStyle name="Normal 41 14 3 4 2 2" xfId="28668" xr:uid="{00000000-0005-0000-0000-00005E4B0000}"/>
    <cellStyle name="Normal 41 14 3 4 2 2 2" xfId="50274" xr:uid="{00000000-0005-0000-0000-00005F4B0000}"/>
    <cellStyle name="Normal 41 14 3 4 2 3" xfId="22701" xr:uid="{00000000-0005-0000-0000-0000604B0000}"/>
    <cellStyle name="Normal 41 14 3 4 2 3 2" xfId="44338" xr:uid="{00000000-0005-0000-0000-0000614B0000}"/>
    <cellStyle name="Normal 41 14 3 4 2 4" xfId="38354" xr:uid="{00000000-0005-0000-0000-0000624B0000}"/>
    <cellStyle name="Normal 41 14 3 4 3" xfId="25686" xr:uid="{00000000-0005-0000-0000-0000634B0000}"/>
    <cellStyle name="Normal 41 14 3 4 3 2" xfId="47300" xr:uid="{00000000-0005-0000-0000-0000644B0000}"/>
    <cellStyle name="Normal 41 14 3 4 4" xfId="19719" xr:uid="{00000000-0005-0000-0000-0000654B0000}"/>
    <cellStyle name="Normal 41 14 3 4 4 2" xfId="41361" xr:uid="{00000000-0005-0000-0000-0000664B0000}"/>
    <cellStyle name="Normal 41 14 3 4 5" xfId="35350" xr:uid="{00000000-0005-0000-0000-0000674B0000}"/>
    <cellStyle name="Normal 41 14 3 5" xfId="14587" xr:uid="{00000000-0005-0000-0000-0000684B0000}"/>
    <cellStyle name="Normal 41 14 3 5 2" xfId="17672" xr:uid="{00000000-0005-0000-0000-0000694B0000}"/>
    <cellStyle name="Normal 41 14 3 5 2 2" xfId="29640" xr:uid="{00000000-0005-0000-0000-00006A4B0000}"/>
    <cellStyle name="Normal 41 14 3 5 2 2 2" xfId="51246" xr:uid="{00000000-0005-0000-0000-00006B4B0000}"/>
    <cellStyle name="Normal 41 14 3 5 2 3" xfId="23673" xr:uid="{00000000-0005-0000-0000-00006C4B0000}"/>
    <cellStyle name="Normal 41 14 3 5 2 3 2" xfId="45310" xr:uid="{00000000-0005-0000-0000-00006D4B0000}"/>
    <cellStyle name="Normal 41 14 3 5 2 4" xfId="39327" xr:uid="{00000000-0005-0000-0000-00006E4B0000}"/>
    <cellStyle name="Normal 41 14 3 5 3" xfId="26658" xr:uid="{00000000-0005-0000-0000-00006F4B0000}"/>
    <cellStyle name="Normal 41 14 3 5 3 2" xfId="48272" xr:uid="{00000000-0005-0000-0000-0000704B0000}"/>
    <cellStyle name="Normal 41 14 3 5 4" xfId="20691" xr:uid="{00000000-0005-0000-0000-0000714B0000}"/>
    <cellStyle name="Normal 41 14 3 5 4 2" xfId="42333" xr:uid="{00000000-0005-0000-0000-0000724B0000}"/>
    <cellStyle name="Normal 41 14 3 5 5" xfId="36324" xr:uid="{00000000-0005-0000-0000-0000734B0000}"/>
    <cellStyle name="Normal 41 14 3 6" xfId="15700" xr:uid="{00000000-0005-0000-0000-0000744B0000}"/>
    <cellStyle name="Normal 41 14 3 6 2" xfId="27672" xr:uid="{00000000-0005-0000-0000-0000754B0000}"/>
    <cellStyle name="Normal 41 14 3 6 2 2" xfId="49278" xr:uid="{00000000-0005-0000-0000-0000764B0000}"/>
    <cellStyle name="Normal 41 14 3 6 3" xfId="21705" xr:uid="{00000000-0005-0000-0000-0000774B0000}"/>
    <cellStyle name="Normal 41 14 3 6 3 2" xfId="43342" xr:uid="{00000000-0005-0000-0000-0000784B0000}"/>
    <cellStyle name="Normal 41 14 3 6 4" xfId="37355" xr:uid="{00000000-0005-0000-0000-0000794B0000}"/>
    <cellStyle name="Normal 41 14 3 7" xfId="24687" xr:uid="{00000000-0005-0000-0000-00007A4B0000}"/>
    <cellStyle name="Normal 41 14 3 7 2" xfId="46307" xr:uid="{00000000-0005-0000-0000-00007B4B0000}"/>
    <cellStyle name="Normal 41 14 3 8" xfId="18720" xr:uid="{00000000-0005-0000-0000-00007C4B0000}"/>
    <cellStyle name="Normal 41 14 3 8 2" xfId="40362" xr:uid="{00000000-0005-0000-0000-00007D4B0000}"/>
    <cellStyle name="Normal 41 14 3 9" xfId="31420" xr:uid="{00000000-0005-0000-0000-00007E4B0000}"/>
    <cellStyle name="Normal 41 14 4" xfId="7592" xr:uid="{00000000-0005-0000-0000-00007F4B0000}"/>
    <cellStyle name="Normal 41 14 4 2" xfId="13021" xr:uid="{00000000-0005-0000-0000-0000804B0000}"/>
    <cellStyle name="Normal 41 14 4 2 2" xfId="14020" xr:uid="{00000000-0005-0000-0000-0000814B0000}"/>
    <cellStyle name="Normal 41 14 4 2 2 2" xfId="17105" xr:uid="{00000000-0005-0000-0000-0000824B0000}"/>
    <cellStyle name="Normal 41 14 4 2 2 2 2" xfId="29074" xr:uid="{00000000-0005-0000-0000-0000834B0000}"/>
    <cellStyle name="Normal 41 14 4 2 2 2 2 2" xfId="50680" xr:uid="{00000000-0005-0000-0000-0000844B0000}"/>
    <cellStyle name="Normal 41 14 4 2 2 2 3" xfId="23107" xr:uid="{00000000-0005-0000-0000-0000854B0000}"/>
    <cellStyle name="Normal 41 14 4 2 2 2 3 2" xfId="44744" xr:uid="{00000000-0005-0000-0000-0000864B0000}"/>
    <cellStyle name="Normal 41 14 4 2 2 2 4" xfId="38760" xr:uid="{00000000-0005-0000-0000-0000874B0000}"/>
    <cellStyle name="Normal 41 14 4 2 2 3" xfId="26092" xr:uid="{00000000-0005-0000-0000-0000884B0000}"/>
    <cellStyle name="Normal 41 14 4 2 2 3 2" xfId="47706" xr:uid="{00000000-0005-0000-0000-0000894B0000}"/>
    <cellStyle name="Normal 41 14 4 2 2 4" xfId="20125" xr:uid="{00000000-0005-0000-0000-00008A4B0000}"/>
    <cellStyle name="Normal 41 14 4 2 2 4 2" xfId="41767" xr:uid="{00000000-0005-0000-0000-00008B4B0000}"/>
    <cellStyle name="Normal 41 14 4 2 2 5" xfId="35757" xr:uid="{00000000-0005-0000-0000-00008C4B0000}"/>
    <cellStyle name="Normal 41 14 4 2 3" xfId="14994" xr:uid="{00000000-0005-0000-0000-00008D4B0000}"/>
    <cellStyle name="Normal 41 14 4 2 3 2" xfId="18079" xr:uid="{00000000-0005-0000-0000-00008E4B0000}"/>
    <cellStyle name="Normal 41 14 4 2 3 2 2" xfId="30046" xr:uid="{00000000-0005-0000-0000-00008F4B0000}"/>
    <cellStyle name="Normal 41 14 4 2 3 2 2 2" xfId="51652" xr:uid="{00000000-0005-0000-0000-0000904B0000}"/>
    <cellStyle name="Normal 41 14 4 2 3 2 3" xfId="24079" xr:uid="{00000000-0005-0000-0000-0000914B0000}"/>
    <cellStyle name="Normal 41 14 4 2 3 2 3 2" xfId="45716" xr:uid="{00000000-0005-0000-0000-0000924B0000}"/>
    <cellStyle name="Normal 41 14 4 2 3 2 4" xfId="39734" xr:uid="{00000000-0005-0000-0000-0000934B0000}"/>
    <cellStyle name="Normal 41 14 4 2 3 3" xfId="27064" xr:uid="{00000000-0005-0000-0000-0000944B0000}"/>
    <cellStyle name="Normal 41 14 4 2 3 3 2" xfId="48678" xr:uid="{00000000-0005-0000-0000-0000954B0000}"/>
    <cellStyle name="Normal 41 14 4 2 3 4" xfId="21097" xr:uid="{00000000-0005-0000-0000-0000964B0000}"/>
    <cellStyle name="Normal 41 14 4 2 3 4 2" xfId="42739" xr:uid="{00000000-0005-0000-0000-0000974B0000}"/>
    <cellStyle name="Normal 41 14 4 2 3 5" xfId="36731" xr:uid="{00000000-0005-0000-0000-0000984B0000}"/>
    <cellStyle name="Normal 41 14 4 2 4" xfId="16128" xr:uid="{00000000-0005-0000-0000-0000994B0000}"/>
    <cellStyle name="Normal 41 14 4 2 4 2" xfId="28098" xr:uid="{00000000-0005-0000-0000-00009A4B0000}"/>
    <cellStyle name="Normal 41 14 4 2 4 2 2" xfId="49704" xr:uid="{00000000-0005-0000-0000-00009B4B0000}"/>
    <cellStyle name="Normal 41 14 4 2 4 3" xfId="22131" xr:uid="{00000000-0005-0000-0000-00009C4B0000}"/>
    <cellStyle name="Normal 41 14 4 2 4 3 2" xfId="43768" xr:uid="{00000000-0005-0000-0000-00009D4B0000}"/>
    <cellStyle name="Normal 41 14 4 2 4 4" xfId="37783" xr:uid="{00000000-0005-0000-0000-00009E4B0000}"/>
    <cellStyle name="Normal 41 14 4 2 5" xfId="25116" xr:uid="{00000000-0005-0000-0000-00009F4B0000}"/>
    <cellStyle name="Normal 41 14 4 2 5 2" xfId="46733" xr:uid="{00000000-0005-0000-0000-0000A04B0000}"/>
    <cellStyle name="Normal 41 14 4 2 6" xfId="19149" xr:uid="{00000000-0005-0000-0000-0000A14B0000}"/>
    <cellStyle name="Normal 41 14 4 2 6 2" xfId="40791" xr:uid="{00000000-0005-0000-0000-0000A24B0000}"/>
    <cellStyle name="Normal 41 14 4 2 7" xfId="34777" xr:uid="{00000000-0005-0000-0000-0000A34B0000}"/>
    <cellStyle name="Normal 41 14 4 3" xfId="13341" xr:uid="{00000000-0005-0000-0000-0000A44B0000}"/>
    <cellStyle name="Normal 41 14 4 3 2" xfId="14340" xr:uid="{00000000-0005-0000-0000-0000A54B0000}"/>
    <cellStyle name="Normal 41 14 4 3 2 2" xfId="17425" xr:uid="{00000000-0005-0000-0000-0000A64B0000}"/>
    <cellStyle name="Normal 41 14 4 3 2 2 2" xfId="29394" xr:uid="{00000000-0005-0000-0000-0000A74B0000}"/>
    <cellStyle name="Normal 41 14 4 3 2 2 2 2" xfId="51000" xr:uid="{00000000-0005-0000-0000-0000A84B0000}"/>
    <cellStyle name="Normal 41 14 4 3 2 2 3" xfId="23427" xr:uid="{00000000-0005-0000-0000-0000A94B0000}"/>
    <cellStyle name="Normal 41 14 4 3 2 2 3 2" xfId="45064" xr:uid="{00000000-0005-0000-0000-0000AA4B0000}"/>
    <cellStyle name="Normal 41 14 4 3 2 2 4" xfId="39080" xr:uid="{00000000-0005-0000-0000-0000AB4B0000}"/>
    <cellStyle name="Normal 41 14 4 3 2 3" xfId="26412" xr:uid="{00000000-0005-0000-0000-0000AC4B0000}"/>
    <cellStyle name="Normal 41 14 4 3 2 3 2" xfId="48026" xr:uid="{00000000-0005-0000-0000-0000AD4B0000}"/>
    <cellStyle name="Normal 41 14 4 3 2 4" xfId="20445" xr:uid="{00000000-0005-0000-0000-0000AE4B0000}"/>
    <cellStyle name="Normal 41 14 4 3 2 4 2" xfId="42087" xr:uid="{00000000-0005-0000-0000-0000AF4B0000}"/>
    <cellStyle name="Normal 41 14 4 3 2 5" xfId="36077" xr:uid="{00000000-0005-0000-0000-0000B04B0000}"/>
    <cellStyle name="Normal 41 14 4 3 3" xfId="15314" xr:uid="{00000000-0005-0000-0000-0000B14B0000}"/>
    <cellStyle name="Normal 41 14 4 3 3 2" xfId="18399" xr:uid="{00000000-0005-0000-0000-0000B24B0000}"/>
    <cellStyle name="Normal 41 14 4 3 3 2 2" xfId="30366" xr:uid="{00000000-0005-0000-0000-0000B34B0000}"/>
    <cellStyle name="Normal 41 14 4 3 3 2 2 2" xfId="51972" xr:uid="{00000000-0005-0000-0000-0000B44B0000}"/>
    <cellStyle name="Normal 41 14 4 3 3 2 3" xfId="24399" xr:uid="{00000000-0005-0000-0000-0000B54B0000}"/>
    <cellStyle name="Normal 41 14 4 3 3 2 3 2" xfId="46036" xr:uid="{00000000-0005-0000-0000-0000B64B0000}"/>
    <cellStyle name="Normal 41 14 4 3 3 2 4" xfId="40054" xr:uid="{00000000-0005-0000-0000-0000B74B0000}"/>
    <cellStyle name="Normal 41 14 4 3 3 3" xfId="27384" xr:uid="{00000000-0005-0000-0000-0000B84B0000}"/>
    <cellStyle name="Normal 41 14 4 3 3 3 2" xfId="48998" xr:uid="{00000000-0005-0000-0000-0000B94B0000}"/>
    <cellStyle name="Normal 41 14 4 3 3 4" xfId="21417" xr:uid="{00000000-0005-0000-0000-0000BA4B0000}"/>
    <cellStyle name="Normal 41 14 4 3 3 4 2" xfId="43059" xr:uid="{00000000-0005-0000-0000-0000BB4B0000}"/>
    <cellStyle name="Normal 41 14 4 3 3 5" xfId="37051" xr:uid="{00000000-0005-0000-0000-0000BC4B0000}"/>
    <cellStyle name="Normal 41 14 4 3 4" xfId="16448" xr:uid="{00000000-0005-0000-0000-0000BD4B0000}"/>
    <cellStyle name="Normal 41 14 4 3 4 2" xfId="28418" xr:uid="{00000000-0005-0000-0000-0000BE4B0000}"/>
    <cellStyle name="Normal 41 14 4 3 4 2 2" xfId="50024" xr:uid="{00000000-0005-0000-0000-0000BF4B0000}"/>
    <cellStyle name="Normal 41 14 4 3 4 3" xfId="22451" xr:uid="{00000000-0005-0000-0000-0000C04B0000}"/>
    <cellStyle name="Normal 41 14 4 3 4 3 2" xfId="44088" xr:uid="{00000000-0005-0000-0000-0000C14B0000}"/>
    <cellStyle name="Normal 41 14 4 3 4 4" xfId="38103" xr:uid="{00000000-0005-0000-0000-0000C24B0000}"/>
    <cellStyle name="Normal 41 14 4 3 5" xfId="25436" xr:uid="{00000000-0005-0000-0000-0000C34B0000}"/>
    <cellStyle name="Normal 41 14 4 3 5 2" xfId="47053" xr:uid="{00000000-0005-0000-0000-0000C44B0000}"/>
    <cellStyle name="Normal 41 14 4 3 6" xfId="19469" xr:uid="{00000000-0005-0000-0000-0000C54B0000}"/>
    <cellStyle name="Normal 41 14 4 3 6 2" xfId="41111" xr:uid="{00000000-0005-0000-0000-0000C64B0000}"/>
    <cellStyle name="Normal 41 14 4 3 7" xfId="35097" xr:uid="{00000000-0005-0000-0000-0000C74B0000}"/>
    <cellStyle name="Normal 41 14 4 4" xfId="13699" xr:uid="{00000000-0005-0000-0000-0000C84B0000}"/>
    <cellStyle name="Normal 41 14 4 4 2" xfId="16785" xr:uid="{00000000-0005-0000-0000-0000C94B0000}"/>
    <cellStyle name="Normal 41 14 4 4 2 2" xfId="28754" xr:uid="{00000000-0005-0000-0000-0000CA4B0000}"/>
    <cellStyle name="Normal 41 14 4 4 2 2 2" xfId="50360" xr:uid="{00000000-0005-0000-0000-0000CB4B0000}"/>
    <cellStyle name="Normal 41 14 4 4 2 3" xfId="22787" xr:uid="{00000000-0005-0000-0000-0000CC4B0000}"/>
    <cellStyle name="Normal 41 14 4 4 2 3 2" xfId="44424" xr:uid="{00000000-0005-0000-0000-0000CD4B0000}"/>
    <cellStyle name="Normal 41 14 4 4 2 4" xfId="38440" xr:uid="{00000000-0005-0000-0000-0000CE4B0000}"/>
    <cellStyle name="Normal 41 14 4 4 3" xfId="25772" xr:uid="{00000000-0005-0000-0000-0000CF4B0000}"/>
    <cellStyle name="Normal 41 14 4 4 3 2" xfId="47386" xr:uid="{00000000-0005-0000-0000-0000D04B0000}"/>
    <cellStyle name="Normal 41 14 4 4 4" xfId="19805" xr:uid="{00000000-0005-0000-0000-0000D14B0000}"/>
    <cellStyle name="Normal 41 14 4 4 4 2" xfId="41447" xr:uid="{00000000-0005-0000-0000-0000D24B0000}"/>
    <cellStyle name="Normal 41 14 4 4 5" xfId="35436" xr:uid="{00000000-0005-0000-0000-0000D34B0000}"/>
    <cellStyle name="Normal 41 14 4 5" xfId="14673" xr:uid="{00000000-0005-0000-0000-0000D44B0000}"/>
    <cellStyle name="Normal 41 14 4 5 2" xfId="17758" xr:uid="{00000000-0005-0000-0000-0000D54B0000}"/>
    <cellStyle name="Normal 41 14 4 5 2 2" xfId="29726" xr:uid="{00000000-0005-0000-0000-0000D64B0000}"/>
    <cellStyle name="Normal 41 14 4 5 2 2 2" xfId="51332" xr:uid="{00000000-0005-0000-0000-0000D74B0000}"/>
    <cellStyle name="Normal 41 14 4 5 2 3" xfId="23759" xr:uid="{00000000-0005-0000-0000-0000D84B0000}"/>
    <cellStyle name="Normal 41 14 4 5 2 3 2" xfId="45396" xr:uid="{00000000-0005-0000-0000-0000D94B0000}"/>
    <cellStyle name="Normal 41 14 4 5 2 4" xfId="39413" xr:uid="{00000000-0005-0000-0000-0000DA4B0000}"/>
    <cellStyle name="Normal 41 14 4 5 3" xfId="26744" xr:uid="{00000000-0005-0000-0000-0000DB4B0000}"/>
    <cellStyle name="Normal 41 14 4 5 3 2" xfId="48358" xr:uid="{00000000-0005-0000-0000-0000DC4B0000}"/>
    <cellStyle name="Normal 41 14 4 5 4" xfId="20777" xr:uid="{00000000-0005-0000-0000-0000DD4B0000}"/>
    <cellStyle name="Normal 41 14 4 5 4 2" xfId="42419" xr:uid="{00000000-0005-0000-0000-0000DE4B0000}"/>
    <cellStyle name="Normal 41 14 4 5 5" xfId="36410" xr:uid="{00000000-0005-0000-0000-0000DF4B0000}"/>
    <cellStyle name="Normal 41 14 4 6" xfId="15786" xr:uid="{00000000-0005-0000-0000-0000E04B0000}"/>
    <cellStyle name="Normal 41 14 4 6 2" xfId="27758" xr:uid="{00000000-0005-0000-0000-0000E14B0000}"/>
    <cellStyle name="Normal 41 14 4 6 2 2" xfId="49364" xr:uid="{00000000-0005-0000-0000-0000E24B0000}"/>
    <cellStyle name="Normal 41 14 4 6 3" xfId="21791" xr:uid="{00000000-0005-0000-0000-0000E34B0000}"/>
    <cellStyle name="Normal 41 14 4 6 3 2" xfId="43428" xr:uid="{00000000-0005-0000-0000-0000E44B0000}"/>
    <cellStyle name="Normal 41 14 4 6 4" xfId="37441" xr:uid="{00000000-0005-0000-0000-0000E54B0000}"/>
    <cellStyle name="Normal 41 14 4 7" xfId="24773" xr:uid="{00000000-0005-0000-0000-0000E64B0000}"/>
    <cellStyle name="Normal 41 14 4 7 2" xfId="46393" xr:uid="{00000000-0005-0000-0000-0000E74B0000}"/>
    <cellStyle name="Normal 41 14 4 8" xfId="18806" xr:uid="{00000000-0005-0000-0000-0000E84B0000}"/>
    <cellStyle name="Normal 41 14 4 8 2" xfId="40448" xr:uid="{00000000-0005-0000-0000-0000E94B0000}"/>
    <cellStyle name="Normal 41 14 4 9" xfId="31688" xr:uid="{00000000-0005-0000-0000-0000EA4B0000}"/>
    <cellStyle name="Normal 41 14 5" xfId="8195" xr:uid="{00000000-0005-0000-0000-0000EB4B0000}"/>
    <cellStyle name="Normal 41 14 5 2" xfId="13105" xr:uid="{00000000-0005-0000-0000-0000EC4B0000}"/>
    <cellStyle name="Normal 41 14 5 2 2" xfId="14104" xr:uid="{00000000-0005-0000-0000-0000ED4B0000}"/>
    <cellStyle name="Normal 41 14 5 2 2 2" xfId="17189" xr:uid="{00000000-0005-0000-0000-0000EE4B0000}"/>
    <cellStyle name="Normal 41 14 5 2 2 2 2" xfId="29158" xr:uid="{00000000-0005-0000-0000-0000EF4B0000}"/>
    <cellStyle name="Normal 41 14 5 2 2 2 2 2" xfId="50764" xr:uid="{00000000-0005-0000-0000-0000F04B0000}"/>
    <cellStyle name="Normal 41 14 5 2 2 2 3" xfId="23191" xr:uid="{00000000-0005-0000-0000-0000F14B0000}"/>
    <cellStyle name="Normal 41 14 5 2 2 2 3 2" xfId="44828" xr:uid="{00000000-0005-0000-0000-0000F24B0000}"/>
    <cellStyle name="Normal 41 14 5 2 2 2 4" xfId="38844" xr:uid="{00000000-0005-0000-0000-0000F34B0000}"/>
    <cellStyle name="Normal 41 14 5 2 2 3" xfId="26176" xr:uid="{00000000-0005-0000-0000-0000F44B0000}"/>
    <cellStyle name="Normal 41 14 5 2 2 3 2" xfId="47790" xr:uid="{00000000-0005-0000-0000-0000F54B0000}"/>
    <cellStyle name="Normal 41 14 5 2 2 4" xfId="20209" xr:uid="{00000000-0005-0000-0000-0000F64B0000}"/>
    <cellStyle name="Normal 41 14 5 2 2 4 2" xfId="41851" xr:uid="{00000000-0005-0000-0000-0000F74B0000}"/>
    <cellStyle name="Normal 41 14 5 2 2 5" xfId="35841" xr:uid="{00000000-0005-0000-0000-0000F84B0000}"/>
    <cellStyle name="Normal 41 14 5 2 3" xfId="15078" xr:uid="{00000000-0005-0000-0000-0000F94B0000}"/>
    <cellStyle name="Normal 41 14 5 2 3 2" xfId="18163" xr:uid="{00000000-0005-0000-0000-0000FA4B0000}"/>
    <cellStyle name="Normal 41 14 5 2 3 2 2" xfId="30130" xr:uid="{00000000-0005-0000-0000-0000FB4B0000}"/>
    <cellStyle name="Normal 41 14 5 2 3 2 2 2" xfId="51736" xr:uid="{00000000-0005-0000-0000-0000FC4B0000}"/>
    <cellStyle name="Normal 41 14 5 2 3 2 3" xfId="24163" xr:uid="{00000000-0005-0000-0000-0000FD4B0000}"/>
    <cellStyle name="Normal 41 14 5 2 3 2 3 2" xfId="45800" xr:uid="{00000000-0005-0000-0000-0000FE4B0000}"/>
    <cellStyle name="Normal 41 14 5 2 3 2 4" xfId="39818" xr:uid="{00000000-0005-0000-0000-0000FF4B0000}"/>
    <cellStyle name="Normal 41 14 5 2 3 3" xfId="27148" xr:uid="{00000000-0005-0000-0000-0000004C0000}"/>
    <cellStyle name="Normal 41 14 5 2 3 3 2" xfId="48762" xr:uid="{00000000-0005-0000-0000-0000014C0000}"/>
    <cellStyle name="Normal 41 14 5 2 3 4" xfId="21181" xr:uid="{00000000-0005-0000-0000-0000024C0000}"/>
    <cellStyle name="Normal 41 14 5 2 3 4 2" xfId="42823" xr:uid="{00000000-0005-0000-0000-0000034C0000}"/>
    <cellStyle name="Normal 41 14 5 2 3 5" xfId="36815" xr:uid="{00000000-0005-0000-0000-0000044C0000}"/>
    <cellStyle name="Normal 41 14 5 2 4" xfId="16212" xr:uid="{00000000-0005-0000-0000-0000054C0000}"/>
    <cellStyle name="Normal 41 14 5 2 4 2" xfId="28182" xr:uid="{00000000-0005-0000-0000-0000064C0000}"/>
    <cellStyle name="Normal 41 14 5 2 4 2 2" xfId="49788" xr:uid="{00000000-0005-0000-0000-0000074C0000}"/>
    <cellStyle name="Normal 41 14 5 2 4 3" xfId="22215" xr:uid="{00000000-0005-0000-0000-0000084C0000}"/>
    <cellStyle name="Normal 41 14 5 2 4 3 2" xfId="43852" xr:uid="{00000000-0005-0000-0000-0000094C0000}"/>
    <cellStyle name="Normal 41 14 5 2 4 4" xfId="37867" xr:uid="{00000000-0005-0000-0000-00000A4C0000}"/>
    <cellStyle name="Normal 41 14 5 2 5" xfId="25200" xr:uid="{00000000-0005-0000-0000-00000B4C0000}"/>
    <cellStyle name="Normal 41 14 5 2 5 2" xfId="46817" xr:uid="{00000000-0005-0000-0000-00000C4C0000}"/>
    <cellStyle name="Normal 41 14 5 2 6" xfId="19233" xr:uid="{00000000-0005-0000-0000-00000D4C0000}"/>
    <cellStyle name="Normal 41 14 5 2 6 2" xfId="40875" xr:uid="{00000000-0005-0000-0000-00000E4C0000}"/>
    <cellStyle name="Normal 41 14 5 2 7" xfId="34861" xr:uid="{00000000-0005-0000-0000-00000F4C0000}"/>
    <cellStyle name="Normal 41 14 5 3" xfId="13425" xr:uid="{00000000-0005-0000-0000-0000104C0000}"/>
    <cellStyle name="Normal 41 14 5 3 2" xfId="14424" xr:uid="{00000000-0005-0000-0000-0000114C0000}"/>
    <cellStyle name="Normal 41 14 5 3 2 2" xfId="17509" xr:uid="{00000000-0005-0000-0000-0000124C0000}"/>
    <cellStyle name="Normal 41 14 5 3 2 2 2" xfId="29478" xr:uid="{00000000-0005-0000-0000-0000134C0000}"/>
    <cellStyle name="Normal 41 14 5 3 2 2 2 2" xfId="51084" xr:uid="{00000000-0005-0000-0000-0000144C0000}"/>
    <cellStyle name="Normal 41 14 5 3 2 2 3" xfId="23511" xr:uid="{00000000-0005-0000-0000-0000154C0000}"/>
    <cellStyle name="Normal 41 14 5 3 2 2 3 2" xfId="45148" xr:uid="{00000000-0005-0000-0000-0000164C0000}"/>
    <cellStyle name="Normal 41 14 5 3 2 2 4" xfId="39164" xr:uid="{00000000-0005-0000-0000-0000174C0000}"/>
    <cellStyle name="Normal 41 14 5 3 2 3" xfId="26496" xr:uid="{00000000-0005-0000-0000-0000184C0000}"/>
    <cellStyle name="Normal 41 14 5 3 2 3 2" xfId="48110" xr:uid="{00000000-0005-0000-0000-0000194C0000}"/>
    <cellStyle name="Normal 41 14 5 3 2 4" xfId="20529" xr:uid="{00000000-0005-0000-0000-00001A4C0000}"/>
    <cellStyle name="Normal 41 14 5 3 2 4 2" xfId="42171" xr:uid="{00000000-0005-0000-0000-00001B4C0000}"/>
    <cellStyle name="Normal 41 14 5 3 2 5" xfId="36161" xr:uid="{00000000-0005-0000-0000-00001C4C0000}"/>
    <cellStyle name="Normal 41 14 5 3 3" xfId="15398" xr:uid="{00000000-0005-0000-0000-00001D4C0000}"/>
    <cellStyle name="Normal 41 14 5 3 3 2" xfId="18483" xr:uid="{00000000-0005-0000-0000-00001E4C0000}"/>
    <cellStyle name="Normal 41 14 5 3 3 2 2" xfId="30450" xr:uid="{00000000-0005-0000-0000-00001F4C0000}"/>
    <cellStyle name="Normal 41 14 5 3 3 2 2 2" xfId="52056" xr:uid="{00000000-0005-0000-0000-0000204C0000}"/>
    <cellStyle name="Normal 41 14 5 3 3 2 3" xfId="24483" xr:uid="{00000000-0005-0000-0000-0000214C0000}"/>
    <cellStyle name="Normal 41 14 5 3 3 2 3 2" xfId="46120" xr:uid="{00000000-0005-0000-0000-0000224C0000}"/>
    <cellStyle name="Normal 41 14 5 3 3 2 4" xfId="40138" xr:uid="{00000000-0005-0000-0000-0000234C0000}"/>
    <cellStyle name="Normal 41 14 5 3 3 3" xfId="27468" xr:uid="{00000000-0005-0000-0000-0000244C0000}"/>
    <cellStyle name="Normal 41 14 5 3 3 3 2" xfId="49082" xr:uid="{00000000-0005-0000-0000-0000254C0000}"/>
    <cellStyle name="Normal 41 14 5 3 3 4" xfId="21501" xr:uid="{00000000-0005-0000-0000-0000264C0000}"/>
    <cellStyle name="Normal 41 14 5 3 3 4 2" xfId="43143" xr:uid="{00000000-0005-0000-0000-0000274C0000}"/>
    <cellStyle name="Normal 41 14 5 3 3 5" xfId="37135" xr:uid="{00000000-0005-0000-0000-0000284C0000}"/>
    <cellStyle name="Normal 41 14 5 3 4" xfId="16532" xr:uid="{00000000-0005-0000-0000-0000294C0000}"/>
    <cellStyle name="Normal 41 14 5 3 4 2" xfId="28502" xr:uid="{00000000-0005-0000-0000-00002A4C0000}"/>
    <cellStyle name="Normal 41 14 5 3 4 2 2" xfId="50108" xr:uid="{00000000-0005-0000-0000-00002B4C0000}"/>
    <cellStyle name="Normal 41 14 5 3 4 3" xfId="22535" xr:uid="{00000000-0005-0000-0000-00002C4C0000}"/>
    <cellStyle name="Normal 41 14 5 3 4 3 2" xfId="44172" xr:uid="{00000000-0005-0000-0000-00002D4C0000}"/>
    <cellStyle name="Normal 41 14 5 3 4 4" xfId="38187" xr:uid="{00000000-0005-0000-0000-00002E4C0000}"/>
    <cellStyle name="Normal 41 14 5 3 5" xfId="25520" xr:uid="{00000000-0005-0000-0000-00002F4C0000}"/>
    <cellStyle name="Normal 41 14 5 3 5 2" xfId="47137" xr:uid="{00000000-0005-0000-0000-0000304C0000}"/>
    <cellStyle name="Normal 41 14 5 3 6" xfId="19553" xr:uid="{00000000-0005-0000-0000-0000314C0000}"/>
    <cellStyle name="Normal 41 14 5 3 6 2" xfId="41195" xr:uid="{00000000-0005-0000-0000-0000324C0000}"/>
    <cellStyle name="Normal 41 14 5 3 7" xfId="35181" xr:uid="{00000000-0005-0000-0000-0000334C0000}"/>
    <cellStyle name="Normal 41 14 5 4" xfId="13783" xr:uid="{00000000-0005-0000-0000-0000344C0000}"/>
    <cellStyle name="Normal 41 14 5 4 2" xfId="16869" xr:uid="{00000000-0005-0000-0000-0000354C0000}"/>
    <cellStyle name="Normal 41 14 5 4 2 2" xfId="28838" xr:uid="{00000000-0005-0000-0000-0000364C0000}"/>
    <cellStyle name="Normal 41 14 5 4 2 2 2" xfId="50444" xr:uid="{00000000-0005-0000-0000-0000374C0000}"/>
    <cellStyle name="Normal 41 14 5 4 2 3" xfId="22871" xr:uid="{00000000-0005-0000-0000-0000384C0000}"/>
    <cellStyle name="Normal 41 14 5 4 2 3 2" xfId="44508" xr:uid="{00000000-0005-0000-0000-0000394C0000}"/>
    <cellStyle name="Normal 41 14 5 4 2 4" xfId="38524" xr:uid="{00000000-0005-0000-0000-00003A4C0000}"/>
    <cellStyle name="Normal 41 14 5 4 3" xfId="25856" xr:uid="{00000000-0005-0000-0000-00003B4C0000}"/>
    <cellStyle name="Normal 41 14 5 4 3 2" xfId="47470" xr:uid="{00000000-0005-0000-0000-00003C4C0000}"/>
    <cellStyle name="Normal 41 14 5 4 4" xfId="19889" xr:uid="{00000000-0005-0000-0000-00003D4C0000}"/>
    <cellStyle name="Normal 41 14 5 4 4 2" xfId="41531" xr:uid="{00000000-0005-0000-0000-00003E4C0000}"/>
    <cellStyle name="Normal 41 14 5 4 5" xfId="35520" xr:uid="{00000000-0005-0000-0000-00003F4C0000}"/>
    <cellStyle name="Normal 41 14 5 5" xfId="14757" xr:uid="{00000000-0005-0000-0000-0000404C0000}"/>
    <cellStyle name="Normal 41 14 5 5 2" xfId="17842" xr:uid="{00000000-0005-0000-0000-0000414C0000}"/>
    <cellStyle name="Normal 41 14 5 5 2 2" xfId="29810" xr:uid="{00000000-0005-0000-0000-0000424C0000}"/>
    <cellStyle name="Normal 41 14 5 5 2 2 2" xfId="51416" xr:uid="{00000000-0005-0000-0000-0000434C0000}"/>
    <cellStyle name="Normal 41 14 5 5 2 3" xfId="23843" xr:uid="{00000000-0005-0000-0000-0000444C0000}"/>
    <cellStyle name="Normal 41 14 5 5 2 3 2" xfId="45480" xr:uid="{00000000-0005-0000-0000-0000454C0000}"/>
    <cellStyle name="Normal 41 14 5 5 2 4" xfId="39497" xr:uid="{00000000-0005-0000-0000-0000464C0000}"/>
    <cellStyle name="Normal 41 14 5 5 3" xfId="26828" xr:uid="{00000000-0005-0000-0000-0000474C0000}"/>
    <cellStyle name="Normal 41 14 5 5 3 2" xfId="48442" xr:uid="{00000000-0005-0000-0000-0000484C0000}"/>
    <cellStyle name="Normal 41 14 5 5 4" xfId="20861" xr:uid="{00000000-0005-0000-0000-0000494C0000}"/>
    <cellStyle name="Normal 41 14 5 5 4 2" xfId="42503" xr:uid="{00000000-0005-0000-0000-00004A4C0000}"/>
    <cellStyle name="Normal 41 14 5 5 5" xfId="36494" xr:uid="{00000000-0005-0000-0000-00004B4C0000}"/>
    <cellStyle name="Normal 41 14 5 6" xfId="15870" xr:uid="{00000000-0005-0000-0000-00004C4C0000}"/>
    <cellStyle name="Normal 41 14 5 6 2" xfId="27842" xr:uid="{00000000-0005-0000-0000-00004D4C0000}"/>
    <cellStyle name="Normal 41 14 5 6 2 2" xfId="49448" xr:uid="{00000000-0005-0000-0000-00004E4C0000}"/>
    <cellStyle name="Normal 41 14 5 6 3" xfId="21875" xr:uid="{00000000-0005-0000-0000-00004F4C0000}"/>
    <cellStyle name="Normal 41 14 5 6 3 2" xfId="43512" xr:uid="{00000000-0005-0000-0000-0000504C0000}"/>
    <cellStyle name="Normal 41 14 5 6 4" xfId="37525" xr:uid="{00000000-0005-0000-0000-0000514C0000}"/>
    <cellStyle name="Normal 41 14 5 7" xfId="24857" xr:uid="{00000000-0005-0000-0000-0000524C0000}"/>
    <cellStyle name="Normal 41 14 5 7 2" xfId="46477" xr:uid="{00000000-0005-0000-0000-0000534C0000}"/>
    <cellStyle name="Normal 41 14 5 8" xfId="18890" xr:uid="{00000000-0005-0000-0000-0000544C0000}"/>
    <cellStyle name="Normal 41 14 5 8 2" xfId="40532" xr:uid="{00000000-0005-0000-0000-0000554C0000}"/>
    <cellStyle name="Normal 41 14 5 9" xfId="31860" xr:uid="{00000000-0005-0000-0000-0000564C0000}"/>
    <cellStyle name="Normal 41 14 6" xfId="7872" xr:uid="{00000000-0005-0000-0000-0000574C0000}"/>
    <cellStyle name="Normal 41 14 6 2" xfId="13096" xr:uid="{00000000-0005-0000-0000-0000584C0000}"/>
    <cellStyle name="Normal 41 14 6 2 2" xfId="14095" xr:uid="{00000000-0005-0000-0000-0000594C0000}"/>
    <cellStyle name="Normal 41 14 6 2 2 2" xfId="17180" xr:uid="{00000000-0005-0000-0000-00005A4C0000}"/>
    <cellStyle name="Normal 41 14 6 2 2 2 2" xfId="29149" xr:uid="{00000000-0005-0000-0000-00005B4C0000}"/>
    <cellStyle name="Normal 41 14 6 2 2 2 2 2" xfId="50755" xr:uid="{00000000-0005-0000-0000-00005C4C0000}"/>
    <cellStyle name="Normal 41 14 6 2 2 2 3" xfId="23182" xr:uid="{00000000-0005-0000-0000-00005D4C0000}"/>
    <cellStyle name="Normal 41 14 6 2 2 2 3 2" xfId="44819" xr:uid="{00000000-0005-0000-0000-00005E4C0000}"/>
    <cellStyle name="Normal 41 14 6 2 2 2 4" xfId="38835" xr:uid="{00000000-0005-0000-0000-00005F4C0000}"/>
    <cellStyle name="Normal 41 14 6 2 2 3" xfId="26167" xr:uid="{00000000-0005-0000-0000-0000604C0000}"/>
    <cellStyle name="Normal 41 14 6 2 2 3 2" xfId="47781" xr:uid="{00000000-0005-0000-0000-0000614C0000}"/>
    <cellStyle name="Normal 41 14 6 2 2 4" xfId="20200" xr:uid="{00000000-0005-0000-0000-0000624C0000}"/>
    <cellStyle name="Normal 41 14 6 2 2 4 2" xfId="41842" xr:uid="{00000000-0005-0000-0000-0000634C0000}"/>
    <cellStyle name="Normal 41 14 6 2 2 5" xfId="35832" xr:uid="{00000000-0005-0000-0000-0000644C0000}"/>
    <cellStyle name="Normal 41 14 6 2 3" xfId="15069" xr:uid="{00000000-0005-0000-0000-0000654C0000}"/>
    <cellStyle name="Normal 41 14 6 2 3 2" xfId="18154" xr:uid="{00000000-0005-0000-0000-0000664C0000}"/>
    <cellStyle name="Normal 41 14 6 2 3 2 2" xfId="30121" xr:uid="{00000000-0005-0000-0000-0000674C0000}"/>
    <cellStyle name="Normal 41 14 6 2 3 2 2 2" xfId="51727" xr:uid="{00000000-0005-0000-0000-0000684C0000}"/>
    <cellStyle name="Normal 41 14 6 2 3 2 3" xfId="24154" xr:uid="{00000000-0005-0000-0000-0000694C0000}"/>
    <cellStyle name="Normal 41 14 6 2 3 2 3 2" xfId="45791" xr:uid="{00000000-0005-0000-0000-00006A4C0000}"/>
    <cellStyle name="Normal 41 14 6 2 3 2 4" xfId="39809" xr:uid="{00000000-0005-0000-0000-00006B4C0000}"/>
    <cellStyle name="Normal 41 14 6 2 3 3" xfId="27139" xr:uid="{00000000-0005-0000-0000-00006C4C0000}"/>
    <cellStyle name="Normal 41 14 6 2 3 3 2" xfId="48753" xr:uid="{00000000-0005-0000-0000-00006D4C0000}"/>
    <cellStyle name="Normal 41 14 6 2 3 4" xfId="21172" xr:uid="{00000000-0005-0000-0000-00006E4C0000}"/>
    <cellStyle name="Normal 41 14 6 2 3 4 2" xfId="42814" xr:uid="{00000000-0005-0000-0000-00006F4C0000}"/>
    <cellStyle name="Normal 41 14 6 2 3 5" xfId="36806" xr:uid="{00000000-0005-0000-0000-0000704C0000}"/>
    <cellStyle name="Normal 41 14 6 2 4" xfId="16203" xr:uid="{00000000-0005-0000-0000-0000714C0000}"/>
    <cellStyle name="Normal 41 14 6 2 4 2" xfId="28173" xr:uid="{00000000-0005-0000-0000-0000724C0000}"/>
    <cellStyle name="Normal 41 14 6 2 4 2 2" xfId="49779" xr:uid="{00000000-0005-0000-0000-0000734C0000}"/>
    <cellStyle name="Normal 41 14 6 2 4 3" xfId="22206" xr:uid="{00000000-0005-0000-0000-0000744C0000}"/>
    <cellStyle name="Normal 41 14 6 2 4 3 2" xfId="43843" xr:uid="{00000000-0005-0000-0000-0000754C0000}"/>
    <cellStyle name="Normal 41 14 6 2 4 4" xfId="37858" xr:uid="{00000000-0005-0000-0000-0000764C0000}"/>
    <cellStyle name="Normal 41 14 6 2 5" xfId="25191" xr:uid="{00000000-0005-0000-0000-0000774C0000}"/>
    <cellStyle name="Normal 41 14 6 2 5 2" xfId="46808" xr:uid="{00000000-0005-0000-0000-0000784C0000}"/>
    <cellStyle name="Normal 41 14 6 2 6" xfId="19224" xr:uid="{00000000-0005-0000-0000-0000794C0000}"/>
    <cellStyle name="Normal 41 14 6 2 6 2" xfId="40866" xr:uid="{00000000-0005-0000-0000-00007A4C0000}"/>
    <cellStyle name="Normal 41 14 6 2 7" xfId="34852" xr:uid="{00000000-0005-0000-0000-00007B4C0000}"/>
    <cellStyle name="Normal 41 14 6 3" xfId="13416" xr:uid="{00000000-0005-0000-0000-00007C4C0000}"/>
    <cellStyle name="Normal 41 14 6 3 2" xfId="14415" xr:uid="{00000000-0005-0000-0000-00007D4C0000}"/>
    <cellStyle name="Normal 41 14 6 3 2 2" xfId="17500" xr:uid="{00000000-0005-0000-0000-00007E4C0000}"/>
    <cellStyle name="Normal 41 14 6 3 2 2 2" xfId="29469" xr:uid="{00000000-0005-0000-0000-00007F4C0000}"/>
    <cellStyle name="Normal 41 14 6 3 2 2 2 2" xfId="51075" xr:uid="{00000000-0005-0000-0000-0000804C0000}"/>
    <cellStyle name="Normal 41 14 6 3 2 2 3" xfId="23502" xr:uid="{00000000-0005-0000-0000-0000814C0000}"/>
    <cellStyle name="Normal 41 14 6 3 2 2 3 2" xfId="45139" xr:uid="{00000000-0005-0000-0000-0000824C0000}"/>
    <cellStyle name="Normal 41 14 6 3 2 2 4" xfId="39155" xr:uid="{00000000-0005-0000-0000-0000834C0000}"/>
    <cellStyle name="Normal 41 14 6 3 2 3" xfId="26487" xr:uid="{00000000-0005-0000-0000-0000844C0000}"/>
    <cellStyle name="Normal 41 14 6 3 2 3 2" xfId="48101" xr:uid="{00000000-0005-0000-0000-0000854C0000}"/>
    <cellStyle name="Normal 41 14 6 3 2 4" xfId="20520" xr:uid="{00000000-0005-0000-0000-0000864C0000}"/>
    <cellStyle name="Normal 41 14 6 3 2 4 2" xfId="42162" xr:uid="{00000000-0005-0000-0000-0000874C0000}"/>
    <cellStyle name="Normal 41 14 6 3 2 5" xfId="36152" xr:uid="{00000000-0005-0000-0000-0000884C0000}"/>
    <cellStyle name="Normal 41 14 6 3 3" xfId="15389" xr:uid="{00000000-0005-0000-0000-0000894C0000}"/>
    <cellStyle name="Normal 41 14 6 3 3 2" xfId="18474" xr:uid="{00000000-0005-0000-0000-00008A4C0000}"/>
    <cellStyle name="Normal 41 14 6 3 3 2 2" xfId="30441" xr:uid="{00000000-0005-0000-0000-00008B4C0000}"/>
    <cellStyle name="Normal 41 14 6 3 3 2 2 2" xfId="52047" xr:uid="{00000000-0005-0000-0000-00008C4C0000}"/>
    <cellStyle name="Normal 41 14 6 3 3 2 3" xfId="24474" xr:uid="{00000000-0005-0000-0000-00008D4C0000}"/>
    <cellStyle name="Normal 41 14 6 3 3 2 3 2" xfId="46111" xr:uid="{00000000-0005-0000-0000-00008E4C0000}"/>
    <cellStyle name="Normal 41 14 6 3 3 2 4" xfId="40129" xr:uid="{00000000-0005-0000-0000-00008F4C0000}"/>
    <cellStyle name="Normal 41 14 6 3 3 3" xfId="27459" xr:uid="{00000000-0005-0000-0000-0000904C0000}"/>
    <cellStyle name="Normal 41 14 6 3 3 3 2" xfId="49073" xr:uid="{00000000-0005-0000-0000-0000914C0000}"/>
    <cellStyle name="Normal 41 14 6 3 3 4" xfId="21492" xr:uid="{00000000-0005-0000-0000-0000924C0000}"/>
    <cellStyle name="Normal 41 14 6 3 3 4 2" xfId="43134" xr:uid="{00000000-0005-0000-0000-0000934C0000}"/>
    <cellStyle name="Normal 41 14 6 3 3 5" xfId="37126" xr:uid="{00000000-0005-0000-0000-0000944C0000}"/>
    <cellStyle name="Normal 41 14 6 3 4" xfId="16523" xr:uid="{00000000-0005-0000-0000-0000954C0000}"/>
    <cellStyle name="Normal 41 14 6 3 4 2" xfId="28493" xr:uid="{00000000-0005-0000-0000-0000964C0000}"/>
    <cellStyle name="Normal 41 14 6 3 4 2 2" xfId="50099" xr:uid="{00000000-0005-0000-0000-0000974C0000}"/>
    <cellStyle name="Normal 41 14 6 3 4 3" xfId="22526" xr:uid="{00000000-0005-0000-0000-0000984C0000}"/>
    <cellStyle name="Normal 41 14 6 3 4 3 2" xfId="44163" xr:uid="{00000000-0005-0000-0000-0000994C0000}"/>
    <cellStyle name="Normal 41 14 6 3 4 4" xfId="38178" xr:uid="{00000000-0005-0000-0000-00009A4C0000}"/>
    <cellStyle name="Normal 41 14 6 3 5" xfId="25511" xr:uid="{00000000-0005-0000-0000-00009B4C0000}"/>
    <cellStyle name="Normal 41 14 6 3 5 2" xfId="47128" xr:uid="{00000000-0005-0000-0000-00009C4C0000}"/>
    <cellStyle name="Normal 41 14 6 3 6" xfId="19544" xr:uid="{00000000-0005-0000-0000-00009D4C0000}"/>
    <cellStyle name="Normal 41 14 6 3 6 2" xfId="41186" xr:uid="{00000000-0005-0000-0000-00009E4C0000}"/>
    <cellStyle name="Normal 41 14 6 3 7" xfId="35172" xr:uid="{00000000-0005-0000-0000-00009F4C0000}"/>
    <cellStyle name="Normal 41 14 6 4" xfId="13774" xr:uid="{00000000-0005-0000-0000-0000A04C0000}"/>
    <cellStyle name="Normal 41 14 6 4 2" xfId="16860" xr:uid="{00000000-0005-0000-0000-0000A14C0000}"/>
    <cellStyle name="Normal 41 14 6 4 2 2" xfId="28829" xr:uid="{00000000-0005-0000-0000-0000A24C0000}"/>
    <cellStyle name="Normal 41 14 6 4 2 2 2" xfId="50435" xr:uid="{00000000-0005-0000-0000-0000A34C0000}"/>
    <cellStyle name="Normal 41 14 6 4 2 3" xfId="22862" xr:uid="{00000000-0005-0000-0000-0000A44C0000}"/>
    <cellStyle name="Normal 41 14 6 4 2 3 2" xfId="44499" xr:uid="{00000000-0005-0000-0000-0000A54C0000}"/>
    <cellStyle name="Normal 41 14 6 4 2 4" xfId="38515" xr:uid="{00000000-0005-0000-0000-0000A64C0000}"/>
    <cellStyle name="Normal 41 14 6 4 3" xfId="25847" xr:uid="{00000000-0005-0000-0000-0000A74C0000}"/>
    <cellStyle name="Normal 41 14 6 4 3 2" xfId="47461" xr:uid="{00000000-0005-0000-0000-0000A84C0000}"/>
    <cellStyle name="Normal 41 14 6 4 4" xfId="19880" xr:uid="{00000000-0005-0000-0000-0000A94C0000}"/>
    <cellStyle name="Normal 41 14 6 4 4 2" xfId="41522" xr:uid="{00000000-0005-0000-0000-0000AA4C0000}"/>
    <cellStyle name="Normal 41 14 6 4 5" xfId="35511" xr:uid="{00000000-0005-0000-0000-0000AB4C0000}"/>
    <cellStyle name="Normal 41 14 6 5" xfId="14748" xr:uid="{00000000-0005-0000-0000-0000AC4C0000}"/>
    <cellStyle name="Normal 41 14 6 5 2" xfId="17833" xr:uid="{00000000-0005-0000-0000-0000AD4C0000}"/>
    <cellStyle name="Normal 41 14 6 5 2 2" xfId="29801" xr:uid="{00000000-0005-0000-0000-0000AE4C0000}"/>
    <cellStyle name="Normal 41 14 6 5 2 2 2" xfId="51407" xr:uid="{00000000-0005-0000-0000-0000AF4C0000}"/>
    <cellStyle name="Normal 41 14 6 5 2 3" xfId="23834" xr:uid="{00000000-0005-0000-0000-0000B04C0000}"/>
    <cellStyle name="Normal 41 14 6 5 2 3 2" xfId="45471" xr:uid="{00000000-0005-0000-0000-0000B14C0000}"/>
    <cellStyle name="Normal 41 14 6 5 2 4" xfId="39488" xr:uid="{00000000-0005-0000-0000-0000B24C0000}"/>
    <cellStyle name="Normal 41 14 6 5 3" xfId="26819" xr:uid="{00000000-0005-0000-0000-0000B34C0000}"/>
    <cellStyle name="Normal 41 14 6 5 3 2" xfId="48433" xr:uid="{00000000-0005-0000-0000-0000B44C0000}"/>
    <cellStyle name="Normal 41 14 6 5 4" xfId="20852" xr:uid="{00000000-0005-0000-0000-0000B54C0000}"/>
    <cellStyle name="Normal 41 14 6 5 4 2" xfId="42494" xr:uid="{00000000-0005-0000-0000-0000B64C0000}"/>
    <cellStyle name="Normal 41 14 6 5 5" xfId="36485" xr:uid="{00000000-0005-0000-0000-0000B74C0000}"/>
    <cellStyle name="Normal 41 14 6 6" xfId="15861" xr:uid="{00000000-0005-0000-0000-0000B84C0000}"/>
    <cellStyle name="Normal 41 14 6 6 2" xfId="27833" xr:uid="{00000000-0005-0000-0000-0000B94C0000}"/>
    <cellStyle name="Normal 41 14 6 6 2 2" xfId="49439" xr:uid="{00000000-0005-0000-0000-0000BA4C0000}"/>
    <cellStyle name="Normal 41 14 6 6 3" xfId="21866" xr:uid="{00000000-0005-0000-0000-0000BB4C0000}"/>
    <cellStyle name="Normal 41 14 6 6 3 2" xfId="43503" xr:uid="{00000000-0005-0000-0000-0000BC4C0000}"/>
    <cellStyle name="Normal 41 14 6 6 4" xfId="37516" xr:uid="{00000000-0005-0000-0000-0000BD4C0000}"/>
    <cellStyle name="Normal 41 14 6 7" xfId="24848" xr:uid="{00000000-0005-0000-0000-0000BE4C0000}"/>
    <cellStyle name="Normal 41 14 6 7 2" xfId="46468" xr:uid="{00000000-0005-0000-0000-0000BF4C0000}"/>
    <cellStyle name="Normal 41 14 6 8" xfId="18881" xr:uid="{00000000-0005-0000-0000-0000C04C0000}"/>
    <cellStyle name="Normal 41 14 6 8 2" xfId="40523" xr:uid="{00000000-0005-0000-0000-0000C14C0000}"/>
    <cellStyle name="Normal 41 14 6 9" xfId="31839" xr:uid="{00000000-0005-0000-0000-0000C24C0000}"/>
    <cellStyle name="Normal 41 14 7" xfId="8506" xr:uid="{00000000-0005-0000-0000-0000C34C0000}"/>
    <cellStyle name="Normal 41 14 7 2" xfId="13148" xr:uid="{00000000-0005-0000-0000-0000C44C0000}"/>
    <cellStyle name="Normal 41 14 7 2 2" xfId="14147" xr:uid="{00000000-0005-0000-0000-0000C54C0000}"/>
    <cellStyle name="Normal 41 14 7 2 2 2" xfId="17232" xr:uid="{00000000-0005-0000-0000-0000C64C0000}"/>
    <cellStyle name="Normal 41 14 7 2 2 2 2" xfId="29201" xr:uid="{00000000-0005-0000-0000-0000C74C0000}"/>
    <cellStyle name="Normal 41 14 7 2 2 2 2 2" xfId="50807" xr:uid="{00000000-0005-0000-0000-0000C84C0000}"/>
    <cellStyle name="Normal 41 14 7 2 2 2 3" xfId="23234" xr:uid="{00000000-0005-0000-0000-0000C94C0000}"/>
    <cellStyle name="Normal 41 14 7 2 2 2 3 2" xfId="44871" xr:uid="{00000000-0005-0000-0000-0000CA4C0000}"/>
    <cellStyle name="Normal 41 14 7 2 2 2 4" xfId="38887" xr:uid="{00000000-0005-0000-0000-0000CB4C0000}"/>
    <cellStyle name="Normal 41 14 7 2 2 3" xfId="26219" xr:uid="{00000000-0005-0000-0000-0000CC4C0000}"/>
    <cellStyle name="Normal 41 14 7 2 2 3 2" xfId="47833" xr:uid="{00000000-0005-0000-0000-0000CD4C0000}"/>
    <cellStyle name="Normal 41 14 7 2 2 4" xfId="20252" xr:uid="{00000000-0005-0000-0000-0000CE4C0000}"/>
    <cellStyle name="Normal 41 14 7 2 2 4 2" xfId="41894" xr:uid="{00000000-0005-0000-0000-0000CF4C0000}"/>
    <cellStyle name="Normal 41 14 7 2 2 5" xfId="35884" xr:uid="{00000000-0005-0000-0000-0000D04C0000}"/>
    <cellStyle name="Normal 41 14 7 2 3" xfId="15121" xr:uid="{00000000-0005-0000-0000-0000D14C0000}"/>
    <cellStyle name="Normal 41 14 7 2 3 2" xfId="18206" xr:uid="{00000000-0005-0000-0000-0000D24C0000}"/>
    <cellStyle name="Normal 41 14 7 2 3 2 2" xfId="30173" xr:uid="{00000000-0005-0000-0000-0000D34C0000}"/>
    <cellStyle name="Normal 41 14 7 2 3 2 2 2" xfId="51779" xr:uid="{00000000-0005-0000-0000-0000D44C0000}"/>
    <cellStyle name="Normal 41 14 7 2 3 2 3" xfId="24206" xr:uid="{00000000-0005-0000-0000-0000D54C0000}"/>
    <cellStyle name="Normal 41 14 7 2 3 2 3 2" xfId="45843" xr:uid="{00000000-0005-0000-0000-0000D64C0000}"/>
    <cellStyle name="Normal 41 14 7 2 3 2 4" xfId="39861" xr:uid="{00000000-0005-0000-0000-0000D74C0000}"/>
    <cellStyle name="Normal 41 14 7 2 3 3" xfId="27191" xr:uid="{00000000-0005-0000-0000-0000D84C0000}"/>
    <cellStyle name="Normal 41 14 7 2 3 3 2" xfId="48805" xr:uid="{00000000-0005-0000-0000-0000D94C0000}"/>
    <cellStyle name="Normal 41 14 7 2 3 4" xfId="21224" xr:uid="{00000000-0005-0000-0000-0000DA4C0000}"/>
    <cellStyle name="Normal 41 14 7 2 3 4 2" xfId="42866" xr:uid="{00000000-0005-0000-0000-0000DB4C0000}"/>
    <cellStyle name="Normal 41 14 7 2 3 5" xfId="36858" xr:uid="{00000000-0005-0000-0000-0000DC4C0000}"/>
    <cellStyle name="Normal 41 14 7 2 4" xfId="16255" xr:uid="{00000000-0005-0000-0000-0000DD4C0000}"/>
    <cellStyle name="Normal 41 14 7 2 4 2" xfId="28225" xr:uid="{00000000-0005-0000-0000-0000DE4C0000}"/>
    <cellStyle name="Normal 41 14 7 2 4 2 2" xfId="49831" xr:uid="{00000000-0005-0000-0000-0000DF4C0000}"/>
    <cellStyle name="Normal 41 14 7 2 4 3" xfId="22258" xr:uid="{00000000-0005-0000-0000-0000E04C0000}"/>
    <cellStyle name="Normal 41 14 7 2 4 3 2" xfId="43895" xr:uid="{00000000-0005-0000-0000-0000E14C0000}"/>
    <cellStyle name="Normal 41 14 7 2 4 4" xfId="37910" xr:uid="{00000000-0005-0000-0000-0000E24C0000}"/>
    <cellStyle name="Normal 41 14 7 2 5" xfId="25243" xr:uid="{00000000-0005-0000-0000-0000E34C0000}"/>
    <cellStyle name="Normal 41 14 7 2 5 2" xfId="46860" xr:uid="{00000000-0005-0000-0000-0000E44C0000}"/>
    <cellStyle name="Normal 41 14 7 2 6" xfId="19276" xr:uid="{00000000-0005-0000-0000-0000E54C0000}"/>
    <cellStyle name="Normal 41 14 7 2 6 2" xfId="40918" xr:uid="{00000000-0005-0000-0000-0000E64C0000}"/>
    <cellStyle name="Normal 41 14 7 2 7" xfId="34904" xr:uid="{00000000-0005-0000-0000-0000E74C0000}"/>
    <cellStyle name="Normal 41 14 7 3" xfId="13468" xr:uid="{00000000-0005-0000-0000-0000E84C0000}"/>
    <cellStyle name="Normal 41 14 7 3 2" xfId="14467" xr:uid="{00000000-0005-0000-0000-0000E94C0000}"/>
    <cellStyle name="Normal 41 14 7 3 2 2" xfId="17552" xr:uid="{00000000-0005-0000-0000-0000EA4C0000}"/>
    <cellStyle name="Normal 41 14 7 3 2 2 2" xfId="29521" xr:uid="{00000000-0005-0000-0000-0000EB4C0000}"/>
    <cellStyle name="Normal 41 14 7 3 2 2 2 2" xfId="51127" xr:uid="{00000000-0005-0000-0000-0000EC4C0000}"/>
    <cellStyle name="Normal 41 14 7 3 2 2 3" xfId="23554" xr:uid="{00000000-0005-0000-0000-0000ED4C0000}"/>
    <cellStyle name="Normal 41 14 7 3 2 2 3 2" xfId="45191" xr:uid="{00000000-0005-0000-0000-0000EE4C0000}"/>
    <cellStyle name="Normal 41 14 7 3 2 2 4" xfId="39207" xr:uid="{00000000-0005-0000-0000-0000EF4C0000}"/>
    <cellStyle name="Normal 41 14 7 3 2 3" xfId="26539" xr:uid="{00000000-0005-0000-0000-0000F04C0000}"/>
    <cellStyle name="Normal 41 14 7 3 2 3 2" xfId="48153" xr:uid="{00000000-0005-0000-0000-0000F14C0000}"/>
    <cellStyle name="Normal 41 14 7 3 2 4" xfId="20572" xr:uid="{00000000-0005-0000-0000-0000F24C0000}"/>
    <cellStyle name="Normal 41 14 7 3 2 4 2" xfId="42214" xr:uid="{00000000-0005-0000-0000-0000F34C0000}"/>
    <cellStyle name="Normal 41 14 7 3 2 5" xfId="36204" xr:uid="{00000000-0005-0000-0000-0000F44C0000}"/>
    <cellStyle name="Normal 41 14 7 3 3" xfId="15441" xr:uid="{00000000-0005-0000-0000-0000F54C0000}"/>
    <cellStyle name="Normal 41 14 7 3 3 2" xfId="18526" xr:uid="{00000000-0005-0000-0000-0000F64C0000}"/>
    <cellStyle name="Normal 41 14 7 3 3 2 2" xfId="30493" xr:uid="{00000000-0005-0000-0000-0000F74C0000}"/>
    <cellStyle name="Normal 41 14 7 3 3 2 2 2" xfId="52099" xr:uid="{00000000-0005-0000-0000-0000F84C0000}"/>
    <cellStyle name="Normal 41 14 7 3 3 2 3" xfId="24526" xr:uid="{00000000-0005-0000-0000-0000F94C0000}"/>
    <cellStyle name="Normal 41 14 7 3 3 2 3 2" xfId="46163" xr:uid="{00000000-0005-0000-0000-0000FA4C0000}"/>
    <cellStyle name="Normal 41 14 7 3 3 2 4" xfId="40181" xr:uid="{00000000-0005-0000-0000-0000FB4C0000}"/>
    <cellStyle name="Normal 41 14 7 3 3 3" xfId="27511" xr:uid="{00000000-0005-0000-0000-0000FC4C0000}"/>
    <cellStyle name="Normal 41 14 7 3 3 3 2" xfId="49125" xr:uid="{00000000-0005-0000-0000-0000FD4C0000}"/>
    <cellStyle name="Normal 41 14 7 3 3 4" xfId="21544" xr:uid="{00000000-0005-0000-0000-0000FE4C0000}"/>
    <cellStyle name="Normal 41 14 7 3 3 4 2" xfId="43186" xr:uid="{00000000-0005-0000-0000-0000FF4C0000}"/>
    <cellStyle name="Normal 41 14 7 3 3 5" xfId="37178" xr:uid="{00000000-0005-0000-0000-0000004D0000}"/>
    <cellStyle name="Normal 41 14 7 3 4" xfId="16575" xr:uid="{00000000-0005-0000-0000-0000014D0000}"/>
    <cellStyle name="Normal 41 14 7 3 4 2" xfId="28545" xr:uid="{00000000-0005-0000-0000-0000024D0000}"/>
    <cellStyle name="Normal 41 14 7 3 4 2 2" xfId="50151" xr:uid="{00000000-0005-0000-0000-0000034D0000}"/>
    <cellStyle name="Normal 41 14 7 3 4 3" xfId="22578" xr:uid="{00000000-0005-0000-0000-0000044D0000}"/>
    <cellStyle name="Normal 41 14 7 3 4 3 2" xfId="44215" xr:uid="{00000000-0005-0000-0000-0000054D0000}"/>
    <cellStyle name="Normal 41 14 7 3 4 4" xfId="38230" xr:uid="{00000000-0005-0000-0000-0000064D0000}"/>
    <cellStyle name="Normal 41 14 7 3 5" xfId="25563" xr:uid="{00000000-0005-0000-0000-0000074D0000}"/>
    <cellStyle name="Normal 41 14 7 3 5 2" xfId="47180" xr:uid="{00000000-0005-0000-0000-0000084D0000}"/>
    <cellStyle name="Normal 41 14 7 3 6" xfId="19596" xr:uid="{00000000-0005-0000-0000-0000094D0000}"/>
    <cellStyle name="Normal 41 14 7 3 6 2" xfId="41238" xr:uid="{00000000-0005-0000-0000-00000A4D0000}"/>
    <cellStyle name="Normal 41 14 7 3 7" xfId="35224" xr:uid="{00000000-0005-0000-0000-00000B4D0000}"/>
    <cellStyle name="Normal 41 14 7 4" xfId="13826" xr:uid="{00000000-0005-0000-0000-00000C4D0000}"/>
    <cellStyle name="Normal 41 14 7 4 2" xfId="16912" xr:uid="{00000000-0005-0000-0000-00000D4D0000}"/>
    <cellStyle name="Normal 41 14 7 4 2 2" xfId="28881" xr:uid="{00000000-0005-0000-0000-00000E4D0000}"/>
    <cellStyle name="Normal 41 14 7 4 2 2 2" xfId="50487" xr:uid="{00000000-0005-0000-0000-00000F4D0000}"/>
    <cellStyle name="Normal 41 14 7 4 2 3" xfId="22914" xr:uid="{00000000-0005-0000-0000-0000104D0000}"/>
    <cellStyle name="Normal 41 14 7 4 2 3 2" xfId="44551" xr:uid="{00000000-0005-0000-0000-0000114D0000}"/>
    <cellStyle name="Normal 41 14 7 4 2 4" xfId="38567" xr:uid="{00000000-0005-0000-0000-0000124D0000}"/>
    <cellStyle name="Normal 41 14 7 4 3" xfId="25899" xr:uid="{00000000-0005-0000-0000-0000134D0000}"/>
    <cellStyle name="Normal 41 14 7 4 3 2" xfId="47513" xr:uid="{00000000-0005-0000-0000-0000144D0000}"/>
    <cellStyle name="Normal 41 14 7 4 4" xfId="19932" xr:uid="{00000000-0005-0000-0000-0000154D0000}"/>
    <cellStyle name="Normal 41 14 7 4 4 2" xfId="41574" xr:uid="{00000000-0005-0000-0000-0000164D0000}"/>
    <cellStyle name="Normal 41 14 7 4 5" xfId="35563" xr:uid="{00000000-0005-0000-0000-0000174D0000}"/>
    <cellStyle name="Normal 41 14 7 5" xfId="14800" xr:uid="{00000000-0005-0000-0000-0000184D0000}"/>
    <cellStyle name="Normal 41 14 7 5 2" xfId="17885" xr:uid="{00000000-0005-0000-0000-0000194D0000}"/>
    <cellStyle name="Normal 41 14 7 5 2 2" xfId="29853" xr:uid="{00000000-0005-0000-0000-00001A4D0000}"/>
    <cellStyle name="Normal 41 14 7 5 2 2 2" xfId="51459" xr:uid="{00000000-0005-0000-0000-00001B4D0000}"/>
    <cellStyle name="Normal 41 14 7 5 2 3" xfId="23886" xr:uid="{00000000-0005-0000-0000-00001C4D0000}"/>
    <cellStyle name="Normal 41 14 7 5 2 3 2" xfId="45523" xr:uid="{00000000-0005-0000-0000-00001D4D0000}"/>
    <cellStyle name="Normal 41 14 7 5 2 4" xfId="39540" xr:uid="{00000000-0005-0000-0000-00001E4D0000}"/>
    <cellStyle name="Normal 41 14 7 5 3" xfId="26871" xr:uid="{00000000-0005-0000-0000-00001F4D0000}"/>
    <cellStyle name="Normal 41 14 7 5 3 2" xfId="48485" xr:uid="{00000000-0005-0000-0000-0000204D0000}"/>
    <cellStyle name="Normal 41 14 7 5 4" xfId="20904" xr:uid="{00000000-0005-0000-0000-0000214D0000}"/>
    <cellStyle name="Normal 41 14 7 5 4 2" xfId="42546" xr:uid="{00000000-0005-0000-0000-0000224D0000}"/>
    <cellStyle name="Normal 41 14 7 5 5" xfId="36537" xr:uid="{00000000-0005-0000-0000-0000234D0000}"/>
    <cellStyle name="Normal 41 14 7 6" xfId="15913" xr:uid="{00000000-0005-0000-0000-0000244D0000}"/>
    <cellStyle name="Normal 41 14 7 6 2" xfId="27885" xr:uid="{00000000-0005-0000-0000-0000254D0000}"/>
    <cellStyle name="Normal 41 14 7 6 2 2" xfId="49491" xr:uid="{00000000-0005-0000-0000-0000264D0000}"/>
    <cellStyle name="Normal 41 14 7 6 3" xfId="21918" xr:uid="{00000000-0005-0000-0000-0000274D0000}"/>
    <cellStyle name="Normal 41 14 7 6 3 2" xfId="43555" xr:uid="{00000000-0005-0000-0000-0000284D0000}"/>
    <cellStyle name="Normal 41 14 7 6 4" xfId="37568" xr:uid="{00000000-0005-0000-0000-0000294D0000}"/>
    <cellStyle name="Normal 41 14 7 7" xfId="24900" xr:uid="{00000000-0005-0000-0000-00002A4D0000}"/>
    <cellStyle name="Normal 41 14 7 7 2" xfId="46520" xr:uid="{00000000-0005-0000-0000-00002B4D0000}"/>
    <cellStyle name="Normal 41 14 7 8" xfId="18933" xr:uid="{00000000-0005-0000-0000-00002C4D0000}"/>
    <cellStyle name="Normal 41 14 7 8 2" xfId="40575" xr:uid="{00000000-0005-0000-0000-00002D4D0000}"/>
    <cellStyle name="Normal 41 14 7 9" xfId="31974" xr:uid="{00000000-0005-0000-0000-00002E4D0000}"/>
    <cellStyle name="Normal 41 14 8" xfId="12890" xr:uid="{00000000-0005-0000-0000-00002F4D0000}"/>
    <cellStyle name="Normal 41 14 8 2" xfId="13889" xr:uid="{00000000-0005-0000-0000-0000304D0000}"/>
    <cellStyle name="Normal 41 14 8 2 2" xfId="16974" xr:uid="{00000000-0005-0000-0000-0000314D0000}"/>
    <cellStyle name="Normal 41 14 8 2 2 2" xfId="28943" xr:uid="{00000000-0005-0000-0000-0000324D0000}"/>
    <cellStyle name="Normal 41 14 8 2 2 2 2" xfId="50549" xr:uid="{00000000-0005-0000-0000-0000334D0000}"/>
    <cellStyle name="Normal 41 14 8 2 2 3" xfId="22976" xr:uid="{00000000-0005-0000-0000-0000344D0000}"/>
    <cellStyle name="Normal 41 14 8 2 2 3 2" xfId="44613" xr:uid="{00000000-0005-0000-0000-0000354D0000}"/>
    <cellStyle name="Normal 41 14 8 2 2 4" xfId="38629" xr:uid="{00000000-0005-0000-0000-0000364D0000}"/>
    <cellStyle name="Normal 41 14 8 2 3" xfId="25961" xr:uid="{00000000-0005-0000-0000-0000374D0000}"/>
    <cellStyle name="Normal 41 14 8 2 3 2" xfId="47575" xr:uid="{00000000-0005-0000-0000-0000384D0000}"/>
    <cellStyle name="Normal 41 14 8 2 4" xfId="19994" xr:uid="{00000000-0005-0000-0000-0000394D0000}"/>
    <cellStyle name="Normal 41 14 8 2 4 2" xfId="41636" xr:uid="{00000000-0005-0000-0000-00003A4D0000}"/>
    <cellStyle name="Normal 41 14 8 2 5" xfId="35626" xr:uid="{00000000-0005-0000-0000-00003B4D0000}"/>
    <cellStyle name="Normal 41 14 8 3" xfId="14863" xr:uid="{00000000-0005-0000-0000-00003C4D0000}"/>
    <cellStyle name="Normal 41 14 8 3 2" xfId="17948" xr:uid="{00000000-0005-0000-0000-00003D4D0000}"/>
    <cellStyle name="Normal 41 14 8 3 2 2" xfId="29915" xr:uid="{00000000-0005-0000-0000-00003E4D0000}"/>
    <cellStyle name="Normal 41 14 8 3 2 2 2" xfId="51521" xr:uid="{00000000-0005-0000-0000-00003F4D0000}"/>
    <cellStyle name="Normal 41 14 8 3 2 3" xfId="23948" xr:uid="{00000000-0005-0000-0000-0000404D0000}"/>
    <cellStyle name="Normal 41 14 8 3 2 3 2" xfId="45585" xr:uid="{00000000-0005-0000-0000-0000414D0000}"/>
    <cellStyle name="Normal 41 14 8 3 2 4" xfId="39603" xr:uid="{00000000-0005-0000-0000-0000424D0000}"/>
    <cellStyle name="Normal 41 14 8 3 3" xfId="26933" xr:uid="{00000000-0005-0000-0000-0000434D0000}"/>
    <cellStyle name="Normal 41 14 8 3 3 2" xfId="48547" xr:uid="{00000000-0005-0000-0000-0000444D0000}"/>
    <cellStyle name="Normal 41 14 8 3 4" xfId="20966" xr:uid="{00000000-0005-0000-0000-0000454D0000}"/>
    <cellStyle name="Normal 41 14 8 3 4 2" xfId="42608" xr:uid="{00000000-0005-0000-0000-0000464D0000}"/>
    <cellStyle name="Normal 41 14 8 3 5" xfId="36600" xr:uid="{00000000-0005-0000-0000-0000474D0000}"/>
    <cellStyle name="Normal 41 14 8 4" xfId="15997" xr:uid="{00000000-0005-0000-0000-0000484D0000}"/>
    <cellStyle name="Normal 41 14 8 4 2" xfId="27967" xr:uid="{00000000-0005-0000-0000-0000494D0000}"/>
    <cellStyle name="Normal 41 14 8 4 2 2" xfId="49573" xr:uid="{00000000-0005-0000-0000-00004A4D0000}"/>
    <cellStyle name="Normal 41 14 8 4 3" xfId="22000" xr:uid="{00000000-0005-0000-0000-00004B4D0000}"/>
    <cellStyle name="Normal 41 14 8 4 3 2" xfId="43637" xr:uid="{00000000-0005-0000-0000-00004C4D0000}"/>
    <cellStyle name="Normal 41 14 8 4 4" xfId="37652" xr:uid="{00000000-0005-0000-0000-00004D4D0000}"/>
    <cellStyle name="Normal 41 14 8 5" xfId="24985" xr:uid="{00000000-0005-0000-0000-00004E4D0000}"/>
    <cellStyle name="Normal 41 14 8 5 2" xfId="46602" xr:uid="{00000000-0005-0000-0000-00004F4D0000}"/>
    <cellStyle name="Normal 41 14 8 6" xfId="19018" xr:uid="{00000000-0005-0000-0000-0000504D0000}"/>
    <cellStyle name="Normal 41 14 8 6 2" xfId="40660" xr:uid="{00000000-0005-0000-0000-0000514D0000}"/>
    <cellStyle name="Normal 41 14 8 7" xfId="34646" xr:uid="{00000000-0005-0000-0000-0000524D0000}"/>
    <cellStyle name="Normal 41 14 9" xfId="13210" xr:uid="{00000000-0005-0000-0000-0000534D0000}"/>
    <cellStyle name="Normal 41 14 9 2" xfId="14209" xr:uid="{00000000-0005-0000-0000-0000544D0000}"/>
    <cellStyle name="Normal 41 14 9 2 2" xfId="17294" xr:uid="{00000000-0005-0000-0000-0000554D0000}"/>
    <cellStyle name="Normal 41 14 9 2 2 2" xfId="29263" xr:uid="{00000000-0005-0000-0000-0000564D0000}"/>
    <cellStyle name="Normal 41 14 9 2 2 2 2" xfId="50869" xr:uid="{00000000-0005-0000-0000-0000574D0000}"/>
    <cellStyle name="Normal 41 14 9 2 2 3" xfId="23296" xr:uid="{00000000-0005-0000-0000-0000584D0000}"/>
    <cellStyle name="Normal 41 14 9 2 2 3 2" xfId="44933" xr:uid="{00000000-0005-0000-0000-0000594D0000}"/>
    <cellStyle name="Normal 41 14 9 2 2 4" xfId="38949" xr:uid="{00000000-0005-0000-0000-00005A4D0000}"/>
    <cellStyle name="Normal 41 14 9 2 3" xfId="26281" xr:uid="{00000000-0005-0000-0000-00005B4D0000}"/>
    <cellStyle name="Normal 41 14 9 2 3 2" xfId="47895" xr:uid="{00000000-0005-0000-0000-00005C4D0000}"/>
    <cellStyle name="Normal 41 14 9 2 4" xfId="20314" xr:uid="{00000000-0005-0000-0000-00005D4D0000}"/>
    <cellStyle name="Normal 41 14 9 2 4 2" xfId="41956" xr:uid="{00000000-0005-0000-0000-00005E4D0000}"/>
    <cellStyle name="Normal 41 14 9 2 5" xfId="35946" xr:uid="{00000000-0005-0000-0000-00005F4D0000}"/>
    <cellStyle name="Normal 41 14 9 3" xfId="15183" xr:uid="{00000000-0005-0000-0000-0000604D0000}"/>
    <cellStyle name="Normal 41 14 9 3 2" xfId="18268" xr:uid="{00000000-0005-0000-0000-0000614D0000}"/>
    <cellStyle name="Normal 41 14 9 3 2 2" xfId="30235" xr:uid="{00000000-0005-0000-0000-0000624D0000}"/>
    <cellStyle name="Normal 41 14 9 3 2 2 2" xfId="51841" xr:uid="{00000000-0005-0000-0000-0000634D0000}"/>
    <cellStyle name="Normal 41 14 9 3 2 3" xfId="24268" xr:uid="{00000000-0005-0000-0000-0000644D0000}"/>
    <cellStyle name="Normal 41 14 9 3 2 3 2" xfId="45905" xr:uid="{00000000-0005-0000-0000-0000654D0000}"/>
    <cellStyle name="Normal 41 14 9 3 2 4" xfId="39923" xr:uid="{00000000-0005-0000-0000-0000664D0000}"/>
    <cellStyle name="Normal 41 14 9 3 3" xfId="27253" xr:uid="{00000000-0005-0000-0000-0000674D0000}"/>
    <cellStyle name="Normal 41 14 9 3 3 2" xfId="48867" xr:uid="{00000000-0005-0000-0000-0000684D0000}"/>
    <cellStyle name="Normal 41 14 9 3 4" xfId="21286" xr:uid="{00000000-0005-0000-0000-0000694D0000}"/>
    <cellStyle name="Normal 41 14 9 3 4 2" xfId="42928" xr:uid="{00000000-0005-0000-0000-00006A4D0000}"/>
    <cellStyle name="Normal 41 14 9 3 5" xfId="36920" xr:uid="{00000000-0005-0000-0000-00006B4D0000}"/>
    <cellStyle name="Normal 41 14 9 4" xfId="16317" xr:uid="{00000000-0005-0000-0000-00006C4D0000}"/>
    <cellStyle name="Normal 41 14 9 4 2" xfId="28287" xr:uid="{00000000-0005-0000-0000-00006D4D0000}"/>
    <cellStyle name="Normal 41 14 9 4 2 2" xfId="49893" xr:uid="{00000000-0005-0000-0000-00006E4D0000}"/>
    <cellStyle name="Normal 41 14 9 4 3" xfId="22320" xr:uid="{00000000-0005-0000-0000-00006F4D0000}"/>
    <cellStyle name="Normal 41 14 9 4 3 2" xfId="43957" xr:uid="{00000000-0005-0000-0000-0000704D0000}"/>
    <cellStyle name="Normal 41 14 9 4 4" xfId="37972" xr:uid="{00000000-0005-0000-0000-0000714D0000}"/>
    <cellStyle name="Normal 41 14 9 5" xfId="25305" xr:uid="{00000000-0005-0000-0000-0000724D0000}"/>
    <cellStyle name="Normal 41 14 9 5 2" xfId="46922" xr:uid="{00000000-0005-0000-0000-0000734D0000}"/>
    <cellStyle name="Normal 41 14 9 6" xfId="19338" xr:uid="{00000000-0005-0000-0000-0000744D0000}"/>
    <cellStyle name="Normal 41 14 9 6 2" xfId="40980" xr:uid="{00000000-0005-0000-0000-0000754D0000}"/>
    <cellStyle name="Normal 41 14 9 7" xfId="34966" xr:uid="{00000000-0005-0000-0000-0000764D0000}"/>
    <cellStyle name="Normal 41 15" xfId="5655" xr:uid="{00000000-0005-0000-0000-0000774D0000}"/>
    <cellStyle name="Normal 41 15 10" xfId="13568" xr:uid="{00000000-0005-0000-0000-0000784D0000}"/>
    <cellStyle name="Normal 41 15 10 2" xfId="16654" xr:uid="{00000000-0005-0000-0000-0000794D0000}"/>
    <cellStyle name="Normal 41 15 10 2 2" xfId="28624" xr:uid="{00000000-0005-0000-0000-00007A4D0000}"/>
    <cellStyle name="Normal 41 15 10 2 2 2" xfId="50230" xr:uid="{00000000-0005-0000-0000-00007B4D0000}"/>
    <cellStyle name="Normal 41 15 10 2 3" xfId="22657" xr:uid="{00000000-0005-0000-0000-00007C4D0000}"/>
    <cellStyle name="Normal 41 15 10 2 3 2" xfId="44294" xr:uid="{00000000-0005-0000-0000-00007D4D0000}"/>
    <cellStyle name="Normal 41 15 10 2 4" xfId="38309" xr:uid="{00000000-0005-0000-0000-00007E4D0000}"/>
    <cellStyle name="Normal 41 15 10 3" xfId="25642" xr:uid="{00000000-0005-0000-0000-00007F4D0000}"/>
    <cellStyle name="Normal 41 15 10 3 2" xfId="47256" xr:uid="{00000000-0005-0000-0000-0000804D0000}"/>
    <cellStyle name="Normal 41 15 10 4" xfId="19675" xr:uid="{00000000-0005-0000-0000-0000814D0000}"/>
    <cellStyle name="Normal 41 15 10 4 2" xfId="41317" xr:uid="{00000000-0005-0000-0000-0000824D0000}"/>
    <cellStyle name="Normal 41 15 10 5" xfId="35305" xr:uid="{00000000-0005-0000-0000-0000834D0000}"/>
    <cellStyle name="Normal 41 15 11" xfId="14543" xr:uid="{00000000-0005-0000-0000-0000844D0000}"/>
    <cellStyle name="Normal 41 15 11 2" xfId="17628" xr:uid="{00000000-0005-0000-0000-0000854D0000}"/>
    <cellStyle name="Normal 41 15 11 2 2" xfId="29596" xr:uid="{00000000-0005-0000-0000-0000864D0000}"/>
    <cellStyle name="Normal 41 15 11 2 2 2" xfId="51202" xr:uid="{00000000-0005-0000-0000-0000874D0000}"/>
    <cellStyle name="Normal 41 15 11 2 3" xfId="23629" xr:uid="{00000000-0005-0000-0000-0000884D0000}"/>
    <cellStyle name="Normal 41 15 11 2 3 2" xfId="45266" xr:uid="{00000000-0005-0000-0000-0000894D0000}"/>
    <cellStyle name="Normal 41 15 11 2 4" xfId="39283" xr:uid="{00000000-0005-0000-0000-00008A4D0000}"/>
    <cellStyle name="Normal 41 15 11 3" xfId="26614" xr:uid="{00000000-0005-0000-0000-00008B4D0000}"/>
    <cellStyle name="Normal 41 15 11 3 2" xfId="48228" xr:uid="{00000000-0005-0000-0000-00008C4D0000}"/>
    <cellStyle name="Normal 41 15 11 4" xfId="20647" xr:uid="{00000000-0005-0000-0000-00008D4D0000}"/>
    <cellStyle name="Normal 41 15 11 4 2" xfId="42289" xr:uid="{00000000-0005-0000-0000-00008E4D0000}"/>
    <cellStyle name="Normal 41 15 11 5" xfId="36280" xr:uid="{00000000-0005-0000-0000-00008F4D0000}"/>
    <cellStyle name="Normal 41 15 12" xfId="15656" xr:uid="{00000000-0005-0000-0000-0000904D0000}"/>
    <cellStyle name="Normal 41 15 12 2" xfId="27628" xr:uid="{00000000-0005-0000-0000-0000914D0000}"/>
    <cellStyle name="Normal 41 15 12 2 2" xfId="49234" xr:uid="{00000000-0005-0000-0000-0000924D0000}"/>
    <cellStyle name="Normal 41 15 12 3" xfId="21661" xr:uid="{00000000-0005-0000-0000-0000934D0000}"/>
    <cellStyle name="Normal 41 15 12 3 2" xfId="43298" xr:uid="{00000000-0005-0000-0000-0000944D0000}"/>
    <cellStyle name="Normal 41 15 12 4" xfId="37311" xr:uid="{00000000-0005-0000-0000-0000954D0000}"/>
    <cellStyle name="Normal 41 15 13" xfId="24643" xr:uid="{00000000-0005-0000-0000-0000964D0000}"/>
    <cellStyle name="Normal 41 15 13 2" xfId="46263" xr:uid="{00000000-0005-0000-0000-0000974D0000}"/>
    <cellStyle name="Normal 41 15 14" xfId="18676" xr:uid="{00000000-0005-0000-0000-0000984D0000}"/>
    <cellStyle name="Normal 41 15 14 2" xfId="40318" xr:uid="{00000000-0005-0000-0000-0000994D0000}"/>
    <cellStyle name="Normal 41 15 15" xfId="31241" xr:uid="{00000000-0005-0000-0000-00009A4D0000}"/>
    <cellStyle name="Normal 41 15 2" xfId="7283" xr:uid="{00000000-0005-0000-0000-00009B4D0000}"/>
    <cellStyle name="Normal 41 15 2 2" xfId="12980" xr:uid="{00000000-0005-0000-0000-00009C4D0000}"/>
    <cellStyle name="Normal 41 15 2 2 2" xfId="13979" xr:uid="{00000000-0005-0000-0000-00009D4D0000}"/>
    <cellStyle name="Normal 41 15 2 2 2 2" xfId="17064" xr:uid="{00000000-0005-0000-0000-00009E4D0000}"/>
    <cellStyle name="Normal 41 15 2 2 2 2 2" xfId="29033" xr:uid="{00000000-0005-0000-0000-00009F4D0000}"/>
    <cellStyle name="Normal 41 15 2 2 2 2 2 2" xfId="50639" xr:uid="{00000000-0005-0000-0000-0000A04D0000}"/>
    <cellStyle name="Normal 41 15 2 2 2 2 3" xfId="23066" xr:uid="{00000000-0005-0000-0000-0000A14D0000}"/>
    <cellStyle name="Normal 41 15 2 2 2 2 3 2" xfId="44703" xr:uid="{00000000-0005-0000-0000-0000A24D0000}"/>
    <cellStyle name="Normal 41 15 2 2 2 2 4" xfId="38719" xr:uid="{00000000-0005-0000-0000-0000A34D0000}"/>
    <cellStyle name="Normal 41 15 2 2 2 3" xfId="26051" xr:uid="{00000000-0005-0000-0000-0000A44D0000}"/>
    <cellStyle name="Normal 41 15 2 2 2 3 2" xfId="47665" xr:uid="{00000000-0005-0000-0000-0000A54D0000}"/>
    <cellStyle name="Normal 41 15 2 2 2 4" xfId="20084" xr:uid="{00000000-0005-0000-0000-0000A64D0000}"/>
    <cellStyle name="Normal 41 15 2 2 2 4 2" xfId="41726" xr:uid="{00000000-0005-0000-0000-0000A74D0000}"/>
    <cellStyle name="Normal 41 15 2 2 2 5" xfId="35716" xr:uid="{00000000-0005-0000-0000-0000A84D0000}"/>
    <cellStyle name="Normal 41 15 2 2 3" xfId="14953" xr:uid="{00000000-0005-0000-0000-0000A94D0000}"/>
    <cellStyle name="Normal 41 15 2 2 3 2" xfId="18038" xr:uid="{00000000-0005-0000-0000-0000AA4D0000}"/>
    <cellStyle name="Normal 41 15 2 2 3 2 2" xfId="30005" xr:uid="{00000000-0005-0000-0000-0000AB4D0000}"/>
    <cellStyle name="Normal 41 15 2 2 3 2 2 2" xfId="51611" xr:uid="{00000000-0005-0000-0000-0000AC4D0000}"/>
    <cellStyle name="Normal 41 15 2 2 3 2 3" xfId="24038" xr:uid="{00000000-0005-0000-0000-0000AD4D0000}"/>
    <cellStyle name="Normal 41 15 2 2 3 2 3 2" xfId="45675" xr:uid="{00000000-0005-0000-0000-0000AE4D0000}"/>
    <cellStyle name="Normal 41 15 2 2 3 2 4" xfId="39693" xr:uid="{00000000-0005-0000-0000-0000AF4D0000}"/>
    <cellStyle name="Normal 41 15 2 2 3 3" xfId="27023" xr:uid="{00000000-0005-0000-0000-0000B04D0000}"/>
    <cellStyle name="Normal 41 15 2 2 3 3 2" xfId="48637" xr:uid="{00000000-0005-0000-0000-0000B14D0000}"/>
    <cellStyle name="Normal 41 15 2 2 3 4" xfId="21056" xr:uid="{00000000-0005-0000-0000-0000B24D0000}"/>
    <cellStyle name="Normal 41 15 2 2 3 4 2" xfId="42698" xr:uid="{00000000-0005-0000-0000-0000B34D0000}"/>
    <cellStyle name="Normal 41 15 2 2 3 5" xfId="36690" xr:uid="{00000000-0005-0000-0000-0000B44D0000}"/>
    <cellStyle name="Normal 41 15 2 2 4" xfId="16087" xr:uid="{00000000-0005-0000-0000-0000B54D0000}"/>
    <cellStyle name="Normal 41 15 2 2 4 2" xfId="28057" xr:uid="{00000000-0005-0000-0000-0000B64D0000}"/>
    <cellStyle name="Normal 41 15 2 2 4 2 2" xfId="49663" xr:uid="{00000000-0005-0000-0000-0000B74D0000}"/>
    <cellStyle name="Normal 41 15 2 2 4 3" xfId="22090" xr:uid="{00000000-0005-0000-0000-0000B84D0000}"/>
    <cellStyle name="Normal 41 15 2 2 4 3 2" xfId="43727" xr:uid="{00000000-0005-0000-0000-0000B94D0000}"/>
    <cellStyle name="Normal 41 15 2 2 4 4" xfId="37742" xr:uid="{00000000-0005-0000-0000-0000BA4D0000}"/>
    <cellStyle name="Normal 41 15 2 2 5" xfId="25075" xr:uid="{00000000-0005-0000-0000-0000BB4D0000}"/>
    <cellStyle name="Normal 41 15 2 2 5 2" xfId="46692" xr:uid="{00000000-0005-0000-0000-0000BC4D0000}"/>
    <cellStyle name="Normal 41 15 2 2 6" xfId="19108" xr:uid="{00000000-0005-0000-0000-0000BD4D0000}"/>
    <cellStyle name="Normal 41 15 2 2 6 2" xfId="40750" xr:uid="{00000000-0005-0000-0000-0000BE4D0000}"/>
    <cellStyle name="Normal 41 15 2 2 7" xfId="34736" xr:uid="{00000000-0005-0000-0000-0000BF4D0000}"/>
    <cellStyle name="Normal 41 15 2 3" xfId="13300" xr:uid="{00000000-0005-0000-0000-0000C04D0000}"/>
    <cellStyle name="Normal 41 15 2 3 2" xfId="14299" xr:uid="{00000000-0005-0000-0000-0000C14D0000}"/>
    <cellStyle name="Normal 41 15 2 3 2 2" xfId="17384" xr:uid="{00000000-0005-0000-0000-0000C24D0000}"/>
    <cellStyle name="Normal 41 15 2 3 2 2 2" xfId="29353" xr:uid="{00000000-0005-0000-0000-0000C34D0000}"/>
    <cellStyle name="Normal 41 15 2 3 2 2 2 2" xfId="50959" xr:uid="{00000000-0005-0000-0000-0000C44D0000}"/>
    <cellStyle name="Normal 41 15 2 3 2 2 3" xfId="23386" xr:uid="{00000000-0005-0000-0000-0000C54D0000}"/>
    <cellStyle name="Normal 41 15 2 3 2 2 3 2" xfId="45023" xr:uid="{00000000-0005-0000-0000-0000C64D0000}"/>
    <cellStyle name="Normal 41 15 2 3 2 2 4" xfId="39039" xr:uid="{00000000-0005-0000-0000-0000C74D0000}"/>
    <cellStyle name="Normal 41 15 2 3 2 3" xfId="26371" xr:uid="{00000000-0005-0000-0000-0000C84D0000}"/>
    <cellStyle name="Normal 41 15 2 3 2 3 2" xfId="47985" xr:uid="{00000000-0005-0000-0000-0000C94D0000}"/>
    <cellStyle name="Normal 41 15 2 3 2 4" xfId="20404" xr:uid="{00000000-0005-0000-0000-0000CA4D0000}"/>
    <cellStyle name="Normal 41 15 2 3 2 4 2" xfId="42046" xr:uid="{00000000-0005-0000-0000-0000CB4D0000}"/>
    <cellStyle name="Normal 41 15 2 3 2 5" xfId="36036" xr:uid="{00000000-0005-0000-0000-0000CC4D0000}"/>
    <cellStyle name="Normal 41 15 2 3 3" xfId="15273" xr:uid="{00000000-0005-0000-0000-0000CD4D0000}"/>
    <cellStyle name="Normal 41 15 2 3 3 2" xfId="18358" xr:uid="{00000000-0005-0000-0000-0000CE4D0000}"/>
    <cellStyle name="Normal 41 15 2 3 3 2 2" xfId="30325" xr:uid="{00000000-0005-0000-0000-0000CF4D0000}"/>
    <cellStyle name="Normal 41 15 2 3 3 2 2 2" xfId="51931" xr:uid="{00000000-0005-0000-0000-0000D04D0000}"/>
    <cellStyle name="Normal 41 15 2 3 3 2 3" xfId="24358" xr:uid="{00000000-0005-0000-0000-0000D14D0000}"/>
    <cellStyle name="Normal 41 15 2 3 3 2 3 2" xfId="45995" xr:uid="{00000000-0005-0000-0000-0000D24D0000}"/>
    <cellStyle name="Normal 41 15 2 3 3 2 4" xfId="40013" xr:uid="{00000000-0005-0000-0000-0000D34D0000}"/>
    <cellStyle name="Normal 41 15 2 3 3 3" xfId="27343" xr:uid="{00000000-0005-0000-0000-0000D44D0000}"/>
    <cellStyle name="Normal 41 15 2 3 3 3 2" xfId="48957" xr:uid="{00000000-0005-0000-0000-0000D54D0000}"/>
    <cellStyle name="Normal 41 15 2 3 3 4" xfId="21376" xr:uid="{00000000-0005-0000-0000-0000D64D0000}"/>
    <cellStyle name="Normal 41 15 2 3 3 4 2" xfId="43018" xr:uid="{00000000-0005-0000-0000-0000D74D0000}"/>
    <cellStyle name="Normal 41 15 2 3 3 5" xfId="37010" xr:uid="{00000000-0005-0000-0000-0000D84D0000}"/>
    <cellStyle name="Normal 41 15 2 3 4" xfId="16407" xr:uid="{00000000-0005-0000-0000-0000D94D0000}"/>
    <cellStyle name="Normal 41 15 2 3 4 2" xfId="28377" xr:uid="{00000000-0005-0000-0000-0000DA4D0000}"/>
    <cellStyle name="Normal 41 15 2 3 4 2 2" xfId="49983" xr:uid="{00000000-0005-0000-0000-0000DB4D0000}"/>
    <cellStyle name="Normal 41 15 2 3 4 3" xfId="22410" xr:uid="{00000000-0005-0000-0000-0000DC4D0000}"/>
    <cellStyle name="Normal 41 15 2 3 4 3 2" xfId="44047" xr:uid="{00000000-0005-0000-0000-0000DD4D0000}"/>
    <cellStyle name="Normal 41 15 2 3 4 4" xfId="38062" xr:uid="{00000000-0005-0000-0000-0000DE4D0000}"/>
    <cellStyle name="Normal 41 15 2 3 5" xfId="25395" xr:uid="{00000000-0005-0000-0000-0000DF4D0000}"/>
    <cellStyle name="Normal 41 15 2 3 5 2" xfId="47012" xr:uid="{00000000-0005-0000-0000-0000E04D0000}"/>
    <cellStyle name="Normal 41 15 2 3 6" xfId="19428" xr:uid="{00000000-0005-0000-0000-0000E14D0000}"/>
    <cellStyle name="Normal 41 15 2 3 6 2" xfId="41070" xr:uid="{00000000-0005-0000-0000-0000E24D0000}"/>
    <cellStyle name="Normal 41 15 2 3 7" xfId="35056" xr:uid="{00000000-0005-0000-0000-0000E34D0000}"/>
    <cellStyle name="Normal 41 15 2 4" xfId="13658" xr:uid="{00000000-0005-0000-0000-0000E44D0000}"/>
    <cellStyle name="Normal 41 15 2 4 2" xfId="16744" xr:uid="{00000000-0005-0000-0000-0000E54D0000}"/>
    <cellStyle name="Normal 41 15 2 4 2 2" xfId="28713" xr:uid="{00000000-0005-0000-0000-0000E64D0000}"/>
    <cellStyle name="Normal 41 15 2 4 2 2 2" xfId="50319" xr:uid="{00000000-0005-0000-0000-0000E74D0000}"/>
    <cellStyle name="Normal 41 15 2 4 2 3" xfId="22746" xr:uid="{00000000-0005-0000-0000-0000E84D0000}"/>
    <cellStyle name="Normal 41 15 2 4 2 3 2" xfId="44383" xr:uid="{00000000-0005-0000-0000-0000E94D0000}"/>
    <cellStyle name="Normal 41 15 2 4 2 4" xfId="38399" xr:uid="{00000000-0005-0000-0000-0000EA4D0000}"/>
    <cellStyle name="Normal 41 15 2 4 3" xfId="25731" xr:uid="{00000000-0005-0000-0000-0000EB4D0000}"/>
    <cellStyle name="Normal 41 15 2 4 3 2" xfId="47345" xr:uid="{00000000-0005-0000-0000-0000EC4D0000}"/>
    <cellStyle name="Normal 41 15 2 4 4" xfId="19764" xr:uid="{00000000-0005-0000-0000-0000ED4D0000}"/>
    <cellStyle name="Normal 41 15 2 4 4 2" xfId="41406" xr:uid="{00000000-0005-0000-0000-0000EE4D0000}"/>
    <cellStyle name="Normal 41 15 2 4 5" xfId="35395" xr:uid="{00000000-0005-0000-0000-0000EF4D0000}"/>
    <cellStyle name="Normal 41 15 2 5" xfId="14632" xr:uid="{00000000-0005-0000-0000-0000F04D0000}"/>
    <cellStyle name="Normal 41 15 2 5 2" xfId="17717" xr:uid="{00000000-0005-0000-0000-0000F14D0000}"/>
    <cellStyle name="Normal 41 15 2 5 2 2" xfId="29685" xr:uid="{00000000-0005-0000-0000-0000F24D0000}"/>
    <cellStyle name="Normal 41 15 2 5 2 2 2" xfId="51291" xr:uid="{00000000-0005-0000-0000-0000F34D0000}"/>
    <cellStyle name="Normal 41 15 2 5 2 3" xfId="23718" xr:uid="{00000000-0005-0000-0000-0000F44D0000}"/>
    <cellStyle name="Normal 41 15 2 5 2 3 2" xfId="45355" xr:uid="{00000000-0005-0000-0000-0000F54D0000}"/>
    <cellStyle name="Normal 41 15 2 5 2 4" xfId="39372" xr:uid="{00000000-0005-0000-0000-0000F64D0000}"/>
    <cellStyle name="Normal 41 15 2 5 3" xfId="26703" xr:uid="{00000000-0005-0000-0000-0000F74D0000}"/>
    <cellStyle name="Normal 41 15 2 5 3 2" xfId="48317" xr:uid="{00000000-0005-0000-0000-0000F84D0000}"/>
    <cellStyle name="Normal 41 15 2 5 4" xfId="20736" xr:uid="{00000000-0005-0000-0000-0000F94D0000}"/>
    <cellStyle name="Normal 41 15 2 5 4 2" xfId="42378" xr:uid="{00000000-0005-0000-0000-0000FA4D0000}"/>
    <cellStyle name="Normal 41 15 2 5 5" xfId="36369" xr:uid="{00000000-0005-0000-0000-0000FB4D0000}"/>
    <cellStyle name="Normal 41 15 2 6" xfId="15745" xr:uid="{00000000-0005-0000-0000-0000FC4D0000}"/>
    <cellStyle name="Normal 41 15 2 6 2" xfId="27717" xr:uid="{00000000-0005-0000-0000-0000FD4D0000}"/>
    <cellStyle name="Normal 41 15 2 6 2 2" xfId="49323" xr:uid="{00000000-0005-0000-0000-0000FE4D0000}"/>
    <cellStyle name="Normal 41 15 2 6 3" xfId="21750" xr:uid="{00000000-0005-0000-0000-0000FF4D0000}"/>
    <cellStyle name="Normal 41 15 2 6 3 2" xfId="43387" xr:uid="{00000000-0005-0000-0000-0000004E0000}"/>
    <cellStyle name="Normal 41 15 2 6 4" xfId="37400" xr:uid="{00000000-0005-0000-0000-0000014E0000}"/>
    <cellStyle name="Normal 41 15 2 7" xfId="24732" xr:uid="{00000000-0005-0000-0000-0000024E0000}"/>
    <cellStyle name="Normal 41 15 2 7 2" xfId="46352" xr:uid="{00000000-0005-0000-0000-0000034E0000}"/>
    <cellStyle name="Normal 41 15 2 8" xfId="18765" xr:uid="{00000000-0005-0000-0000-0000044E0000}"/>
    <cellStyle name="Normal 41 15 2 8 2" xfId="40407" xr:uid="{00000000-0005-0000-0000-0000054E0000}"/>
    <cellStyle name="Normal 41 15 2 9" xfId="31578" xr:uid="{00000000-0005-0000-0000-0000064E0000}"/>
    <cellStyle name="Normal 41 15 3" xfId="6993" xr:uid="{00000000-0005-0000-0000-0000074E0000}"/>
    <cellStyle name="Normal 41 15 3 2" xfId="12936" xr:uid="{00000000-0005-0000-0000-0000084E0000}"/>
    <cellStyle name="Normal 41 15 3 2 2" xfId="13935" xr:uid="{00000000-0005-0000-0000-0000094E0000}"/>
    <cellStyle name="Normal 41 15 3 2 2 2" xfId="17020" xr:uid="{00000000-0005-0000-0000-00000A4E0000}"/>
    <cellStyle name="Normal 41 15 3 2 2 2 2" xfId="28989" xr:uid="{00000000-0005-0000-0000-00000B4E0000}"/>
    <cellStyle name="Normal 41 15 3 2 2 2 2 2" xfId="50595" xr:uid="{00000000-0005-0000-0000-00000C4E0000}"/>
    <cellStyle name="Normal 41 15 3 2 2 2 3" xfId="23022" xr:uid="{00000000-0005-0000-0000-00000D4E0000}"/>
    <cellStyle name="Normal 41 15 3 2 2 2 3 2" xfId="44659" xr:uid="{00000000-0005-0000-0000-00000E4E0000}"/>
    <cellStyle name="Normal 41 15 3 2 2 2 4" xfId="38675" xr:uid="{00000000-0005-0000-0000-00000F4E0000}"/>
    <cellStyle name="Normal 41 15 3 2 2 3" xfId="26007" xr:uid="{00000000-0005-0000-0000-0000104E0000}"/>
    <cellStyle name="Normal 41 15 3 2 2 3 2" xfId="47621" xr:uid="{00000000-0005-0000-0000-0000114E0000}"/>
    <cellStyle name="Normal 41 15 3 2 2 4" xfId="20040" xr:uid="{00000000-0005-0000-0000-0000124E0000}"/>
    <cellStyle name="Normal 41 15 3 2 2 4 2" xfId="41682" xr:uid="{00000000-0005-0000-0000-0000134E0000}"/>
    <cellStyle name="Normal 41 15 3 2 2 5" xfId="35672" xr:uid="{00000000-0005-0000-0000-0000144E0000}"/>
    <cellStyle name="Normal 41 15 3 2 3" xfId="14909" xr:uid="{00000000-0005-0000-0000-0000154E0000}"/>
    <cellStyle name="Normal 41 15 3 2 3 2" xfId="17994" xr:uid="{00000000-0005-0000-0000-0000164E0000}"/>
    <cellStyle name="Normal 41 15 3 2 3 2 2" xfId="29961" xr:uid="{00000000-0005-0000-0000-0000174E0000}"/>
    <cellStyle name="Normal 41 15 3 2 3 2 2 2" xfId="51567" xr:uid="{00000000-0005-0000-0000-0000184E0000}"/>
    <cellStyle name="Normal 41 15 3 2 3 2 3" xfId="23994" xr:uid="{00000000-0005-0000-0000-0000194E0000}"/>
    <cellStyle name="Normal 41 15 3 2 3 2 3 2" xfId="45631" xr:uid="{00000000-0005-0000-0000-00001A4E0000}"/>
    <cellStyle name="Normal 41 15 3 2 3 2 4" xfId="39649" xr:uid="{00000000-0005-0000-0000-00001B4E0000}"/>
    <cellStyle name="Normal 41 15 3 2 3 3" xfId="26979" xr:uid="{00000000-0005-0000-0000-00001C4E0000}"/>
    <cellStyle name="Normal 41 15 3 2 3 3 2" xfId="48593" xr:uid="{00000000-0005-0000-0000-00001D4E0000}"/>
    <cellStyle name="Normal 41 15 3 2 3 4" xfId="21012" xr:uid="{00000000-0005-0000-0000-00001E4E0000}"/>
    <cellStyle name="Normal 41 15 3 2 3 4 2" xfId="42654" xr:uid="{00000000-0005-0000-0000-00001F4E0000}"/>
    <cellStyle name="Normal 41 15 3 2 3 5" xfId="36646" xr:uid="{00000000-0005-0000-0000-0000204E0000}"/>
    <cellStyle name="Normal 41 15 3 2 4" xfId="16043" xr:uid="{00000000-0005-0000-0000-0000214E0000}"/>
    <cellStyle name="Normal 41 15 3 2 4 2" xfId="28013" xr:uid="{00000000-0005-0000-0000-0000224E0000}"/>
    <cellStyle name="Normal 41 15 3 2 4 2 2" xfId="49619" xr:uid="{00000000-0005-0000-0000-0000234E0000}"/>
    <cellStyle name="Normal 41 15 3 2 4 3" xfId="22046" xr:uid="{00000000-0005-0000-0000-0000244E0000}"/>
    <cellStyle name="Normal 41 15 3 2 4 3 2" xfId="43683" xr:uid="{00000000-0005-0000-0000-0000254E0000}"/>
    <cellStyle name="Normal 41 15 3 2 4 4" xfId="37698" xr:uid="{00000000-0005-0000-0000-0000264E0000}"/>
    <cellStyle name="Normal 41 15 3 2 5" xfId="25031" xr:uid="{00000000-0005-0000-0000-0000274E0000}"/>
    <cellStyle name="Normal 41 15 3 2 5 2" xfId="46648" xr:uid="{00000000-0005-0000-0000-0000284E0000}"/>
    <cellStyle name="Normal 41 15 3 2 6" xfId="19064" xr:uid="{00000000-0005-0000-0000-0000294E0000}"/>
    <cellStyle name="Normal 41 15 3 2 6 2" xfId="40706" xr:uid="{00000000-0005-0000-0000-00002A4E0000}"/>
    <cellStyle name="Normal 41 15 3 2 7" xfId="34692" xr:uid="{00000000-0005-0000-0000-00002B4E0000}"/>
    <cellStyle name="Normal 41 15 3 3" xfId="13256" xr:uid="{00000000-0005-0000-0000-00002C4E0000}"/>
    <cellStyle name="Normal 41 15 3 3 2" xfId="14255" xr:uid="{00000000-0005-0000-0000-00002D4E0000}"/>
    <cellStyle name="Normal 41 15 3 3 2 2" xfId="17340" xr:uid="{00000000-0005-0000-0000-00002E4E0000}"/>
    <cellStyle name="Normal 41 15 3 3 2 2 2" xfId="29309" xr:uid="{00000000-0005-0000-0000-00002F4E0000}"/>
    <cellStyle name="Normal 41 15 3 3 2 2 2 2" xfId="50915" xr:uid="{00000000-0005-0000-0000-0000304E0000}"/>
    <cellStyle name="Normal 41 15 3 3 2 2 3" xfId="23342" xr:uid="{00000000-0005-0000-0000-0000314E0000}"/>
    <cellStyle name="Normal 41 15 3 3 2 2 3 2" xfId="44979" xr:uid="{00000000-0005-0000-0000-0000324E0000}"/>
    <cellStyle name="Normal 41 15 3 3 2 2 4" xfId="38995" xr:uid="{00000000-0005-0000-0000-0000334E0000}"/>
    <cellStyle name="Normal 41 15 3 3 2 3" xfId="26327" xr:uid="{00000000-0005-0000-0000-0000344E0000}"/>
    <cellStyle name="Normal 41 15 3 3 2 3 2" xfId="47941" xr:uid="{00000000-0005-0000-0000-0000354E0000}"/>
    <cellStyle name="Normal 41 15 3 3 2 4" xfId="20360" xr:uid="{00000000-0005-0000-0000-0000364E0000}"/>
    <cellStyle name="Normal 41 15 3 3 2 4 2" xfId="42002" xr:uid="{00000000-0005-0000-0000-0000374E0000}"/>
    <cellStyle name="Normal 41 15 3 3 2 5" xfId="35992" xr:uid="{00000000-0005-0000-0000-0000384E0000}"/>
    <cellStyle name="Normal 41 15 3 3 3" xfId="15229" xr:uid="{00000000-0005-0000-0000-0000394E0000}"/>
    <cellStyle name="Normal 41 15 3 3 3 2" xfId="18314" xr:uid="{00000000-0005-0000-0000-00003A4E0000}"/>
    <cellStyle name="Normal 41 15 3 3 3 2 2" xfId="30281" xr:uid="{00000000-0005-0000-0000-00003B4E0000}"/>
    <cellStyle name="Normal 41 15 3 3 3 2 2 2" xfId="51887" xr:uid="{00000000-0005-0000-0000-00003C4E0000}"/>
    <cellStyle name="Normal 41 15 3 3 3 2 3" xfId="24314" xr:uid="{00000000-0005-0000-0000-00003D4E0000}"/>
    <cellStyle name="Normal 41 15 3 3 3 2 3 2" xfId="45951" xr:uid="{00000000-0005-0000-0000-00003E4E0000}"/>
    <cellStyle name="Normal 41 15 3 3 3 2 4" xfId="39969" xr:uid="{00000000-0005-0000-0000-00003F4E0000}"/>
    <cellStyle name="Normal 41 15 3 3 3 3" xfId="27299" xr:uid="{00000000-0005-0000-0000-0000404E0000}"/>
    <cellStyle name="Normal 41 15 3 3 3 3 2" xfId="48913" xr:uid="{00000000-0005-0000-0000-0000414E0000}"/>
    <cellStyle name="Normal 41 15 3 3 3 4" xfId="21332" xr:uid="{00000000-0005-0000-0000-0000424E0000}"/>
    <cellStyle name="Normal 41 15 3 3 3 4 2" xfId="42974" xr:uid="{00000000-0005-0000-0000-0000434E0000}"/>
    <cellStyle name="Normal 41 15 3 3 3 5" xfId="36966" xr:uid="{00000000-0005-0000-0000-0000444E0000}"/>
    <cellStyle name="Normal 41 15 3 3 4" xfId="16363" xr:uid="{00000000-0005-0000-0000-0000454E0000}"/>
    <cellStyle name="Normal 41 15 3 3 4 2" xfId="28333" xr:uid="{00000000-0005-0000-0000-0000464E0000}"/>
    <cellStyle name="Normal 41 15 3 3 4 2 2" xfId="49939" xr:uid="{00000000-0005-0000-0000-0000474E0000}"/>
    <cellStyle name="Normal 41 15 3 3 4 3" xfId="22366" xr:uid="{00000000-0005-0000-0000-0000484E0000}"/>
    <cellStyle name="Normal 41 15 3 3 4 3 2" xfId="44003" xr:uid="{00000000-0005-0000-0000-0000494E0000}"/>
    <cellStyle name="Normal 41 15 3 3 4 4" xfId="38018" xr:uid="{00000000-0005-0000-0000-00004A4E0000}"/>
    <cellStyle name="Normal 41 15 3 3 5" xfId="25351" xr:uid="{00000000-0005-0000-0000-00004B4E0000}"/>
    <cellStyle name="Normal 41 15 3 3 5 2" xfId="46968" xr:uid="{00000000-0005-0000-0000-00004C4E0000}"/>
    <cellStyle name="Normal 41 15 3 3 6" xfId="19384" xr:uid="{00000000-0005-0000-0000-00004D4E0000}"/>
    <cellStyle name="Normal 41 15 3 3 6 2" xfId="41026" xr:uid="{00000000-0005-0000-0000-00004E4E0000}"/>
    <cellStyle name="Normal 41 15 3 3 7" xfId="35012" xr:uid="{00000000-0005-0000-0000-00004F4E0000}"/>
    <cellStyle name="Normal 41 15 3 4" xfId="13614" xr:uid="{00000000-0005-0000-0000-0000504E0000}"/>
    <cellStyle name="Normal 41 15 3 4 2" xfId="16700" xr:uid="{00000000-0005-0000-0000-0000514E0000}"/>
    <cellStyle name="Normal 41 15 3 4 2 2" xfId="28669" xr:uid="{00000000-0005-0000-0000-0000524E0000}"/>
    <cellStyle name="Normal 41 15 3 4 2 2 2" xfId="50275" xr:uid="{00000000-0005-0000-0000-0000534E0000}"/>
    <cellStyle name="Normal 41 15 3 4 2 3" xfId="22702" xr:uid="{00000000-0005-0000-0000-0000544E0000}"/>
    <cellStyle name="Normal 41 15 3 4 2 3 2" xfId="44339" xr:uid="{00000000-0005-0000-0000-0000554E0000}"/>
    <cellStyle name="Normal 41 15 3 4 2 4" xfId="38355" xr:uid="{00000000-0005-0000-0000-0000564E0000}"/>
    <cellStyle name="Normal 41 15 3 4 3" xfId="25687" xr:uid="{00000000-0005-0000-0000-0000574E0000}"/>
    <cellStyle name="Normal 41 15 3 4 3 2" xfId="47301" xr:uid="{00000000-0005-0000-0000-0000584E0000}"/>
    <cellStyle name="Normal 41 15 3 4 4" xfId="19720" xr:uid="{00000000-0005-0000-0000-0000594E0000}"/>
    <cellStyle name="Normal 41 15 3 4 4 2" xfId="41362" xr:uid="{00000000-0005-0000-0000-00005A4E0000}"/>
    <cellStyle name="Normal 41 15 3 4 5" xfId="35351" xr:uid="{00000000-0005-0000-0000-00005B4E0000}"/>
    <cellStyle name="Normal 41 15 3 5" xfId="14588" xr:uid="{00000000-0005-0000-0000-00005C4E0000}"/>
    <cellStyle name="Normal 41 15 3 5 2" xfId="17673" xr:uid="{00000000-0005-0000-0000-00005D4E0000}"/>
    <cellStyle name="Normal 41 15 3 5 2 2" xfId="29641" xr:uid="{00000000-0005-0000-0000-00005E4E0000}"/>
    <cellStyle name="Normal 41 15 3 5 2 2 2" xfId="51247" xr:uid="{00000000-0005-0000-0000-00005F4E0000}"/>
    <cellStyle name="Normal 41 15 3 5 2 3" xfId="23674" xr:uid="{00000000-0005-0000-0000-0000604E0000}"/>
    <cellStyle name="Normal 41 15 3 5 2 3 2" xfId="45311" xr:uid="{00000000-0005-0000-0000-0000614E0000}"/>
    <cellStyle name="Normal 41 15 3 5 2 4" xfId="39328" xr:uid="{00000000-0005-0000-0000-0000624E0000}"/>
    <cellStyle name="Normal 41 15 3 5 3" xfId="26659" xr:uid="{00000000-0005-0000-0000-0000634E0000}"/>
    <cellStyle name="Normal 41 15 3 5 3 2" xfId="48273" xr:uid="{00000000-0005-0000-0000-0000644E0000}"/>
    <cellStyle name="Normal 41 15 3 5 4" xfId="20692" xr:uid="{00000000-0005-0000-0000-0000654E0000}"/>
    <cellStyle name="Normal 41 15 3 5 4 2" xfId="42334" xr:uid="{00000000-0005-0000-0000-0000664E0000}"/>
    <cellStyle name="Normal 41 15 3 5 5" xfId="36325" xr:uid="{00000000-0005-0000-0000-0000674E0000}"/>
    <cellStyle name="Normal 41 15 3 6" xfId="15701" xr:uid="{00000000-0005-0000-0000-0000684E0000}"/>
    <cellStyle name="Normal 41 15 3 6 2" xfId="27673" xr:uid="{00000000-0005-0000-0000-0000694E0000}"/>
    <cellStyle name="Normal 41 15 3 6 2 2" xfId="49279" xr:uid="{00000000-0005-0000-0000-00006A4E0000}"/>
    <cellStyle name="Normal 41 15 3 6 3" xfId="21706" xr:uid="{00000000-0005-0000-0000-00006B4E0000}"/>
    <cellStyle name="Normal 41 15 3 6 3 2" xfId="43343" xr:uid="{00000000-0005-0000-0000-00006C4E0000}"/>
    <cellStyle name="Normal 41 15 3 6 4" xfId="37356" xr:uid="{00000000-0005-0000-0000-00006D4E0000}"/>
    <cellStyle name="Normal 41 15 3 7" xfId="24688" xr:uid="{00000000-0005-0000-0000-00006E4E0000}"/>
    <cellStyle name="Normal 41 15 3 7 2" xfId="46308" xr:uid="{00000000-0005-0000-0000-00006F4E0000}"/>
    <cellStyle name="Normal 41 15 3 8" xfId="18721" xr:uid="{00000000-0005-0000-0000-0000704E0000}"/>
    <cellStyle name="Normal 41 15 3 8 2" xfId="40363" xr:uid="{00000000-0005-0000-0000-0000714E0000}"/>
    <cellStyle name="Normal 41 15 3 9" xfId="31421" xr:uid="{00000000-0005-0000-0000-0000724E0000}"/>
    <cellStyle name="Normal 41 15 4" xfId="7593" xr:uid="{00000000-0005-0000-0000-0000734E0000}"/>
    <cellStyle name="Normal 41 15 4 2" xfId="13022" xr:uid="{00000000-0005-0000-0000-0000744E0000}"/>
    <cellStyle name="Normal 41 15 4 2 2" xfId="14021" xr:uid="{00000000-0005-0000-0000-0000754E0000}"/>
    <cellStyle name="Normal 41 15 4 2 2 2" xfId="17106" xr:uid="{00000000-0005-0000-0000-0000764E0000}"/>
    <cellStyle name="Normal 41 15 4 2 2 2 2" xfId="29075" xr:uid="{00000000-0005-0000-0000-0000774E0000}"/>
    <cellStyle name="Normal 41 15 4 2 2 2 2 2" xfId="50681" xr:uid="{00000000-0005-0000-0000-0000784E0000}"/>
    <cellStyle name="Normal 41 15 4 2 2 2 3" xfId="23108" xr:uid="{00000000-0005-0000-0000-0000794E0000}"/>
    <cellStyle name="Normal 41 15 4 2 2 2 3 2" xfId="44745" xr:uid="{00000000-0005-0000-0000-00007A4E0000}"/>
    <cellStyle name="Normal 41 15 4 2 2 2 4" xfId="38761" xr:uid="{00000000-0005-0000-0000-00007B4E0000}"/>
    <cellStyle name="Normal 41 15 4 2 2 3" xfId="26093" xr:uid="{00000000-0005-0000-0000-00007C4E0000}"/>
    <cellStyle name="Normal 41 15 4 2 2 3 2" xfId="47707" xr:uid="{00000000-0005-0000-0000-00007D4E0000}"/>
    <cellStyle name="Normal 41 15 4 2 2 4" xfId="20126" xr:uid="{00000000-0005-0000-0000-00007E4E0000}"/>
    <cellStyle name="Normal 41 15 4 2 2 4 2" xfId="41768" xr:uid="{00000000-0005-0000-0000-00007F4E0000}"/>
    <cellStyle name="Normal 41 15 4 2 2 5" xfId="35758" xr:uid="{00000000-0005-0000-0000-0000804E0000}"/>
    <cellStyle name="Normal 41 15 4 2 3" xfId="14995" xr:uid="{00000000-0005-0000-0000-0000814E0000}"/>
    <cellStyle name="Normal 41 15 4 2 3 2" xfId="18080" xr:uid="{00000000-0005-0000-0000-0000824E0000}"/>
    <cellStyle name="Normal 41 15 4 2 3 2 2" xfId="30047" xr:uid="{00000000-0005-0000-0000-0000834E0000}"/>
    <cellStyle name="Normal 41 15 4 2 3 2 2 2" xfId="51653" xr:uid="{00000000-0005-0000-0000-0000844E0000}"/>
    <cellStyle name="Normal 41 15 4 2 3 2 3" xfId="24080" xr:uid="{00000000-0005-0000-0000-0000854E0000}"/>
    <cellStyle name="Normal 41 15 4 2 3 2 3 2" xfId="45717" xr:uid="{00000000-0005-0000-0000-0000864E0000}"/>
    <cellStyle name="Normal 41 15 4 2 3 2 4" xfId="39735" xr:uid="{00000000-0005-0000-0000-0000874E0000}"/>
    <cellStyle name="Normal 41 15 4 2 3 3" xfId="27065" xr:uid="{00000000-0005-0000-0000-0000884E0000}"/>
    <cellStyle name="Normal 41 15 4 2 3 3 2" xfId="48679" xr:uid="{00000000-0005-0000-0000-0000894E0000}"/>
    <cellStyle name="Normal 41 15 4 2 3 4" xfId="21098" xr:uid="{00000000-0005-0000-0000-00008A4E0000}"/>
    <cellStyle name="Normal 41 15 4 2 3 4 2" xfId="42740" xr:uid="{00000000-0005-0000-0000-00008B4E0000}"/>
    <cellStyle name="Normal 41 15 4 2 3 5" xfId="36732" xr:uid="{00000000-0005-0000-0000-00008C4E0000}"/>
    <cellStyle name="Normal 41 15 4 2 4" xfId="16129" xr:uid="{00000000-0005-0000-0000-00008D4E0000}"/>
    <cellStyle name="Normal 41 15 4 2 4 2" xfId="28099" xr:uid="{00000000-0005-0000-0000-00008E4E0000}"/>
    <cellStyle name="Normal 41 15 4 2 4 2 2" xfId="49705" xr:uid="{00000000-0005-0000-0000-00008F4E0000}"/>
    <cellStyle name="Normal 41 15 4 2 4 3" xfId="22132" xr:uid="{00000000-0005-0000-0000-0000904E0000}"/>
    <cellStyle name="Normal 41 15 4 2 4 3 2" xfId="43769" xr:uid="{00000000-0005-0000-0000-0000914E0000}"/>
    <cellStyle name="Normal 41 15 4 2 4 4" xfId="37784" xr:uid="{00000000-0005-0000-0000-0000924E0000}"/>
    <cellStyle name="Normal 41 15 4 2 5" xfId="25117" xr:uid="{00000000-0005-0000-0000-0000934E0000}"/>
    <cellStyle name="Normal 41 15 4 2 5 2" xfId="46734" xr:uid="{00000000-0005-0000-0000-0000944E0000}"/>
    <cellStyle name="Normal 41 15 4 2 6" xfId="19150" xr:uid="{00000000-0005-0000-0000-0000954E0000}"/>
    <cellStyle name="Normal 41 15 4 2 6 2" xfId="40792" xr:uid="{00000000-0005-0000-0000-0000964E0000}"/>
    <cellStyle name="Normal 41 15 4 2 7" xfId="34778" xr:uid="{00000000-0005-0000-0000-0000974E0000}"/>
    <cellStyle name="Normal 41 15 4 3" xfId="13342" xr:uid="{00000000-0005-0000-0000-0000984E0000}"/>
    <cellStyle name="Normal 41 15 4 3 2" xfId="14341" xr:uid="{00000000-0005-0000-0000-0000994E0000}"/>
    <cellStyle name="Normal 41 15 4 3 2 2" xfId="17426" xr:uid="{00000000-0005-0000-0000-00009A4E0000}"/>
    <cellStyle name="Normal 41 15 4 3 2 2 2" xfId="29395" xr:uid="{00000000-0005-0000-0000-00009B4E0000}"/>
    <cellStyle name="Normal 41 15 4 3 2 2 2 2" xfId="51001" xr:uid="{00000000-0005-0000-0000-00009C4E0000}"/>
    <cellStyle name="Normal 41 15 4 3 2 2 3" xfId="23428" xr:uid="{00000000-0005-0000-0000-00009D4E0000}"/>
    <cellStyle name="Normal 41 15 4 3 2 2 3 2" xfId="45065" xr:uid="{00000000-0005-0000-0000-00009E4E0000}"/>
    <cellStyle name="Normal 41 15 4 3 2 2 4" xfId="39081" xr:uid="{00000000-0005-0000-0000-00009F4E0000}"/>
    <cellStyle name="Normal 41 15 4 3 2 3" xfId="26413" xr:uid="{00000000-0005-0000-0000-0000A04E0000}"/>
    <cellStyle name="Normal 41 15 4 3 2 3 2" xfId="48027" xr:uid="{00000000-0005-0000-0000-0000A14E0000}"/>
    <cellStyle name="Normal 41 15 4 3 2 4" xfId="20446" xr:uid="{00000000-0005-0000-0000-0000A24E0000}"/>
    <cellStyle name="Normal 41 15 4 3 2 4 2" xfId="42088" xr:uid="{00000000-0005-0000-0000-0000A34E0000}"/>
    <cellStyle name="Normal 41 15 4 3 2 5" xfId="36078" xr:uid="{00000000-0005-0000-0000-0000A44E0000}"/>
    <cellStyle name="Normal 41 15 4 3 3" xfId="15315" xr:uid="{00000000-0005-0000-0000-0000A54E0000}"/>
    <cellStyle name="Normal 41 15 4 3 3 2" xfId="18400" xr:uid="{00000000-0005-0000-0000-0000A64E0000}"/>
    <cellStyle name="Normal 41 15 4 3 3 2 2" xfId="30367" xr:uid="{00000000-0005-0000-0000-0000A74E0000}"/>
    <cellStyle name="Normal 41 15 4 3 3 2 2 2" xfId="51973" xr:uid="{00000000-0005-0000-0000-0000A84E0000}"/>
    <cellStyle name="Normal 41 15 4 3 3 2 3" xfId="24400" xr:uid="{00000000-0005-0000-0000-0000A94E0000}"/>
    <cellStyle name="Normal 41 15 4 3 3 2 3 2" xfId="46037" xr:uid="{00000000-0005-0000-0000-0000AA4E0000}"/>
    <cellStyle name="Normal 41 15 4 3 3 2 4" xfId="40055" xr:uid="{00000000-0005-0000-0000-0000AB4E0000}"/>
    <cellStyle name="Normal 41 15 4 3 3 3" xfId="27385" xr:uid="{00000000-0005-0000-0000-0000AC4E0000}"/>
    <cellStyle name="Normal 41 15 4 3 3 3 2" xfId="48999" xr:uid="{00000000-0005-0000-0000-0000AD4E0000}"/>
    <cellStyle name="Normal 41 15 4 3 3 4" xfId="21418" xr:uid="{00000000-0005-0000-0000-0000AE4E0000}"/>
    <cellStyle name="Normal 41 15 4 3 3 4 2" xfId="43060" xr:uid="{00000000-0005-0000-0000-0000AF4E0000}"/>
    <cellStyle name="Normal 41 15 4 3 3 5" xfId="37052" xr:uid="{00000000-0005-0000-0000-0000B04E0000}"/>
    <cellStyle name="Normal 41 15 4 3 4" xfId="16449" xr:uid="{00000000-0005-0000-0000-0000B14E0000}"/>
    <cellStyle name="Normal 41 15 4 3 4 2" xfId="28419" xr:uid="{00000000-0005-0000-0000-0000B24E0000}"/>
    <cellStyle name="Normal 41 15 4 3 4 2 2" xfId="50025" xr:uid="{00000000-0005-0000-0000-0000B34E0000}"/>
    <cellStyle name="Normal 41 15 4 3 4 3" xfId="22452" xr:uid="{00000000-0005-0000-0000-0000B44E0000}"/>
    <cellStyle name="Normal 41 15 4 3 4 3 2" xfId="44089" xr:uid="{00000000-0005-0000-0000-0000B54E0000}"/>
    <cellStyle name="Normal 41 15 4 3 4 4" xfId="38104" xr:uid="{00000000-0005-0000-0000-0000B64E0000}"/>
    <cellStyle name="Normal 41 15 4 3 5" xfId="25437" xr:uid="{00000000-0005-0000-0000-0000B74E0000}"/>
    <cellStyle name="Normal 41 15 4 3 5 2" xfId="47054" xr:uid="{00000000-0005-0000-0000-0000B84E0000}"/>
    <cellStyle name="Normal 41 15 4 3 6" xfId="19470" xr:uid="{00000000-0005-0000-0000-0000B94E0000}"/>
    <cellStyle name="Normal 41 15 4 3 6 2" xfId="41112" xr:uid="{00000000-0005-0000-0000-0000BA4E0000}"/>
    <cellStyle name="Normal 41 15 4 3 7" xfId="35098" xr:uid="{00000000-0005-0000-0000-0000BB4E0000}"/>
    <cellStyle name="Normal 41 15 4 4" xfId="13700" xr:uid="{00000000-0005-0000-0000-0000BC4E0000}"/>
    <cellStyle name="Normal 41 15 4 4 2" xfId="16786" xr:uid="{00000000-0005-0000-0000-0000BD4E0000}"/>
    <cellStyle name="Normal 41 15 4 4 2 2" xfId="28755" xr:uid="{00000000-0005-0000-0000-0000BE4E0000}"/>
    <cellStyle name="Normal 41 15 4 4 2 2 2" xfId="50361" xr:uid="{00000000-0005-0000-0000-0000BF4E0000}"/>
    <cellStyle name="Normal 41 15 4 4 2 3" xfId="22788" xr:uid="{00000000-0005-0000-0000-0000C04E0000}"/>
    <cellStyle name="Normal 41 15 4 4 2 3 2" xfId="44425" xr:uid="{00000000-0005-0000-0000-0000C14E0000}"/>
    <cellStyle name="Normal 41 15 4 4 2 4" xfId="38441" xr:uid="{00000000-0005-0000-0000-0000C24E0000}"/>
    <cellStyle name="Normal 41 15 4 4 3" xfId="25773" xr:uid="{00000000-0005-0000-0000-0000C34E0000}"/>
    <cellStyle name="Normal 41 15 4 4 3 2" xfId="47387" xr:uid="{00000000-0005-0000-0000-0000C44E0000}"/>
    <cellStyle name="Normal 41 15 4 4 4" xfId="19806" xr:uid="{00000000-0005-0000-0000-0000C54E0000}"/>
    <cellStyle name="Normal 41 15 4 4 4 2" xfId="41448" xr:uid="{00000000-0005-0000-0000-0000C64E0000}"/>
    <cellStyle name="Normal 41 15 4 4 5" xfId="35437" xr:uid="{00000000-0005-0000-0000-0000C74E0000}"/>
    <cellStyle name="Normal 41 15 4 5" xfId="14674" xr:uid="{00000000-0005-0000-0000-0000C84E0000}"/>
    <cellStyle name="Normal 41 15 4 5 2" xfId="17759" xr:uid="{00000000-0005-0000-0000-0000C94E0000}"/>
    <cellStyle name="Normal 41 15 4 5 2 2" xfId="29727" xr:uid="{00000000-0005-0000-0000-0000CA4E0000}"/>
    <cellStyle name="Normal 41 15 4 5 2 2 2" xfId="51333" xr:uid="{00000000-0005-0000-0000-0000CB4E0000}"/>
    <cellStyle name="Normal 41 15 4 5 2 3" xfId="23760" xr:uid="{00000000-0005-0000-0000-0000CC4E0000}"/>
    <cellStyle name="Normal 41 15 4 5 2 3 2" xfId="45397" xr:uid="{00000000-0005-0000-0000-0000CD4E0000}"/>
    <cellStyle name="Normal 41 15 4 5 2 4" xfId="39414" xr:uid="{00000000-0005-0000-0000-0000CE4E0000}"/>
    <cellStyle name="Normal 41 15 4 5 3" xfId="26745" xr:uid="{00000000-0005-0000-0000-0000CF4E0000}"/>
    <cellStyle name="Normal 41 15 4 5 3 2" xfId="48359" xr:uid="{00000000-0005-0000-0000-0000D04E0000}"/>
    <cellStyle name="Normal 41 15 4 5 4" xfId="20778" xr:uid="{00000000-0005-0000-0000-0000D14E0000}"/>
    <cellStyle name="Normal 41 15 4 5 4 2" xfId="42420" xr:uid="{00000000-0005-0000-0000-0000D24E0000}"/>
    <cellStyle name="Normal 41 15 4 5 5" xfId="36411" xr:uid="{00000000-0005-0000-0000-0000D34E0000}"/>
    <cellStyle name="Normal 41 15 4 6" xfId="15787" xr:uid="{00000000-0005-0000-0000-0000D44E0000}"/>
    <cellStyle name="Normal 41 15 4 6 2" xfId="27759" xr:uid="{00000000-0005-0000-0000-0000D54E0000}"/>
    <cellStyle name="Normal 41 15 4 6 2 2" xfId="49365" xr:uid="{00000000-0005-0000-0000-0000D64E0000}"/>
    <cellStyle name="Normal 41 15 4 6 3" xfId="21792" xr:uid="{00000000-0005-0000-0000-0000D74E0000}"/>
    <cellStyle name="Normal 41 15 4 6 3 2" xfId="43429" xr:uid="{00000000-0005-0000-0000-0000D84E0000}"/>
    <cellStyle name="Normal 41 15 4 6 4" xfId="37442" xr:uid="{00000000-0005-0000-0000-0000D94E0000}"/>
    <cellStyle name="Normal 41 15 4 7" xfId="24774" xr:uid="{00000000-0005-0000-0000-0000DA4E0000}"/>
    <cellStyle name="Normal 41 15 4 7 2" xfId="46394" xr:uid="{00000000-0005-0000-0000-0000DB4E0000}"/>
    <cellStyle name="Normal 41 15 4 8" xfId="18807" xr:uid="{00000000-0005-0000-0000-0000DC4E0000}"/>
    <cellStyle name="Normal 41 15 4 8 2" xfId="40449" xr:uid="{00000000-0005-0000-0000-0000DD4E0000}"/>
    <cellStyle name="Normal 41 15 4 9" xfId="31689" xr:uid="{00000000-0005-0000-0000-0000DE4E0000}"/>
    <cellStyle name="Normal 41 15 5" xfId="8196" xr:uid="{00000000-0005-0000-0000-0000DF4E0000}"/>
    <cellStyle name="Normal 41 15 5 2" xfId="13106" xr:uid="{00000000-0005-0000-0000-0000E04E0000}"/>
    <cellStyle name="Normal 41 15 5 2 2" xfId="14105" xr:uid="{00000000-0005-0000-0000-0000E14E0000}"/>
    <cellStyle name="Normal 41 15 5 2 2 2" xfId="17190" xr:uid="{00000000-0005-0000-0000-0000E24E0000}"/>
    <cellStyle name="Normal 41 15 5 2 2 2 2" xfId="29159" xr:uid="{00000000-0005-0000-0000-0000E34E0000}"/>
    <cellStyle name="Normal 41 15 5 2 2 2 2 2" xfId="50765" xr:uid="{00000000-0005-0000-0000-0000E44E0000}"/>
    <cellStyle name="Normal 41 15 5 2 2 2 3" xfId="23192" xr:uid="{00000000-0005-0000-0000-0000E54E0000}"/>
    <cellStyle name="Normal 41 15 5 2 2 2 3 2" xfId="44829" xr:uid="{00000000-0005-0000-0000-0000E64E0000}"/>
    <cellStyle name="Normal 41 15 5 2 2 2 4" xfId="38845" xr:uid="{00000000-0005-0000-0000-0000E74E0000}"/>
    <cellStyle name="Normal 41 15 5 2 2 3" xfId="26177" xr:uid="{00000000-0005-0000-0000-0000E84E0000}"/>
    <cellStyle name="Normal 41 15 5 2 2 3 2" xfId="47791" xr:uid="{00000000-0005-0000-0000-0000E94E0000}"/>
    <cellStyle name="Normal 41 15 5 2 2 4" xfId="20210" xr:uid="{00000000-0005-0000-0000-0000EA4E0000}"/>
    <cellStyle name="Normal 41 15 5 2 2 4 2" xfId="41852" xr:uid="{00000000-0005-0000-0000-0000EB4E0000}"/>
    <cellStyle name="Normal 41 15 5 2 2 5" xfId="35842" xr:uid="{00000000-0005-0000-0000-0000EC4E0000}"/>
    <cellStyle name="Normal 41 15 5 2 3" xfId="15079" xr:uid="{00000000-0005-0000-0000-0000ED4E0000}"/>
    <cellStyle name="Normal 41 15 5 2 3 2" xfId="18164" xr:uid="{00000000-0005-0000-0000-0000EE4E0000}"/>
    <cellStyle name="Normal 41 15 5 2 3 2 2" xfId="30131" xr:uid="{00000000-0005-0000-0000-0000EF4E0000}"/>
    <cellStyle name="Normal 41 15 5 2 3 2 2 2" xfId="51737" xr:uid="{00000000-0005-0000-0000-0000F04E0000}"/>
    <cellStyle name="Normal 41 15 5 2 3 2 3" xfId="24164" xr:uid="{00000000-0005-0000-0000-0000F14E0000}"/>
    <cellStyle name="Normal 41 15 5 2 3 2 3 2" xfId="45801" xr:uid="{00000000-0005-0000-0000-0000F24E0000}"/>
    <cellStyle name="Normal 41 15 5 2 3 2 4" xfId="39819" xr:uid="{00000000-0005-0000-0000-0000F34E0000}"/>
    <cellStyle name="Normal 41 15 5 2 3 3" xfId="27149" xr:uid="{00000000-0005-0000-0000-0000F44E0000}"/>
    <cellStyle name="Normal 41 15 5 2 3 3 2" xfId="48763" xr:uid="{00000000-0005-0000-0000-0000F54E0000}"/>
    <cellStyle name="Normal 41 15 5 2 3 4" xfId="21182" xr:uid="{00000000-0005-0000-0000-0000F64E0000}"/>
    <cellStyle name="Normal 41 15 5 2 3 4 2" xfId="42824" xr:uid="{00000000-0005-0000-0000-0000F74E0000}"/>
    <cellStyle name="Normal 41 15 5 2 3 5" xfId="36816" xr:uid="{00000000-0005-0000-0000-0000F84E0000}"/>
    <cellStyle name="Normal 41 15 5 2 4" xfId="16213" xr:uid="{00000000-0005-0000-0000-0000F94E0000}"/>
    <cellStyle name="Normal 41 15 5 2 4 2" xfId="28183" xr:uid="{00000000-0005-0000-0000-0000FA4E0000}"/>
    <cellStyle name="Normal 41 15 5 2 4 2 2" xfId="49789" xr:uid="{00000000-0005-0000-0000-0000FB4E0000}"/>
    <cellStyle name="Normal 41 15 5 2 4 3" xfId="22216" xr:uid="{00000000-0005-0000-0000-0000FC4E0000}"/>
    <cellStyle name="Normal 41 15 5 2 4 3 2" xfId="43853" xr:uid="{00000000-0005-0000-0000-0000FD4E0000}"/>
    <cellStyle name="Normal 41 15 5 2 4 4" xfId="37868" xr:uid="{00000000-0005-0000-0000-0000FE4E0000}"/>
    <cellStyle name="Normal 41 15 5 2 5" xfId="25201" xr:uid="{00000000-0005-0000-0000-0000FF4E0000}"/>
    <cellStyle name="Normal 41 15 5 2 5 2" xfId="46818" xr:uid="{00000000-0005-0000-0000-0000004F0000}"/>
    <cellStyle name="Normal 41 15 5 2 6" xfId="19234" xr:uid="{00000000-0005-0000-0000-0000014F0000}"/>
    <cellStyle name="Normal 41 15 5 2 6 2" xfId="40876" xr:uid="{00000000-0005-0000-0000-0000024F0000}"/>
    <cellStyle name="Normal 41 15 5 2 7" xfId="34862" xr:uid="{00000000-0005-0000-0000-0000034F0000}"/>
    <cellStyle name="Normal 41 15 5 3" xfId="13426" xr:uid="{00000000-0005-0000-0000-0000044F0000}"/>
    <cellStyle name="Normal 41 15 5 3 2" xfId="14425" xr:uid="{00000000-0005-0000-0000-0000054F0000}"/>
    <cellStyle name="Normal 41 15 5 3 2 2" xfId="17510" xr:uid="{00000000-0005-0000-0000-0000064F0000}"/>
    <cellStyle name="Normal 41 15 5 3 2 2 2" xfId="29479" xr:uid="{00000000-0005-0000-0000-0000074F0000}"/>
    <cellStyle name="Normal 41 15 5 3 2 2 2 2" xfId="51085" xr:uid="{00000000-0005-0000-0000-0000084F0000}"/>
    <cellStyle name="Normal 41 15 5 3 2 2 3" xfId="23512" xr:uid="{00000000-0005-0000-0000-0000094F0000}"/>
    <cellStyle name="Normal 41 15 5 3 2 2 3 2" xfId="45149" xr:uid="{00000000-0005-0000-0000-00000A4F0000}"/>
    <cellStyle name="Normal 41 15 5 3 2 2 4" xfId="39165" xr:uid="{00000000-0005-0000-0000-00000B4F0000}"/>
    <cellStyle name="Normal 41 15 5 3 2 3" xfId="26497" xr:uid="{00000000-0005-0000-0000-00000C4F0000}"/>
    <cellStyle name="Normal 41 15 5 3 2 3 2" xfId="48111" xr:uid="{00000000-0005-0000-0000-00000D4F0000}"/>
    <cellStyle name="Normal 41 15 5 3 2 4" xfId="20530" xr:uid="{00000000-0005-0000-0000-00000E4F0000}"/>
    <cellStyle name="Normal 41 15 5 3 2 4 2" xfId="42172" xr:uid="{00000000-0005-0000-0000-00000F4F0000}"/>
    <cellStyle name="Normal 41 15 5 3 2 5" xfId="36162" xr:uid="{00000000-0005-0000-0000-0000104F0000}"/>
    <cellStyle name="Normal 41 15 5 3 3" xfId="15399" xr:uid="{00000000-0005-0000-0000-0000114F0000}"/>
    <cellStyle name="Normal 41 15 5 3 3 2" xfId="18484" xr:uid="{00000000-0005-0000-0000-0000124F0000}"/>
    <cellStyle name="Normal 41 15 5 3 3 2 2" xfId="30451" xr:uid="{00000000-0005-0000-0000-0000134F0000}"/>
    <cellStyle name="Normal 41 15 5 3 3 2 2 2" xfId="52057" xr:uid="{00000000-0005-0000-0000-0000144F0000}"/>
    <cellStyle name="Normal 41 15 5 3 3 2 3" xfId="24484" xr:uid="{00000000-0005-0000-0000-0000154F0000}"/>
    <cellStyle name="Normal 41 15 5 3 3 2 3 2" xfId="46121" xr:uid="{00000000-0005-0000-0000-0000164F0000}"/>
    <cellStyle name="Normal 41 15 5 3 3 2 4" xfId="40139" xr:uid="{00000000-0005-0000-0000-0000174F0000}"/>
    <cellStyle name="Normal 41 15 5 3 3 3" xfId="27469" xr:uid="{00000000-0005-0000-0000-0000184F0000}"/>
    <cellStyle name="Normal 41 15 5 3 3 3 2" xfId="49083" xr:uid="{00000000-0005-0000-0000-0000194F0000}"/>
    <cellStyle name="Normal 41 15 5 3 3 4" xfId="21502" xr:uid="{00000000-0005-0000-0000-00001A4F0000}"/>
    <cellStyle name="Normal 41 15 5 3 3 4 2" xfId="43144" xr:uid="{00000000-0005-0000-0000-00001B4F0000}"/>
    <cellStyle name="Normal 41 15 5 3 3 5" xfId="37136" xr:uid="{00000000-0005-0000-0000-00001C4F0000}"/>
    <cellStyle name="Normal 41 15 5 3 4" xfId="16533" xr:uid="{00000000-0005-0000-0000-00001D4F0000}"/>
    <cellStyle name="Normal 41 15 5 3 4 2" xfId="28503" xr:uid="{00000000-0005-0000-0000-00001E4F0000}"/>
    <cellStyle name="Normal 41 15 5 3 4 2 2" xfId="50109" xr:uid="{00000000-0005-0000-0000-00001F4F0000}"/>
    <cellStyle name="Normal 41 15 5 3 4 3" xfId="22536" xr:uid="{00000000-0005-0000-0000-0000204F0000}"/>
    <cellStyle name="Normal 41 15 5 3 4 3 2" xfId="44173" xr:uid="{00000000-0005-0000-0000-0000214F0000}"/>
    <cellStyle name="Normal 41 15 5 3 4 4" xfId="38188" xr:uid="{00000000-0005-0000-0000-0000224F0000}"/>
    <cellStyle name="Normal 41 15 5 3 5" xfId="25521" xr:uid="{00000000-0005-0000-0000-0000234F0000}"/>
    <cellStyle name="Normal 41 15 5 3 5 2" xfId="47138" xr:uid="{00000000-0005-0000-0000-0000244F0000}"/>
    <cellStyle name="Normal 41 15 5 3 6" xfId="19554" xr:uid="{00000000-0005-0000-0000-0000254F0000}"/>
    <cellStyle name="Normal 41 15 5 3 6 2" xfId="41196" xr:uid="{00000000-0005-0000-0000-0000264F0000}"/>
    <cellStyle name="Normal 41 15 5 3 7" xfId="35182" xr:uid="{00000000-0005-0000-0000-0000274F0000}"/>
    <cellStyle name="Normal 41 15 5 4" xfId="13784" xr:uid="{00000000-0005-0000-0000-0000284F0000}"/>
    <cellStyle name="Normal 41 15 5 4 2" xfId="16870" xr:uid="{00000000-0005-0000-0000-0000294F0000}"/>
    <cellStyle name="Normal 41 15 5 4 2 2" xfId="28839" xr:uid="{00000000-0005-0000-0000-00002A4F0000}"/>
    <cellStyle name="Normal 41 15 5 4 2 2 2" xfId="50445" xr:uid="{00000000-0005-0000-0000-00002B4F0000}"/>
    <cellStyle name="Normal 41 15 5 4 2 3" xfId="22872" xr:uid="{00000000-0005-0000-0000-00002C4F0000}"/>
    <cellStyle name="Normal 41 15 5 4 2 3 2" xfId="44509" xr:uid="{00000000-0005-0000-0000-00002D4F0000}"/>
    <cellStyle name="Normal 41 15 5 4 2 4" xfId="38525" xr:uid="{00000000-0005-0000-0000-00002E4F0000}"/>
    <cellStyle name="Normal 41 15 5 4 3" xfId="25857" xr:uid="{00000000-0005-0000-0000-00002F4F0000}"/>
    <cellStyle name="Normal 41 15 5 4 3 2" xfId="47471" xr:uid="{00000000-0005-0000-0000-0000304F0000}"/>
    <cellStyle name="Normal 41 15 5 4 4" xfId="19890" xr:uid="{00000000-0005-0000-0000-0000314F0000}"/>
    <cellStyle name="Normal 41 15 5 4 4 2" xfId="41532" xr:uid="{00000000-0005-0000-0000-0000324F0000}"/>
    <cellStyle name="Normal 41 15 5 4 5" xfId="35521" xr:uid="{00000000-0005-0000-0000-0000334F0000}"/>
    <cellStyle name="Normal 41 15 5 5" xfId="14758" xr:uid="{00000000-0005-0000-0000-0000344F0000}"/>
    <cellStyle name="Normal 41 15 5 5 2" xfId="17843" xr:uid="{00000000-0005-0000-0000-0000354F0000}"/>
    <cellStyle name="Normal 41 15 5 5 2 2" xfId="29811" xr:uid="{00000000-0005-0000-0000-0000364F0000}"/>
    <cellStyle name="Normal 41 15 5 5 2 2 2" xfId="51417" xr:uid="{00000000-0005-0000-0000-0000374F0000}"/>
    <cellStyle name="Normal 41 15 5 5 2 3" xfId="23844" xr:uid="{00000000-0005-0000-0000-0000384F0000}"/>
    <cellStyle name="Normal 41 15 5 5 2 3 2" xfId="45481" xr:uid="{00000000-0005-0000-0000-0000394F0000}"/>
    <cellStyle name="Normal 41 15 5 5 2 4" xfId="39498" xr:uid="{00000000-0005-0000-0000-00003A4F0000}"/>
    <cellStyle name="Normal 41 15 5 5 3" xfId="26829" xr:uid="{00000000-0005-0000-0000-00003B4F0000}"/>
    <cellStyle name="Normal 41 15 5 5 3 2" xfId="48443" xr:uid="{00000000-0005-0000-0000-00003C4F0000}"/>
    <cellStyle name="Normal 41 15 5 5 4" xfId="20862" xr:uid="{00000000-0005-0000-0000-00003D4F0000}"/>
    <cellStyle name="Normal 41 15 5 5 4 2" xfId="42504" xr:uid="{00000000-0005-0000-0000-00003E4F0000}"/>
    <cellStyle name="Normal 41 15 5 5 5" xfId="36495" xr:uid="{00000000-0005-0000-0000-00003F4F0000}"/>
    <cellStyle name="Normal 41 15 5 6" xfId="15871" xr:uid="{00000000-0005-0000-0000-0000404F0000}"/>
    <cellStyle name="Normal 41 15 5 6 2" xfId="27843" xr:uid="{00000000-0005-0000-0000-0000414F0000}"/>
    <cellStyle name="Normal 41 15 5 6 2 2" xfId="49449" xr:uid="{00000000-0005-0000-0000-0000424F0000}"/>
    <cellStyle name="Normal 41 15 5 6 3" xfId="21876" xr:uid="{00000000-0005-0000-0000-0000434F0000}"/>
    <cellStyle name="Normal 41 15 5 6 3 2" xfId="43513" xr:uid="{00000000-0005-0000-0000-0000444F0000}"/>
    <cellStyle name="Normal 41 15 5 6 4" xfId="37526" xr:uid="{00000000-0005-0000-0000-0000454F0000}"/>
    <cellStyle name="Normal 41 15 5 7" xfId="24858" xr:uid="{00000000-0005-0000-0000-0000464F0000}"/>
    <cellStyle name="Normal 41 15 5 7 2" xfId="46478" xr:uid="{00000000-0005-0000-0000-0000474F0000}"/>
    <cellStyle name="Normal 41 15 5 8" xfId="18891" xr:uid="{00000000-0005-0000-0000-0000484F0000}"/>
    <cellStyle name="Normal 41 15 5 8 2" xfId="40533" xr:uid="{00000000-0005-0000-0000-0000494F0000}"/>
    <cellStyle name="Normal 41 15 5 9" xfId="31861" xr:uid="{00000000-0005-0000-0000-00004A4F0000}"/>
    <cellStyle name="Normal 41 15 6" xfId="7871" xr:uid="{00000000-0005-0000-0000-00004B4F0000}"/>
    <cellStyle name="Normal 41 15 6 2" xfId="13095" xr:uid="{00000000-0005-0000-0000-00004C4F0000}"/>
    <cellStyle name="Normal 41 15 6 2 2" xfId="14094" xr:uid="{00000000-0005-0000-0000-00004D4F0000}"/>
    <cellStyle name="Normal 41 15 6 2 2 2" xfId="17179" xr:uid="{00000000-0005-0000-0000-00004E4F0000}"/>
    <cellStyle name="Normal 41 15 6 2 2 2 2" xfId="29148" xr:uid="{00000000-0005-0000-0000-00004F4F0000}"/>
    <cellStyle name="Normal 41 15 6 2 2 2 2 2" xfId="50754" xr:uid="{00000000-0005-0000-0000-0000504F0000}"/>
    <cellStyle name="Normal 41 15 6 2 2 2 3" xfId="23181" xr:uid="{00000000-0005-0000-0000-0000514F0000}"/>
    <cellStyle name="Normal 41 15 6 2 2 2 3 2" xfId="44818" xr:uid="{00000000-0005-0000-0000-0000524F0000}"/>
    <cellStyle name="Normal 41 15 6 2 2 2 4" xfId="38834" xr:uid="{00000000-0005-0000-0000-0000534F0000}"/>
    <cellStyle name="Normal 41 15 6 2 2 3" xfId="26166" xr:uid="{00000000-0005-0000-0000-0000544F0000}"/>
    <cellStyle name="Normal 41 15 6 2 2 3 2" xfId="47780" xr:uid="{00000000-0005-0000-0000-0000554F0000}"/>
    <cellStyle name="Normal 41 15 6 2 2 4" xfId="20199" xr:uid="{00000000-0005-0000-0000-0000564F0000}"/>
    <cellStyle name="Normal 41 15 6 2 2 4 2" xfId="41841" xr:uid="{00000000-0005-0000-0000-0000574F0000}"/>
    <cellStyle name="Normal 41 15 6 2 2 5" xfId="35831" xr:uid="{00000000-0005-0000-0000-0000584F0000}"/>
    <cellStyle name="Normal 41 15 6 2 3" xfId="15068" xr:uid="{00000000-0005-0000-0000-0000594F0000}"/>
    <cellStyle name="Normal 41 15 6 2 3 2" xfId="18153" xr:uid="{00000000-0005-0000-0000-00005A4F0000}"/>
    <cellStyle name="Normal 41 15 6 2 3 2 2" xfId="30120" xr:uid="{00000000-0005-0000-0000-00005B4F0000}"/>
    <cellStyle name="Normal 41 15 6 2 3 2 2 2" xfId="51726" xr:uid="{00000000-0005-0000-0000-00005C4F0000}"/>
    <cellStyle name="Normal 41 15 6 2 3 2 3" xfId="24153" xr:uid="{00000000-0005-0000-0000-00005D4F0000}"/>
    <cellStyle name="Normal 41 15 6 2 3 2 3 2" xfId="45790" xr:uid="{00000000-0005-0000-0000-00005E4F0000}"/>
    <cellStyle name="Normal 41 15 6 2 3 2 4" xfId="39808" xr:uid="{00000000-0005-0000-0000-00005F4F0000}"/>
    <cellStyle name="Normal 41 15 6 2 3 3" xfId="27138" xr:uid="{00000000-0005-0000-0000-0000604F0000}"/>
    <cellStyle name="Normal 41 15 6 2 3 3 2" xfId="48752" xr:uid="{00000000-0005-0000-0000-0000614F0000}"/>
    <cellStyle name="Normal 41 15 6 2 3 4" xfId="21171" xr:uid="{00000000-0005-0000-0000-0000624F0000}"/>
    <cellStyle name="Normal 41 15 6 2 3 4 2" xfId="42813" xr:uid="{00000000-0005-0000-0000-0000634F0000}"/>
    <cellStyle name="Normal 41 15 6 2 3 5" xfId="36805" xr:uid="{00000000-0005-0000-0000-0000644F0000}"/>
    <cellStyle name="Normal 41 15 6 2 4" xfId="16202" xr:uid="{00000000-0005-0000-0000-0000654F0000}"/>
    <cellStyle name="Normal 41 15 6 2 4 2" xfId="28172" xr:uid="{00000000-0005-0000-0000-0000664F0000}"/>
    <cellStyle name="Normal 41 15 6 2 4 2 2" xfId="49778" xr:uid="{00000000-0005-0000-0000-0000674F0000}"/>
    <cellStyle name="Normal 41 15 6 2 4 3" xfId="22205" xr:uid="{00000000-0005-0000-0000-0000684F0000}"/>
    <cellStyle name="Normal 41 15 6 2 4 3 2" xfId="43842" xr:uid="{00000000-0005-0000-0000-0000694F0000}"/>
    <cellStyle name="Normal 41 15 6 2 4 4" xfId="37857" xr:uid="{00000000-0005-0000-0000-00006A4F0000}"/>
    <cellStyle name="Normal 41 15 6 2 5" xfId="25190" xr:uid="{00000000-0005-0000-0000-00006B4F0000}"/>
    <cellStyle name="Normal 41 15 6 2 5 2" xfId="46807" xr:uid="{00000000-0005-0000-0000-00006C4F0000}"/>
    <cellStyle name="Normal 41 15 6 2 6" xfId="19223" xr:uid="{00000000-0005-0000-0000-00006D4F0000}"/>
    <cellStyle name="Normal 41 15 6 2 6 2" xfId="40865" xr:uid="{00000000-0005-0000-0000-00006E4F0000}"/>
    <cellStyle name="Normal 41 15 6 2 7" xfId="34851" xr:uid="{00000000-0005-0000-0000-00006F4F0000}"/>
    <cellStyle name="Normal 41 15 6 3" xfId="13415" xr:uid="{00000000-0005-0000-0000-0000704F0000}"/>
    <cellStyle name="Normal 41 15 6 3 2" xfId="14414" xr:uid="{00000000-0005-0000-0000-0000714F0000}"/>
    <cellStyle name="Normal 41 15 6 3 2 2" xfId="17499" xr:uid="{00000000-0005-0000-0000-0000724F0000}"/>
    <cellStyle name="Normal 41 15 6 3 2 2 2" xfId="29468" xr:uid="{00000000-0005-0000-0000-0000734F0000}"/>
    <cellStyle name="Normal 41 15 6 3 2 2 2 2" xfId="51074" xr:uid="{00000000-0005-0000-0000-0000744F0000}"/>
    <cellStyle name="Normal 41 15 6 3 2 2 3" xfId="23501" xr:uid="{00000000-0005-0000-0000-0000754F0000}"/>
    <cellStyle name="Normal 41 15 6 3 2 2 3 2" xfId="45138" xr:uid="{00000000-0005-0000-0000-0000764F0000}"/>
    <cellStyle name="Normal 41 15 6 3 2 2 4" xfId="39154" xr:uid="{00000000-0005-0000-0000-0000774F0000}"/>
    <cellStyle name="Normal 41 15 6 3 2 3" xfId="26486" xr:uid="{00000000-0005-0000-0000-0000784F0000}"/>
    <cellStyle name="Normal 41 15 6 3 2 3 2" xfId="48100" xr:uid="{00000000-0005-0000-0000-0000794F0000}"/>
    <cellStyle name="Normal 41 15 6 3 2 4" xfId="20519" xr:uid="{00000000-0005-0000-0000-00007A4F0000}"/>
    <cellStyle name="Normal 41 15 6 3 2 4 2" xfId="42161" xr:uid="{00000000-0005-0000-0000-00007B4F0000}"/>
    <cellStyle name="Normal 41 15 6 3 2 5" xfId="36151" xr:uid="{00000000-0005-0000-0000-00007C4F0000}"/>
    <cellStyle name="Normal 41 15 6 3 3" xfId="15388" xr:uid="{00000000-0005-0000-0000-00007D4F0000}"/>
    <cellStyle name="Normal 41 15 6 3 3 2" xfId="18473" xr:uid="{00000000-0005-0000-0000-00007E4F0000}"/>
    <cellStyle name="Normal 41 15 6 3 3 2 2" xfId="30440" xr:uid="{00000000-0005-0000-0000-00007F4F0000}"/>
    <cellStyle name="Normal 41 15 6 3 3 2 2 2" xfId="52046" xr:uid="{00000000-0005-0000-0000-0000804F0000}"/>
    <cellStyle name="Normal 41 15 6 3 3 2 3" xfId="24473" xr:uid="{00000000-0005-0000-0000-0000814F0000}"/>
    <cellStyle name="Normal 41 15 6 3 3 2 3 2" xfId="46110" xr:uid="{00000000-0005-0000-0000-0000824F0000}"/>
    <cellStyle name="Normal 41 15 6 3 3 2 4" xfId="40128" xr:uid="{00000000-0005-0000-0000-0000834F0000}"/>
    <cellStyle name="Normal 41 15 6 3 3 3" xfId="27458" xr:uid="{00000000-0005-0000-0000-0000844F0000}"/>
    <cellStyle name="Normal 41 15 6 3 3 3 2" xfId="49072" xr:uid="{00000000-0005-0000-0000-0000854F0000}"/>
    <cellStyle name="Normal 41 15 6 3 3 4" xfId="21491" xr:uid="{00000000-0005-0000-0000-0000864F0000}"/>
    <cellStyle name="Normal 41 15 6 3 3 4 2" xfId="43133" xr:uid="{00000000-0005-0000-0000-0000874F0000}"/>
    <cellStyle name="Normal 41 15 6 3 3 5" xfId="37125" xr:uid="{00000000-0005-0000-0000-0000884F0000}"/>
    <cellStyle name="Normal 41 15 6 3 4" xfId="16522" xr:uid="{00000000-0005-0000-0000-0000894F0000}"/>
    <cellStyle name="Normal 41 15 6 3 4 2" xfId="28492" xr:uid="{00000000-0005-0000-0000-00008A4F0000}"/>
    <cellStyle name="Normal 41 15 6 3 4 2 2" xfId="50098" xr:uid="{00000000-0005-0000-0000-00008B4F0000}"/>
    <cellStyle name="Normal 41 15 6 3 4 3" xfId="22525" xr:uid="{00000000-0005-0000-0000-00008C4F0000}"/>
    <cellStyle name="Normal 41 15 6 3 4 3 2" xfId="44162" xr:uid="{00000000-0005-0000-0000-00008D4F0000}"/>
    <cellStyle name="Normal 41 15 6 3 4 4" xfId="38177" xr:uid="{00000000-0005-0000-0000-00008E4F0000}"/>
    <cellStyle name="Normal 41 15 6 3 5" xfId="25510" xr:uid="{00000000-0005-0000-0000-00008F4F0000}"/>
    <cellStyle name="Normal 41 15 6 3 5 2" xfId="47127" xr:uid="{00000000-0005-0000-0000-0000904F0000}"/>
    <cellStyle name="Normal 41 15 6 3 6" xfId="19543" xr:uid="{00000000-0005-0000-0000-0000914F0000}"/>
    <cellStyle name="Normal 41 15 6 3 6 2" xfId="41185" xr:uid="{00000000-0005-0000-0000-0000924F0000}"/>
    <cellStyle name="Normal 41 15 6 3 7" xfId="35171" xr:uid="{00000000-0005-0000-0000-0000934F0000}"/>
    <cellStyle name="Normal 41 15 6 4" xfId="13773" xr:uid="{00000000-0005-0000-0000-0000944F0000}"/>
    <cellStyle name="Normal 41 15 6 4 2" xfId="16859" xr:uid="{00000000-0005-0000-0000-0000954F0000}"/>
    <cellStyle name="Normal 41 15 6 4 2 2" xfId="28828" xr:uid="{00000000-0005-0000-0000-0000964F0000}"/>
    <cellStyle name="Normal 41 15 6 4 2 2 2" xfId="50434" xr:uid="{00000000-0005-0000-0000-0000974F0000}"/>
    <cellStyle name="Normal 41 15 6 4 2 3" xfId="22861" xr:uid="{00000000-0005-0000-0000-0000984F0000}"/>
    <cellStyle name="Normal 41 15 6 4 2 3 2" xfId="44498" xr:uid="{00000000-0005-0000-0000-0000994F0000}"/>
    <cellStyle name="Normal 41 15 6 4 2 4" xfId="38514" xr:uid="{00000000-0005-0000-0000-00009A4F0000}"/>
    <cellStyle name="Normal 41 15 6 4 3" xfId="25846" xr:uid="{00000000-0005-0000-0000-00009B4F0000}"/>
    <cellStyle name="Normal 41 15 6 4 3 2" xfId="47460" xr:uid="{00000000-0005-0000-0000-00009C4F0000}"/>
    <cellStyle name="Normal 41 15 6 4 4" xfId="19879" xr:uid="{00000000-0005-0000-0000-00009D4F0000}"/>
    <cellStyle name="Normal 41 15 6 4 4 2" xfId="41521" xr:uid="{00000000-0005-0000-0000-00009E4F0000}"/>
    <cellStyle name="Normal 41 15 6 4 5" xfId="35510" xr:uid="{00000000-0005-0000-0000-00009F4F0000}"/>
    <cellStyle name="Normal 41 15 6 5" xfId="14747" xr:uid="{00000000-0005-0000-0000-0000A04F0000}"/>
    <cellStyle name="Normal 41 15 6 5 2" xfId="17832" xr:uid="{00000000-0005-0000-0000-0000A14F0000}"/>
    <cellStyle name="Normal 41 15 6 5 2 2" xfId="29800" xr:uid="{00000000-0005-0000-0000-0000A24F0000}"/>
    <cellStyle name="Normal 41 15 6 5 2 2 2" xfId="51406" xr:uid="{00000000-0005-0000-0000-0000A34F0000}"/>
    <cellStyle name="Normal 41 15 6 5 2 3" xfId="23833" xr:uid="{00000000-0005-0000-0000-0000A44F0000}"/>
    <cellStyle name="Normal 41 15 6 5 2 3 2" xfId="45470" xr:uid="{00000000-0005-0000-0000-0000A54F0000}"/>
    <cellStyle name="Normal 41 15 6 5 2 4" xfId="39487" xr:uid="{00000000-0005-0000-0000-0000A64F0000}"/>
    <cellStyle name="Normal 41 15 6 5 3" xfId="26818" xr:uid="{00000000-0005-0000-0000-0000A74F0000}"/>
    <cellStyle name="Normal 41 15 6 5 3 2" xfId="48432" xr:uid="{00000000-0005-0000-0000-0000A84F0000}"/>
    <cellStyle name="Normal 41 15 6 5 4" xfId="20851" xr:uid="{00000000-0005-0000-0000-0000A94F0000}"/>
    <cellStyle name="Normal 41 15 6 5 4 2" xfId="42493" xr:uid="{00000000-0005-0000-0000-0000AA4F0000}"/>
    <cellStyle name="Normal 41 15 6 5 5" xfId="36484" xr:uid="{00000000-0005-0000-0000-0000AB4F0000}"/>
    <cellStyle name="Normal 41 15 6 6" xfId="15860" xr:uid="{00000000-0005-0000-0000-0000AC4F0000}"/>
    <cellStyle name="Normal 41 15 6 6 2" xfId="27832" xr:uid="{00000000-0005-0000-0000-0000AD4F0000}"/>
    <cellStyle name="Normal 41 15 6 6 2 2" xfId="49438" xr:uid="{00000000-0005-0000-0000-0000AE4F0000}"/>
    <cellStyle name="Normal 41 15 6 6 3" xfId="21865" xr:uid="{00000000-0005-0000-0000-0000AF4F0000}"/>
    <cellStyle name="Normal 41 15 6 6 3 2" xfId="43502" xr:uid="{00000000-0005-0000-0000-0000B04F0000}"/>
    <cellStyle name="Normal 41 15 6 6 4" xfId="37515" xr:uid="{00000000-0005-0000-0000-0000B14F0000}"/>
    <cellStyle name="Normal 41 15 6 7" xfId="24847" xr:uid="{00000000-0005-0000-0000-0000B24F0000}"/>
    <cellStyle name="Normal 41 15 6 7 2" xfId="46467" xr:uid="{00000000-0005-0000-0000-0000B34F0000}"/>
    <cellStyle name="Normal 41 15 6 8" xfId="18880" xr:uid="{00000000-0005-0000-0000-0000B44F0000}"/>
    <cellStyle name="Normal 41 15 6 8 2" xfId="40522" xr:uid="{00000000-0005-0000-0000-0000B54F0000}"/>
    <cellStyle name="Normal 41 15 6 9" xfId="31838" xr:uid="{00000000-0005-0000-0000-0000B64F0000}"/>
    <cellStyle name="Normal 41 15 7" xfId="8507" xr:uid="{00000000-0005-0000-0000-0000B74F0000}"/>
    <cellStyle name="Normal 41 15 7 2" xfId="13149" xr:uid="{00000000-0005-0000-0000-0000B84F0000}"/>
    <cellStyle name="Normal 41 15 7 2 2" xfId="14148" xr:uid="{00000000-0005-0000-0000-0000B94F0000}"/>
    <cellStyle name="Normal 41 15 7 2 2 2" xfId="17233" xr:uid="{00000000-0005-0000-0000-0000BA4F0000}"/>
    <cellStyle name="Normal 41 15 7 2 2 2 2" xfId="29202" xr:uid="{00000000-0005-0000-0000-0000BB4F0000}"/>
    <cellStyle name="Normal 41 15 7 2 2 2 2 2" xfId="50808" xr:uid="{00000000-0005-0000-0000-0000BC4F0000}"/>
    <cellStyle name="Normal 41 15 7 2 2 2 3" xfId="23235" xr:uid="{00000000-0005-0000-0000-0000BD4F0000}"/>
    <cellStyle name="Normal 41 15 7 2 2 2 3 2" xfId="44872" xr:uid="{00000000-0005-0000-0000-0000BE4F0000}"/>
    <cellStyle name="Normal 41 15 7 2 2 2 4" xfId="38888" xr:uid="{00000000-0005-0000-0000-0000BF4F0000}"/>
    <cellStyle name="Normal 41 15 7 2 2 3" xfId="26220" xr:uid="{00000000-0005-0000-0000-0000C04F0000}"/>
    <cellStyle name="Normal 41 15 7 2 2 3 2" xfId="47834" xr:uid="{00000000-0005-0000-0000-0000C14F0000}"/>
    <cellStyle name="Normal 41 15 7 2 2 4" xfId="20253" xr:uid="{00000000-0005-0000-0000-0000C24F0000}"/>
    <cellStyle name="Normal 41 15 7 2 2 4 2" xfId="41895" xr:uid="{00000000-0005-0000-0000-0000C34F0000}"/>
    <cellStyle name="Normal 41 15 7 2 2 5" xfId="35885" xr:uid="{00000000-0005-0000-0000-0000C44F0000}"/>
    <cellStyle name="Normal 41 15 7 2 3" xfId="15122" xr:uid="{00000000-0005-0000-0000-0000C54F0000}"/>
    <cellStyle name="Normal 41 15 7 2 3 2" xfId="18207" xr:uid="{00000000-0005-0000-0000-0000C64F0000}"/>
    <cellStyle name="Normal 41 15 7 2 3 2 2" xfId="30174" xr:uid="{00000000-0005-0000-0000-0000C74F0000}"/>
    <cellStyle name="Normal 41 15 7 2 3 2 2 2" xfId="51780" xr:uid="{00000000-0005-0000-0000-0000C84F0000}"/>
    <cellStyle name="Normal 41 15 7 2 3 2 3" xfId="24207" xr:uid="{00000000-0005-0000-0000-0000C94F0000}"/>
    <cellStyle name="Normal 41 15 7 2 3 2 3 2" xfId="45844" xr:uid="{00000000-0005-0000-0000-0000CA4F0000}"/>
    <cellStyle name="Normal 41 15 7 2 3 2 4" xfId="39862" xr:uid="{00000000-0005-0000-0000-0000CB4F0000}"/>
    <cellStyle name="Normal 41 15 7 2 3 3" xfId="27192" xr:uid="{00000000-0005-0000-0000-0000CC4F0000}"/>
    <cellStyle name="Normal 41 15 7 2 3 3 2" xfId="48806" xr:uid="{00000000-0005-0000-0000-0000CD4F0000}"/>
    <cellStyle name="Normal 41 15 7 2 3 4" xfId="21225" xr:uid="{00000000-0005-0000-0000-0000CE4F0000}"/>
    <cellStyle name="Normal 41 15 7 2 3 4 2" xfId="42867" xr:uid="{00000000-0005-0000-0000-0000CF4F0000}"/>
    <cellStyle name="Normal 41 15 7 2 3 5" xfId="36859" xr:uid="{00000000-0005-0000-0000-0000D04F0000}"/>
    <cellStyle name="Normal 41 15 7 2 4" xfId="16256" xr:uid="{00000000-0005-0000-0000-0000D14F0000}"/>
    <cellStyle name="Normal 41 15 7 2 4 2" xfId="28226" xr:uid="{00000000-0005-0000-0000-0000D24F0000}"/>
    <cellStyle name="Normal 41 15 7 2 4 2 2" xfId="49832" xr:uid="{00000000-0005-0000-0000-0000D34F0000}"/>
    <cellStyle name="Normal 41 15 7 2 4 3" xfId="22259" xr:uid="{00000000-0005-0000-0000-0000D44F0000}"/>
    <cellStyle name="Normal 41 15 7 2 4 3 2" xfId="43896" xr:uid="{00000000-0005-0000-0000-0000D54F0000}"/>
    <cellStyle name="Normal 41 15 7 2 4 4" xfId="37911" xr:uid="{00000000-0005-0000-0000-0000D64F0000}"/>
    <cellStyle name="Normal 41 15 7 2 5" xfId="25244" xr:uid="{00000000-0005-0000-0000-0000D74F0000}"/>
    <cellStyle name="Normal 41 15 7 2 5 2" xfId="46861" xr:uid="{00000000-0005-0000-0000-0000D84F0000}"/>
    <cellStyle name="Normal 41 15 7 2 6" xfId="19277" xr:uid="{00000000-0005-0000-0000-0000D94F0000}"/>
    <cellStyle name="Normal 41 15 7 2 6 2" xfId="40919" xr:uid="{00000000-0005-0000-0000-0000DA4F0000}"/>
    <cellStyle name="Normal 41 15 7 2 7" xfId="34905" xr:uid="{00000000-0005-0000-0000-0000DB4F0000}"/>
    <cellStyle name="Normal 41 15 7 3" xfId="13469" xr:uid="{00000000-0005-0000-0000-0000DC4F0000}"/>
    <cellStyle name="Normal 41 15 7 3 2" xfId="14468" xr:uid="{00000000-0005-0000-0000-0000DD4F0000}"/>
    <cellStyle name="Normal 41 15 7 3 2 2" xfId="17553" xr:uid="{00000000-0005-0000-0000-0000DE4F0000}"/>
    <cellStyle name="Normal 41 15 7 3 2 2 2" xfId="29522" xr:uid="{00000000-0005-0000-0000-0000DF4F0000}"/>
    <cellStyle name="Normal 41 15 7 3 2 2 2 2" xfId="51128" xr:uid="{00000000-0005-0000-0000-0000E04F0000}"/>
    <cellStyle name="Normal 41 15 7 3 2 2 3" xfId="23555" xr:uid="{00000000-0005-0000-0000-0000E14F0000}"/>
    <cellStyle name="Normal 41 15 7 3 2 2 3 2" xfId="45192" xr:uid="{00000000-0005-0000-0000-0000E24F0000}"/>
    <cellStyle name="Normal 41 15 7 3 2 2 4" xfId="39208" xr:uid="{00000000-0005-0000-0000-0000E34F0000}"/>
    <cellStyle name="Normal 41 15 7 3 2 3" xfId="26540" xr:uid="{00000000-0005-0000-0000-0000E44F0000}"/>
    <cellStyle name="Normal 41 15 7 3 2 3 2" xfId="48154" xr:uid="{00000000-0005-0000-0000-0000E54F0000}"/>
    <cellStyle name="Normal 41 15 7 3 2 4" xfId="20573" xr:uid="{00000000-0005-0000-0000-0000E64F0000}"/>
    <cellStyle name="Normal 41 15 7 3 2 4 2" xfId="42215" xr:uid="{00000000-0005-0000-0000-0000E74F0000}"/>
    <cellStyle name="Normal 41 15 7 3 2 5" xfId="36205" xr:uid="{00000000-0005-0000-0000-0000E84F0000}"/>
    <cellStyle name="Normal 41 15 7 3 3" xfId="15442" xr:uid="{00000000-0005-0000-0000-0000E94F0000}"/>
    <cellStyle name="Normal 41 15 7 3 3 2" xfId="18527" xr:uid="{00000000-0005-0000-0000-0000EA4F0000}"/>
    <cellStyle name="Normal 41 15 7 3 3 2 2" xfId="30494" xr:uid="{00000000-0005-0000-0000-0000EB4F0000}"/>
    <cellStyle name="Normal 41 15 7 3 3 2 2 2" xfId="52100" xr:uid="{00000000-0005-0000-0000-0000EC4F0000}"/>
    <cellStyle name="Normal 41 15 7 3 3 2 3" xfId="24527" xr:uid="{00000000-0005-0000-0000-0000ED4F0000}"/>
    <cellStyle name="Normal 41 15 7 3 3 2 3 2" xfId="46164" xr:uid="{00000000-0005-0000-0000-0000EE4F0000}"/>
    <cellStyle name="Normal 41 15 7 3 3 2 4" xfId="40182" xr:uid="{00000000-0005-0000-0000-0000EF4F0000}"/>
    <cellStyle name="Normal 41 15 7 3 3 3" xfId="27512" xr:uid="{00000000-0005-0000-0000-0000F04F0000}"/>
    <cellStyle name="Normal 41 15 7 3 3 3 2" xfId="49126" xr:uid="{00000000-0005-0000-0000-0000F14F0000}"/>
    <cellStyle name="Normal 41 15 7 3 3 4" xfId="21545" xr:uid="{00000000-0005-0000-0000-0000F24F0000}"/>
    <cellStyle name="Normal 41 15 7 3 3 4 2" xfId="43187" xr:uid="{00000000-0005-0000-0000-0000F34F0000}"/>
    <cellStyle name="Normal 41 15 7 3 3 5" xfId="37179" xr:uid="{00000000-0005-0000-0000-0000F44F0000}"/>
    <cellStyle name="Normal 41 15 7 3 4" xfId="16576" xr:uid="{00000000-0005-0000-0000-0000F54F0000}"/>
    <cellStyle name="Normal 41 15 7 3 4 2" xfId="28546" xr:uid="{00000000-0005-0000-0000-0000F64F0000}"/>
    <cellStyle name="Normal 41 15 7 3 4 2 2" xfId="50152" xr:uid="{00000000-0005-0000-0000-0000F74F0000}"/>
    <cellStyle name="Normal 41 15 7 3 4 3" xfId="22579" xr:uid="{00000000-0005-0000-0000-0000F84F0000}"/>
    <cellStyle name="Normal 41 15 7 3 4 3 2" xfId="44216" xr:uid="{00000000-0005-0000-0000-0000F94F0000}"/>
    <cellStyle name="Normal 41 15 7 3 4 4" xfId="38231" xr:uid="{00000000-0005-0000-0000-0000FA4F0000}"/>
    <cellStyle name="Normal 41 15 7 3 5" xfId="25564" xr:uid="{00000000-0005-0000-0000-0000FB4F0000}"/>
    <cellStyle name="Normal 41 15 7 3 5 2" xfId="47181" xr:uid="{00000000-0005-0000-0000-0000FC4F0000}"/>
    <cellStyle name="Normal 41 15 7 3 6" xfId="19597" xr:uid="{00000000-0005-0000-0000-0000FD4F0000}"/>
    <cellStyle name="Normal 41 15 7 3 6 2" xfId="41239" xr:uid="{00000000-0005-0000-0000-0000FE4F0000}"/>
    <cellStyle name="Normal 41 15 7 3 7" xfId="35225" xr:uid="{00000000-0005-0000-0000-0000FF4F0000}"/>
    <cellStyle name="Normal 41 15 7 4" xfId="13827" xr:uid="{00000000-0005-0000-0000-000000500000}"/>
    <cellStyle name="Normal 41 15 7 4 2" xfId="16913" xr:uid="{00000000-0005-0000-0000-000001500000}"/>
    <cellStyle name="Normal 41 15 7 4 2 2" xfId="28882" xr:uid="{00000000-0005-0000-0000-000002500000}"/>
    <cellStyle name="Normal 41 15 7 4 2 2 2" xfId="50488" xr:uid="{00000000-0005-0000-0000-000003500000}"/>
    <cellStyle name="Normal 41 15 7 4 2 3" xfId="22915" xr:uid="{00000000-0005-0000-0000-000004500000}"/>
    <cellStyle name="Normal 41 15 7 4 2 3 2" xfId="44552" xr:uid="{00000000-0005-0000-0000-000005500000}"/>
    <cellStyle name="Normal 41 15 7 4 2 4" xfId="38568" xr:uid="{00000000-0005-0000-0000-000006500000}"/>
    <cellStyle name="Normal 41 15 7 4 3" xfId="25900" xr:uid="{00000000-0005-0000-0000-000007500000}"/>
    <cellStyle name="Normal 41 15 7 4 3 2" xfId="47514" xr:uid="{00000000-0005-0000-0000-000008500000}"/>
    <cellStyle name="Normal 41 15 7 4 4" xfId="19933" xr:uid="{00000000-0005-0000-0000-000009500000}"/>
    <cellStyle name="Normal 41 15 7 4 4 2" xfId="41575" xr:uid="{00000000-0005-0000-0000-00000A500000}"/>
    <cellStyle name="Normal 41 15 7 4 5" xfId="35564" xr:uid="{00000000-0005-0000-0000-00000B500000}"/>
    <cellStyle name="Normal 41 15 7 5" xfId="14801" xr:uid="{00000000-0005-0000-0000-00000C500000}"/>
    <cellStyle name="Normal 41 15 7 5 2" xfId="17886" xr:uid="{00000000-0005-0000-0000-00000D500000}"/>
    <cellStyle name="Normal 41 15 7 5 2 2" xfId="29854" xr:uid="{00000000-0005-0000-0000-00000E500000}"/>
    <cellStyle name="Normal 41 15 7 5 2 2 2" xfId="51460" xr:uid="{00000000-0005-0000-0000-00000F500000}"/>
    <cellStyle name="Normal 41 15 7 5 2 3" xfId="23887" xr:uid="{00000000-0005-0000-0000-000010500000}"/>
    <cellStyle name="Normal 41 15 7 5 2 3 2" xfId="45524" xr:uid="{00000000-0005-0000-0000-000011500000}"/>
    <cellStyle name="Normal 41 15 7 5 2 4" xfId="39541" xr:uid="{00000000-0005-0000-0000-000012500000}"/>
    <cellStyle name="Normal 41 15 7 5 3" xfId="26872" xr:uid="{00000000-0005-0000-0000-000013500000}"/>
    <cellStyle name="Normal 41 15 7 5 3 2" xfId="48486" xr:uid="{00000000-0005-0000-0000-000014500000}"/>
    <cellStyle name="Normal 41 15 7 5 4" xfId="20905" xr:uid="{00000000-0005-0000-0000-000015500000}"/>
    <cellStyle name="Normal 41 15 7 5 4 2" xfId="42547" xr:uid="{00000000-0005-0000-0000-000016500000}"/>
    <cellStyle name="Normal 41 15 7 5 5" xfId="36538" xr:uid="{00000000-0005-0000-0000-000017500000}"/>
    <cellStyle name="Normal 41 15 7 6" xfId="15914" xr:uid="{00000000-0005-0000-0000-000018500000}"/>
    <cellStyle name="Normal 41 15 7 6 2" xfId="27886" xr:uid="{00000000-0005-0000-0000-000019500000}"/>
    <cellStyle name="Normal 41 15 7 6 2 2" xfId="49492" xr:uid="{00000000-0005-0000-0000-00001A500000}"/>
    <cellStyle name="Normal 41 15 7 6 3" xfId="21919" xr:uid="{00000000-0005-0000-0000-00001B500000}"/>
    <cellStyle name="Normal 41 15 7 6 3 2" xfId="43556" xr:uid="{00000000-0005-0000-0000-00001C500000}"/>
    <cellStyle name="Normal 41 15 7 6 4" xfId="37569" xr:uid="{00000000-0005-0000-0000-00001D500000}"/>
    <cellStyle name="Normal 41 15 7 7" xfId="24901" xr:uid="{00000000-0005-0000-0000-00001E500000}"/>
    <cellStyle name="Normal 41 15 7 7 2" xfId="46521" xr:uid="{00000000-0005-0000-0000-00001F500000}"/>
    <cellStyle name="Normal 41 15 7 8" xfId="18934" xr:uid="{00000000-0005-0000-0000-000020500000}"/>
    <cellStyle name="Normal 41 15 7 8 2" xfId="40576" xr:uid="{00000000-0005-0000-0000-000021500000}"/>
    <cellStyle name="Normal 41 15 7 9" xfId="31975" xr:uid="{00000000-0005-0000-0000-000022500000}"/>
    <cellStyle name="Normal 41 15 8" xfId="12891" xr:uid="{00000000-0005-0000-0000-000023500000}"/>
    <cellStyle name="Normal 41 15 8 2" xfId="13890" xr:uid="{00000000-0005-0000-0000-000024500000}"/>
    <cellStyle name="Normal 41 15 8 2 2" xfId="16975" xr:uid="{00000000-0005-0000-0000-000025500000}"/>
    <cellStyle name="Normal 41 15 8 2 2 2" xfId="28944" xr:uid="{00000000-0005-0000-0000-000026500000}"/>
    <cellStyle name="Normal 41 15 8 2 2 2 2" xfId="50550" xr:uid="{00000000-0005-0000-0000-000027500000}"/>
    <cellStyle name="Normal 41 15 8 2 2 3" xfId="22977" xr:uid="{00000000-0005-0000-0000-000028500000}"/>
    <cellStyle name="Normal 41 15 8 2 2 3 2" xfId="44614" xr:uid="{00000000-0005-0000-0000-000029500000}"/>
    <cellStyle name="Normal 41 15 8 2 2 4" xfId="38630" xr:uid="{00000000-0005-0000-0000-00002A500000}"/>
    <cellStyle name="Normal 41 15 8 2 3" xfId="25962" xr:uid="{00000000-0005-0000-0000-00002B500000}"/>
    <cellStyle name="Normal 41 15 8 2 3 2" xfId="47576" xr:uid="{00000000-0005-0000-0000-00002C500000}"/>
    <cellStyle name="Normal 41 15 8 2 4" xfId="19995" xr:uid="{00000000-0005-0000-0000-00002D500000}"/>
    <cellStyle name="Normal 41 15 8 2 4 2" xfId="41637" xr:uid="{00000000-0005-0000-0000-00002E500000}"/>
    <cellStyle name="Normal 41 15 8 2 5" xfId="35627" xr:uid="{00000000-0005-0000-0000-00002F500000}"/>
    <cellStyle name="Normal 41 15 8 3" xfId="14864" xr:uid="{00000000-0005-0000-0000-000030500000}"/>
    <cellStyle name="Normal 41 15 8 3 2" xfId="17949" xr:uid="{00000000-0005-0000-0000-000031500000}"/>
    <cellStyle name="Normal 41 15 8 3 2 2" xfId="29916" xr:uid="{00000000-0005-0000-0000-000032500000}"/>
    <cellStyle name="Normal 41 15 8 3 2 2 2" xfId="51522" xr:uid="{00000000-0005-0000-0000-000033500000}"/>
    <cellStyle name="Normal 41 15 8 3 2 3" xfId="23949" xr:uid="{00000000-0005-0000-0000-000034500000}"/>
    <cellStyle name="Normal 41 15 8 3 2 3 2" xfId="45586" xr:uid="{00000000-0005-0000-0000-000035500000}"/>
    <cellStyle name="Normal 41 15 8 3 2 4" xfId="39604" xr:uid="{00000000-0005-0000-0000-000036500000}"/>
    <cellStyle name="Normal 41 15 8 3 3" xfId="26934" xr:uid="{00000000-0005-0000-0000-000037500000}"/>
    <cellStyle name="Normal 41 15 8 3 3 2" xfId="48548" xr:uid="{00000000-0005-0000-0000-000038500000}"/>
    <cellStyle name="Normal 41 15 8 3 4" xfId="20967" xr:uid="{00000000-0005-0000-0000-000039500000}"/>
    <cellStyle name="Normal 41 15 8 3 4 2" xfId="42609" xr:uid="{00000000-0005-0000-0000-00003A500000}"/>
    <cellStyle name="Normal 41 15 8 3 5" xfId="36601" xr:uid="{00000000-0005-0000-0000-00003B500000}"/>
    <cellStyle name="Normal 41 15 8 4" xfId="15998" xr:uid="{00000000-0005-0000-0000-00003C500000}"/>
    <cellStyle name="Normal 41 15 8 4 2" xfId="27968" xr:uid="{00000000-0005-0000-0000-00003D500000}"/>
    <cellStyle name="Normal 41 15 8 4 2 2" xfId="49574" xr:uid="{00000000-0005-0000-0000-00003E500000}"/>
    <cellStyle name="Normal 41 15 8 4 3" xfId="22001" xr:uid="{00000000-0005-0000-0000-00003F500000}"/>
    <cellStyle name="Normal 41 15 8 4 3 2" xfId="43638" xr:uid="{00000000-0005-0000-0000-000040500000}"/>
    <cellStyle name="Normal 41 15 8 4 4" xfId="37653" xr:uid="{00000000-0005-0000-0000-000041500000}"/>
    <cellStyle name="Normal 41 15 8 5" xfId="24986" xr:uid="{00000000-0005-0000-0000-000042500000}"/>
    <cellStyle name="Normal 41 15 8 5 2" xfId="46603" xr:uid="{00000000-0005-0000-0000-000043500000}"/>
    <cellStyle name="Normal 41 15 8 6" xfId="19019" xr:uid="{00000000-0005-0000-0000-000044500000}"/>
    <cellStyle name="Normal 41 15 8 6 2" xfId="40661" xr:uid="{00000000-0005-0000-0000-000045500000}"/>
    <cellStyle name="Normal 41 15 8 7" xfId="34647" xr:uid="{00000000-0005-0000-0000-000046500000}"/>
    <cellStyle name="Normal 41 15 9" xfId="13211" xr:uid="{00000000-0005-0000-0000-000047500000}"/>
    <cellStyle name="Normal 41 15 9 2" xfId="14210" xr:uid="{00000000-0005-0000-0000-000048500000}"/>
    <cellStyle name="Normal 41 15 9 2 2" xfId="17295" xr:uid="{00000000-0005-0000-0000-000049500000}"/>
    <cellStyle name="Normal 41 15 9 2 2 2" xfId="29264" xr:uid="{00000000-0005-0000-0000-00004A500000}"/>
    <cellStyle name="Normal 41 15 9 2 2 2 2" xfId="50870" xr:uid="{00000000-0005-0000-0000-00004B500000}"/>
    <cellStyle name="Normal 41 15 9 2 2 3" xfId="23297" xr:uid="{00000000-0005-0000-0000-00004C500000}"/>
    <cellStyle name="Normal 41 15 9 2 2 3 2" xfId="44934" xr:uid="{00000000-0005-0000-0000-00004D500000}"/>
    <cellStyle name="Normal 41 15 9 2 2 4" xfId="38950" xr:uid="{00000000-0005-0000-0000-00004E500000}"/>
    <cellStyle name="Normal 41 15 9 2 3" xfId="26282" xr:uid="{00000000-0005-0000-0000-00004F500000}"/>
    <cellStyle name="Normal 41 15 9 2 3 2" xfId="47896" xr:uid="{00000000-0005-0000-0000-000050500000}"/>
    <cellStyle name="Normal 41 15 9 2 4" xfId="20315" xr:uid="{00000000-0005-0000-0000-000051500000}"/>
    <cellStyle name="Normal 41 15 9 2 4 2" xfId="41957" xr:uid="{00000000-0005-0000-0000-000052500000}"/>
    <cellStyle name="Normal 41 15 9 2 5" xfId="35947" xr:uid="{00000000-0005-0000-0000-000053500000}"/>
    <cellStyle name="Normal 41 15 9 3" xfId="15184" xr:uid="{00000000-0005-0000-0000-000054500000}"/>
    <cellStyle name="Normal 41 15 9 3 2" xfId="18269" xr:uid="{00000000-0005-0000-0000-000055500000}"/>
    <cellStyle name="Normal 41 15 9 3 2 2" xfId="30236" xr:uid="{00000000-0005-0000-0000-000056500000}"/>
    <cellStyle name="Normal 41 15 9 3 2 2 2" xfId="51842" xr:uid="{00000000-0005-0000-0000-000057500000}"/>
    <cellStyle name="Normal 41 15 9 3 2 3" xfId="24269" xr:uid="{00000000-0005-0000-0000-000058500000}"/>
    <cellStyle name="Normal 41 15 9 3 2 3 2" xfId="45906" xr:uid="{00000000-0005-0000-0000-000059500000}"/>
    <cellStyle name="Normal 41 15 9 3 2 4" xfId="39924" xr:uid="{00000000-0005-0000-0000-00005A500000}"/>
    <cellStyle name="Normal 41 15 9 3 3" xfId="27254" xr:uid="{00000000-0005-0000-0000-00005B500000}"/>
    <cellStyle name="Normal 41 15 9 3 3 2" xfId="48868" xr:uid="{00000000-0005-0000-0000-00005C500000}"/>
    <cellStyle name="Normal 41 15 9 3 4" xfId="21287" xr:uid="{00000000-0005-0000-0000-00005D500000}"/>
    <cellStyle name="Normal 41 15 9 3 4 2" xfId="42929" xr:uid="{00000000-0005-0000-0000-00005E500000}"/>
    <cellStyle name="Normal 41 15 9 3 5" xfId="36921" xr:uid="{00000000-0005-0000-0000-00005F500000}"/>
    <cellStyle name="Normal 41 15 9 4" xfId="16318" xr:uid="{00000000-0005-0000-0000-000060500000}"/>
    <cellStyle name="Normal 41 15 9 4 2" xfId="28288" xr:uid="{00000000-0005-0000-0000-000061500000}"/>
    <cellStyle name="Normal 41 15 9 4 2 2" xfId="49894" xr:uid="{00000000-0005-0000-0000-000062500000}"/>
    <cellStyle name="Normal 41 15 9 4 3" xfId="22321" xr:uid="{00000000-0005-0000-0000-000063500000}"/>
    <cellStyle name="Normal 41 15 9 4 3 2" xfId="43958" xr:uid="{00000000-0005-0000-0000-000064500000}"/>
    <cellStyle name="Normal 41 15 9 4 4" xfId="37973" xr:uid="{00000000-0005-0000-0000-000065500000}"/>
    <cellStyle name="Normal 41 15 9 5" xfId="25306" xr:uid="{00000000-0005-0000-0000-000066500000}"/>
    <cellStyle name="Normal 41 15 9 5 2" xfId="46923" xr:uid="{00000000-0005-0000-0000-000067500000}"/>
    <cellStyle name="Normal 41 15 9 6" xfId="19339" xr:uid="{00000000-0005-0000-0000-000068500000}"/>
    <cellStyle name="Normal 41 15 9 6 2" xfId="40981" xr:uid="{00000000-0005-0000-0000-000069500000}"/>
    <cellStyle name="Normal 41 15 9 7" xfId="34967" xr:uid="{00000000-0005-0000-0000-00006A500000}"/>
    <cellStyle name="Normal 41 16" xfId="5656" xr:uid="{00000000-0005-0000-0000-00006B500000}"/>
    <cellStyle name="Normal 41 16 10" xfId="13569" xr:uid="{00000000-0005-0000-0000-00006C500000}"/>
    <cellStyle name="Normal 41 16 10 2" xfId="16655" xr:uid="{00000000-0005-0000-0000-00006D500000}"/>
    <cellStyle name="Normal 41 16 10 2 2" xfId="28625" xr:uid="{00000000-0005-0000-0000-00006E500000}"/>
    <cellStyle name="Normal 41 16 10 2 2 2" xfId="50231" xr:uid="{00000000-0005-0000-0000-00006F500000}"/>
    <cellStyle name="Normal 41 16 10 2 3" xfId="22658" xr:uid="{00000000-0005-0000-0000-000070500000}"/>
    <cellStyle name="Normal 41 16 10 2 3 2" xfId="44295" xr:uid="{00000000-0005-0000-0000-000071500000}"/>
    <cellStyle name="Normal 41 16 10 2 4" xfId="38310" xr:uid="{00000000-0005-0000-0000-000072500000}"/>
    <cellStyle name="Normal 41 16 10 3" xfId="25643" xr:uid="{00000000-0005-0000-0000-000073500000}"/>
    <cellStyle name="Normal 41 16 10 3 2" xfId="47257" xr:uid="{00000000-0005-0000-0000-000074500000}"/>
    <cellStyle name="Normal 41 16 10 4" xfId="19676" xr:uid="{00000000-0005-0000-0000-000075500000}"/>
    <cellStyle name="Normal 41 16 10 4 2" xfId="41318" xr:uid="{00000000-0005-0000-0000-000076500000}"/>
    <cellStyle name="Normal 41 16 10 5" xfId="35306" xr:uid="{00000000-0005-0000-0000-000077500000}"/>
    <cellStyle name="Normal 41 16 11" xfId="14544" xr:uid="{00000000-0005-0000-0000-000078500000}"/>
    <cellStyle name="Normal 41 16 11 2" xfId="17629" xr:uid="{00000000-0005-0000-0000-000079500000}"/>
    <cellStyle name="Normal 41 16 11 2 2" xfId="29597" xr:uid="{00000000-0005-0000-0000-00007A500000}"/>
    <cellStyle name="Normal 41 16 11 2 2 2" xfId="51203" xr:uid="{00000000-0005-0000-0000-00007B500000}"/>
    <cellStyle name="Normal 41 16 11 2 3" xfId="23630" xr:uid="{00000000-0005-0000-0000-00007C500000}"/>
    <cellStyle name="Normal 41 16 11 2 3 2" xfId="45267" xr:uid="{00000000-0005-0000-0000-00007D500000}"/>
    <cellStyle name="Normal 41 16 11 2 4" xfId="39284" xr:uid="{00000000-0005-0000-0000-00007E500000}"/>
    <cellStyle name="Normal 41 16 11 3" xfId="26615" xr:uid="{00000000-0005-0000-0000-00007F500000}"/>
    <cellStyle name="Normal 41 16 11 3 2" xfId="48229" xr:uid="{00000000-0005-0000-0000-000080500000}"/>
    <cellStyle name="Normal 41 16 11 4" xfId="20648" xr:uid="{00000000-0005-0000-0000-000081500000}"/>
    <cellStyle name="Normal 41 16 11 4 2" xfId="42290" xr:uid="{00000000-0005-0000-0000-000082500000}"/>
    <cellStyle name="Normal 41 16 11 5" xfId="36281" xr:uid="{00000000-0005-0000-0000-000083500000}"/>
    <cellStyle name="Normal 41 16 12" xfId="15657" xr:uid="{00000000-0005-0000-0000-000084500000}"/>
    <cellStyle name="Normal 41 16 12 2" xfId="27629" xr:uid="{00000000-0005-0000-0000-000085500000}"/>
    <cellStyle name="Normal 41 16 12 2 2" xfId="49235" xr:uid="{00000000-0005-0000-0000-000086500000}"/>
    <cellStyle name="Normal 41 16 12 3" xfId="21662" xr:uid="{00000000-0005-0000-0000-000087500000}"/>
    <cellStyle name="Normal 41 16 12 3 2" xfId="43299" xr:uid="{00000000-0005-0000-0000-000088500000}"/>
    <cellStyle name="Normal 41 16 12 4" xfId="37312" xr:uid="{00000000-0005-0000-0000-000089500000}"/>
    <cellStyle name="Normal 41 16 13" xfId="24644" xr:uid="{00000000-0005-0000-0000-00008A500000}"/>
    <cellStyle name="Normal 41 16 13 2" xfId="46264" xr:uid="{00000000-0005-0000-0000-00008B500000}"/>
    <cellStyle name="Normal 41 16 14" xfId="18677" xr:uid="{00000000-0005-0000-0000-00008C500000}"/>
    <cellStyle name="Normal 41 16 14 2" xfId="40319" xr:uid="{00000000-0005-0000-0000-00008D500000}"/>
    <cellStyle name="Normal 41 16 15" xfId="31242" xr:uid="{00000000-0005-0000-0000-00008E500000}"/>
    <cellStyle name="Normal 41 16 2" xfId="7284" xr:uid="{00000000-0005-0000-0000-00008F500000}"/>
    <cellStyle name="Normal 41 16 2 2" xfId="12981" xr:uid="{00000000-0005-0000-0000-000090500000}"/>
    <cellStyle name="Normal 41 16 2 2 2" xfId="13980" xr:uid="{00000000-0005-0000-0000-000091500000}"/>
    <cellStyle name="Normal 41 16 2 2 2 2" xfId="17065" xr:uid="{00000000-0005-0000-0000-000092500000}"/>
    <cellStyle name="Normal 41 16 2 2 2 2 2" xfId="29034" xr:uid="{00000000-0005-0000-0000-000093500000}"/>
    <cellStyle name="Normal 41 16 2 2 2 2 2 2" xfId="50640" xr:uid="{00000000-0005-0000-0000-000094500000}"/>
    <cellStyle name="Normal 41 16 2 2 2 2 3" xfId="23067" xr:uid="{00000000-0005-0000-0000-000095500000}"/>
    <cellStyle name="Normal 41 16 2 2 2 2 3 2" xfId="44704" xr:uid="{00000000-0005-0000-0000-000096500000}"/>
    <cellStyle name="Normal 41 16 2 2 2 2 4" xfId="38720" xr:uid="{00000000-0005-0000-0000-000097500000}"/>
    <cellStyle name="Normal 41 16 2 2 2 3" xfId="26052" xr:uid="{00000000-0005-0000-0000-000098500000}"/>
    <cellStyle name="Normal 41 16 2 2 2 3 2" xfId="47666" xr:uid="{00000000-0005-0000-0000-000099500000}"/>
    <cellStyle name="Normal 41 16 2 2 2 4" xfId="20085" xr:uid="{00000000-0005-0000-0000-00009A500000}"/>
    <cellStyle name="Normal 41 16 2 2 2 4 2" xfId="41727" xr:uid="{00000000-0005-0000-0000-00009B500000}"/>
    <cellStyle name="Normal 41 16 2 2 2 5" xfId="35717" xr:uid="{00000000-0005-0000-0000-00009C500000}"/>
    <cellStyle name="Normal 41 16 2 2 3" xfId="14954" xr:uid="{00000000-0005-0000-0000-00009D500000}"/>
    <cellStyle name="Normal 41 16 2 2 3 2" xfId="18039" xr:uid="{00000000-0005-0000-0000-00009E500000}"/>
    <cellStyle name="Normal 41 16 2 2 3 2 2" xfId="30006" xr:uid="{00000000-0005-0000-0000-00009F500000}"/>
    <cellStyle name="Normal 41 16 2 2 3 2 2 2" xfId="51612" xr:uid="{00000000-0005-0000-0000-0000A0500000}"/>
    <cellStyle name="Normal 41 16 2 2 3 2 3" xfId="24039" xr:uid="{00000000-0005-0000-0000-0000A1500000}"/>
    <cellStyle name="Normal 41 16 2 2 3 2 3 2" xfId="45676" xr:uid="{00000000-0005-0000-0000-0000A2500000}"/>
    <cellStyle name="Normal 41 16 2 2 3 2 4" xfId="39694" xr:uid="{00000000-0005-0000-0000-0000A3500000}"/>
    <cellStyle name="Normal 41 16 2 2 3 3" xfId="27024" xr:uid="{00000000-0005-0000-0000-0000A4500000}"/>
    <cellStyle name="Normal 41 16 2 2 3 3 2" xfId="48638" xr:uid="{00000000-0005-0000-0000-0000A5500000}"/>
    <cellStyle name="Normal 41 16 2 2 3 4" xfId="21057" xr:uid="{00000000-0005-0000-0000-0000A6500000}"/>
    <cellStyle name="Normal 41 16 2 2 3 4 2" xfId="42699" xr:uid="{00000000-0005-0000-0000-0000A7500000}"/>
    <cellStyle name="Normal 41 16 2 2 3 5" xfId="36691" xr:uid="{00000000-0005-0000-0000-0000A8500000}"/>
    <cellStyle name="Normal 41 16 2 2 4" xfId="16088" xr:uid="{00000000-0005-0000-0000-0000A9500000}"/>
    <cellStyle name="Normal 41 16 2 2 4 2" xfId="28058" xr:uid="{00000000-0005-0000-0000-0000AA500000}"/>
    <cellStyle name="Normal 41 16 2 2 4 2 2" xfId="49664" xr:uid="{00000000-0005-0000-0000-0000AB500000}"/>
    <cellStyle name="Normal 41 16 2 2 4 3" xfId="22091" xr:uid="{00000000-0005-0000-0000-0000AC500000}"/>
    <cellStyle name="Normal 41 16 2 2 4 3 2" xfId="43728" xr:uid="{00000000-0005-0000-0000-0000AD500000}"/>
    <cellStyle name="Normal 41 16 2 2 4 4" xfId="37743" xr:uid="{00000000-0005-0000-0000-0000AE500000}"/>
    <cellStyle name="Normal 41 16 2 2 5" xfId="25076" xr:uid="{00000000-0005-0000-0000-0000AF500000}"/>
    <cellStyle name="Normal 41 16 2 2 5 2" xfId="46693" xr:uid="{00000000-0005-0000-0000-0000B0500000}"/>
    <cellStyle name="Normal 41 16 2 2 6" xfId="19109" xr:uid="{00000000-0005-0000-0000-0000B1500000}"/>
    <cellStyle name="Normal 41 16 2 2 6 2" xfId="40751" xr:uid="{00000000-0005-0000-0000-0000B2500000}"/>
    <cellStyle name="Normal 41 16 2 2 7" xfId="34737" xr:uid="{00000000-0005-0000-0000-0000B3500000}"/>
    <cellStyle name="Normal 41 16 2 3" xfId="13301" xr:uid="{00000000-0005-0000-0000-0000B4500000}"/>
    <cellStyle name="Normal 41 16 2 3 2" xfId="14300" xr:uid="{00000000-0005-0000-0000-0000B5500000}"/>
    <cellStyle name="Normal 41 16 2 3 2 2" xfId="17385" xr:uid="{00000000-0005-0000-0000-0000B6500000}"/>
    <cellStyle name="Normal 41 16 2 3 2 2 2" xfId="29354" xr:uid="{00000000-0005-0000-0000-0000B7500000}"/>
    <cellStyle name="Normal 41 16 2 3 2 2 2 2" xfId="50960" xr:uid="{00000000-0005-0000-0000-0000B8500000}"/>
    <cellStyle name="Normal 41 16 2 3 2 2 3" xfId="23387" xr:uid="{00000000-0005-0000-0000-0000B9500000}"/>
    <cellStyle name="Normal 41 16 2 3 2 2 3 2" xfId="45024" xr:uid="{00000000-0005-0000-0000-0000BA500000}"/>
    <cellStyle name="Normal 41 16 2 3 2 2 4" xfId="39040" xr:uid="{00000000-0005-0000-0000-0000BB500000}"/>
    <cellStyle name="Normal 41 16 2 3 2 3" xfId="26372" xr:uid="{00000000-0005-0000-0000-0000BC500000}"/>
    <cellStyle name="Normal 41 16 2 3 2 3 2" xfId="47986" xr:uid="{00000000-0005-0000-0000-0000BD500000}"/>
    <cellStyle name="Normal 41 16 2 3 2 4" xfId="20405" xr:uid="{00000000-0005-0000-0000-0000BE500000}"/>
    <cellStyle name="Normal 41 16 2 3 2 4 2" xfId="42047" xr:uid="{00000000-0005-0000-0000-0000BF500000}"/>
    <cellStyle name="Normal 41 16 2 3 2 5" xfId="36037" xr:uid="{00000000-0005-0000-0000-0000C0500000}"/>
    <cellStyle name="Normal 41 16 2 3 3" xfId="15274" xr:uid="{00000000-0005-0000-0000-0000C1500000}"/>
    <cellStyle name="Normal 41 16 2 3 3 2" xfId="18359" xr:uid="{00000000-0005-0000-0000-0000C2500000}"/>
    <cellStyle name="Normal 41 16 2 3 3 2 2" xfId="30326" xr:uid="{00000000-0005-0000-0000-0000C3500000}"/>
    <cellStyle name="Normal 41 16 2 3 3 2 2 2" xfId="51932" xr:uid="{00000000-0005-0000-0000-0000C4500000}"/>
    <cellStyle name="Normal 41 16 2 3 3 2 3" xfId="24359" xr:uid="{00000000-0005-0000-0000-0000C5500000}"/>
    <cellStyle name="Normal 41 16 2 3 3 2 3 2" xfId="45996" xr:uid="{00000000-0005-0000-0000-0000C6500000}"/>
    <cellStyle name="Normal 41 16 2 3 3 2 4" xfId="40014" xr:uid="{00000000-0005-0000-0000-0000C7500000}"/>
    <cellStyle name="Normal 41 16 2 3 3 3" xfId="27344" xr:uid="{00000000-0005-0000-0000-0000C8500000}"/>
    <cellStyle name="Normal 41 16 2 3 3 3 2" xfId="48958" xr:uid="{00000000-0005-0000-0000-0000C9500000}"/>
    <cellStyle name="Normal 41 16 2 3 3 4" xfId="21377" xr:uid="{00000000-0005-0000-0000-0000CA500000}"/>
    <cellStyle name="Normal 41 16 2 3 3 4 2" xfId="43019" xr:uid="{00000000-0005-0000-0000-0000CB500000}"/>
    <cellStyle name="Normal 41 16 2 3 3 5" xfId="37011" xr:uid="{00000000-0005-0000-0000-0000CC500000}"/>
    <cellStyle name="Normal 41 16 2 3 4" xfId="16408" xr:uid="{00000000-0005-0000-0000-0000CD500000}"/>
    <cellStyle name="Normal 41 16 2 3 4 2" xfId="28378" xr:uid="{00000000-0005-0000-0000-0000CE500000}"/>
    <cellStyle name="Normal 41 16 2 3 4 2 2" xfId="49984" xr:uid="{00000000-0005-0000-0000-0000CF500000}"/>
    <cellStyle name="Normal 41 16 2 3 4 3" xfId="22411" xr:uid="{00000000-0005-0000-0000-0000D0500000}"/>
    <cellStyle name="Normal 41 16 2 3 4 3 2" xfId="44048" xr:uid="{00000000-0005-0000-0000-0000D1500000}"/>
    <cellStyle name="Normal 41 16 2 3 4 4" xfId="38063" xr:uid="{00000000-0005-0000-0000-0000D2500000}"/>
    <cellStyle name="Normal 41 16 2 3 5" xfId="25396" xr:uid="{00000000-0005-0000-0000-0000D3500000}"/>
    <cellStyle name="Normal 41 16 2 3 5 2" xfId="47013" xr:uid="{00000000-0005-0000-0000-0000D4500000}"/>
    <cellStyle name="Normal 41 16 2 3 6" xfId="19429" xr:uid="{00000000-0005-0000-0000-0000D5500000}"/>
    <cellStyle name="Normal 41 16 2 3 6 2" xfId="41071" xr:uid="{00000000-0005-0000-0000-0000D6500000}"/>
    <cellStyle name="Normal 41 16 2 3 7" xfId="35057" xr:uid="{00000000-0005-0000-0000-0000D7500000}"/>
    <cellStyle name="Normal 41 16 2 4" xfId="13659" xr:uid="{00000000-0005-0000-0000-0000D8500000}"/>
    <cellStyle name="Normal 41 16 2 4 2" xfId="16745" xr:uid="{00000000-0005-0000-0000-0000D9500000}"/>
    <cellStyle name="Normal 41 16 2 4 2 2" xfId="28714" xr:uid="{00000000-0005-0000-0000-0000DA500000}"/>
    <cellStyle name="Normal 41 16 2 4 2 2 2" xfId="50320" xr:uid="{00000000-0005-0000-0000-0000DB500000}"/>
    <cellStyle name="Normal 41 16 2 4 2 3" xfId="22747" xr:uid="{00000000-0005-0000-0000-0000DC500000}"/>
    <cellStyle name="Normal 41 16 2 4 2 3 2" xfId="44384" xr:uid="{00000000-0005-0000-0000-0000DD500000}"/>
    <cellStyle name="Normal 41 16 2 4 2 4" xfId="38400" xr:uid="{00000000-0005-0000-0000-0000DE500000}"/>
    <cellStyle name="Normal 41 16 2 4 3" xfId="25732" xr:uid="{00000000-0005-0000-0000-0000DF500000}"/>
    <cellStyle name="Normal 41 16 2 4 3 2" xfId="47346" xr:uid="{00000000-0005-0000-0000-0000E0500000}"/>
    <cellStyle name="Normal 41 16 2 4 4" xfId="19765" xr:uid="{00000000-0005-0000-0000-0000E1500000}"/>
    <cellStyle name="Normal 41 16 2 4 4 2" xfId="41407" xr:uid="{00000000-0005-0000-0000-0000E2500000}"/>
    <cellStyle name="Normal 41 16 2 4 5" xfId="35396" xr:uid="{00000000-0005-0000-0000-0000E3500000}"/>
    <cellStyle name="Normal 41 16 2 5" xfId="14633" xr:uid="{00000000-0005-0000-0000-0000E4500000}"/>
    <cellStyle name="Normal 41 16 2 5 2" xfId="17718" xr:uid="{00000000-0005-0000-0000-0000E5500000}"/>
    <cellStyle name="Normal 41 16 2 5 2 2" xfId="29686" xr:uid="{00000000-0005-0000-0000-0000E6500000}"/>
    <cellStyle name="Normal 41 16 2 5 2 2 2" xfId="51292" xr:uid="{00000000-0005-0000-0000-0000E7500000}"/>
    <cellStyle name="Normal 41 16 2 5 2 3" xfId="23719" xr:uid="{00000000-0005-0000-0000-0000E8500000}"/>
    <cellStyle name="Normal 41 16 2 5 2 3 2" xfId="45356" xr:uid="{00000000-0005-0000-0000-0000E9500000}"/>
    <cellStyle name="Normal 41 16 2 5 2 4" xfId="39373" xr:uid="{00000000-0005-0000-0000-0000EA500000}"/>
    <cellStyle name="Normal 41 16 2 5 3" xfId="26704" xr:uid="{00000000-0005-0000-0000-0000EB500000}"/>
    <cellStyle name="Normal 41 16 2 5 3 2" xfId="48318" xr:uid="{00000000-0005-0000-0000-0000EC500000}"/>
    <cellStyle name="Normal 41 16 2 5 4" xfId="20737" xr:uid="{00000000-0005-0000-0000-0000ED500000}"/>
    <cellStyle name="Normal 41 16 2 5 4 2" xfId="42379" xr:uid="{00000000-0005-0000-0000-0000EE500000}"/>
    <cellStyle name="Normal 41 16 2 5 5" xfId="36370" xr:uid="{00000000-0005-0000-0000-0000EF500000}"/>
    <cellStyle name="Normal 41 16 2 6" xfId="15746" xr:uid="{00000000-0005-0000-0000-0000F0500000}"/>
    <cellStyle name="Normal 41 16 2 6 2" xfId="27718" xr:uid="{00000000-0005-0000-0000-0000F1500000}"/>
    <cellStyle name="Normal 41 16 2 6 2 2" xfId="49324" xr:uid="{00000000-0005-0000-0000-0000F2500000}"/>
    <cellStyle name="Normal 41 16 2 6 3" xfId="21751" xr:uid="{00000000-0005-0000-0000-0000F3500000}"/>
    <cellStyle name="Normal 41 16 2 6 3 2" xfId="43388" xr:uid="{00000000-0005-0000-0000-0000F4500000}"/>
    <cellStyle name="Normal 41 16 2 6 4" xfId="37401" xr:uid="{00000000-0005-0000-0000-0000F5500000}"/>
    <cellStyle name="Normal 41 16 2 7" xfId="24733" xr:uid="{00000000-0005-0000-0000-0000F6500000}"/>
    <cellStyle name="Normal 41 16 2 7 2" xfId="46353" xr:uid="{00000000-0005-0000-0000-0000F7500000}"/>
    <cellStyle name="Normal 41 16 2 8" xfId="18766" xr:uid="{00000000-0005-0000-0000-0000F8500000}"/>
    <cellStyle name="Normal 41 16 2 8 2" xfId="40408" xr:uid="{00000000-0005-0000-0000-0000F9500000}"/>
    <cellStyle name="Normal 41 16 2 9" xfId="31579" xr:uid="{00000000-0005-0000-0000-0000FA500000}"/>
    <cellStyle name="Normal 41 16 3" xfId="6994" xr:uid="{00000000-0005-0000-0000-0000FB500000}"/>
    <cellStyle name="Normal 41 16 3 2" xfId="12937" xr:uid="{00000000-0005-0000-0000-0000FC500000}"/>
    <cellStyle name="Normal 41 16 3 2 2" xfId="13936" xr:uid="{00000000-0005-0000-0000-0000FD500000}"/>
    <cellStyle name="Normal 41 16 3 2 2 2" xfId="17021" xr:uid="{00000000-0005-0000-0000-0000FE500000}"/>
    <cellStyle name="Normal 41 16 3 2 2 2 2" xfId="28990" xr:uid="{00000000-0005-0000-0000-0000FF500000}"/>
    <cellStyle name="Normal 41 16 3 2 2 2 2 2" xfId="50596" xr:uid="{00000000-0005-0000-0000-000000510000}"/>
    <cellStyle name="Normal 41 16 3 2 2 2 3" xfId="23023" xr:uid="{00000000-0005-0000-0000-000001510000}"/>
    <cellStyle name="Normal 41 16 3 2 2 2 3 2" xfId="44660" xr:uid="{00000000-0005-0000-0000-000002510000}"/>
    <cellStyle name="Normal 41 16 3 2 2 2 4" xfId="38676" xr:uid="{00000000-0005-0000-0000-000003510000}"/>
    <cellStyle name="Normal 41 16 3 2 2 3" xfId="26008" xr:uid="{00000000-0005-0000-0000-000004510000}"/>
    <cellStyle name="Normal 41 16 3 2 2 3 2" xfId="47622" xr:uid="{00000000-0005-0000-0000-000005510000}"/>
    <cellStyle name="Normal 41 16 3 2 2 4" xfId="20041" xr:uid="{00000000-0005-0000-0000-000006510000}"/>
    <cellStyle name="Normal 41 16 3 2 2 4 2" xfId="41683" xr:uid="{00000000-0005-0000-0000-000007510000}"/>
    <cellStyle name="Normal 41 16 3 2 2 5" xfId="35673" xr:uid="{00000000-0005-0000-0000-000008510000}"/>
    <cellStyle name="Normal 41 16 3 2 3" xfId="14910" xr:uid="{00000000-0005-0000-0000-000009510000}"/>
    <cellStyle name="Normal 41 16 3 2 3 2" xfId="17995" xr:uid="{00000000-0005-0000-0000-00000A510000}"/>
    <cellStyle name="Normal 41 16 3 2 3 2 2" xfId="29962" xr:uid="{00000000-0005-0000-0000-00000B510000}"/>
    <cellStyle name="Normal 41 16 3 2 3 2 2 2" xfId="51568" xr:uid="{00000000-0005-0000-0000-00000C510000}"/>
    <cellStyle name="Normal 41 16 3 2 3 2 3" xfId="23995" xr:uid="{00000000-0005-0000-0000-00000D510000}"/>
    <cellStyle name="Normal 41 16 3 2 3 2 3 2" xfId="45632" xr:uid="{00000000-0005-0000-0000-00000E510000}"/>
    <cellStyle name="Normal 41 16 3 2 3 2 4" xfId="39650" xr:uid="{00000000-0005-0000-0000-00000F510000}"/>
    <cellStyle name="Normal 41 16 3 2 3 3" xfId="26980" xr:uid="{00000000-0005-0000-0000-000010510000}"/>
    <cellStyle name="Normal 41 16 3 2 3 3 2" xfId="48594" xr:uid="{00000000-0005-0000-0000-000011510000}"/>
    <cellStyle name="Normal 41 16 3 2 3 4" xfId="21013" xr:uid="{00000000-0005-0000-0000-000012510000}"/>
    <cellStyle name="Normal 41 16 3 2 3 4 2" xfId="42655" xr:uid="{00000000-0005-0000-0000-000013510000}"/>
    <cellStyle name="Normal 41 16 3 2 3 5" xfId="36647" xr:uid="{00000000-0005-0000-0000-000014510000}"/>
    <cellStyle name="Normal 41 16 3 2 4" xfId="16044" xr:uid="{00000000-0005-0000-0000-000015510000}"/>
    <cellStyle name="Normal 41 16 3 2 4 2" xfId="28014" xr:uid="{00000000-0005-0000-0000-000016510000}"/>
    <cellStyle name="Normal 41 16 3 2 4 2 2" xfId="49620" xr:uid="{00000000-0005-0000-0000-000017510000}"/>
    <cellStyle name="Normal 41 16 3 2 4 3" xfId="22047" xr:uid="{00000000-0005-0000-0000-000018510000}"/>
    <cellStyle name="Normal 41 16 3 2 4 3 2" xfId="43684" xr:uid="{00000000-0005-0000-0000-000019510000}"/>
    <cellStyle name="Normal 41 16 3 2 4 4" xfId="37699" xr:uid="{00000000-0005-0000-0000-00001A510000}"/>
    <cellStyle name="Normal 41 16 3 2 5" xfId="25032" xr:uid="{00000000-0005-0000-0000-00001B510000}"/>
    <cellStyle name="Normal 41 16 3 2 5 2" xfId="46649" xr:uid="{00000000-0005-0000-0000-00001C510000}"/>
    <cellStyle name="Normal 41 16 3 2 6" xfId="19065" xr:uid="{00000000-0005-0000-0000-00001D510000}"/>
    <cellStyle name="Normal 41 16 3 2 6 2" xfId="40707" xr:uid="{00000000-0005-0000-0000-00001E510000}"/>
    <cellStyle name="Normal 41 16 3 2 7" xfId="34693" xr:uid="{00000000-0005-0000-0000-00001F510000}"/>
    <cellStyle name="Normal 41 16 3 3" xfId="13257" xr:uid="{00000000-0005-0000-0000-000020510000}"/>
    <cellStyle name="Normal 41 16 3 3 2" xfId="14256" xr:uid="{00000000-0005-0000-0000-000021510000}"/>
    <cellStyle name="Normal 41 16 3 3 2 2" xfId="17341" xr:uid="{00000000-0005-0000-0000-000022510000}"/>
    <cellStyle name="Normal 41 16 3 3 2 2 2" xfId="29310" xr:uid="{00000000-0005-0000-0000-000023510000}"/>
    <cellStyle name="Normal 41 16 3 3 2 2 2 2" xfId="50916" xr:uid="{00000000-0005-0000-0000-000024510000}"/>
    <cellStyle name="Normal 41 16 3 3 2 2 3" xfId="23343" xr:uid="{00000000-0005-0000-0000-000025510000}"/>
    <cellStyle name="Normal 41 16 3 3 2 2 3 2" xfId="44980" xr:uid="{00000000-0005-0000-0000-000026510000}"/>
    <cellStyle name="Normal 41 16 3 3 2 2 4" xfId="38996" xr:uid="{00000000-0005-0000-0000-000027510000}"/>
    <cellStyle name="Normal 41 16 3 3 2 3" xfId="26328" xr:uid="{00000000-0005-0000-0000-000028510000}"/>
    <cellStyle name="Normal 41 16 3 3 2 3 2" xfId="47942" xr:uid="{00000000-0005-0000-0000-000029510000}"/>
    <cellStyle name="Normal 41 16 3 3 2 4" xfId="20361" xr:uid="{00000000-0005-0000-0000-00002A510000}"/>
    <cellStyle name="Normal 41 16 3 3 2 4 2" xfId="42003" xr:uid="{00000000-0005-0000-0000-00002B510000}"/>
    <cellStyle name="Normal 41 16 3 3 2 5" xfId="35993" xr:uid="{00000000-0005-0000-0000-00002C510000}"/>
    <cellStyle name="Normal 41 16 3 3 3" xfId="15230" xr:uid="{00000000-0005-0000-0000-00002D510000}"/>
    <cellStyle name="Normal 41 16 3 3 3 2" xfId="18315" xr:uid="{00000000-0005-0000-0000-00002E510000}"/>
    <cellStyle name="Normal 41 16 3 3 3 2 2" xfId="30282" xr:uid="{00000000-0005-0000-0000-00002F510000}"/>
    <cellStyle name="Normal 41 16 3 3 3 2 2 2" xfId="51888" xr:uid="{00000000-0005-0000-0000-000030510000}"/>
    <cellStyle name="Normal 41 16 3 3 3 2 3" xfId="24315" xr:uid="{00000000-0005-0000-0000-000031510000}"/>
    <cellStyle name="Normal 41 16 3 3 3 2 3 2" xfId="45952" xr:uid="{00000000-0005-0000-0000-000032510000}"/>
    <cellStyle name="Normal 41 16 3 3 3 2 4" xfId="39970" xr:uid="{00000000-0005-0000-0000-000033510000}"/>
    <cellStyle name="Normal 41 16 3 3 3 3" xfId="27300" xr:uid="{00000000-0005-0000-0000-000034510000}"/>
    <cellStyle name="Normal 41 16 3 3 3 3 2" xfId="48914" xr:uid="{00000000-0005-0000-0000-000035510000}"/>
    <cellStyle name="Normal 41 16 3 3 3 4" xfId="21333" xr:uid="{00000000-0005-0000-0000-000036510000}"/>
    <cellStyle name="Normal 41 16 3 3 3 4 2" xfId="42975" xr:uid="{00000000-0005-0000-0000-000037510000}"/>
    <cellStyle name="Normal 41 16 3 3 3 5" xfId="36967" xr:uid="{00000000-0005-0000-0000-000038510000}"/>
    <cellStyle name="Normal 41 16 3 3 4" xfId="16364" xr:uid="{00000000-0005-0000-0000-000039510000}"/>
    <cellStyle name="Normal 41 16 3 3 4 2" xfId="28334" xr:uid="{00000000-0005-0000-0000-00003A510000}"/>
    <cellStyle name="Normal 41 16 3 3 4 2 2" xfId="49940" xr:uid="{00000000-0005-0000-0000-00003B510000}"/>
    <cellStyle name="Normal 41 16 3 3 4 3" xfId="22367" xr:uid="{00000000-0005-0000-0000-00003C510000}"/>
    <cellStyle name="Normal 41 16 3 3 4 3 2" xfId="44004" xr:uid="{00000000-0005-0000-0000-00003D510000}"/>
    <cellStyle name="Normal 41 16 3 3 4 4" xfId="38019" xr:uid="{00000000-0005-0000-0000-00003E510000}"/>
    <cellStyle name="Normal 41 16 3 3 5" xfId="25352" xr:uid="{00000000-0005-0000-0000-00003F510000}"/>
    <cellStyle name="Normal 41 16 3 3 5 2" xfId="46969" xr:uid="{00000000-0005-0000-0000-000040510000}"/>
    <cellStyle name="Normal 41 16 3 3 6" xfId="19385" xr:uid="{00000000-0005-0000-0000-000041510000}"/>
    <cellStyle name="Normal 41 16 3 3 6 2" xfId="41027" xr:uid="{00000000-0005-0000-0000-000042510000}"/>
    <cellStyle name="Normal 41 16 3 3 7" xfId="35013" xr:uid="{00000000-0005-0000-0000-000043510000}"/>
    <cellStyle name="Normal 41 16 3 4" xfId="13615" xr:uid="{00000000-0005-0000-0000-000044510000}"/>
    <cellStyle name="Normal 41 16 3 4 2" xfId="16701" xr:uid="{00000000-0005-0000-0000-000045510000}"/>
    <cellStyle name="Normal 41 16 3 4 2 2" xfId="28670" xr:uid="{00000000-0005-0000-0000-000046510000}"/>
    <cellStyle name="Normal 41 16 3 4 2 2 2" xfId="50276" xr:uid="{00000000-0005-0000-0000-000047510000}"/>
    <cellStyle name="Normal 41 16 3 4 2 3" xfId="22703" xr:uid="{00000000-0005-0000-0000-000048510000}"/>
    <cellStyle name="Normal 41 16 3 4 2 3 2" xfId="44340" xr:uid="{00000000-0005-0000-0000-000049510000}"/>
    <cellStyle name="Normal 41 16 3 4 2 4" xfId="38356" xr:uid="{00000000-0005-0000-0000-00004A510000}"/>
    <cellStyle name="Normal 41 16 3 4 3" xfId="25688" xr:uid="{00000000-0005-0000-0000-00004B510000}"/>
    <cellStyle name="Normal 41 16 3 4 3 2" xfId="47302" xr:uid="{00000000-0005-0000-0000-00004C510000}"/>
    <cellStyle name="Normal 41 16 3 4 4" xfId="19721" xr:uid="{00000000-0005-0000-0000-00004D510000}"/>
    <cellStyle name="Normal 41 16 3 4 4 2" xfId="41363" xr:uid="{00000000-0005-0000-0000-00004E510000}"/>
    <cellStyle name="Normal 41 16 3 4 5" xfId="35352" xr:uid="{00000000-0005-0000-0000-00004F510000}"/>
    <cellStyle name="Normal 41 16 3 5" xfId="14589" xr:uid="{00000000-0005-0000-0000-000050510000}"/>
    <cellStyle name="Normal 41 16 3 5 2" xfId="17674" xr:uid="{00000000-0005-0000-0000-000051510000}"/>
    <cellStyle name="Normal 41 16 3 5 2 2" xfId="29642" xr:uid="{00000000-0005-0000-0000-000052510000}"/>
    <cellStyle name="Normal 41 16 3 5 2 2 2" xfId="51248" xr:uid="{00000000-0005-0000-0000-000053510000}"/>
    <cellStyle name="Normal 41 16 3 5 2 3" xfId="23675" xr:uid="{00000000-0005-0000-0000-000054510000}"/>
    <cellStyle name="Normal 41 16 3 5 2 3 2" xfId="45312" xr:uid="{00000000-0005-0000-0000-000055510000}"/>
    <cellStyle name="Normal 41 16 3 5 2 4" xfId="39329" xr:uid="{00000000-0005-0000-0000-000056510000}"/>
    <cellStyle name="Normal 41 16 3 5 3" xfId="26660" xr:uid="{00000000-0005-0000-0000-000057510000}"/>
    <cellStyle name="Normal 41 16 3 5 3 2" xfId="48274" xr:uid="{00000000-0005-0000-0000-000058510000}"/>
    <cellStyle name="Normal 41 16 3 5 4" xfId="20693" xr:uid="{00000000-0005-0000-0000-000059510000}"/>
    <cellStyle name="Normal 41 16 3 5 4 2" xfId="42335" xr:uid="{00000000-0005-0000-0000-00005A510000}"/>
    <cellStyle name="Normal 41 16 3 5 5" xfId="36326" xr:uid="{00000000-0005-0000-0000-00005B510000}"/>
    <cellStyle name="Normal 41 16 3 6" xfId="15702" xr:uid="{00000000-0005-0000-0000-00005C510000}"/>
    <cellStyle name="Normal 41 16 3 6 2" xfId="27674" xr:uid="{00000000-0005-0000-0000-00005D510000}"/>
    <cellStyle name="Normal 41 16 3 6 2 2" xfId="49280" xr:uid="{00000000-0005-0000-0000-00005E510000}"/>
    <cellStyle name="Normal 41 16 3 6 3" xfId="21707" xr:uid="{00000000-0005-0000-0000-00005F510000}"/>
    <cellStyle name="Normal 41 16 3 6 3 2" xfId="43344" xr:uid="{00000000-0005-0000-0000-000060510000}"/>
    <cellStyle name="Normal 41 16 3 6 4" xfId="37357" xr:uid="{00000000-0005-0000-0000-000061510000}"/>
    <cellStyle name="Normal 41 16 3 7" xfId="24689" xr:uid="{00000000-0005-0000-0000-000062510000}"/>
    <cellStyle name="Normal 41 16 3 7 2" xfId="46309" xr:uid="{00000000-0005-0000-0000-000063510000}"/>
    <cellStyle name="Normal 41 16 3 8" xfId="18722" xr:uid="{00000000-0005-0000-0000-000064510000}"/>
    <cellStyle name="Normal 41 16 3 8 2" xfId="40364" xr:uid="{00000000-0005-0000-0000-000065510000}"/>
    <cellStyle name="Normal 41 16 3 9" xfId="31422" xr:uid="{00000000-0005-0000-0000-000066510000}"/>
    <cellStyle name="Normal 41 16 4" xfId="7594" xr:uid="{00000000-0005-0000-0000-000067510000}"/>
    <cellStyle name="Normal 41 16 4 2" xfId="13023" xr:uid="{00000000-0005-0000-0000-000068510000}"/>
    <cellStyle name="Normal 41 16 4 2 2" xfId="14022" xr:uid="{00000000-0005-0000-0000-000069510000}"/>
    <cellStyle name="Normal 41 16 4 2 2 2" xfId="17107" xr:uid="{00000000-0005-0000-0000-00006A510000}"/>
    <cellStyle name="Normal 41 16 4 2 2 2 2" xfId="29076" xr:uid="{00000000-0005-0000-0000-00006B510000}"/>
    <cellStyle name="Normal 41 16 4 2 2 2 2 2" xfId="50682" xr:uid="{00000000-0005-0000-0000-00006C510000}"/>
    <cellStyle name="Normal 41 16 4 2 2 2 3" xfId="23109" xr:uid="{00000000-0005-0000-0000-00006D510000}"/>
    <cellStyle name="Normal 41 16 4 2 2 2 3 2" xfId="44746" xr:uid="{00000000-0005-0000-0000-00006E510000}"/>
    <cellStyle name="Normal 41 16 4 2 2 2 4" xfId="38762" xr:uid="{00000000-0005-0000-0000-00006F510000}"/>
    <cellStyle name="Normal 41 16 4 2 2 3" xfId="26094" xr:uid="{00000000-0005-0000-0000-000070510000}"/>
    <cellStyle name="Normal 41 16 4 2 2 3 2" xfId="47708" xr:uid="{00000000-0005-0000-0000-000071510000}"/>
    <cellStyle name="Normal 41 16 4 2 2 4" xfId="20127" xr:uid="{00000000-0005-0000-0000-000072510000}"/>
    <cellStyle name="Normal 41 16 4 2 2 4 2" xfId="41769" xr:uid="{00000000-0005-0000-0000-000073510000}"/>
    <cellStyle name="Normal 41 16 4 2 2 5" xfId="35759" xr:uid="{00000000-0005-0000-0000-000074510000}"/>
    <cellStyle name="Normal 41 16 4 2 3" xfId="14996" xr:uid="{00000000-0005-0000-0000-000075510000}"/>
    <cellStyle name="Normal 41 16 4 2 3 2" xfId="18081" xr:uid="{00000000-0005-0000-0000-000076510000}"/>
    <cellStyle name="Normal 41 16 4 2 3 2 2" xfId="30048" xr:uid="{00000000-0005-0000-0000-000077510000}"/>
    <cellStyle name="Normal 41 16 4 2 3 2 2 2" xfId="51654" xr:uid="{00000000-0005-0000-0000-000078510000}"/>
    <cellStyle name="Normal 41 16 4 2 3 2 3" xfId="24081" xr:uid="{00000000-0005-0000-0000-000079510000}"/>
    <cellStyle name="Normal 41 16 4 2 3 2 3 2" xfId="45718" xr:uid="{00000000-0005-0000-0000-00007A510000}"/>
    <cellStyle name="Normal 41 16 4 2 3 2 4" xfId="39736" xr:uid="{00000000-0005-0000-0000-00007B510000}"/>
    <cellStyle name="Normal 41 16 4 2 3 3" xfId="27066" xr:uid="{00000000-0005-0000-0000-00007C510000}"/>
    <cellStyle name="Normal 41 16 4 2 3 3 2" xfId="48680" xr:uid="{00000000-0005-0000-0000-00007D510000}"/>
    <cellStyle name="Normal 41 16 4 2 3 4" xfId="21099" xr:uid="{00000000-0005-0000-0000-00007E510000}"/>
    <cellStyle name="Normal 41 16 4 2 3 4 2" xfId="42741" xr:uid="{00000000-0005-0000-0000-00007F510000}"/>
    <cellStyle name="Normal 41 16 4 2 3 5" xfId="36733" xr:uid="{00000000-0005-0000-0000-000080510000}"/>
    <cellStyle name="Normal 41 16 4 2 4" xfId="16130" xr:uid="{00000000-0005-0000-0000-000081510000}"/>
    <cellStyle name="Normal 41 16 4 2 4 2" xfId="28100" xr:uid="{00000000-0005-0000-0000-000082510000}"/>
    <cellStyle name="Normal 41 16 4 2 4 2 2" xfId="49706" xr:uid="{00000000-0005-0000-0000-000083510000}"/>
    <cellStyle name="Normal 41 16 4 2 4 3" xfId="22133" xr:uid="{00000000-0005-0000-0000-000084510000}"/>
    <cellStyle name="Normal 41 16 4 2 4 3 2" xfId="43770" xr:uid="{00000000-0005-0000-0000-000085510000}"/>
    <cellStyle name="Normal 41 16 4 2 4 4" xfId="37785" xr:uid="{00000000-0005-0000-0000-000086510000}"/>
    <cellStyle name="Normal 41 16 4 2 5" xfId="25118" xr:uid="{00000000-0005-0000-0000-000087510000}"/>
    <cellStyle name="Normal 41 16 4 2 5 2" xfId="46735" xr:uid="{00000000-0005-0000-0000-000088510000}"/>
    <cellStyle name="Normal 41 16 4 2 6" xfId="19151" xr:uid="{00000000-0005-0000-0000-000089510000}"/>
    <cellStyle name="Normal 41 16 4 2 6 2" xfId="40793" xr:uid="{00000000-0005-0000-0000-00008A510000}"/>
    <cellStyle name="Normal 41 16 4 2 7" xfId="34779" xr:uid="{00000000-0005-0000-0000-00008B510000}"/>
    <cellStyle name="Normal 41 16 4 3" xfId="13343" xr:uid="{00000000-0005-0000-0000-00008C510000}"/>
    <cellStyle name="Normal 41 16 4 3 2" xfId="14342" xr:uid="{00000000-0005-0000-0000-00008D510000}"/>
    <cellStyle name="Normal 41 16 4 3 2 2" xfId="17427" xr:uid="{00000000-0005-0000-0000-00008E510000}"/>
    <cellStyle name="Normal 41 16 4 3 2 2 2" xfId="29396" xr:uid="{00000000-0005-0000-0000-00008F510000}"/>
    <cellStyle name="Normal 41 16 4 3 2 2 2 2" xfId="51002" xr:uid="{00000000-0005-0000-0000-000090510000}"/>
    <cellStyle name="Normal 41 16 4 3 2 2 3" xfId="23429" xr:uid="{00000000-0005-0000-0000-000091510000}"/>
    <cellStyle name="Normal 41 16 4 3 2 2 3 2" xfId="45066" xr:uid="{00000000-0005-0000-0000-000092510000}"/>
    <cellStyle name="Normal 41 16 4 3 2 2 4" xfId="39082" xr:uid="{00000000-0005-0000-0000-000093510000}"/>
    <cellStyle name="Normal 41 16 4 3 2 3" xfId="26414" xr:uid="{00000000-0005-0000-0000-000094510000}"/>
    <cellStyle name="Normal 41 16 4 3 2 3 2" xfId="48028" xr:uid="{00000000-0005-0000-0000-000095510000}"/>
    <cellStyle name="Normal 41 16 4 3 2 4" xfId="20447" xr:uid="{00000000-0005-0000-0000-000096510000}"/>
    <cellStyle name="Normal 41 16 4 3 2 4 2" xfId="42089" xr:uid="{00000000-0005-0000-0000-000097510000}"/>
    <cellStyle name="Normal 41 16 4 3 2 5" xfId="36079" xr:uid="{00000000-0005-0000-0000-000098510000}"/>
    <cellStyle name="Normal 41 16 4 3 3" xfId="15316" xr:uid="{00000000-0005-0000-0000-000099510000}"/>
    <cellStyle name="Normal 41 16 4 3 3 2" xfId="18401" xr:uid="{00000000-0005-0000-0000-00009A510000}"/>
    <cellStyle name="Normal 41 16 4 3 3 2 2" xfId="30368" xr:uid="{00000000-0005-0000-0000-00009B510000}"/>
    <cellStyle name="Normal 41 16 4 3 3 2 2 2" xfId="51974" xr:uid="{00000000-0005-0000-0000-00009C510000}"/>
    <cellStyle name="Normal 41 16 4 3 3 2 3" xfId="24401" xr:uid="{00000000-0005-0000-0000-00009D510000}"/>
    <cellStyle name="Normal 41 16 4 3 3 2 3 2" xfId="46038" xr:uid="{00000000-0005-0000-0000-00009E510000}"/>
    <cellStyle name="Normal 41 16 4 3 3 2 4" xfId="40056" xr:uid="{00000000-0005-0000-0000-00009F510000}"/>
    <cellStyle name="Normal 41 16 4 3 3 3" xfId="27386" xr:uid="{00000000-0005-0000-0000-0000A0510000}"/>
    <cellStyle name="Normal 41 16 4 3 3 3 2" xfId="49000" xr:uid="{00000000-0005-0000-0000-0000A1510000}"/>
    <cellStyle name="Normal 41 16 4 3 3 4" xfId="21419" xr:uid="{00000000-0005-0000-0000-0000A2510000}"/>
    <cellStyle name="Normal 41 16 4 3 3 4 2" xfId="43061" xr:uid="{00000000-0005-0000-0000-0000A3510000}"/>
    <cellStyle name="Normal 41 16 4 3 3 5" xfId="37053" xr:uid="{00000000-0005-0000-0000-0000A4510000}"/>
    <cellStyle name="Normal 41 16 4 3 4" xfId="16450" xr:uid="{00000000-0005-0000-0000-0000A5510000}"/>
    <cellStyle name="Normal 41 16 4 3 4 2" xfId="28420" xr:uid="{00000000-0005-0000-0000-0000A6510000}"/>
    <cellStyle name="Normal 41 16 4 3 4 2 2" xfId="50026" xr:uid="{00000000-0005-0000-0000-0000A7510000}"/>
    <cellStyle name="Normal 41 16 4 3 4 3" xfId="22453" xr:uid="{00000000-0005-0000-0000-0000A8510000}"/>
    <cellStyle name="Normal 41 16 4 3 4 3 2" xfId="44090" xr:uid="{00000000-0005-0000-0000-0000A9510000}"/>
    <cellStyle name="Normal 41 16 4 3 4 4" xfId="38105" xr:uid="{00000000-0005-0000-0000-0000AA510000}"/>
    <cellStyle name="Normal 41 16 4 3 5" xfId="25438" xr:uid="{00000000-0005-0000-0000-0000AB510000}"/>
    <cellStyle name="Normal 41 16 4 3 5 2" xfId="47055" xr:uid="{00000000-0005-0000-0000-0000AC510000}"/>
    <cellStyle name="Normal 41 16 4 3 6" xfId="19471" xr:uid="{00000000-0005-0000-0000-0000AD510000}"/>
    <cellStyle name="Normal 41 16 4 3 6 2" xfId="41113" xr:uid="{00000000-0005-0000-0000-0000AE510000}"/>
    <cellStyle name="Normal 41 16 4 3 7" xfId="35099" xr:uid="{00000000-0005-0000-0000-0000AF510000}"/>
    <cellStyle name="Normal 41 16 4 4" xfId="13701" xr:uid="{00000000-0005-0000-0000-0000B0510000}"/>
    <cellStyle name="Normal 41 16 4 4 2" xfId="16787" xr:uid="{00000000-0005-0000-0000-0000B1510000}"/>
    <cellStyle name="Normal 41 16 4 4 2 2" xfId="28756" xr:uid="{00000000-0005-0000-0000-0000B2510000}"/>
    <cellStyle name="Normal 41 16 4 4 2 2 2" xfId="50362" xr:uid="{00000000-0005-0000-0000-0000B3510000}"/>
    <cellStyle name="Normal 41 16 4 4 2 3" xfId="22789" xr:uid="{00000000-0005-0000-0000-0000B4510000}"/>
    <cellStyle name="Normal 41 16 4 4 2 3 2" xfId="44426" xr:uid="{00000000-0005-0000-0000-0000B5510000}"/>
    <cellStyle name="Normal 41 16 4 4 2 4" xfId="38442" xr:uid="{00000000-0005-0000-0000-0000B6510000}"/>
    <cellStyle name="Normal 41 16 4 4 3" xfId="25774" xr:uid="{00000000-0005-0000-0000-0000B7510000}"/>
    <cellStyle name="Normal 41 16 4 4 3 2" xfId="47388" xr:uid="{00000000-0005-0000-0000-0000B8510000}"/>
    <cellStyle name="Normal 41 16 4 4 4" xfId="19807" xr:uid="{00000000-0005-0000-0000-0000B9510000}"/>
    <cellStyle name="Normal 41 16 4 4 4 2" xfId="41449" xr:uid="{00000000-0005-0000-0000-0000BA510000}"/>
    <cellStyle name="Normal 41 16 4 4 5" xfId="35438" xr:uid="{00000000-0005-0000-0000-0000BB510000}"/>
    <cellStyle name="Normal 41 16 4 5" xfId="14675" xr:uid="{00000000-0005-0000-0000-0000BC510000}"/>
    <cellStyle name="Normal 41 16 4 5 2" xfId="17760" xr:uid="{00000000-0005-0000-0000-0000BD510000}"/>
    <cellStyle name="Normal 41 16 4 5 2 2" xfId="29728" xr:uid="{00000000-0005-0000-0000-0000BE510000}"/>
    <cellStyle name="Normal 41 16 4 5 2 2 2" xfId="51334" xr:uid="{00000000-0005-0000-0000-0000BF510000}"/>
    <cellStyle name="Normal 41 16 4 5 2 3" xfId="23761" xr:uid="{00000000-0005-0000-0000-0000C0510000}"/>
    <cellStyle name="Normal 41 16 4 5 2 3 2" xfId="45398" xr:uid="{00000000-0005-0000-0000-0000C1510000}"/>
    <cellStyle name="Normal 41 16 4 5 2 4" xfId="39415" xr:uid="{00000000-0005-0000-0000-0000C2510000}"/>
    <cellStyle name="Normal 41 16 4 5 3" xfId="26746" xr:uid="{00000000-0005-0000-0000-0000C3510000}"/>
    <cellStyle name="Normal 41 16 4 5 3 2" xfId="48360" xr:uid="{00000000-0005-0000-0000-0000C4510000}"/>
    <cellStyle name="Normal 41 16 4 5 4" xfId="20779" xr:uid="{00000000-0005-0000-0000-0000C5510000}"/>
    <cellStyle name="Normal 41 16 4 5 4 2" xfId="42421" xr:uid="{00000000-0005-0000-0000-0000C6510000}"/>
    <cellStyle name="Normal 41 16 4 5 5" xfId="36412" xr:uid="{00000000-0005-0000-0000-0000C7510000}"/>
    <cellStyle name="Normal 41 16 4 6" xfId="15788" xr:uid="{00000000-0005-0000-0000-0000C8510000}"/>
    <cellStyle name="Normal 41 16 4 6 2" xfId="27760" xr:uid="{00000000-0005-0000-0000-0000C9510000}"/>
    <cellStyle name="Normal 41 16 4 6 2 2" xfId="49366" xr:uid="{00000000-0005-0000-0000-0000CA510000}"/>
    <cellStyle name="Normal 41 16 4 6 3" xfId="21793" xr:uid="{00000000-0005-0000-0000-0000CB510000}"/>
    <cellStyle name="Normal 41 16 4 6 3 2" xfId="43430" xr:uid="{00000000-0005-0000-0000-0000CC510000}"/>
    <cellStyle name="Normal 41 16 4 6 4" xfId="37443" xr:uid="{00000000-0005-0000-0000-0000CD510000}"/>
    <cellStyle name="Normal 41 16 4 7" xfId="24775" xr:uid="{00000000-0005-0000-0000-0000CE510000}"/>
    <cellStyle name="Normal 41 16 4 7 2" xfId="46395" xr:uid="{00000000-0005-0000-0000-0000CF510000}"/>
    <cellStyle name="Normal 41 16 4 8" xfId="18808" xr:uid="{00000000-0005-0000-0000-0000D0510000}"/>
    <cellStyle name="Normal 41 16 4 8 2" xfId="40450" xr:uid="{00000000-0005-0000-0000-0000D1510000}"/>
    <cellStyle name="Normal 41 16 4 9" xfId="31690" xr:uid="{00000000-0005-0000-0000-0000D2510000}"/>
    <cellStyle name="Normal 41 16 5" xfId="8197" xr:uid="{00000000-0005-0000-0000-0000D3510000}"/>
    <cellStyle name="Normal 41 16 5 2" xfId="13107" xr:uid="{00000000-0005-0000-0000-0000D4510000}"/>
    <cellStyle name="Normal 41 16 5 2 2" xfId="14106" xr:uid="{00000000-0005-0000-0000-0000D5510000}"/>
    <cellStyle name="Normal 41 16 5 2 2 2" xfId="17191" xr:uid="{00000000-0005-0000-0000-0000D6510000}"/>
    <cellStyle name="Normal 41 16 5 2 2 2 2" xfId="29160" xr:uid="{00000000-0005-0000-0000-0000D7510000}"/>
    <cellStyle name="Normal 41 16 5 2 2 2 2 2" xfId="50766" xr:uid="{00000000-0005-0000-0000-0000D8510000}"/>
    <cellStyle name="Normal 41 16 5 2 2 2 3" xfId="23193" xr:uid="{00000000-0005-0000-0000-0000D9510000}"/>
    <cellStyle name="Normal 41 16 5 2 2 2 3 2" xfId="44830" xr:uid="{00000000-0005-0000-0000-0000DA510000}"/>
    <cellStyle name="Normal 41 16 5 2 2 2 4" xfId="38846" xr:uid="{00000000-0005-0000-0000-0000DB510000}"/>
    <cellStyle name="Normal 41 16 5 2 2 3" xfId="26178" xr:uid="{00000000-0005-0000-0000-0000DC510000}"/>
    <cellStyle name="Normal 41 16 5 2 2 3 2" xfId="47792" xr:uid="{00000000-0005-0000-0000-0000DD510000}"/>
    <cellStyle name="Normal 41 16 5 2 2 4" xfId="20211" xr:uid="{00000000-0005-0000-0000-0000DE510000}"/>
    <cellStyle name="Normal 41 16 5 2 2 4 2" xfId="41853" xr:uid="{00000000-0005-0000-0000-0000DF510000}"/>
    <cellStyle name="Normal 41 16 5 2 2 5" xfId="35843" xr:uid="{00000000-0005-0000-0000-0000E0510000}"/>
    <cellStyle name="Normal 41 16 5 2 3" xfId="15080" xr:uid="{00000000-0005-0000-0000-0000E1510000}"/>
    <cellStyle name="Normal 41 16 5 2 3 2" xfId="18165" xr:uid="{00000000-0005-0000-0000-0000E2510000}"/>
    <cellStyle name="Normal 41 16 5 2 3 2 2" xfId="30132" xr:uid="{00000000-0005-0000-0000-0000E3510000}"/>
    <cellStyle name="Normal 41 16 5 2 3 2 2 2" xfId="51738" xr:uid="{00000000-0005-0000-0000-0000E4510000}"/>
    <cellStyle name="Normal 41 16 5 2 3 2 3" xfId="24165" xr:uid="{00000000-0005-0000-0000-0000E5510000}"/>
    <cellStyle name="Normal 41 16 5 2 3 2 3 2" xfId="45802" xr:uid="{00000000-0005-0000-0000-0000E6510000}"/>
    <cellStyle name="Normal 41 16 5 2 3 2 4" xfId="39820" xr:uid="{00000000-0005-0000-0000-0000E7510000}"/>
    <cellStyle name="Normal 41 16 5 2 3 3" xfId="27150" xr:uid="{00000000-0005-0000-0000-0000E8510000}"/>
    <cellStyle name="Normal 41 16 5 2 3 3 2" xfId="48764" xr:uid="{00000000-0005-0000-0000-0000E9510000}"/>
    <cellStyle name="Normal 41 16 5 2 3 4" xfId="21183" xr:uid="{00000000-0005-0000-0000-0000EA510000}"/>
    <cellStyle name="Normal 41 16 5 2 3 4 2" xfId="42825" xr:uid="{00000000-0005-0000-0000-0000EB510000}"/>
    <cellStyle name="Normal 41 16 5 2 3 5" xfId="36817" xr:uid="{00000000-0005-0000-0000-0000EC510000}"/>
    <cellStyle name="Normal 41 16 5 2 4" xfId="16214" xr:uid="{00000000-0005-0000-0000-0000ED510000}"/>
    <cellStyle name="Normal 41 16 5 2 4 2" xfId="28184" xr:uid="{00000000-0005-0000-0000-0000EE510000}"/>
    <cellStyle name="Normal 41 16 5 2 4 2 2" xfId="49790" xr:uid="{00000000-0005-0000-0000-0000EF510000}"/>
    <cellStyle name="Normal 41 16 5 2 4 3" xfId="22217" xr:uid="{00000000-0005-0000-0000-0000F0510000}"/>
    <cellStyle name="Normal 41 16 5 2 4 3 2" xfId="43854" xr:uid="{00000000-0005-0000-0000-0000F1510000}"/>
    <cellStyle name="Normal 41 16 5 2 4 4" xfId="37869" xr:uid="{00000000-0005-0000-0000-0000F2510000}"/>
    <cellStyle name="Normal 41 16 5 2 5" xfId="25202" xr:uid="{00000000-0005-0000-0000-0000F3510000}"/>
    <cellStyle name="Normal 41 16 5 2 5 2" xfId="46819" xr:uid="{00000000-0005-0000-0000-0000F4510000}"/>
    <cellStyle name="Normal 41 16 5 2 6" xfId="19235" xr:uid="{00000000-0005-0000-0000-0000F5510000}"/>
    <cellStyle name="Normal 41 16 5 2 6 2" xfId="40877" xr:uid="{00000000-0005-0000-0000-0000F6510000}"/>
    <cellStyle name="Normal 41 16 5 2 7" xfId="34863" xr:uid="{00000000-0005-0000-0000-0000F7510000}"/>
    <cellStyle name="Normal 41 16 5 3" xfId="13427" xr:uid="{00000000-0005-0000-0000-0000F8510000}"/>
    <cellStyle name="Normal 41 16 5 3 2" xfId="14426" xr:uid="{00000000-0005-0000-0000-0000F9510000}"/>
    <cellStyle name="Normal 41 16 5 3 2 2" xfId="17511" xr:uid="{00000000-0005-0000-0000-0000FA510000}"/>
    <cellStyle name="Normal 41 16 5 3 2 2 2" xfId="29480" xr:uid="{00000000-0005-0000-0000-0000FB510000}"/>
    <cellStyle name="Normal 41 16 5 3 2 2 2 2" xfId="51086" xr:uid="{00000000-0005-0000-0000-0000FC510000}"/>
    <cellStyle name="Normal 41 16 5 3 2 2 3" xfId="23513" xr:uid="{00000000-0005-0000-0000-0000FD510000}"/>
    <cellStyle name="Normal 41 16 5 3 2 2 3 2" xfId="45150" xr:uid="{00000000-0005-0000-0000-0000FE510000}"/>
    <cellStyle name="Normal 41 16 5 3 2 2 4" xfId="39166" xr:uid="{00000000-0005-0000-0000-0000FF510000}"/>
    <cellStyle name="Normal 41 16 5 3 2 3" xfId="26498" xr:uid="{00000000-0005-0000-0000-000000520000}"/>
    <cellStyle name="Normal 41 16 5 3 2 3 2" xfId="48112" xr:uid="{00000000-0005-0000-0000-000001520000}"/>
    <cellStyle name="Normal 41 16 5 3 2 4" xfId="20531" xr:uid="{00000000-0005-0000-0000-000002520000}"/>
    <cellStyle name="Normal 41 16 5 3 2 4 2" xfId="42173" xr:uid="{00000000-0005-0000-0000-000003520000}"/>
    <cellStyle name="Normal 41 16 5 3 2 5" xfId="36163" xr:uid="{00000000-0005-0000-0000-000004520000}"/>
    <cellStyle name="Normal 41 16 5 3 3" xfId="15400" xr:uid="{00000000-0005-0000-0000-000005520000}"/>
    <cellStyle name="Normal 41 16 5 3 3 2" xfId="18485" xr:uid="{00000000-0005-0000-0000-000006520000}"/>
    <cellStyle name="Normal 41 16 5 3 3 2 2" xfId="30452" xr:uid="{00000000-0005-0000-0000-000007520000}"/>
    <cellStyle name="Normal 41 16 5 3 3 2 2 2" xfId="52058" xr:uid="{00000000-0005-0000-0000-000008520000}"/>
    <cellStyle name="Normal 41 16 5 3 3 2 3" xfId="24485" xr:uid="{00000000-0005-0000-0000-000009520000}"/>
    <cellStyle name="Normal 41 16 5 3 3 2 3 2" xfId="46122" xr:uid="{00000000-0005-0000-0000-00000A520000}"/>
    <cellStyle name="Normal 41 16 5 3 3 2 4" xfId="40140" xr:uid="{00000000-0005-0000-0000-00000B520000}"/>
    <cellStyle name="Normal 41 16 5 3 3 3" xfId="27470" xr:uid="{00000000-0005-0000-0000-00000C520000}"/>
    <cellStyle name="Normal 41 16 5 3 3 3 2" xfId="49084" xr:uid="{00000000-0005-0000-0000-00000D520000}"/>
    <cellStyle name="Normal 41 16 5 3 3 4" xfId="21503" xr:uid="{00000000-0005-0000-0000-00000E520000}"/>
    <cellStyle name="Normal 41 16 5 3 3 4 2" xfId="43145" xr:uid="{00000000-0005-0000-0000-00000F520000}"/>
    <cellStyle name="Normal 41 16 5 3 3 5" xfId="37137" xr:uid="{00000000-0005-0000-0000-000010520000}"/>
    <cellStyle name="Normal 41 16 5 3 4" xfId="16534" xr:uid="{00000000-0005-0000-0000-000011520000}"/>
    <cellStyle name="Normal 41 16 5 3 4 2" xfId="28504" xr:uid="{00000000-0005-0000-0000-000012520000}"/>
    <cellStyle name="Normal 41 16 5 3 4 2 2" xfId="50110" xr:uid="{00000000-0005-0000-0000-000013520000}"/>
    <cellStyle name="Normal 41 16 5 3 4 3" xfId="22537" xr:uid="{00000000-0005-0000-0000-000014520000}"/>
    <cellStyle name="Normal 41 16 5 3 4 3 2" xfId="44174" xr:uid="{00000000-0005-0000-0000-000015520000}"/>
    <cellStyle name="Normal 41 16 5 3 4 4" xfId="38189" xr:uid="{00000000-0005-0000-0000-000016520000}"/>
    <cellStyle name="Normal 41 16 5 3 5" xfId="25522" xr:uid="{00000000-0005-0000-0000-000017520000}"/>
    <cellStyle name="Normal 41 16 5 3 5 2" xfId="47139" xr:uid="{00000000-0005-0000-0000-000018520000}"/>
    <cellStyle name="Normal 41 16 5 3 6" xfId="19555" xr:uid="{00000000-0005-0000-0000-000019520000}"/>
    <cellStyle name="Normal 41 16 5 3 6 2" xfId="41197" xr:uid="{00000000-0005-0000-0000-00001A520000}"/>
    <cellStyle name="Normal 41 16 5 3 7" xfId="35183" xr:uid="{00000000-0005-0000-0000-00001B520000}"/>
    <cellStyle name="Normal 41 16 5 4" xfId="13785" xr:uid="{00000000-0005-0000-0000-00001C520000}"/>
    <cellStyle name="Normal 41 16 5 4 2" xfId="16871" xr:uid="{00000000-0005-0000-0000-00001D520000}"/>
    <cellStyle name="Normal 41 16 5 4 2 2" xfId="28840" xr:uid="{00000000-0005-0000-0000-00001E520000}"/>
    <cellStyle name="Normal 41 16 5 4 2 2 2" xfId="50446" xr:uid="{00000000-0005-0000-0000-00001F520000}"/>
    <cellStyle name="Normal 41 16 5 4 2 3" xfId="22873" xr:uid="{00000000-0005-0000-0000-000020520000}"/>
    <cellStyle name="Normal 41 16 5 4 2 3 2" xfId="44510" xr:uid="{00000000-0005-0000-0000-000021520000}"/>
    <cellStyle name="Normal 41 16 5 4 2 4" xfId="38526" xr:uid="{00000000-0005-0000-0000-000022520000}"/>
    <cellStyle name="Normal 41 16 5 4 3" xfId="25858" xr:uid="{00000000-0005-0000-0000-000023520000}"/>
    <cellStyle name="Normal 41 16 5 4 3 2" xfId="47472" xr:uid="{00000000-0005-0000-0000-000024520000}"/>
    <cellStyle name="Normal 41 16 5 4 4" xfId="19891" xr:uid="{00000000-0005-0000-0000-000025520000}"/>
    <cellStyle name="Normal 41 16 5 4 4 2" xfId="41533" xr:uid="{00000000-0005-0000-0000-000026520000}"/>
    <cellStyle name="Normal 41 16 5 4 5" xfId="35522" xr:uid="{00000000-0005-0000-0000-000027520000}"/>
    <cellStyle name="Normal 41 16 5 5" xfId="14759" xr:uid="{00000000-0005-0000-0000-000028520000}"/>
    <cellStyle name="Normal 41 16 5 5 2" xfId="17844" xr:uid="{00000000-0005-0000-0000-000029520000}"/>
    <cellStyle name="Normal 41 16 5 5 2 2" xfId="29812" xr:uid="{00000000-0005-0000-0000-00002A520000}"/>
    <cellStyle name="Normal 41 16 5 5 2 2 2" xfId="51418" xr:uid="{00000000-0005-0000-0000-00002B520000}"/>
    <cellStyle name="Normal 41 16 5 5 2 3" xfId="23845" xr:uid="{00000000-0005-0000-0000-00002C520000}"/>
    <cellStyle name="Normal 41 16 5 5 2 3 2" xfId="45482" xr:uid="{00000000-0005-0000-0000-00002D520000}"/>
    <cellStyle name="Normal 41 16 5 5 2 4" xfId="39499" xr:uid="{00000000-0005-0000-0000-00002E520000}"/>
    <cellStyle name="Normal 41 16 5 5 3" xfId="26830" xr:uid="{00000000-0005-0000-0000-00002F520000}"/>
    <cellStyle name="Normal 41 16 5 5 3 2" xfId="48444" xr:uid="{00000000-0005-0000-0000-000030520000}"/>
    <cellStyle name="Normal 41 16 5 5 4" xfId="20863" xr:uid="{00000000-0005-0000-0000-000031520000}"/>
    <cellStyle name="Normal 41 16 5 5 4 2" xfId="42505" xr:uid="{00000000-0005-0000-0000-000032520000}"/>
    <cellStyle name="Normal 41 16 5 5 5" xfId="36496" xr:uid="{00000000-0005-0000-0000-000033520000}"/>
    <cellStyle name="Normal 41 16 5 6" xfId="15872" xr:uid="{00000000-0005-0000-0000-000034520000}"/>
    <cellStyle name="Normal 41 16 5 6 2" xfId="27844" xr:uid="{00000000-0005-0000-0000-000035520000}"/>
    <cellStyle name="Normal 41 16 5 6 2 2" xfId="49450" xr:uid="{00000000-0005-0000-0000-000036520000}"/>
    <cellStyle name="Normal 41 16 5 6 3" xfId="21877" xr:uid="{00000000-0005-0000-0000-000037520000}"/>
    <cellStyle name="Normal 41 16 5 6 3 2" xfId="43514" xr:uid="{00000000-0005-0000-0000-000038520000}"/>
    <cellStyle name="Normal 41 16 5 6 4" xfId="37527" xr:uid="{00000000-0005-0000-0000-000039520000}"/>
    <cellStyle name="Normal 41 16 5 7" xfId="24859" xr:uid="{00000000-0005-0000-0000-00003A520000}"/>
    <cellStyle name="Normal 41 16 5 7 2" xfId="46479" xr:uid="{00000000-0005-0000-0000-00003B520000}"/>
    <cellStyle name="Normal 41 16 5 8" xfId="18892" xr:uid="{00000000-0005-0000-0000-00003C520000}"/>
    <cellStyle name="Normal 41 16 5 8 2" xfId="40534" xr:uid="{00000000-0005-0000-0000-00003D520000}"/>
    <cellStyle name="Normal 41 16 5 9" xfId="31862" xr:uid="{00000000-0005-0000-0000-00003E520000}"/>
    <cellStyle name="Normal 41 16 6" xfId="7870" xr:uid="{00000000-0005-0000-0000-00003F520000}"/>
    <cellStyle name="Normal 41 16 6 2" xfId="13094" xr:uid="{00000000-0005-0000-0000-000040520000}"/>
    <cellStyle name="Normal 41 16 6 2 2" xfId="14093" xr:uid="{00000000-0005-0000-0000-000041520000}"/>
    <cellStyle name="Normal 41 16 6 2 2 2" xfId="17178" xr:uid="{00000000-0005-0000-0000-000042520000}"/>
    <cellStyle name="Normal 41 16 6 2 2 2 2" xfId="29147" xr:uid="{00000000-0005-0000-0000-000043520000}"/>
    <cellStyle name="Normal 41 16 6 2 2 2 2 2" xfId="50753" xr:uid="{00000000-0005-0000-0000-000044520000}"/>
    <cellStyle name="Normal 41 16 6 2 2 2 3" xfId="23180" xr:uid="{00000000-0005-0000-0000-000045520000}"/>
    <cellStyle name="Normal 41 16 6 2 2 2 3 2" xfId="44817" xr:uid="{00000000-0005-0000-0000-000046520000}"/>
    <cellStyle name="Normal 41 16 6 2 2 2 4" xfId="38833" xr:uid="{00000000-0005-0000-0000-000047520000}"/>
    <cellStyle name="Normal 41 16 6 2 2 3" xfId="26165" xr:uid="{00000000-0005-0000-0000-000048520000}"/>
    <cellStyle name="Normal 41 16 6 2 2 3 2" xfId="47779" xr:uid="{00000000-0005-0000-0000-000049520000}"/>
    <cellStyle name="Normal 41 16 6 2 2 4" xfId="20198" xr:uid="{00000000-0005-0000-0000-00004A520000}"/>
    <cellStyle name="Normal 41 16 6 2 2 4 2" xfId="41840" xr:uid="{00000000-0005-0000-0000-00004B520000}"/>
    <cellStyle name="Normal 41 16 6 2 2 5" xfId="35830" xr:uid="{00000000-0005-0000-0000-00004C520000}"/>
    <cellStyle name="Normal 41 16 6 2 3" xfId="15067" xr:uid="{00000000-0005-0000-0000-00004D520000}"/>
    <cellStyle name="Normal 41 16 6 2 3 2" xfId="18152" xr:uid="{00000000-0005-0000-0000-00004E520000}"/>
    <cellStyle name="Normal 41 16 6 2 3 2 2" xfId="30119" xr:uid="{00000000-0005-0000-0000-00004F520000}"/>
    <cellStyle name="Normal 41 16 6 2 3 2 2 2" xfId="51725" xr:uid="{00000000-0005-0000-0000-000050520000}"/>
    <cellStyle name="Normal 41 16 6 2 3 2 3" xfId="24152" xr:uid="{00000000-0005-0000-0000-000051520000}"/>
    <cellStyle name="Normal 41 16 6 2 3 2 3 2" xfId="45789" xr:uid="{00000000-0005-0000-0000-000052520000}"/>
    <cellStyle name="Normal 41 16 6 2 3 2 4" xfId="39807" xr:uid="{00000000-0005-0000-0000-000053520000}"/>
    <cellStyle name="Normal 41 16 6 2 3 3" xfId="27137" xr:uid="{00000000-0005-0000-0000-000054520000}"/>
    <cellStyle name="Normal 41 16 6 2 3 3 2" xfId="48751" xr:uid="{00000000-0005-0000-0000-000055520000}"/>
    <cellStyle name="Normal 41 16 6 2 3 4" xfId="21170" xr:uid="{00000000-0005-0000-0000-000056520000}"/>
    <cellStyle name="Normal 41 16 6 2 3 4 2" xfId="42812" xr:uid="{00000000-0005-0000-0000-000057520000}"/>
    <cellStyle name="Normal 41 16 6 2 3 5" xfId="36804" xr:uid="{00000000-0005-0000-0000-000058520000}"/>
    <cellStyle name="Normal 41 16 6 2 4" xfId="16201" xr:uid="{00000000-0005-0000-0000-000059520000}"/>
    <cellStyle name="Normal 41 16 6 2 4 2" xfId="28171" xr:uid="{00000000-0005-0000-0000-00005A520000}"/>
    <cellStyle name="Normal 41 16 6 2 4 2 2" xfId="49777" xr:uid="{00000000-0005-0000-0000-00005B520000}"/>
    <cellStyle name="Normal 41 16 6 2 4 3" xfId="22204" xr:uid="{00000000-0005-0000-0000-00005C520000}"/>
    <cellStyle name="Normal 41 16 6 2 4 3 2" xfId="43841" xr:uid="{00000000-0005-0000-0000-00005D520000}"/>
    <cellStyle name="Normal 41 16 6 2 4 4" xfId="37856" xr:uid="{00000000-0005-0000-0000-00005E520000}"/>
    <cellStyle name="Normal 41 16 6 2 5" xfId="25189" xr:uid="{00000000-0005-0000-0000-00005F520000}"/>
    <cellStyle name="Normal 41 16 6 2 5 2" xfId="46806" xr:uid="{00000000-0005-0000-0000-000060520000}"/>
    <cellStyle name="Normal 41 16 6 2 6" xfId="19222" xr:uid="{00000000-0005-0000-0000-000061520000}"/>
    <cellStyle name="Normal 41 16 6 2 6 2" xfId="40864" xr:uid="{00000000-0005-0000-0000-000062520000}"/>
    <cellStyle name="Normal 41 16 6 2 7" xfId="34850" xr:uid="{00000000-0005-0000-0000-000063520000}"/>
    <cellStyle name="Normal 41 16 6 3" xfId="13414" xr:uid="{00000000-0005-0000-0000-000064520000}"/>
    <cellStyle name="Normal 41 16 6 3 2" xfId="14413" xr:uid="{00000000-0005-0000-0000-000065520000}"/>
    <cellStyle name="Normal 41 16 6 3 2 2" xfId="17498" xr:uid="{00000000-0005-0000-0000-000066520000}"/>
    <cellStyle name="Normal 41 16 6 3 2 2 2" xfId="29467" xr:uid="{00000000-0005-0000-0000-000067520000}"/>
    <cellStyle name="Normal 41 16 6 3 2 2 2 2" xfId="51073" xr:uid="{00000000-0005-0000-0000-000068520000}"/>
    <cellStyle name="Normal 41 16 6 3 2 2 3" xfId="23500" xr:uid="{00000000-0005-0000-0000-000069520000}"/>
    <cellStyle name="Normal 41 16 6 3 2 2 3 2" xfId="45137" xr:uid="{00000000-0005-0000-0000-00006A520000}"/>
    <cellStyle name="Normal 41 16 6 3 2 2 4" xfId="39153" xr:uid="{00000000-0005-0000-0000-00006B520000}"/>
    <cellStyle name="Normal 41 16 6 3 2 3" xfId="26485" xr:uid="{00000000-0005-0000-0000-00006C520000}"/>
    <cellStyle name="Normal 41 16 6 3 2 3 2" xfId="48099" xr:uid="{00000000-0005-0000-0000-00006D520000}"/>
    <cellStyle name="Normal 41 16 6 3 2 4" xfId="20518" xr:uid="{00000000-0005-0000-0000-00006E520000}"/>
    <cellStyle name="Normal 41 16 6 3 2 4 2" xfId="42160" xr:uid="{00000000-0005-0000-0000-00006F520000}"/>
    <cellStyle name="Normal 41 16 6 3 2 5" xfId="36150" xr:uid="{00000000-0005-0000-0000-000070520000}"/>
    <cellStyle name="Normal 41 16 6 3 3" xfId="15387" xr:uid="{00000000-0005-0000-0000-000071520000}"/>
    <cellStyle name="Normal 41 16 6 3 3 2" xfId="18472" xr:uid="{00000000-0005-0000-0000-000072520000}"/>
    <cellStyle name="Normal 41 16 6 3 3 2 2" xfId="30439" xr:uid="{00000000-0005-0000-0000-000073520000}"/>
    <cellStyle name="Normal 41 16 6 3 3 2 2 2" xfId="52045" xr:uid="{00000000-0005-0000-0000-000074520000}"/>
    <cellStyle name="Normal 41 16 6 3 3 2 3" xfId="24472" xr:uid="{00000000-0005-0000-0000-000075520000}"/>
    <cellStyle name="Normal 41 16 6 3 3 2 3 2" xfId="46109" xr:uid="{00000000-0005-0000-0000-000076520000}"/>
    <cellStyle name="Normal 41 16 6 3 3 2 4" xfId="40127" xr:uid="{00000000-0005-0000-0000-000077520000}"/>
    <cellStyle name="Normal 41 16 6 3 3 3" xfId="27457" xr:uid="{00000000-0005-0000-0000-000078520000}"/>
    <cellStyle name="Normal 41 16 6 3 3 3 2" xfId="49071" xr:uid="{00000000-0005-0000-0000-000079520000}"/>
    <cellStyle name="Normal 41 16 6 3 3 4" xfId="21490" xr:uid="{00000000-0005-0000-0000-00007A520000}"/>
    <cellStyle name="Normal 41 16 6 3 3 4 2" xfId="43132" xr:uid="{00000000-0005-0000-0000-00007B520000}"/>
    <cellStyle name="Normal 41 16 6 3 3 5" xfId="37124" xr:uid="{00000000-0005-0000-0000-00007C520000}"/>
    <cellStyle name="Normal 41 16 6 3 4" xfId="16521" xr:uid="{00000000-0005-0000-0000-00007D520000}"/>
    <cellStyle name="Normal 41 16 6 3 4 2" xfId="28491" xr:uid="{00000000-0005-0000-0000-00007E520000}"/>
    <cellStyle name="Normal 41 16 6 3 4 2 2" xfId="50097" xr:uid="{00000000-0005-0000-0000-00007F520000}"/>
    <cellStyle name="Normal 41 16 6 3 4 3" xfId="22524" xr:uid="{00000000-0005-0000-0000-000080520000}"/>
    <cellStyle name="Normal 41 16 6 3 4 3 2" xfId="44161" xr:uid="{00000000-0005-0000-0000-000081520000}"/>
    <cellStyle name="Normal 41 16 6 3 4 4" xfId="38176" xr:uid="{00000000-0005-0000-0000-000082520000}"/>
    <cellStyle name="Normal 41 16 6 3 5" xfId="25509" xr:uid="{00000000-0005-0000-0000-000083520000}"/>
    <cellStyle name="Normal 41 16 6 3 5 2" xfId="47126" xr:uid="{00000000-0005-0000-0000-000084520000}"/>
    <cellStyle name="Normal 41 16 6 3 6" xfId="19542" xr:uid="{00000000-0005-0000-0000-000085520000}"/>
    <cellStyle name="Normal 41 16 6 3 6 2" xfId="41184" xr:uid="{00000000-0005-0000-0000-000086520000}"/>
    <cellStyle name="Normal 41 16 6 3 7" xfId="35170" xr:uid="{00000000-0005-0000-0000-000087520000}"/>
    <cellStyle name="Normal 41 16 6 4" xfId="13772" xr:uid="{00000000-0005-0000-0000-000088520000}"/>
    <cellStyle name="Normal 41 16 6 4 2" xfId="16858" xr:uid="{00000000-0005-0000-0000-000089520000}"/>
    <cellStyle name="Normal 41 16 6 4 2 2" xfId="28827" xr:uid="{00000000-0005-0000-0000-00008A520000}"/>
    <cellStyle name="Normal 41 16 6 4 2 2 2" xfId="50433" xr:uid="{00000000-0005-0000-0000-00008B520000}"/>
    <cellStyle name="Normal 41 16 6 4 2 3" xfId="22860" xr:uid="{00000000-0005-0000-0000-00008C520000}"/>
    <cellStyle name="Normal 41 16 6 4 2 3 2" xfId="44497" xr:uid="{00000000-0005-0000-0000-00008D520000}"/>
    <cellStyle name="Normal 41 16 6 4 2 4" xfId="38513" xr:uid="{00000000-0005-0000-0000-00008E520000}"/>
    <cellStyle name="Normal 41 16 6 4 3" xfId="25845" xr:uid="{00000000-0005-0000-0000-00008F520000}"/>
    <cellStyle name="Normal 41 16 6 4 3 2" xfId="47459" xr:uid="{00000000-0005-0000-0000-000090520000}"/>
    <cellStyle name="Normal 41 16 6 4 4" xfId="19878" xr:uid="{00000000-0005-0000-0000-000091520000}"/>
    <cellStyle name="Normal 41 16 6 4 4 2" xfId="41520" xr:uid="{00000000-0005-0000-0000-000092520000}"/>
    <cellStyle name="Normal 41 16 6 4 5" xfId="35509" xr:uid="{00000000-0005-0000-0000-000093520000}"/>
    <cellStyle name="Normal 41 16 6 5" xfId="14746" xr:uid="{00000000-0005-0000-0000-000094520000}"/>
    <cellStyle name="Normal 41 16 6 5 2" xfId="17831" xr:uid="{00000000-0005-0000-0000-000095520000}"/>
    <cellStyle name="Normal 41 16 6 5 2 2" xfId="29799" xr:uid="{00000000-0005-0000-0000-000096520000}"/>
    <cellStyle name="Normal 41 16 6 5 2 2 2" xfId="51405" xr:uid="{00000000-0005-0000-0000-000097520000}"/>
    <cellStyle name="Normal 41 16 6 5 2 3" xfId="23832" xr:uid="{00000000-0005-0000-0000-000098520000}"/>
    <cellStyle name="Normal 41 16 6 5 2 3 2" xfId="45469" xr:uid="{00000000-0005-0000-0000-000099520000}"/>
    <cellStyle name="Normal 41 16 6 5 2 4" xfId="39486" xr:uid="{00000000-0005-0000-0000-00009A520000}"/>
    <cellStyle name="Normal 41 16 6 5 3" xfId="26817" xr:uid="{00000000-0005-0000-0000-00009B520000}"/>
    <cellStyle name="Normal 41 16 6 5 3 2" xfId="48431" xr:uid="{00000000-0005-0000-0000-00009C520000}"/>
    <cellStyle name="Normal 41 16 6 5 4" xfId="20850" xr:uid="{00000000-0005-0000-0000-00009D520000}"/>
    <cellStyle name="Normal 41 16 6 5 4 2" xfId="42492" xr:uid="{00000000-0005-0000-0000-00009E520000}"/>
    <cellStyle name="Normal 41 16 6 5 5" xfId="36483" xr:uid="{00000000-0005-0000-0000-00009F520000}"/>
    <cellStyle name="Normal 41 16 6 6" xfId="15859" xr:uid="{00000000-0005-0000-0000-0000A0520000}"/>
    <cellStyle name="Normal 41 16 6 6 2" xfId="27831" xr:uid="{00000000-0005-0000-0000-0000A1520000}"/>
    <cellStyle name="Normal 41 16 6 6 2 2" xfId="49437" xr:uid="{00000000-0005-0000-0000-0000A2520000}"/>
    <cellStyle name="Normal 41 16 6 6 3" xfId="21864" xr:uid="{00000000-0005-0000-0000-0000A3520000}"/>
    <cellStyle name="Normal 41 16 6 6 3 2" xfId="43501" xr:uid="{00000000-0005-0000-0000-0000A4520000}"/>
    <cellStyle name="Normal 41 16 6 6 4" xfId="37514" xr:uid="{00000000-0005-0000-0000-0000A5520000}"/>
    <cellStyle name="Normal 41 16 6 7" xfId="24846" xr:uid="{00000000-0005-0000-0000-0000A6520000}"/>
    <cellStyle name="Normal 41 16 6 7 2" xfId="46466" xr:uid="{00000000-0005-0000-0000-0000A7520000}"/>
    <cellStyle name="Normal 41 16 6 8" xfId="18879" xr:uid="{00000000-0005-0000-0000-0000A8520000}"/>
    <cellStyle name="Normal 41 16 6 8 2" xfId="40521" xr:uid="{00000000-0005-0000-0000-0000A9520000}"/>
    <cellStyle name="Normal 41 16 6 9" xfId="31837" xr:uid="{00000000-0005-0000-0000-0000AA520000}"/>
    <cellStyle name="Normal 41 16 7" xfId="8508" xr:uid="{00000000-0005-0000-0000-0000AB520000}"/>
    <cellStyle name="Normal 41 16 7 2" xfId="13150" xr:uid="{00000000-0005-0000-0000-0000AC520000}"/>
    <cellStyle name="Normal 41 16 7 2 2" xfId="14149" xr:uid="{00000000-0005-0000-0000-0000AD520000}"/>
    <cellStyle name="Normal 41 16 7 2 2 2" xfId="17234" xr:uid="{00000000-0005-0000-0000-0000AE520000}"/>
    <cellStyle name="Normal 41 16 7 2 2 2 2" xfId="29203" xr:uid="{00000000-0005-0000-0000-0000AF520000}"/>
    <cellStyle name="Normal 41 16 7 2 2 2 2 2" xfId="50809" xr:uid="{00000000-0005-0000-0000-0000B0520000}"/>
    <cellStyle name="Normal 41 16 7 2 2 2 3" xfId="23236" xr:uid="{00000000-0005-0000-0000-0000B1520000}"/>
    <cellStyle name="Normal 41 16 7 2 2 2 3 2" xfId="44873" xr:uid="{00000000-0005-0000-0000-0000B2520000}"/>
    <cellStyle name="Normal 41 16 7 2 2 2 4" xfId="38889" xr:uid="{00000000-0005-0000-0000-0000B3520000}"/>
    <cellStyle name="Normal 41 16 7 2 2 3" xfId="26221" xr:uid="{00000000-0005-0000-0000-0000B4520000}"/>
    <cellStyle name="Normal 41 16 7 2 2 3 2" xfId="47835" xr:uid="{00000000-0005-0000-0000-0000B5520000}"/>
    <cellStyle name="Normal 41 16 7 2 2 4" xfId="20254" xr:uid="{00000000-0005-0000-0000-0000B6520000}"/>
    <cellStyle name="Normal 41 16 7 2 2 4 2" xfId="41896" xr:uid="{00000000-0005-0000-0000-0000B7520000}"/>
    <cellStyle name="Normal 41 16 7 2 2 5" xfId="35886" xr:uid="{00000000-0005-0000-0000-0000B8520000}"/>
    <cellStyle name="Normal 41 16 7 2 3" xfId="15123" xr:uid="{00000000-0005-0000-0000-0000B9520000}"/>
    <cellStyle name="Normal 41 16 7 2 3 2" xfId="18208" xr:uid="{00000000-0005-0000-0000-0000BA520000}"/>
    <cellStyle name="Normal 41 16 7 2 3 2 2" xfId="30175" xr:uid="{00000000-0005-0000-0000-0000BB520000}"/>
    <cellStyle name="Normal 41 16 7 2 3 2 2 2" xfId="51781" xr:uid="{00000000-0005-0000-0000-0000BC520000}"/>
    <cellStyle name="Normal 41 16 7 2 3 2 3" xfId="24208" xr:uid="{00000000-0005-0000-0000-0000BD520000}"/>
    <cellStyle name="Normal 41 16 7 2 3 2 3 2" xfId="45845" xr:uid="{00000000-0005-0000-0000-0000BE520000}"/>
    <cellStyle name="Normal 41 16 7 2 3 2 4" xfId="39863" xr:uid="{00000000-0005-0000-0000-0000BF520000}"/>
    <cellStyle name="Normal 41 16 7 2 3 3" xfId="27193" xr:uid="{00000000-0005-0000-0000-0000C0520000}"/>
    <cellStyle name="Normal 41 16 7 2 3 3 2" xfId="48807" xr:uid="{00000000-0005-0000-0000-0000C1520000}"/>
    <cellStyle name="Normal 41 16 7 2 3 4" xfId="21226" xr:uid="{00000000-0005-0000-0000-0000C2520000}"/>
    <cellStyle name="Normal 41 16 7 2 3 4 2" xfId="42868" xr:uid="{00000000-0005-0000-0000-0000C3520000}"/>
    <cellStyle name="Normal 41 16 7 2 3 5" xfId="36860" xr:uid="{00000000-0005-0000-0000-0000C4520000}"/>
    <cellStyle name="Normal 41 16 7 2 4" xfId="16257" xr:uid="{00000000-0005-0000-0000-0000C5520000}"/>
    <cellStyle name="Normal 41 16 7 2 4 2" xfId="28227" xr:uid="{00000000-0005-0000-0000-0000C6520000}"/>
    <cellStyle name="Normal 41 16 7 2 4 2 2" xfId="49833" xr:uid="{00000000-0005-0000-0000-0000C7520000}"/>
    <cellStyle name="Normal 41 16 7 2 4 3" xfId="22260" xr:uid="{00000000-0005-0000-0000-0000C8520000}"/>
    <cellStyle name="Normal 41 16 7 2 4 3 2" xfId="43897" xr:uid="{00000000-0005-0000-0000-0000C9520000}"/>
    <cellStyle name="Normal 41 16 7 2 4 4" xfId="37912" xr:uid="{00000000-0005-0000-0000-0000CA520000}"/>
    <cellStyle name="Normal 41 16 7 2 5" xfId="25245" xr:uid="{00000000-0005-0000-0000-0000CB520000}"/>
    <cellStyle name="Normal 41 16 7 2 5 2" xfId="46862" xr:uid="{00000000-0005-0000-0000-0000CC520000}"/>
    <cellStyle name="Normal 41 16 7 2 6" xfId="19278" xr:uid="{00000000-0005-0000-0000-0000CD520000}"/>
    <cellStyle name="Normal 41 16 7 2 6 2" xfId="40920" xr:uid="{00000000-0005-0000-0000-0000CE520000}"/>
    <cellStyle name="Normal 41 16 7 2 7" xfId="34906" xr:uid="{00000000-0005-0000-0000-0000CF520000}"/>
    <cellStyle name="Normal 41 16 7 3" xfId="13470" xr:uid="{00000000-0005-0000-0000-0000D0520000}"/>
    <cellStyle name="Normal 41 16 7 3 2" xfId="14469" xr:uid="{00000000-0005-0000-0000-0000D1520000}"/>
    <cellStyle name="Normal 41 16 7 3 2 2" xfId="17554" xr:uid="{00000000-0005-0000-0000-0000D2520000}"/>
    <cellStyle name="Normal 41 16 7 3 2 2 2" xfId="29523" xr:uid="{00000000-0005-0000-0000-0000D3520000}"/>
    <cellStyle name="Normal 41 16 7 3 2 2 2 2" xfId="51129" xr:uid="{00000000-0005-0000-0000-0000D4520000}"/>
    <cellStyle name="Normal 41 16 7 3 2 2 3" xfId="23556" xr:uid="{00000000-0005-0000-0000-0000D5520000}"/>
    <cellStyle name="Normal 41 16 7 3 2 2 3 2" xfId="45193" xr:uid="{00000000-0005-0000-0000-0000D6520000}"/>
    <cellStyle name="Normal 41 16 7 3 2 2 4" xfId="39209" xr:uid="{00000000-0005-0000-0000-0000D7520000}"/>
    <cellStyle name="Normal 41 16 7 3 2 3" xfId="26541" xr:uid="{00000000-0005-0000-0000-0000D8520000}"/>
    <cellStyle name="Normal 41 16 7 3 2 3 2" xfId="48155" xr:uid="{00000000-0005-0000-0000-0000D9520000}"/>
    <cellStyle name="Normal 41 16 7 3 2 4" xfId="20574" xr:uid="{00000000-0005-0000-0000-0000DA520000}"/>
    <cellStyle name="Normal 41 16 7 3 2 4 2" xfId="42216" xr:uid="{00000000-0005-0000-0000-0000DB520000}"/>
    <cellStyle name="Normal 41 16 7 3 2 5" xfId="36206" xr:uid="{00000000-0005-0000-0000-0000DC520000}"/>
    <cellStyle name="Normal 41 16 7 3 3" xfId="15443" xr:uid="{00000000-0005-0000-0000-0000DD520000}"/>
    <cellStyle name="Normal 41 16 7 3 3 2" xfId="18528" xr:uid="{00000000-0005-0000-0000-0000DE520000}"/>
    <cellStyle name="Normal 41 16 7 3 3 2 2" xfId="30495" xr:uid="{00000000-0005-0000-0000-0000DF520000}"/>
    <cellStyle name="Normal 41 16 7 3 3 2 2 2" xfId="52101" xr:uid="{00000000-0005-0000-0000-0000E0520000}"/>
    <cellStyle name="Normal 41 16 7 3 3 2 3" xfId="24528" xr:uid="{00000000-0005-0000-0000-0000E1520000}"/>
    <cellStyle name="Normal 41 16 7 3 3 2 3 2" xfId="46165" xr:uid="{00000000-0005-0000-0000-0000E2520000}"/>
    <cellStyle name="Normal 41 16 7 3 3 2 4" xfId="40183" xr:uid="{00000000-0005-0000-0000-0000E3520000}"/>
    <cellStyle name="Normal 41 16 7 3 3 3" xfId="27513" xr:uid="{00000000-0005-0000-0000-0000E4520000}"/>
    <cellStyle name="Normal 41 16 7 3 3 3 2" xfId="49127" xr:uid="{00000000-0005-0000-0000-0000E5520000}"/>
    <cellStyle name="Normal 41 16 7 3 3 4" xfId="21546" xr:uid="{00000000-0005-0000-0000-0000E6520000}"/>
    <cellStyle name="Normal 41 16 7 3 3 4 2" xfId="43188" xr:uid="{00000000-0005-0000-0000-0000E7520000}"/>
    <cellStyle name="Normal 41 16 7 3 3 5" xfId="37180" xr:uid="{00000000-0005-0000-0000-0000E8520000}"/>
    <cellStyle name="Normal 41 16 7 3 4" xfId="16577" xr:uid="{00000000-0005-0000-0000-0000E9520000}"/>
    <cellStyle name="Normal 41 16 7 3 4 2" xfId="28547" xr:uid="{00000000-0005-0000-0000-0000EA520000}"/>
    <cellStyle name="Normal 41 16 7 3 4 2 2" xfId="50153" xr:uid="{00000000-0005-0000-0000-0000EB520000}"/>
    <cellStyle name="Normal 41 16 7 3 4 3" xfId="22580" xr:uid="{00000000-0005-0000-0000-0000EC520000}"/>
    <cellStyle name="Normal 41 16 7 3 4 3 2" xfId="44217" xr:uid="{00000000-0005-0000-0000-0000ED520000}"/>
    <cellStyle name="Normal 41 16 7 3 4 4" xfId="38232" xr:uid="{00000000-0005-0000-0000-0000EE520000}"/>
    <cellStyle name="Normal 41 16 7 3 5" xfId="25565" xr:uid="{00000000-0005-0000-0000-0000EF520000}"/>
    <cellStyle name="Normal 41 16 7 3 5 2" xfId="47182" xr:uid="{00000000-0005-0000-0000-0000F0520000}"/>
    <cellStyle name="Normal 41 16 7 3 6" xfId="19598" xr:uid="{00000000-0005-0000-0000-0000F1520000}"/>
    <cellStyle name="Normal 41 16 7 3 6 2" xfId="41240" xr:uid="{00000000-0005-0000-0000-0000F2520000}"/>
    <cellStyle name="Normal 41 16 7 3 7" xfId="35226" xr:uid="{00000000-0005-0000-0000-0000F3520000}"/>
    <cellStyle name="Normal 41 16 7 4" xfId="13828" xr:uid="{00000000-0005-0000-0000-0000F4520000}"/>
    <cellStyle name="Normal 41 16 7 4 2" xfId="16914" xr:uid="{00000000-0005-0000-0000-0000F5520000}"/>
    <cellStyle name="Normal 41 16 7 4 2 2" xfId="28883" xr:uid="{00000000-0005-0000-0000-0000F6520000}"/>
    <cellStyle name="Normal 41 16 7 4 2 2 2" xfId="50489" xr:uid="{00000000-0005-0000-0000-0000F7520000}"/>
    <cellStyle name="Normal 41 16 7 4 2 3" xfId="22916" xr:uid="{00000000-0005-0000-0000-0000F8520000}"/>
    <cellStyle name="Normal 41 16 7 4 2 3 2" xfId="44553" xr:uid="{00000000-0005-0000-0000-0000F9520000}"/>
    <cellStyle name="Normal 41 16 7 4 2 4" xfId="38569" xr:uid="{00000000-0005-0000-0000-0000FA520000}"/>
    <cellStyle name="Normal 41 16 7 4 3" xfId="25901" xr:uid="{00000000-0005-0000-0000-0000FB520000}"/>
    <cellStyle name="Normal 41 16 7 4 3 2" xfId="47515" xr:uid="{00000000-0005-0000-0000-0000FC520000}"/>
    <cellStyle name="Normal 41 16 7 4 4" xfId="19934" xr:uid="{00000000-0005-0000-0000-0000FD520000}"/>
    <cellStyle name="Normal 41 16 7 4 4 2" xfId="41576" xr:uid="{00000000-0005-0000-0000-0000FE520000}"/>
    <cellStyle name="Normal 41 16 7 4 5" xfId="35565" xr:uid="{00000000-0005-0000-0000-0000FF520000}"/>
    <cellStyle name="Normal 41 16 7 5" xfId="14802" xr:uid="{00000000-0005-0000-0000-000000530000}"/>
    <cellStyle name="Normal 41 16 7 5 2" xfId="17887" xr:uid="{00000000-0005-0000-0000-000001530000}"/>
    <cellStyle name="Normal 41 16 7 5 2 2" xfId="29855" xr:uid="{00000000-0005-0000-0000-000002530000}"/>
    <cellStyle name="Normal 41 16 7 5 2 2 2" xfId="51461" xr:uid="{00000000-0005-0000-0000-000003530000}"/>
    <cellStyle name="Normal 41 16 7 5 2 3" xfId="23888" xr:uid="{00000000-0005-0000-0000-000004530000}"/>
    <cellStyle name="Normal 41 16 7 5 2 3 2" xfId="45525" xr:uid="{00000000-0005-0000-0000-000005530000}"/>
    <cellStyle name="Normal 41 16 7 5 2 4" xfId="39542" xr:uid="{00000000-0005-0000-0000-000006530000}"/>
    <cellStyle name="Normal 41 16 7 5 3" xfId="26873" xr:uid="{00000000-0005-0000-0000-000007530000}"/>
    <cellStyle name="Normal 41 16 7 5 3 2" xfId="48487" xr:uid="{00000000-0005-0000-0000-000008530000}"/>
    <cellStyle name="Normal 41 16 7 5 4" xfId="20906" xr:uid="{00000000-0005-0000-0000-000009530000}"/>
    <cellStyle name="Normal 41 16 7 5 4 2" xfId="42548" xr:uid="{00000000-0005-0000-0000-00000A530000}"/>
    <cellStyle name="Normal 41 16 7 5 5" xfId="36539" xr:uid="{00000000-0005-0000-0000-00000B530000}"/>
    <cellStyle name="Normal 41 16 7 6" xfId="15915" xr:uid="{00000000-0005-0000-0000-00000C530000}"/>
    <cellStyle name="Normal 41 16 7 6 2" xfId="27887" xr:uid="{00000000-0005-0000-0000-00000D530000}"/>
    <cellStyle name="Normal 41 16 7 6 2 2" xfId="49493" xr:uid="{00000000-0005-0000-0000-00000E530000}"/>
    <cellStyle name="Normal 41 16 7 6 3" xfId="21920" xr:uid="{00000000-0005-0000-0000-00000F530000}"/>
    <cellStyle name="Normal 41 16 7 6 3 2" xfId="43557" xr:uid="{00000000-0005-0000-0000-000010530000}"/>
    <cellStyle name="Normal 41 16 7 6 4" xfId="37570" xr:uid="{00000000-0005-0000-0000-000011530000}"/>
    <cellStyle name="Normal 41 16 7 7" xfId="24902" xr:uid="{00000000-0005-0000-0000-000012530000}"/>
    <cellStyle name="Normal 41 16 7 7 2" xfId="46522" xr:uid="{00000000-0005-0000-0000-000013530000}"/>
    <cellStyle name="Normal 41 16 7 8" xfId="18935" xr:uid="{00000000-0005-0000-0000-000014530000}"/>
    <cellStyle name="Normal 41 16 7 8 2" xfId="40577" xr:uid="{00000000-0005-0000-0000-000015530000}"/>
    <cellStyle name="Normal 41 16 7 9" xfId="31976" xr:uid="{00000000-0005-0000-0000-000016530000}"/>
    <cellStyle name="Normal 41 16 8" xfId="12892" xr:uid="{00000000-0005-0000-0000-000017530000}"/>
    <cellStyle name="Normal 41 16 8 2" xfId="13891" xr:uid="{00000000-0005-0000-0000-000018530000}"/>
    <cellStyle name="Normal 41 16 8 2 2" xfId="16976" xr:uid="{00000000-0005-0000-0000-000019530000}"/>
    <cellStyle name="Normal 41 16 8 2 2 2" xfId="28945" xr:uid="{00000000-0005-0000-0000-00001A530000}"/>
    <cellStyle name="Normal 41 16 8 2 2 2 2" xfId="50551" xr:uid="{00000000-0005-0000-0000-00001B530000}"/>
    <cellStyle name="Normal 41 16 8 2 2 3" xfId="22978" xr:uid="{00000000-0005-0000-0000-00001C530000}"/>
    <cellStyle name="Normal 41 16 8 2 2 3 2" xfId="44615" xr:uid="{00000000-0005-0000-0000-00001D530000}"/>
    <cellStyle name="Normal 41 16 8 2 2 4" xfId="38631" xr:uid="{00000000-0005-0000-0000-00001E530000}"/>
    <cellStyle name="Normal 41 16 8 2 3" xfId="25963" xr:uid="{00000000-0005-0000-0000-00001F530000}"/>
    <cellStyle name="Normal 41 16 8 2 3 2" xfId="47577" xr:uid="{00000000-0005-0000-0000-000020530000}"/>
    <cellStyle name="Normal 41 16 8 2 4" xfId="19996" xr:uid="{00000000-0005-0000-0000-000021530000}"/>
    <cellStyle name="Normal 41 16 8 2 4 2" xfId="41638" xr:uid="{00000000-0005-0000-0000-000022530000}"/>
    <cellStyle name="Normal 41 16 8 2 5" xfId="35628" xr:uid="{00000000-0005-0000-0000-000023530000}"/>
    <cellStyle name="Normal 41 16 8 3" xfId="14865" xr:uid="{00000000-0005-0000-0000-000024530000}"/>
    <cellStyle name="Normal 41 16 8 3 2" xfId="17950" xr:uid="{00000000-0005-0000-0000-000025530000}"/>
    <cellStyle name="Normal 41 16 8 3 2 2" xfId="29917" xr:uid="{00000000-0005-0000-0000-000026530000}"/>
    <cellStyle name="Normal 41 16 8 3 2 2 2" xfId="51523" xr:uid="{00000000-0005-0000-0000-000027530000}"/>
    <cellStyle name="Normal 41 16 8 3 2 3" xfId="23950" xr:uid="{00000000-0005-0000-0000-000028530000}"/>
    <cellStyle name="Normal 41 16 8 3 2 3 2" xfId="45587" xr:uid="{00000000-0005-0000-0000-000029530000}"/>
    <cellStyle name="Normal 41 16 8 3 2 4" xfId="39605" xr:uid="{00000000-0005-0000-0000-00002A530000}"/>
    <cellStyle name="Normal 41 16 8 3 3" xfId="26935" xr:uid="{00000000-0005-0000-0000-00002B530000}"/>
    <cellStyle name="Normal 41 16 8 3 3 2" xfId="48549" xr:uid="{00000000-0005-0000-0000-00002C530000}"/>
    <cellStyle name="Normal 41 16 8 3 4" xfId="20968" xr:uid="{00000000-0005-0000-0000-00002D530000}"/>
    <cellStyle name="Normal 41 16 8 3 4 2" xfId="42610" xr:uid="{00000000-0005-0000-0000-00002E530000}"/>
    <cellStyle name="Normal 41 16 8 3 5" xfId="36602" xr:uid="{00000000-0005-0000-0000-00002F530000}"/>
    <cellStyle name="Normal 41 16 8 4" xfId="15999" xr:uid="{00000000-0005-0000-0000-000030530000}"/>
    <cellStyle name="Normal 41 16 8 4 2" xfId="27969" xr:uid="{00000000-0005-0000-0000-000031530000}"/>
    <cellStyle name="Normal 41 16 8 4 2 2" xfId="49575" xr:uid="{00000000-0005-0000-0000-000032530000}"/>
    <cellStyle name="Normal 41 16 8 4 3" xfId="22002" xr:uid="{00000000-0005-0000-0000-000033530000}"/>
    <cellStyle name="Normal 41 16 8 4 3 2" xfId="43639" xr:uid="{00000000-0005-0000-0000-000034530000}"/>
    <cellStyle name="Normal 41 16 8 4 4" xfId="37654" xr:uid="{00000000-0005-0000-0000-000035530000}"/>
    <cellStyle name="Normal 41 16 8 5" xfId="24987" xr:uid="{00000000-0005-0000-0000-000036530000}"/>
    <cellStyle name="Normal 41 16 8 5 2" xfId="46604" xr:uid="{00000000-0005-0000-0000-000037530000}"/>
    <cellStyle name="Normal 41 16 8 6" xfId="19020" xr:uid="{00000000-0005-0000-0000-000038530000}"/>
    <cellStyle name="Normal 41 16 8 6 2" xfId="40662" xr:uid="{00000000-0005-0000-0000-000039530000}"/>
    <cellStyle name="Normal 41 16 8 7" xfId="34648" xr:uid="{00000000-0005-0000-0000-00003A530000}"/>
    <cellStyle name="Normal 41 16 9" xfId="13212" xr:uid="{00000000-0005-0000-0000-00003B530000}"/>
    <cellStyle name="Normal 41 16 9 2" xfId="14211" xr:uid="{00000000-0005-0000-0000-00003C530000}"/>
    <cellStyle name="Normal 41 16 9 2 2" xfId="17296" xr:uid="{00000000-0005-0000-0000-00003D530000}"/>
    <cellStyle name="Normal 41 16 9 2 2 2" xfId="29265" xr:uid="{00000000-0005-0000-0000-00003E530000}"/>
    <cellStyle name="Normal 41 16 9 2 2 2 2" xfId="50871" xr:uid="{00000000-0005-0000-0000-00003F530000}"/>
    <cellStyle name="Normal 41 16 9 2 2 3" xfId="23298" xr:uid="{00000000-0005-0000-0000-000040530000}"/>
    <cellStyle name="Normal 41 16 9 2 2 3 2" xfId="44935" xr:uid="{00000000-0005-0000-0000-000041530000}"/>
    <cellStyle name="Normal 41 16 9 2 2 4" xfId="38951" xr:uid="{00000000-0005-0000-0000-000042530000}"/>
    <cellStyle name="Normal 41 16 9 2 3" xfId="26283" xr:uid="{00000000-0005-0000-0000-000043530000}"/>
    <cellStyle name="Normal 41 16 9 2 3 2" xfId="47897" xr:uid="{00000000-0005-0000-0000-000044530000}"/>
    <cellStyle name="Normal 41 16 9 2 4" xfId="20316" xr:uid="{00000000-0005-0000-0000-000045530000}"/>
    <cellStyle name="Normal 41 16 9 2 4 2" xfId="41958" xr:uid="{00000000-0005-0000-0000-000046530000}"/>
    <cellStyle name="Normal 41 16 9 2 5" xfId="35948" xr:uid="{00000000-0005-0000-0000-000047530000}"/>
    <cellStyle name="Normal 41 16 9 3" xfId="15185" xr:uid="{00000000-0005-0000-0000-000048530000}"/>
    <cellStyle name="Normal 41 16 9 3 2" xfId="18270" xr:uid="{00000000-0005-0000-0000-000049530000}"/>
    <cellStyle name="Normal 41 16 9 3 2 2" xfId="30237" xr:uid="{00000000-0005-0000-0000-00004A530000}"/>
    <cellStyle name="Normal 41 16 9 3 2 2 2" xfId="51843" xr:uid="{00000000-0005-0000-0000-00004B530000}"/>
    <cellStyle name="Normal 41 16 9 3 2 3" xfId="24270" xr:uid="{00000000-0005-0000-0000-00004C530000}"/>
    <cellStyle name="Normal 41 16 9 3 2 3 2" xfId="45907" xr:uid="{00000000-0005-0000-0000-00004D530000}"/>
    <cellStyle name="Normal 41 16 9 3 2 4" xfId="39925" xr:uid="{00000000-0005-0000-0000-00004E530000}"/>
    <cellStyle name="Normal 41 16 9 3 3" xfId="27255" xr:uid="{00000000-0005-0000-0000-00004F530000}"/>
    <cellStyle name="Normal 41 16 9 3 3 2" xfId="48869" xr:uid="{00000000-0005-0000-0000-000050530000}"/>
    <cellStyle name="Normal 41 16 9 3 4" xfId="21288" xr:uid="{00000000-0005-0000-0000-000051530000}"/>
    <cellStyle name="Normal 41 16 9 3 4 2" xfId="42930" xr:uid="{00000000-0005-0000-0000-000052530000}"/>
    <cellStyle name="Normal 41 16 9 3 5" xfId="36922" xr:uid="{00000000-0005-0000-0000-000053530000}"/>
    <cellStyle name="Normal 41 16 9 4" xfId="16319" xr:uid="{00000000-0005-0000-0000-000054530000}"/>
    <cellStyle name="Normal 41 16 9 4 2" xfId="28289" xr:uid="{00000000-0005-0000-0000-000055530000}"/>
    <cellStyle name="Normal 41 16 9 4 2 2" xfId="49895" xr:uid="{00000000-0005-0000-0000-000056530000}"/>
    <cellStyle name="Normal 41 16 9 4 3" xfId="22322" xr:uid="{00000000-0005-0000-0000-000057530000}"/>
    <cellStyle name="Normal 41 16 9 4 3 2" xfId="43959" xr:uid="{00000000-0005-0000-0000-000058530000}"/>
    <cellStyle name="Normal 41 16 9 4 4" xfId="37974" xr:uid="{00000000-0005-0000-0000-000059530000}"/>
    <cellStyle name="Normal 41 16 9 5" xfId="25307" xr:uid="{00000000-0005-0000-0000-00005A530000}"/>
    <cellStyle name="Normal 41 16 9 5 2" xfId="46924" xr:uid="{00000000-0005-0000-0000-00005B530000}"/>
    <cellStyle name="Normal 41 16 9 6" xfId="19340" xr:uid="{00000000-0005-0000-0000-00005C530000}"/>
    <cellStyle name="Normal 41 16 9 6 2" xfId="40982" xr:uid="{00000000-0005-0000-0000-00005D530000}"/>
    <cellStyle name="Normal 41 16 9 7" xfId="34968" xr:uid="{00000000-0005-0000-0000-00005E530000}"/>
    <cellStyle name="Normal 41 17" xfId="5657" xr:uid="{00000000-0005-0000-0000-00005F530000}"/>
    <cellStyle name="Normal 41 17 10" xfId="13570" xr:uid="{00000000-0005-0000-0000-000060530000}"/>
    <cellStyle name="Normal 41 17 10 2" xfId="16656" xr:uid="{00000000-0005-0000-0000-000061530000}"/>
    <cellStyle name="Normal 41 17 10 2 2" xfId="28626" xr:uid="{00000000-0005-0000-0000-000062530000}"/>
    <cellStyle name="Normal 41 17 10 2 2 2" xfId="50232" xr:uid="{00000000-0005-0000-0000-000063530000}"/>
    <cellStyle name="Normal 41 17 10 2 3" xfId="22659" xr:uid="{00000000-0005-0000-0000-000064530000}"/>
    <cellStyle name="Normal 41 17 10 2 3 2" xfId="44296" xr:uid="{00000000-0005-0000-0000-000065530000}"/>
    <cellStyle name="Normal 41 17 10 2 4" xfId="38311" xr:uid="{00000000-0005-0000-0000-000066530000}"/>
    <cellStyle name="Normal 41 17 10 3" xfId="25644" xr:uid="{00000000-0005-0000-0000-000067530000}"/>
    <cellStyle name="Normal 41 17 10 3 2" xfId="47258" xr:uid="{00000000-0005-0000-0000-000068530000}"/>
    <cellStyle name="Normal 41 17 10 4" xfId="19677" xr:uid="{00000000-0005-0000-0000-000069530000}"/>
    <cellStyle name="Normal 41 17 10 4 2" xfId="41319" xr:uid="{00000000-0005-0000-0000-00006A530000}"/>
    <cellStyle name="Normal 41 17 10 5" xfId="35307" xr:uid="{00000000-0005-0000-0000-00006B530000}"/>
    <cellStyle name="Normal 41 17 11" xfId="14545" xr:uid="{00000000-0005-0000-0000-00006C530000}"/>
    <cellStyle name="Normal 41 17 11 2" xfId="17630" xr:uid="{00000000-0005-0000-0000-00006D530000}"/>
    <cellStyle name="Normal 41 17 11 2 2" xfId="29598" xr:uid="{00000000-0005-0000-0000-00006E530000}"/>
    <cellStyle name="Normal 41 17 11 2 2 2" xfId="51204" xr:uid="{00000000-0005-0000-0000-00006F530000}"/>
    <cellStyle name="Normal 41 17 11 2 3" xfId="23631" xr:uid="{00000000-0005-0000-0000-000070530000}"/>
    <cellStyle name="Normal 41 17 11 2 3 2" xfId="45268" xr:uid="{00000000-0005-0000-0000-000071530000}"/>
    <cellStyle name="Normal 41 17 11 2 4" xfId="39285" xr:uid="{00000000-0005-0000-0000-000072530000}"/>
    <cellStyle name="Normal 41 17 11 3" xfId="26616" xr:uid="{00000000-0005-0000-0000-000073530000}"/>
    <cellStyle name="Normal 41 17 11 3 2" xfId="48230" xr:uid="{00000000-0005-0000-0000-000074530000}"/>
    <cellStyle name="Normal 41 17 11 4" xfId="20649" xr:uid="{00000000-0005-0000-0000-000075530000}"/>
    <cellStyle name="Normal 41 17 11 4 2" xfId="42291" xr:uid="{00000000-0005-0000-0000-000076530000}"/>
    <cellStyle name="Normal 41 17 11 5" xfId="36282" xr:uid="{00000000-0005-0000-0000-000077530000}"/>
    <cellStyle name="Normal 41 17 12" xfId="15658" xr:uid="{00000000-0005-0000-0000-000078530000}"/>
    <cellStyle name="Normal 41 17 12 2" xfId="27630" xr:uid="{00000000-0005-0000-0000-000079530000}"/>
    <cellStyle name="Normal 41 17 12 2 2" xfId="49236" xr:uid="{00000000-0005-0000-0000-00007A530000}"/>
    <cellStyle name="Normal 41 17 12 3" xfId="21663" xr:uid="{00000000-0005-0000-0000-00007B530000}"/>
    <cellStyle name="Normal 41 17 12 3 2" xfId="43300" xr:uid="{00000000-0005-0000-0000-00007C530000}"/>
    <cellStyle name="Normal 41 17 12 4" xfId="37313" xr:uid="{00000000-0005-0000-0000-00007D530000}"/>
    <cellStyle name="Normal 41 17 13" xfId="24645" xr:uid="{00000000-0005-0000-0000-00007E530000}"/>
    <cellStyle name="Normal 41 17 13 2" xfId="46265" xr:uid="{00000000-0005-0000-0000-00007F530000}"/>
    <cellStyle name="Normal 41 17 14" xfId="18678" xr:uid="{00000000-0005-0000-0000-000080530000}"/>
    <cellStyle name="Normal 41 17 14 2" xfId="40320" xr:uid="{00000000-0005-0000-0000-000081530000}"/>
    <cellStyle name="Normal 41 17 15" xfId="31243" xr:uid="{00000000-0005-0000-0000-000082530000}"/>
    <cellStyle name="Normal 41 17 2" xfId="7285" xr:uid="{00000000-0005-0000-0000-000083530000}"/>
    <cellStyle name="Normal 41 17 2 2" xfId="12982" xr:uid="{00000000-0005-0000-0000-000084530000}"/>
    <cellStyle name="Normal 41 17 2 2 2" xfId="13981" xr:uid="{00000000-0005-0000-0000-000085530000}"/>
    <cellStyle name="Normal 41 17 2 2 2 2" xfId="17066" xr:uid="{00000000-0005-0000-0000-000086530000}"/>
    <cellStyle name="Normal 41 17 2 2 2 2 2" xfId="29035" xr:uid="{00000000-0005-0000-0000-000087530000}"/>
    <cellStyle name="Normal 41 17 2 2 2 2 2 2" xfId="50641" xr:uid="{00000000-0005-0000-0000-000088530000}"/>
    <cellStyle name="Normal 41 17 2 2 2 2 3" xfId="23068" xr:uid="{00000000-0005-0000-0000-000089530000}"/>
    <cellStyle name="Normal 41 17 2 2 2 2 3 2" xfId="44705" xr:uid="{00000000-0005-0000-0000-00008A530000}"/>
    <cellStyle name="Normal 41 17 2 2 2 2 4" xfId="38721" xr:uid="{00000000-0005-0000-0000-00008B530000}"/>
    <cellStyle name="Normal 41 17 2 2 2 3" xfId="26053" xr:uid="{00000000-0005-0000-0000-00008C530000}"/>
    <cellStyle name="Normal 41 17 2 2 2 3 2" xfId="47667" xr:uid="{00000000-0005-0000-0000-00008D530000}"/>
    <cellStyle name="Normal 41 17 2 2 2 4" xfId="20086" xr:uid="{00000000-0005-0000-0000-00008E530000}"/>
    <cellStyle name="Normal 41 17 2 2 2 4 2" xfId="41728" xr:uid="{00000000-0005-0000-0000-00008F530000}"/>
    <cellStyle name="Normal 41 17 2 2 2 5" xfId="35718" xr:uid="{00000000-0005-0000-0000-000090530000}"/>
    <cellStyle name="Normal 41 17 2 2 3" xfId="14955" xr:uid="{00000000-0005-0000-0000-000091530000}"/>
    <cellStyle name="Normal 41 17 2 2 3 2" xfId="18040" xr:uid="{00000000-0005-0000-0000-000092530000}"/>
    <cellStyle name="Normal 41 17 2 2 3 2 2" xfId="30007" xr:uid="{00000000-0005-0000-0000-000093530000}"/>
    <cellStyle name="Normal 41 17 2 2 3 2 2 2" xfId="51613" xr:uid="{00000000-0005-0000-0000-000094530000}"/>
    <cellStyle name="Normal 41 17 2 2 3 2 3" xfId="24040" xr:uid="{00000000-0005-0000-0000-000095530000}"/>
    <cellStyle name="Normal 41 17 2 2 3 2 3 2" xfId="45677" xr:uid="{00000000-0005-0000-0000-000096530000}"/>
    <cellStyle name="Normal 41 17 2 2 3 2 4" xfId="39695" xr:uid="{00000000-0005-0000-0000-000097530000}"/>
    <cellStyle name="Normal 41 17 2 2 3 3" xfId="27025" xr:uid="{00000000-0005-0000-0000-000098530000}"/>
    <cellStyle name="Normal 41 17 2 2 3 3 2" xfId="48639" xr:uid="{00000000-0005-0000-0000-000099530000}"/>
    <cellStyle name="Normal 41 17 2 2 3 4" xfId="21058" xr:uid="{00000000-0005-0000-0000-00009A530000}"/>
    <cellStyle name="Normal 41 17 2 2 3 4 2" xfId="42700" xr:uid="{00000000-0005-0000-0000-00009B530000}"/>
    <cellStyle name="Normal 41 17 2 2 3 5" xfId="36692" xr:uid="{00000000-0005-0000-0000-00009C530000}"/>
    <cellStyle name="Normal 41 17 2 2 4" xfId="16089" xr:uid="{00000000-0005-0000-0000-00009D530000}"/>
    <cellStyle name="Normal 41 17 2 2 4 2" xfId="28059" xr:uid="{00000000-0005-0000-0000-00009E530000}"/>
    <cellStyle name="Normal 41 17 2 2 4 2 2" xfId="49665" xr:uid="{00000000-0005-0000-0000-00009F530000}"/>
    <cellStyle name="Normal 41 17 2 2 4 3" xfId="22092" xr:uid="{00000000-0005-0000-0000-0000A0530000}"/>
    <cellStyle name="Normal 41 17 2 2 4 3 2" xfId="43729" xr:uid="{00000000-0005-0000-0000-0000A1530000}"/>
    <cellStyle name="Normal 41 17 2 2 4 4" xfId="37744" xr:uid="{00000000-0005-0000-0000-0000A2530000}"/>
    <cellStyle name="Normal 41 17 2 2 5" xfId="25077" xr:uid="{00000000-0005-0000-0000-0000A3530000}"/>
    <cellStyle name="Normal 41 17 2 2 5 2" xfId="46694" xr:uid="{00000000-0005-0000-0000-0000A4530000}"/>
    <cellStyle name="Normal 41 17 2 2 6" xfId="19110" xr:uid="{00000000-0005-0000-0000-0000A5530000}"/>
    <cellStyle name="Normal 41 17 2 2 6 2" xfId="40752" xr:uid="{00000000-0005-0000-0000-0000A6530000}"/>
    <cellStyle name="Normal 41 17 2 2 7" xfId="34738" xr:uid="{00000000-0005-0000-0000-0000A7530000}"/>
    <cellStyle name="Normal 41 17 2 3" xfId="13302" xr:uid="{00000000-0005-0000-0000-0000A8530000}"/>
    <cellStyle name="Normal 41 17 2 3 2" xfId="14301" xr:uid="{00000000-0005-0000-0000-0000A9530000}"/>
    <cellStyle name="Normal 41 17 2 3 2 2" xfId="17386" xr:uid="{00000000-0005-0000-0000-0000AA530000}"/>
    <cellStyle name="Normal 41 17 2 3 2 2 2" xfId="29355" xr:uid="{00000000-0005-0000-0000-0000AB530000}"/>
    <cellStyle name="Normal 41 17 2 3 2 2 2 2" xfId="50961" xr:uid="{00000000-0005-0000-0000-0000AC530000}"/>
    <cellStyle name="Normal 41 17 2 3 2 2 3" xfId="23388" xr:uid="{00000000-0005-0000-0000-0000AD530000}"/>
    <cellStyle name="Normal 41 17 2 3 2 2 3 2" xfId="45025" xr:uid="{00000000-0005-0000-0000-0000AE530000}"/>
    <cellStyle name="Normal 41 17 2 3 2 2 4" xfId="39041" xr:uid="{00000000-0005-0000-0000-0000AF530000}"/>
    <cellStyle name="Normal 41 17 2 3 2 3" xfId="26373" xr:uid="{00000000-0005-0000-0000-0000B0530000}"/>
    <cellStyle name="Normal 41 17 2 3 2 3 2" xfId="47987" xr:uid="{00000000-0005-0000-0000-0000B1530000}"/>
    <cellStyle name="Normal 41 17 2 3 2 4" xfId="20406" xr:uid="{00000000-0005-0000-0000-0000B2530000}"/>
    <cellStyle name="Normal 41 17 2 3 2 4 2" xfId="42048" xr:uid="{00000000-0005-0000-0000-0000B3530000}"/>
    <cellStyle name="Normal 41 17 2 3 2 5" xfId="36038" xr:uid="{00000000-0005-0000-0000-0000B4530000}"/>
    <cellStyle name="Normal 41 17 2 3 3" xfId="15275" xr:uid="{00000000-0005-0000-0000-0000B5530000}"/>
    <cellStyle name="Normal 41 17 2 3 3 2" xfId="18360" xr:uid="{00000000-0005-0000-0000-0000B6530000}"/>
    <cellStyle name="Normal 41 17 2 3 3 2 2" xfId="30327" xr:uid="{00000000-0005-0000-0000-0000B7530000}"/>
    <cellStyle name="Normal 41 17 2 3 3 2 2 2" xfId="51933" xr:uid="{00000000-0005-0000-0000-0000B8530000}"/>
    <cellStyle name="Normal 41 17 2 3 3 2 3" xfId="24360" xr:uid="{00000000-0005-0000-0000-0000B9530000}"/>
    <cellStyle name="Normal 41 17 2 3 3 2 3 2" xfId="45997" xr:uid="{00000000-0005-0000-0000-0000BA530000}"/>
    <cellStyle name="Normal 41 17 2 3 3 2 4" xfId="40015" xr:uid="{00000000-0005-0000-0000-0000BB530000}"/>
    <cellStyle name="Normal 41 17 2 3 3 3" xfId="27345" xr:uid="{00000000-0005-0000-0000-0000BC530000}"/>
    <cellStyle name="Normal 41 17 2 3 3 3 2" xfId="48959" xr:uid="{00000000-0005-0000-0000-0000BD530000}"/>
    <cellStyle name="Normal 41 17 2 3 3 4" xfId="21378" xr:uid="{00000000-0005-0000-0000-0000BE530000}"/>
    <cellStyle name="Normal 41 17 2 3 3 4 2" xfId="43020" xr:uid="{00000000-0005-0000-0000-0000BF530000}"/>
    <cellStyle name="Normal 41 17 2 3 3 5" xfId="37012" xr:uid="{00000000-0005-0000-0000-0000C0530000}"/>
    <cellStyle name="Normal 41 17 2 3 4" xfId="16409" xr:uid="{00000000-0005-0000-0000-0000C1530000}"/>
    <cellStyle name="Normal 41 17 2 3 4 2" xfId="28379" xr:uid="{00000000-0005-0000-0000-0000C2530000}"/>
    <cellStyle name="Normal 41 17 2 3 4 2 2" xfId="49985" xr:uid="{00000000-0005-0000-0000-0000C3530000}"/>
    <cellStyle name="Normal 41 17 2 3 4 3" xfId="22412" xr:uid="{00000000-0005-0000-0000-0000C4530000}"/>
    <cellStyle name="Normal 41 17 2 3 4 3 2" xfId="44049" xr:uid="{00000000-0005-0000-0000-0000C5530000}"/>
    <cellStyle name="Normal 41 17 2 3 4 4" xfId="38064" xr:uid="{00000000-0005-0000-0000-0000C6530000}"/>
    <cellStyle name="Normal 41 17 2 3 5" xfId="25397" xr:uid="{00000000-0005-0000-0000-0000C7530000}"/>
    <cellStyle name="Normal 41 17 2 3 5 2" xfId="47014" xr:uid="{00000000-0005-0000-0000-0000C8530000}"/>
    <cellStyle name="Normal 41 17 2 3 6" xfId="19430" xr:uid="{00000000-0005-0000-0000-0000C9530000}"/>
    <cellStyle name="Normal 41 17 2 3 6 2" xfId="41072" xr:uid="{00000000-0005-0000-0000-0000CA530000}"/>
    <cellStyle name="Normal 41 17 2 3 7" xfId="35058" xr:uid="{00000000-0005-0000-0000-0000CB530000}"/>
    <cellStyle name="Normal 41 17 2 4" xfId="13660" xr:uid="{00000000-0005-0000-0000-0000CC530000}"/>
    <cellStyle name="Normal 41 17 2 4 2" xfId="16746" xr:uid="{00000000-0005-0000-0000-0000CD530000}"/>
    <cellStyle name="Normal 41 17 2 4 2 2" xfId="28715" xr:uid="{00000000-0005-0000-0000-0000CE530000}"/>
    <cellStyle name="Normal 41 17 2 4 2 2 2" xfId="50321" xr:uid="{00000000-0005-0000-0000-0000CF530000}"/>
    <cellStyle name="Normal 41 17 2 4 2 3" xfId="22748" xr:uid="{00000000-0005-0000-0000-0000D0530000}"/>
    <cellStyle name="Normal 41 17 2 4 2 3 2" xfId="44385" xr:uid="{00000000-0005-0000-0000-0000D1530000}"/>
    <cellStyle name="Normal 41 17 2 4 2 4" xfId="38401" xr:uid="{00000000-0005-0000-0000-0000D2530000}"/>
    <cellStyle name="Normal 41 17 2 4 3" xfId="25733" xr:uid="{00000000-0005-0000-0000-0000D3530000}"/>
    <cellStyle name="Normal 41 17 2 4 3 2" xfId="47347" xr:uid="{00000000-0005-0000-0000-0000D4530000}"/>
    <cellStyle name="Normal 41 17 2 4 4" xfId="19766" xr:uid="{00000000-0005-0000-0000-0000D5530000}"/>
    <cellStyle name="Normal 41 17 2 4 4 2" xfId="41408" xr:uid="{00000000-0005-0000-0000-0000D6530000}"/>
    <cellStyle name="Normal 41 17 2 4 5" xfId="35397" xr:uid="{00000000-0005-0000-0000-0000D7530000}"/>
    <cellStyle name="Normal 41 17 2 5" xfId="14634" xr:uid="{00000000-0005-0000-0000-0000D8530000}"/>
    <cellStyle name="Normal 41 17 2 5 2" xfId="17719" xr:uid="{00000000-0005-0000-0000-0000D9530000}"/>
    <cellStyle name="Normal 41 17 2 5 2 2" xfId="29687" xr:uid="{00000000-0005-0000-0000-0000DA530000}"/>
    <cellStyle name="Normal 41 17 2 5 2 2 2" xfId="51293" xr:uid="{00000000-0005-0000-0000-0000DB530000}"/>
    <cellStyle name="Normal 41 17 2 5 2 3" xfId="23720" xr:uid="{00000000-0005-0000-0000-0000DC530000}"/>
    <cellStyle name="Normal 41 17 2 5 2 3 2" xfId="45357" xr:uid="{00000000-0005-0000-0000-0000DD530000}"/>
    <cellStyle name="Normal 41 17 2 5 2 4" xfId="39374" xr:uid="{00000000-0005-0000-0000-0000DE530000}"/>
    <cellStyle name="Normal 41 17 2 5 3" xfId="26705" xr:uid="{00000000-0005-0000-0000-0000DF530000}"/>
    <cellStyle name="Normal 41 17 2 5 3 2" xfId="48319" xr:uid="{00000000-0005-0000-0000-0000E0530000}"/>
    <cellStyle name="Normal 41 17 2 5 4" xfId="20738" xr:uid="{00000000-0005-0000-0000-0000E1530000}"/>
    <cellStyle name="Normal 41 17 2 5 4 2" xfId="42380" xr:uid="{00000000-0005-0000-0000-0000E2530000}"/>
    <cellStyle name="Normal 41 17 2 5 5" xfId="36371" xr:uid="{00000000-0005-0000-0000-0000E3530000}"/>
    <cellStyle name="Normal 41 17 2 6" xfId="15747" xr:uid="{00000000-0005-0000-0000-0000E4530000}"/>
    <cellStyle name="Normal 41 17 2 6 2" xfId="27719" xr:uid="{00000000-0005-0000-0000-0000E5530000}"/>
    <cellStyle name="Normal 41 17 2 6 2 2" xfId="49325" xr:uid="{00000000-0005-0000-0000-0000E6530000}"/>
    <cellStyle name="Normal 41 17 2 6 3" xfId="21752" xr:uid="{00000000-0005-0000-0000-0000E7530000}"/>
    <cellStyle name="Normal 41 17 2 6 3 2" xfId="43389" xr:uid="{00000000-0005-0000-0000-0000E8530000}"/>
    <cellStyle name="Normal 41 17 2 6 4" xfId="37402" xr:uid="{00000000-0005-0000-0000-0000E9530000}"/>
    <cellStyle name="Normal 41 17 2 7" xfId="24734" xr:uid="{00000000-0005-0000-0000-0000EA530000}"/>
    <cellStyle name="Normal 41 17 2 7 2" xfId="46354" xr:uid="{00000000-0005-0000-0000-0000EB530000}"/>
    <cellStyle name="Normal 41 17 2 8" xfId="18767" xr:uid="{00000000-0005-0000-0000-0000EC530000}"/>
    <cellStyle name="Normal 41 17 2 8 2" xfId="40409" xr:uid="{00000000-0005-0000-0000-0000ED530000}"/>
    <cellStyle name="Normal 41 17 2 9" xfId="31580" xr:uid="{00000000-0005-0000-0000-0000EE530000}"/>
    <cellStyle name="Normal 41 17 3" xfId="6995" xr:uid="{00000000-0005-0000-0000-0000EF530000}"/>
    <cellStyle name="Normal 41 17 3 2" xfId="12938" xr:uid="{00000000-0005-0000-0000-0000F0530000}"/>
    <cellStyle name="Normal 41 17 3 2 2" xfId="13937" xr:uid="{00000000-0005-0000-0000-0000F1530000}"/>
    <cellStyle name="Normal 41 17 3 2 2 2" xfId="17022" xr:uid="{00000000-0005-0000-0000-0000F2530000}"/>
    <cellStyle name="Normal 41 17 3 2 2 2 2" xfId="28991" xr:uid="{00000000-0005-0000-0000-0000F3530000}"/>
    <cellStyle name="Normal 41 17 3 2 2 2 2 2" xfId="50597" xr:uid="{00000000-0005-0000-0000-0000F4530000}"/>
    <cellStyle name="Normal 41 17 3 2 2 2 3" xfId="23024" xr:uid="{00000000-0005-0000-0000-0000F5530000}"/>
    <cellStyle name="Normal 41 17 3 2 2 2 3 2" xfId="44661" xr:uid="{00000000-0005-0000-0000-0000F6530000}"/>
    <cellStyle name="Normal 41 17 3 2 2 2 4" xfId="38677" xr:uid="{00000000-0005-0000-0000-0000F7530000}"/>
    <cellStyle name="Normal 41 17 3 2 2 3" xfId="26009" xr:uid="{00000000-0005-0000-0000-0000F8530000}"/>
    <cellStyle name="Normal 41 17 3 2 2 3 2" xfId="47623" xr:uid="{00000000-0005-0000-0000-0000F9530000}"/>
    <cellStyle name="Normal 41 17 3 2 2 4" xfId="20042" xr:uid="{00000000-0005-0000-0000-0000FA530000}"/>
    <cellStyle name="Normal 41 17 3 2 2 4 2" xfId="41684" xr:uid="{00000000-0005-0000-0000-0000FB530000}"/>
    <cellStyle name="Normal 41 17 3 2 2 5" xfId="35674" xr:uid="{00000000-0005-0000-0000-0000FC530000}"/>
    <cellStyle name="Normal 41 17 3 2 3" xfId="14911" xr:uid="{00000000-0005-0000-0000-0000FD530000}"/>
    <cellStyle name="Normal 41 17 3 2 3 2" xfId="17996" xr:uid="{00000000-0005-0000-0000-0000FE530000}"/>
    <cellStyle name="Normal 41 17 3 2 3 2 2" xfId="29963" xr:uid="{00000000-0005-0000-0000-0000FF530000}"/>
    <cellStyle name="Normal 41 17 3 2 3 2 2 2" xfId="51569" xr:uid="{00000000-0005-0000-0000-000000540000}"/>
    <cellStyle name="Normal 41 17 3 2 3 2 3" xfId="23996" xr:uid="{00000000-0005-0000-0000-000001540000}"/>
    <cellStyle name="Normal 41 17 3 2 3 2 3 2" xfId="45633" xr:uid="{00000000-0005-0000-0000-000002540000}"/>
    <cellStyle name="Normal 41 17 3 2 3 2 4" xfId="39651" xr:uid="{00000000-0005-0000-0000-000003540000}"/>
    <cellStyle name="Normal 41 17 3 2 3 3" xfId="26981" xr:uid="{00000000-0005-0000-0000-000004540000}"/>
    <cellStyle name="Normal 41 17 3 2 3 3 2" xfId="48595" xr:uid="{00000000-0005-0000-0000-000005540000}"/>
    <cellStyle name="Normal 41 17 3 2 3 4" xfId="21014" xr:uid="{00000000-0005-0000-0000-000006540000}"/>
    <cellStyle name="Normal 41 17 3 2 3 4 2" xfId="42656" xr:uid="{00000000-0005-0000-0000-000007540000}"/>
    <cellStyle name="Normal 41 17 3 2 3 5" xfId="36648" xr:uid="{00000000-0005-0000-0000-000008540000}"/>
    <cellStyle name="Normal 41 17 3 2 4" xfId="16045" xr:uid="{00000000-0005-0000-0000-000009540000}"/>
    <cellStyle name="Normal 41 17 3 2 4 2" xfId="28015" xr:uid="{00000000-0005-0000-0000-00000A540000}"/>
    <cellStyle name="Normal 41 17 3 2 4 2 2" xfId="49621" xr:uid="{00000000-0005-0000-0000-00000B540000}"/>
    <cellStyle name="Normal 41 17 3 2 4 3" xfId="22048" xr:uid="{00000000-0005-0000-0000-00000C540000}"/>
    <cellStyle name="Normal 41 17 3 2 4 3 2" xfId="43685" xr:uid="{00000000-0005-0000-0000-00000D540000}"/>
    <cellStyle name="Normal 41 17 3 2 4 4" xfId="37700" xr:uid="{00000000-0005-0000-0000-00000E540000}"/>
    <cellStyle name="Normal 41 17 3 2 5" xfId="25033" xr:uid="{00000000-0005-0000-0000-00000F540000}"/>
    <cellStyle name="Normal 41 17 3 2 5 2" xfId="46650" xr:uid="{00000000-0005-0000-0000-000010540000}"/>
    <cellStyle name="Normal 41 17 3 2 6" xfId="19066" xr:uid="{00000000-0005-0000-0000-000011540000}"/>
    <cellStyle name="Normal 41 17 3 2 6 2" xfId="40708" xr:uid="{00000000-0005-0000-0000-000012540000}"/>
    <cellStyle name="Normal 41 17 3 2 7" xfId="34694" xr:uid="{00000000-0005-0000-0000-000013540000}"/>
    <cellStyle name="Normal 41 17 3 3" xfId="13258" xr:uid="{00000000-0005-0000-0000-000014540000}"/>
    <cellStyle name="Normal 41 17 3 3 2" xfId="14257" xr:uid="{00000000-0005-0000-0000-000015540000}"/>
    <cellStyle name="Normal 41 17 3 3 2 2" xfId="17342" xr:uid="{00000000-0005-0000-0000-000016540000}"/>
    <cellStyle name="Normal 41 17 3 3 2 2 2" xfId="29311" xr:uid="{00000000-0005-0000-0000-000017540000}"/>
    <cellStyle name="Normal 41 17 3 3 2 2 2 2" xfId="50917" xr:uid="{00000000-0005-0000-0000-000018540000}"/>
    <cellStyle name="Normal 41 17 3 3 2 2 3" xfId="23344" xr:uid="{00000000-0005-0000-0000-000019540000}"/>
    <cellStyle name="Normal 41 17 3 3 2 2 3 2" xfId="44981" xr:uid="{00000000-0005-0000-0000-00001A540000}"/>
    <cellStyle name="Normal 41 17 3 3 2 2 4" xfId="38997" xr:uid="{00000000-0005-0000-0000-00001B540000}"/>
    <cellStyle name="Normal 41 17 3 3 2 3" xfId="26329" xr:uid="{00000000-0005-0000-0000-00001C540000}"/>
    <cellStyle name="Normal 41 17 3 3 2 3 2" xfId="47943" xr:uid="{00000000-0005-0000-0000-00001D540000}"/>
    <cellStyle name="Normal 41 17 3 3 2 4" xfId="20362" xr:uid="{00000000-0005-0000-0000-00001E540000}"/>
    <cellStyle name="Normal 41 17 3 3 2 4 2" xfId="42004" xr:uid="{00000000-0005-0000-0000-00001F540000}"/>
    <cellStyle name="Normal 41 17 3 3 2 5" xfId="35994" xr:uid="{00000000-0005-0000-0000-000020540000}"/>
    <cellStyle name="Normal 41 17 3 3 3" xfId="15231" xr:uid="{00000000-0005-0000-0000-000021540000}"/>
    <cellStyle name="Normal 41 17 3 3 3 2" xfId="18316" xr:uid="{00000000-0005-0000-0000-000022540000}"/>
    <cellStyle name="Normal 41 17 3 3 3 2 2" xfId="30283" xr:uid="{00000000-0005-0000-0000-000023540000}"/>
    <cellStyle name="Normal 41 17 3 3 3 2 2 2" xfId="51889" xr:uid="{00000000-0005-0000-0000-000024540000}"/>
    <cellStyle name="Normal 41 17 3 3 3 2 3" xfId="24316" xr:uid="{00000000-0005-0000-0000-000025540000}"/>
    <cellStyle name="Normal 41 17 3 3 3 2 3 2" xfId="45953" xr:uid="{00000000-0005-0000-0000-000026540000}"/>
    <cellStyle name="Normal 41 17 3 3 3 2 4" xfId="39971" xr:uid="{00000000-0005-0000-0000-000027540000}"/>
    <cellStyle name="Normal 41 17 3 3 3 3" xfId="27301" xr:uid="{00000000-0005-0000-0000-000028540000}"/>
    <cellStyle name="Normal 41 17 3 3 3 3 2" xfId="48915" xr:uid="{00000000-0005-0000-0000-000029540000}"/>
    <cellStyle name="Normal 41 17 3 3 3 4" xfId="21334" xr:uid="{00000000-0005-0000-0000-00002A540000}"/>
    <cellStyle name="Normal 41 17 3 3 3 4 2" xfId="42976" xr:uid="{00000000-0005-0000-0000-00002B540000}"/>
    <cellStyle name="Normal 41 17 3 3 3 5" xfId="36968" xr:uid="{00000000-0005-0000-0000-00002C540000}"/>
    <cellStyle name="Normal 41 17 3 3 4" xfId="16365" xr:uid="{00000000-0005-0000-0000-00002D540000}"/>
    <cellStyle name="Normal 41 17 3 3 4 2" xfId="28335" xr:uid="{00000000-0005-0000-0000-00002E540000}"/>
    <cellStyle name="Normal 41 17 3 3 4 2 2" xfId="49941" xr:uid="{00000000-0005-0000-0000-00002F540000}"/>
    <cellStyle name="Normal 41 17 3 3 4 3" xfId="22368" xr:uid="{00000000-0005-0000-0000-000030540000}"/>
    <cellStyle name="Normal 41 17 3 3 4 3 2" xfId="44005" xr:uid="{00000000-0005-0000-0000-000031540000}"/>
    <cellStyle name="Normal 41 17 3 3 4 4" xfId="38020" xr:uid="{00000000-0005-0000-0000-000032540000}"/>
    <cellStyle name="Normal 41 17 3 3 5" xfId="25353" xr:uid="{00000000-0005-0000-0000-000033540000}"/>
    <cellStyle name="Normal 41 17 3 3 5 2" xfId="46970" xr:uid="{00000000-0005-0000-0000-000034540000}"/>
    <cellStyle name="Normal 41 17 3 3 6" xfId="19386" xr:uid="{00000000-0005-0000-0000-000035540000}"/>
    <cellStyle name="Normal 41 17 3 3 6 2" xfId="41028" xr:uid="{00000000-0005-0000-0000-000036540000}"/>
    <cellStyle name="Normal 41 17 3 3 7" xfId="35014" xr:uid="{00000000-0005-0000-0000-000037540000}"/>
    <cellStyle name="Normal 41 17 3 4" xfId="13616" xr:uid="{00000000-0005-0000-0000-000038540000}"/>
    <cellStyle name="Normal 41 17 3 4 2" xfId="16702" xr:uid="{00000000-0005-0000-0000-000039540000}"/>
    <cellStyle name="Normal 41 17 3 4 2 2" xfId="28671" xr:uid="{00000000-0005-0000-0000-00003A540000}"/>
    <cellStyle name="Normal 41 17 3 4 2 2 2" xfId="50277" xr:uid="{00000000-0005-0000-0000-00003B540000}"/>
    <cellStyle name="Normal 41 17 3 4 2 3" xfId="22704" xr:uid="{00000000-0005-0000-0000-00003C540000}"/>
    <cellStyle name="Normal 41 17 3 4 2 3 2" xfId="44341" xr:uid="{00000000-0005-0000-0000-00003D540000}"/>
    <cellStyle name="Normal 41 17 3 4 2 4" xfId="38357" xr:uid="{00000000-0005-0000-0000-00003E540000}"/>
    <cellStyle name="Normal 41 17 3 4 3" xfId="25689" xr:uid="{00000000-0005-0000-0000-00003F540000}"/>
    <cellStyle name="Normal 41 17 3 4 3 2" xfId="47303" xr:uid="{00000000-0005-0000-0000-000040540000}"/>
    <cellStyle name="Normal 41 17 3 4 4" xfId="19722" xr:uid="{00000000-0005-0000-0000-000041540000}"/>
    <cellStyle name="Normal 41 17 3 4 4 2" xfId="41364" xr:uid="{00000000-0005-0000-0000-000042540000}"/>
    <cellStyle name="Normal 41 17 3 4 5" xfId="35353" xr:uid="{00000000-0005-0000-0000-000043540000}"/>
    <cellStyle name="Normal 41 17 3 5" xfId="14590" xr:uid="{00000000-0005-0000-0000-000044540000}"/>
    <cellStyle name="Normal 41 17 3 5 2" xfId="17675" xr:uid="{00000000-0005-0000-0000-000045540000}"/>
    <cellStyle name="Normal 41 17 3 5 2 2" xfId="29643" xr:uid="{00000000-0005-0000-0000-000046540000}"/>
    <cellStyle name="Normal 41 17 3 5 2 2 2" xfId="51249" xr:uid="{00000000-0005-0000-0000-000047540000}"/>
    <cellStyle name="Normal 41 17 3 5 2 3" xfId="23676" xr:uid="{00000000-0005-0000-0000-000048540000}"/>
    <cellStyle name="Normal 41 17 3 5 2 3 2" xfId="45313" xr:uid="{00000000-0005-0000-0000-000049540000}"/>
    <cellStyle name="Normal 41 17 3 5 2 4" xfId="39330" xr:uid="{00000000-0005-0000-0000-00004A540000}"/>
    <cellStyle name="Normal 41 17 3 5 3" xfId="26661" xr:uid="{00000000-0005-0000-0000-00004B540000}"/>
    <cellStyle name="Normal 41 17 3 5 3 2" xfId="48275" xr:uid="{00000000-0005-0000-0000-00004C540000}"/>
    <cellStyle name="Normal 41 17 3 5 4" xfId="20694" xr:uid="{00000000-0005-0000-0000-00004D540000}"/>
    <cellStyle name="Normal 41 17 3 5 4 2" xfId="42336" xr:uid="{00000000-0005-0000-0000-00004E540000}"/>
    <cellStyle name="Normal 41 17 3 5 5" xfId="36327" xr:uid="{00000000-0005-0000-0000-00004F540000}"/>
    <cellStyle name="Normal 41 17 3 6" xfId="15703" xr:uid="{00000000-0005-0000-0000-000050540000}"/>
    <cellStyle name="Normal 41 17 3 6 2" xfId="27675" xr:uid="{00000000-0005-0000-0000-000051540000}"/>
    <cellStyle name="Normal 41 17 3 6 2 2" xfId="49281" xr:uid="{00000000-0005-0000-0000-000052540000}"/>
    <cellStyle name="Normal 41 17 3 6 3" xfId="21708" xr:uid="{00000000-0005-0000-0000-000053540000}"/>
    <cellStyle name="Normal 41 17 3 6 3 2" xfId="43345" xr:uid="{00000000-0005-0000-0000-000054540000}"/>
    <cellStyle name="Normal 41 17 3 6 4" xfId="37358" xr:uid="{00000000-0005-0000-0000-000055540000}"/>
    <cellStyle name="Normal 41 17 3 7" xfId="24690" xr:uid="{00000000-0005-0000-0000-000056540000}"/>
    <cellStyle name="Normal 41 17 3 7 2" xfId="46310" xr:uid="{00000000-0005-0000-0000-000057540000}"/>
    <cellStyle name="Normal 41 17 3 8" xfId="18723" xr:uid="{00000000-0005-0000-0000-000058540000}"/>
    <cellStyle name="Normal 41 17 3 8 2" xfId="40365" xr:uid="{00000000-0005-0000-0000-000059540000}"/>
    <cellStyle name="Normal 41 17 3 9" xfId="31423" xr:uid="{00000000-0005-0000-0000-00005A540000}"/>
    <cellStyle name="Normal 41 17 4" xfId="7595" xr:uid="{00000000-0005-0000-0000-00005B540000}"/>
    <cellStyle name="Normal 41 17 4 2" xfId="13024" xr:uid="{00000000-0005-0000-0000-00005C540000}"/>
    <cellStyle name="Normal 41 17 4 2 2" xfId="14023" xr:uid="{00000000-0005-0000-0000-00005D540000}"/>
    <cellStyle name="Normal 41 17 4 2 2 2" xfId="17108" xr:uid="{00000000-0005-0000-0000-00005E540000}"/>
    <cellStyle name="Normal 41 17 4 2 2 2 2" xfId="29077" xr:uid="{00000000-0005-0000-0000-00005F540000}"/>
    <cellStyle name="Normal 41 17 4 2 2 2 2 2" xfId="50683" xr:uid="{00000000-0005-0000-0000-000060540000}"/>
    <cellStyle name="Normal 41 17 4 2 2 2 3" xfId="23110" xr:uid="{00000000-0005-0000-0000-000061540000}"/>
    <cellStyle name="Normal 41 17 4 2 2 2 3 2" xfId="44747" xr:uid="{00000000-0005-0000-0000-000062540000}"/>
    <cellStyle name="Normal 41 17 4 2 2 2 4" xfId="38763" xr:uid="{00000000-0005-0000-0000-000063540000}"/>
    <cellStyle name="Normal 41 17 4 2 2 3" xfId="26095" xr:uid="{00000000-0005-0000-0000-000064540000}"/>
    <cellStyle name="Normal 41 17 4 2 2 3 2" xfId="47709" xr:uid="{00000000-0005-0000-0000-000065540000}"/>
    <cellStyle name="Normal 41 17 4 2 2 4" xfId="20128" xr:uid="{00000000-0005-0000-0000-000066540000}"/>
    <cellStyle name="Normal 41 17 4 2 2 4 2" xfId="41770" xr:uid="{00000000-0005-0000-0000-000067540000}"/>
    <cellStyle name="Normal 41 17 4 2 2 5" xfId="35760" xr:uid="{00000000-0005-0000-0000-000068540000}"/>
    <cellStyle name="Normal 41 17 4 2 3" xfId="14997" xr:uid="{00000000-0005-0000-0000-000069540000}"/>
    <cellStyle name="Normal 41 17 4 2 3 2" xfId="18082" xr:uid="{00000000-0005-0000-0000-00006A540000}"/>
    <cellStyle name="Normal 41 17 4 2 3 2 2" xfId="30049" xr:uid="{00000000-0005-0000-0000-00006B540000}"/>
    <cellStyle name="Normal 41 17 4 2 3 2 2 2" xfId="51655" xr:uid="{00000000-0005-0000-0000-00006C540000}"/>
    <cellStyle name="Normal 41 17 4 2 3 2 3" xfId="24082" xr:uid="{00000000-0005-0000-0000-00006D540000}"/>
    <cellStyle name="Normal 41 17 4 2 3 2 3 2" xfId="45719" xr:uid="{00000000-0005-0000-0000-00006E540000}"/>
    <cellStyle name="Normal 41 17 4 2 3 2 4" xfId="39737" xr:uid="{00000000-0005-0000-0000-00006F540000}"/>
    <cellStyle name="Normal 41 17 4 2 3 3" xfId="27067" xr:uid="{00000000-0005-0000-0000-000070540000}"/>
    <cellStyle name="Normal 41 17 4 2 3 3 2" xfId="48681" xr:uid="{00000000-0005-0000-0000-000071540000}"/>
    <cellStyle name="Normal 41 17 4 2 3 4" xfId="21100" xr:uid="{00000000-0005-0000-0000-000072540000}"/>
    <cellStyle name="Normal 41 17 4 2 3 4 2" xfId="42742" xr:uid="{00000000-0005-0000-0000-000073540000}"/>
    <cellStyle name="Normal 41 17 4 2 3 5" xfId="36734" xr:uid="{00000000-0005-0000-0000-000074540000}"/>
    <cellStyle name="Normal 41 17 4 2 4" xfId="16131" xr:uid="{00000000-0005-0000-0000-000075540000}"/>
    <cellStyle name="Normal 41 17 4 2 4 2" xfId="28101" xr:uid="{00000000-0005-0000-0000-000076540000}"/>
    <cellStyle name="Normal 41 17 4 2 4 2 2" xfId="49707" xr:uid="{00000000-0005-0000-0000-000077540000}"/>
    <cellStyle name="Normal 41 17 4 2 4 3" xfId="22134" xr:uid="{00000000-0005-0000-0000-000078540000}"/>
    <cellStyle name="Normal 41 17 4 2 4 3 2" xfId="43771" xr:uid="{00000000-0005-0000-0000-000079540000}"/>
    <cellStyle name="Normal 41 17 4 2 4 4" xfId="37786" xr:uid="{00000000-0005-0000-0000-00007A540000}"/>
    <cellStyle name="Normal 41 17 4 2 5" xfId="25119" xr:uid="{00000000-0005-0000-0000-00007B540000}"/>
    <cellStyle name="Normal 41 17 4 2 5 2" xfId="46736" xr:uid="{00000000-0005-0000-0000-00007C540000}"/>
    <cellStyle name="Normal 41 17 4 2 6" xfId="19152" xr:uid="{00000000-0005-0000-0000-00007D540000}"/>
    <cellStyle name="Normal 41 17 4 2 6 2" xfId="40794" xr:uid="{00000000-0005-0000-0000-00007E540000}"/>
    <cellStyle name="Normal 41 17 4 2 7" xfId="34780" xr:uid="{00000000-0005-0000-0000-00007F540000}"/>
    <cellStyle name="Normal 41 17 4 3" xfId="13344" xr:uid="{00000000-0005-0000-0000-000080540000}"/>
    <cellStyle name="Normal 41 17 4 3 2" xfId="14343" xr:uid="{00000000-0005-0000-0000-000081540000}"/>
    <cellStyle name="Normal 41 17 4 3 2 2" xfId="17428" xr:uid="{00000000-0005-0000-0000-000082540000}"/>
    <cellStyle name="Normal 41 17 4 3 2 2 2" xfId="29397" xr:uid="{00000000-0005-0000-0000-000083540000}"/>
    <cellStyle name="Normal 41 17 4 3 2 2 2 2" xfId="51003" xr:uid="{00000000-0005-0000-0000-000084540000}"/>
    <cellStyle name="Normal 41 17 4 3 2 2 3" xfId="23430" xr:uid="{00000000-0005-0000-0000-000085540000}"/>
    <cellStyle name="Normal 41 17 4 3 2 2 3 2" xfId="45067" xr:uid="{00000000-0005-0000-0000-000086540000}"/>
    <cellStyle name="Normal 41 17 4 3 2 2 4" xfId="39083" xr:uid="{00000000-0005-0000-0000-000087540000}"/>
    <cellStyle name="Normal 41 17 4 3 2 3" xfId="26415" xr:uid="{00000000-0005-0000-0000-000088540000}"/>
    <cellStyle name="Normal 41 17 4 3 2 3 2" xfId="48029" xr:uid="{00000000-0005-0000-0000-000089540000}"/>
    <cellStyle name="Normal 41 17 4 3 2 4" xfId="20448" xr:uid="{00000000-0005-0000-0000-00008A540000}"/>
    <cellStyle name="Normal 41 17 4 3 2 4 2" xfId="42090" xr:uid="{00000000-0005-0000-0000-00008B540000}"/>
    <cellStyle name="Normal 41 17 4 3 2 5" xfId="36080" xr:uid="{00000000-0005-0000-0000-00008C540000}"/>
    <cellStyle name="Normal 41 17 4 3 3" xfId="15317" xr:uid="{00000000-0005-0000-0000-00008D540000}"/>
    <cellStyle name="Normal 41 17 4 3 3 2" xfId="18402" xr:uid="{00000000-0005-0000-0000-00008E540000}"/>
    <cellStyle name="Normal 41 17 4 3 3 2 2" xfId="30369" xr:uid="{00000000-0005-0000-0000-00008F540000}"/>
    <cellStyle name="Normal 41 17 4 3 3 2 2 2" xfId="51975" xr:uid="{00000000-0005-0000-0000-000090540000}"/>
    <cellStyle name="Normal 41 17 4 3 3 2 3" xfId="24402" xr:uid="{00000000-0005-0000-0000-000091540000}"/>
    <cellStyle name="Normal 41 17 4 3 3 2 3 2" xfId="46039" xr:uid="{00000000-0005-0000-0000-000092540000}"/>
    <cellStyle name="Normal 41 17 4 3 3 2 4" xfId="40057" xr:uid="{00000000-0005-0000-0000-000093540000}"/>
    <cellStyle name="Normal 41 17 4 3 3 3" xfId="27387" xr:uid="{00000000-0005-0000-0000-000094540000}"/>
    <cellStyle name="Normal 41 17 4 3 3 3 2" xfId="49001" xr:uid="{00000000-0005-0000-0000-000095540000}"/>
    <cellStyle name="Normal 41 17 4 3 3 4" xfId="21420" xr:uid="{00000000-0005-0000-0000-000096540000}"/>
    <cellStyle name="Normal 41 17 4 3 3 4 2" xfId="43062" xr:uid="{00000000-0005-0000-0000-000097540000}"/>
    <cellStyle name="Normal 41 17 4 3 3 5" xfId="37054" xr:uid="{00000000-0005-0000-0000-000098540000}"/>
    <cellStyle name="Normal 41 17 4 3 4" xfId="16451" xr:uid="{00000000-0005-0000-0000-000099540000}"/>
    <cellStyle name="Normal 41 17 4 3 4 2" xfId="28421" xr:uid="{00000000-0005-0000-0000-00009A540000}"/>
    <cellStyle name="Normal 41 17 4 3 4 2 2" xfId="50027" xr:uid="{00000000-0005-0000-0000-00009B540000}"/>
    <cellStyle name="Normal 41 17 4 3 4 3" xfId="22454" xr:uid="{00000000-0005-0000-0000-00009C540000}"/>
    <cellStyle name="Normal 41 17 4 3 4 3 2" xfId="44091" xr:uid="{00000000-0005-0000-0000-00009D540000}"/>
    <cellStyle name="Normal 41 17 4 3 4 4" xfId="38106" xr:uid="{00000000-0005-0000-0000-00009E540000}"/>
    <cellStyle name="Normal 41 17 4 3 5" xfId="25439" xr:uid="{00000000-0005-0000-0000-00009F540000}"/>
    <cellStyle name="Normal 41 17 4 3 5 2" xfId="47056" xr:uid="{00000000-0005-0000-0000-0000A0540000}"/>
    <cellStyle name="Normal 41 17 4 3 6" xfId="19472" xr:uid="{00000000-0005-0000-0000-0000A1540000}"/>
    <cellStyle name="Normal 41 17 4 3 6 2" xfId="41114" xr:uid="{00000000-0005-0000-0000-0000A2540000}"/>
    <cellStyle name="Normal 41 17 4 3 7" xfId="35100" xr:uid="{00000000-0005-0000-0000-0000A3540000}"/>
    <cellStyle name="Normal 41 17 4 4" xfId="13702" xr:uid="{00000000-0005-0000-0000-0000A4540000}"/>
    <cellStyle name="Normal 41 17 4 4 2" xfId="16788" xr:uid="{00000000-0005-0000-0000-0000A5540000}"/>
    <cellStyle name="Normal 41 17 4 4 2 2" xfId="28757" xr:uid="{00000000-0005-0000-0000-0000A6540000}"/>
    <cellStyle name="Normal 41 17 4 4 2 2 2" xfId="50363" xr:uid="{00000000-0005-0000-0000-0000A7540000}"/>
    <cellStyle name="Normal 41 17 4 4 2 3" xfId="22790" xr:uid="{00000000-0005-0000-0000-0000A8540000}"/>
    <cellStyle name="Normal 41 17 4 4 2 3 2" xfId="44427" xr:uid="{00000000-0005-0000-0000-0000A9540000}"/>
    <cellStyle name="Normal 41 17 4 4 2 4" xfId="38443" xr:uid="{00000000-0005-0000-0000-0000AA540000}"/>
    <cellStyle name="Normal 41 17 4 4 3" xfId="25775" xr:uid="{00000000-0005-0000-0000-0000AB540000}"/>
    <cellStyle name="Normal 41 17 4 4 3 2" xfId="47389" xr:uid="{00000000-0005-0000-0000-0000AC540000}"/>
    <cellStyle name="Normal 41 17 4 4 4" xfId="19808" xr:uid="{00000000-0005-0000-0000-0000AD540000}"/>
    <cellStyle name="Normal 41 17 4 4 4 2" xfId="41450" xr:uid="{00000000-0005-0000-0000-0000AE540000}"/>
    <cellStyle name="Normal 41 17 4 4 5" xfId="35439" xr:uid="{00000000-0005-0000-0000-0000AF540000}"/>
    <cellStyle name="Normal 41 17 4 5" xfId="14676" xr:uid="{00000000-0005-0000-0000-0000B0540000}"/>
    <cellStyle name="Normal 41 17 4 5 2" xfId="17761" xr:uid="{00000000-0005-0000-0000-0000B1540000}"/>
    <cellStyle name="Normal 41 17 4 5 2 2" xfId="29729" xr:uid="{00000000-0005-0000-0000-0000B2540000}"/>
    <cellStyle name="Normal 41 17 4 5 2 2 2" xfId="51335" xr:uid="{00000000-0005-0000-0000-0000B3540000}"/>
    <cellStyle name="Normal 41 17 4 5 2 3" xfId="23762" xr:uid="{00000000-0005-0000-0000-0000B4540000}"/>
    <cellStyle name="Normal 41 17 4 5 2 3 2" xfId="45399" xr:uid="{00000000-0005-0000-0000-0000B5540000}"/>
    <cellStyle name="Normal 41 17 4 5 2 4" xfId="39416" xr:uid="{00000000-0005-0000-0000-0000B6540000}"/>
    <cellStyle name="Normal 41 17 4 5 3" xfId="26747" xr:uid="{00000000-0005-0000-0000-0000B7540000}"/>
    <cellStyle name="Normal 41 17 4 5 3 2" xfId="48361" xr:uid="{00000000-0005-0000-0000-0000B8540000}"/>
    <cellStyle name="Normal 41 17 4 5 4" xfId="20780" xr:uid="{00000000-0005-0000-0000-0000B9540000}"/>
    <cellStyle name="Normal 41 17 4 5 4 2" xfId="42422" xr:uid="{00000000-0005-0000-0000-0000BA540000}"/>
    <cellStyle name="Normal 41 17 4 5 5" xfId="36413" xr:uid="{00000000-0005-0000-0000-0000BB540000}"/>
    <cellStyle name="Normal 41 17 4 6" xfId="15789" xr:uid="{00000000-0005-0000-0000-0000BC540000}"/>
    <cellStyle name="Normal 41 17 4 6 2" xfId="27761" xr:uid="{00000000-0005-0000-0000-0000BD540000}"/>
    <cellStyle name="Normal 41 17 4 6 2 2" xfId="49367" xr:uid="{00000000-0005-0000-0000-0000BE540000}"/>
    <cellStyle name="Normal 41 17 4 6 3" xfId="21794" xr:uid="{00000000-0005-0000-0000-0000BF540000}"/>
    <cellStyle name="Normal 41 17 4 6 3 2" xfId="43431" xr:uid="{00000000-0005-0000-0000-0000C0540000}"/>
    <cellStyle name="Normal 41 17 4 6 4" xfId="37444" xr:uid="{00000000-0005-0000-0000-0000C1540000}"/>
    <cellStyle name="Normal 41 17 4 7" xfId="24776" xr:uid="{00000000-0005-0000-0000-0000C2540000}"/>
    <cellStyle name="Normal 41 17 4 7 2" xfId="46396" xr:uid="{00000000-0005-0000-0000-0000C3540000}"/>
    <cellStyle name="Normal 41 17 4 8" xfId="18809" xr:uid="{00000000-0005-0000-0000-0000C4540000}"/>
    <cellStyle name="Normal 41 17 4 8 2" xfId="40451" xr:uid="{00000000-0005-0000-0000-0000C5540000}"/>
    <cellStyle name="Normal 41 17 4 9" xfId="31691" xr:uid="{00000000-0005-0000-0000-0000C6540000}"/>
    <cellStyle name="Normal 41 17 5" xfId="8198" xr:uid="{00000000-0005-0000-0000-0000C7540000}"/>
    <cellStyle name="Normal 41 17 5 2" xfId="13108" xr:uid="{00000000-0005-0000-0000-0000C8540000}"/>
    <cellStyle name="Normal 41 17 5 2 2" xfId="14107" xr:uid="{00000000-0005-0000-0000-0000C9540000}"/>
    <cellStyle name="Normal 41 17 5 2 2 2" xfId="17192" xr:uid="{00000000-0005-0000-0000-0000CA540000}"/>
    <cellStyle name="Normal 41 17 5 2 2 2 2" xfId="29161" xr:uid="{00000000-0005-0000-0000-0000CB540000}"/>
    <cellStyle name="Normal 41 17 5 2 2 2 2 2" xfId="50767" xr:uid="{00000000-0005-0000-0000-0000CC540000}"/>
    <cellStyle name="Normal 41 17 5 2 2 2 3" xfId="23194" xr:uid="{00000000-0005-0000-0000-0000CD540000}"/>
    <cellStyle name="Normal 41 17 5 2 2 2 3 2" xfId="44831" xr:uid="{00000000-0005-0000-0000-0000CE540000}"/>
    <cellStyle name="Normal 41 17 5 2 2 2 4" xfId="38847" xr:uid="{00000000-0005-0000-0000-0000CF540000}"/>
    <cellStyle name="Normal 41 17 5 2 2 3" xfId="26179" xr:uid="{00000000-0005-0000-0000-0000D0540000}"/>
    <cellStyle name="Normal 41 17 5 2 2 3 2" xfId="47793" xr:uid="{00000000-0005-0000-0000-0000D1540000}"/>
    <cellStyle name="Normal 41 17 5 2 2 4" xfId="20212" xr:uid="{00000000-0005-0000-0000-0000D2540000}"/>
    <cellStyle name="Normal 41 17 5 2 2 4 2" xfId="41854" xr:uid="{00000000-0005-0000-0000-0000D3540000}"/>
    <cellStyle name="Normal 41 17 5 2 2 5" xfId="35844" xr:uid="{00000000-0005-0000-0000-0000D4540000}"/>
    <cellStyle name="Normal 41 17 5 2 3" xfId="15081" xr:uid="{00000000-0005-0000-0000-0000D5540000}"/>
    <cellStyle name="Normal 41 17 5 2 3 2" xfId="18166" xr:uid="{00000000-0005-0000-0000-0000D6540000}"/>
    <cellStyle name="Normal 41 17 5 2 3 2 2" xfId="30133" xr:uid="{00000000-0005-0000-0000-0000D7540000}"/>
    <cellStyle name="Normal 41 17 5 2 3 2 2 2" xfId="51739" xr:uid="{00000000-0005-0000-0000-0000D8540000}"/>
    <cellStyle name="Normal 41 17 5 2 3 2 3" xfId="24166" xr:uid="{00000000-0005-0000-0000-0000D9540000}"/>
    <cellStyle name="Normal 41 17 5 2 3 2 3 2" xfId="45803" xr:uid="{00000000-0005-0000-0000-0000DA540000}"/>
    <cellStyle name="Normal 41 17 5 2 3 2 4" xfId="39821" xr:uid="{00000000-0005-0000-0000-0000DB540000}"/>
    <cellStyle name="Normal 41 17 5 2 3 3" xfId="27151" xr:uid="{00000000-0005-0000-0000-0000DC540000}"/>
    <cellStyle name="Normal 41 17 5 2 3 3 2" xfId="48765" xr:uid="{00000000-0005-0000-0000-0000DD540000}"/>
    <cellStyle name="Normal 41 17 5 2 3 4" xfId="21184" xr:uid="{00000000-0005-0000-0000-0000DE540000}"/>
    <cellStyle name="Normal 41 17 5 2 3 4 2" xfId="42826" xr:uid="{00000000-0005-0000-0000-0000DF540000}"/>
    <cellStyle name="Normal 41 17 5 2 3 5" xfId="36818" xr:uid="{00000000-0005-0000-0000-0000E0540000}"/>
    <cellStyle name="Normal 41 17 5 2 4" xfId="16215" xr:uid="{00000000-0005-0000-0000-0000E1540000}"/>
    <cellStyle name="Normal 41 17 5 2 4 2" xfId="28185" xr:uid="{00000000-0005-0000-0000-0000E2540000}"/>
    <cellStyle name="Normal 41 17 5 2 4 2 2" xfId="49791" xr:uid="{00000000-0005-0000-0000-0000E3540000}"/>
    <cellStyle name="Normal 41 17 5 2 4 3" xfId="22218" xr:uid="{00000000-0005-0000-0000-0000E4540000}"/>
    <cellStyle name="Normal 41 17 5 2 4 3 2" xfId="43855" xr:uid="{00000000-0005-0000-0000-0000E5540000}"/>
    <cellStyle name="Normal 41 17 5 2 4 4" xfId="37870" xr:uid="{00000000-0005-0000-0000-0000E6540000}"/>
    <cellStyle name="Normal 41 17 5 2 5" xfId="25203" xr:uid="{00000000-0005-0000-0000-0000E7540000}"/>
    <cellStyle name="Normal 41 17 5 2 5 2" xfId="46820" xr:uid="{00000000-0005-0000-0000-0000E8540000}"/>
    <cellStyle name="Normal 41 17 5 2 6" xfId="19236" xr:uid="{00000000-0005-0000-0000-0000E9540000}"/>
    <cellStyle name="Normal 41 17 5 2 6 2" xfId="40878" xr:uid="{00000000-0005-0000-0000-0000EA540000}"/>
    <cellStyle name="Normal 41 17 5 2 7" xfId="34864" xr:uid="{00000000-0005-0000-0000-0000EB540000}"/>
    <cellStyle name="Normal 41 17 5 3" xfId="13428" xr:uid="{00000000-0005-0000-0000-0000EC540000}"/>
    <cellStyle name="Normal 41 17 5 3 2" xfId="14427" xr:uid="{00000000-0005-0000-0000-0000ED540000}"/>
    <cellStyle name="Normal 41 17 5 3 2 2" xfId="17512" xr:uid="{00000000-0005-0000-0000-0000EE540000}"/>
    <cellStyle name="Normal 41 17 5 3 2 2 2" xfId="29481" xr:uid="{00000000-0005-0000-0000-0000EF540000}"/>
    <cellStyle name="Normal 41 17 5 3 2 2 2 2" xfId="51087" xr:uid="{00000000-0005-0000-0000-0000F0540000}"/>
    <cellStyle name="Normal 41 17 5 3 2 2 3" xfId="23514" xr:uid="{00000000-0005-0000-0000-0000F1540000}"/>
    <cellStyle name="Normal 41 17 5 3 2 2 3 2" xfId="45151" xr:uid="{00000000-0005-0000-0000-0000F2540000}"/>
    <cellStyle name="Normal 41 17 5 3 2 2 4" xfId="39167" xr:uid="{00000000-0005-0000-0000-0000F3540000}"/>
    <cellStyle name="Normal 41 17 5 3 2 3" xfId="26499" xr:uid="{00000000-0005-0000-0000-0000F4540000}"/>
    <cellStyle name="Normal 41 17 5 3 2 3 2" xfId="48113" xr:uid="{00000000-0005-0000-0000-0000F5540000}"/>
    <cellStyle name="Normal 41 17 5 3 2 4" xfId="20532" xr:uid="{00000000-0005-0000-0000-0000F6540000}"/>
    <cellStyle name="Normal 41 17 5 3 2 4 2" xfId="42174" xr:uid="{00000000-0005-0000-0000-0000F7540000}"/>
    <cellStyle name="Normal 41 17 5 3 2 5" xfId="36164" xr:uid="{00000000-0005-0000-0000-0000F8540000}"/>
    <cellStyle name="Normal 41 17 5 3 3" xfId="15401" xr:uid="{00000000-0005-0000-0000-0000F9540000}"/>
    <cellStyle name="Normal 41 17 5 3 3 2" xfId="18486" xr:uid="{00000000-0005-0000-0000-0000FA540000}"/>
    <cellStyle name="Normal 41 17 5 3 3 2 2" xfId="30453" xr:uid="{00000000-0005-0000-0000-0000FB540000}"/>
    <cellStyle name="Normal 41 17 5 3 3 2 2 2" xfId="52059" xr:uid="{00000000-0005-0000-0000-0000FC540000}"/>
    <cellStyle name="Normal 41 17 5 3 3 2 3" xfId="24486" xr:uid="{00000000-0005-0000-0000-0000FD540000}"/>
    <cellStyle name="Normal 41 17 5 3 3 2 3 2" xfId="46123" xr:uid="{00000000-0005-0000-0000-0000FE540000}"/>
    <cellStyle name="Normal 41 17 5 3 3 2 4" xfId="40141" xr:uid="{00000000-0005-0000-0000-0000FF540000}"/>
    <cellStyle name="Normal 41 17 5 3 3 3" xfId="27471" xr:uid="{00000000-0005-0000-0000-000000550000}"/>
    <cellStyle name="Normal 41 17 5 3 3 3 2" xfId="49085" xr:uid="{00000000-0005-0000-0000-000001550000}"/>
    <cellStyle name="Normal 41 17 5 3 3 4" xfId="21504" xr:uid="{00000000-0005-0000-0000-000002550000}"/>
    <cellStyle name="Normal 41 17 5 3 3 4 2" xfId="43146" xr:uid="{00000000-0005-0000-0000-000003550000}"/>
    <cellStyle name="Normal 41 17 5 3 3 5" xfId="37138" xr:uid="{00000000-0005-0000-0000-000004550000}"/>
    <cellStyle name="Normal 41 17 5 3 4" xfId="16535" xr:uid="{00000000-0005-0000-0000-000005550000}"/>
    <cellStyle name="Normal 41 17 5 3 4 2" xfId="28505" xr:uid="{00000000-0005-0000-0000-000006550000}"/>
    <cellStyle name="Normal 41 17 5 3 4 2 2" xfId="50111" xr:uid="{00000000-0005-0000-0000-000007550000}"/>
    <cellStyle name="Normal 41 17 5 3 4 3" xfId="22538" xr:uid="{00000000-0005-0000-0000-000008550000}"/>
    <cellStyle name="Normal 41 17 5 3 4 3 2" xfId="44175" xr:uid="{00000000-0005-0000-0000-000009550000}"/>
    <cellStyle name="Normal 41 17 5 3 4 4" xfId="38190" xr:uid="{00000000-0005-0000-0000-00000A550000}"/>
    <cellStyle name="Normal 41 17 5 3 5" xfId="25523" xr:uid="{00000000-0005-0000-0000-00000B550000}"/>
    <cellStyle name="Normal 41 17 5 3 5 2" xfId="47140" xr:uid="{00000000-0005-0000-0000-00000C550000}"/>
    <cellStyle name="Normal 41 17 5 3 6" xfId="19556" xr:uid="{00000000-0005-0000-0000-00000D550000}"/>
    <cellStyle name="Normal 41 17 5 3 6 2" xfId="41198" xr:uid="{00000000-0005-0000-0000-00000E550000}"/>
    <cellStyle name="Normal 41 17 5 3 7" xfId="35184" xr:uid="{00000000-0005-0000-0000-00000F550000}"/>
    <cellStyle name="Normal 41 17 5 4" xfId="13786" xr:uid="{00000000-0005-0000-0000-000010550000}"/>
    <cellStyle name="Normal 41 17 5 4 2" xfId="16872" xr:uid="{00000000-0005-0000-0000-000011550000}"/>
    <cellStyle name="Normal 41 17 5 4 2 2" xfId="28841" xr:uid="{00000000-0005-0000-0000-000012550000}"/>
    <cellStyle name="Normal 41 17 5 4 2 2 2" xfId="50447" xr:uid="{00000000-0005-0000-0000-000013550000}"/>
    <cellStyle name="Normal 41 17 5 4 2 3" xfId="22874" xr:uid="{00000000-0005-0000-0000-000014550000}"/>
    <cellStyle name="Normal 41 17 5 4 2 3 2" xfId="44511" xr:uid="{00000000-0005-0000-0000-000015550000}"/>
    <cellStyle name="Normal 41 17 5 4 2 4" xfId="38527" xr:uid="{00000000-0005-0000-0000-000016550000}"/>
    <cellStyle name="Normal 41 17 5 4 3" xfId="25859" xr:uid="{00000000-0005-0000-0000-000017550000}"/>
    <cellStyle name="Normal 41 17 5 4 3 2" xfId="47473" xr:uid="{00000000-0005-0000-0000-000018550000}"/>
    <cellStyle name="Normal 41 17 5 4 4" xfId="19892" xr:uid="{00000000-0005-0000-0000-000019550000}"/>
    <cellStyle name="Normal 41 17 5 4 4 2" xfId="41534" xr:uid="{00000000-0005-0000-0000-00001A550000}"/>
    <cellStyle name="Normal 41 17 5 4 5" xfId="35523" xr:uid="{00000000-0005-0000-0000-00001B550000}"/>
    <cellStyle name="Normal 41 17 5 5" xfId="14760" xr:uid="{00000000-0005-0000-0000-00001C550000}"/>
    <cellStyle name="Normal 41 17 5 5 2" xfId="17845" xr:uid="{00000000-0005-0000-0000-00001D550000}"/>
    <cellStyle name="Normal 41 17 5 5 2 2" xfId="29813" xr:uid="{00000000-0005-0000-0000-00001E550000}"/>
    <cellStyle name="Normal 41 17 5 5 2 2 2" xfId="51419" xr:uid="{00000000-0005-0000-0000-00001F550000}"/>
    <cellStyle name="Normal 41 17 5 5 2 3" xfId="23846" xr:uid="{00000000-0005-0000-0000-000020550000}"/>
    <cellStyle name="Normal 41 17 5 5 2 3 2" xfId="45483" xr:uid="{00000000-0005-0000-0000-000021550000}"/>
    <cellStyle name="Normal 41 17 5 5 2 4" xfId="39500" xr:uid="{00000000-0005-0000-0000-000022550000}"/>
    <cellStyle name="Normal 41 17 5 5 3" xfId="26831" xr:uid="{00000000-0005-0000-0000-000023550000}"/>
    <cellStyle name="Normal 41 17 5 5 3 2" xfId="48445" xr:uid="{00000000-0005-0000-0000-000024550000}"/>
    <cellStyle name="Normal 41 17 5 5 4" xfId="20864" xr:uid="{00000000-0005-0000-0000-000025550000}"/>
    <cellStyle name="Normal 41 17 5 5 4 2" xfId="42506" xr:uid="{00000000-0005-0000-0000-000026550000}"/>
    <cellStyle name="Normal 41 17 5 5 5" xfId="36497" xr:uid="{00000000-0005-0000-0000-000027550000}"/>
    <cellStyle name="Normal 41 17 5 6" xfId="15873" xr:uid="{00000000-0005-0000-0000-000028550000}"/>
    <cellStyle name="Normal 41 17 5 6 2" xfId="27845" xr:uid="{00000000-0005-0000-0000-000029550000}"/>
    <cellStyle name="Normal 41 17 5 6 2 2" xfId="49451" xr:uid="{00000000-0005-0000-0000-00002A550000}"/>
    <cellStyle name="Normal 41 17 5 6 3" xfId="21878" xr:uid="{00000000-0005-0000-0000-00002B550000}"/>
    <cellStyle name="Normal 41 17 5 6 3 2" xfId="43515" xr:uid="{00000000-0005-0000-0000-00002C550000}"/>
    <cellStyle name="Normal 41 17 5 6 4" xfId="37528" xr:uid="{00000000-0005-0000-0000-00002D550000}"/>
    <cellStyle name="Normal 41 17 5 7" xfId="24860" xr:uid="{00000000-0005-0000-0000-00002E550000}"/>
    <cellStyle name="Normal 41 17 5 7 2" xfId="46480" xr:uid="{00000000-0005-0000-0000-00002F550000}"/>
    <cellStyle name="Normal 41 17 5 8" xfId="18893" xr:uid="{00000000-0005-0000-0000-000030550000}"/>
    <cellStyle name="Normal 41 17 5 8 2" xfId="40535" xr:uid="{00000000-0005-0000-0000-000031550000}"/>
    <cellStyle name="Normal 41 17 5 9" xfId="31863" xr:uid="{00000000-0005-0000-0000-000032550000}"/>
    <cellStyle name="Normal 41 17 6" xfId="7869" xr:uid="{00000000-0005-0000-0000-000033550000}"/>
    <cellStyle name="Normal 41 17 6 2" xfId="13093" xr:uid="{00000000-0005-0000-0000-000034550000}"/>
    <cellStyle name="Normal 41 17 6 2 2" xfId="14092" xr:uid="{00000000-0005-0000-0000-000035550000}"/>
    <cellStyle name="Normal 41 17 6 2 2 2" xfId="17177" xr:uid="{00000000-0005-0000-0000-000036550000}"/>
    <cellStyle name="Normal 41 17 6 2 2 2 2" xfId="29146" xr:uid="{00000000-0005-0000-0000-000037550000}"/>
    <cellStyle name="Normal 41 17 6 2 2 2 2 2" xfId="50752" xr:uid="{00000000-0005-0000-0000-000038550000}"/>
    <cellStyle name="Normal 41 17 6 2 2 2 3" xfId="23179" xr:uid="{00000000-0005-0000-0000-000039550000}"/>
    <cellStyle name="Normal 41 17 6 2 2 2 3 2" xfId="44816" xr:uid="{00000000-0005-0000-0000-00003A550000}"/>
    <cellStyle name="Normal 41 17 6 2 2 2 4" xfId="38832" xr:uid="{00000000-0005-0000-0000-00003B550000}"/>
    <cellStyle name="Normal 41 17 6 2 2 3" xfId="26164" xr:uid="{00000000-0005-0000-0000-00003C550000}"/>
    <cellStyle name="Normal 41 17 6 2 2 3 2" xfId="47778" xr:uid="{00000000-0005-0000-0000-00003D550000}"/>
    <cellStyle name="Normal 41 17 6 2 2 4" xfId="20197" xr:uid="{00000000-0005-0000-0000-00003E550000}"/>
    <cellStyle name="Normal 41 17 6 2 2 4 2" xfId="41839" xr:uid="{00000000-0005-0000-0000-00003F550000}"/>
    <cellStyle name="Normal 41 17 6 2 2 5" xfId="35829" xr:uid="{00000000-0005-0000-0000-000040550000}"/>
    <cellStyle name="Normal 41 17 6 2 3" xfId="15066" xr:uid="{00000000-0005-0000-0000-000041550000}"/>
    <cellStyle name="Normal 41 17 6 2 3 2" xfId="18151" xr:uid="{00000000-0005-0000-0000-000042550000}"/>
    <cellStyle name="Normal 41 17 6 2 3 2 2" xfId="30118" xr:uid="{00000000-0005-0000-0000-000043550000}"/>
    <cellStyle name="Normal 41 17 6 2 3 2 2 2" xfId="51724" xr:uid="{00000000-0005-0000-0000-000044550000}"/>
    <cellStyle name="Normal 41 17 6 2 3 2 3" xfId="24151" xr:uid="{00000000-0005-0000-0000-000045550000}"/>
    <cellStyle name="Normal 41 17 6 2 3 2 3 2" xfId="45788" xr:uid="{00000000-0005-0000-0000-000046550000}"/>
    <cellStyle name="Normal 41 17 6 2 3 2 4" xfId="39806" xr:uid="{00000000-0005-0000-0000-000047550000}"/>
    <cellStyle name="Normal 41 17 6 2 3 3" xfId="27136" xr:uid="{00000000-0005-0000-0000-000048550000}"/>
    <cellStyle name="Normal 41 17 6 2 3 3 2" xfId="48750" xr:uid="{00000000-0005-0000-0000-000049550000}"/>
    <cellStyle name="Normal 41 17 6 2 3 4" xfId="21169" xr:uid="{00000000-0005-0000-0000-00004A550000}"/>
    <cellStyle name="Normal 41 17 6 2 3 4 2" xfId="42811" xr:uid="{00000000-0005-0000-0000-00004B550000}"/>
    <cellStyle name="Normal 41 17 6 2 3 5" xfId="36803" xr:uid="{00000000-0005-0000-0000-00004C550000}"/>
    <cellStyle name="Normal 41 17 6 2 4" xfId="16200" xr:uid="{00000000-0005-0000-0000-00004D550000}"/>
    <cellStyle name="Normal 41 17 6 2 4 2" xfId="28170" xr:uid="{00000000-0005-0000-0000-00004E550000}"/>
    <cellStyle name="Normal 41 17 6 2 4 2 2" xfId="49776" xr:uid="{00000000-0005-0000-0000-00004F550000}"/>
    <cellStyle name="Normal 41 17 6 2 4 3" xfId="22203" xr:uid="{00000000-0005-0000-0000-000050550000}"/>
    <cellStyle name="Normal 41 17 6 2 4 3 2" xfId="43840" xr:uid="{00000000-0005-0000-0000-000051550000}"/>
    <cellStyle name="Normal 41 17 6 2 4 4" xfId="37855" xr:uid="{00000000-0005-0000-0000-000052550000}"/>
    <cellStyle name="Normal 41 17 6 2 5" xfId="25188" xr:uid="{00000000-0005-0000-0000-000053550000}"/>
    <cellStyle name="Normal 41 17 6 2 5 2" xfId="46805" xr:uid="{00000000-0005-0000-0000-000054550000}"/>
    <cellStyle name="Normal 41 17 6 2 6" xfId="19221" xr:uid="{00000000-0005-0000-0000-000055550000}"/>
    <cellStyle name="Normal 41 17 6 2 6 2" xfId="40863" xr:uid="{00000000-0005-0000-0000-000056550000}"/>
    <cellStyle name="Normal 41 17 6 2 7" xfId="34849" xr:uid="{00000000-0005-0000-0000-000057550000}"/>
    <cellStyle name="Normal 41 17 6 3" xfId="13413" xr:uid="{00000000-0005-0000-0000-000058550000}"/>
    <cellStyle name="Normal 41 17 6 3 2" xfId="14412" xr:uid="{00000000-0005-0000-0000-000059550000}"/>
    <cellStyle name="Normal 41 17 6 3 2 2" xfId="17497" xr:uid="{00000000-0005-0000-0000-00005A550000}"/>
    <cellStyle name="Normal 41 17 6 3 2 2 2" xfId="29466" xr:uid="{00000000-0005-0000-0000-00005B550000}"/>
    <cellStyle name="Normal 41 17 6 3 2 2 2 2" xfId="51072" xr:uid="{00000000-0005-0000-0000-00005C550000}"/>
    <cellStyle name="Normal 41 17 6 3 2 2 3" xfId="23499" xr:uid="{00000000-0005-0000-0000-00005D550000}"/>
    <cellStyle name="Normal 41 17 6 3 2 2 3 2" xfId="45136" xr:uid="{00000000-0005-0000-0000-00005E550000}"/>
    <cellStyle name="Normal 41 17 6 3 2 2 4" xfId="39152" xr:uid="{00000000-0005-0000-0000-00005F550000}"/>
    <cellStyle name="Normal 41 17 6 3 2 3" xfId="26484" xr:uid="{00000000-0005-0000-0000-000060550000}"/>
    <cellStyle name="Normal 41 17 6 3 2 3 2" xfId="48098" xr:uid="{00000000-0005-0000-0000-000061550000}"/>
    <cellStyle name="Normal 41 17 6 3 2 4" xfId="20517" xr:uid="{00000000-0005-0000-0000-000062550000}"/>
    <cellStyle name="Normal 41 17 6 3 2 4 2" xfId="42159" xr:uid="{00000000-0005-0000-0000-000063550000}"/>
    <cellStyle name="Normal 41 17 6 3 2 5" xfId="36149" xr:uid="{00000000-0005-0000-0000-000064550000}"/>
    <cellStyle name="Normal 41 17 6 3 3" xfId="15386" xr:uid="{00000000-0005-0000-0000-000065550000}"/>
    <cellStyle name="Normal 41 17 6 3 3 2" xfId="18471" xr:uid="{00000000-0005-0000-0000-000066550000}"/>
    <cellStyle name="Normal 41 17 6 3 3 2 2" xfId="30438" xr:uid="{00000000-0005-0000-0000-000067550000}"/>
    <cellStyle name="Normal 41 17 6 3 3 2 2 2" xfId="52044" xr:uid="{00000000-0005-0000-0000-000068550000}"/>
    <cellStyle name="Normal 41 17 6 3 3 2 3" xfId="24471" xr:uid="{00000000-0005-0000-0000-000069550000}"/>
    <cellStyle name="Normal 41 17 6 3 3 2 3 2" xfId="46108" xr:uid="{00000000-0005-0000-0000-00006A550000}"/>
    <cellStyle name="Normal 41 17 6 3 3 2 4" xfId="40126" xr:uid="{00000000-0005-0000-0000-00006B550000}"/>
    <cellStyle name="Normal 41 17 6 3 3 3" xfId="27456" xr:uid="{00000000-0005-0000-0000-00006C550000}"/>
    <cellStyle name="Normal 41 17 6 3 3 3 2" xfId="49070" xr:uid="{00000000-0005-0000-0000-00006D550000}"/>
    <cellStyle name="Normal 41 17 6 3 3 4" xfId="21489" xr:uid="{00000000-0005-0000-0000-00006E550000}"/>
    <cellStyle name="Normal 41 17 6 3 3 4 2" xfId="43131" xr:uid="{00000000-0005-0000-0000-00006F550000}"/>
    <cellStyle name="Normal 41 17 6 3 3 5" xfId="37123" xr:uid="{00000000-0005-0000-0000-000070550000}"/>
    <cellStyle name="Normal 41 17 6 3 4" xfId="16520" xr:uid="{00000000-0005-0000-0000-000071550000}"/>
    <cellStyle name="Normal 41 17 6 3 4 2" xfId="28490" xr:uid="{00000000-0005-0000-0000-000072550000}"/>
    <cellStyle name="Normal 41 17 6 3 4 2 2" xfId="50096" xr:uid="{00000000-0005-0000-0000-000073550000}"/>
    <cellStyle name="Normal 41 17 6 3 4 3" xfId="22523" xr:uid="{00000000-0005-0000-0000-000074550000}"/>
    <cellStyle name="Normal 41 17 6 3 4 3 2" xfId="44160" xr:uid="{00000000-0005-0000-0000-000075550000}"/>
    <cellStyle name="Normal 41 17 6 3 4 4" xfId="38175" xr:uid="{00000000-0005-0000-0000-000076550000}"/>
    <cellStyle name="Normal 41 17 6 3 5" xfId="25508" xr:uid="{00000000-0005-0000-0000-000077550000}"/>
    <cellStyle name="Normal 41 17 6 3 5 2" xfId="47125" xr:uid="{00000000-0005-0000-0000-000078550000}"/>
    <cellStyle name="Normal 41 17 6 3 6" xfId="19541" xr:uid="{00000000-0005-0000-0000-000079550000}"/>
    <cellStyle name="Normal 41 17 6 3 6 2" xfId="41183" xr:uid="{00000000-0005-0000-0000-00007A550000}"/>
    <cellStyle name="Normal 41 17 6 3 7" xfId="35169" xr:uid="{00000000-0005-0000-0000-00007B550000}"/>
    <cellStyle name="Normal 41 17 6 4" xfId="13771" xr:uid="{00000000-0005-0000-0000-00007C550000}"/>
    <cellStyle name="Normal 41 17 6 4 2" xfId="16857" xr:uid="{00000000-0005-0000-0000-00007D550000}"/>
    <cellStyle name="Normal 41 17 6 4 2 2" xfId="28826" xr:uid="{00000000-0005-0000-0000-00007E550000}"/>
    <cellStyle name="Normal 41 17 6 4 2 2 2" xfId="50432" xr:uid="{00000000-0005-0000-0000-00007F550000}"/>
    <cellStyle name="Normal 41 17 6 4 2 3" xfId="22859" xr:uid="{00000000-0005-0000-0000-000080550000}"/>
    <cellStyle name="Normal 41 17 6 4 2 3 2" xfId="44496" xr:uid="{00000000-0005-0000-0000-000081550000}"/>
    <cellStyle name="Normal 41 17 6 4 2 4" xfId="38512" xr:uid="{00000000-0005-0000-0000-000082550000}"/>
    <cellStyle name="Normal 41 17 6 4 3" xfId="25844" xr:uid="{00000000-0005-0000-0000-000083550000}"/>
    <cellStyle name="Normal 41 17 6 4 3 2" xfId="47458" xr:uid="{00000000-0005-0000-0000-000084550000}"/>
    <cellStyle name="Normal 41 17 6 4 4" xfId="19877" xr:uid="{00000000-0005-0000-0000-000085550000}"/>
    <cellStyle name="Normal 41 17 6 4 4 2" xfId="41519" xr:uid="{00000000-0005-0000-0000-000086550000}"/>
    <cellStyle name="Normal 41 17 6 4 5" xfId="35508" xr:uid="{00000000-0005-0000-0000-000087550000}"/>
    <cellStyle name="Normal 41 17 6 5" xfId="14745" xr:uid="{00000000-0005-0000-0000-000088550000}"/>
    <cellStyle name="Normal 41 17 6 5 2" xfId="17830" xr:uid="{00000000-0005-0000-0000-000089550000}"/>
    <cellStyle name="Normal 41 17 6 5 2 2" xfId="29798" xr:uid="{00000000-0005-0000-0000-00008A550000}"/>
    <cellStyle name="Normal 41 17 6 5 2 2 2" xfId="51404" xr:uid="{00000000-0005-0000-0000-00008B550000}"/>
    <cellStyle name="Normal 41 17 6 5 2 3" xfId="23831" xr:uid="{00000000-0005-0000-0000-00008C550000}"/>
    <cellStyle name="Normal 41 17 6 5 2 3 2" xfId="45468" xr:uid="{00000000-0005-0000-0000-00008D550000}"/>
    <cellStyle name="Normal 41 17 6 5 2 4" xfId="39485" xr:uid="{00000000-0005-0000-0000-00008E550000}"/>
    <cellStyle name="Normal 41 17 6 5 3" xfId="26816" xr:uid="{00000000-0005-0000-0000-00008F550000}"/>
    <cellStyle name="Normal 41 17 6 5 3 2" xfId="48430" xr:uid="{00000000-0005-0000-0000-000090550000}"/>
    <cellStyle name="Normal 41 17 6 5 4" xfId="20849" xr:uid="{00000000-0005-0000-0000-000091550000}"/>
    <cellStyle name="Normal 41 17 6 5 4 2" xfId="42491" xr:uid="{00000000-0005-0000-0000-000092550000}"/>
    <cellStyle name="Normal 41 17 6 5 5" xfId="36482" xr:uid="{00000000-0005-0000-0000-000093550000}"/>
    <cellStyle name="Normal 41 17 6 6" xfId="15858" xr:uid="{00000000-0005-0000-0000-000094550000}"/>
    <cellStyle name="Normal 41 17 6 6 2" xfId="27830" xr:uid="{00000000-0005-0000-0000-000095550000}"/>
    <cellStyle name="Normal 41 17 6 6 2 2" xfId="49436" xr:uid="{00000000-0005-0000-0000-000096550000}"/>
    <cellStyle name="Normal 41 17 6 6 3" xfId="21863" xr:uid="{00000000-0005-0000-0000-000097550000}"/>
    <cellStyle name="Normal 41 17 6 6 3 2" xfId="43500" xr:uid="{00000000-0005-0000-0000-000098550000}"/>
    <cellStyle name="Normal 41 17 6 6 4" xfId="37513" xr:uid="{00000000-0005-0000-0000-000099550000}"/>
    <cellStyle name="Normal 41 17 6 7" xfId="24845" xr:uid="{00000000-0005-0000-0000-00009A550000}"/>
    <cellStyle name="Normal 41 17 6 7 2" xfId="46465" xr:uid="{00000000-0005-0000-0000-00009B550000}"/>
    <cellStyle name="Normal 41 17 6 8" xfId="18878" xr:uid="{00000000-0005-0000-0000-00009C550000}"/>
    <cellStyle name="Normal 41 17 6 8 2" xfId="40520" xr:uid="{00000000-0005-0000-0000-00009D550000}"/>
    <cellStyle name="Normal 41 17 6 9" xfId="31836" xr:uid="{00000000-0005-0000-0000-00009E550000}"/>
    <cellStyle name="Normal 41 17 7" xfId="8509" xr:uid="{00000000-0005-0000-0000-00009F550000}"/>
    <cellStyle name="Normal 41 17 7 2" xfId="13151" xr:uid="{00000000-0005-0000-0000-0000A0550000}"/>
    <cellStyle name="Normal 41 17 7 2 2" xfId="14150" xr:uid="{00000000-0005-0000-0000-0000A1550000}"/>
    <cellStyle name="Normal 41 17 7 2 2 2" xfId="17235" xr:uid="{00000000-0005-0000-0000-0000A2550000}"/>
    <cellStyle name="Normal 41 17 7 2 2 2 2" xfId="29204" xr:uid="{00000000-0005-0000-0000-0000A3550000}"/>
    <cellStyle name="Normal 41 17 7 2 2 2 2 2" xfId="50810" xr:uid="{00000000-0005-0000-0000-0000A4550000}"/>
    <cellStyle name="Normal 41 17 7 2 2 2 3" xfId="23237" xr:uid="{00000000-0005-0000-0000-0000A5550000}"/>
    <cellStyle name="Normal 41 17 7 2 2 2 3 2" xfId="44874" xr:uid="{00000000-0005-0000-0000-0000A6550000}"/>
    <cellStyle name="Normal 41 17 7 2 2 2 4" xfId="38890" xr:uid="{00000000-0005-0000-0000-0000A7550000}"/>
    <cellStyle name="Normal 41 17 7 2 2 3" xfId="26222" xr:uid="{00000000-0005-0000-0000-0000A8550000}"/>
    <cellStyle name="Normal 41 17 7 2 2 3 2" xfId="47836" xr:uid="{00000000-0005-0000-0000-0000A9550000}"/>
    <cellStyle name="Normal 41 17 7 2 2 4" xfId="20255" xr:uid="{00000000-0005-0000-0000-0000AA550000}"/>
    <cellStyle name="Normal 41 17 7 2 2 4 2" xfId="41897" xr:uid="{00000000-0005-0000-0000-0000AB550000}"/>
    <cellStyle name="Normal 41 17 7 2 2 5" xfId="35887" xr:uid="{00000000-0005-0000-0000-0000AC550000}"/>
    <cellStyle name="Normal 41 17 7 2 3" xfId="15124" xr:uid="{00000000-0005-0000-0000-0000AD550000}"/>
    <cellStyle name="Normal 41 17 7 2 3 2" xfId="18209" xr:uid="{00000000-0005-0000-0000-0000AE550000}"/>
    <cellStyle name="Normal 41 17 7 2 3 2 2" xfId="30176" xr:uid="{00000000-0005-0000-0000-0000AF550000}"/>
    <cellStyle name="Normal 41 17 7 2 3 2 2 2" xfId="51782" xr:uid="{00000000-0005-0000-0000-0000B0550000}"/>
    <cellStyle name="Normal 41 17 7 2 3 2 3" xfId="24209" xr:uid="{00000000-0005-0000-0000-0000B1550000}"/>
    <cellStyle name="Normal 41 17 7 2 3 2 3 2" xfId="45846" xr:uid="{00000000-0005-0000-0000-0000B2550000}"/>
    <cellStyle name="Normal 41 17 7 2 3 2 4" xfId="39864" xr:uid="{00000000-0005-0000-0000-0000B3550000}"/>
    <cellStyle name="Normal 41 17 7 2 3 3" xfId="27194" xr:uid="{00000000-0005-0000-0000-0000B4550000}"/>
    <cellStyle name="Normal 41 17 7 2 3 3 2" xfId="48808" xr:uid="{00000000-0005-0000-0000-0000B5550000}"/>
    <cellStyle name="Normal 41 17 7 2 3 4" xfId="21227" xr:uid="{00000000-0005-0000-0000-0000B6550000}"/>
    <cellStyle name="Normal 41 17 7 2 3 4 2" xfId="42869" xr:uid="{00000000-0005-0000-0000-0000B7550000}"/>
    <cellStyle name="Normal 41 17 7 2 3 5" xfId="36861" xr:uid="{00000000-0005-0000-0000-0000B8550000}"/>
    <cellStyle name="Normal 41 17 7 2 4" xfId="16258" xr:uid="{00000000-0005-0000-0000-0000B9550000}"/>
    <cellStyle name="Normal 41 17 7 2 4 2" xfId="28228" xr:uid="{00000000-0005-0000-0000-0000BA550000}"/>
    <cellStyle name="Normal 41 17 7 2 4 2 2" xfId="49834" xr:uid="{00000000-0005-0000-0000-0000BB550000}"/>
    <cellStyle name="Normal 41 17 7 2 4 3" xfId="22261" xr:uid="{00000000-0005-0000-0000-0000BC550000}"/>
    <cellStyle name="Normal 41 17 7 2 4 3 2" xfId="43898" xr:uid="{00000000-0005-0000-0000-0000BD550000}"/>
    <cellStyle name="Normal 41 17 7 2 4 4" xfId="37913" xr:uid="{00000000-0005-0000-0000-0000BE550000}"/>
    <cellStyle name="Normal 41 17 7 2 5" xfId="25246" xr:uid="{00000000-0005-0000-0000-0000BF550000}"/>
    <cellStyle name="Normal 41 17 7 2 5 2" xfId="46863" xr:uid="{00000000-0005-0000-0000-0000C0550000}"/>
    <cellStyle name="Normal 41 17 7 2 6" xfId="19279" xr:uid="{00000000-0005-0000-0000-0000C1550000}"/>
    <cellStyle name="Normal 41 17 7 2 6 2" xfId="40921" xr:uid="{00000000-0005-0000-0000-0000C2550000}"/>
    <cellStyle name="Normal 41 17 7 2 7" xfId="34907" xr:uid="{00000000-0005-0000-0000-0000C3550000}"/>
    <cellStyle name="Normal 41 17 7 3" xfId="13471" xr:uid="{00000000-0005-0000-0000-0000C4550000}"/>
    <cellStyle name="Normal 41 17 7 3 2" xfId="14470" xr:uid="{00000000-0005-0000-0000-0000C5550000}"/>
    <cellStyle name="Normal 41 17 7 3 2 2" xfId="17555" xr:uid="{00000000-0005-0000-0000-0000C6550000}"/>
    <cellStyle name="Normal 41 17 7 3 2 2 2" xfId="29524" xr:uid="{00000000-0005-0000-0000-0000C7550000}"/>
    <cellStyle name="Normal 41 17 7 3 2 2 2 2" xfId="51130" xr:uid="{00000000-0005-0000-0000-0000C8550000}"/>
    <cellStyle name="Normal 41 17 7 3 2 2 3" xfId="23557" xr:uid="{00000000-0005-0000-0000-0000C9550000}"/>
    <cellStyle name="Normal 41 17 7 3 2 2 3 2" xfId="45194" xr:uid="{00000000-0005-0000-0000-0000CA550000}"/>
    <cellStyle name="Normal 41 17 7 3 2 2 4" xfId="39210" xr:uid="{00000000-0005-0000-0000-0000CB550000}"/>
    <cellStyle name="Normal 41 17 7 3 2 3" xfId="26542" xr:uid="{00000000-0005-0000-0000-0000CC550000}"/>
    <cellStyle name="Normal 41 17 7 3 2 3 2" xfId="48156" xr:uid="{00000000-0005-0000-0000-0000CD550000}"/>
    <cellStyle name="Normal 41 17 7 3 2 4" xfId="20575" xr:uid="{00000000-0005-0000-0000-0000CE550000}"/>
    <cellStyle name="Normal 41 17 7 3 2 4 2" xfId="42217" xr:uid="{00000000-0005-0000-0000-0000CF550000}"/>
    <cellStyle name="Normal 41 17 7 3 2 5" xfId="36207" xr:uid="{00000000-0005-0000-0000-0000D0550000}"/>
    <cellStyle name="Normal 41 17 7 3 3" xfId="15444" xr:uid="{00000000-0005-0000-0000-0000D1550000}"/>
    <cellStyle name="Normal 41 17 7 3 3 2" xfId="18529" xr:uid="{00000000-0005-0000-0000-0000D2550000}"/>
    <cellStyle name="Normal 41 17 7 3 3 2 2" xfId="30496" xr:uid="{00000000-0005-0000-0000-0000D3550000}"/>
    <cellStyle name="Normal 41 17 7 3 3 2 2 2" xfId="52102" xr:uid="{00000000-0005-0000-0000-0000D4550000}"/>
    <cellStyle name="Normal 41 17 7 3 3 2 3" xfId="24529" xr:uid="{00000000-0005-0000-0000-0000D5550000}"/>
    <cellStyle name="Normal 41 17 7 3 3 2 3 2" xfId="46166" xr:uid="{00000000-0005-0000-0000-0000D6550000}"/>
    <cellStyle name="Normal 41 17 7 3 3 2 4" xfId="40184" xr:uid="{00000000-0005-0000-0000-0000D7550000}"/>
    <cellStyle name="Normal 41 17 7 3 3 3" xfId="27514" xr:uid="{00000000-0005-0000-0000-0000D8550000}"/>
    <cellStyle name="Normal 41 17 7 3 3 3 2" xfId="49128" xr:uid="{00000000-0005-0000-0000-0000D9550000}"/>
    <cellStyle name="Normal 41 17 7 3 3 4" xfId="21547" xr:uid="{00000000-0005-0000-0000-0000DA550000}"/>
    <cellStyle name="Normal 41 17 7 3 3 4 2" xfId="43189" xr:uid="{00000000-0005-0000-0000-0000DB550000}"/>
    <cellStyle name="Normal 41 17 7 3 3 5" xfId="37181" xr:uid="{00000000-0005-0000-0000-0000DC550000}"/>
    <cellStyle name="Normal 41 17 7 3 4" xfId="16578" xr:uid="{00000000-0005-0000-0000-0000DD550000}"/>
    <cellStyle name="Normal 41 17 7 3 4 2" xfId="28548" xr:uid="{00000000-0005-0000-0000-0000DE550000}"/>
    <cellStyle name="Normal 41 17 7 3 4 2 2" xfId="50154" xr:uid="{00000000-0005-0000-0000-0000DF550000}"/>
    <cellStyle name="Normal 41 17 7 3 4 3" xfId="22581" xr:uid="{00000000-0005-0000-0000-0000E0550000}"/>
    <cellStyle name="Normal 41 17 7 3 4 3 2" xfId="44218" xr:uid="{00000000-0005-0000-0000-0000E1550000}"/>
    <cellStyle name="Normal 41 17 7 3 4 4" xfId="38233" xr:uid="{00000000-0005-0000-0000-0000E2550000}"/>
    <cellStyle name="Normal 41 17 7 3 5" xfId="25566" xr:uid="{00000000-0005-0000-0000-0000E3550000}"/>
    <cellStyle name="Normal 41 17 7 3 5 2" xfId="47183" xr:uid="{00000000-0005-0000-0000-0000E4550000}"/>
    <cellStyle name="Normal 41 17 7 3 6" xfId="19599" xr:uid="{00000000-0005-0000-0000-0000E5550000}"/>
    <cellStyle name="Normal 41 17 7 3 6 2" xfId="41241" xr:uid="{00000000-0005-0000-0000-0000E6550000}"/>
    <cellStyle name="Normal 41 17 7 3 7" xfId="35227" xr:uid="{00000000-0005-0000-0000-0000E7550000}"/>
    <cellStyle name="Normal 41 17 7 4" xfId="13829" xr:uid="{00000000-0005-0000-0000-0000E8550000}"/>
    <cellStyle name="Normal 41 17 7 4 2" xfId="16915" xr:uid="{00000000-0005-0000-0000-0000E9550000}"/>
    <cellStyle name="Normal 41 17 7 4 2 2" xfId="28884" xr:uid="{00000000-0005-0000-0000-0000EA550000}"/>
    <cellStyle name="Normal 41 17 7 4 2 2 2" xfId="50490" xr:uid="{00000000-0005-0000-0000-0000EB550000}"/>
    <cellStyle name="Normal 41 17 7 4 2 3" xfId="22917" xr:uid="{00000000-0005-0000-0000-0000EC550000}"/>
    <cellStyle name="Normal 41 17 7 4 2 3 2" xfId="44554" xr:uid="{00000000-0005-0000-0000-0000ED550000}"/>
    <cellStyle name="Normal 41 17 7 4 2 4" xfId="38570" xr:uid="{00000000-0005-0000-0000-0000EE550000}"/>
    <cellStyle name="Normal 41 17 7 4 3" xfId="25902" xr:uid="{00000000-0005-0000-0000-0000EF550000}"/>
    <cellStyle name="Normal 41 17 7 4 3 2" xfId="47516" xr:uid="{00000000-0005-0000-0000-0000F0550000}"/>
    <cellStyle name="Normal 41 17 7 4 4" xfId="19935" xr:uid="{00000000-0005-0000-0000-0000F1550000}"/>
    <cellStyle name="Normal 41 17 7 4 4 2" xfId="41577" xr:uid="{00000000-0005-0000-0000-0000F2550000}"/>
    <cellStyle name="Normal 41 17 7 4 5" xfId="35566" xr:uid="{00000000-0005-0000-0000-0000F3550000}"/>
    <cellStyle name="Normal 41 17 7 5" xfId="14803" xr:uid="{00000000-0005-0000-0000-0000F4550000}"/>
    <cellStyle name="Normal 41 17 7 5 2" xfId="17888" xr:uid="{00000000-0005-0000-0000-0000F5550000}"/>
    <cellStyle name="Normal 41 17 7 5 2 2" xfId="29856" xr:uid="{00000000-0005-0000-0000-0000F6550000}"/>
    <cellStyle name="Normal 41 17 7 5 2 2 2" xfId="51462" xr:uid="{00000000-0005-0000-0000-0000F7550000}"/>
    <cellStyle name="Normal 41 17 7 5 2 3" xfId="23889" xr:uid="{00000000-0005-0000-0000-0000F8550000}"/>
    <cellStyle name="Normal 41 17 7 5 2 3 2" xfId="45526" xr:uid="{00000000-0005-0000-0000-0000F9550000}"/>
    <cellStyle name="Normal 41 17 7 5 2 4" xfId="39543" xr:uid="{00000000-0005-0000-0000-0000FA550000}"/>
    <cellStyle name="Normal 41 17 7 5 3" xfId="26874" xr:uid="{00000000-0005-0000-0000-0000FB550000}"/>
    <cellStyle name="Normal 41 17 7 5 3 2" xfId="48488" xr:uid="{00000000-0005-0000-0000-0000FC550000}"/>
    <cellStyle name="Normal 41 17 7 5 4" xfId="20907" xr:uid="{00000000-0005-0000-0000-0000FD550000}"/>
    <cellStyle name="Normal 41 17 7 5 4 2" xfId="42549" xr:uid="{00000000-0005-0000-0000-0000FE550000}"/>
    <cellStyle name="Normal 41 17 7 5 5" xfId="36540" xr:uid="{00000000-0005-0000-0000-0000FF550000}"/>
    <cellStyle name="Normal 41 17 7 6" xfId="15916" xr:uid="{00000000-0005-0000-0000-000000560000}"/>
    <cellStyle name="Normal 41 17 7 6 2" xfId="27888" xr:uid="{00000000-0005-0000-0000-000001560000}"/>
    <cellStyle name="Normal 41 17 7 6 2 2" xfId="49494" xr:uid="{00000000-0005-0000-0000-000002560000}"/>
    <cellStyle name="Normal 41 17 7 6 3" xfId="21921" xr:uid="{00000000-0005-0000-0000-000003560000}"/>
    <cellStyle name="Normal 41 17 7 6 3 2" xfId="43558" xr:uid="{00000000-0005-0000-0000-000004560000}"/>
    <cellStyle name="Normal 41 17 7 6 4" xfId="37571" xr:uid="{00000000-0005-0000-0000-000005560000}"/>
    <cellStyle name="Normal 41 17 7 7" xfId="24903" xr:uid="{00000000-0005-0000-0000-000006560000}"/>
    <cellStyle name="Normal 41 17 7 7 2" xfId="46523" xr:uid="{00000000-0005-0000-0000-000007560000}"/>
    <cellStyle name="Normal 41 17 7 8" xfId="18936" xr:uid="{00000000-0005-0000-0000-000008560000}"/>
    <cellStyle name="Normal 41 17 7 8 2" xfId="40578" xr:uid="{00000000-0005-0000-0000-000009560000}"/>
    <cellStyle name="Normal 41 17 7 9" xfId="31977" xr:uid="{00000000-0005-0000-0000-00000A560000}"/>
    <cellStyle name="Normal 41 17 8" xfId="12893" xr:uid="{00000000-0005-0000-0000-00000B560000}"/>
    <cellStyle name="Normal 41 17 8 2" xfId="13892" xr:uid="{00000000-0005-0000-0000-00000C560000}"/>
    <cellStyle name="Normal 41 17 8 2 2" xfId="16977" xr:uid="{00000000-0005-0000-0000-00000D560000}"/>
    <cellStyle name="Normal 41 17 8 2 2 2" xfId="28946" xr:uid="{00000000-0005-0000-0000-00000E560000}"/>
    <cellStyle name="Normal 41 17 8 2 2 2 2" xfId="50552" xr:uid="{00000000-0005-0000-0000-00000F560000}"/>
    <cellStyle name="Normal 41 17 8 2 2 3" xfId="22979" xr:uid="{00000000-0005-0000-0000-000010560000}"/>
    <cellStyle name="Normal 41 17 8 2 2 3 2" xfId="44616" xr:uid="{00000000-0005-0000-0000-000011560000}"/>
    <cellStyle name="Normal 41 17 8 2 2 4" xfId="38632" xr:uid="{00000000-0005-0000-0000-000012560000}"/>
    <cellStyle name="Normal 41 17 8 2 3" xfId="25964" xr:uid="{00000000-0005-0000-0000-000013560000}"/>
    <cellStyle name="Normal 41 17 8 2 3 2" xfId="47578" xr:uid="{00000000-0005-0000-0000-000014560000}"/>
    <cellStyle name="Normal 41 17 8 2 4" xfId="19997" xr:uid="{00000000-0005-0000-0000-000015560000}"/>
    <cellStyle name="Normal 41 17 8 2 4 2" xfId="41639" xr:uid="{00000000-0005-0000-0000-000016560000}"/>
    <cellStyle name="Normal 41 17 8 2 5" xfId="35629" xr:uid="{00000000-0005-0000-0000-000017560000}"/>
    <cellStyle name="Normal 41 17 8 3" xfId="14866" xr:uid="{00000000-0005-0000-0000-000018560000}"/>
    <cellStyle name="Normal 41 17 8 3 2" xfId="17951" xr:uid="{00000000-0005-0000-0000-000019560000}"/>
    <cellStyle name="Normal 41 17 8 3 2 2" xfId="29918" xr:uid="{00000000-0005-0000-0000-00001A560000}"/>
    <cellStyle name="Normal 41 17 8 3 2 2 2" xfId="51524" xr:uid="{00000000-0005-0000-0000-00001B560000}"/>
    <cellStyle name="Normal 41 17 8 3 2 3" xfId="23951" xr:uid="{00000000-0005-0000-0000-00001C560000}"/>
    <cellStyle name="Normal 41 17 8 3 2 3 2" xfId="45588" xr:uid="{00000000-0005-0000-0000-00001D560000}"/>
    <cellStyle name="Normal 41 17 8 3 2 4" xfId="39606" xr:uid="{00000000-0005-0000-0000-00001E560000}"/>
    <cellStyle name="Normal 41 17 8 3 3" xfId="26936" xr:uid="{00000000-0005-0000-0000-00001F560000}"/>
    <cellStyle name="Normal 41 17 8 3 3 2" xfId="48550" xr:uid="{00000000-0005-0000-0000-000020560000}"/>
    <cellStyle name="Normal 41 17 8 3 4" xfId="20969" xr:uid="{00000000-0005-0000-0000-000021560000}"/>
    <cellStyle name="Normal 41 17 8 3 4 2" xfId="42611" xr:uid="{00000000-0005-0000-0000-000022560000}"/>
    <cellStyle name="Normal 41 17 8 3 5" xfId="36603" xr:uid="{00000000-0005-0000-0000-000023560000}"/>
    <cellStyle name="Normal 41 17 8 4" xfId="16000" xr:uid="{00000000-0005-0000-0000-000024560000}"/>
    <cellStyle name="Normal 41 17 8 4 2" xfId="27970" xr:uid="{00000000-0005-0000-0000-000025560000}"/>
    <cellStyle name="Normal 41 17 8 4 2 2" xfId="49576" xr:uid="{00000000-0005-0000-0000-000026560000}"/>
    <cellStyle name="Normal 41 17 8 4 3" xfId="22003" xr:uid="{00000000-0005-0000-0000-000027560000}"/>
    <cellStyle name="Normal 41 17 8 4 3 2" xfId="43640" xr:uid="{00000000-0005-0000-0000-000028560000}"/>
    <cellStyle name="Normal 41 17 8 4 4" xfId="37655" xr:uid="{00000000-0005-0000-0000-000029560000}"/>
    <cellStyle name="Normal 41 17 8 5" xfId="24988" xr:uid="{00000000-0005-0000-0000-00002A560000}"/>
    <cellStyle name="Normal 41 17 8 5 2" xfId="46605" xr:uid="{00000000-0005-0000-0000-00002B560000}"/>
    <cellStyle name="Normal 41 17 8 6" xfId="19021" xr:uid="{00000000-0005-0000-0000-00002C560000}"/>
    <cellStyle name="Normal 41 17 8 6 2" xfId="40663" xr:uid="{00000000-0005-0000-0000-00002D560000}"/>
    <cellStyle name="Normal 41 17 8 7" xfId="34649" xr:uid="{00000000-0005-0000-0000-00002E560000}"/>
    <cellStyle name="Normal 41 17 9" xfId="13213" xr:uid="{00000000-0005-0000-0000-00002F560000}"/>
    <cellStyle name="Normal 41 17 9 2" xfId="14212" xr:uid="{00000000-0005-0000-0000-000030560000}"/>
    <cellStyle name="Normal 41 17 9 2 2" xfId="17297" xr:uid="{00000000-0005-0000-0000-000031560000}"/>
    <cellStyle name="Normal 41 17 9 2 2 2" xfId="29266" xr:uid="{00000000-0005-0000-0000-000032560000}"/>
    <cellStyle name="Normal 41 17 9 2 2 2 2" xfId="50872" xr:uid="{00000000-0005-0000-0000-000033560000}"/>
    <cellStyle name="Normal 41 17 9 2 2 3" xfId="23299" xr:uid="{00000000-0005-0000-0000-000034560000}"/>
    <cellStyle name="Normal 41 17 9 2 2 3 2" xfId="44936" xr:uid="{00000000-0005-0000-0000-000035560000}"/>
    <cellStyle name="Normal 41 17 9 2 2 4" xfId="38952" xr:uid="{00000000-0005-0000-0000-000036560000}"/>
    <cellStyle name="Normal 41 17 9 2 3" xfId="26284" xr:uid="{00000000-0005-0000-0000-000037560000}"/>
    <cellStyle name="Normal 41 17 9 2 3 2" xfId="47898" xr:uid="{00000000-0005-0000-0000-000038560000}"/>
    <cellStyle name="Normal 41 17 9 2 4" xfId="20317" xr:uid="{00000000-0005-0000-0000-000039560000}"/>
    <cellStyle name="Normal 41 17 9 2 4 2" xfId="41959" xr:uid="{00000000-0005-0000-0000-00003A560000}"/>
    <cellStyle name="Normal 41 17 9 2 5" xfId="35949" xr:uid="{00000000-0005-0000-0000-00003B560000}"/>
    <cellStyle name="Normal 41 17 9 3" xfId="15186" xr:uid="{00000000-0005-0000-0000-00003C560000}"/>
    <cellStyle name="Normal 41 17 9 3 2" xfId="18271" xr:uid="{00000000-0005-0000-0000-00003D560000}"/>
    <cellStyle name="Normal 41 17 9 3 2 2" xfId="30238" xr:uid="{00000000-0005-0000-0000-00003E560000}"/>
    <cellStyle name="Normal 41 17 9 3 2 2 2" xfId="51844" xr:uid="{00000000-0005-0000-0000-00003F560000}"/>
    <cellStyle name="Normal 41 17 9 3 2 3" xfId="24271" xr:uid="{00000000-0005-0000-0000-000040560000}"/>
    <cellStyle name="Normal 41 17 9 3 2 3 2" xfId="45908" xr:uid="{00000000-0005-0000-0000-000041560000}"/>
    <cellStyle name="Normal 41 17 9 3 2 4" xfId="39926" xr:uid="{00000000-0005-0000-0000-000042560000}"/>
    <cellStyle name="Normal 41 17 9 3 3" xfId="27256" xr:uid="{00000000-0005-0000-0000-000043560000}"/>
    <cellStyle name="Normal 41 17 9 3 3 2" xfId="48870" xr:uid="{00000000-0005-0000-0000-000044560000}"/>
    <cellStyle name="Normal 41 17 9 3 4" xfId="21289" xr:uid="{00000000-0005-0000-0000-000045560000}"/>
    <cellStyle name="Normal 41 17 9 3 4 2" xfId="42931" xr:uid="{00000000-0005-0000-0000-000046560000}"/>
    <cellStyle name="Normal 41 17 9 3 5" xfId="36923" xr:uid="{00000000-0005-0000-0000-000047560000}"/>
    <cellStyle name="Normal 41 17 9 4" xfId="16320" xr:uid="{00000000-0005-0000-0000-000048560000}"/>
    <cellStyle name="Normal 41 17 9 4 2" xfId="28290" xr:uid="{00000000-0005-0000-0000-000049560000}"/>
    <cellStyle name="Normal 41 17 9 4 2 2" xfId="49896" xr:uid="{00000000-0005-0000-0000-00004A560000}"/>
    <cellStyle name="Normal 41 17 9 4 3" xfId="22323" xr:uid="{00000000-0005-0000-0000-00004B560000}"/>
    <cellStyle name="Normal 41 17 9 4 3 2" xfId="43960" xr:uid="{00000000-0005-0000-0000-00004C560000}"/>
    <cellStyle name="Normal 41 17 9 4 4" xfId="37975" xr:uid="{00000000-0005-0000-0000-00004D560000}"/>
    <cellStyle name="Normal 41 17 9 5" xfId="25308" xr:uid="{00000000-0005-0000-0000-00004E560000}"/>
    <cellStyle name="Normal 41 17 9 5 2" xfId="46925" xr:uid="{00000000-0005-0000-0000-00004F560000}"/>
    <cellStyle name="Normal 41 17 9 6" xfId="19341" xr:uid="{00000000-0005-0000-0000-000050560000}"/>
    <cellStyle name="Normal 41 17 9 6 2" xfId="40983" xr:uid="{00000000-0005-0000-0000-000051560000}"/>
    <cellStyle name="Normal 41 17 9 7" xfId="34969" xr:uid="{00000000-0005-0000-0000-000052560000}"/>
    <cellStyle name="Normal 41 18" xfId="5658" xr:uid="{00000000-0005-0000-0000-000053560000}"/>
    <cellStyle name="Normal 41 18 10" xfId="13571" xr:uid="{00000000-0005-0000-0000-000054560000}"/>
    <cellStyle name="Normal 41 18 10 2" xfId="16657" xr:uid="{00000000-0005-0000-0000-000055560000}"/>
    <cellStyle name="Normal 41 18 10 2 2" xfId="28627" xr:uid="{00000000-0005-0000-0000-000056560000}"/>
    <cellStyle name="Normal 41 18 10 2 2 2" xfId="50233" xr:uid="{00000000-0005-0000-0000-000057560000}"/>
    <cellStyle name="Normal 41 18 10 2 3" xfId="22660" xr:uid="{00000000-0005-0000-0000-000058560000}"/>
    <cellStyle name="Normal 41 18 10 2 3 2" xfId="44297" xr:uid="{00000000-0005-0000-0000-000059560000}"/>
    <cellStyle name="Normal 41 18 10 2 4" xfId="38312" xr:uid="{00000000-0005-0000-0000-00005A560000}"/>
    <cellStyle name="Normal 41 18 10 3" xfId="25645" xr:uid="{00000000-0005-0000-0000-00005B560000}"/>
    <cellStyle name="Normal 41 18 10 3 2" xfId="47259" xr:uid="{00000000-0005-0000-0000-00005C560000}"/>
    <cellStyle name="Normal 41 18 10 4" xfId="19678" xr:uid="{00000000-0005-0000-0000-00005D560000}"/>
    <cellStyle name="Normal 41 18 10 4 2" xfId="41320" xr:uid="{00000000-0005-0000-0000-00005E560000}"/>
    <cellStyle name="Normal 41 18 10 5" xfId="35308" xr:uid="{00000000-0005-0000-0000-00005F560000}"/>
    <cellStyle name="Normal 41 18 11" xfId="14546" xr:uid="{00000000-0005-0000-0000-000060560000}"/>
    <cellStyle name="Normal 41 18 11 2" xfId="17631" xr:uid="{00000000-0005-0000-0000-000061560000}"/>
    <cellStyle name="Normal 41 18 11 2 2" xfId="29599" xr:uid="{00000000-0005-0000-0000-000062560000}"/>
    <cellStyle name="Normal 41 18 11 2 2 2" xfId="51205" xr:uid="{00000000-0005-0000-0000-000063560000}"/>
    <cellStyle name="Normal 41 18 11 2 3" xfId="23632" xr:uid="{00000000-0005-0000-0000-000064560000}"/>
    <cellStyle name="Normal 41 18 11 2 3 2" xfId="45269" xr:uid="{00000000-0005-0000-0000-000065560000}"/>
    <cellStyle name="Normal 41 18 11 2 4" xfId="39286" xr:uid="{00000000-0005-0000-0000-000066560000}"/>
    <cellStyle name="Normal 41 18 11 3" xfId="26617" xr:uid="{00000000-0005-0000-0000-000067560000}"/>
    <cellStyle name="Normal 41 18 11 3 2" xfId="48231" xr:uid="{00000000-0005-0000-0000-000068560000}"/>
    <cellStyle name="Normal 41 18 11 4" xfId="20650" xr:uid="{00000000-0005-0000-0000-000069560000}"/>
    <cellStyle name="Normal 41 18 11 4 2" xfId="42292" xr:uid="{00000000-0005-0000-0000-00006A560000}"/>
    <cellStyle name="Normal 41 18 11 5" xfId="36283" xr:uid="{00000000-0005-0000-0000-00006B560000}"/>
    <cellStyle name="Normal 41 18 12" xfId="15659" xr:uid="{00000000-0005-0000-0000-00006C560000}"/>
    <cellStyle name="Normal 41 18 12 2" xfId="27631" xr:uid="{00000000-0005-0000-0000-00006D560000}"/>
    <cellStyle name="Normal 41 18 12 2 2" xfId="49237" xr:uid="{00000000-0005-0000-0000-00006E560000}"/>
    <cellStyle name="Normal 41 18 12 3" xfId="21664" xr:uid="{00000000-0005-0000-0000-00006F560000}"/>
    <cellStyle name="Normal 41 18 12 3 2" xfId="43301" xr:uid="{00000000-0005-0000-0000-000070560000}"/>
    <cellStyle name="Normal 41 18 12 4" xfId="37314" xr:uid="{00000000-0005-0000-0000-000071560000}"/>
    <cellStyle name="Normal 41 18 13" xfId="24646" xr:uid="{00000000-0005-0000-0000-000072560000}"/>
    <cellStyle name="Normal 41 18 13 2" xfId="46266" xr:uid="{00000000-0005-0000-0000-000073560000}"/>
    <cellStyle name="Normal 41 18 14" xfId="18679" xr:uid="{00000000-0005-0000-0000-000074560000}"/>
    <cellStyle name="Normal 41 18 14 2" xfId="40321" xr:uid="{00000000-0005-0000-0000-000075560000}"/>
    <cellStyle name="Normal 41 18 15" xfId="31244" xr:uid="{00000000-0005-0000-0000-000076560000}"/>
    <cellStyle name="Normal 41 18 2" xfId="7286" xr:uid="{00000000-0005-0000-0000-000077560000}"/>
    <cellStyle name="Normal 41 18 2 2" xfId="12983" xr:uid="{00000000-0005-0000-0000-000078560000}"/>
    <cellStyle name="Normal 41 18 2 2 2" xfId="13982" xr:uid="{00000000-0005-0000-0000-000079560000}"/>
    <cellStyle name="Normal 41 18 2 2 2 2" xfId="17067" xr:uid="{00000000-0005-0000-0000-00007A560000}"/>
    <cellStyle name="Normal 41 18 2 2 2 2 2" xfId="29036" xr:uid="{00000000-0005-0000-0000-00007B560000}"/>
    <cellStyle name="Normal 41 18 2 2 2 2 2 2" xfId="50642" xr:uid="{00000000-0005-0000-0000-00007C560000}"/>
    <cellStyle name="Normal 41 18 2 2 2 2 3" xfId="23069" xr:uid="{00000000-0005-0000-0000-00007D560000}"/>
    <cellStyle name="Normal 41 18 2 2 2 2 3 2" xfId="44706" xr:uid="{00000000-0005-0000-0000-00007E560000}"/>
    <cellStyle name="Normal 41 18 2 2 2 2 4" xfId="38722" xr:uid="{00000000-0005-0000-0000-00007F560000}"/>
    <cellStyle name="Normal 41 18 2 2 2 3" xfId="26054" xr:uid="{00000000-0005-0000-0000-000080560000}"/>
    <cellStyle name="Normal 41 18 2 2 2 3 2" xfId="47668" xr:uid="{00000000-0005-0000-0000-000081560000}"/>
    <cellStyle name="Normal 41 18 2 2 2 4" xfId="20087" xr:uid="{00000000-0005-0000-0000-000082560000}"/>
    <cellStyle name="Normal 41 18 2 2 2 4 2" xfId="41729" xr:uid="{00000000-0005-0000-0000-000083560000}"/>
    <cellStyle name="Normal 41 18 2 2 2 5" xfId="35719" xr:uid="{00000000-0005-0000-0000-000084560000}"/>
    <cellStyle name="Normal 41 18 2 2 3" xfId="14956" xr:uid="{00000000-0005-0000-0000-000085560000}"/>
    <cellStyle name="Normal 41 18 2 2 3 2" xfId="18041" xr:uid="{00000000-0005-0000-0000-000086560000}"/>
    <cellStyle name="Normal 41 18 2 2 3 2 2" xfId="30008" xr:uid="{00000000-0005-0000-0000-000087560000}"/>
    <cellStyle name="Normal 41 18 2 2 3 2 2 2" xfId="51614" xr:uid="{00000000-0005-0000-0000-000088560000}"/>
    <cellStyle name="Normal 41 18 2 2 3 2 3" xfId="24041" xr:uid="{00000000-0005-0000-0000-000089560000}"/>
    <cellStyle name="Normal 41 18 2 2 3 2 3 2" xfId="45678" xr:uid="{00000000-0005-0000-0000-00008A560000}"/>
    <cellStyle name="Normal 41 18 2 2 3 2 4" xfId="39696" xr:uid="{00000000-0005-0000-0000-00008B560000}"/>
    <cellStyle name="Normal 41 18 2 2 3 3" xfId="27026" xr:uid="{00000000-0005-0000-0000-00008C560000}"/>
    <cellStyle name="Normal 41 18 2 2 3 3 2" xfId="48640" xr:uid="{00000000-0005-0000-0000-00008D560000}"/>
    <cellStyle name="Normal 41 18 2 2 3 4" xfId="21059" xr:uid="{00000000-0005-0000-0000-00008E560000}"/>
    <cellStyle name="Normal 41 18 2 2 3 4 2" xfId="42701" xr:uid="{00000000-0005-0000-0000-00008F560000}"/>
    <cellStyle name="Normal 41 18 2 2 3 5" xfId="36693" xr:uid="{00000000-0005-0000-0000-000090560000}"/>
    <cellStyle name="Normal 41 18 2 2 4" xfId="16090" xr:uid="{00000000-0005-0000-0000-000091560000}"/>
    <cellStyle name="Normal 41 18 2 2 4 2" xfId="28060" xr:uid="{00000000-0005-0000-0000-000092560000}"/>
    <cellStyle name="Normal 41 18 2 2 4 2 2" xfId="49666" xr:uid="{00000000-0005-0000-0000-000093560000}"/>
    <cellStyle name="Normal 41 18 2 2 4 3" xfId="22093" xr:uid="{00000000-0005-0000-0000-000094560000}"/>
    <cellStyle name="Normal 41 18 2 2 4 3 2" xfId="43730" xr:uid="{00000000-0005-0000-0000-000095560000}"/>
    <cellStyle name="Normal 41 18 2 2 4 4" xfId="37745" xr:uid="{00000000-0005-0000-0000-000096560000}"/>
    <cellStyle name="Normal 41 18 2 2 5" xfId="25078" xr:uid="{00000000-0005-0000-0000-000097560000}"/>
    <cellStyle name="Normal 41 18 2 2 5 2" xfId="46695" xr:uid="{00000000-0005-0000-0000-000098560000}"/>
    <cellStyle name="Normal 41 18 2 2 6" xfId="19111" xr:uid="{00000000-0005-0000-0000-000099560000}"/>
    <cellStyle name="Normal 41 18 2 2 6 2" xfId="40753" xr:uid="{00000000-0005-0000-0000-00009A560000}"/>
    <cellStyle name="Normal 41 18 2 2 7" xfId="34739" xr:uid="{00000000-0005-0000-0000-00009B560000}"/>
    <cellStyle name="Normal 41 18 2 3" xfId="13303" xr:uid="{00000000-0005-0000-0000-00009C560000}"/>
    <cellStyle name="Normal 41 18 2 3 2" xfId="14302" xr:uid="{00000000-0005-0000-0000-00009D560000}"/>
    <cellStyle name="Normal 41 18 2 3 2 2" xfId="17387" xr:uid="{00000000-0005-0000-0000-00009E560000}"/>
    <cellStyle name="Normal 41 18 2 3 2 2 2" xfId="29356" xr:uid="{00000000-0005-0000-0000-00009F560000}"/>
    <cellStyle name="Normal 41 18 2 3 2 2 2 2" xfId="50962" xr:uid="{00000000-0005-0000-0000-0000A0560000}"/>
    <cellStyle name="Normal 41 18 2 3 2 2 3" xfId="23389" xr:uid="{00000000-0005-0000-0000-0000A1560000}"/>
    <cellStyle name="Normal 41 18 2 3 2 2 3 2" xfId="45026" xr:uid="{00000000-0005-0000-0000-0000A2560000}"/>
    <cellStyle name="Normal 41 18 2 3 2 2 4" xfId="39042" xr:uid="{00000000-0005-0000-0000-0000A3560000}"/>
    <cellStyle name="Normal 41 18 2 3 2 3" xfId="26374" xr:uid="{00000000-0005-0000-0000-0000A4560000}"/>
    <cellStyle name="Normal 41 18 2 3 2 3 2" xfId="47988" xr:uid="{00000000-0005-0000-0000-0000A5560000}"/>
    <cellStyle name="Normal 41 18 2 3 2 4" xfId="20407" xr:uid="{00000000-0005-0000-0000-0000A6560000}"/>
    <cellStyle name="Normal 41 18 2 3 2 4 2" xfId="42049" xr:uid="{00000000-0005-0000-0000-0000A7560000}"/>
    <cellStyle name="Normal 41 18 2 3 2 5" xfId="36039" xr:uid="{00000000-0005-0000-0000-0000A8560000}"/>
    <cellStyle name="Normal 41 18 2 3 3" xfId="15276" xr:uid="{00000000-0005-0000-0000-0000A9560000}"/>
    <cellStyle name="Normal 41 18 2 3 3 2" xfId="18361" xr:uid="{00000000-0005-0000-0000-0000AA560000}"/>
    <cellStyle name="Normal 41 18 2 3 3 2 2" xfId="30328" xr:uid="{00000000-0005-0000-0000-0000AB560000}"/>
    <cellStyle name="Normal 41 18 2 3 3 2 2 2" xfId="51934" xr:uid="{00000000-0005-0000-0000-0000AC560000}"/>
    <cellStyle name="Normal 41 18 2 3 3 2 3" xfId="24361" xr:uid="{00000000-0005-0000-0000-0000AD560000}"/>
    <cellStyle name="Normal 41 18 2 3 3 2 3 2" xfId="45998" xr:uid="{00000000-0005-0000-0000-0000AE560000}"/>
    <cellStyle name="Normal 41 18 2 3 3 2 4" xfId="40016" xr:uid="{00000000-0005-0000-0000-0000AF560000}"/>
    <cellStyle name="Normal 41 18 2 3 3 3" xfId="27346" xr:uid="{00000000-0005-0000-0000-0000B0560000}"/>
    <cellStyle name="Normal 41 18 2 3 3 3 2" xfId="48960" xr:uid="{00000000-0005-0000-0000-0000B1560000}"/>
    <cellStyle name="Normal 41 18 2 3 3 4" xfId="21379" xr:uid="{00000000-0005-0000-0000-0000B2560000}"/>
    <cellStyle name="Normal 41 18 2 3 3 4 2" xfId="43021" xr:uid="{00000000-0005-0000-0000-0000B3560000}"/>
    <cellStyle name="Normal 41 18 2 3 3 5" xfId="37013" xr:uid="{00000000-0005-0000-0000-0000B4560000}"/>
    <cellStyle name="Normal 41 18 2 3 4" xfId="16410" xr:uid="{00000000-0005-0000-0000-0000B5560000}"/>
    <cellStyle name="Normal 41 18 2 3 4 2" xfId="28380" xr:uid="{00000000-0005-0000-0000-0000B6560000}"/>
    <cellStyle name="Normal 41 18 2 3 4 2 2" xfId="49986" xr:uid="{00000000-0005-0000-0000-0000B7560000}"/>
    <cellStyle name="Normal 41 18 2 3 4 3" xfId="22413" xr:uid="{00000000-0005-0000-0000-0000B8560000}"/>
    <cellStyle name="Normal 41 18 2 3 4 3 2" xfId="44050" xr:uid="{00000000-0005-0000-0000-0000B9560000}"/>
    <cellStyle name="Normal 41 18 2 3 4 4" xfId="38065" xr:uid="{00000000-0005-0000-0000-0000BA560000}"/>
    <cellStyle name="Normal 41 18 2 3 5" xfId="25398" xr:uid="{00000000-0005-0000-0000-0000BB560000}"/>
    <cellStyle name="Normal 41 18 2 3 5 2" xfId="47015" xr:uid="{00000000-0005-0000-0000-0000BC560000}"/>
    <cellStyle name="Normal 41 18 2 3 6" xfId="19431" xr:uid="{00000000-0005-0000-0000-0000BD560000}"/>
    <cellStyle name="Normal 41 18 2 3 6 2" xfId="41073" xr:uid="{00000000-0005-0000-0000-0000BE560000}"/>
    <cellStyle name="Normal 41 18 2 3 7" xfId="35059" xr:uid="{00000000-0005-0000-0000-0000BF560000}"/>
    <cellStyle name="Normal 41 18 2 4" xfId="13661" xr:uid="{00000000-0005-0000-0000-0000C0560000}"/>
    <cellStyle name="Normal 41 18 2 4 2" xfId="16747" xr:uid="{00000000-0005-0000-0000-0000C1560000}"/>
    <cellStyle name="Normal 41 18 2 4 2 2" xfId="28716" xr:uid="{00000000-0005-0000-0000-0000C2560000}"/>
    <cellStyle name="Normal 41 18 2 4 2 2 2" xfId="50322" xr:uid="{00000000-0005-0000-0000-0000C3560000}"/>
    <cellStyle name="Normal 41 18 2 4 2 3" xfId="22749" xr:uid="{00000000-0005-0000-0000-0000C4560000}"/>
    <cellStyle name="Normal 41 18 2 4 2 3 2" xfId="44386" xr:uid="{00000000-0005-0000-0000-0000C5560000}"/>
    <cellStyle name="Normal 41 18 2 4 2 4" xfId="38402" xr:uid="{00000000-0005-0000-0000-0000C6560000}"/>
    <cellStyle name="Normal 41 18 2 4 3" xfId="25734" xr:uid="{00000000-0005-0000-0000-0000C7560000}"/>
    <cellStyle name="Normal 41 18 2 4 3 2" xfId="47348" xr:uid="{00000000-0005-0000-0000-0000C8560000}"/>
    <cellStyle name="Normal 41 18 2 4 4" xfId="19767" xr:uid="{00000000-0005-0000-0000-0000C9560000}"/>
    <cellStyle name="Normal 41 18 2 4 4 2" xfId="41409" xr:uid="{00000000-0005-0000-0000-0000CA560000}"/>
    <cellStyle name="Normal 41 18 2 4 5" xfId="35398" xr:uid="{00000000-0005-0000-0000-0000CB560000}"/>
    <cellStyle name="Normal 41 18 2 5" xfId="14635" xr:uid="{00000000-0005-0000-0000-0000CC560000}"/>
    <cellStyle name="Normal 41 18 2 5 2" xfId="17720" xr:uid="{00000000-0005-0000-0000-0000CD560000}"/>
    <cellStyle name="Normal 41 18 2 5 2 2" xfId="29688" xr:uid="{00000000-0005-0000-0000-0000CE560000}"/>
    <cellStyle name="Normal 41 18 2 5 2 2 2" xfId="51294" xr:uid="{00000000-0005-0000-0000-0000CF560000}"/>
    <cellStyle name="Normal 41 18 2 5 2 3" xfId="23721" xr:uid="{00000000-0005-0000-0000-0000D0560000}"/>
    <cellStyle name="Normal 41 18 2 5 2 3 2" xfId="45358" xr:uid="{00000000-0005-0000-0000-0000D1560000}"/>
    <cellStyle name="Normal 41 18 2 5 2 4" xfId="39375" xr:uid="{00000000-0005-0000-0000-0000D2560000}"/>
    <cellStyle name="Normal 41 18 2 5 3" xfId="26706" xr:uid="{00000000-0005-0000-0000-0000D3560000}"/>
    <cellStyle name="Normal 41 18 2 5 3 2" xfId="48320" xr:uid="{00000000-0005-0000-0000-0000D4560000}"/>
    <cellStyle name="Normal 41 18 2 5 4" xfId="20739" xr:uid="{00000000-0005-0000-0000-0000D5560000}"/>
    <cellStyle name="Normal 41 18 2 5 4 2" xfId="42381" xr:uid="{00000000-0005-0000-0000-0000D6560000}"/>
    <cellStyle name="Normal 41 18 2 5 5" xfId="36372" xr:uid="{00000000-0005-0000-0000-0000D7560000}"/>
    <cellStyle name="Normal 41 18 2 6" xfId="15748" xr:uid="{00000000-0005-0000-0000-0000D8560000}"/>
    <cellStyle name="Normal 41 18 2 6 2" xfId="27720" xr:uid="{00000000-0005-0000-0000-0000D9560000}"/>
    <cellStyle name="Normal 41 18 2 6 2 2" xfId="49326" xr:uid="{00000000-0005-0000-0000-0000DA560000}"/>
    <cellStyle name="Normal 41 18 2 6 3" xfId="21753" xr:uid="{00000000-0005-0000-0000-0000DB560000}"/>
    <cellStyle name="Normal 41 18 2 6 3 2" xfId="43390" xr:uid="{00000000-0005-0000-0000-0000DC560000}"/>
    <cellStyle name="Normal 41 18 2 6 4" xfId="37403" xr:uid="{00000000-0005-0000-0000-0000DD560000}"/>
    <cellStyle name="Normal 41 18 2 7" xfId="24735" xr:uid="{00000000-0005-0000-0000-0000DE560000}"/>
    <cellStyle name="Normal 41 18 2 7 2" xfId="46355" xr:uid="{00000000-0005-0000-0000-0000DF560000}"/>
    <cellStyle name="Normal 41 18 2 8" xfId="18768" xr:uid="{00000000-0005-0000-0000-0000E0560000}"/>
    <cellStyle name="Normal 41 18 2 8 2" xfId="40410" xr:uid="{00000000-0005-0000-0000-0000E1560000}"/>
    <cellStyle name="Normal 41 18 2 9" xfId="31581" xr:uid="{00000000-0005-0000-0000-0000E2560000}"/>
    <cellStyle name="Normal 41 18 3" xfId="6996" xr:uid="{00000000-0005-0000-0000-0000E3560000}"/>
    <cellStyle name="Normal 41 18 3 2" xfId="12939" xr:uid="{00000000-0005-0000-0000-0000E4560000}"/>
    <cellStyle name="Normal 41 18 3 2 2" xfId="13938" xr:uid="{00000000-0005-0000-0000-0000E5560000}"/>
    <cellStyle name="Normal 41 18 3 2 2 2" xfId="17023" xr:uid="{00000000-0005-0000-0000-0000E6560000}"/>
    <cellStyle name="Normal 41 18 3 2 2 2 2" xfId="28992" xr:uid="{00000000-0005-0000-0000-0000E7560000}"/>
    <cellStyle name="Normal 41 18 3 2 2 2 2 2" xfId="50598" xr:uid="{00000000-0005-0000-0000-0000E8560000}"/>
    <cellStyle name="Normal 41 18 3 2 2 2 3" xfId="23025" xr:uid="{00000000-0005-0000-0000-0000E9560000}"/>
    <cellStyle name="Normal 41 18 3 2 2 2 3 2" xfId="44662" xr:uid="{00000000-0005-0000-0000-0000EA560000}"/>
    <cellStyle name="Normal 41 18 3 2 2 2 4" xfId="38678" xr:uid="{00000000-0005-0000-0000-0000EB560000}"/>
    <cellStyle name="Normal 41 18 3 2 2 3" xfId="26010" xr:uid="{00000000-0005-0000-0000-0000EC560000}"/>
    <cellStyle name="Normal 41 18 3 2 2 3 2" xfId="47624" xr:uid="{00000000-0005-0000-0000-0000ED560000}"/>
    <cellStyle name="Normal 41 18 3 2 2 4" xfId="20043" xr:uid="{00000000-0005-0000-0000-0000EE560000}"/>
    <cellStyle name="Normal 41 18 3 2 2 4 2" xfId="41685" xr:uid="{00000000-0005-0000-0000-0000EF560000}"/>
    <cellStyle name="Normal 41 18 3 2 2 5" xfId="35675" xr:uid="{00000000-0005-0000-0000-0000F0560000}"/>
    <cellStyle name="Normal 41 18 3 2 3" xfId="14912" xr:uid="{00000000-0005-0000-0000-0000F1560000}"/>
    <cellStyle name="Normal 41 18 3 2 3 2" xfId="17997" xr:uid="{00000000-0005-0000-0000-0000F2560000}"/>
    <cellStyle name="Normal 41 18 3 2 3 2 2" xfId="29964" xr:uid="{00000000-0005-0000-0000-0000F3560000}"/>
    <cellStyle name="Normal 41 18 3 2 3 2 2 2" xfId="51570" xr:uid="{00000000-0005-0000-0000-0000F4560000}"/>
    <cellStyle name="Normal 41 18 3 2 3 2 3" xfId="23997" xr:uid="{00000000-0005-0000-0000-0000F5560000}"/>
    <cellStyle name="Normal 41 18 3 2 3 2 3 2" xfId="45634" xr:uid="{00000000-0005-0000-0000-0000F6560000}"/>
    <cellStyle name="Normal 41 18 3 2 3 2 4" xfId="39652" xr:uid="{00000000-0005-0000-0000-0000F7560000}"/>
    <cellStyle name="Normal 41 18 3 2 3 3" xfId="26982" xr:uid="{00000000-0005-0000-0000-0000F8560000}"/>
    <cellStyle name="Normal 41 18 3 2 3 3 2" xfId="48596" xr:uid="{00000000-0005-0000-0000-0000F9560000}"/>
    <cellStyle name="Normal 41 18 3 2 3 4" xfId="21015" xr:uid="{00000000-0005-0000-0000-0000FA560000}"/>
    <cellStyle name="Normal 41 18 3 2 3 4 2" xfId="42657" xr:uid="{00000000-0005-0000-0000-0000FB560000}"/>
    <cellStyle name="Normal 41 18 3 2 3 5" xfId="36649" xr:uid="{00000000-0005-0000-0000-0000FC560000}"/>
    <cellStyle name="Normal 41 18 3 2 4" xfId="16046" xr:uid="{00000000-0005-0000-0000-0000FD560000}"/>
    <cellStyle name="Normal 41 18 3 2 4 2" xfId="28016" xr:uid="{00000000-0005-0000-0000-0000FE560000}"/>
    <cellStyle name="Normal 41 18 3 2 4 2 2" xfId="49622" xr:uid="{00000000-0005-0000-0000-0000FF560000}"/>
    <cellStyle name="Normal 41 18 3 2 4 3" xfId="22049" xr:uid="{00000000-0005-0000-0000-000000570000}"/>
    <cellStyle name="Normal 41 18 3 2 4 3 2" xfId="43686" xr:uid="{00000000-0005-0000-0000-000001570000}"/>
    <cellStyle name="Normal 41 18 3 2 4 4" xfId="37701" xr:uid="{00000000-0005-0000-0000-000002570000}"/>
    <cellStyle name="Normal 41 18 3 2 5" xfId="25034" xr:uid="{00000000-0005-0000-0000-000003570000}"/>
    <cellStyle name="Normal 41 18 3 2 5 2" xfId="46651" xr:uid="{00000000-0005-0000-0000-000004570000}"/>
    <cellStyle name="Normal 41 18 3 2 6" xfId="19067" xr:uid="{00000000-0005-0000-0000-000005570000}"/>
    <cellStyle name="Normal 41 18 3 2 6 2" xfId="40709" xr:uid="{00000000-0005-0000-0000-000006570000}"/>
    <cellStyle name="Normal 41 18 3 2 7" xfId="34695" xr:uid="{00000000-0005-0000-0000-000007570000}"/>
    <cellStyle name="Normal 41 18 3 3" xfId="13259" xr:uid="{00000000-0005-0000-0000-000008570000}"/>
    <cellStyle name="Normal 41 18 3 3 2" xfId="14258" xr:uid="{00000000-0005-0000-0000-000009570000}"/>
    <cellStyle name="Normal 41 18 3 3 2 2" xfId="17343" xr:uid="{00000000-0005-0000-0000-00000A570000}"/>
    <cellStyle name="Normal 41 18 3 3 2 2 2" xfId="29312" xr:uid="{00000000-0005-0000-0000-00000B570000}"/>
    <cellStyle name="Normal 41 18 3 3 2 2 2 2" xfId="50918" xr:uid="{00000000-0005-0000-0000-00000C570000}"/>
    <cellStyle name="Normal 41 18 3 3 2 2 3" xfId="23345" xr:uid="{00000000-0005-0000-0000-00000D570000}"/>
    <cellStyle name="Normal 41 18 3 3 2 2 3 2" xfId="44982" xr:uid="{00000000-0005-0000-0000-00000E570000}"/>
    <cellStyle name="Normal 41 18 3 3 2 2 4" xfId="38998" xr:uid="{00000000-0005-0000-0000-00000F570000}"/>
    <cellStyle name="Normal 41 18 3 3 2 3" xfId="26330" xr:uid="{00000000-0005-0000-0000-000010570000}"/>
    <cellStyle name="Normal 41 18 3 3 2 3 2" xfId="47944" xr:uid="{00000000-0005-0000-0000-000011570000}"/>
    <cellStyle name="Normal 41 18 3 3 2 4" xfId="20363" xr:uid="{00000000-0005-0000-0000-000012570000}"/>
    <cellStyle name="Normal 41 18 3 3 2 4 2" xfId="42005" xr:uid="{00000000-0005-0000-0000-000013570000}"/>
    <cellStyle name="Normal 41 18 3 3 2 5" xfId="35995" xr:uid="{00000000-0005-0000-0000-000014570000}"/>
    <cellStyle name="Normal 41 18 3 3 3" xfId="15232" xr:uid="{00000000-0005-0000-0000-000015570000}"/>
    <cellStyle name="Normal 41 18 3 3 3 2" xfId="18317" xr:uid="{00000000-0005-0000-0000-000016570000}"/>
    <cellStyle name="Normal 41 18 3 3 3 2 2" xfId="30284" xr:uid="{00000000-0005-0000-0000-000017570000}"/>
    <cellStyle name="Normal 41 18 3 3 3 2 2 2" xfId="51890" xr:uid="{00000000-0005-0000-0000-000018570000}"/>
    <cellStyle name="Normal 41 18 3 3 3 2 3" xfId="24317" xr:uid="{00000000-0005-0000-0000-000019570000}"/>
    <cellStyle name="Normal 41 18 3 3 3 2 3 2" xfId="45954" xr:uid="{00000000-0005-0000-0000-00001A570000}"/>
    <cellStyle name="Normal 41 18 3 3 3 2 4" xfId="39972" xr:uid="{00000000-0005-0000-0000-00001B570000}"/>
    <cellStyle name="Normal 41 18 3 3 3 3" xfId="27302" xr:uid="{00000000-0005-0000-0000-00001C570000}"/>
    <cellStyle name="Normal 41 18 3 3 3 3 2" xfId="48916" xr:uid="{00000000-0005-0000-0000-00001D570000}"/>
    <cellStyle name="Normal 41 18 3 3 3 4" xfId="21335" xr:uid="{00000000-0005-0000-0000-00001E570000}"/>
    <cellStyle name="Normal 41 18 3 3 3 4 2" xfId="42977" xr:uid="{00000000-0005-0000-0000-00001F570000}"/>
    <cellStyle name="Normal 41 18 3 3 3 5" xfId="36969" xr:uid="{00000000-0005-0000-0000-000020570000}"/>
    <cellStyle name="Normal 41 18 3 3 4" xfId="16366" xr:uid="{00000000-0005-0000-0000-000021570000}"/>
    <cellStyle name="Normal 41 18 3 3 4 2" xfId="28336" xr:uid="{00000000-0005-0000-0000-000022570000}"/>
    <cellStyle name="Normal 41 18 3 3 4 2 2" xfId="49942" xr:uid="{00000000-0005-0000-0000-000023570000}"/>
    <cellStyle name="Normal 41 18 3 3 4 3" xfId="22369" xr:uid="{00000000-0005-0000-0000-000024570000}"/>
    <cellStyle name="Normal 41 18 3 3 4 3 2" xfId="44006" xr:uid="{00000000-0005-0000-0000-000025570000}"/>
    <cellStyle name="Normal 41 18 3 3 4 4" xfId="38021" xr:uid="{00000000-0005-0000-0000-000026570000}"/>
    <cellStyle name="Normal 41 18 3 3 5" xfId="25354" xr:uid="{00000000-0005-0000-0000-000027570000}"/>
    <cellStyle name="Normal 41 18 3 3 5 2" xfId="46971" xr:uid="{00000000-0005-0000-0000-000028570000}"/>
    <cellStyle name="Normal 41 18 3 3 6" xfId="19387" xr:uid="{00000000-0005-0000-0000-000029570000}"/>
    <cellStyle name="Normal 41 18 3 3 6 2" xfId="41029" xr:uid="{00000000-0005-0000-0000-00002A570000}"/>
    <cellStyle name="Normal 41 18 3 3 7" xfId="35015" xr:uid="{00000000-0005-0000-0000-00002B570000}"/>
    <cellStyle name="Normal 41 18 3 4" xfId="13617" xr:uid="{00000000-0005-0000-0000-00002C570000}"/>
    <cellStyle name="Normal 41 18 3 4 2" xfId="16703" xr:uid="{00000000-0005-0000-0000-00002D570000}"/>
    <cellStyle name="Normal 41 18 3 4 2 2" xfId="28672" xr:uid="{00000000-0005-0000-0000-00002E570000}"/>
    <cellStyle name="Normal 41 18 3 4 2 2 2" xfId="50278" xr:uid="{00000000-0005-0000-0000-00002F570000}"/>
    <cellStyle name="Normal 41 18 3 4 2 3" xfId="22705" xr:uid="{00000000-0005-0000-0000-000030570000}"/>
    <cellStyle name="Normal 41 18 3 4 2 3 2" xfId="44342" xr:uid="{00000000-0005-0000-0000-000031570000}"/>
    <cellStyle name="Normal 41 18 3 4 2 4" xfId="38358" xr:uid="{00000000-0005-0000-0000-000032570000}"/>
    <cellStyle name="Normal 41 18 3 4 3" xfId="25690" xr:uid="{00000000-0005-0000-0000-000033570000}"/>
    <cellStyle name="Normal 41 18 3 4 3 2" xfId="47304" xr:uid="{00000000-0005-0000-0000-000034570000}"/>
    <cellStyle name="Normal 41 18 3 4 4" xfId="19723" xr:uid="{00000000-0005-0000-0000-000035570000}"/>
    <cellStyle name="Normal 41 18 3 4 4 2" xfId="41365" xr:uid="{00000000-0005-0000-0000-000036570000}"/>
    <cellStyle name="Normal 41 18 3 4 5" xfId="35354" xr:uid="{00000000-0005-0000-0000-000037570000}"/>
    <cellStyle name="Normal 41 18 3 5" xfId="14591" xr:uid="{00000000-0005-0000-0000-000038570000}"/>
    <cellStyle name="Normal 41 18 3 5 2" xfId="17676" xr:uid="{00000000-0005-0000-0000-000039570000}"/>
    <cellStyle name="Normal 41 18 3 5 2 2" xfId="29644" xr:uid="{00000000-0005-0000-0000-00003A570000}"/>
    <cellStyle name="Normal 41 18 3 5 2 2 2" xfId="51250" xr:uid="{00000000-0005-0000-0000-00003B570000}"/>
    <cellStyle name="Normal 41 18 3 5 2 3" xfId="23677" xr:uid="{00000000-0005-0000-0000-00003C570000}"/>
    <cellStyle name="Normal 41 18 3 5 2 3 2" xfId="45314" xr:uid="{00000000-0005-0000-0000-00003D570000}"/>
    <cellStyle name="Normal 41 18 3 5 2 4" xfId="39331" xr:uid="{00000000-0005-0000-0000-00003E570000}"/>
    <cellStyle name="Normal 41 18 3 5 3" xfId="26662" xr:uid="{00000000-0005-0000-0000-00003F570000}"/>
    <cellStyle name="Normal 41 18 3 5 3 2" xfId="48276" xr:uid="{00000000-0005-0000-0000-000040570000}"/>
    <cellStyle name="Normal 41 18 3 5 4" xfId="20695" xr:uid="{00000000-0005-0000-0000-000041570000}"/>
    <cellStyle name="Normal 41 18 3 5 4 2" xfId="42337" xr:uid="{00000000-0005-0000-0000-000042570000}"/>
    <cellStyle name="Normal 41 18 3 5 5" xfId="36328" xr:uid="{00000000-0005-0000-0000-000043570000}"/>
    <cellStyle name="Normal 41 18 3 6" xfId="15704" xr:uid="{00000000-0005-0000-0000-000044570000}"/>
    <cellStyle name="Normal 41 18 3 6 2" xfId="27676" xr:uid="{00000000-0005-0000-0000-000045570000}"/>
    <cellStyle name="Normal 41 18 3 6 2 2" xfId="49282" xr:uid="{00000000-0005-0000-0000-000046570000}"/>
    <cellStyle name="Normal 41 18 3 6 3" xfId="21709" xr:uid="{00000000-0005-0000-0000-000047570000}"/>
    <cellStyle name="Normal 41 18 3 6 3 2" xfId="43346" xr:uid="{00000000-0005-0000-0000-000048570000}"/>
    <cellStyle name="Normal 41 18 3 6 4" xfId="37359" xr:uid="{00000000-0005-0000-0000-000049570000}"/>
    <cellStyle name="Normal 41 18 3 7" xfId="24691" xr:uid="{00000000-0005-0000-0000-00004A570000}"/>
    <cellStyle name="Normal 41 18 3 7 2" xfId="46311" xr:uid="{00000000-0005-0000-0000-00004B570000}"/>
    <cellStyle name="Normal 41 18 3 8" xfId="18724" xr:uid="{00000000-0005-0000-0000-00004C570000}"/>
    <cellStyle name="Normal 41 18 3 8 2" xfId="40366" xr:uid="{00000000-0005-0000-0000-00004D570000}"/>
    <cellStyle name="Normal 41 18 3 9" xfId="31424" xr:uid="{00000000-0005-0000-0000-00004E570000}"/>
    <cellStyle name="Normal 41 18 4" xfId="7596" xr:uid="{00000000-0005-0000-0000-00004F570000}"/>
    <cellStyle name="Normal 41 18 4 2" xfId="13025" xr:uid="{00000000-0005-0000-0000-000050570000}"/>
    <cellStyle name="Normal 41 18 4 2 2" xfId="14024" xr:uid="{00000000-0005-0000-0000-000051570000}"/>
    <cellStyle name="Normal 41 18 4 2 2 2" xfId="17109" xr:uid="{00000000-0005-0000-0000-000052570000}"/>
    <cellStyle name="Normal 41 18 4 2 2 2 2" xfId="29078" xr:uid="{00000000-0005-0000-0000-000053570000}"/>
    <cellStyle name="Normal 41 18 4 2 2 2 2 2" xfId="50684" xr:uid="{00000000-0005-0000-0000-000054570000}"/>
    <cellStyle name="Normal 41 18 4 2 2 2 3" xfId="23111" xr:uid="{00000000-0005-0000-0000-000055570000}"/>
    <cellStyle name="Normal 41 18 4 2 2 2 3 2" xfId="44748" xr:uid="{00000000-0005-0000-0000-000056570000}"/>
    <cellStyle name="Normal 41 18 4 2 2 2 4" xfId="38764" xr:uid="{00000000-0005-0000-0000-000057570000}"/>
    <cellStyle name="Normal 41 18 4 2 2 3" xfId="26096" xr:uid="{00000000-0005-0000-0000-000058570000}"/>
    <cellStyle name="Normal 41 18 4 2 2 3 2" xfId="47710" xr:uid="{00000000-0005-0000-0000-000059570000}"/>
    <cellStyle name="Normal 41 18 4 2 2 4" xfId="20129" xr:uid="{00000000-0005-0000-0000-00005A570000}"/>
    <cellStyle name="Normal 41 18 4 2 2 4 2" xfId="41771" xr:uid="{00000000-0005-0000-0000-00005B570000}"/>
    <cellStyle name="Normal 41 18 4 2 2 5" xfId="35761" xr:uid="{00000000-0005-0000-0000-00005C570000}"/>
    <cellStyle name="Normal 41 18 4 2 3" xfId="14998" xr:uid="{00000000-0005-0000-0000-00005D570000}"/>
    <cellStyle name="Normal 41 18 4 2 3 2" xfId="18083" xr:uid="{00000000-0005-0000-0000-00005E570000}"/>
    <cellStyle name="Normal 41 18 4 2 3 2 2" xfId="30050" xr:uid="{00000000-0005-0000-0000-00005F570000}"/>
    <cellStyle name="Normal 41 18 4 2 3 2 2 2" xfId="51656" xr:uid="{00000000-0005-0000-0000-000060570000}"/>
    <cellStyle name="Normal 41 18 4 2 3 2 3" xfId="24083" xr:uid="{00000000-0005-0000-0000-000061570000}"/>
    <cellStyle name="Normal 41 18 4 2 3 2 3 2" xfId="45720" xr:uid="{00000000-0005-0000-0000-000062570000}"/>
    <cellStyle name="Normal 41 18 4 2 3 2 4" xfId="39738" xr:uid="{00000000-0005-0000-0000-000063570000}"/>
    <cellStyle name="Normal 41 18 4 2 3 3" xfId="27068" xr:uid="{00000000-0005-0000-0000-000064570000}"/>
    <cellStyle name="Normal 41 18 4 2 3 3 2" xfId="48682" xr:uid="{00000000-0005-0000-0000-000065570000}"/>
    <cellStyle name="Normal 41 18 4 2 3 4" xfId="21101" xr:uid="{00000000-0005-0000-0000-000066570000}"/>
    <cellStyle name="Normal 41 18 4 2 3 4 2" xfId="42743" xr:uid="{00000000-0005-0000-0000-000067570000}"/>
    <cellStyle name="Normal 41 18 4 2 3 5" xfId="36735" xr:uid="{00000000-0005-0000-0000-000068570000}"/>
    <cellStyle name="Normal 41 18 4 2 4" xfId="16132" xr:uid="{00000000-0005-0000-0000-000069570000}"/>
    <cellStyle name="Normal 41 18 4 2 4 2" xfId="28102" xr:uid="{00000000-0005-0000-0000-00006A570000}"/>
    <cellStyle name="Normal 41 18 4 2 4 2 2" xfId="49708" xr:uid="{00000000-0005-0000-0000-00006B570000}"/>
    <cellStyle name="Normal 41 18 4 2 4 3" xfId="22135" xr:uid="{00000000-0005-0000-0000-00006C570000}"/>
    <cellStyle name="Normal 41 18 4 2 4 3 2" xfId="43772" xr:uid="{00000000-0005-0000-0000-00006D570000}"/>
    <cellStyle name="Normal 41 18 4 2 4 4" xfId="37787" xr:uid="{00000000-0005-0000-0000-00006E570000}"/>
    <cellStyle name="Normal 41 18 4 2 5" xfId="25120" xr:uid="{00000000-0005-0000-0000-00006F570000}"/>
    <cellStyle name="Normal 41 18 4 2 5 2" xfId="46737" xr:uid="{00000000-0005-0000-0000-000070570000}"/>
    <cellStyle name="Normal 41 18 4 2 6" xfId="19153" xr:uid="{00000000-0005-0000-0000-000071570000}"/>
    <cellStyle name="Normal 41 18 4 2 6 2" xfId="40795" xr:uid="{00000000-0005-0000-0000-000072570000}"/>
    <cellStyle name="Normal 41 18 4 2 7" xfId="34781" xr:uid="{00000000-0005-0000-0000-000073570000}"/>
    <cellStyle name="Normal 41 18 4 3" xfId="13345" xr:uid="{00000000-0005-0000-0000-000074570000}"/>
    <cellStyle name="Normal 41 18 4 3 2" xfId="14344" xr:uid="{00000000-0005-0000-0000-000075570000}"/>
    <cellStyle name="Normal 41 18 4 3 2 2" xfId="17429" xr:uid="{00000000-0005-0000-0000-000076570000}"/>
    <cellStyle name="Normal 41 18 4 3 2 2 2" xfId="29398" xr:uid="{00000000-0005-0000-0000-000077570000}"/>
    <cellStyle name="Normal 41 18 4 3 2 2 2 2" xfId="51004" xr:uid="{00000000-0005-0000-0000-000078570000}"/>
    <cellStyle name="Normal 41 18 4 3 2 2 3" xfId="23431" xr:uid="{00000000-0005-0000-0000-000079570000}"/>
    <cellStyle name="Normal 41 18 4 3 2 2 3 2" xfId="45068" xr:uid="{00000000-0005-0000-0000-00007A570000}"/>
    <cellStyle name="Normal 41 18 4 3 2 2 4" xfId="39084" xr:uid="{00000000-0005-0000-0000-00007B570000}"/>
    <cellStyle name="Normal 41 18 4 3 2 3" xfId="26416" xr:uid="{00000000-0005-0000-0000-00007C570000}"/>
    <cellStyle name="Normal 41 18 4 3 2 3 2" xfId="48030" xr:uid="{00000000-0005-0000-0000-00007D570000}"/>
    <cellStyle name="Normal 41 18 4 3 2 4" xfId="20449" xr:uid="{00000000-0005-0000-0000-00007E570000}"/>
    <cellStyle name="Normal 41 18 4 3 2 4 2" xfId="42091" xr:uid="{00000000-0005-0000-0000-00007F570000}"/>
    <cellStyle name="Normal 41 18 4 3 2 5" xfId="36081" xr:uid="{00000000-0005-0000-0000-000080570000}"/>
    <cellStyle name="Normal 41 18 4 3 3" xfId="15318" xr:uid="{00000000-0005-0000-0000-000081570000}"/>
    <cellStyle name="Normal 41 18 4 3 3 2" xfId="18403" xr:uid="{00000000-0005-0000-0000-000082570000}"/>
    <cellStyle name="Normal 41 18 4 3 3 2 2" xfId="30370" xr:uid="{00000000-0005-0000-0000-000083570000}"/>
    <cellStyle name="Normal 41 18 4 3 3 2 2 2" xfId="51976" xr:uid="{00000000-0005-0000-0000-000084570000}"/>
    <cellStyle name="Normal 41 18 4 3 3 2 3" xfId="24403" xr:uid="{00000000-0005-0000-0000-000085570000}"/>
    <cellStyle name="Normal 41 18 4 3 3 2 3 2" xfId="46040" xr:uid="{00000000-0005-0000-0000-000086570000}"/>
    <cellStyle name="Normal 41 18 4 3 3 2 4" xfId="40058" xr:uid="{00000000-0005-0000-0000-000087570000}"/>
    <cellStyle name="Normal 41 18 4 3 3 3" xfId="27388" xr:uid="{00000000-0005-0000-0000-000088570000}"/>
    <cellStyle name="Normal 41 18 4 3 3 3 2" xfId="49002" xr:uid="{00000000-0005-0000-0000-000089570000}"/>
    <cellStyle name="Normal 41 18 4 3 3 4" xfId="21421" xr:uid="{00000000-0005-0000-0000-00008A570000}"/>
    <cellStyle name="Normal 41 18 4 3 3 4 2" xfId="43063" xr:uid="{00000000-0005-0000-0000-00008B570000}"/>
    <cellStyle name="Normal 41 18 4 3 3 5" xfId="37055" xr:uid="{00000000-0005-0000-0000-00008C570000}"/>
    <cellStyle name="Normal 41 18 4 3 4" xfId="16452" xr:uid="{00000000-0005-0000-0000-00008D570000}"/>
    <cellStyle name="Normal 41 18 4 3 4 2" xfId="28422" xr:uid="{00000000-0005-0000-0000-00008E570000}"/>
    <cellStyle name="Normal 41 18 4 3 4 2 2" xfId="50028" xr:uid="{00000000-0005-0000-0000-00008F570000}"/>
    <cellStyle name="Normal 41 18 4 3 4 3" xfId="22455" xr:uid="{00000000-0005-0000-0000-000090570000}"/>
    <cellStyle name="Normal 41 18 4 3 4 3 2" xfId="44092" xr:uid="{00000000-0005-0000-0000-000091570000}"/>
    <cellStyle name="Normal 41 18 4 3 4 4" xfId="38107" xr:uid="{00000000-0005-0000-0000-000092570000}"/>
    <cellStyle name="Normal 41 18 4 3 5" xfId="25440" xr:uid="{00000000-0005-0000-0000-000093570000}"/>
    <cellStyle name="Normal 41 18 4 3 5 2" xfId="47057" xr:uid="{00000000-0005-0000-0000-000094570000}"/>
    <cellStyle name="Normal 41 18 4 3 6" xfId="19473" xr:uid="{00000000-0005-0000-0000-000095570000}"/>
    <cellStyle name="Normal 41 18 4 3 6 2" xfId="41115" xr:uid="{00000000-0005-0000-0000-000096570000}"/>
    <cellStyle name="Normal 41 18 4 3 7" xfId="35101" xr:uid="{00000000-0005-0000-0000-000097570000}"/>
    <cellStyle name="Normal 41 18 4 4" xfId="13703" xr:uid="{00000000-0005-0000-0000-000098570000}"/>
    <cellStyle name="Normal 41 18 4 4 2" xfId="16789" xr:uid="{00000000-0005-0000-0000-000099570000}"/>
    <cellStyle name="Normal 41 18 4 4 2 2" xfId="28758" xr:uid="{00000000-0005-0000-0000-00009A570000}"/>
    <cellStyle name="Normal 41 18 4 4 2 2 2" xfId="50364" xr:uid="{00000000-0005-0000-0000-00009B570000}"/>
    <cellStyle name="Normal 41 18 4 4 2 3" xfId="22791" xr:uid="{00000000-0005-0000-0000-00009C570000}"/>
    <cellStyle name="Normal 41 18 4 4 2 3 2" xfId="44428" xr:uid="{00000000-0005-0000-0000-00009D570000}"/>
    <cellStyle name="Normal 41 18 4 4 2 4" xfId="38444" xr:uid="{00000000-0005-0000-0000-00009E570000}"/>
    <cellStyle name="Normal 41 18 4 4 3" xfId="25776" xr:uid="{00000000-0005-0000-0000-00009F570000}"/>
    <cellStyle name="Normal 41 18 4 4 3 2" xfId="47390" xr:uid="{00000000-0005-0000-0000-0000A0570000}"/>
    <cellStyle name="Normal 41 18 4 4 4" xfId="19809" xr:uid="{00000000-0005-0000-0000-0000A1570000}"/>
    <cellStyle name="Normal 41 18 4 4 4 2" xfId="41451" xr:uid="{00000000-0005-0000-0000-0000A2570000}"/>
    <cellStyle name="Normal 41 18 4 4 5" xfId="35440" xr:uid="{00000000-0005-0000-0000-0000A3570000}"/>
    <cellStyle name="Normal 41 18 4 5" xfId="14677" xr:uid="{00000000-0005-0000-0000-0000A4570000}"/>
    <cellStyle name="Normal 41 18 4 5 2" xfId="17762" xr:uid="{00000000-0005-0000-0000-0000A5570000}"/>
    <cellStyle name="Normal 41 18 4 5 2 2" xfId="29730" xr:uid="{00000000-0005-0000-0000-0000A6570000}"/>
    <cellStyle name="Normal 41 18 4 5 2 2 2" xfId="51336" xr:uid="{00000000-0005-0000-0000-0000A7570000}"/>
    <cellStyle name="Normal 41 18 4 5 2 3" xfId="23763" xr:uid="{00000000-0005-0000-0000-0000A8570000}"/>
    <cellStyle name="Normal 41 18 4 5 2 3 2" xfId="45400" xr:uid="{00000000-0005-0000-0000-0000A9570000}"/>
    <cellStyle name="Normal 41 18 4 5 2 4" xfId="39417" xr:uid="{00000000-0005-0000-0000-0000AA570000}"/>
    <cellStyle name="Normal 41 18 4 5 3" xfId="26748" xr:uid="{00000000-0005-0000-0000-0000AB570000}"/>
    <cellStyle name="Normal 41 18 4 5 3 2" xfId="48362" xr:uid="{00000000-0005-0000-0000-0000AC570000}"/>
    <cellStyle name="Normal 41 18 4 5 4" xfId="20781" xr:uid="{00000000-0005-0000-0000-0000AD570000}"/>
    <cellStyle name="Normal 41 18 4 5 4 2" xfId="42423" xr:uid="{00000000-0005-0000-0000-0000AE570000}"/>
    <cellStyle name="Normal 41 18 4 5 5" xfId="36414" xr:uid="{00000000-0005-0000-0000-0000AF570000}"/>
    <cellStyle name="Normal 41 18 4 6" xfId="15790" xr:uid="{00000000-0005-0000-0000-0000B0570000}"/>
    <cellStyle name="Normal 41 18 4 6 2" xfId="27762" xr:uid="{00000000-0005-0000-0000-0000B1570000}"/>
    <cellStyle name="Normal 41 18 4 6 2 2" xfId="49368" xr:uid="{00000000-0005-0000-0000-0000B2570000}"/>
    <cellStyle name="Normal 41 18 4 6 3" xfId="21795" xr:uid="{00000000-0005-0000-0000-0000B3570000}"/>
    <cellStyle name="Normal 41 18 4 6 3 2" xfId="43432" xr:uid="{00000000-0005-0000-0000-0000B4570000}"/>
    <cellStyle name="Normal 41 18 4 6 4" xfId="37445" xr:uid="{00000000-0005-0000-0000-0000B5570000}"/>
    <cellStyle name="Normal 41 18 4 7" xfId="24777" xr:uid="{00000000-0005-0000-0000-0000B6570000}"/>
    <cellStyle name="Normal 41 18 4 7 2" xfId="46397" xr:uid="{00000000-0005-0000-0000-0000B7570000}"/>
    <cellStyle name="Normal 41 18 4 8" xfId="18810" xr:uid="{00000000-0005-0000-0000-0000B8570000}"/>
    <cellStyle name="Normal 41 18 4 8 2" xfId="40452" xr:uid="{00000000-0005-0000-0000-0000B9570000}"/>
    <cellStyle name="Normal 41 18 4 9" xfId="31692" xr:uid="{00000000-0005-0000-0000-0000BA570000}"/>
    <cellStyle name="Normal 41 18 5" xfId="8199" xr:uid="{00000000-0005-0000-0000-0000BB570000}"/>
    <cellStyle name="Normal 41 18 5 2" xfId="13109" xr:uid="{00000000-0005-0000-0000-0000BC570000}"/>
    <cellStyle name="Normal 41 18 5 2 2" xfId="14108" xr:uid="{00000000-0005-0000-0000-0000BD570000}"/>
    <cellStyle name="Normal 41 18 5 2 2 2" xfId="17193" xr:uid="{00000000-0005-0000-0000-0000BE570000}"/>
    <cellStyle name="Normal 41 18 5 2 2 2 2" xfId="29162" xr:uid="{00000000-0005-0000-0000-0000BF570000}"/>
    <cellStyle name="Normal 41 18 5 2 2 2 2 2" xfId="50768" xr:uid="{00000000-0005-0000-0000-0000C0570000}"/>
    <cellStyle name="Normal 41 18 5 2 2 2 3" xfId="23195" xr:uid="{00000000-0005-0000-0000-0000C1570000}"/>
    <cellStyle name="Normal 41 18 5 2 2 2 3 2" xfId="44832" xr:uid="{00000000-0005-0000-0000-0000C2570000}"/>
    <cellStyle name="Normal 41 18 5 2 2 2 4" xfId="38848" xr:uid="{00000000-0005-0000-0000-0000C3570000}"/>
    <cellStyle name="Normal 41 18 5 2 2 3" xfId="26180" xr:uid="{00000000-0005-0000-0000-0000C4570000}"/>
    <cellStyle name="Normal 41 18 5 2 2 3 2" xfId="47794" xr:uid="{00000000-0005-0000-0000-0000C5570000}"/>
    <cellStyle name="Normal 41 18 5 2 2 4" xfId="20213" xr:uid="{00000000-0005-0000-0000-0000C6570000}"/>
    <cellStyle name="Normal 41 18 5 2 2 4 2" xfId="41855" xr:uid="{00000000-0005-0000-0000-0000C7570000}"/>
    <cellStyle name="Normal 41 18 5 2 2 5" xfId="35845" xr:uid="{00000000-0005-0000-0000-0000C8570000}"/>
    <cellStyle name="Normal 41 18 5 2 3" xfId="15082" xr:uid="{00000000-0005-0000-0000-0000C9570000}"/>
    <cellStyle name="Normal 41 18 5 2 3 2" xfId="18167" xr:uid="{00000000-0005-0000-0000-0000CA570000}"/>
    <cellStyle name="Normal 41 18 5 2 3 2 2" xfId="30134" xr:uid="{00000000-0005-0000-0000-0000CB570000}"/>
    <cellStyle name="Normal 41 18 5 2 3 2 2 2" xfId="51740" xr:uid="{00000000-0005-0000-0000-0000CC570000}"/>
    <cellStyle name="Normal 41 18 5 2 3 2 3" xfId="24167" xr:uid="{00000000-0005-0000-0000-0000CD570000}"/>
    <cellStyle name="Normal 41 18 5 2 3 2 3 2" xfId="45804" xr:uid="{00000000-0005-0000-0000-0000CE570000}"/>
    <cellStyle name="Normal 41 18 5 2 3 2 4" xfId="39822" xr:uid="{00000000-0005-0000-0000-0000CF570000}"/>
    <cellStyle name="Normal 41 18 5 2 3 3" xfId="27152" xr:uid="{00000000-0005-0000-0000-0000D0570000}"/>
    <cellStyle name="Normal 41 18 5 2 3 3 2" xfId="48766" xr:uid="{00000000-0005-0000-0000-0000D1570000}"/>
    <cellStyle name="Normal 41 18 5 2 3 4" xfId="21185" xr:uid="{00000000-0005-0000-0000-0000D2570000}"/>
    <cellStyle name="Normal 41 18 5 2 3 4 2" xfId="42827" xr:uid="{00000000-0005-0000-0000-0000D3570000}"/>
    <cellStyle name="Normal 41 18 5 2 3 5" xfId="36819" xr:uid="{00000000-0005-0000-0000-0000D4570000}"/>
    <cellStyle name="Normal 41 18 5 2 4" xfId="16216" xr:uid="{00000000-0005-0000-0000-0000D5570000}"/>
    <cellStyle name="Normal 41 18 5 2 4 2" xfId="28186" xr:uid="{00000000-0005-0000-0000-0000D6570000}"/>
    <cellStyle name="Normal 41 18 5 2 4 2 2" xfId="49792" xr:uid="{00000000-0005-0000-0000-0000D7570000}"/>
    <cellStyle name="Normal 41 18 5 2 4 3" xfId="22219" xr:uid="{00000000-0005-0000-0000-0000D8570000}"/>
    <cellStyle name="Normal 41 18 5 2 4 3 2" xfId="43856" xr:uid="{00000000-0005-0000-0000-0000D9570000}"/>
    <cellStyle name="Normal 41 18 5 2 4 4" xfId="37871" xr:uid="{00000000-0005-0000-0000-0000DA570000}"/>
    <cellStyle name="Normal 41 18 5 2 5" xfId="25204" xr:uid="{00000000-0005-0000-0000-0000DB570000}"/>
    <cellStyle name="Normal 41 18 5 2 5 2" xfId="46821" xr:uid="{00000000-0005-0000-0000-0000DC570000}"/>
    <cellStyle name="Normal 41 18 5 2 6" xfId="19237" xr:uid="{00000000-0005-0000-0000-0000DD570000}"/>
    <cellStyle name="Normal 41 18 5 2 6 2" xfId="40879" xr:uid="{00000000-0005-0000-0000-0000DE570000}"/>
    <cellStyle name="Normal 41 18 5 2 7" xfId="34865" xr:uid="{00000000-0005-0000-0000-0000DF570000}"/>
    <cellStyle name="Normal 41 18 5 3" xfId="13429" xr:uid="{00000000-0005-0000-0000-0000E0570000}"/>
    <cellStyle name="Normal 41 18 5 3 2" xfId="14428" xr:uid="{00000000-0005-0000-0000-0000E1570000}"/>
    <cellStyle name="Normal 41 18 5 3 2 2" xfId="17513" xr:uid="{00000000-0005-0000-0000-0000E2570000}"/>
    <cellStyle name="Normal 41 18 5 3 2 2 2" xfId="29482" xr:uid="{00000000-0005-0000-0000-0000E3570000}"/>
    <cellStyle name="Normal 41 18 5 3 2 2 2 2" xfId="51088" xr:uid="{00000000-0005-0000-0000-0000E4570000}"/>
    <cellStyle name="Normal 41 18 5 3 2 2 3" xfId="23515" xr:uid="{00000000-0005-0000-0000-0000E5570000}"/>
    <cellStyle name="Normal 41 18 5 3 2 2 3 2" xfId="45152" xr:uid="{00000000-0005-0000-0000-0000E6570000}"/>
    <cellStyle name="Normal 41 18 5 3 2 2 4" xfId="39168" xr:uid="{00000000-0005-0000-0000-0000E7570000}"/>
    <cellStyle name="Normal 41 18 5 3 2 3" xfId="26500" xr:uid="{00000000-0005-0000-0000-0000E8570000}"/>
    <cellStyle name="Normal 41 18 5 3 2 3 2" xfId="48114" xr:uid="{00000000-0005-0000-0000-0000E9570000}"/>
    <cellStyle name="Normal 41 18 5 3 2 4" xfId="20533" xr:uid="{00000000-0005-0000-0000-0000EA570000}"/>
    <cellStyle name="Normal 41 18 5 3 2 4 2" xfId="42175" xr:uid="{00000000-0005-0000-0000-0000EB570000}"/>
    <cellStyle name="Normal 41 18 5 3 2 5" xfId="36165" xr:uid="{00000000-0005-0000-0000-0000EC570000}"/>
    <cellStyle name="Normal 41 18 5 3 3" xfId="15402" xr:uid="{00000000-0005-0000-0000-0000ED570000}"/>
    <cellStyle name="Normal 41 18 5 3 3 2" xfId="18487" xr:uid="{00000000-0005-0000-0000-0000EE570000}"/>
    <cellStyle name="Normal 41 18 5 3 3 2 2" xfId="30454" xr:uid="{00000000-0005-0000-0000-0000EF570000}"/>
    <cellStyle name="Normal 41 18 5 3 3 2 2 2" xfId="52060" xr:uid="{00000000-0005-0000-0000-0000F0570000}"/>
    <cellStyle name="Normal 41 18 5 3 3 2 3" xfId="24487" xr:uid="{00000000-0005-0000-0000-0000F1570000}"/>
    <cellStyle name="Normal 41 18 5 3 3 2 3 2" xfId="46124" xr:uid="{00000000-0005-0000-0000-0000F2570000}"/>
    <cellStyle name="Normal 41 18 5 3 3 2 4" xfId="40142" xr:uid="{00000000-0005-0000-0000-0000F3570000}"/>
    <cellStyle name="Normal 41 18 5 3 3 3" xfId="27472" xr:uid="{00000000-0005-0000-0000-0000F4570000}"/>
    <cellStyle name="Normal 41 18 5 3 3 3 2" xfId="49086" xr:uid="{00000000-0005-0000-0000-0000F5570000}"/>
    <cellStyle name="Normal 41 18 5 3 3 4" xfId="21505" xr:uid="{00000000-0005-0000-0000-0000F6570000}"/>
    <cellStyle name="Normal 41 18 5 3 3 4 2" xfId="43147" xr:uid="{00000000-0005-0000-0000-0000F7570000}"/>
    <cellStyle name="Normal 41 18 5 3 3 5" xfId="37139" xr:uid="{00000000-0005-0000-0000-0000F8570000}"/>
    <cellStyle name="Normal 41 18 5 3 4" xfId="16536" xr:uid="{00000000-0005-0000-0000-0000F9570000}"/>
    <cellStyle name="Normal 41 18 5 3 4 2" xfId="28506" xr:uid="{00000000-0005-0000-0000-0000FA570000}"/>
    <cellStyle name="Normal 41 18 5 3 4 2 2" xfId="50112" xr:uid="{00000000-0005-0000-0000-0000FB570000}"/>
    <cellStyle name="Normal 41 18 5 3 4 3" xfId="22539" xr:uid="{00000000-0005-0000-0000-0000FC570000}"/>
    <cellStyle name="Normal 41 18 5 3 4 3 2" xfId="44176" xr:uid="{00000000-0005-0000-0000-0000FD570000}"/>
    <cellStyle name="Normal 41 18 5 3 4 4" xfId="38191" xr:uid="{00000000-0005-0000-0000-0000FE570000}"/>
    <cellStyle name="Normal 41 18 5 3 5" xfId="25524" xr:uid="{00000000-0005-0000-0000-0000FF570000}"/>
    <cellStyle name="Normal 41 18 5 3 5 2" xfId="47141" xr:uid="{00000000-0005-0000-0000-000000580000}"/>
    <cellStyle name="Normal 41 18 5 3 6" xfId="19557" xr:uid="{00000000-0005-0000-0000-000001580000}"/>
    <cellStyle name="Normal 41 18 5 3 6 2" xfId="41199" xr:uid="{00000000-0005-0000-0000-000002580000}"/>
    <cellStyle name="Normal 41 18 5 3 7" xfId="35185" xr:uid="{00000000-0005-0000-0000-000003580000}"/>
    <cellStyle name="Normal 41 18 5 4" xfId="13787" xr:uid="{00000000-0005-0000-0000-000004580000}"/>
    <cellStyle name="Normal 41 18 5 4 2" xfId="16873" xr:uid="{00000000-0005-0000-0000-000005580000}"/>
    <cellStyle name="Normal 41 18 5 4 2 2" xfId="28842" xr:uid="{00000000-0005-0000-0000-000006580000}"/>
    <cellStyle name="Normal 41 18 5 4 2 2 2" xfId="50448" xr:uid="{00000000-0005-0000-0000-000007580000}"/>
    <cellStyle name="Normal 41 18 5 4 2 3" xfId="22875" xr:uid="{00000000-0005-0000-0000-000008580000}"/>
    <cellStyle name="Normal 41 18 5 4 2 3 2" xfId="44512" xr:uid="{00000000-0005-0000-0000-000009580000}"/>
    <cellStyle name="Normal 41 18 5 4 2 4" xfId="38528" xr:uid="{00000000-0005-0000-0000-00000A580000}"/>
    <cellStyle name="Normal 41 18 5 4 3" xfId="25860" xr:uid="{00000000-0005-0000-0000-00000B580000}"/>
    <cellStyle name="Normal 41 18 5 4 3 2" xfId="47474" xr:uid="{00000000-0005-0000-0000-00000C580000}"/>
    <cellStyle name="Normal 41 18 5 4 4" xfId="19893" xr:uid="{00000000-0005-0000-0000-00000D580000}"/>
    <cellStyle name="Normal 41 18 5 4 4 2" xfId="41535" xr:uid="{00000000-0005-0000-0000-00000E580000}"/>
    <cellStyle name="Normal 41 18 5 4 5" xfId="35524" xr:uid="{00000000-0005-0000-0000-00000F580000}"/>
    <cellStyle name="Normal 41 18 5 5" xfId="14761" xr:uid="{00000000-0005-0000-0000-000010580000}"/>
    <cellStyle name="Normal 41 18 5 5 2" xfId="17846" xr:uid="{00000000-0005-0000-0000-000011580000}"/>
    <cellStyle name="Normal 41 18 5 5 2 2" xfId="29814" xr:uid="{00000000-0005-0000-0000-000012580000}"/>
    <cellStyle name="Normal 41 18 5 5 2 2 2" xfId="51420" xr:uid="{00000000-0005-0000-0000-000013580000}"/>
    <cellStyle name="Normal 41 18 5 5 2 3" xfId="23847" xr:uid="{00000000-0005-0000-0000-000014580000}"/>
    <cellStyle name="Normal 41 18 5 5 2 3 2" xfId="45484" xr:uid="{00000000-0005-0000-0000-000015580000}"/>
    <cellStyle name="Normal 41 18 5 5 2 4" xfId="39501" xr:uid="{00000000-0005-0000-0000-000016580000}"/>
    <cellStyle name="Normal 41 18 5 5 3" xfId="26832" xr:uid="{00000000-0005-0000-0000-000017580000}"/>
    <cellStyle name="Normal 41 18 5 5 3 2" xfId="48446" xr:uid="{00000000-0005-0000-0000-000018580000}"/>
    <cellStyle name="Normal 41 18 5 5 4" xfId="20865" xr:uid="{00000000-0005-0000-0000-000019580000}"/>
    <cellStyle name="Normal 41 18 5 5 4 2" xfId="42507" xr:uid="{00000000-0005-0000-0000-00001A580000}"/>
    <cellStyle name="Normal 41 18 5 5 5" xfId="36498" xr:uid="{00000000-0005-0000-0000-00001B580000}"/>
    <cellStyle name="Normal 41 18 5 6" xfId="15874" xr:uid="{00000000-0005-0000-0000-00001C580000}"/>
    <cellStyle name="Normal 41 18 5 6 2" xfId="27846" xr:uid="{00000000-0005-0000-0000-00001D580000}"/>
    <cellStyle name="Normal 41 18 5 6 2 2" xfId="49452" xr:uid="{00000000-0005-0000-0000-00001E580000}"/>
    <cellStyle name="Normal 41 18 5 6 3" xfId="21879" xr:uid="{00000000-0005-0000-0000-00001F580000}"/>
    <cellStyle name="Normal 41 18 5 6 3 2" xfId="43516" xr:uid="{00000000-0005-0000-0000-000020580000}"/>
    <cellStyle name="Normal 41 18 5 6 4" xfId="37529" xr:uid="{00000000-0005-0000-0000-000021580000}"/>
    <cellStyle name="Normal 41 18 5 7" xfId="24861" xr:uid="{00000000-0005-0000-0000-000022580000}"/>
    <cellStyle name="Normal 41 18 5 7 2" xfId="46481" xr:uid="{00000000-0005-0000-0000-000023580000}"/>
    <cellStyle name="Normal 41 18 5 8" xfId="18894" xr:uid="{00000000-0005-0000-0000-000024580000}"/>
    <cellStyle name="Normal 41 18 5 8 2" xfId="40536" xr:uid="{00000000-0005-0000-0000-000025580000}"/>
    <cellStyle name="Normal 41 18 5 9" xfId="31864" xr:uid="{00000000-0005-0000-0000-000026580000}"/>
    <cellStyle name="Normal 41 18 6" xfId="7868" xr:uid="{00000000-0005-0000-0000-000027580000}"/>
    <cellStyle name="Normal 41 18 6 2" xfId="13092" xr:uid="{00000000-0005-0000-0000-000028580000}"/>
    <cellStyle name="Normal 41 18 6 2 2" xfId="14091" xr:uid="{00000000-0005-0000-0000-000029580000}"/>
    <cellStyle name="Normal 41 18 6 2 2 2" xfId="17176" xr:uid="{00000000-0005-0000-0000-00002A580000}"/>
    <cellStyle name="Normal 41 18 6 2 2 2 2" xfId="29145" xr:uid="{00000000-0005-0000-0000-00002B580000}"/>
    <cellStyle name="Normal 41 18 6 2 2 2 2 2" xfId="50751" xr:uid="{00000000-0005-0000-0000-00002C580000}"/>
    <cellStyle name="Normal 41 18 6 2 2 2 3" xfId="23178" xr:uid="{00000000-0005-0000-0000-00002D580000}"/>
    <cellStyle name="Normal 41 18 6 2 2 2 3 2" xfId="44815" xr:uid="{00000000-0005-0000-0000-00002E580000}"/>
    <cellStyle name="Normal 41 18 6 2 2 2 4" xfId="38831" xr:uid="{00000000-0005-0000-0000-00002F580000}"/>
    <cellStyle name="Normal 41 18 6 2 2 3" xfId="26163" xr:uid="{00000000-0005-0000-0000-000030580000}"/>
    <cellStyle name="Normal 41 18 6 2 2 3 2" xfId="47777" xr:uid="{00000000-0005-0000-0000-000031580000}"/>
    <cellStyle name="Normal 41 18 6 2 2 4" xfId="20196" xr:uid="{00000000-0005-0000-0000-000032580000}"/>
    <cellStyle name="Normal 41 18 6 2 2 4 2" xfId="41838" xr:uid="{00000000-0005-0000-0000-000033580000}"/>
    <cellStyle name="Normal 41 18 6 2 2 5" xfId="35828" xr:uid="{00000000-0005-0000-0000-000034580000}"/>
    <cellStyle name="Normal 41 18 6 2 3" xfId="15065" xr:uid="{00000000-0005-0000-0000-000035580000}"/>
    <cellStyle name="Normal 41 18 6 2 3 2" xfId="18150" xr:uid="{00000000-0005-0000-0000-000036580000}"/>
    <cellStyle name="Normal 41 18 6 2 3 2 2" xfId="30117" xr:uid="{00000000-0005-0000-0000-000037580000}"/>
    <cellStyle name="Normal 41 18 6 2 3 2 2 2" xfId="51723" xr:uid="{00000000-0005-0000-0000-000038580000}"/>
    <cellStyle name="Normal 41 18 6 2 3 2 3" xfId="24150" xr:uid="{00000000-0005-0000-0000-000039580000}"/>
    <cellStyle name="Normal 41 18 6 2 3 2 3 2" xfId="45787" xr:uid="{00000000-0005-0000-0000-00003A580000}"/>
    <cellStyle name="Normal 41 18 6 2 3 2 4" xfId="39805" xr:uid="{00000000-0005-0000-0000-00003B580000}"/>
    <cellStyle name="Normal 41 18 6 2 3 3" xfId="27135" xr:uid="{00000000-0005-0000-0000-00003C580000}"/>
    <cellStyle name="Normal 41 18 6 2 3 3 2" xfId="48749" xr:uid="{00000000-0005-0000-0000-00003D580000}"/>
    <cellStyle name="Normal 41 18 6 2 3 4" xfId="21168" xr:uid="{00000000-0005-0000-0000-00003E580000}"/>
    <cellStyle name="Normal 41 18 6 2 3 4 2" xfId="42810" xr:uid="{00000000-0005-0000-0000-00003F580000}"/>
    <cellStyle name="Normal 41 18 6 2 3 5" xfId="36802" xr:uid="{00000000-0005-0000-0000-000040580000}"/>
    <cellStyle name="Normal 41 18 6 2 4" xfId="16199" xr:uid="{00000000-0005-0000-0000-000041580000}"/>
    <cellStyle name="Normal 41 18 6 2 4 2" xfId="28169" xr:uid="{00000000-0005-0000-0000-000042580000}"/>
    <cellStyle name="Normal 41 18 6 2 4 2 2" xfId="49775" xr:uid="{00000000-0005-0000-0000-000043580000}"/>
    <cellStyle name="Normal 41 18 6 2 4 3" xfId="22202" xr:uid="{00000000-0005-0000-0000-000044580000}"/>
    <cellStyle name="Normal 41 18 6 2 4 3 2" xfId="43839" xr:uid="{00000000-0005-0000-0000-000045580000}"/>
    <cellStyle name="Normal 41 18 6 2 4 4" xfId="37854" xr:uid="{00000000-0005-0000-0000-000046580000}"/>
    <cellStyle name="Normal 41 18 6 2 5" xfId="25187" xr:uid="{00000000-0005-0000-0000-000047580000}"/>
    <cellStyle name="Normal 41 18 6 2 5 2" xfId="46804" xr:uid="{00000000-0005-0000-0000-000048580000}"/>
    <cellStyle name="Normal 41 18 6 2 6" xfId="19220" xr:uid="{00000000-0005-0000-0000-000049580000}"/>
    <cellStyle name="Normal 41 18 6 2 6 2" xfId="40862" xr:uid="{00000000-0005-0000-0000-00004A580000}"/>
    <cellStyle name="Normal 41 18 6 2 7" xfId="34848" xr:uid="{00000000-0005-0000-0000-00004B580000}"/>
    <cellStyle name="Normal 41 18 6 3" xfId="13412" xr:uid="{00000000-0005-0000-0000-00004C580000}"/>
    <cellStyle name="Normal 41 18 6 3 2" xfId="14411" xr:uid="{00000000-0005-0000-0000-00004D580000}"/>
    <cellStyle name="Normal 41 18 6 3 2 2" xfId="17496" xr:uid="{00000000-0005-0000-0000-00004E580000}"/>
    <cellStyle name="Normal 41 18 6 3 2 2 2" xfId="29465" xr:uid="{00000000-0005-0000-0000-00004F580000}"/>
    <cellStyle name="Normal 41 18 6 3 2 2 2 2" xfId="51071" xr:uid="{00000000-0005-0000-0000-000050580000}"/>
    <cellStyle name="Normal 41 18 6 3 2 2 3" xfId="23498" xr:uid="{00000000-0005-0000-0000-000051580000}"/>
    <cellStyle name="Normal 41 18 6 3 2 2 3 2" xfId="45135" xr:uid="{00000000-0005-0000-0000-000052580000}"/>
    <cellStyle name="Normal 41 18 6 3 2 2 4" xfId="39151" xr:uid="{00000000-0005-0000-0000-000053580000}"/>
    <cellStyle name="Normal 41 18 6 3 2 3" xfId="26483" xr:uid="{00000000-0005-0000-0000-000054580000}"/>
    <cellStyle name="Normal 41 18 6 3 2 3 2" xfId="48097" xr:uid="{00000000-0005-0000-0000-000055580000}"/>
    <cellStyle name="Normal 41 18 6 3 2 4" xfId="20516" xr:uid="{00000000-0005-0000-0000-000056580000}"/>
    <cellStyle name="Normal 41 18 6 3 2 4 2" xfId="42158" xr:uid="{00000000-0005-0000-0000-000057580000}"/>
    <cellStyle name="Normal 41 18 6 3 2 5" xfId="36148" xr:uid="{00000000-0005-0000-0000-000058580000}"/>
    <cellStyle name="Normal 41 18 6 3 3" xfId="15385" xr:uid="{00000000-0005-0000-0000-000059580000}"/>
    <cellStyle name="Normal 41 18 6 3 3 2" xfId="18470" xr:uid="{00000000-0005-0000-0000-00005A580000}"/>
    <cellStyle name="Normal 41 18 6 3 3 2 2" xfId="30437" xr:uid="{00000000-0005-0000-0000-00005B580000}"/>
    <cellStyle name="Normal 41 18 6 3 3 2 2 2" xfId="52043" xr:uid="{00000000-0005-0000-0000-00005C580000}"/>
    <cellStyle name="Normal 41 18 6 3 3 2 3" xfId="24470" xr:uid="{00000000-0005-0000-0000-00005D580000}"/>
    <cellStyle name="Normal 41 18 6 3 3 2 3 2" xfId="46107" xr:uid="{00000000-0005-0000-0000-00005E580000}"/>
    <cellStyle name="Normal 41 18 6 3 3 2 4" xfId="40125" xr:uid="{00000000-0005-0000-0000-00005F580000}"/>
    <cellStyle name="Normal 41 18 6 3 3 3" xfId="27455" xr:uid="{00000000-0005-0000-0000-000060580000}"/>
    <cellStyle name="Normal 41 18 6 3 3 3 2" xfId="49069" xr:uid="{00000000-0005-0000-0000-000061580000}"/>
    <cellStyle name="Normal 41 18 6 3 3 4" xfId="21488" xr:uid="{00000000-0005-0000-0000-000062580000}"/>
    <cellStyle name="Normal 41 18 6 3 3 4 2" xfId="43130" xr:uid="{00000000-0005-0000-0000-000063580000}"/>
    <cellStyle name="Normal 41 18 6 3 3 5" xfId="37122" xr:uid="{00000000-0005-0000-0000-000064580000}"/>
    <cellStyle name="Normal 41 18 6 3 4" xfId="16519" xr:uid="{00000000-0005-0000-0000-000065580000}"/>
    <cellStyle name="Normal 41 18 6 3 4 2" xfId="28489" xr:uid="{00000000-0005-0000-0000-000066580000}"/>
    <cellStyle name="Normal 41 18 6 3 4 2 2" xfId="50095" xr:uid="{00000000-0005-0000-0000-000067580000}"/>
    <cellStyle name="Normal 41 18 6 3 4 3" xfId="22522" xr:uid="{00000000-0005-0000-0000-000068580000}"/>
    <cellStyle name="Normal 41 18 6 3 4 3 2" xfId="44159" xr:uid="{00000000-0005-0000-0000-000069580000}"/>
    <cellStyle name="Normal 41 18 6 3 4 4" xfId="38174" xr:uid="{00000000-0005-0000-0000-00006A580000}"/>
    <cellStyle name="Normal 41 18 6 3 5" xfId="25507" xr:uid="{00000000-0005-0000-0000-00006B580000}"/>
    <cellStyle name="Normal 41 18 6 3 5 2" xfId="47124" xr:uid="{00000000-0005-0000-0000-00006C580000}"/>
    <cellStyle name="Normal 41 18 6 3 6" xfId="19540" xr:uid="{00000000-0005-0000-0000-00006D580000}"/>
    <cellStyle name="Normal 41 18 6 3 6 2" xfId="41182" xr:uid="{00000000-0005-0000-0000-00006E580000}"/>
    <cellStyle name="Normal 41 18 6 3 7" xfId="35168" xr:uid="{00000000-0005-0000-0000-00006F580000}"/>
    <cellStyle name="Normal 41 18 6 4" xfId="13770" xr:uid="{00000000-0005-0000-0000-000070580000}"/>
    <cellStyle name="Normal 41 18 6 4 2" xfId="16856" xr:uid="{00000000-0005-0000-0000-000071580000}"/>
    <cellStyle name="Normal 41 18 6 4 2 2" xfId="28825" xr:uid="{00000000-0005-0000-0000-000072580000}"/>
    <cellStyle name="Normal 41 18 6 4 2 2 2" xfId="50431" xr:uid="{00000000-0005-0000-0000-000073580000}"/>
    <cellStyle name="Normal 41 18 6 4 2 3" xfId="22858" xr:uid="{00000000-0005-0000-0000-000074580000}"/>
    <cellStyle name="Normal 41 18 6 4 2 3 2" xfId="44495" xr:uid="{00000000-0005-0000-0000-000075580000}"/>
    <cellStyle name="Normal 41 18 6 4 2 4" xfId="38511" xr:uid="{00000000-0005-0000-0000-000076580000}"/>
    <cellStyle name="Normal 41 18 6 4 3" xfId="25843" xr:uid="{00000000-0005-0000-0000-000077580000}"/>
    <cellStyle name="Normal 41 18 6 4 3 2" xfId="47457" xr:uid="{00000000-0005-0000-0000-000078580000}"/>
    <cellStyle name="Normal 41 18 6 4 4" xfId="19876" xr:uid="{00000000-0005-0000-0000-000079580000}"/>
    <cellStyle name="Normal 41 18 6 4 4 2" xfId="41518" xr:uid="{00000000-0005-0000-0000-00007A580000}"/>
    <cellStyle name="Normal 41 18 6 4 5" xfId="35507" xr:uid="{00000000-0005-0000-0000-00007B580000}"/>
    <cellStyle name="Normal 41 18 6 5" xfId="14744" xr:uid="{00000000-0005-0000-0000-00007C580000}"/>
    <cellStyle name="Normal 41 18 6 5 2" xfId="17829" xr:uid="{00000000-0005-0000-0000-00007D580000}"/>
    <cellStyle name="Normal 41 18 6 5 2 2" xfId="29797" xr:uid="{00000000-0005-0000-0000-00007E580000}"/>
    <cellStyle name="Normal 41 18 6 5 2 2 2" xfId="51403" xr:uid="{00000000-0005-0000-0000-00007F580000}"/>
    <cellStyle name="Normal 41 18 6 5 2 3" xfId="23830" xr:uid="{00000000-0005-0000-0000-000080580000}"/>
    <cellStyle name="Normal 41 18 6 5 2 3 2" xfId="45467" xr:uid="{00000000-0005-0000-0000-000081580000}"/>
    <cellStyle name="Normal 41 18 6 5 2 4" xfId="39484" xr:uid="{00000000-0005-0000-0000-000082580000}"/>
    <cellStyle name="Normal 41 18 6 5 3" xfId="26815" xr:uid="{00000000-0005-0000-0000-000083580000}"/>
    <cellStyle name="Normal 41 18 6 5 3 2" xfId="48429" xr:uid="{00000000-0005-0000-0000-000084580000}"/>
    <cellStyle name="Normal 41 18 6 5 4" xfId="20848" xr:uid="{00000000-0005-0000-0000-000085580000}"/>
    <cellStyle name="Normal 41 18 6 5 4 2" xfId="42490" xr:uid="{00000000-0005-0000-0000-000086580000}"/>
    <cellStyle name="Normal 41 18 6 5 5" xfId="36481" xr:uid="{00000000-0005-0000-0000-000087580000}"/>
    <cellStyle name="Normal 41 18 6 6" xfId="15857" xr:uid="{00000000-0005-0000-0000-000088580000}"/>
    <cellStyle name="Normal 41 18 6 6 2" xfId="27829" xr:uid="{00000000-0005-0000-0000-000089580000}"/>
    <cellStyle name="Normal 41 18 6 6 2 2" xfId="49435" xr:uid="{00000000-0005-0000-0000-00008A580000}"/>
    <cellStyle name="Normal 41 18 6 6 3" xfId="21862" xr:uid="{00000000-0005-0000-0000-00008B580000}"/>
    <cellStyle name="Normal 41 18 6 6 3 2" xfId="43499" xr:uid="{00000000-0005-0000-0000-00008C580000}"/>
    <cellStyle name="Normal 41 18 6 6 4" xfId="37512" xr:uid="{00000000-0005-0000-0000-00008D580000}"/>
    <cellStyle name="Normal 41 18 6 7" xfId="24844" xr:uid="{00000000-0005-0000-0000-00008E580000}"/>
    <cellStyle name="Normal 41 18 6 7 2" xfId="46464" xr:uid="{00000000-0005-0000-0000-00008F580000}"/>
    <cellStyle name="Normal 41 18 6 8" xfId="18877" xr:uid="{00000000-0005-0000-0000-000090580000}"/>
    <cellStyle name="Normal 41 18 6 8 2" xfId="40519" xr:uid="{00000000-0005-0000-0000-000091580000}"/>
    <cellStyle name="Normal 41 18 6 9" xfId="31835" xr:uid="{00000000-0005-0000-0000-000092580000}"/>
    <cellStyle name="Normal 41 18 7" xfId="8510" xr:uid="{00000000-0005-0000-0000-000093580000}"/>
    <cellStyle name="Normal 41 18 7 2" xfId="13152" xr:uid="{00000000-0005-0000-0000-000094580000}"/>
    <cellStyle name="Normal 41 18 7 2 2" xfId="14151" xr:uid="{00000000-0005-0000-0000-000095580000}"/>
    <cellStyle name="Normal 41 18 7 2 2 2" xfId="17236" xr:uid="{00000000-0005-0000-0000-000096580000}"/>
    <cellStyle name="Normal 41 18 7 2 2 2 2" xfId="29205" xr:uid="{00000000-0005-0000-0000-000097580000}"/>
    <cellStyle name="Normal 41 18 7 2 2 2 2 2" xfId="50811" xr:uid="{00000000-0005-0000-0000-000098580000}"/>
    <cellStyle name="Normal 41 18 7 2 2 2 3" xfId="23238" xr:uid="{00000000-0005-0000-0000-000099580000}"/>
    <cellStyle name="Normal 41 18 7 2 2 2 3 2" xfId="44875" xr:uid="{00000000-0005-0000-0000-00009A580000}"/>
    <cellStyle name="Normal 41 18 7 2 2 2 4" xfId="38891" xr:uid="{00000000-0005-0000-0000-00009B580000}"/>
    <cellStyle name="Normal 41 18 7 2 2 3" xfId="26223" xr:uid="{00000000-0005-0000-0000-00009C580000}"/>
    <cellStyle name="Normal 41 18 7 2 2 3 2" xfId="47837" xr:uid="{00000000-0005-0000-0000-00009D580000}"/>
    <cellStyle name="Normal 41 18 7 2 2 4" xfId="20256" xr:uid="{00000000-0005-0000-0000-00009E580000}"/>
    <cellStyle name="Normal 41 18 7 2 2 4 2" xfId="41898" xr:uid="{00000000-0005-0000-0000-00009F580000}"/>
    <cellStyle name="Normal 41 18 7 2 2 5" xfId="35888" xr:uid="{00000000-0005-0000-0000-0000A0580000}"/>
    <cellStyle name="Normal 41 18 7 2 3" xfId="15125" xr:uid="{00000000-0005-0000-0000-0000A1580000}"/>
    <cellStyle name="Normal 41 18 7 2 3 2" xfId="18210" xr:uid="{00000000-0005-0000-0000-0000A2580000}"/>
    <cellStyle name="Normal 41 18 7 2 3 2 2" xfId="30177" xr:uid="{00000000-0005-0000-0000-0000A3580000}"/>
    <cellStyle name="Normal 41 18 7 2 3 2 2 2" xfId="51783" xr:uid="{00000000-0005-0000-0000-0000A4580000}"/>
    <cellStyle name="Normal 41 18 7 2 3 2 3" xfId="24210" xr:uid="{00000000-0005-0000-0000-0000A5580000}"/>
    <cellStyle name="Normal 41 18 7 2 3 2 3 2" xfId="45847" xr:uid="{00000000-0005-0000-0000-0000A6580000}"/>
    <cellStyle name="Normal 41 18 7 2 3 2 4" xfId="39865" xr:uid="{00000000-0005-0000-0000-0000A7580000}"/>
    <cellStyle name="Normal 41 18 7 2 3 3" xfId="27195" xr:uid="{00000000-0005-0000-0000-0000A8580000}"/>
    <cellStyle name="Normal 41 18 7 2 3 3 2" xfId="48809" xr:uid="{00000000-0005-0000-0000-0000A9580000}"/>
    <cellStyle name="Normal 41 18 7 2 3 4" xfId="21228" xr:uid="{00000000-0005-0000-0000-0000AA580000}"/>
    <cellStyle name="Normal 41 18 7 2 3 4 2" xfId="42870" xr:uid="{00000000-0005-0000-0000-0000AB580000}"/>
    <cellStyle name="Normal 41 18 7 2 3 5" xfId="36862" xr:uid="{00000000-0005-0000-0000-0000AC580000}"/>
    <cellStyle name="Normal 41 18 7 2 4" xfId="16259" xr:uid="{00000000-0005-0000-0000-0000AD580000}"/>
    <cellStyle name="Normal 41 18 7 2 4 2" xfId="28229" xr:uid="{00000000-0005-0000-0000-0000AE580000}"/>
    <cellStyle name="Normal 41 18 7 2 4 2 2" xfId="49835" xr:uid="{00000000-0005-0000-0000-0000AF580000}"/>
    <cellStyle name="Normal 41 18 7 2 4 3" xfId="22262" xr:uid="{00000000-0005-0000-0000-0000B0580000}"/>
    <cellStyle name="Normal 41 18 7 2 4 3 2" xfId="43899" xr:uid="{00000000-0005-0000-0000-0000B1580000}"/>
    <cellStyle name="Normal 41 18 7 2 4 4" xfId="37914" xr:uid="{00000000-0005-0000-0000-0000B2580000}"/>
    <cellStyle name="Normal 41 18 7 2 5" xfId="25247" xr:uid="{00000000-0005-0000-0000-0000B3580000}"/>
    <cellStyle name="Normal 41 18 7 2 5 2" xfId="46864" xr:uid="{00000000-0005-0000-0000-0000B4580000}"/>
    <cellStyle name="Normal 41 18 7 2 6" xfId="19280" xr:uid="{00000000-0005-0000-0000-0000B5580000}"/>
    <cellStyle name="Normal 41 18 7 2 6 2" xfId="40922" xr:uid="{00000000-0005-0000-0000-0000B6580000}"/>
    <cellStyle name="Normal 41 18 7 2 7" xfId="34908" xr:uid="{00000000-0005-0000-0000-0000B7580000}"/>
    <cellStyle name="Normal 41 18 7 3" xfId="13472" xr:uid="{00000000-0005-0000-0000-0000B8580000}"/>
    <cellStyle name="Normal 41 18 7 3 2" xfId="14471" xr:uid="{00000000-0005-0000-0000-0000B9580000}"/>
    <cellStyle name="Normal 41 18 7 3 2 2" xfId="17556" xr:uid="{00000000-0005-0000-0000-0000BA580000}"/>
    <cellStyle name="Normal 41 18 7 3 2 2 2" xfId="29525" xr:uid="{00000000-0005-0000-0000-0000BB580000}"/>
    <cellStyle name="Normal 41 18 7 3 2 2 2 2" xfId="51131" xr:uid="{00000000-0005-0000-0000-0000BC580000}"/>
    <cellStyle name="Normal 41 18 7 3 2 2 3" xfId="23558" xr:uid="{00000000-0005-0000-0000-0000BD580000}"/>
    <cellStyle name="Normal 41 18 7 3 2 2 3 2" xfId="45195" xr:uid="{00000000-0005-0000-0000-0000BE580000}"/>
    <cellStyle name="Normal 41 18 7 3 2 2 4" xfId="39211" xr:uid="{00000000-0005-0000-0000-0000BF580000}"/>
    <cellStyle name="Normal 41 18 7 3 2 3" xfId="26543" xr:uid="{00000000-0005-0000-0000-0000C0580000}"/>
    <cellStyle name="Normal 41 18 7 3 2 3 2" xfId="48157" xr:uid="{00000000-0005-0000-0000-0000C1580000}"/>
    <cellStyle name="Normal 41 18 7 3 2 4" xfId="20576" xr:uid="{00000000-0005-0000-0000-0000C2580000}"/>
    <cellStyle name="Normal 41 18 7 3 2 4 2" xfId="42218" xr:uid="{00000000-0005-0000-0000-0000C3580000}"/>
    <cellStyle name="Normal 41 18 7 3 2 5" xfId="36208" xr:uid="{00000000-0005-0000-0000-0000C4580000}"/>
    <cellStyle name="Normal 41 18 7 3 3" xfId="15445" xr:uid="{00000000-0005-0000-0000-0000C5580000}"/>
    <cellStyle name="Normal 41 18 7 3 3 2" xfId="18530" xr:uid="{00000000-0005-0000-0000-0000C6580000}"/>
    <cellStyle name="Normal 41 18 7 3 3 2 2" xfId="30497" xr:uid="{00000000-0005-0000-0000-0000C7580000}"/>
    <cellStyle name="Normal 41 18 7 3 3 2 2 2" xfId="52103" xr:uid="{00000000-0005-0000-0000-0000C8580000}"/>
    <cellStyle name="Normal 41 18 7 3 3 2 3" xfId="24530" xr:uid="{00000000-0005-0000-0000-0000C9580000}"/>
    <cellStyle name="Normal 41 18 7 3 3 2 3 2" xfId="46167" xr:uid="{00000000-0005-0000-0000-0000CA580000}"/>
    <cellStyle name="Normal 41 18 7 3 3 2 4" xfId="40185" xr:uid="{00000000-0005-0000-0000-0000CB580000}"/>
    <cellStyle name="Normal 41 18 7 3 3 3" xfId="27515" xr:uid="{00000000-0005-0000-0000-0000CC580000}"/>
    <cellStyle name="Normal 41 18 7 3 3 3 2" xfId="49129" xr:uid="{00000000-0005-0000-0000-0000CD580000}"/>
    <cellStyle name="Normal 41 18 7 3 3 4" xfId="21548" xr:uid="{00000000-0005-0000-0000-0000CE580000}"/>
    <cellStyle name="Normal 41 18 7 3 3 4 2" xfId="43190" xr:uid="{00000000-0005-0000-0000-0000CF580000}"/>
    <cellStyle name="Normal 41 18 7 3 3 5" xfId="37182" xr:uid="{00000000-0005-0000-0000-0000D0580000}"/>
    <cellStyle name="Normal 41 18 7 3 4" xfId="16579" xr:uid="{00000000-0005-0000-0000-0000D1580000}"/>
    <cellStyle name="Normal 41 18 7 3 4 2" xfId="28549" xr:uid="{00000000-0005-0000-0000-0000D2580000}"/>
    <cellStyle name="Normal 41 18 7 3 4 2 2" xfId="50155" xr:uid="{00000000-0005-0000-0000-0000D3580000}"/>
    <cellStyle name="Normal 41 18 7 3 4 3" xfId="22582" xr:uid="{00000000-0005-0000-0000-0000D4580000}"/>
    <cellStyle name="Normal 41 18 7 3 4 3 2" xfId="44219" xr:uid="{00000000-0005-0000-0000-0000D5580000}"/>
    <cellStyle name="Normal 41 18 7 3 4 4" xfId="38234" xr:uid="{00000000-0005-0000-0000-0000D6580000}"/>
    <cellStyle name="Normal 41 18 7 3 5" xfId="25567" xr:uid="{00000000-0005-0000-0000-0000D7580000}"/>
    <cellStyle name="Normal 41 18 7 3 5 2" xfId="47184" xr:uid="{00000000-0005-0000-0000-0000D8580000}"/>
    <cellStyle name="Normal 41 18 7 3 6" xfId="19600" xr:uid="{00000000-0005-0000-0000-0000D9580000}"/>
    <cellStyle name="Normal 41 18 7 3 6 2" xfId="41242" xr:uid="{00000000-0005-0000-0000-0000DA580000}"/>
    <cellStyle name="Normal 41 18 7 3 7" xfId="35228" xr:uid="{00000000-0005-0000-0000-0000DB580000}"/>
    <cellStyle name="Normal 41 18 7 4" xfId="13830" xr:uid="{00000000-0005-0000-0000-0000DC580000}"/>
    <cellStyle name="Normal 41 18 7 4 2" xfId="16916" xr:uid="{00000000-0005-0000-0000-0000DD580000}"/>
    <cellStyle name="Normal 41 18 7 4 2 2" xfId="28885" xr:uid="{00000000-0005-0000-0000-0000DE580000}"/>
    <cellStyle name="Normal 41 18 7 4 2 2 2" xfId="50491" xr:uid="{00000000-0005-0000-0000-0000DF580000}"/>
    <cellStyle name="Normal 41 18 7 4 2 3" xfId="22918" xr:uid="{00000000-0005-0000-0000-0000E0580000}"/>
    <cellStyle name="Normal 41 18 7 4 2 3 2" xfId="44555" xr:uid="{00000000-0005-0000-0000-0000E1580000}"/>
    <cellStyle name="Normal 41 18 7 4 2 4" xfId="38571" xr:uid="{00000000-0005-0000-0000-0000E2580000}"/>
    <cellStyle name="Normal 41 18 7 4 3" xfId="25903" xr:uid="{00000000-0005-0000-0000-0000E3580000}"/>
    <cellStyle name="Normal 41 18 7 4 3 2" xfId="47517" xr:uid="{00000000-0005-0000-0000-0000E4580000}"/>
    <cellStyle name="Normal 41 18 7 4 4" xfId="19936" xr:uid="{00000000-0005-0000-0000-0000E5580000}"/>
    <cellStyle name="Normal 41 18 7 4 4 2" xfId="41578" xr:uid="{00000000-0005-0000-0000-0000E6580000}"/>
    <cellStyle name="Normal 41 18 7 4 5" xfId="35567" xr:uid="{00000000-0005-0000-0000-0000E7580000}"/>
    <cellStyle name="Normal 41 18 7 5" xfId="14804" xr:uid="{00000000-0005-0000-0000-0000E8580000}"/>
    <cellStyle name="Normal 41 18 7 5 2" xfId="17889" xr:uid="{00000000-0005-0000-0000-0000E9580000}"/>
    <cellStyle name="Normal 41 18 7 5 2 2" xfId="29857" xr:uid="{00000000-0005-0000-0000-0000EA580000}"/>
    <cellStyle name="Normal 41 18 7 5 2 2 2" xfId="51463" xr:uid="{00000000-0005-0000-0000-0000EB580000}"/>
    <cellStyle name="Normal 41 18 7 5 2 3" xfId="23890" xr:uid="{00000000-0005-0000-0000-0000EC580000}"/>
    <cellStyle name="Normal 41 18 7 5 2 3 2" xfId="45527" xr:uid="{00000000-0005-0000-0000-0000ED580000}"/>
    <cellStyle name="Normal 41 18 7 5 2 4" xfId="39544" xr:uid="{00000000-0005-0000-0000-0000EE580000}"/>
    <cellStyle name="Normal 41 18 7 5 3" xfId="26875" xr:uid="{00000000-0005-0000-0000-0000EF580000}"/>
    <cellStyle name="Normal 41 18 7 5 3 2" xfId="48489" xr:uid="{00000000-0005-0000-0000-0000F0580000}"/>
    <cellStyle name="Normal 41 18 7 5 4" xfId="20908" xr:uid="{00000000-0005-0000-0000-0000F1580000}"/>
    <cellStyle name="Normal 41 18 7 5 4 2" xfId="42550" xr:uid="{00000000-0005-0000-0000-0000F2580000}"/>
    <cellStyle name="Normal 41 18 7 5 5" xfId="36541" xr:uid="{00000000-0005-0000-0000-0000F3580000}"/>
    <cellStyle name="Normal 41 18 7 6" xfId="15917" xr:uid="{00000000-0005-0000-0000-0000F4580000}"/>
    <cellStyle name="Normal 41 18 7 6 2" xfId="27889" xr:uid="{00000000-0005-0000-0000-0000F5580000}"/>
    <cellStyle name="Normal 41 18 7 6 2 2" xfId="49495" xr:uid="{00000000-0005-0000-0000-0000F6580000}"/>
    <cellStyle name="Normal 41 18 7 6 3" xfId="21922" xr:uid="{00000000-0005-0000-0000-0000F7580000}"/>
    <cellStyle name="Normal 41 18 7 6 3 2" xfId="43559" xr:uid="{00000000-0005-0000-0000-0000F8580000}"/>
    <cellStyle name="Normal 41 18 7 6 4" xfId="37572" xr:uid="{00000000-0005-0000-0000-0000F9580000}"/>
    <cellStyle name="Normal 41 18 7 7" xfId="24904" xr:uid="{00000000-0005-0000-0000-0000FA580000}"/>
    <cellStyle name="Normal 41 18 7 7 2" xfId="46524" xr:uid="{00000000-0005-0000-0000-0000FB580000}"/>
    <cellStyle name="Normal 41 18 7 8" xfId="18937" xr:uid="{00000000-0005-0000-0000-0000FC580000}"/>
    <cellStyle name="Normal 41 18 7 8 2" xfId="40579" xr:uid="{00000000-0005-0000-0000-0000FD580000}"/>
    <cellStyle name="Normal 41 18 7 9" xfId="31978" xr:uid="{00000000-0005-0000-0000-0000FE580000}"/>
    <cellStyle name="Normal 41 18 8" xfId="12894" xr:uid="{00000000-0005-0000-0000-0000FF580000}"/>
    <cellStyle name="Normal 41 18 8 2" xfId="13893" xr:uid="{00000000-0005-0000-0000-000000590000}"/>
    <cellStyle name="Normal 41 18 8 2 2" xfId="16978" xr:uid="{00000000-0005-0000-0000-000001590000}"/>
    <cellStyle name="Normal 41 18 8 2 2 2" xfId="28947" xr:uid="{00000000-0005-0000-0000-000002590000}"/>
    <cellStyle name="Normal 41 18 8 2 2 2 2" xfId="50553" xr:uid="{00000000-0005-0000-0000-000003590000}"/>
    <cellStyle name="Normal 41 18 8 2 2 3" xfId="22980" xr:uid="{00000000-0005-0000-0000-000004590000}"/>
    <cellStyle name="Normal 41 18 8 2 2 3 2" xfId="44617" xr:uid="{00000000-0005-0000-0000-000005590000}"/>
    <cellStyle name="Normal 41 18 8 2 2 4" xfId="38633" xr:uid="{00000000-0005-0000-0000-000006590000}"/>
    <cellStyle name="Normal 41 18 8 2 3" xfId="25965" xr:uid="{00000000-0005-0000-0000-000007590000}"/>
    <cellStyle name="Normal 41 18 8 2 3 2" xfId="47579" xr:uid="{00000000-0005-0000-0000-000008590000}"/>
    <cellStyle name="Normal 41 18 8 2 4" xfId="19998" xr:uid="{00000000-0005-0000-0000-000009590000}"/>
    <cellStyle name="Normal 41 18 8 2 4 2" xfId="41640" xr:uid="{00000000-0005-0000-0000-00000A590000}"/>
    <cellStyle name="Normal 41 18 8 2 5" xfId="35630" xr:uid="{00000000-0005-0000-0000-00000B590000}"/>
    <cellStyle name="Normal 41 18 8 3" xfId="14867" xr:uid="{00000000-0005-0000-0000-00000C590000}"/>
    <cellStyle name="Normal 41 18 8 3 2" xfId="17952" xr:uid="{00000000-0005-0000-0000-00000D590000}"/>
    <cellStyle name="Normal 41 18 8 3 2 2" xfId="29919" xr:uid="{00000000-0005-0000-0000-00000E590000}"/>
    <cellStyle name="Normal 41 18 8 3 2 2 2" xfId="51525" xr:uid="{00000000-0005-0000-0000-00000F590000}"/>
    <cellStyle name="Normal 41 18 8 3 2 3" xfId="23952" xr:uid="{00000000-0005-0000-0000-000010590000}"/>
    <cellStyle name="Normal 41 18 8 3 2 3 2" xfId="45589" xr:uid="{00000000-0005-0000-0000-000011590000}"/>
    <cellStyle name="Normal 41 18 8 3 2 4" xfId="39607" xr:uid="{00000000-0005-0000-0000-000012590000}"/>
    <cellStyle name="Normal 41 18 8 3 3" xfId="26937" xr:uid="{00000000-0005-0000-0000-000013590000}"/>
    <cellStyle name="Normal 41 18 8 3 3 2" xfId="48551" xr:uid="{00000000-0005-0000-0000-000014590000}"/>
    <cellStyle name="Normal 41 18 8 3 4" xfId="20970" xr:uid="{00000000-0005-0000-0000-000015590000}"/>
    <cellStyle name="Normal 41 18 8 3 4 2" xfId="42612" xr:uid="{00000000-0005-0000-0000-000016590000}"/>
    <cellStyle name="Normal 41 18 8 3 5" xfId="36604" xr:uid="{00000000-0005-0000-0000-000017590000}"/>
    <cellStyle name="Normal 41 18 8 4" xfId="16001" xr:uid="{00000000-0005-0000-0000-000018590000}"/>
    <cellStyle name="Normal 41 18 8 4 2" xfId="27971" xr:uid="{00000000-0005-0000-0000-000019590000}"/>
    <cellStyle name="Normal 41 18 8 4 2 2" xfId="49577" xr:uid="{00000000-0005-0000-0000-00001A590000}"/>
    <cellStyle name="Normal 41 18 8 4 3" xfId="22004" xr:uid="{00000000-0005-0000-0000-00001B590000}"/>
    <cellStyle name="Normal 41 18 8 4 3 2" xfId="43641" xr:uid="{00000000-0005-0000-0000-00001C590000}"/>
    <cellStyle name="Normal 41 18 8 4 4" xfId="37656" xr:uid="{00000000-0005-0000-0000-00001D590000}"/>
    <cellStyle name="Normal 41 18 8 5" xfId="24989" xr:uid="{00000000-0005-0000-0000-00001E590000}"/>
    <cellStyle name="Normal 41 18 8 5 2" xfId="46606" xr:uid="{00000000-0005-0000-0000-00001F590000}"/>
    <cellStyle name="Normal 41 18 8 6" xfId="19022" xr:uid="{00000000-0005-0000-0000-000020590000}"/>
    <cellStyle name="Normal 41 18 8 6 2" xfId="40664" xr:uid="{00000000-0005-0000-0000-000021590000}"/>
    <cellStyle name="Normal 41 18 8 7" xfId="34650" xr:uid="{00000000-0005-0000-0000-000022590000}"/>
    <cellStyle name="Normal 41 18 9" xfId="13214" xr:uid="{00000000-0005-0000-0000-000023590000}"/>
    <cellStyle name="Normal 41 18 9 2" xfId="14213" xr:uid="{00000000-0005-0000-0000-000024590000}"/>
    <cellStyle name="Normal 41 18 9 2 2" xfId="17298" xr:uid="{00000000-0005-0000-0000-000025590000}"/>
    <cellStyle name="Normal 41 18 9 2 2 2" xfId="29267" xr:uid="{00000000-0005-0000-0000-000026590000}"/>
    <cellStyle name="Normal 41 18 9 2 2 2 2" xfId="50873" xr:uid="{00000000-0005-0000-0000-000027590000}"/>
    <cellStyle name="Normal 41 18 9 2 2 3" xfId="23300" xr:uid="{00000000-0005-0000-0000-000028590000}"/>
    <cellStyle name="Normal 41 18 9 2 2 3 2" xfId="44937" xr:uid="{00000000-0005-0000-0000-000029590000}"/>
    <cellStyle name="Normal 41 18 9 2 2 4" xfId="38953" xr:uid="{00000000-0005-0000-0000-00002A590000}"/>
    <cellStyle name="Normal 41 18 9 2 3" xfId="26285" xr:uid="{00000000-0005-0000-0000-00002B590000}"/>
    <cellStyle name="Normal 41 18 9 2 3 2" xfId="47899" xr:uid="{00000000-0005-0000-0000-00002C590000}"/>
    <cellStyle name="Normal 41 18 9 2 4" xfId="20318" xr:uid="{00000000-0005-0000-0000-00002D590000}"/>
    <cellStyle name="Normal 41 18 9 2 4 2" xfId="41960" xr:uid="{00000000-0005-0000-0000-00002E590000}"/>
    <cellStyle name="Normal 41 18 9 2 5" xfId="35950" xr:uid="{00000000-0005-0000-0000-00002F590000}"/>
    <cellStyle name="Normal 41 18 9 3" xfId="15187" xr:uid="{00000000-0005-0000-0000-000030590000}"/>
    <cellStyle name="Normal 41 18 9 3 2" xfId="18272" xr:uid="{00000000-0005-0000-0000-000031590000}"/>
    <cellStyle name="Normal 41 18 9 3 2 2" xfId="30239" xr:uid="{00000000-0005-0000-0000-000032590000}"/>
    <cellStyle name="Normal 41 18 9 3 2 2 2" xfId="51845" xr:uid="{00000000-0005-0000-0000-000033590000}"/>
    <cellStyle name="Normal 41 18 9 3 2 3" xfId="24272" xr:uid="{00000000-0005-0000-0000-000034590000}"/>
    <cellStyle name="Normal 41 18 9 3 2 3 2" xfId="45909" xr:uid="{00000000-0005-0000-0000-000035590000}"/>
    <cellStyle name="Normal 41 18 9 3 2 4" xfId="39927" xr:uid="{00000000-0005-0000-0000-000036590000}"/>
    <cellStyle name="Normal 41 18 9 3 3" xfId="27257" xr:uid="{00000000-0005-0000-0000-000037590000}"/>
    <cellStyle name="Normal 41 18 9 3 3 2" xfId="48871" xr:uid="{00000000-0005-0000-0000-000038590000}"/>
    <cellStyle name="Normal 41 18 9 3 4" xfId="21290" xr:uid="{00000000-0005-0000-0000-000039590000}"/>
    <cellStyle name="Normal 41 18 9 3 4 2" xfId="42932" xr:uid="{00000000-0005-0000-0000-00003A590000}"/>
    <cellStyle name="Normal 41 18 9 3 5" xfId="36924" xr:uid="{00000000-0005-0000-0000-00003B590000}"/>
    <cellStyle name="Normal 41 18 9 4" xfId="16321" xr:uid="{00000000-0005-0000-0000-00003C590000}"/>
    <cellStyle name="Normal 41 18 9 4 2" xfId="28291" xr:uid="{00000000-0005-0000-0000-00003D590000}"/>
    <cellStyle name="Normal 41 18 9 4 2 2" xfId="49897" xr:uid="{00000000-0005-0000-0000-00003E590000}"/>
    <cellStyle name="Normal 41 18 9 4 3" xfId="22324" xr:uid="{00000000-0005-0000-0000-00003F590000}"/>
    <cellStyle name="Normal 41 18 9 4 3 2" xfId="43961" xr:uid="{00000000-0005-0000-0000-000040590000}"/>
    <cellStyle name="Normal 41 18 9 4 4" xfId="37976" xr:uid="{00000000-0005-0000-0000-000041590000}"/>
    <cellStyle name="Normal 41 18 9 5" xfId="25309" xr:uid="{00000000-0005-0000-0000-000042590000}"/>
    <cellStyle name="Normal 41 18 9 5 2" xfId="46926" xr:uid="{00000000-0005-0000-0000-000043590000}"/>
    <cellStyle name="Normal 41 18 9 6" xfId="19342" xr:uid="{00000000-0005-0000-0000-000044590000}"/>
    <cellStyle name="Normal 41 18 9 6 2" xfId="40984" xr:uid="{00000000-0005-0000-0000-000045590000}"/>
    <cellStyle name="Normal 41 18 9 7" xfId="34970" xr:uid="{00000000-0005-0000-0000-000046590000}"/>
    <cellStyle name="Normal 41 19" xfId="5659" xr:uid="{00000000-0005-0000-0000-000047590000}"/>
    <cellStyle name="Normal 41 19 10" xfId="13572" xr:uid="{00000000-0005-0000-0000-000048590000}"/>
    <cellStyle name="Normal 41 19 10 2" xfId="16658" xr:uid="{00000000-0005-0000-0000-000049590000}"/>
    <cellStyle name="Normal 41 19 10 2 2" xfId="28628" xr:uid="{00000000-0005-0000-0000-00004A590000}"/>
    <cellStyle name="Normal 41 19 10 2 2 2" xfId="50234" xr:uid="{00000000-0005-0000-0000-00004B590000}"/>
    <cellStyle name="Normal 41 19 10 2 3" xfId="22661" xr:uid="{00000000-0005-0000-0000-00004C590000}"/>
    <cellStyle name="Normal 41 19 10 2 3 2" xfId="44298" xr:uid="{00000000-0005-0000-0000-00004D590000}"/>
    <cellStyle name="Normal 41 19 10 2 4" xfId="38313" xr:uid="{00000000-0005-0000-0000-00004E590000}"/>
    <cellStyle name="Normal 41 19 10 3" xfId="25646" xr:uid="{00000000-0005-0000-0000-00004F590000}"/>
    <cellStyle name="Normal 41 19 10 3 2" xfId="47260" xr:uid="{00000000-0005-0000-0000-000050590000}"/>
    <cellStyle name="Normal 41 19 10 4" xfId="19679" xr:uid="{00000000-0005-0000-0000-000051590000}"/>
    <cellStyle name="Normal 41 19 10 4 2" xfId="41321" xr:uid="{00000000-0005-0000-0000-000052590000}"/>
    <cellStyle name="Normal 41 19 10 5" xfId="35309" xr:uid="{00000000-0005-0000-0000-000053590000}"/>
    <cellStyle name="Normal 41 19 11" xfId="14547" xr:uid="{00000000-0005-0000-0000-000054590000}"/>
    <cellStyle name="Normal 41 19 11 2" xfId="17632" xr:uid="{00000000-0005-0000-0000-000055590000}"/>
    <cellStyle name="Normal 41 19 11 2 2" xfId="29600" xr:uid="{00000000-0005-0000-0000-000056590000}"/>
    <cellStyle name="Normal 41 19 11 2 2 2" xfId="51206" xr:uid="{00000000-0005-0000-0000-000057590000}"/>
    <cellStyle name="Normal 41 19 11 2 3" xfId="23633" xr:uid="{00000000-0005-0000-0000-000058590000}"/>
    <cellStyle name="Normal 41 19 11 2 3 2" xfId="45270" xr:uid="{00000000-0005-0000-0000-000059590000}"/>
    <cellStyle name="Normal 41 19 11 2 4" xfId="39287" xr:uid="{00000000-0005-0000-0000-00005A590000}"/>
    <cellStyle name="Normal 41 19 11 3" xfId="26618" xr:uid="{00000000-0005-0000-0000-00005B590000}"/>
    <cellStyle name="Normal 41 19 11 3 2" xfId="48232" xr:uid="{00000000-0005-0000-0000-00005C590000}"/>
    <cellStyle name="Normal 41 19 11 4" xfId="20651" xr:uid="{00000000-0005-0000-0000-00005D590000}"/>
    <cellStyle name="Normal 41 19 11 4 2" xfId="42293" xr:uid="{00000000-0005-0000-0000-00005E590000}"/>
    <cellStyle name="Normal 41 19 11 5" xfId="36284" xr:uid="{00000000-0005-0000-0000-00005F590000}"/>
    <cellStyle name="Normal 41 19 12" xfId="15660" xr:uid="{00000000-0005-0000-0000-000060590000}"/>
    <cellStyle name="Normal 41 19 12 2" xfId="27632" xr:uid="{00000000-0005-0000-0000-000061590000}"/>
    <cellStyle name="Normal 41 19 12 2 2" xfId="49238" xr:uid="{00000000-0005-0000-0000-000062590000}"/>
    <cellStyle name="Normal 41 19 12 3" xfId="21665" xr:uid="{00000000-0005-0000-0000-000063590000}"/>
    <cellStyle name="Normal 41 19 12 3 2" xfId="43302" xr:uid="{00000000-0005-0000-0000-000064590000}"/>
    <cellStyle name="Normal 41 19 12 4" xfId="37315" xr:uid="{00000000-0005-0000-0000-000065590000}"/>
    <cellStyle name="Normal 41 19 13" xfId="24647" xr:uid="{00000000-0005-0000-0000-000066590000}"/>
    <cellStyle name="Normal 41 19 13 2" xfId="46267" xr:uid="{00000000-0005-0000-0000-000067590000}"/>
    <cellStyle name="Normal 41 19 14" xfId="18680" xr:uid="{00000000-0005-0000-0000-000068590000}"/>
    <cellStyle name="Normal 41 19 14 2" xfId="40322" xr:uid="{00000000-0005-0000-0000-000069590000}"/>
    <cellStyle name="Normal 41 19 15" xfId="31245" xr:uid="{00000000-0005-0000-0000-00006A590000}"/>
    <cellStyle name="Normal 41 19 2" xfId="7287" xr:uid="{00000000-0005-0000-0000-00006B590000}"/>
    <cellStyle name="Normal 41 19 2 2" xfId="12984" xr:uid="{00000000-0005-0000-0000-00006C590000}"/>
    <cellStyle name="Normal 41 19 2 2 2" xfId="13983" xr:uid="{00000000-0005-0000-0000-00006D590000}"/>
    <cellStyle name="Normal 41 19 2 2 2 2" xfId="17068" xr:uid="{00000000-0005-0000-0000-00006E590000}"/>
    <cellStyle name="Normal 41 19 2 2 2 2 2" xfId="29037" xr:uid="{00000000-0005-0000-0000-00006F590000}"/>
    <cellStyle name="Normal 41 19 2 2 2 2 2 2" xfId="50643" xr:uid="{00000000-0005-0000-0000-000070590000}"/>
    <cellStyle name="Normal 41 19 2 2 2 2 3" xfId="23070" xr:uid="{00000000-0005-0000-0000-000071590000}"/>
    <cellStyle name="Normal 41 19 2 2 2 2 3 2" xfId="44707" xr:uid="{00000000-0005-0000-0000-000072590000}"/>
    <cellStyle name="Normal 41 19 2 2 2 2 4" xfId="38723" xr:uid="{00000000-0005-0000-0000-000073590000}"/>
    <cellStyle name="Normal 41 19 2 2 2 3" xfId="26055" xr:uid="{00000000-0005-0000-0000-000074590000}"/>
    <cellStyle name="Normal 41 19 2 2 2 3 2" xfId="47669" xr:uid="{00000000-0005-0000-0000-000075590000}"/>
    <cellStyle name="Normal 41 19 2 2 2 4" xfId="20088" xr:uid="{00000000-0005-0000-0000-000076590000}"/>
    <cellStyle name="Normal 41 19 2 2 2 4 2" xfId="41730" xr:uid="{00000000-0005-0000-0000-000077590000}"/>
    <cellStyle name="Normal 41 19 2 2 2 5" xfId="35720" xr:uid="{00000000-0005-0000-0000-000078590000}"/>
    <cellStyle name="Normal 41 19 2 2 3" xfId="14957" xr:uid="{00000000-0005-0000-0000-000079590000}"/>
    <cellStyle name="Normal 41 19 2 2 3 2" xfId="18042" xr:uid="{00000000-0005-0000-0000-00007A590000}"/>
    <cellStyle name="Normal 41 19 2 2 3 2 2" xfId="30009" xr:uid="{00000000-0005-0000-0000-00007B590000}"/>
    <cellStyle name="Normal 41 19 2 2 3 2 2 2" xfId="51615" xr:uid="{00000000-0005-0000-0000-00007C590000}"/>
    <cellStyle name="Normal 41 19 2 2 3 2 3" xfId="24042" xr:uid="{00000000-0005-0000-0000-00007D590000}"/>
    <cellStyle name="Normal 41 19 2 2 3 2 3 2" xfId="45679" xr:uid="{00000000-0005-0000-0000-00007E590000}"/>
    <cellStyle name="Normal 41 19 2 2 3 2 4" xfId="39697" xr:uid="{00000000-0005-0000-0000-00007F590000}"/>
    <cellStyle name="Normal 41 19 2 2 3 3" xfId="27027" xr:uid="{00000000-0005-0000-0000-000080590000}"/>
    <cellStyle name="Normal 41 19 2 2 3 3 2" xfId="48641" xr:uid="{00000000-0005-0000-0000-000081590000}"/>
    <cellStyle name="Normal 41 19 2 2 3 4" xfId="21060" xr:uid="{00000000-0005-0000-0000-000082590000}"/>
    <cellStyle name="Normal 41 19 2 2 3 4 2" xfId="42702" xr:uid="{00000000-0005-0000-0000-000083590000}"/>
    <cellStyle name="Normal 41 19 2 2 3 5" xfId="36694" xr:uid="{00000000-0005-0000-0000-000084590000}"/>
    <cellStyle name="Normal 41 19 2 2 4" xfId="16091" xr:uid="{00000000-0005-0000-0000-000085590000}"/>
    <cellStyle name="Normal 41 19 2 2 4 2" xfId="28061" xr:uid="{00000000-0005-0000-0000-000086590000}"/>
    <cellStyle name="Normal 41 19 2 2 4 2 2" xfId="49667" xr:uid="{00000000-0005-0000-0000-000087590000}"/>
    <cellStyle name="Normal 41 19 2 2 4 3" xfId="22094" xr:uid="{00000000-0005-0000-0000-000088590000}"/>
    <cellStyle name="Normal 41 19 2 2 4 3 2" xfId="43731" xr:uid="{00000000-0005-0000-0000-000089590000}"/>
    <cellStyle name="Normal 41 19 2 2 4 4" xfId="37746" xr:uid="{00000000-0005-0000-0000-00008A590000}"/>
    <cellStyle name="Normal 41 19 2 2 5" xfId="25079" xr:uid="{00000000-0005-0000-0000-00008B590000}"/>
    <cellStyle name="Normal 41 19 2 2 5 2" xfId="46696" xr:uid="{00000000-0005-0000-0000-00008C590000}"/>
    <cellStyle name="Normal 41 19 2 2 6" xfId="19112" xr:uid="{00000000-0005-0000-0000-00008D590000}"/>
    <cellStyle name="Normal 41 19 2 2 6 2" xfId="40754" xr:uid="{00000000-0005-0000-0000-00008E590000}"/>
    <cellStyle name="Normal 41 19 2 2 7" xfId="34740" xr:uid="{00000000-0005-0000-0000-00008F590000}"/>
    <cellStyle name="Normal 41 19 2 3" xfId="13304" xr:uid="{00000000-0005-0000-0000-000090590000}"/>
    <cellStyle name="Normal 41 19 2 3 2" xfId="14303" xr:uid="{00000000-0005-0000-0000-000091590000}"/>
    <cellStyle name="Normal 41 19 2 3 2 2" xfId="17388" xr:uid="{00000000-0005-0000-0000-000092590000}"/>
    <cellStyle name="Normal 41 19 2 3 2 2 2" xfId="29357" xr:uid="{00000000-0005-0000-0000-000093590000}"/>
    <cellStyle name="Normal 41 19 2 3 2 2 2 2" xfId="50963" xr:uid="{00000000-0005-0000-0000-000094590000}"/>
    <cellStyle name="Normal 41 19 2 3 2 2 3" xfId="23390" xr:uid="{00000000-0005-0000-0000-000095590000}"/>
    <cellStyle name="Normal 41 19 2 3 2 2 3 2" xfId="45027" xr:uid="{00000000-0005-0000-0000-000096590000}"/>
    <cellStyle name="Normal 41 19 2 3 2 2 4" xfId="39043" xr:uid="{00000000-0005-0000-0000-000097590000}"/>
    <cellStyle name="Normal 41 19 2 3 2 3" xfId="26375" xr:uid="{00000000-0005-0000-0000-000098590000}"/>
    <cellStyle name="Normal 41 19 2 3 2 3 2" xfId="47989" xr:uid="{00000000-0005-0000-0000-000099590000}"/>
    <cellStyle name="Normal 41 19 2 3 2 4" xfId="20408" xr:uid="{00000000-0005-0000-0000-00009A590000}"/>
    <cellStyle name="Normal 41 19 2 3 2 4 2" xfId="42050" xr:uid="{00000000-0005-0000-0000-00009B590000}"/>
    <cellStyle name="Normal 41 19 2 3 2 5" xfId="36040" xr:uid="{00000000-0005-0000-0000-00009C590000}"/>
    <cellStyle name="Normal 41 19 2 3 3" xfId="15277" xr:uid="{00000000-0005-0000-0000-00009D590000}"/>
    <cellStyle name="Normal 41 19 2 3 3 2" xfId="18362" xr:uid="{00000000-0005-0000-0000-00009E590000}"/>
    <cellStyle name="Normal 41 19 2 3 3 2 2" xfId="30329" xr:uid="{00000000-0005-0000-0000-00009F590000}"/>
    <cellStyle name="Normal 41 19 2 3 3 2 2 2" xfId="51935" xr:uid="{00000000-0005-0000-0000-0000A0590000}"/>
    <cellStyle name="Normal 41 19 2 3 3 2 3" xfId="24362" xr:uid="{00000000-0005-0000-0000-0000A1590000}"/>
    <cellStyle name="Normal 41 19 2 3 3 2 3 2" xfId="45999" xr:uid="{00000000-0005-0000-0000-0000A2590000}"/>
    <cellStyle name="Normal 41 19 2 3 3 2 4" xfId="40017" xr:uid="{00000000-0005-0000-0000-0000A3590000}"/>
    <cellStyle name="Normal 41 19 2 3 3 3" xfId="27347" xr:uid="{00000000-0005-0000-0000-0000A4590000}"/>
    <cellStyle name="Normal 41 19 2 3 3 3 2" xfId="48961" xr:uid="{00000000-0005-0000-0000-0000A5590000}"/>
    <cellStyle name="Normal 41 19 2 3 3 4" xfId="21380" xr:uid="{00000000-0005-0000-0000-0000A6590000}"/>
    <cellStyle name="Normal 41 19 2 3 3 4 2" xfId="43022" xr:uid="{00000000-0005-0000-0000-0000A7590000}"/>
    <cellStyle name="Normal 41 19 2 3 3 5" xfId="37014" xr:uid="{00000000-0005-0000-0000-0000A8590000}"/>
    <cellStyle name="Normal 41 19 2 3 4" xfId="16411" xr:uid="{00000000-0005-0000-0000-0000A9590000}"/>
    <cellStyle name="Normal 41 19 2 3 4 2" xfId="28381" xr:uid="{00000000-0005-0000-0000-0000AA590000}"/>
    <cellStyle name="Normal 41 19 2 3 4 2 2" xfId="49987" xr:uid="{00000000-0005-0000-0000-0000AB590000}"/>
    <cellStyle name="Normal 41 19 2 3 4 3" xfId="22414" xr:uid="{00000000-0005-0000-0000-0000AC590000}"/>
    <cellStyle name="Normal 41 19 2 3 4 3 2" xfId="44051" xr:uid="{00000000-0005-0000-0000-0000AD590000}"/>
    <cellStyle name="Normal 41 19 2 3 4 4" xfId="38066" xr:uid="{00000000-0005-0000-0000-0000AE590000}"/>
    <cellStyle name="Normal 41 19 2 3 5" xfId="25399" xr:uid="{00000000-0005-0000-0000-0000AF590000}"/>
    <cellStyle name="Normal 41 19 2 3 5 2" xfId="47016" xr:uid="{00000000-0005-0000-0000-0000B0590000}"/>
    <cellStyle name="Normal 41 19 2 3 6" xfId="19432" xr:uid="{00000000-0005-0000-0000-0000B1590000}"/>
    <cellStyle name="Normal 41 19 2 3 6 2" xfId="41074" xr:uid="{00000000-0005-0000-0000-0000B2590000}"/>
    <cellStyle name="Normal 41 19 2 3 7" xfId="35060" xr:uid="{00000000-0005-0000-0000-0000B3590000}"/>
    <cellStyle name="Normal 41 19 2 4" xfId="13662" xr:uid="{00000000-0005-0000-0000-0000B4590000}"/>
    <cellStyle name="Normal 41 19 2 4 2" xfId="16748" xr:uid="{00000000-0005-0000-0000-0000B5590000}"/>
    <cellStyle name="Normal 41 19 2 4 2 2" xfId="28717" xr:uid="{00000000-0005-0000-0000-0000B6590000}"/>
    <cellStyle name="Normal 41 19 2 4 2 2 2" xfId="50323" xr:uid="{00000000-0005-0000-0000-0000B7590000}"/>
    <cellStyle name="Normal 41 19 2 4 2 3" xfId="22750" xr:uid="{00000000-0005-0000-0000-0000B8590000}"/>
    <cellStyle name="Normal 41 19 2 4 2 3 2" xfId="44387" xr:uid="{00000000-0005-0000-0000-0000B9590000}"/>
    <cellStyle name="Normal 41 19 2 4 2 4" xfId="38403" xr:uid="{00000000-0005-0000-0000-0000BA590000}"/>
    <cellStyle name="Normal 41 19 2 4 3" xfId="25735" xr:uid="{00000000-0005-0000-0000-0000BB590000}"/>
    <cellStyle name="Normal 41 19 2 4 3 2" xfId="47349" xr:uid="{00000000-0005-0000-0000-0000BC590000}"/>
    <cellStyle name="Normal 41 19 2 4 4" xfId="19768" xr:uid="{00000000-0005-0000-0000-0000BD590000}"/>
    <cellStyle name="Normal 41 19 2 4 4 2" xfId="41410" xr:uid="{00000000-0005-0000-0000-0000BE590000}"/>
    <cellStyle name="Normal 41 19 2 4 5" xfId="35399" xr:uid="{00000000-0005-0000-0000-0000BF590000}"/>
    <cellStyle name="Normal 41 19 2 5" xfId="14636" xr:uid="{00000000-0005-0000-0000-0000C0590000}"/>
    <cellStyle name="Normal 41 19 2 5 2" xfId="17721" xr:uid="{00000000-0005-0000-0000-0000C1590000}"/>
    <cellStyle name="Normal 41 19 2 5 2 2" xfId="29689" xr:uid="{00000000-0005-0000-0000-0000C2590000}"/>
    <cellStyle name="Normal 41 19 2 5 2 2 2" xfId="51295" xr:uid="{00000000-0005-0000-0000-0000C3590000}"/>
    <cellStyle name="Normal 41 19 2 5 2 3" xfId="23722" xr:uid="{00000000-0005-0000-0000-0000C4590000}"/>
    <cellStyle name="Normal 41 19 2 5 2 3 2" xfId="45359" xr:uid="{00000000-0005-0000-0000-0000C5590000}"/>
    <cellStyle name="Normal 41 19 2 5 2 4" xfId="39376" xr:uid="{00000000-0005-0000-0000-0000C6590000}"/>
    <cellStyle name="Normal 41 19 2 5 3" xfId="26707" xr:uid="{00000000-0005-0000-0000-0000C7590000}"/>
    <cellStyle name="Normal 41 19 2 5 3 2" xfId="48321" xr:uid="{00000000-0005-0000-0000-0000C8590000}"/>
    <cellStyle name="Normal 41 19 2 5 4" xfId="20740" xr:uid="{00000000-0005-0000-0000-0000C9590000}"/>
    <cellStyle name="Normal 41 19 2 5 4 2" xfId="42382" xr:uid="{00000000-0005-0000-0000-0000CA590000}"/>
    <cellStyle name="Normal 41 19 2 5 5" xfId="36373" xr:uid="{00000000-0005-0000-0000-0000CB590000}"/>
    <cellStyle name="Normal 41 19 2 6" xfId="15749" xr:uid="{00000000-0005-0000-0000-0000CC590000}"/>
    <cellStyle name="Normal 41 19 2 6 2" xfId="27721" xr:uid="{00000000-0005-0000-0000-0000CD590000}"/>
    <cellStyle name="Normal 41 19 2 6 2 2" xfId="49327" xr:uid="{00000000-0005-0000-0000-0000CE590000}"/>
    <cellStyle name="Normal 41 19 2 6 3" xfId="21754" xr:uid="{00000000-0005-0000-0000-0000CF590000}"/>
    <cellStyle name="Normal 41 19 2 6 3 2" xfId="43391" xr:uid="{00000000-0005-0000-0000-0000D0590000}"/>
    <cellStyle name="Normal 41 19 2 6 4" xfId="37404" xr:uid="{00000000-0005-0000-0000-0000D1590000}"/>
    <cellStyle name="Normal 41 19 2 7" xfId="24736" xr:uid="{00000000-0005-0000-0000-0000D2590000}"/>
    <cellStyle name="Normal 41 19 2 7 2" xfId="46356" xr:uid="{00000000-0005-0000-0000-0000D3590000}"/>
    <cellStyle name="Normal 41 19 2 8" xfId="18769" xr:uid="{00000000-0005-0000-0000-0000D4590000}"/>
    <cellStyle name="Normal 41 19 2 8 2" xfId="40411" xr:uid="{00000000-0005-0000-0000-0000D5590000}"/>
    <cellStyle name="Normal 41 19 2 9" xfId="31582" xr:uid="{00000000-0005-0000-0000-0000D6590000}"/>
    <cellStyle name="Normal 41 19 3" xfId="6997" xr:uid="{00000000-0005-0000-0000-0000D7590000}"/>
    <cellStyle name="Normal 41 19 3 2" xfId="12940" xr:uid="{00000000-0005-0000-0000-0000D8590000}"/>
    <cellStyle name="Normal 41 19 3 2 2" xfId="13939" xr:uid="{00000000-0005-0000-0000-0000D9590000}"/>
    <cellStyle name="Normal 41 19 3 2 2 2" xfId="17024" xr:uid="{00000000-0005-0000-0000-0000DA590000}"/>
    <cellStyle name="Normal 41 19 3 2 2 2 2" xfId="28993" xr:uid="{00000000-0005-0000-0000-0000DB590000}"/>
    <cellStyle name="Normal 41 19 3 2 2 2 2 2" xfId="50599" xr:uid="{00000000-0005-0000-0000-0000DC590000}"/>
    <cellStyle name="Normal 41 19 3 2 2 2 3" xfId="23026" xr:uid="{00000000-0005-0000-0000-0000DD590000}"/>
    <cellStyle name="Normal 41 19 3 2 2 2 3 2" xfId="44663" xr:uid="{00000000-0005-0000-0000-0000DE590000}"/>
    <cellStyle name="Normal 41 19 3 2 2 2 4" xfId="38679" xr:uid="{00000000-0005-0000-0000-0000DF590000}"/>
    <cellStyle name="Normal 41 19 3 2 2 3" xfId="26011" xr:uid="{00000000-0005-0000-0000-0000E0590000}"/>
    <cellStyle name="Normal 41 19 3 2 2 3 2" xfId="47625" xr:uid="{00000000-0005-0000-0000-0000E1590000}"/>
    <cellStyle name="Normal 41 19 3 2 2 4" xfId="20044" xr:uid="{00000000-0005-0000-0000-0000E2590000}"/>
    <cellStyle name="Normal 41 19 3 2 2 4 2" xfId="41686" xr:uid="{00000000-0005-0000-0000-0000E3590000}"/>
    <cellStyle name="Normal 41 19 3 2 2 5" xfId="35676" xr:uid="{00000000-0005-0000-0000-0000E4590000}"/>
    <cellStyle name="Normal 41 19 3 2 3" xfId="14913" xr:uid="{00000000-0005-0000-0000-0000E5590000}"/>
    <cellStyle name="Normal 41 19 3 2 3 2" xfId="17998" xr:uid="{00000000-0005-0000-0000-0000E6590000}"/>
    <cellStyle name="Normal 41 19 3 2 3 2 2" xfId="29965" xr:uid="{00000000-0005-0000-0000-0000E7590000}"/>
    <cellStyle name="Normal 41 19 3 2 3 2 2 2" xfId="51571" xr:uid="{00000000-0005-0000-0000-0000E8590000}"/>
    <cellStyle name="Normal 41 19 3 2 3 2 3" xfId="23998" xr:uid="{00000000-0005-0000-0000-0000E9590000}"/>
    <cellStyle name="Normal 41 19 3 2 3 2 3 2" xfId="45635" xr:uid="{00000000-0005-0000-0000-0000EA590000}"/>
    <cellStyle name="Normal 41 19 3 2 3 2 4" xfId="39653" xr:uid="{00000000-0005-0000-0000-0000EB590000}"/>
    <cellStyle name="Normal 41 19 3 2 3 3" xfId="26983" xr:uid="{00000000-0005-0000-0000-0000EC590000}"/>
    <cellStyle name="Normal 41 19 3 2 3 3 2" xfId="48597" xr:uid="{00000000-0005-0000-0000-0000ED590000}"/>
    <cellStyle name="Normal 41 19 3 2 3 4" xfId="21016" xr:uid="{00000000-0005-0000-0000-0000EE590000}"/>
    <cellStyle name="Normal 41 19 3 2 3 4 2" xfId="42658" xr:uid="{00000000-0005-0000-0000-0000EF590000}"/>
    <cellStyle name="Normal 41 19 3 2 3 5" xfId="36650" xr:uid="{00000000-0005-0000-0000-0000F0590000}"/>
    <cellStyle name="Normal 41 19 3 2 4" xfId="16047" xr:uid="{00000000-0005-0000-0000-0000F1590000}"/>
    <cellStyle name="Normal 41 19 3 2 4 2" xfId="28017" xr:uid="{00000000-0005-0000-0000-0000F2590000}"/>
    <cellStyle name="Normal 41 19 3 2 4 2 2" xfId="49623" xr:uid="{00000000-0005-0000-0000-0000F3590000}"/>
    <cellStyle name="Normal 41 19 3 2 4 3" xfId="22050" xr:uid="{00000000-0005-0000-0000-0000F4590000}"/>
    <cellStyle name="Normal 41 19 3 2 4 3 2" xfId="43687" xr:uid="{00000000-0005-0000-0000-0000F5590000}"/>
    <cellStyle name="Normal 41 19 3 2 4 4" xfId="37702" xr:uid="{00000000-0005-0000-0000-0000F6590000}"/>
    <cellStyle name="Normal 41 19 3 2 5" xfId="25035" xr:uid="{00000000-0005-0000-0000-0000F7590000}"/>
    <cellStyle name="Normal 41 19 3 2 5 2" xfId="46652" xr:uid="{00000000-0005-0000-0000-0000F8590000}"/>
    <cellStyle name="Normal 41 19 3 2 6" xfId="19068" xr:uid="{00000000-0005-0000-0000-0000F9590000}"/>
    <cellStyle name="Normal 41 19 3 2 6 2" xfId="40710" xr:uid="{00000000-0005-0000-0000-0000FA590000}"/>
    <cellStyle name="Normal 41 19 3 2 7" xfId="34696" xr:uid="{00000000-0005-0000-0000-0000FB590000}"/>
    <cellStyle name="Normal 41 19 3 3" xfId="13260" xr:uid="{00000000-0005-0000-0000-0000FC590000}"/>
    <cellStyle name="Normal 41 19 3 3 2" xfId="14259" xr:uid="{00000000-0005-0000-0000-0000FD590000}"/>
    <cellStyle name="Normal 41 19 3 3 2 2" xfId="17344" xr:uid="{00000000-0005-0000-0000-0000FE590000}"/>
    <cellStyle name="Normal 41 19 3 3 2 2 2" xfId="29313" xr:uid="{00000000-0005-0000-0000-0000FF590000}"/>
    <cellStyle name="Normal 41 19 3 3 2 2 2 2" xfId="50919" xr:uid="{00000000-0005-0000-0000-0000005A0000}"/>
    <cellStyle name="Normal 41 19 3 3 2 2 3" xfId="23346" xr:uid="{00000000-0005-0000-0000-0000015A0000}"/>
    <cellStyle name="Normal 41 19 3 3 2 2 3 2" xfId="44983" xr:uid="{00000000-0005-0000-0000-0000025A0000}"/>
    <cellStyle name="Normal 41 19 3 3 2 2 4" xfId="38999" xr:uid="{00000000-0005-0000-0000-0000035A0000}"/>
    <cellStyle name="Normal 41 19 3 3 2 3" xfId="26331" xr:uid="{00000000-0005-0000-0000-0000045A0000}"/>
    <cellStyle name="Normal 41 19 3 3 2 3 2" xfId="47945" xr:uid="{00000000-0005-0000-0000-0000055A0000}"/>
    <cellStyle name="Normal 41 19 3 3 2 4" xfId="20364" xr:uid="{00000000-0005-0000-0000-0000065A0000}"/>
    <cellStyle name="Normal 41 19 3 3 2 4 2" xfId="42006" xr:uid="{00000000-0005-0000-0000-0000075A0000}"/>
    <cellStyle name="Normal 41 19 3 3 2 5" xfId="35996" xr:uid="{00000000-0005-0000-0000-0000085A0000}"/>
    <cellStyle name="Normal 41 19 3 3 3" xfId="15233" xr:uid="{00000000-0005-0000-0000-0000095A0000}"/>
    <cellStyle name="Normal 41 19 3 3 3 2" xfId="18318" xr:uid="{00000000-0005-0000-0000-00000A5A0000}"/>
    <cellStyle name="Normal 41 19 3 3 3 2 2" xfId="30285" xr:uid="{00000000-0005-0000-0000-00000B5A0000}"/>
    <cellStyle name="Normal 41 19 3 3 3 2 2 2" xfId="51891" xr:uid="{00000000-0005-0000-0000-00000C5A0000}"/>
    <cellStyle name="Normal 41 19 3 3 3 2 3" xfId="24318" xr:uid="{00000000-0005-0000-0000-00000D5A0000}"/>
    <cellStyle name="Normal 41 19 3 3 3 2 3 2" xfId="45955" xr:uid="{00000000-0005-0000-0000-00000E5A0000}"/>
    <cellStyle name="Normal 41 19 3 3 3 2 4" xfId="39973" xr:uid="{00000000-0005-0000-0000-00000F5A0000}"/>
    <cellStyle name="Normal 41 19 3 3 3 3" xfId="27303" xr:uid="{00000000-0005-0000-0000-0000105A0000}"/>
    <cellStyle name="Normal 41 19 3 3 3 3 2" xfId="48917" xr:uid="{00000000-0005-0000-0000-0000115A0000}"/>
    <cellStyle name="Normal 41 19 3 3 3 4" xfId="21336" xr:uid="{00000000-0005-0000-0000-0000125A0000}"/>
    <cellStyle name="Normal 41 19 3 3 3 4 2" xfId="42978" xr:uid="{00000000-0005-0000-0000-0000135A0000}"/>
    <cellStyle name="Normal 41 19 3 3 3 5" xfId="36970" xr:uid="{00000000-0005-0000-0000-0000145A0000}"/>
    <cellStyle name="Normal 41 19 3 3 4" xfId="16367" xr:uid="{00000000-0005-0000-0000-0000155A0000}"/>
    <cellStyle name="Normal 41 19 3 3 4 2" xfId="28337" xr:uid="{00000000-0005-0000-0000-0000165A0000}"/>
    <cellStyle name="Normal 41 19 3 3 4 2 2" xfId="49943" xr:uid="{00000000-0005-0000-0000-0000175A0000}"/>
    <cellStyle name="Normal 41 19 3 3 4 3" xfId="22370" xr:uid="{00000000-0005-0000-0000-0000185A0000}"/>
    <cellStyle name="Normal 41 19 3 3 4 3 2" xfId="44007" xr:uid="{00000000-0005-0000-0000-0000195A0000}"/>
    <cellStyle name="Normal 41 19 3 3 4 4" xfId="38022" xr:uid="{00000000-0005-0000-0000-00001A5A0000}"/>
    <cellStyle name="Normal 41 19 3 3 5" xfId="25355" xr:uid="{00000000-0005-0000-0000-00001B5A0000}"/>
    <cellStyle name="Normal 41 19 3 3 5 2" xfId="46972" xr:uid="{00000000-0005-0000-0000-00001C5A0000}"/>
    <cellStyle name="Normal 41 19 3 3 6" xfId="19388" xr:uid="{00000000-0005-0000-0000-00001D5A0000}"/>
    <cellStyle name="Normal 41 19 3 3 6 2" xfId="41030" xr:uid="{00000000-0005-0000-0000-00001E5A0000}"/>
    <cellStyle name="Normal 41 19 3 3 7" xfId="35016" xr:uid="{00000000-0005-0000-0000-00001F5A0000}"/>
    <cellStyle name="Normal 41 19 3 4" xfId="13618" xr:uid="{00000000-0005-0000-0000-0000205A0000}"/>
    <cellStyle name="Normal 41 19 3 4 2" xfId="16704" xr:uid="{00000000-0005-0000-0000-0000215A0000}"/>
    <cellStyle name="Normal 41 19 3 4 2 2" xfId="28673" xr:uid="{00000000-0005-0000-0000-0000225A0000}"/>
    <cellStyle name="Normal 41 19 3 4 2 2 2" xfId="50279" xr:uid="{00000000-0005-0000-0000-0000235A0000}"/>
    <cellStyle name="Normal 41 19 3 4 2 3" xfId="22706" xr:uid="{00000000-0005-0000-0000-0000245A0000}"/>
    <cellStyle name="Normal 41 19 3 4 2 3 2" xfId="44343" xr:uid="{00000000-0005-0000-0000-0000255A0000}"/>
    <cellStyle name="Normal 41 19 3 4 2 4" xfId="38359" xr:uid="{00000000-0005-0000-0000-0000265A0000}"/>
    <cellStyle name="Normal 41 19 3 4 3" xfId="25691" xr:uid="{00000000-0005-0000-0000-0000275A0000}"/>
    <cellStyle name="Normal 41 19 3 4 3 2" xfId="47305" xr:uid="{00000000-0005-0000-0000-0000285A0000}"/>
    <cellStyle name="Normal 41 19 3 4 4" xfId="19724" xr:uid="{00000000-0005-0000-0000-0000295A0000}"/>
    <cellStyle name="Normal 41 19 3 4 4 2" xfId="41366" xr:uid="{00000000-0005-0000-0000-00002A5A0000}"/>
    <cellStyle name="Normal 41 19 3 4 5" xfId="35355" xr:uid="{00000000-0005-0000-0000-00002B5A0000}"/>
    <cellStyle name="Normal 41 19 3 5" xfId="14592" xr:uid="{00000000-0005-0000-0000-00002C5A0000}"/>
    <cellStyle name="Normal 41 19 3 5 2" xfId="17677" xr:uid="{00000000-0005-0000-0000-00002D5A0000}"/>
    <cellStyle name="Normal 41 19 3 5 2 2" xfId="29645" xr:uid="{00000000-0005-0000-0000-00002E5A0000}"/>
    <cellStyle name="Normal 41 19 3 5 2 2 2" xfId="51251" xr:uid="{00000000-0005-0000-0000-00002F5A0000}"/>
    <cellStyle name="Normal 41 19 3 5 2 3" xfId="23678" xr:uid="{00000000-0005-0000-0000-0000305A0000}"/>
    <cellStyle name="Normal 41 19 3 5 2 3 2" xfId="45315" xr:uid="{00000000-0005-0000-0000-0000315A0000}"/>
    <cellStyle name="Normal 41 19 3 5 2 4" xfId="39332" xr:uid="{00000000-0005-0000-0000-0000325A0000}"/>
    <cellStyle name="Normal 41 19 3 5 3" xfId="26663" xr:uid="{00000000-0005-0000-0000-0000335A0000}"/>
    <cellStyle name="Normal 41 19 3 5 3 2" xfId="48277" xr:uid="{00000000-0005-0000-0000-0000345A0000}"/>
    <cellStyle name="Normal 41 19 3 5 4" xfId="20696" xr:uid="{00000000-0005-0000-0000-0000355A0000}"/>
    <cellStyle name="Normal 41 19 3 5 4 2" xfId="42338" xr:uid="{00000000-0005-0000-0000-0000365A0000}"/>
    <cellStyle name="Normal 41 19 3 5 5" xfId="36329" xr:uid="{00000000-0005-0000-0000-0000375A0000}"/>
    <cellStyle name="Normal 41 19 3 6" xfId="15705" xr:uid="{00000000-0005-0000-0000-0000385A0000}"/>
    <cellStyle name="Normal 41 19 3 6 2" xfId="27677" xr:uid="{00000000-0005-0000-0000-0000395A0000}"/>
    <cellStyle name="Normal 41 19 3 6 2 2" xfId="49283" xr:uid="{00000000-0005-0000-0000-00003A5A0000}"/>
    <cellStyle name="Normal 41 19 3 6 3" xfId="21710" xr:uid="{00000000-0005-0000-0000-00003B5A0000}"/>
    <cellStyle name="Normal 41 19 3 6 3 2" xfId="43347" xr:uid="{00000000-0005-0000-0000-00003C5A0000}"/>
    <cellStyle name="Normal 41 19 3 6 4" xfId="37360" xr:uid="{00000000-0005-0000-0000-00003D5A0000}"/>
    <cellStyle name="Normal 41 19 3 7" xfId="24692" xr:uid="{00000000-0005-0000-0000-00003E5A0000}"/>
    <cellStyle name="Normal 41 19 3 7 2" xfId="46312" xr:uid="{00000000-0005-0000-0000-00003F5A0000}"/>
    <cellStyle name="Normal 41 19 3 8" xfId="18725" xr:uid="{00000000-0005-0000-0000-0000405A0000}"/>
    <cellStyle name="Normal 41 19 3 8 2" xfId="40367" xr:uid="{00000000-0005-0000-0000-0000415A0000}"/>
    <cellStyle name="Normal 41 19 3 9" xfId="31425" xr:uid="{00000000-0005-0000-0000-0000425A0000}"/>
    <cellStyle name="Normal 41 19 4" xfId="7597" xr:uid="{00000000-0005-0000-0000-0000435A0000}"/>
    <cellStyle name="Normal 41 19 4 2" xfId="13026" xr:uid="{00000000-0005-0000-0000-0000445A0000}"/>
    <cellStyle name="Normal 41 19 4 2 2" xfId="14025" xr:uid="{00000000-0005-0000-0000-0000455A0000}"/>
    <cellStyle name="Normal 41 19 4 2 2 2" xfId="17110" xr:uid="{00000000-0005-0000-0000-0000465A0000}"/>
    <cellStyle name="Normal 41 19 4 2 2 2 2" xfId="29079" xr:uid="{00000000-0005-0000-0000-0000475A0000}"/>
    <cellStyle name="Normal 41 19 4 2 2 2 2 2" xfId="50685" xr:uid="{00000000-0005-0000-0000-0000485A0000}"/>
    <cellStyle name="Normal 41 19 4 2 2 2 3" xfId="23112" xr:uid="{00000000-0005-0000-0000-0000495A0000}"/>
    <cellStyle name="Normal 41 19 4 2 2 2 3 2" xfId="44749" xr:uid="{00000000-0005-0000-0000-00004A5A0000}"/>
    <cellStyle name="Normal 41 19 4 2 2 2 4" xfId="38765" xr:uid="{00000000-0005-0000-0000-00004B5A0000}"/>
    <cellStyle name="Normal 41 19 4 2 2 3" xfId="26097" xr:uid="{00000000-0005-0000-0000-00004C5A0000}"/>
    <cellStyle name="Normal 41 19 4 2 2 3 2" xfId="47711" xr:uid="{00000000-0005-0000-0000-00004D5A0000}"/>
    <cellStyle name="Normal 41 19 4 2 2 4" xfId="20130" xr:uid="{00000000-0005-0000-0000-00004E5A0000}"/>
    <cellStyle name="Normal 41 19 4 2 2 4 2" xfId="41772" xr:uid="{00000000-0005-0000-0000-00004F5A0000}"/>
    <cellStyle name="Normal 41 19 4 2 2 5" xfId="35762" xr:uid="{00000000-0005-0000-0000-0000505A0000}"/>
    <cellStyle name="Normal 41 19 4 2 3" xfId="14999" xr:uid="{00000000-0005-0000-0000-0000515A0000}"/>
    <cellStyle name="Normal 41 19 4 2 3 2" xfId="18084" xr:uid="{00000000-0005-0000-0000-0000525A0000}"/>
    <cellStyle name="Normal 41 19 4 2 3 2 2" xfId="30051" xr:uid="{00000000-0005-0000-0000-0000535A0000}"/>
    <cellStyle name="Normal 41 19 4 2 3 2 2 2" xfId="51657" xr:uid="{00000000-0005-0000-0000-0000545A0000}"/>
    <cellStyle name="Normal 41 19 4 2 3 2 3" xfId="24084" xr:uid="{00000000-0005-0000-0000-0000555A0000}"/>
    <cellStyle name="Normal 41 19 4 2 3 2 3 2" xfId="45721" xr:uid="{00000000-0005-0000-0000-0000565A0000}"/>
    <cellStyle name="Normal 41 19 4 2 3 2 4" xfId="39739" xr:uid="{00000000-0005-0000-0000-0000575A0000}"/>
    <cellStyle name="Normal 41 19 4 2 3 3" xfId="27069" xr:uid="{00000000-0005-0000-0000-0000585A0000}"/>
    <cellStyle name="Normal 41 19 4 2 3 3 2" xfId="48683" xr:uid="{00000000-0005-0000-0000-0000595A0000}"/>
    <cellStyle name="Normal 41 19 4 2 3 4" xfId="21102" xr:uid="{00000000-0005-0000-0000-00005A5A0000}"/>
    <cellStyle name="Normal 41 19 4 2 3 4 2" xfId="42744" xr:uid="{00000000-0005-0000-0000-00005B5A0000}"/>
    <cellStyle name="Normal 41 19 4 2 3 5" xfId="36736" xr:uid="{00000000-0005-0000-0000-00005C5A0000}"/>
    <cellStyle name="Normal 41 19 4 2 4" xfId="16133" xr:uid="{00000000-0005-0000-0000-00005D5A0000}"/>
    <cellStyle name="Normal 41 19 4 2 4 2" xfId="28103" xr:uid="{00000000-0005-0000-0000-00005E5A0000}"/>
    <cellStyle name="Normal 41 19 4 2 4 2 2" xfId="49709" xr:uid="{00000000-0005-0000-0000-00005F5A0000}"/>
    <cellStyle name="Normal 41 19 4 2 4 3" xfId="22136" xr:uid="{00000000-0005-0000-0000-0000605A0000}"/>
    <cellStyle name="Normal 41 19 4 2 4 3 2" xfId="43773" xr:uid="{00000000-0005-0000-0000-0000615A0000}"/>
    <cellStyle name="Normal 41 19 4 2 4 4" xfId="37788" xr:uid="{00000000-0005-0000-0000-0000625A0000}"/>
    <cellStyle name="Normal 41 19 4 2 5" xfId="25121" xr:uid="{00000000-0005-0000-0000-0000635A0000}"/>
    <cellStyle name="Normal 41 19 4 2 5 2" xfId="46738" xr:uid="{00000000-0005-0000-0000-0000645A0000}"/>
    <cellStyle name="Normal 41 19 4 2 6" xfId="19154" xr:uid="{00000000-0005-0000-0000-0000655A0000}"/>
    <cellStyle name="Normal 41 19 4 2 6 2" xfId="40796" xr:uid="{00000000-0005-0000-0000-0000665A0000}"/>
    <cellStyle name="Normal 41 19 4 2 7" xfId="34782" xr:uid="{00000000-0005-0000-0000-0000675A0000}"/>
    <cellStyle name="Normal 41 19 4 3" xfId="13346" xr:uid="{00000000-0005-0000-0000-0000685A0000}"/>
    <cellStyle name="Normal 41 19 4 3 2" xfId="14345" xr:uid="{00000000-0005-0000-0000-0000695A0000}"/>
    <cellStyle name="Normal 41 19 4 3 2 2" xfId="17430" xr:uid="{00000000-0005-0000-0000-00006A5A0000}"/>
    <cellStyle name="Normal 41 19 4 3 2 2 2" xfId="29399" xr:uid="{00000000-0005-0000-0000-00006B5A0000}"/>
    <cellStyle name="Normal 41 19 4 3 2 2 2 2" xfId="51005" xr:uid="{00000000-0005-0000-0000-00006C5A0000}"/>
    <cellStyle name="Normal 41 19 4 3 2 2 3" xfId="23432" xr:uid="{00000000-0005-0000-0000-00006D5A0000}"/>
    <cellStyle name="Normal 41 19 4 3 2 2 3 2" xfId="45069" xr:uid="{00000000-0005-0000-0000-00006E5A0000}"/>
    <cellStyle name="Normal 41 19 4 3 2 2 4" xfId="39085" xr:uid="{00000000-0005-0000-0000-00006F5A0000}"/>
    <cellStyle name="Normal 41 19 4 3 2 3" xfId="26417" xr:uid="{00000000-0005-0000-0000-0000705A0000}"/>
    <cellStyle name="Normal 41 19 4 3 2 3 2" xfId="48031" xr:uid="{00000000-0005-0000-0000-0000715A0000}"/>
    <cellStyle name="Normal 41 19 4 3 2 4" xfId="20450" xr:uid="{00000000-0005-0000-0000-0000725A0000}"/>
    <cellStyle name="Normal 41 19 4 3 2 4 2" xfId="42092" xr:uid="{00000000-0005-0000-0000-0000735A0000}"/>
    <cellStyle name="Normal 41 19 4 3 2 5" xfId="36082" xr:uid="{00000000-0005-0000-0000-0000745A0000}"/>
    <cellStyle name="Normal 41 19 4 3 3" xfId="15319" xr:uid="{00000000-0005-0000-0000-0000755A0000}"/>
    <cellStyle name="Normal 41 19 4 3 3 2" xfId="18404" xr:uid="{00000000-0005-0000-0000-0000765A0000}"/>
    <cellStyle name="Normal 41 19 4 3 3 2 2" xfId="30371" xr:uid="{00000000-0005-0000-0000-0000775A0000}"/>
    <cellStyle name="Normal 41 19 4 3 3 2 2 2" xfId="51977" xr:uid="{00000000-0005-0000-0000-0000785A0000}"/>
    <cellStyle name="Normal 41 19 4 3 3 2 3" xfId="24404" xr:uid="{00000000-0005-0000-0000-0000795A0000}"/>
    <cellStyle name="Normal 41 19 4 3 3 2 3 2" xfId="46041" xr:uid="{00000000-0005-0000-0000-00007A5A0000}"/>
    <cellStyle name="Normal 41 19 4 3 3 2 4" xfId="40059" xr:uid="{00000000-0005-0000-0000-00007B5A0000}"/>
    <cellStyle name="Normal 41 19 4 3 3 3" xfId="27389" xr:uid="{00000000-0005-0000-0000-00007C5A0000}"/>
    <cellStyle name="Normal 41 19 4 3 3 3 2" xfId="49003" xr:uid="{00000000-0005-0000-0000-00007D5A0000}"/>
    <cellStyle name="Normal 41 19 4 3 3 4" xfId="21422" xr:uid="{00000000-0005-0000-0000-00007E5A0000}"/>
    <cellStyle name="Normal 41 19 4 3 3 4 2" xfId="43064" xr:uid="{00000000-0005-0000-0000-00007F5A0000}"/>
    <cellStyle name="Normal 41 19 4 3 3 5" xfId="37056" xr:uid="{00000000-0005-0000-0000-0000805A0000}"/>
    <cellStyle name="Normal 41 19 4 3 4" xfId="16453" xr:uid="{00000000-0005-0000-0000-0000815A0000}"/>
    <cellStyle name="Normal 41 19 4 3 4 2" xfId="28423" xr:uid="{00000000-0005-0000-0000-0000825A0000}"/>
    <cellStyle name="Normal 41 19 4 3 4 2 2" xfId="50029" xr:uid="{00000000-0005-0000-0000-0000835A0000}"/>
    <cellStyle name="Normal 41 19 4 3 4 3" xfId="22456" xr:uid="{00000000-0005-0000-0000-0000845A0000}"/>
    <cellStyle name="Normal 41 19 4 3 4 3 2" xfId="44093" xr:uid="{00000000-0005-0000-0000-0000855A0000}"/>
    <cellStyle name="Normal 41 19 4 3 4 4" xfId="38108" xr:uid="{00000000-0005-0000-0000-0000865A0000}"/>
    <cellStyle name="Normal 41 19 4 3 5" xfId="25441" xr:uid="{00000000-0005-0000-0000-0000875A0000}"/>
    <cellStyle name="Normal 41 19 4 3 5 2" xfId="47058" xr:uid="{00000000-0005-0000-0000-0000885A0000}"/>
    <cellStyle name="Normal 41 19 4 3 6" xfId="19474" xr:uid="{00000000-0005-0000-0000-0000895A0000}"/>
    <cellStyle name="Normal 41 19 4 3 6 2" xfId="41116" xr:uid="{00000000-0005-0000-0000-00008A5A0000}"/>
    <cellStyle name="Normal 41 19 4 3 7" xfId="35102" xr:uid="{00000000-0005-0000-0000-00008B5A0000}"/>
    <cellStyle name="Normal 41 19 4 4" xfId="13704" xr:uid="{00000000-0005-0000-0000-00008C5A0000}"/>
    <cellStyle name="Normal 41 19 4 4 2" xfId="16790" xr:uid="{00000000-0005-0000-0000-00008D5A0000}"/>
    <cellStyle name="Normal 41 19 4 4 2 2" xfId="28759" xr:uid="{00000000-0005-0000-0000-00008E5A0000}"/>
    <cellStyle name="Normal 41 19 4 4 2 2 2" xfId="50365" xr:uid="{00000000-0005-0000-0000-00008F5A0000}"/>
    <cellStyle name="Normal 41 19 4 4 2 3" xfId="22792" xr:uid="{00000000-0005-0000-0000-0000905A0000}"/>
    <cellStyle name="Normal 41 19 4 4 2 3 2" xfId="44429" xr:uid="{00000000-0005-0000-0000-0000915A0000}"/>
    <cellStyle name="Normal 41 19 4 4 2 4" xfId="38445" xr:uid="{00000000-0005-0000-0000-0000925A0000}"/>
    <cellStyle name="Normal 41 19 4 4 3" xfId="25777" xr:uid="{00000000-0005-0000-0000-0000935A0000}"/>
    <cellStyle name="Normal 41 19 4 4 3 2" xfId="47391" xr:uid="{00000000-0005-0000-0000-0000945A0000}"/>
    <cellStyle name="Normal 41 19 4 4 4" xfId="19810" xr:uid="{00000000-0005-0000-0000-0000955A0000}"/>
    <cellStyle name="Normal 41 19 4 4 4 2" xfId="41452" xr:uid="{00000000-0005-0000-0000-0000965A0000}"/>
    <cellStyle name="Normal 41 19 4 4 5" xfId="35441" xr:uid="{00000000-0005-0000-0000-0000975A0000}"/>
    <cellStyle name="Normal 41 19 4 5" xfId="14678" xr:uid="{00000000-0005-0000-0000-0000985A0000}"/>
    <cellStyle name="Normal 41 19 4 5 2" xfId="17763" xr:uid="{00000000-0005-0000-0000-0000995A0000}"/>
    <cellStyle name="Normal 41 19 4 5 2 2" xfId="29731" xr:uid="{00000000-0005-0000-0000-00009A5A0000}"/>
    <cellStyle name="Normal 41 19 4 5 2 2 2" xfId="51337" xr:uid="{00000000-0005-0000-0000-00009B5A0000}"/>
    <cellStyle name="Normal 41 19 4 5 2 3" xfId="23764" xr:uid="{00000000-0005-0000-0000-00009C5A0000}"/>
    <cellStyle name="Normal 41 19 4 5 2 3 2" xfId="45401" xr:uid="{00000000-0005-0000-0000-00009D5A0000}"/>
    <cellStyle name="Normal 41 19 4 5 2 4" xfId="39418" xr:uid="{00000000-0005-0000-0000-00009E5A0000}"/>
    <cellStyle name="Normal 41 19 4 5 3" xfId="26749" xr:uid="{00000000-0005-0000-0000-00009F5A0000}"/>
    <cellStyle name="Normal 41 19 4 5 3 2" xfId="48363" xr:uid="{00000000-0005-0000-0000-0000A05A0000}"/>
    <cellStyle name="Normal 41 19 4 5 4" xfId="20782" xr:uid="{00000000-0005-0000-0000-0000A15A0000}"/>
    <cellStyle name="Normal 41 19 4 5 4 2" xfId="42424" xr:uid="{00000000-0005-0000-0000-0000A25A0000}"/>
    <cellStyle name="Normal 41 19 4 5 5" xfId="36415" xr:uid="{00000000-0005-0000-0000-0000A35A0000}"/>
    <cellStyle name="Normal 41 19 4 6" xfId="15791" xr:uid="{00000000-0005-0000-0000-0000A45A0000}"/>
    <cellStyle name="Normal 41 19 4 6 2" xfId="27763" xr:uid="{00000000-0005-0000-0000-0000A55A0000}"/>
    <cellStyle name="Normal 41 19 4 6 2 2" xfId="49369" xr:uid="{00000000-0005-0000-0000-0000A65A0000}"/>
    <cellStyle name="Normal 41 19 4 6 3" xfId="21796" xr:uid="{00000000-0005-0000-0000-0000A75A0000}"/>
    <cellStyle name="Normal 41 19 4 6 3 2" xfId="43433" xr:uid="{00000000-0005-0000-0000-0000A85A0000}"/>
    <cellStyle name="Normal 41 19 4 6 4" xfId="37446" xr:uid="{00000000-0005-0000-0000-0000A95A0000}"/>
    <cellStyle name="Normal 41 19 4 7" xfId="24778" xr:uid="{00000000-0005-0000-0000-0000AA5A0000}"/>
    <cellStyle name="Normal 41 19 4 7 2" xfId="46398" xr:uid="{00000000-0005-0000-0000-0000AB5A0000}"/>
    <cellStyle name="Normal 41 19 4 8" xfId="18811" xr:uid="{00000000-0005-0000-0000-0000AC5A0000}"/>
    <cellStyle name="Normal 41 19 4 8 2" xfId="40453" xr:uid="{00000000-0005-0000-0000-0000AD5A0000}"/>
    <cellStyle name="Normal 41 19 4 9" xfId="31693" xr:uid="{00000000-0005-0000-0000-0000AE5A0000}"/>
    <cellStyle name="Normal 41 19 5" xfId="8200" xr:uid="{00000000-0005-0000-0000-0000AF5A0000}"/>
    <cellStyle name="Normal 41 19 5 2" xfId="13110" xr:uid="{00000000-0005-0000-0000-0000B05A0000}"/>
    <cellStyle name="Normal 41 19 5 2 2" xfId="14109" xr:uid="{00000000-0005-0000-0000-0000B15A0000}"/>
    <cellStyle name="Normal 41 19 5 2 2 2" xfId="17194" xr:uid="{00000000-0005-0000-0000-0000B25A0000}"/>
    <cellStyle name="Normal 41 19 5 2 2 2 2" xfId="29163" xr:uid="{00000000-0005-0000-0000-0000B35A0000}"/>
    <cellStyle name="Normal 41 19 5 2 2 2 2 2" xfId="50769" xr:uid="{00000000-0005-0000-0000-0000B45A0000}"/>
    <cellStyle name="Normal 41 19 5 2 2 2 3" xfId="23196" xr:uid="{00000000-0005-0000-0000-0000B55A0000}"/>
    <cellStyle name="Normal 41 19 5 2 2 2 3 2" xfId="44833" xr:uid="{00000000-0005-0000-0000-0000B65A0000}"/>
    <cellStyle name="Normal 41 19 5 2 2 2 4" xfId="38849" xr:uid="{00000000-0005-0000-0000-0000B75A0000}"/>
    <cellStyle name="Normal 41 19 5 2 2 3" xfId="26181" xr:uid="{00000000-0005-0000-0000-0000B85A0000}"/>
    <cellStyle name="Normal 41 19 5 2 2 3 2" xfId="47795" xr:uid="{00000000-0005-0000-0000-0000B95A0000}"/>
    <cellStyle name="Normal 41 19 5 2 2 4" xfId="20214" xr:uid="{00000000-0005-0000-0000-0000BA5A0000}"/>
    <cellStyle name="Normal 41 19 5 2 2 4 2" xfId="41856" xr:uid="{00000000-0005-0000-0000-0000BB5A0000}"/>
    <cellStyle name="Normal 41 19 5 2 2 5" xfId="35846" xr:uid="{00000000-0005-0000-0000-0000BC5A0000}"/>
    <cellStyle name="Normal 41 19 5 2 3" xfId="15083" xr:uid="{00000000-0005-0000-0000-0000BD5A0000}"/>
    <cellStyle name="Normal 41 19 5 2 3 2" xfId="18168" xr:uid="{00000000-0005-0000-0000-0000BE5A0000}"/>
    <cellStyle name="Normal 41 19 5 2 3 2 2" xfId="30135" xr:uid="{00000000-0005-0000-0000-0000BF5A0000}"/>
    <cellStyle name="Normal 41 19 5 2 3 2 2 2" xfId="51741" xr:uid="{00000000-0005-0000-0000-0000C05A0000}"/>
    <cellStyle name="Normal 41 19 5 2 3 2 3" xfId="24168" xr:uid="{00000000-0005-0000-0000-0000C15A0000}"/>
    <cellStyle name="Normal 41 19 5 2 3 2 3 2" xfId="45805" xr:uid="{00000000-0005-0000-0000-0000C25A0000}"/>
    <cellStyle name="Normal 41 19 5 2 3 2 4" xfId="39823" xr:uid="{00000000-0005-0000-0000-0000C35A0000}"/>
    <cellStyle name="Normal 41 19 5 2 3 3" xfId="27153" xr:uid="{00000000-0005-0000-0000-0000C45A0000}"/>
    <cellStyle name="Normal 41 19 5 2 3 3 2" xfId="48767" xr:uid="{00000000-0005-0000-0000-0000C55A0000}"/>
    <cellStyle name="Normal 41 19 5 2 3 4" xfId="21186" xr:uid="{00000000-0005-0000-0000-0000C65A0000}"/>
    <cellStyle name="Normal 41 19 5 2 3 4 2" xfId="42828" xr:uid="{00000000-0005-0000-0000-0000C75A0000}"/>
    <cellStyle name="Normal 41 19 5 2 3 5" xfId="36820" xr:uid="{00000000-0005-0000-0000-0000C85A0000}"/>
    <cellStyle name="Normal 41 19 5 2 4" xfId="16217" xr:uid="{00000000-0005-0000-0000-0000C95A0000}"/>
    <cellStyle name="Normal 41 19 5 2 4 2" xfId="28187" xr:uid="{00000000-0005-0000-0000-0000CA5A0000}"/>
    <cellStyle name="Normal 41 19 5 2 4 2 2" xfId="49793" xr:uid="{00000000-0005-0000-0000-0000CB5A0000}"/>
    <cellStyle name="Normal 41 19 5 2 4 3" xfId="22220" xr:uid="{00000000-0005-0000-0000-0000CC5A0000}"/>
    <cellStyle name="Normal 41 19 5 2 4 3 2" xfId="43857" xr:uid="{00000000-0005-0000-0000-0000CD5A0000}"/>
    <cellStyle name="Normal 41 19 5 2 4 4" xfId="37872" xr:uid="{00000000-0005-0000-0000-0000CE5A0000}"/>
    <cellStyle name="Normal 41 19 5 2 5" xfId="25205" xr:uid="{00000000-0005-0000-0000-0000CF5A0000}"/>
    <cellStyle name="Normal 41 19 5 2 5 2" xfId="46822" xr:uid="{00000000-0005-0000-0000-0000D05A0000}"/>
    <cellStyle name="Normal 41 19 5 2 6" xfId="19238" xr:uid="{00000000-0005-0000-0000-0000D15A0000}"/>
    <cellStyle name="Normal 41 19 5 2 6 2" xfId="40880" xr:uid="{00000000-0005-0000-0000-0000D25A0000}"/>
    <cellStyle name="Normal 41 19 5 2 7" xfId="34866" xr:uid="{00000000-0005-0000-0000-0000D35A0000}"/>
    <cellStyle name="Normal 41 19 5 3" xfId="13430" xr:uid="{00000000-0005-0000-0000-0000D45A0000}"/>
    <cellStyle name="Normal 41 19 5 3 2" xfId="14429" xr:uid="{00000000-0005-0000-0000-0000D55A0000}"/>
    <cellStyle name="Normal 41 19 5 3 2 2" xfId="17514" xr:uid="{00000000-0005-0000-0000-0000D65A0000}"/>
    <cellStyle name="Normal 41 19 5 3 2 2 2" xfId="29483" xr:uid="{00000000-0005-0000-0000-0000D75A0000}"/>
    <cellStyle name="Normal 41 19 5 3 2 2 2 2" xfId="51089" xr:uid="{00000000-0005-0000-0000-0000D85A0000}"/>
    <cellStyle name="Normal 41 19 5 3 2 2 3" xfId="23516" xr:uid="{00000000-0005-0000-0000-0000D95A0000}"/>
    <cellStyle name="Normal 41 19 5 3 2 2 3 2" xfId="45153" xr:uid="{00000000-0005-0000-0000-0000DA5A0000}"/>
    <cellStyle name="Normal 41 19 5 3 2 2 4" xfId="39169" xr:uid="{00000000-0005-0000-0000-0000DB5A0000}"/>
    <cellStyle name="Normal 41 19 5 3 2 3" xfId="26501" xr:uid="{00000000-0005-0000-0000-0000DC5A0000}"/>
    <cellStyle name="Normal 41 19 5 3 2 3 2" xfId="48115" xr:uid="{00000000-0005-0000-0000-0000DD5A0000}"/>
    <cellStyle name="Normal 41 19 5 3 2 4" xfId="20534" xr:uid="{00000000-0005-0000-0000-0000DE5A0000}"/>
    <cellStyle name="Normal 41 19 5 3 2 4 2" xfId="42176" xr:uid="{00000000-0005-0000-0000-0000DF5A0000}"/>
    <cellStyle name="Normal 41 19 5 3 2 5" xfId="36166" xr:uid="{00000000-0005-0000-0000-0000E05A0000}"/>
    <cellStyle name="Normal 41 19 5 3 3" xfId="15403" xr:uid="{00000000-0005-0000-0000-0000E15A0000}"/>
    <cellStyle name="Normal 41 19 5 3 3 2" xfId="18488" xr:uid="{00000000-0005-0000-0000-0000E25A0000}"/>
    <cellStyle name="Normal 41 19 5 3 3 2 2" xfId="30455" xr:uid="{00000000-0005-0000-0000-0000E35A0000}"/>
    <cellStyle name="Normal 41 19 5 3 3 2 2 2" xfId="52061" xr:uid="{00000000-0005-0000-0000-0000E45A0000}"/>
    <cellStyle name="Normal 41 19 5 3 3 2 3" xfId="24488" xr:uid="{00000000-0005-0000-0000-0000E55A0000}"/>
    <cellStyle name="Normal 41 19 5 3 3 2 3 2" xfId="46125" xr:uid="{00000000-0005-0000-0000-0000E65A0000}"/>
    <cellStyle name="Normal 41 19 5 3 3 2 4" xfId="40143" xr:uid="{00000000-0005-0000-0000-0000E75A0000}"/>
    <cellStyle name="Normal 41 19 5 3 3 3" xfId="27473" xr:uid="{00000000-0005-0000-0000-0000E85A0000}"/>
    <cellStyle name="Normal 41 19 5 3 3 3 2" xfId="49087" xr:uid="{00000000-0005-0000-0000-0000E95A0000}"/>
    <cellStyle name="Normal 41 19 5 3 3 4" xfId="21506" xr:uid="{00000000-0005-0000-0000-0000EA5A0000}"/>
    <cellStyle name="Normal 41 19 5 3 3 4 2" xfId="43148" xr:uid="{00000000-0005-0000-0000-0000EB5A0000}"/>
    <cellStyle name="Normal 41 19 5 3 3 5" xfId="37140" xr:uid="{00000000-0005-0000-0000-0000EC5A0000}"/>
    <cellStyle name="Normal 41 19 5 3 4" xfId="16537" xr:uid="{00000000-0005-0000-0000-0000ED5A0000}"/>
    <cellStyle name="Normal 41 19 5 3 4 2" xfId="28507" xr:uid="{00000000-0005-0000-0000-0000EE5A0000}"/>
    <cellStyle name="Normal 41 19 5 3 4 2 2" xfId="50113" xr:uid="{00000000-0005-0000-0000-0000EF5A0000}"/>
    <cellStyle name="Normal 41 19 5 3 4 3" xfId="22540" xr:uid="{00000000-0005-0000-0000-0000F05A0000}"/>
    <cellStyle name="Normal 41 19 5 3 4 3 2" xfId="44177" xr:uid="{00000000-0005-0000-0000-0000F15A0000}"/>
    <cellStyle name="Normal 41 19 5 3 4 4" xfId="38192" xr:uid="{00000000-0005-0000-0000-0000F25A0000}"/>
    <cellStyle name="Normal 41 19 5 3 5" xfId="25525" xr:uid="{00000000-0005-0000-0000-0000F35A0000}"/>
    <cellStyle name="Normal 41 19 5 3 5 2" xfId="47142" xr:uid="{00000000-0005-0000-0000-0000F45A0000}"/>
    <cellStyle name="Normal 41 19 5 3 6" xfId="19558" xr:uid="{00000000-0005-0000-0000-0000F55A0000}"/>
    <cellStyle name="Normal 41 19 5 3 6 2" xfId="41200" xr:uid="{00000000-0005-0000-0000-0000F65A0000}"/>
    <cellStyle name="Normal 41 19 5 3 7" xfId="35186" xr:uid="{00000000-0005-0000-0000-0000F75A0000}"/>
    <cellStyle name="Normal 41 19 5 4" xfId="13788" xr:uid="{00000000-0005-0000-0000-0000F85A0000}"/>
    <cellStyle name="Normal 41 19 5 4 2" xfId="16874" xr:uid="{00000000-0005-0000-0000-0000F95A0000}"/>
    <cellStyle name="Normal 41 19 5 4 2 2" xfId="28843" xr:uid="{00000000-0005-0000-0000-0000FA5A0000}"/>
    <cellStyle name="Normal 41 19 5 4 2 2 2" xfId="50449" xr:uid="{00000000-0005-0000-0000-0000FB5A0000}"/>
    <cellStyle name="Normal 41 19 5 4 2 3" xfId="22876" xr:uid="{00000000-0005-0000-0000-0000FC5A0000}"/>
    <cellStyle name="Normal 41 19 5 4 2 3 2" xfId="44513" xr:uid="{00000000-0005-0000-0000-0000FD5A0000}"/>
    <cellStyle name="Normal 41 19 5 4 2 4" xfId="38529" xr:uid="{00000000-0005-0000-0000-0000FE5A0000}"/>
    <cellStyle name="Normal 41 19 5 4 3" xfId="25861" xr:uid="{00000000-0005-0000-0000-0000FF5A0000}"/>
    <cellStyle name="Normal 41 19 5 4 3 2" xfId="47475" xr:uid="{00000000-0005-0000-0000-0000005B0000}"/>
    <cellStyle name="Normal 41 19 5 4 4" xfId="19894" xr:uid="{00000000-0005-0000-0000-0000015B0000}"/>
    <cellStyle name="Normal 41 19 5 4 4 2" xfId="41536" xr:uid="{00000000-0005-0000-0000-0000025B0000}"/>
    <cellStyle name="Normal 41 19 5 4 5" xfId="35525" xr:uid="{00000000-0005-0000-0000-0000035B0000}"/>
    <cellStyle name="Normal 41 19 5 5" xfId="14762" xr:uid="{00000000-0005-0000-0000-0000045B0000}"/>
    <cellStyle name="Normal 41 19 5 5 2" xfId="17847" xr:uid="{00000000-0005-0000-0000-0000055B0000}"/>
    <cellStyle name="Normal 41 19 5 5 2 2" xfId="29815" xr:uid="{00000000-0005-0000-0000-0000065B0000}"/>
    <cellStyle name="Normal 41 19 5 5 2 2 2" xfId="51421" xr:uid="{00000000-0005-0000-0000-0000075B0000}"/>
    <cellStyle name="Normal 41 19 5 5 2 3" xfId="23848" xr:uid="{00000000-0005-0000-0000-0000085B0000}"/>
    <cellStyle name="Normal 41 19 5 5 2 3 2" xfId="45485" xr:uid="{00000000-0005-0000-0000-0000095B0000}"/>
    <cellStyle name="Normal 41 19 5 5 2 4" xfId="39502" xr:uid="{00000000-0005-0000-0000-00000A5B0000}"/>
    <cellStyle name="Normal 41 19 5 5 3" xfId="26833" xr:uid="{00000000-0005-0000-0000-00000B5B0000}"/>
    <cellStyle name="Normal 41 19 5 5 3 2" xfId="48447" xr:uid="{00000000-0005-0000-0000-00000C5B0000}"/>
    <cellStyle name="Normal 41 19 5 5 4" xfId="20866" xr:uid="{00000000-0005-0000-0000-00000D5B0000}"/>
    <cellStyle name="Normal 41 19 5 5 4 2" xfId="42508" xr:uid="{00000000-0005-0000-0000-00000E5B0000}"/>
    <cellStyle name="Normal 41 19 5 5 5" xfId="36499" xr:uid="{00000000-0005-0000-0000-00000F5B0000}"/>
    <cellStyle name="Normal 41 19 5 6" xfId="15875" xr:uid="{00000000-0005-0000-0000-0000105B0000}"/>
    <cellStyle name="Normal 41 19 5 6 2" xfId="27847" xr:uid="{00000000-0005-0000-0000-0000115B0000}"/>
    <cellStyle name="Normal 41 19 5 6 2 2" xfId="49453" xr:uid="{00000000-0005-0000-0000-0000125B0000}"/>
    <cellStyle name="Normal 41 19 5 6 3" xfId="21880" xr:uid="{00000000-0005-0000-0000-0000135B0000}"/>
    <cellStyle name="Normal 41 19 5 6 3 2" xfId="43517" xr:uid="{00000000-0005-0000-0000-0000145B0000}"/>
    <cellStyle name="Normal 41 19 5 6 4" xfId="37530" xr:uid="{00000000-0005-0000-0000-0000155B0000}"/>
    <cellStyle name="Normal 41 19 5 7" xfId="24862" xr:uid="{00000000-0005-0000-0000-0000165B0000}"/>
    <cellStyle name="Normal 41 19 5 7 2" xfId="46482" xr:uid="{00000000-0005-0000-0000-0000175B0000}"/>
    <cellStyle name="Normal 41 19 5 8" xfId="18895" xr:uid="{00000000-0005-0000-0000-0000185B0000}"/>
    <cellStyle name="Normal 41 19 5 8 2" xfId="40537" xr:uid="{00000000-0005-0000-0000-0000195B0000}"/>
    <cellStyle name="Normal 41 19 5 9" xfId="31865" xr:uid="{00000000-0005-0000-0000-00001A5B0000}"/>
    <cellStyle name="Normal 41 19 6" xfId="7867" xr:uid="{00000000-0005-0000-0000-00001B5B0000}"/>
    <cellStyle name="Normal 41 19 6 2" xfId="13091" xr:uid="{00000000-0005-0000-0000-00001C5B0000}"/>
    <cellStyle name="Normal 41 19 6 2 2" xfId="14090" xr:uid="{00000000-0005-0000-0000-00001D5B0000}"/>
    <cellStyle name="Normal 41 19 6 2 2 2" xfId="17175" xr:uid="{00000000-0005-0000-0000-00001E5B0000}"/>
    <cellStyle name="Normal 41 19 6 2 2 2 2" xfId="29144" xr:uid="{00000000-0005-0000-0000-00001F5B0000}"/>
    <cellStyle name="Normal 41 19 6 2 2 2 2 2" xfId="50750" xr:uid="{00000000-0005-0000-0000-0000205B0000}"/>
    <cellStyle name="Normal 41 19 6 2 2 2 3" xfId="23177" xr:uid="{00000000-0005-0000-0000-0000215B0000}"/>
    <cellStyle name="Normal 41 19 6 2 2 2 3 2" xfId="44814" xr:uid="{00000000-0005-0000-0000-0000225B0000}"/>
    <cellStyle name="Normal 41 19 6 2 2 2 4" xfId="38830" xr:uid="{00000000-0005-0000-0000-0000235B0000}"/>
    <cellStyle name="Normal 41 19 6 2 2 3" xfId="26162" xr:uid="{00000000-0005-0000-0000-0000245B0000}"/>
    <cellStyle name="Normal 41 19 6 2 2 3 2" xfId="47776" xr:uid="{00000000-0005-0000-0000-0000255B0000}"/>
    <cellStyle name="Normal 41 19 6 2 2 4" xfId="20195" xr:uid="{00000000-0005-0000-0000-0000265B0000}"/>
    <cellStyle name="Normal 41 19 6 2 2 4 2" xfId="41837" xr:uid="{00000000-0005-0000-0000-0000275B0000}"/>
    <cellStyle name="Normal 41 19 6 2 2 5" xfId="35827" xr:uid="{00000000-0005-0000-0000-0000285B0000}"/>
    <cellStyle name="Normal 41 19 6 2 3" xfId="15064" xr:uid="{00000000-0005-0000-0000-0000295B0000}"/>
    <cellStyle name="Normal 41 19 6 2 3 2" xfId="18149" xr:uid="{00000000-0005-0000-0000-00002A5B0000}"/>
    <cellStyle name="Normal 41 19 6 2 3 2 2" xfId="30116" xr:uid="{00000000-0005-0000-0000-00002B5B0000}"/>
    <cellStyle name="Normal 41 19 6 2 3 2 2 2" xfId="51722" xr:uid="{00000000-0005-0000-0000-00002C5B0000}"/>
    <cellStyle name="Normal 41 19 6 2 3 2 3" xfId="24149" xr:uid="{00000000-0005-0000-0000-00002D5B0000}"/>
    <cellStyle name="Normal 41 19 6 2 3 2 3 2" xfId="45786" xr:uid="{00000000-0005-0000-0000-00002E5B0000}"/>
    <cellStyle name="Normal 41 19 6 2 3 2 4" xfId="39804" xr:uid="{00000000-0005-0000-0000-00002F5B0000}"/>
    <cellStyle name="Normal 41 19 6 2 3 3" xfId="27134" xr:uid="{00000000-0005-0000-0000-0000305B0000}"/>
    <cellStyle name="Normal 41 19 6 2 3 3 2" xfId="48748" xr:uid="{00000000-0005-0000-0000-0000315B0000}"/>
    <cellStyle name="Normal 41 19 6 2 3 4" xfId="21167" xr:uid="{00000000-0005-0000-0000-0000325B0000}"/>
    <cellStyle name="Normal 41 19 6 2 3 4 2" xfId="42809" xr:uid="{00000000-0005-0000-0000-0000335B0000}"/>
    <cellStyle name="Normal 41 19 6 2 3 5" xfId="36801" xr:uid="{00000000-0005-0000-0000-0000345B0000}"/>
    <cellStyle name="Normal 41 19 6 2 4" xfId="16198" xr:uid="{00000000-0005-0000-0000-0000355B0000}"/>
    <cellStyle name="Normal 41 19 6 2 4 2" xfId="28168" xr:uid="{00000000-0005-0000-0000-0000365B0000}"/>
    <cellStyle name="Normal 41 19 6 2 4 2 2" xfId="49774" xr:uid="{00000000-0005-0000-0000-0000375B0000}"/>
    <cellStyle name="Normal 41 19 6 2 4 3" xfId="22201" xr:uid="{00000000-0005-0000-0000-0000385B0000}"/>
    <cellStyle name="Normal 41 19 6 2 4 3 2" xfId="43838" xr:uid="{00000000-0005-0000-0000-0000395B0000}"/>
    <cellStyle name="Normal 41 19 6 2 4 4" xfId="37853" xr:uid="{00000000-0005-0000-0000-00003A5B0000}"/>
    <cellStyle name="Normal 41 19 6 2 5" xfId="25186" xr:uid="{00000000-0005-0000-0000-00003B5B0000}"/>
    <cellStyle name="Normal 41 19 6 2 5 2" xfId="46803" xr:uid="{00000000-0005-0000-0000-00003C5B0000}"/>
    <cellStyle name="Normal 41 19 6 2 6" xfId="19219" xr:uid="{00000000-0005-0000-0000-00003D5B0000}"/>
    <cellStyle name="Normal 41 19 6 2 6 2" xfId="40861" xr:uid="{00000000-0005-0000-0000-00003E5B0000}"/>
    <cellStyle name="Normal 41 19 6 2 7" xfId="34847" xr:uid="{00000000-0005-0000-0000-00003F5B0000}"/>
    <cellStyle name="Normal 41 19 6 3" xfId="13411" xr:uid="{00000000-0005-0000-0000-0000405B0000}"/>
    <cellStyle name="Normal 41 19 6 3 2" xfId="14410" xr:uid="{00000000-0005-0000-0000-0000415B0000}"/>
    <cellStyle name="Normal 41 19 6 3 2 2" xfId="17495" xr:uid="{00000000-0005-0000-0000-0000425B0000}"/>
    <cellStyle name="Normal 41 19 6 3 2 2 2" xfId="29464" xr:uid="{00000000-0005-0000-0000-0000435B0000}"/>
    <cellStyle name="Normal 41 19 6 3 2 2 2 2" xfId="51070" xr:uid="{00000000-0005-0000-0000-0000445B0000}"/>
    <cellStyle name="Normal 41 19 6 3 2 2 3" xfId="23497" xr:uid="{00000000-0005-0000-0000-0000455B0000}"/>
    <cellStyle name="Normal 41 19 6 3 2 2 3 2" xfId="45134" xr:uid="{00000000-0005-0000-0000-0000465B0000}"/>
    <cellStyle name="Normal 41 19 6 3 2 2 4" xfId="39150" xr:uid="{00000000-0005-0000-0000-0000475B0000}"/>
    <cellStyle name="Normal 41 19 6 3 2 3" xfId="26482" xr:uid="{00000000-0005-0000-0000-0000485B0000}"/>
    <cellStyle name="Normal 41 19 6 3 2 3 2" xfId="48096" xr:uid="{00000000-0005-0000-0000-0000495B0000}"/>
    <cellStyle name="Normal 41 19 6 3 2 4" xfId="20515" xr:uid="{00000000-0005-0000-0000-00004A5B0000}"/>
    <cellStyle name="Normal 41 19 6 3 2 4 2" xfId="42157" xr:uid="{00000000-0005-0000-0000-00004B5B0000}"/>
    <cellStyle name="Normal 41 19 6 3 2 5" xfId="36147" xr:uid="{00000000-0005-0000-0000-00004C5B0000}"/>
    <cellStyle name="Normal 41 19 6 3 3" xfId="15384" xr:uid="{00000000-0005-0000-0000-00004D5B0000}"/>
    <cellStyle name="Normal 41 19 6 3 3 2" xfId="18469" xr:uid="{00000000-0005-0000-0000-00004E5B0000}"/>
    <cellStyle name="Normal 41 19 6 3 3 2 2" xfId="30436" xr:uid="{00000000-0005-0000-0000-00004F5B0000}"/>
    <cellStyle name="Normal 41 19 6 3 3 2 2 2" xfId="52042" xr:uid="{00000000-0005-0000-0000-0000505B0000}"/>
    <cellStyle name="Normal 41 19 6 3 3 2 3" xfId="24469" xr:uid="{00000000-0005-0000-0000-0000515B0000}"/>
    <cellStyle name="Normal 41 19 6 3 3 2 3 2" xfId="46106" xr:uid="{00000000-0005-0000-0000-0000525B0000}"/>
    <cellStyle name="Normal 41 19 6 3 3 2 4" xfId="40124" xr:uid="{00000000-0005-0000-0000-0000535B0000}"/>
    <cellStyle name="Normal 41 19 6 3 3 3" xfId="27454" xr:uid="{00000000-0005-0000-0000-0000545B0000}"/>
    <cellStyle name="Normal 41 19 6 3 3 3 2" xfId="49068" xr:uid="{00000000-0005-0000-0000-0000555B0000}"/>
    <cellStyle name="Normal 41 19 6 3 3 4" xfId="21487" xr:uid="{00000000-0005-0000-0000-0000565B0000}"/>
    <cellStyle name="Normal 41 19 6 3 3 4 2" xfId="43129" xr:uid="{00000000-0005-0000-0000-0000575B0000}"/>
    <cellStyle name="Normal 41 19 6 3 3 5" xfId="37121" xr:uid="{00000000-0005-0000-0000-0000585B0000}"/>
    <cellStyle name="Normal 41 19 6 3 4" xfId="16518" xr:uid="{00000000-0005-0000-0000-0000595B0000}"/>
    <cellStyle name="Normal 41 19 6 3 4 2" xfId="28488" xr:uid="{00000000-0005-0000-0000-00005A5B0000}"/>
    <cellStyle name="Normal 41 19 6 3 4 2 2" xfId="50094" xr:uid="{00000000-0005-0000-0000-00005B5B0000}"/>
    <cellStyle name="Normal 41 19 6 3 4 3" xfId="22521" xr:uid="{00000000-0005-0000-0000-00005C5B0000}"/>
    <cellStyle name="Normal 41 19 6 3 4 3 2" xfId="44158" xr:uid="{00000000-0005-0000-0000-00005D5B0000}"/>
    <cellStyle name="Normal 41 19 6 3 4 4" xfId="38173" xr:uid="{00000000-0005-0000-0000-00005E5B0000}"/>
    <cellStyle name="Normal 41 19 6 3 5" xfId="25506" xr:uid="{00000000-0005-0000-0000-00005F5B0000}"/>
    <cellStyle name="Normal 41 19 6 3 5 2" xfId="47123" xr:uid="{00000000-0005-0000-0000-0000605B0000}"/>
    <cellStyle name="Normal 41 19 6 3 6" xfId="19539" xr:uid="{00000000-0005-0000-0000-0000615B0000}"/>
    <cellStyle name="Normal 41 19 6 3 6 2" xfId="41181" xr:uid="{00000000-0005-0000-0000-0000625B0000}"/>
    <cellStyle name="Normal 41 19 6 3 7" xfId="35167" xr:uid="{00000000-0005-0000-0000-0000635B0000}"/>
    <cellStyle name="Normal 41 19 6 4" xfId="13769" xr:uid="{00000000-0005-0000-0000-0000645B0000}"/>
    <cellStyle name="Normal 41 19 6 4 2" xfId="16855" xr:uid="{00000000-0005-0000-0000-0000655B0000}"/>
    <cellStyle name="Normal 41 19 6 4 2 2" xfId="28824" xr:uid="{00000000-0005-0000-0000-0000665B0000}"/>
    <cellStyle name="Normal 41 19 6 4 2 2 2" xfId="50430" xr:uid="{00000000-0005-0000-0000-0000675B0000}"/>
    <cellStyle name="Normal 41 19 6 4 2 3" xfId="22857" xr:uid="{00000000-0005-0000-0000-0000685B0000}"/>
    <cellStyle name="Normal 41 19 6 4 2 3 2" xfId="44494" xr:uid="{00000000-0005-0000-0000-0000695B0000}"/>
    <cellStyle name="Normal 41 19 6 4 2 4" xfId="38510" xr:uid="{00000000-0005-0000-0000-00006A5B0000}"/>
    <cellStyle name="Normal 41 19 6 4 3" xfId="25842" xr:uid="{00000000-0005-0000-0000-00006B5B0000}"/>
    <cellStyle name="Normal 41 19 6 4 3 2" xfId="47456" xr:uid="{00000000-0005-0000-0000-00006C5B0000}"/>
    <cellStyle name="Normal 41 19 6 4 4" xfId="19875" xr:uid="{00000000-0005-0000-0000-00006D5B0000}"/>
    <cellStyle name="Normal 41 19 6 4 4 2" xfId="41517" xr:uid="{00000000-0005-0000-0000-00006E5B0000}"/>
    <cellStyle name="Normal 41 19 6 4 5" xfId="35506" xr:uid="{00000000-0005-0000-0000-00006F5B0000}"/>
    <cellStyle name="Normal 41 19 6 5" xfId="14743" xr:uid="{00000000-0005-0000-0000-0000705B0000}"/>
    <cellStyle name="Normal 41 19 6 5 2" xfId="17828" xr:uid="{00000000-0005-0000-0000-0000715B0000}"/>
    <cellStyle name="Normal 41 19 6 5 2 2" xfId="29796" xr:uid="{00000000-0005-0000-0000-0000725B0000}"/>
    <cellStyle name="Normal 41 19 6 5 2 2 2" xfId="51402" xr:uid="{00000000-0005-0000-0000-0000735B0000}"/>
    <cellStyle name="Normal 41 19 6 5 2 3" xfId="23829" xr:uid="{00000000-0005-0000-0000-0000745B0000}"/>
    <cellStyle name="Normal 41 19 6 5 2 3 2" xfId="45466" xr:uid="{00000000-0005-0000-0000-0000755B0000}"/>
    <cellStyle name="Normal 41 19 6 5 2 4" xfId="39483" xr:uid="{00000000-0005-0000-0000-0000765B0000}"/>
    <cellStyle name="Normal 41 19 6 5 3" xfId="26814" xr:uid="{00000000-0005-0000-0000-0000775B0000}"/>
    <cellStyle name="Normal 41 19 6 5 3 2" xfId="48428" xr:uid="{00000000-0005-0000-0000-0000785B0000}"/>
    <cellStyle name="Normal 41 19 6 5 4" xfId="20847" xr:uid="{00000000-0005-0000-0000-0000795B0000}"/>
    <cellStyle name="Normal 41 19 6 5 4 2" xfId="42489" xr:uid="{00000000-0005-0000-0000-00007A5B0000}"/>
    <cellStyle name="Normal 41 19 6 5 5" xfId="36480" xr:uid="{00000000-0005-0000-0000-00007B5B0000}"/>
    <cellStyle name="Normal 41 19 6 6" xfId="15856" xr:uid="{00000000-0005-0000-0000-00007C5B0000}"/>
    <cellStyle name="Normal 41 19 6 6 2" xfId="27828" xr:uid="{00000000-0005-0000-0000-00007D5B0000}"/>
    <cellStyle name="Normal 41 19 6 6 2 2" xfId="49434" xr:uid="{00000000-0005-0000-0000-00007E5B0000}"/>
    <cellStyle name="Normal 41 19 6 6 3" xfId="21861" xr:uid="{00000000-0005-0000-0000-00007F5B0000}"/>
    <cellStyle name="Normal 41 19 6 6 3 2" xfId="43498" xr:uid="{00000000-0005-0000-0000-0000805B0000}"/>
    <cellStyle name="Normal 41 19 6 6 4" xfId="37511" xr:uid="{00000000-0005-0000-0000-0000815B0000}"/>
    <cellStyle name="Normal 41 19 6 7" xfId="24843" xr:uid="{00000000-0005-0000-0000-0000825B0000}"/>
    <cellStyle name="Normal 41 19 6 7 2" xfId="46463" xr:uid="{00000000-0005-0000-0000-0000835B0000}"/>
    <cellStyle name="Normal 41 19 6 8" xfId="18876" xr:uid="{00000000-0005-0000-0000-0000845B0000}"/>
    <cellStyle name="Normal 41 19 6 8 2" xfId="40518" xr:uid="{00000000-0005-0000-0000-0000855B0000}"/>
    <cellStyle name="Normal 41 19 6 9" xfId="31834" xr:uid="{00000000-0005-0000-0000-0000865B0000}"/>
    <cellStyle name="Normal 41 19 7" xfId="8511" xr:uid="{00000000-0005-0000-0000-0000875B0000}"/>
    <cellStyle name="Normal 41 19 7 2" xfId="13153" xr:uid="{00000000-0005-0000-0000-0000885B0000}"/>
    <cellStyle name="Normal 41 19 7 2 2" xfId="14152" xr:uid="{00000000-0005-0000-0000-0000895B0000}"/>
    <cellStyle name="Normal 41 19 7 2 2 2" xfId="17237" xr:uid="{00000000-0005-0000-0000-00008A5B0000}"/>
    <cellStyle name="Normal 41 19 7 2 2 2 2" xfId="29206" xr:uid="{00000000-0005-0000-0000-00008B5B0000}"/>
    <cellStyle name="Normal 41 19 7 2 2 2 2 2" xfId="50812" xr:uid="{00000000-0005-0000-0000-00008C5B0000}"/>
    <cellStyle name="Normal 41 19 7 2 2 2 3" xfId="23239" xr:uid="{00000000-0005-0000-0000-00008D5B0000}"/>
    <cellStyle name="Normal 41 19 7 2 2 2 3 2" xfId="44876" xr:uid="{00000000-0005-0000-0000-00008E5B0000}"/>
    <cellStyle name="Normal 41 19 7 2 2 2 4" xfId="38892" xr:uid="{00000000-0005-0000-0000-00008F5B0000}"/>
    <cellStyle name="Normal 41 19 7 2 2 3" xfId="26224" xr:uid="{00000000-0005-0000-0000-0000905B0000}"/>
    <cellStyle name="Normal 41 19 7 2 2 3 2" xfId="47838" xr:uid="{00000000-0005-0000-0000-0000915B0000}"/>
    <cellStyle name="Normal 41 19 7 2 2 4" xfId="20257" xr:uid="{00000000-0005-0000-0000-0000925B0000}"/>
    <cellStyle name="Normal 41 19 7 2 2 4 2" xfId="41899" xr:uid="{00000000-0005-0000-0000-0000935B0000}"/>
    <cellStyle name="Normal 41 19 7 2 2 5" xfId="35889" xr:uid="{00000000-0005-0000-0000-0000945B0000}"/>
    <cellStyle name="Normal 41 19 7 2 3" xfId="15126" xr:uid="{00000000-0005-0000-0000-0000955B0000}"/>
    <cellStyle name="Normal 41 19 7 2 3 2" xfId="18211" xr:uid="{00000000-0005-0000-0000-0000965B0000}"/>
    <cellStyle name="Normal 41 19 7 2 3 2 2" xfId="30178" xr:uid="{00000000-0005-0000-0000-0000975B0000}"/>
    <cellStyle name="Normal 41 19 7 2 3 2 2 2" xfId="51784" xr:uid="{00000000-0005-0000-0000-0000985B0000}"/>
    <cellStyle name="Normal 41 19 7 2 3 2 3" xfId="24211" xr:uid="{00000000-0005-0000-0000-0000995B0000}"/>
    <cellStyle name="Normal 41 19 7 2 3 2 3 2" xfId="45848" xr:uid="{00000000-0005-0000-0000-00009A5B0000}"/>
    <cellStyle name="Normal 41 19 7 2 3 2 4" xfId="39866" xr:uid="{00000000-0005-0000-0000-00009B5B0000}"/>
    <cellStyle name="Normal 41 19 7 2 3 3" xfId="27196" xr:uid="{00000000-0005-0000-0000-00009C5B0000}"/>
    <cellStyle name="Normal 41 19 7 2 3 3 2" xfId="48810" xr:uid="{00000000-0005-0000-0000-00009D5B0000}"/>
    <cellStyle name="Normal 41 19 7 2 3 4" xfId="21229" xr:uid="{00000000-0005-0000-0000-00009E5B0000}"/>
    <cellStyle name="Normal 41 19 7 2 3 4 2" xfId="42871" xr:uid="{00000000-0005-0000-0000-00009F5B0000}"/>
    <cellStyle name="Normal 41 19 7 2 3 5" xfId="36863" xr:uid="{00000000-0005-0000-0000-0000A05B0000}"/>
    <cellStyle name="Normal 41 19 7 2 4" xfId="16260" xr:uid="{00000000-0005-0000-0000-0000A15B0000}"/>
    <cellStyle name="Normal 41 19 7 2 4 2" xfId="28230" xr:uid="{00000000-0005-0000-0000-0000A25B0000}"/>
    <cellStyle name="Normal 41 19 7 2 4 2 2" xfId="49836" xr:uid="{00000000-0005-0000-0000-0000A35B0000}"/>
    <cellStyle name="Normal 41 19 7 2 4 3" xfId="22263" xr:uid="{00000000-0005-0000-0000-0000A45B0000}"/>
    <cellStyle name="Normal 41 19 7 2 4 3 2" xfId="43900" xr:uid="{00000000-0005-0000-0000-0000A55B0000}"/>
    <cellStyle name="Normal 41 19 7 2 4 4" xfId="37915" xr:uid="{00000000-0005-0000-0000-0000A65B0000}"/>
    <cellStyle name="Normal 41 19 7 2 5" xfId="25248" xr:uid="{00000000-0005-0000-0000-0000A75B0000}"/>
    <cellStyle name="Normal 41 19 7 2 5 2" xfId="46865" xr:uid="{00000000-0005-0000-0000-0000A85B0000}"/>
    <cellStyle name="Normal 41 19 7 2 6" xfId="19281" xr:uid="{00000000-0005-0000-0000-0000A95B0000}"/>
    <cellStyle name="Normal 41 19 7 2 6 2" xfId="40923" xr:uid="{00000000-0005-0000-0000-0000AA5B0000}"/>
    <cellStyle name="Normal 41 19 7 2 7" xfId="34909" xr:uid="{00000000-0005-0000-0000-0000AB5B0000}"/>
    <cellStyle name="Normal 41 19 7 3" xfId="13473" xr:uid="{00000000-0005-0000-0000-0000AC5B0000}"/>
    <cellStyle name="Normal 41 19 7 3 2" xfId="14472" xr:uid="{00000000-0005-0000-0000-0000AD5B0000}"/>
    <cellStyle name="Normal 41 19 7 3 2 2" xfId="17557" xr:uid="{00000000-0005-0000-0000-0000AE5B0000}"/>
    <cellStyle name="Normal 41 19 7 3 2 2 2" xfId="29526" xr:uid="{00000000-0005-0000-0000-0000AF5B0000}"/>
    <cellStyle name="Normal 41 19 7 3 2 2 2 2" xfId="51132" xr:uid="{00000000-0005-0000-0000-0000B05B0000}"/>
    <cellStyle name="Normal 41 19 7 3 2 2 3" xfId="23559" xr:uid="{00000000-0005-0000-0000-0000B15B0000}"/>
    <cellStyle name="Normal 41 19 7 3 2 2 3 2" xfId="45196" xr:uid="{00000000-0005-0000-0000-0000B25B0000}"/>
    <cellStyle name="Normal 41 19 7 3 2 2 4" xfId="39212" xr:uid="{00000000-0005-0000-0000-0000B35B0000}"/>
    <cellStyle name="Normal 41 19 7 3 2 3" xfId="26544" xr:uid="{00000000-0005-0000-0000-0000B45B0000}"/>
    <cellStyle name="Normal 41 19 7 3 2 3 2" xfId="48158" xr:uid="{00000000-0005-0000-0000-0000B55B0000}"/>
    <cellStyle name="Normal 41 19 7 3 2 4" xfId="20577" xr:uid="{00000000-0005-0000-0000-0000B65B0000}"/>
    <cellStyle name="Normal 41 19 7 3 2 4 2" xfId="42219" xr:uid="{00000000-0005-0000-0000-0000B75B0000}"/>
    <cellStyle name="Normal 41 19 7 3 2 5" xfId="36209" xr:uid="{00000000-0005-0000-0000-0000B85B0000}"/>
    <cellStyle name="Normal 41 19 7 3 3" xfId="15446" xr:uid="{00000000-0005-0000-0000-0000B95B0000}"/>
    <cellStyle name="Normal 41 19 7 3 3 2" xfId="18531" xr:uid="{00000000-0005-0000-0000-0000BA5B0000}"/>
    <cellStyle name="Normal 41 19 7 3 3 2 2" xfId="30498" xr:uid="{00000000-0005-0000-0000-0000BB5B0000}"/>
    <cellStyle name="Normal 41 19 7 3 3 2 2 2" xfId="52104" xr:uid="{00000000-0005-0000-0000-0000BC5B0000}"/>
    <cellStyle name="Normal 41 19 7 3 3 2 3" xfId="24531" xr:uid="{00000000-0005-0000-0000-0000BD5B0000}"/>
    <cellStyle name="Normal 41 19 7 3 3 2 3 2" xfId="46168" xr:uid="{00000000-0005-0000-0000-0000BE5B0000}"/>
    <cellStyle name="Normal 41 19 7 3 3 2 4" xfId="40186" xr:uid="{00000000-0005-0000-0000-0000BF5B0000}"/>
    <cellStyle name="Normal 41 19 7 3 3 3" xfId="27516" xr:uid="{00000000-0005-0000-0000-0000C05B0000}"/>
    <cellStyle name="Normal 41 19 7 3 3 3 2" xfId="49130" xr:uid="{00000000-0005-0000-0000-0000C15B0000}"/>
    <cellStyle name="Normal 41 19 7 3 3 4" xfId="21549" xr:uid="{00000000-0005-0000-0000-0000C25B0000}"/>
    <cellStyle name="Normal 41 19 7 3 3 4 2" xfId="43191" xr:uid="{00000000-0005-0000-0000-0000C35B0000}"/>
    <cellStyle name="Normal 41 19 7 3 3 5" xfId="37183" xr:uid="{00000000-0005-0000-0000-0000C45B0000}"/>
    <cellStyle name="Normal 41 19 7 3 4" xfId="16580" xr:uid="{00000000-0005-0000-0000-0000C55B0000}"/>
    <cellStyle name="Normal 41 19 7 3 4 2" xfId="28550" xr:uid="{00000000-0005-0000-0000-0000C65B0000}"/>
    <cellStyle name="Normal 41 19 7 3 4 2 2" xfId="50156" xr:uid="{00000000-0005-0000-0000-0000C75B0000}"/>
    <cellStyle name="Normal 41 19 7 3 4 3" xfId="22583" xr:uid="{00000000-0005-0000-0000-0000C85B0000}"/>
    <cellStyle name="Normal 41 19 7 3 4 3 2" xfId="44220" xr:uid="{00000000-0005-0000-0000-0000C95B0000}"/>
    <cellStyle name="Normal 41 19 7 3 4 4" xfId="38235" xr:uid="{00000000-0005-0000-0000-0000CA5B0000}"/>
    <cellStyle name="Normal 41 19 7 3 5" xfId="25568" xr:uid="{00000000-0005-0000-0000-0000CB5B0000}"/>
    <cellStyle name="Normal 41 19 7 3 5 2" xfId="47185" xr:uid="{00000000-0005-0000-0000-0000CC5B0000}"/>
    <cellStyle name="Normal 41 19 7 3 6" xfId="19601" xr:uid="{00000000-0005-0000-0000-0000CD5B0000}"/>
    <cellStyle name="Normal 41 19 7 3 6 2" xfId="41243" xr:uid="{00000000-0005-0000-0000-0000CE5B0000}"/>
    <cellStyle name="Normal 41 19 7 3 7" xfId="35229" xr:uid="{00000000-0005-0000-0000-0000CF5B0000}"/>
    <cellStyle name="Normal 41 19 7 4" xfId="13831" xr:uid="{00000000-0005-0000-0000-0000D05B0000}"/>
    <cellStyle name="Normal 41 19 7 4 2" xfId="16917" xr:uid="{00000000-0005-0000-0000-0000D15B0000}"/>
    <cellStyle name="Normal 41 19 7 4 2 2" xfId="28886" xr:uid="{00000000-0005-0000-0000-0000D25B0000}"/>
    <cellStyle name="Normal 41 19 7 4 2 2 2" xfId="50492" xr:uid="{00000000-0005-0000-0000-0000D35B0000}"/>
    <cellStyle name="Normal 41 19 7 4 2 3" xfId="22919" xr:uid="{00000000-0005-0000-0000-0000D45B0000}"/>
    <cellStyle name="Normal 41 19 7 4 2 3 2" xfId="44556" xr:uid="{00000000-0005-0000-0000-0000D55B0000}"/>
    <cellStyle name="Normal 41 19 7 4 2 4" xfId="38572" xr:uid="{00000000-0005-0000-0000-0000D65B0000}"/>
    <cellStyle name="Normal 41 19 7 4 3" xfId="25904" xr:uid="{00000000-0005-0000-0000-0000D75B0000}"/>
    <cellStyle name="Normal 41 19 7 4 3 2" xfId="47518" xr:uid="{00000000-0005-0000-0000-0000D85B0000}"/>
    <cellStyle name="Normal 41 19 7 4 4" xfId="19937" xr:uid="{00000000-0005-0000-0000-0000D95B0000}"/>
    <cellStyle name="Normal 41 19 7 4 4 2" xfId="41579" xr:uid="{00000000-0005-0000-0000-0000DA5B0000}"/>
    <cellStyle name="Normal 41 19 7 4 5" xfId="35568" xr:uid="{00000000-0005-0000-0000-0000DB5B0000}"/>
    <cellStyle name="Normal 41 19 7 5" xfId="14805" xr:uid="{00000000-0005-0000-0000-0000DC5B0000}"/>
    <cellStyle name="Normal 41 19 7 5 2" xfId="17890" xr:uid="{00000000-0005-0000-0000-0000DD5B0000}"/>
    <cellStyle name="Normal 41 19 7 5 2 2" xfId="29858" xr:uid="{00000000-0005-0000-0000-0000DE5B0000}"/>
    <cellStyle name="Normal 41 19 7 5 2 2 2" xfId="51464" xr:uid="{00000000-0005-0000-0000-0000DF5B0000}"/>
    <cellStyle name="Normal 41 19 7 5 2 3" xfId="23891" xr:uid="{00000000-0005-0000-0000-0000E05B0000}"/>
    <cellStyle name="Normal 41 19 7 5 2 3 2" xfId="45528" xr:uid="{00000000-0005-0000-0000-0000E15B0000}"/>
    <cellStyle name="Normal 41 19 7 5 2 4" xfId="39545" xr:uid="{00000000-0005-0000-0000-0000E25B0000}"/>
    <cellStyle name="Normal 41 19 7 5 3" xfId="26876" xr:uid="{00000000-0005-0000-0000-0000E35B0000}"/>
    <cellStyle name="Normal 41 19 7 5 3 2" xfId="48490" xr:uid="{00000000-0005-0000-0000-0000E45B0000}"/>
    <cellStyle name="Normal 41 19 7 5 4" xfId="20909" xr:uid="{00000000-0005-0000-0000-0000E55B0000}"/>
    <cellStyle name="Normal 41 19 7 5 4 2" xfId="42551" xr:uid="{00000000-0005-0000-0000-0000E65B0000}"/>
    <cellStyle name="Normal 41 19 7 5 5" xfId="36542" xr:uid="{00000000-0005-0000-0000-0000E75B0000}"/>
    <cellStyle name="Normal 41 19 7 6" xfId="15918" xr:uid="{00000000-0005-0000-0000-0000E85B0000}"/>
    <cellStyle name="Normal 41 19 7 6 2" xfId="27890" xr:uid="{00000000-0005-0000-0000-0000E95B0000}"/>
    <cellStyle name="Normal 41 19 7 6 2 2" xfId="49496" xr:uid="{00000000-0005-0000-0000-0000EA5B0000}"/>
    <cellStyle name="Normal 41 19 7 6 3" xfId="21923" xr:uid="{00000000-0005-0000-0000-0000EB5B0000}"/>
    <cellStyle name="Normal 41 19 7 6 3 2" xfId="43560" xr:uid="{00000000-0005-0000-0000-0000EC5B0000}"/>
    <cellStyle name="Normal 41 19 7 6 4" xfId="37573" xr:uid="{00000000-0005-0000-0000-0000ED5B0000}"/>
    <cellStyle name="Normal 41 19 7 7" xfId="24905" xr:uid="{00000000-0005-0000-0000-0000EE5B0000}"/>
    <cellStyle name="Normal 41 19 7 7 2" xfId="46525" xr:uid="{00000000-0005-0000-0000-0000EF5B0000}"/>
    <cellStyle name="Normal 41 19 7 8" xfId="18938" xr:uid="{00000000-0005-0000-0000-0000F05B0000}"/>
    <cellStyle name="Normal 41 19 7 8 2" xfId="40580" xr:uid="{00000000-0005-0000-0000-0000F15B0000}"/>
    <cellStyle name="Normal 41 19 7 9" xfId="31979" xr:uid="{00000000-0005-0000-0000-0000F25B0000}"/>
    <cellStyle name="Normal 41 19 8" xfId="12895" xr:uid="{00000000-0005-0000-0000-0000F35B0000}"/>
    <cellStyle name="Normal 41 19 8 2" xfId="13894" xr:uid="{00000000-0005-0000-0000-0000F45B0000}"/>
    <cellStyle name="Normal 41 19 8 2 2" xfId="16979" xr:uid="{00000000-0005-0000-0000-0000F55B0000}"/>
    <cellStyle name="Normal 41 19 8 2 2 2" xfId="28948" xr:uid="{00000000-0005-0000-0000-0000F65B0000}"/>
    <cellStyle name="Normal 41 19 8 2 2 2 2" xfId="50554" xr:uid="{00000000-0005-0000-0000-0000F75B0000}"/>
    <cellStyle name="Normal 41 19 8 2 2 3" xfId="22981" xr:uid="{00000000-0005-0000-0000-0000F85B0000}"/>
    <cellStyle name="Normal 41 19 8 2 2 3 2" xfId="44618" xr:uid="{00000000-0005-0000-0000-0000F95B0000}"/>
    <cellStyle name="Normal 41 19 8 2 2 4" xfId="38634" xr:uid="{00000000-0005-0000-0000-0000FA5B0000}"/>
    <cellStyle name="Normal 41 19 8 2 3" xfId="25966" xr:uid="{00000000-0005-0000-0000-0000FB5B0000}"/>
    <cellStyle name="Normal 41 19 8 2 3 2" xfId="47580" xr:uid="{00000000-0005-0000-0000-0000FC5B0000}"/>
    <cellStyle name="Normal 41 19 8 2 4" xfId="19999" xr:uid="{00000000-0005-0000-0000-0000FD5B0000}"/>
    <cellStyle name="Normal 41 19 8 2 4 2" xfId="41641" xr:uid="{00000000-0005-0000-0000-0000FE5B0000}"/>
    <cellStyle name="Normal 41 19 8 2 5" xfId="35631" xr:uid="{00000000-0005-0000-0000-0000FF5B0000}"/>
    <cellStyle name="Normal 41 19 8 3" xfId="14868" xr:uid="{00000000-0005-0000-0000-0000005C0000}"/>
    <cellStyle name="Normal 41 19 8 3 2" xfId="17953" xr:uid="{00000000-0005-0000-0000-0000015C0000}"/>
    <cellStyle name="Normal 41 19 8 3 2 2" xfId="29920" xr:uid="{00000000-0005-0000-0000-0000025C0000}"/>
    <cellStyle name="Normal 41 19 8 3 2 2 2" xfId="51526" xr:uid="{00000000-0005-0000-0000-0000035C0000}"/>
    <cellStyle name="Normal 41 19 8 3 2 3" xfId="23953" xr:uid="{00000000-0005-0000-0000-0000045C0000}"/>
    <cellStyle name="Normal 41 19 8 3 2 3 2" xfId="45590" xr:uid="{00000000-0005-0000-0000-0000055C0000}"/>
    <cellStyle name="Normal 41 19 8 3 2 4" xfId="39608" xr:uid="{00000000-0005-0000-0000-0000065C0000}"/>
    <cellStyle name="Normal 41 19 8 3 3" xfId="26938" xr:uid="{00000000-0005-0000-0000-0000075C0000}"/>
    <cellStyle name="Normal 41 19 8 3 3 2" xfId="48552" xr:uid="{00000000-0005-0000-0000-0000085C0000}"/>
    <cellStyle name="Normal 41 19 8 3 4" xfId="20971" xr:uid="{00000000-0005-0000-0000-0000095C0000}"/>
    <cellStyle name="Normal 41 19 8 3 4 2" xfId="42613" xr:uid="{00000000-0005-0000-0000-00000A5C0000}"/>
    <cellStyle name="Normal 41 19 8 3 5" xfId="36605" xr:uid="{00000000-0005-0000-0000-00000B5C0000}"/>
    <cellStyle name="Normal 41 19 8 4" xfId="16002" xr:uid="{00000000-0005-0000-0000-00000C5C0000}"/>
    <cellStyle name="Normal 41 19 8 4 2" xfId="27972" xr:uid="{00000000-0005-0000-0000-00000D5C0000}"/>
    <cellStyle name="Normal 41 19 8 4 2 2" xfId="49578" xr:uid="{00000000-0005-0000-0000-00000E5C0000}"/>
    <cellStyle name="Normal 41 19 8 4 3" xfId="22005" xr:uid="{00000000-0005-0000-0000-00000F5C0000}"/>
    <cellStyle name="Normal 41 19 8 4 3 2" xfId="43642" xr:uid="{00000000-0005-0000-0000-0000105C0000}"/>
    <cellStyle name="Normal 41 19 8 4 4" xfId="37657" xr:uid="{00000000-0005-0000-0000-0000115C0000}"/>
    <cellStyle name="Normal 41 19 8 5" xfId="24990" xr:uid="{00000000-0005-0000-0000-0000125C0000}"/>
    <cellStyle name="Normal 41 19 8 5 2" xfId="46607" xr:uid="{00000000-0005-0000-0000-0000135C0000}"/>
    <cellStyle name="Normal 41 19 8 6" xfId="19023" xr:uid="{00000000-0005-0000-0000-0000145C0000}"/>
    <cellStyle name="Normal 41 19 8 6 2" xfId="40665" xr:uid="{00000000-0005-0000-0000-0000155C0000}"/>
    <cellStyle name="Normal 41 19 8 7" xfId="34651" xr:uid="{00000000-0005-0000-0000-0000165C0000}"/>
    <cellStyle name="Normal 41 19 9" xfId="13215" xr:uid="{00000000-0005-0000-0000-0000175C0000}"/>
    <cellStyle name="Normal 41 19 9 2" xfId="14214" xr:uid="{00000000-0005-0000-0000-0000185C0000}"/>
    <cellStyle name="Normal 41 19 9 2 2" xfId="17299" xr:uid="{00000000-0005-0000-0000-0000195C0000}"/>
    <cellStyle name="Normal 41 19 9 2 2 2" xfId="29268" xr:uid="{00000000-0005-0000-0000-00001A5C0000}"/>
    <cellStyle name="Normal 41 19 9 2 2 2 2" xfId="50874" xr:uid="{00000000-0005-0000-0000-00001B5C0000}"/>
    <cellStyle name="Normal 41 19 9 2 2 3" xfId="23301" xr:uid="{00000000-0005-0000-0000-00001C5C0000}"/>
    <cellStyle name="Normal 41 19 9 2 2 3 2" xfId="44938" xr:uid="{00000000-0005-0000-0000-00001D5C0000}"/>
    <cellStyle name="Normal 41 19 9 2 2 4" xfId="38954" xr:uid="{00000000-0005-0000-0000-00001E5C0000}"/>
    <cellStyle name="Normal 41 19 9 2 3" xfId="26286" xr:uid="{00000000-0005-0000-0000-00001F5C0000}"/>
    <cellStyle name="Normal 41 19 9 2 3 2" xfId="47900" xr:uid="{00000000-0005-0000-0000-0000205C0000}"/>
    <cellStyle name="Normal 41 19 9 2 4" xfId="20319" xr:uid="{00000000-0005-0000-0000-0000215C0000}"/>
    <cellStyle name="Normal 41 19 9 2 4 2" xfId="41961" xr:uid="{00000000-0005-0000-0000-0000225C0000}"/>
    <cellStyle name="Normal 41 19 9 2 5" xfId="35951" xr:uid="{00000000-0005-0000-0000-0000235C0000}"/>
    <cellStyle name="Normal 41 19 9 3" xfId="15188" xr:uid="{00000000-0005-0000-0000-0000245C0000}"/>
    <cellStyle name="Normal 41 19 9 3 2" xfId="18273" xr:uid="{00000000-0005-0000-0000-0000255C0000}"/>
    <cellStyle name="Normal 41 19 9 3 2 2" xfId="30240" xr:uid="{00000000-0005-0000-0000-0000265C0000}"/>
    <cellStyle name="Normal 41 19 9 3 2 2 2" xfId="51846" xr:uid="{00000000-0005-0000-0000-0000275C0000}"/>
    <cellStyle name="Normal 41 19 9 3 2 3" xfId="24273" xr:uid="{00000000-0005-0000-0000-0000285C0000}"/>
    <cellStyle name="Normal 41 19 9 3 2 3 2" xfId="45910" xr:uid="{00000000-0005-0000-0000-0000295C0000}"/>
    <cellStyle name="Normal 41 19 9 3 2 4" xfId="39928" xr:uid="{00000000-0005-0000-0000-00002A5C0000}"/>
    <cellStyle name="Normal 41 19 9 3 3" xfId="27258" xr:uid="{00000000-0005-0000-0000-00002B5C0000}"/>
    <cellStyle name="Normal 41 19 9 3 3 2" xfId="48872" xr:uid="{00000000-0005-0000-0000-00002C5C0000}"/>
    <cellStyle name="Normal 41 19 9 3 4" xfId="21291" xr:uid="{00000000-0005-0000-0000-00002D5C0000}"/>
    <cellStyle name="Normal 41 19 9 3 4 2" xfId="42933" xr:uid="{00000000-0005-0000-0000-00002E5C0000}"/>
    <cellStyle name="Normal 41 19 9 3 5" xfId="36925" xr:uid="{00000000-0005-0000-0000-00002F5C0000}"/>
    <cellStyle name="Normal 41 19 9 4" xfId="16322" xr:uid="{00000000-0005-0000-0000-0000305C0000}"/>
    <cellStyle name="Normal 41 19 9 4 2" xfId="28292" xr:uid="{00000000-0005-0000-0000-0000315C0000}"/>
    <cellStyle name="Normal 41 19 9 4 2 2" xfId="49898" xr:uid="{00000000-0005-0000-0000-0000325C0000}"/>
    <cellStyle name="Normal 41 19 9 4 3" xfId="22325" xr:uid="{00000000-0005-0000-0000-0000335C0000}"/>
    <cellStyle name="Normal 41 19 9 4 3 2" xfId="43962" xr:uid="{00000000-0005-0000-0000-0000345C0000}"/>
    <cellStyle name="Normal 41 19 9 4 4" xfId="37977" xr:uid="{00000000-0005-0000-0000-0000355C0000}"/>
    <cellStyle name="Normal 41 19 9 5" xfId="25310" xr:uid="{00000000-0005-0000-0000-0000365C0000}"/>
    <cellStyle name="Normal 41 19 9 5 2" xfId="46927" xr:uid="{00000000-0005-0000-0000-0000375C0000}"/>
    <cellStyle name="Normal 41 19 9 6" xfId="19343" xr:uid="{00000000-0005-0000-0000-0000385C0000}"/>
    <cellStyle name="Normal 41 19 9 6 2" xfId="40985" xr:uid="{00000000-0005-0000-0000-0000395C0000}"/>
    <cellStyle name="Normal 41 19 9 7" xfId="34971" xr:uid="{00000000-0005-0000-0000-00003A5C0000}"/>
    <cellStyle name="Normal 41 2" xfId="5660" xr:uid="{00000000-0005-0000-0000-00003B5C0000}"/>
    <cellStyle name="Normal 41 2 10" xfId="13573" xr:uid="{00000000-0005-0000-0000-00003C5C0000}"/>
    <cellStyle name="Normal 41 2 10 2" xfId="16659" xr:uid="{00000000-0005-0000-0000-00003D5C0000}"/>
    <cellStyle name="Normal 41 2 10 2 2" xfId="28629" xr:uid="{00000000-0005-0000-0000-00003E5C0000}"/>
    <cellStyle name="Normal 41 2 10 2 2 2" xfId="50235" xr:uid="{00000000-0005-0000-0000-00003F5C0000}"/>
    <cellStyle name="Normal 41 2 10 2 3" xfId="22662" xr:uid="{00000000-0005-0000-0000-0000405C0000}"/>
    <cellStyle name="Normal 41 2 10 2 3 2" xfId="44299" xr:uid="{00000000-0005-0000-0000-0000415C0000}"/>
    <cellStyle name="Normal 41 2 10 2 4" xfId="38314" xr:uid="{00000000-0005-0000-0000-0000425C0000}"/>
    <cellStyle name="Normal 41 2 10 3" xfId="25647" xr:uid="{00000000-0005-0000-0000-0000435C0000}"/>
    <cellStyle name="Normal 41 2 10 3 2" xfId="47261" xr:uid="{00000000-0005-0000-0000-0000445C0000}"/>
    <cellStyle name="Normal 41 2 10 4" xfId="19680" xr:uid="{00000000-0005-0000-0000-0000455C0000}"/>
    <cellStyle name="Normal 41 2 10 4 2" xfId="41322" xr:uid="{00000000-0005-0000-0000-0000465C0000}"/>
    <cellStyle name="Normal 41 2 10 5" xfId="35310" xr:uid="{00000000-0005-0000-0000-0000475C0000}"/>
    <cellStyle name="Normal 41 2 11" xfId="14548" xr:uid="{00000000-0005-0000-0000-0000485C0000}"/>
    <cellStyle name="Normal 41 2 11 2" xfId="17633" xr:uid="{00000000-0005-0000-0000-0000495C0000}"/>
    <cellStyle name="Normal 41 2 11 2 2" xfId="29601" xr:uid="{00000000-0005-0000-0000-00004A5C0000}"/>
    <cellStyle name="Normal 41 2 11 2 2 2" xfId="51207" xr:uid="{00000000-0005-0000-0000-00004B5C0000}"/>
    <cellStyle name="Normal 41 2 11 2 3" xfId="23634" xr:uid="{00000000-0005-0000-0000-00004C5C0000}"/>
    <cellStyle name="Normal 41 2 11 2 3 2" xfId="45271" xr:uid="{00000000-0005-0000-0000-00004D5C0000}"/>
    <cellStyle name="Normal 41 2 11 2 4" xfId="39288" xr:uid="{00000000-0005-0000-0000-00004E5C0000}"/>
    <cellStyle name="Normal 41 2 11 3" xfId="26619" xr:uid="{00000000-0005-0000-0000-00004F5C0000}"/>
    <cellStyle name="Normal 41 2 11 3 2" xfId="48233" xr:uid="{00000000-0005-0000-0000-0000505C0000}"/>
    <cellStyle name="Normal 41 2 11 4" xfId="20652" xr:uid="{00000000-0005-0000-0000-0000515C0000}"/>
    <cellStyle name="Normal 41 2 11 4 2" xfId="42294" xr:uid="{00000000-0005-0000-0000-0000525C0000}"/>
    <cellStyle name="Normal 41 2 11 5" xfId="36285" xr:uid="{00000000-0005-0000-0000-0000535C0000}"/>
    <cellStyle name="Normal 41 2 12" xfId="15661" xr:uid="{00000000-0005-0000-0000-0000545C0000}"/>
    <cellStyle name="Normal 41 2 12 2" xfId="27633" xr:uid="{00000000-0005-0000-0000-0000555C0000}"/>
    <cellStyle name="Normal 41 2 12 2 2" xfId="49239" xr:uid="{00000000-0005-0000-0000-0000565C0000}"/>
    <cellStyle name="Normal 41 2 12 3" xfId="21666" xr:uid="{00000000-0005-0000-0000-0000575C0000}"/>
    <cellStyle name="Normal 41 2 12 3 2" xfId="43303" xr:uid="{00000000-0005-0000-0000-0000585C0000}"/>
    <cellStyle name="Normal 41 2 12 4" xfId="37316" xr:uid="{00000000-0005-0000-0000-0000595C0000}"/>
    <cellStyle name="Normal 41 2 13" xfId="24648" xr:uid="{00000000-0005-0000-0000-00005A5C0000}"/>
    <cellStyle name="Normal 41 2 13 2" xfId="46268" xr:uid="{00000000-0005-0000-0000-00005B5C0000}"/>
    <cellStyle name="Normal 41 2 14" xfId="18681" xr:uid="{00000000-0005-0000-0000-00005C5C0000}"/>
    <cellStyle name="Normal 41 2 14 2" xfId="40323" xr:uid="{00000000-0005-0000-0000-00005D5C0000}"/>
    <cellStyle name="Normal 41 2 15" xfId="31246" xr:uid="{00000000-0005-0000-0000-00005E5C0000}"/>
    <cellStyle name="Normal 41 2 2" xfId="7288" xr:uid="{00000000-0005-0000-0000-00005F5C0000}"/>
    <cellStyle name="Normal 41 2 2 2" xfId="12985" xr:uid="{00000000-0005-0000-0000-0000605C0000}"/>
    <cellStyle name="Normal 41 2 2 2 2" xfId="13984" xr:uid="{00000000-0005-0000-0000-0000615C0000}"/>
    <cellStyle name="Normal 41 2 2 2 2 2" xfId="17069" xr:uid="{00000000-0005-0000-0000-0000625C0000}"/>
    <cellStyle name="Normal 41 2 2 2 2 2 2" xfId="29038" xr:uid="{00000000-0005-0000-0000-0000635C0000}"/>
    <cellStyle name="Normal 41 2 2 2 2 2 2 2" xfId="50644" xr:uid="{00000000-0005-0000-0000-0000645C0000}"/>
    <cellStyle name="Normal 41 2 2 2 2 2 3" xfId="23071" xr:uid="{00000000-0005-0000-0000-0000655C0000}"/>
    <cellStyle name="Normal 41 2 2 2 2 2 3 2" xfId="44708" xr:uid="{00000000-0005-0000-0000-0000665C0000}"/>
    <cellStyle name="Normal 41 2 2 2 2 2 4" xfId="38724" xr:uid="{00000000-0005-0000-0000-0000675C0000}"/>
    <cellStyle name="Normal 41 2 2 2 2 3" xfId="26056" xr:uid="{00000000-0005-0000-0000-0000685C0000}"/>
    <cellStyle name="Normal 41 2 2 2 2 3 2" xfId="47670" xr:uid="{00000000-0005-0000-0000-0000695C0000}"/>
    <cellStyle name="Normal 41 2 2 2 2 4" xfId="20089" xr:uid="{00000000-0005-0000-0000-00006A5C0000}"/>
    <cellStyle name="Normal 41 2 2 2 2 4 2" xfId="41731" xr:uid="{00000000-0005-0000-0000-00006B5C0000}"/>
    <cellStyle name="Normal 41 2 2 2 2 5" xfId="35721" xr:uid="{00000000-0005-0000-0000-00006C5C0000}"/>
    <cellStyle name="Normal 41 2 2 2 3" xfId="14958" xr:uid="{00000000-0005-0000-0000-00006D5C0000}"/>
    <cellStyle name="Normal 41 2 2 2 3 2" xfId="18043" xr:uid="{00000000-0005-0000-0000-00006E5C0000}"/>
    <cellStyle name="Normal 41 2 2 2 3 2 2" xfId="30010" xr:uid="{00000000-0005-0000-0000-00006F5C0000}"/>
    <cellStyle name="Normal 41 2 2 2 3 2 2 2" xfId="51616" xr:uid="{00000000-0005-0000-0000-0000705C0000}"/>
    <cellStyle name="Normal 41 2 2 2 3 2 3" xfId="24043" xr:uid="{00000000-0005-0000-0000-0000715C0000}"/>
    <cellStyle name="Normal 41 2 2 2 3 2 3 2" xfId="45680" xr:uid="{00000000-0005-0000-0000-0000725C0000}"/>
    <cellStyle name="Normal 41 2 2 2 3 2 4" xfId="39698" xr:uid="{00000000-0005-0000-0000-0000735C0000}"/>
    <cellStyle name="Normal 41 2 2 2 3 3" xfId="27028" xr:uid="{00000000-0005-0000-0000-0000745C0000}"/>
    <cellStyle name="Normal 41 2 2 2 3 3 2" xfId="48642" xr:uid="{00000000-0005-0000-0000-0000755C0000}"/>
    <cellStyle name="Normal 41 2 2 2 3 4" xfId="21061" xr:uid="{00000000-0005-0000-0000-0000765C0000}"/>
    <cellStyle name="Normal 41 2 2 2 3 4 2" xfId="42703" xr:uid="{00000000-0005-0000-0000-0000775C0000}"/>
    <cellStyle name="Normal 41 2 2 2 3 5" xfId="36695" xr:uid="{00000000-0005-0000-0000-0000785C0000}"/>
    <cellStyle name="Normal 41 2 2 2 4" xfId="16092" xr:uid="{00000000-0005-0000-0000-0000795C0000}"/>
    <cellStyle name="Normal 41 2 2 2 4 2" xfId="28062" xr:uid="{00000000-0005-0000-0000-00007A5C0000}"/>
    <cellStyle name="Normal 41 2 2 2 4 2 2" xfId="49668" xr:uid="{00000000-0005-0000-0000-00007B5C0000}"/>
    <cellStyle name="Normal 41 2 2 2 4 3" xfId="22095" xr:uid="{00000000-0005-0000-0000-00007C5C0000}"/>
    <cellStyle name="Normal 41 2 2 2 4 3 2" xfId="43732" xr:uid="{00000000-0005-0000-0000-00007D5C0000}"/>
    <cellStyle name="Normal 41 2 2 2 4 4" xfId="37747" xr:uid="{00000000-0005-0000-0000-00007E5C0000}"/>
    <cellStyle name="Normal 41 2 2 2 5" xfId="25080" xr:uid="{00000000-0005-0000-0000-00007F5C0000}"/>
    <cellStyle name="Normal 41 2 2 2 5 2" xfId="46697" xr:uid="{00000000-0005-0000-0000-0000805C0000}"/>
    <cellStyle name="Normal 41 2 2 2 6" xfId="19113" xr:uid="{00000000-0005-0000-0000-0000815C0000}"/>
    <cellStyle name="Normal 41 2 2 2 6 2" xfId="40755" xr:uid="{00000000-0005-0000-0000-0000825C0000}"/>
    <cellStyle name="Normal 41 2 2 2 7" xfId="34741" xr:uid="{00000000-0005-0000-0000-0000835C0000}"/>
    <cellStyle name="Normal 41 2 2 3" xfId="13305" xr:uid="{00000000-0005-0000-0000-0000845C0000}"/>
    <cellStyle name="Normal 41 2 2 3 2" xfId="14304" xr:uid="{00000000-0005-0000-0000-0000855C0000}"/>
    <cellStyle name="Normal 41 2 2 3 2 2" xfId="17389" xr:uid="{00000000-0005-0000-0000-0000865C0000}"/>
    <cellStyle name="Normal 41 2 2 3 2 2 2" xfId="29358" xr:uid="{00000000-0005-0000-0000-0000875C0000}"/>
    <cellStyle name="Normal 41 2 2 3 2 2 2 2" xfId="50964" xr:uid="{00000000-0005-0000-0000-0000885C0000}"/>
    <cellStyle name="Normal 41 2 2 3 2 2 3" xfId="23391" xr:uid="{00000000-0005-0000-0000-0000895C0000}"/>
    <cellStyle name="Normal 41 2 2 3 2 2 3 2" xfId="45028" xr:uid="{00000000-0005-0000-0000-00008A5C0000}"/>
    <cellStyle name="Normal 41 2 2 3 2 2 4" xfId="39044" xr:uid="{00000000-0005-0000-0000-00008B5C0000}"/>
    <cellStyle name="Normal 41 2 2 3 2 3" xfId="26376" xr:uid="{00000000-0005-0000-0000-00008C5C0000}"/>
    <cellStyle name="Normal 41 2 2 3 2 3 2" xfId="47990" xr:uid="{00000000-0005-0000-0000-00008D5C0000}"/>
    <cellStyle name="Normal 41 2 2 3 2 4" xfId="20409" xr:uid="{00000000-0005-0000-0000-00008E5C0000}"/>
    <cellStyle name="Normal 41 2 2 3 2 4 2" xfId="42051" xr:uid="{00000000-0005-0000-0000-00008F5C0000}"/>
    <cellStyle name="Normal 41 2 2 3 2 5" xfId="36041" xr:uid="{00000000-0005-0000-0000-0000905C0000}"/>
    <cellStyle name="Normal 41 2 2 3 3" xfId="15278" xr:uid="{00000000-0005-0000-0000-0000915C0000}"/>
    <cellStyle name="Normal 41 2 2 3 3 2" xfId="18363" xr:uid="{00000000-0005-0000-0000-0000925C0000}"/>
    <cellStyle name="Normal 41 2 2 3 3 2 2" xfId="30330" xr:uid="{00000000-0005-0000-0000-0000935C0000}"/>
    <cellStyle name="Normal 41 2 2 3 3 2 2 2" xfId="51936" xr:uid="{00000000-0005-0000-0000-0000945C0000}"/>
    <cellStyle name="Normal 41 2 2 3 3 2 3" xfId="24363" xr:uid="{00000000-0005-0000-0000-0000955C0000}"/>
    <cellStyle name="Normal 41 2 2 3 3 2 3 2" xfId="46000" xr:uid="{00000000-0005-0000-0000-0000965C0000}"/>
    <cellStyle name="Normal 41 2 2 3 3 2 4" xfId="40018" xr:uid="{00000000-0005-0000-0000-0000975C0000}"/>
    <cellStyle name="Normal 41 2 2 3 3 3" xfId="27348" xr:uid="{00000000-0005-0000-0000-0000985C0000}"/>
    <cellStyle name="Normal 41 2 2 3 3 3 2" xfId="48962" xr:uid="{00000000-0005-0000-0000-0000995C0000}"/>
    <cellStyle name="Normal 41 2 2 3 3 4" xfId="21381" xr:uid="{00000000-0005-0000-0000-00009A5C0000}"/>
    <cellStyle name="Normal 41 2 2 3 3 4 2" xfId="43023" xr:uid="{00000000-0005-0000-0000-00009B5C0000}"/>
    <cellStyle name="Normal 41 2 2 3 3 5" xfId="37015" xr:uid="{00000000-0005-0000-0000-00009C5C0000}"/>
    <cellStyle name="Normal 41 2 2 3 4" xfId="16412" xr:uid="{00000000-0005-0000-0000-00009D5C0000}"/>
    <cellStyle name="Normal 41 2 2 3 4 2" xfId="28382" xr:uid="{00000000-0005-0000-0000-00009E5C0000}"/>
    <cellStyle name="Normal 41 2 2 3 4 2 2" xfId="49988" xr:uid="{00000000-0005-0000-0000-00009F5C0000}"/>
    <cellStyle name="Normal 41 2 2 3 4 3" xfId="22415" xr:uid="{00000000-0005-0000-0000-0000A05C0000}"/>
    <cellStyle name="Normal 41 2 2 3 4 3 2" xfId="44052" xr:uid="{00000000-0005-0000-0000-0000A15C0000}"/>
    <cellStyle name="Normal 41 2 2 3 4 4" xfId="38067" xr:uid="{00000000-0005-0000-0000-0000A25C0000}"/>
    <cellStyle name="Normal 41 2 2 3 5" xfId="25400" xr:uid="{00000000-0005-0000-0000-0000A35C0000}"/>
    <cellStyle name="Normal 41 2 2 3 5 2" xfId="47017" xr:uid="{00000000-0005-0000-0000-0000A45C0000}"/>
    <cellStyle name="Normal 41 2 2 3 6" xfId="19433" xr:uid="{00000000-0005-0000-0000-0000A55C0000}"/>
    <cellStyle name="Normal 41 2 2 3 6 2" xfId="41075" xr:uid="{00000000-0005-0000-0000-0000A65C0000}"/>
    <cellStyle name="Normal 41 2 2 3 7" xfId="35061" xr:uid="{00000000-0005-0000-0000-0000A75C0000}"/>
    <cellStyle name="Normal 41 2 2 4" xfId="13663" xr:uid="{00000000-0005-0000-0000-0000A85C0000}"/>
    <cellStyle name="Normal 41 2 2 4 2" xfId="16749" xr:uid="{00000000-0005-0000-0000-0000A95C0000}"/>
    <cellStyle name="Normal 41 2 2 4 2 2" xfId="28718" xr:uid="{00000000-0005-0000-0000-0000AA5C0000}"/>
    <cellStyle name="Normal 41 2 2 4 2 2 2" xfId="50324" xr:uid="{00000000-0005-0000-0000-0000AB5C0000}"/>
    <cellStyle name="Normal 41 2 2 4 2 3" xfId="22751" xr:uid="{00000000-0005-0000-0000-0000AC5C0000}"/>
    <cellStyle name="Normal 41 2 2 4 2 3 2" xfId="44388" xr:uid="{00000000-0005-0000-0000-0000AD5C0000}"/>
    <cellStyle name="Normal 41 2 2 4 2 4" xfId="38404" xr:uid="{00000000-0005-0000-0000-0000AE5C0000}"/>
    <cellStyle name="Normal 41 2 2 4 3" xfId="25736" xr:uid="{00000000-0005-0000-0000-0000AF5C0000}"/>
    <cellStyle name="Normal 41 2 2 4 3 2" xfId="47350" xr:uid="{00000000-0005-0000-0000-0000B05C0000}"/>
    <cellStyle name="Normal 41 2 2 4 4" xfId="19769" xr:uid="{00000000-0005-0000-0000-0000B15C0000}"/>
    <cellStyle name="Normal 41 2 2 4 4 2" xfId="41411" xr:uid="{00000000-0005-0000-0000-0000B25C0000}"/>
    <cellStyle name="Normal 41 2 2 4 5" xfId="35400" xr:uid="{00000000-0005-0000-0000-0000B35C0000}"/>
    <cellStyle name="Normal 41 2 2 5" xfId="14637" xr:uid="{00000000-0005-0000-0000-0000B45C0000}"/>
    <cellStyle name="Normal 41 2 2 5 2" xfId="17722" xr:uid="{00000000-0005-0000-0000-0000B55C0000}"/>
    <cellStyle name="Normal 41 2 2 5 2 2" xfId="29690" xr:uid="{00000000-0005-0000-0000-0000B65C0000}"/>
    <cellStyle name="Normal 41 2 2 5 2 2 2" xfId="51296" xr:uid="{00000000-0005-0000-0000-0000B75C0000}"/>
    <cellStyle name="Normal 41 2 2 5 2 3" xfId="23723" xr:uid="{00000000-0005-0000-0000-0000B85C0000}"/>
    <cellStyle name="Normal 41 2 2 5 2 3 2" xfId="45360" xr:uid="{00000000-0005-0000-0000-0000B95C0000}"/>
    <cellStyle name="Normal 41 2 2 5 2 4" xfId="39377" xr:uid="{00000000-0005-0000-0000-0000BA5C0000}"/>
    <cellStyle name="Normal 41 2 2 5 3" xfId="26708" xr:uid="{00000000-0005-0000-0000-0000BB5C0000}"/>
    <cellStyle name="Normal 41 2 2 5 3 2" xfId="48322" xr:uid="{00000000-0005-0000-0000-0000BC5C0000}"/>
    <cellStyle name="Normal 41 2 2 5 4" xfId="20741" xr:uid="{00000000-0005-0000-0000-0000BD5C0000}"/>
    <cellStyle name="Normal 41 2 2 5 4 2" xfId="42383" xr:uid="{00000000-0005-0000-0000-0000BE5C0000}"/>
    <cellStyle name="Normal 41 2 2 5 5" xfId="36374" xr:uid="{00000000-0005-0000-0000-0000BF5C0000}"/>
    <cellStyle name="Normal 41 2 2 6" xfId="15750" xr:uid="{00000000-0005-0000-0000-0000C05C0000}"/>
    <cellStyle name="Normal 41 2 2 6 2" xfId="27722" xr:uid="{00000000-0005-0000-0000-0000C15C0000}"/>
    <cellStyle name="Normal 41 2 2 6 2 2" xfId="49328" xr:uid="{00000000-0005-0000-0000-0000C25C0000}"/>
    <cellStyle name="Normal 41 2 2 6 3" xfId="21755" xr:uid="{00000000-0005-0000-0000-0000C35C0000}"/>
    <cellStyle name="Normal 41 2 2 6 3 2" xfId="43392" xr:uid="{00000000-0005-0000-0000-0000C45C0000}"/>
    <cellStyle name="Normal 41 2 2 6 4" xfId="37405" xr:uid="{00000000-0005-0000-0000-0000C55C0000}"/>
    <cellStyle name="Normal 41 2 2 7" xfId="24737" xr:uid="{00000000-0005-0000-0000-0000C65C0000}"/>
    <cellStyle name="Normal 41 2 2 7 2" xfId="46357" xr:uid="{00000000-0005-0000-0000-0000C75C0000}"/>
    <cellStyle name="Normal 41 2 2 8" xfId="18770" xr:uid="{00000000-0005-0000-0000-0000C85C0000}"/>
    <cellStyle name="Normal 41 2 2 8 2" xfId="40412" xr:uid="{00000000-0005-0000-0000-0000C95C0000}"/>
    <cellStyle name="Normal 41 2 2 9" xfId="31583" xr:uid="{00000000-0005-0000-0000-0000CA5C0000}"/>
    <cellStyle name="Normal 41 2 3" xfId="6998" xr:uid="{00000000-0005-0000-0000-0000CB5C0000}"/>
    <cellStyle name="Normal 41 2 3 2" xfId="12941" xr:uid="{00000000-0005-0000-0000-0000CC5C0000}"/>
    <cellStyle name="Normal 41 2 3 2 2" xfId="13940" xr:uid="{00000000-0005-0000-0000-0000CD5C0000}"/>
    <cellStyle name="Normal 41 2 3 2 2 2" xfId="17025" xr:uid="{00000000-0005-0000-0000-0000CE5C0000}"/>
    <cellStyle name="Normal 41 2 3 2 2 2 2" xfId="28994" xr:uid="{00000000-0005-0000-0000-0000CF5C0000}"/>
    <cellStyle name="Normal 41 2 3 2 2 2 2 2" xfId="50600" xr:uid="{00000000-0005-0000-0000-0000D05C0000}"/>
    <cellStyle name="Normal 41 2 3 2 2 2 3" xfId="23027" xr:uid="{00000000-0005-0000-0000-0000D15C0000}"/>
    <cellStyle name="Normal 41 2 3 2 2 2 3 2" xfId="44664" xr:uid="{00000000-0005-0000-0000-0000D25C0000}"/>
    <cellStyle name="Normal 41 2 3 2 2 2 4" xfId="38680" xr:uid="{00000000-0005-0000-0000-0000D35C0000}"/>
    <cellStyle name="Normal 41 2 3 2 2 3" xfId="26012" xr:uid="{00000000-0005-0000-0000-0000D45C0000}"/>
    <cellStyle name="Normal 41 2 3 2 2 3 2" xfId="47626" xr:uid="{00000000-0005-0000-0000-0000D55C0000}"/>
    <cellStyle name="Normal 41 2 3 2 2 4" xfId="20045" xr:uid="{00000000-0005-0000-0000-0000D65C0000}"/>
    <cellStyle name="Normal 41 2 3 2 2 4 2" xfId="41687" xr:uid="{00000000-0005-0000-0000-0000D75C0000}"/>
    <cellStyle name="Normal 41 2 3 2 2 5" xfId="35677" xr:uid="{00000000-0005-0000-0000-0000D85C0000}"/>
    <cellStyle name="Normal 41 2 3 2 3" xfId="14914" xr:uid="{00000000-0005-0000-0000-0000D95C0000}"/>
    <cellStyle name="Normal 41 2 3 2 3 2" xfId="17999" xr:uid="{00000000-0005-0000-0000-0000DA5C0000}"/>
    <cellStyle name="Normal 41 2 3 2 3 2 2" xfId="29966" xr:uid="{00000000-0005-0000-0000-0000DB5C0000}"/>
    <cellStyle name="Normal 41 2 3 2 3 2 2 2" xfId="51572" xr:uid="{00000000-0005-0000-0000-0000DC5C0000}"/>
    <cellStyle name="Normal 41 2 3 2 3 2 3" xfId="23999" xr:uid="{00000000-0005-0000-0000-0000DD5C0000}"/>
    <cellStyle name="Normal 41 2 3 2 3 2 3 2" xfId="45636" xr:uid="{00000000-0005-0000-0000-0000DE5C0000}"/>
    <cellStyle name="Normal 41 2 3 2 3 2 4" xfId="39654" xr:uid="{00000000-0005-0000-0000-0000DF5C0000}"/>
    <cellStyle name="Normal 41 2 3 2 3 3" xfId="26984" xr:uid="{00000000-0005-0000-0000-0000E05C0000}"/>
    <cellStyle name="Normal 41 2 3 2 3 3 2" xfId="48598" xr:uid="{00000000-0005-0000-0000-0000E15C0000}"/>
    <cellStyle name="Normal 41 2 3 2 3 4" xfId="21017" xr:uid="{00000000-0005-0000-0000-0000E25C0000}"/>
    <cellStyle name="Normal 41 2 3 2 3 4 2" xfId="42659" xr:uid="{00000000-0005-0000-0000-0000E35C0000}"/>
    <cellStyle name="Normal 41 2 3 2 3 5" xfId="36651" xr:uid="{00000000-0005-0000-0000-0000E45C0000}"/>
    <cellStyle name="Normal 41 2 3 2 4" xfId="16048" xr:uid="{00000000-0005-0000-0000-0000E55C0000}"/>
    <cellStyle name="Normal 41 2 3 2 4 2" xfId="28018" xr:uid="{00000000-0005-0000-0000-0000E65C0000}"/>
    <cellStyle name="Normal 41 2 3 2 4 2 2" xfId="49624" xr:uid="{00000000-0005-0000-0000-0000E75C0000}"/>
    <cellStyle name="Normal 41 2 3 2 4 3" xfId="22051" xr:uid="{00000000-0005-0000-0000-0000E85C0000}"/>
    <cellStyle name="Normal 41 2 3 2 4 3 2" xfId="43688" xr:uid="{00000000-0005-0000-0000-0000E95C0000}"/>
    <cellStyle name="Normal 41 2 3 2 4 4" xfId="37703" xr:uid="{00000000-0005-0000-0000-0000EA5C0000}"/>
    <cellStyle name="Normal 41 2 3 2 5" xfId="25036" xr:uid="{00000000-0005-0000-0000-0000EB5C0000}"/>
    <cellStyle name="Normal 41 2 3 2 5 2" xfId="46653" xr:uid="{00000000-0005-0000-0000-0000EC5C0000}"/>
    <cellStyle name="Normal 41 2 3 2 6" xfId="19069" xr:uid="{00000000-0005-0000-0000-0000ED5C0000}"/>
    <cellStyle name="Normal 41 2 3 2 6 2" xfId="40711" xr:uid="{00000000-0005-0000-0000-0000EE5C0000}"/>
    <cellStyle name="Normal 41 2 3 2 7" xfId="34697" xr:uid="{00000000-0005-0000-0000-0000EF5C0000}"/>
    <cellStyle name="Normal 41 2 3 3" xfId="13261" xr:uid="{00000000-0005-0000-0000-0000F05C0000}"/>
    <cellStyle name="Normal 41 2 3 3 2" xfId="14260" xr:uid="{00000000-0005-0000-0000-0000F15C0000}"/>
    <cellStyle name="Normal 41 2 3 3 2 2" xfId="17345" xr:uid="{00000000-0005-0000-0000-0000F25C0000}"/>
    <cellStyle name="Normal 41 2 3 3 2 2 2" xfId="29314" xr:uid="{00000000-0005-0000-0000-0000F35C0000}"/>
    <cellStyle name="Normal 41 2 3 3 2 2 2 2" xfId="50920" xr:uid="{00000000-0005-0000-0000-0000F45C0000}"/>
    <cellStyle name="Normal 41 2 3 3 2 2 3" xfId="23347" xr:uid="{00000000-0005-0000-0000-0000F55C0000}"/>
    <cellStyle name="Normal 41 2 3 3 2 2 3 2" xfId="44984" xr:uid="{00000000-0005-0000-0000-0000F65C0000}"/>
    <cellStyle name="Normal 41 2 3 3 2 2 4" xfId="39000" xr:uid="{00000000-0005-0000-0000-0000F75C0000}"/>
    <cellStyle name="Normal 41 2 3 3 2 3" xfId="26332" xr:uid="{00000000-0005-0000-0000-0000F85C0000}"/>
    <cellStyle name="Normal 41 2 3 3 2 3 2" xfId="47946" xr:uid="{00000000-0005-0000-0000-0000F95C0000}"/>
    <cellStyle name="Normal 41 2 3 3 2 4" xfId="20365" xr:uid="{00000000-0005-0000-0000-0000FA5C0000}"/>
    <cellStyle name="Normal 41 2 3 3 2 4 2" xfId="42007" xr:uid="{00000000-0005-0000-0000-0000FB5C0000}"/>
    <cellStyle name="Normal 41 2 3 3 2 5" xfId="35997" xr:uid="{00000000-0005-0000-0000-0000FC5C0000}"/>
    <cellStyle name="Normal 41 2 3 3 3" xfId="15234" xr:uid="{00000000-0005-0000-0000-0000FD5C0000}"/>
    <cellStyle name="Normal 41 2 3 3 3 2" xfId="18319" xr:uid="{00000000-0005-0000-0000-0000FE5C0000}"/>
    <cellStyle name="Normal 41 2 3 3 3 2 2" xfId="30286" xr:uid="{00000000-0005-0000-0000-0000FF5C0000}"/>
    <cellStyle name="Normal 41 2 3 3 3 2 2 2" xfId="51892" xr:uid="{00000000-0005-0000-0000-0000005D0000}"/>
    <cellStyle name="Normal 41 2 3 3 3 2 3" xfId="24319" xr:uid="{00000000-0005-0000-0000-0000015D0000}"/>
    <cellStyle name="Normal 41 2 3 3 3 2 3 2" xfId="45956" xr:uid="{00000000-0005-0000-0000-0000025D0000}"/>
    <cellStyle name="Normal 41 2 3 3 3 2 4" xfId="39974" xr:uid="{00000000-0005-0000-0000-0000035D0000}"/>
    <cellStyle name="Normal 41 2 3 3 3 3" xfId="27304" xr:uid="{00000000-0005-0000-0000-0000045D0000}"/>
    <cellStyle name="Normal 41 2 3 3 3 3 2" xfId="48918" xr:uid="{00000000-0005-0000-0000-0000055D0000}"/>
    <cellStyle name="Normal 41 2 3 3 3 4" xfId="21337" xr:uid="{00000000-0005-0000-0000-0000065D0000}"/>
    <cellStyle name="Normal 41 2 3 3 3 4 2" xfId="42979" xr:uid="{00000000-0005-0000-0000-0000075D0000}"/>
    <cellStyle name="Normal 41 2 3 3 3 5" xfId="36971" xr:uid="{00000000-0005-0000-0000-0000085D0000}"/>
    <cellStyle name="Normal 41 2 3 3 4" xfId="16368" xr:uid="{00000000-0005-0000-0000-0000095D0000}"/>
    <cellStyle name="Normal 41 2 3 3 4 2" xfId="28338" xr:uid="{00000000-0005-0000-0000-00000A5D0000}"/>
    <cellStyle name="Normal 41 2 3 3 4 2 2" xfId="49944" xr:uid="{00000000-0005-0000-0000-00000B5D0000}"/>
    <cellStyle name="Normal 41 2 3 3 4 3" xfId="22371" xr:uid="{00000000-0005-0000-0000-00000C5D0000}"/>
    <cellStyle name="Normal 41 2 3 3 4 3 2" xfId="44008" xr:uid="{00000000-0005-0000-0000-00000D5D0000}"/>
    <cellStyle name="Normal 41 2 3 3 4 4" xfId="38023" xr:uid="{00000000-0005-0000-0000-00000E5D0000}"/>
    <cellStyle name="Normal 41 2 3 3 5" xfId="25356" xr:uid="{00000000-0005-0000-0000-00000F5D0000}"/>
    <cellStyle name="Normal 41 2 3 3 5 2" xfId="46973" xr:uid="{00000000-0005-0000-0000-0000105D0000}"/>
    <cellStyle name="Normal 41 2 3 3 6" xfId="19389" xr:uid="{00000000-0005-0000-0000-0000115D0000}"/>
    <cellStyle name="Normal 41 2 3 3 6 2" xfId="41031" xr:uid="{00000000-0005-0000-0000-0000125D0000}"/>
    <cellStyle name="Normal 41 2 3 3 7" xfId="35017" xr:uid="{00000000-0005-0000-0000-0000135D0000}"/>
    <cellStyle name="Normal 41 2 3 4" xfId="13619" xr:uid="{00000000-0005-0000-0000-0000145D0000}"/>
    <cellStyle name="Normal 41 2 3 4 2" xfId="16705" xr:uid="{00000000-0005-0000-0000-0000155D0000}"/>
    <cellStyle name="Normal 41 2 3 4 2 2" xfId="28674" xr:uid="{00000000-0005-0000-0000-0000165D0000}"/>
    <cellStyle name="Normal 41 2 3 4 2 2 2" xfId="50280" xr:uid="{00000000-0005-0000-0000-0000175D0000}"/>
    <cellStyle name="Normal 41 2 3 4 2 3" xfId="22707" xr:uid="{00000000-0005-0000-0000-0000185D0000}"/>
    <cellStyle name="Normal 41 2 3 4 2 3 2" xfId="44344" xr:uid="{00000000-0005-0000-0000-0000195D0000}"/>
    <cellStyle name="Normal 41 2 3 4 2 4" xfId="38360" xr:uid="{00000000-0005-0000-0000-00001A5D0000}"/>
    <cellStyle name="Normal 41 2 3 4 3" xfId="25692" xr:uid="{00000000-0005-0000-0000-00001B5D0000}"/>
    <cellStyle name="Normal 41 2 3 4 3 2" xfId="47306" xr:uid="{00000000-0005-0000-0000-00001C5D0000}"/>
    <cellStyle name="Normal 41 2 3 4 4" xfId="19725" xr:uid="{00000000-0005-0000-0000-00001D5D0000}"/>
    <cellStyle name="Normal 41 2 3 4 4 2" xfId="41367" xr:uid="{00000000-0005-0000-0000-00001E5D0000}"/>
    <cellStyle name="Normal 41 2 3 4 5" xfId="35356" xr:uid="{00000000-0005-0000-0000-00001F5D0000}"/>
    <cellStyle name="Normal 41 2 3 5" xfId="14593" xr:uid="{00000000-0005-0000-0000-0000205D0000}"/>
    <cellStyle name="Normal 41 2 3 5 2" xfId="17678" xr:uid="{00000000-0005-0000-0000-0000215D0000}"/>
    <cellStyle name="Normal 41 2 3 5 2 2" xfId="29646" xr:uid="{00000000-0005-0000-0000-0000225D0000}"/>
    <cellStyle name="Normal 41 2 3 5 2 2 2" xfId="51252" xr:uid="{00000000-0005-0000-0000-0000235D0000}"/>
    <cellStyle name="Normal 41 2 3 5 2 3" xfId="23679" xr:uid="{00000000-0005-0000-0000-0000245D0000}"/>
    <cellStyle name="Normal 41 2 3 5 2 3 2" xfId="45316" xr:uid="{00000000-0005-0000-0000-0000255D0000}"/>
    <cellStyle name="Normal 41 2 3 5 2 4" xfId="39333" xr:uid="{00000000-0005-0000-0000-0000265D0000}"/>
    <cellStyle name="Normal 41 2 3 5 3" xfId="26664" xr:uid="{00000000-0005-0000-0000-0000275D0000}"/>
    <cellStyle name="Normal 41 2 3 5 3 2" xfId="48278" xr:uid="{00000000-0005-0000-0000-0000285D0000}"/>
    <cellStyle name="Normal 41 2 3 5 4" xfId="20697" xr:uid="{00000000-0005-0000-0000-0000295D0000}"/>
    <cellStyle name="Normal 41 2 3 5 4 2" xfId="42339" xr:uid="{00000000-0005-0000-0000-00002A5D0000}"/>
    <cellStyle name="Normal 41 2 3 5 5" xfId="36330" xr:uid="{00000000-0005-0000-0000-00002B5D0000}"/>
    <cellStyle name="Normal 41 2 3 6" xfId="15706" xr:uid="{00000000-0005-0000-0000-00002C5D0000}"/>
    <cellStyle name="Normal 41 2 3 6 2" xfId="27678" xr:uid="{00000000-0005-0000-0000-00002D5D0000}"/>
    <cellStyle name="Normal 41 2 3 6 2 2" xfId="49284" xr:uid="{00000000-0005-0000-0000-00002E5D0000}"/>
    <cellStyle name="Normal 41 2 3 6 3" xfId="21711" xr:uid="{00000000-0005-0000-0000-00002F5D0000}"/>
    <cellStyle name="Normal 41 2 3 6 3 2" xfId="43348" xr:uid="{00000000-0005-0000-0000-0000305D0000}"/>
    <cellStyle name="Normal 41 2 3 6 4" xfId="37361" xr:uid="{00000000-0005-0000-0000-0000315D0000}"/>
    <cellStyle name="Normal 41 2 3 7" xfId="24693" xr:uid="{00000000-0005-0000-0000-0000325D0000}"/>
    <cellStyle name="Normal 41 2 3 7 2" xfId="46313" xr:uid="{00000000-0005-0000-0000-0000335D0000}"/>
    <cellStyle name="Normal 41 2 3 8" xfId="18726" xr:uid="{00000000-0005-0000-0000-0000345D0000}"/>
    <cellStyle name="Normal 41 2 3 8 2" xfId="40368" xr:uid="{00000000-0005-0000-0000-0000355D0000}"/>
    <cellStyle name="Normal 41 2 3 9" xfId="31426" xr:uid="{00000000-0005-0000-0000-0000365D0000}"/>
    <cellStyle name="Normal 41 2 4" xfId="7598" xr:uid="{00000000-0005-0000-0000-0000375D0000}"/>
    <cellStyle name="Normal 41 2 4 2" xfId="13027" xr:uid="{00000000-0005-0000-0000-0000385D0000}"/>
    <cellStyle name="Normal 41 2 4 2 2" xfId="14026" xr:uid="{00000000-0005-0000-0000-0000395D0000}"/>
    <cellStyle name="Normal 41 2 4 2 2 2" xfId="17111" xr:uid="{00000000-0005-0000-0000-00003A5D0000}"/>
    <cellStyle name="Normal 41 2 4 2 2 2 2" xfId="29080" xr:uid="{00000000-0005-0000-0000-00003B5D0000}"/>
    <cellStyle name="Normal 41 2 4 2 2 2 2 2" xfId="50686" xr:uid="{00000000-0005-0000-0000-00003C5D0000}"/>
    <cellStyle name="Normal 41 2 4 2 2 2 3" xfId="23113" xr:uid="{00000000-0005-0000-0000-00003D5D0000}"/>
    <cellStyle name="Normal 41 2 4 2 2 2 3 2" xfId="44750" xr:uid="{00000000-0005-0000-0000-00003E5D0000}"/>
    <cellStyle name="Normal 41 2 4 2 2 2 4" xfId="38766" xr:uid="{00000000-0005-0000-0000-00003F5D0000}"/>
    <cellStyle name="Normal 41 2 4 2 2 3" xfId="26098" xr:uid="{00000000-0005-0000-0000-0000405D0000}"/>
    <cellStyle name="Normal 41 2 4 2 2 3 2" xfId="47712" xr:uid="{00000000-0005-0000-0000-0000415D0000}"/>
    <cellStyle name="Normal 41 2 4 2 2 4" xfId="20131" xr:uid="{00000000-0005-0000-0000-0000425D0000}"/>
    <cellStyle name="Normal 41 2 4 2 2 4 2" xfId="41773" xr:uid="{00000000-0005-0000-0000-0000435D0000}"/>
    <cellStyle name="Normal 41 2 4 2 2 5" xfId="35763" xr:uid="{00000000-0005-0000-0000-0000445D0000}"/>
    <cellStyle name="Normal 41 2 4 2 3" xfId="15000" xr:uid="{00000000-0005-0000-0000-0000455D0000}"/>
    <cellStyle name="Normal 41 2 4 2 3 2" xfId="18085" xr:uid="{00000000-0005-0000-0000-0000465D0000}"/>
    <cellStyle name="Normal 41 2 4 2 3 2 2" xfId="30052" xr:uid="{00000000-0005-0000-0000-0000475D0000}"/>
    <cellStyle name="Normal 41 2 4 2 3 2 2 2" xfId="51658" xr:uid="{00000000-0005-0000-0000-0000485D0000}"/>
    <cellStyle name="Normal 41 2 4 2 3 2 3" xfId="24085" xr:uid="{00000000-0005-0000-0000-0000495D0000}"/>
    <cellStyle name="Normal 41 2 4 2 3 2 3 2" xfId="45722" xr:uid="{00000000-0005-0000-0000-00004A5D0000}"/>
    <cellStyle name="Normal 41 2 4 2 3 2 4" xfId="39740" xr:uid="{00000000-0005-0000-0000-00004B5D0000}"/>
    <cellStyle name="Normal 41 2 4 2 3 3" xfId="27070" xr:uid="{00000000-0005-0000-0000-00004C5D0000}"/>
    <cellStyle name="Normal 41 2 4 2 3 3 2" xfId="48684" xr:uid="{00000000-0005-0000-0000-00004D5D0000}"/>
    <cellStyle name="Normal 41 2 4 2 3 4" xfId="21103" xr:uid="{00000000-0005-0000-0000-00004E5D0000}"/>
    <cellStyle name="Normal 41 2 4 2 3 4 2" xfId="42745" xr:uid="{00000000-0005-0000-0000-00004F5D0000}"/>
    <cellStyle name="Normal 41 2 4 2 3 5" xfId="36737" xr:uid="{00000000-0005-0000-0000-0000505D0000}"/>
    <cellStyle name="Normal 41 2 4 2 4" xfId="16134" xr:uid="{00000000-0005-0000-0000-0000515D0000}"/>
    <cellStyle name="Normal 41 2 4 2 4 2" xfId="28104" xr:uid="{00000000-0005-0000-0000-0000525D0000}"/>
    <cellStyle name="Normal 41 2 4 2 4 2 2" xfId="49710" xr:uid="{00000000-0005-0000-0000-0000535D0000}"/>
    <cellStyle name="Normal 41 2 4 2 4 3" xfId="22137" xr:uid="{00000000-0005-0000-0000-0000545D0000}"/>
    <cellStyle name="Normal 41 2 4 2 4 3 2" xfId="43774" xr:uid="{00000000-0005-0000-0000-0000555D0000}"/>
    <cellStyle name="Normal 41 2 4 2 4 4" xfId="37789" xr:uid="{00000000-0005-0000-0000-0000565D0000}"/>
    <cellStyle name="Normal 41 2 4 2 5" xfId="25122" xr:uid="{00000000-0005-0000-0000-0000575D0000}"/>
    <cellStyle name="Normal 41 2 4 2 5 2" xfId="46739" xr:uid="{00000000-0005-0000-0000-0000585D0000}"/>
    <cellStyle name="Normal 41 2 4 2 6" xfId="19155" xr:uid="{00000000-0005-0000-0000-0000595D0000}"/>
    <cellStyle name="Normal 41 2 4 2 6 2" xfId="40797" xr:uid="{00000000-0005-0000-0000-00005A5D0000}"/>
    <cellStyle name="Normal 41 2 4 2 7" xfId="34783" xr:uid="{00000000-0005-0000-0000-00005B5D0000}"/>
    <cellStyle name="Normal 41 2 4 3" xfId="13347" xr:uid="{00000000-0005-0000-0000-00005C5D0000}"/>
    <cellStyle name="Normal 41 2 4 3 2" xfId="14346" xr:uid="{00000000-0005-0000-0000-00005D5D0000}"/>
    <cellStyle name="Normal 41 2 4 3 2 2" xfId="17431" xr:uid="{00000000-0005-0000-0000-00005E5D0000}"/>
    <cellStyle name="Normal 41 2 4 3 2 2 2" xfId="29400" xr:uid="{00000000-0005-0000-0000-00005F5D0000}"/>
    <cellStyle name="Normal 41 2 4 3 2 2 2 2" xfId="51006" xr:uid="{00000000-0005-0000-0000-0000605D0000}"/>
    <cellStyle name="Normal 41 2 4 3 2 2 3" xfId="23433" xr:uid="{00000000-0005-0000-0000-0000615D0000}"/>
    <cellStyle name="Normal 41 2 4 3 2 2 3 2" xfId="45070" xr:uid="{00000000-0005-0000-0000-0000625D0000}"/>
    <cellStyle name="Normal 41 2 4 3 2 2 4" xfId="39086" xr:uid="{00000000-0005-0000-0000-0000635D0000}"/>
    <cellStyle name="Normal 41 2 4 3 2 3" xfId="26418" xr:uid="{00000000-0005-0000-0000-0000645D0000}"/>
    <cellStyle name="Normal 41 2 4 3 2 3 2" xfId="48032" xr:uid="{00000000-0005-0000-0000-0000655D0000}"/>
    <cellStyle name="Normal 41 2 4 3 2 4" xfId="20451" xr:uid="{00000000-0005-0000-0000-0000665D0000}"/>
    <cellStyle name="Normal 41 2 4 3 2 4 2" xfId="42093" xr:uid="{00000000-0005-0000-0000-0000675D0000}"/>
    <cellStyle name="Normal 41 2 4 3 2 5" xfId="36083" xr:uid="{00000000-0005-0000-0000-0000685D0000}"/>
    <cellStyle name="Normal 41 2 4 3 3" xfId="15320" xr:uid="{00000000-0005-0000-0000-0000695D0000}"/>
    <cellStyle name="Normal 41 2 4 3 3 2" xfId="18405" xr:uid="{00000000-0005-0000-0000-00006A5D0000}"/>
    <cellStyle name="Normal 41 2 4 3 3 2 2" xfId="30372" xr:uid="{00000000-0005-0000-0000-00006B5D0000}"/>
    <cellStyle name="Normal 41 2 4 3 3 2 2 2" xfId="51978" xr:uid="{00000000-0005-0000-0000-00006C5D0000}"/>
    <cellStyle name="Normal 41 2 4 3 3 2 3" xfId="24405" xr:uid="{00000000-0005-0000-0000-00006D5D0000}"/>
    <cellStyle name="Normal 41 2 4 3 3 2 3 2" xfId="46042" xr:uid="{00000000-0005-0000-0000-00006E5D0000}"/>
    <cellStyle name="Normal 41 2 4 3 3 2 4" xfId="40060" xr:uid="{00000000-0005-0000-0000-00006F5D0000}"/>
    <cellStyle name="Normal 41 2 4 3 3 3" xfId="27390" xr:uid="{00000000-0005-0000-0000-0000705D0000}"/>
    <cellStyle name="Normal 41 2 4 3 3 3 2" xfId="49004" xr:uid="{00000000-0005-0000-0000-0000715D0000}"/>
    <cellStyle name="Normal 41 2 4 3 3 4" xfId="21423" xr:uid="{00000000-0005-0000-0000-0000725D0000}"/>
    <cellStyle name="Normal 41 2 4 3 3 4 2" xfId="43065" xr:uid="{00000000-0005-0000-0000-0000735D0000}"/>
    <cellStyle name="Normal 41 2 4 3 3 5" xfId="37057" xr:uid="{00000000-0005-0000-0000-0000745D0000}"/>
    <cellStyle name="Normal 41 2 4 3 4" xfId="16454" xr:uid="{00000000-0005-0000-0000-0000755D0000}"/>
    <cellStyle name="Normal 41 2 4 3 4 2" xfId="28424" xr:uid="{00000000-0005-0000-0000-0000765D0000}"/>
    <cellStyle name="Normal 41 2 4 3 4 2 2" xfId="50030" xr:uid="{00000000-0005-0000-0000-0000775D0000}"/>
    <cellStyle name="Normal 41 2 4 3 4 3" xfId="22457" xr:uid="{00000000-0005-0000-0000-0000785D0000}"/>
    <cellStyle name="Normal 41 2 4 3 4 3 2" xfId="44094" xr:uid="{00000000-0005-0000-0000-0000795D0000}"/>
    <cellStyle name="Normal 41 2 4 3 4 4" xfId="38109" xr:uid="{00000000-0005-0000-0000-00007A5D0000}"/>
    <cellStyle name="Normal 41 2 4 3 5" xfId="25442" xr:uid="{00000000-0005-0000-0000-00007B5D0000}"/>
    <cellStyle name="Normal 41 2 4 3 5 2" xfId="47059" xr:uid="{00000000-0005-0000-0000-00007C5D0000}"/>
    <cellStyle name="Normal 41 2 4 3 6" xfId="19475" xr:uid="{00000000-0005-0000-0000-00007D5D0000}"/>
    <cellStyle name="Normal 41 2 4 3 6 2" xfId="41117" xr:uid="{00000000-0005-0000-0000-00007E5D0000}"/>
    <cellStyle name="Normal 41 2 4 3 7" xfId="35103" xr:uid="{00000000-0005-0000-0000-00007F5D0000}"/>
    <cellStyle name="Normal 41 2 4 4" xfId="13705" xr:uid="{00000000-0005-0000-0000-0000805D0000}"/>
    <cellStyle name="Normal 41 2 4 4 2" xfId="16791" xr:uid="{00000000-0005-0000-0000-0000815D0000}"/>
    <cellStyle name="Normal 41 2 4 4 2 2" xfId="28760" xr:uid="{00000000-0005-0000-0000-0000825D0000}"/>
    <cellStyle name="Normal 41 2 4 4 2 2 2" xfId="50366" xr:uid="{00000000-0005-0000-0000-0000835D0000}"/>
    <cellStyle name="Normal 41 2 4 4 2 3" xfId="22793" xr:uid="{00000000-0005-0000-0000-0000845D0000}"/>
    <cellStyle name="Normal 41 2 4 4 2 3 2" xfId="44430" xr:uid="{00000000-0005-0000-0000-0000855D0000}"/>
    <cellStyle name="Normal 41 2 4 4 2 4" xfId="38446" xr:uid="{00000000-0005-0000-0000-0000865D0000}"/>
    <cellStyle name="Normal 41 2 4 4 3" xfId="25778" xr:uid="{00000000-0005-0000-0000-0000875D0000}"/>
    <cellStyle name="Normal 41 2 4 4 3 2" xfId="47392" xr:uid="{00000000-0005-0000-0000-0000885D0000}"/>
    <cellStyle name="Normal 41 2 4 4 4" xfId="19811" xr:uid="{00000000-0005-0000-0000-0000895D0000}"/>
    <cellStyle name="Normal 41 2 4 4 4 2" xfId="41453" xr:uid="{00000000-0005-0000-0000-00008A5D0000}"/>
    <cellStyle name="Normal 41 2 4 4 5" xfId="35442" xr:uid="{00000000-0005-0000-0000-00008B5D0000}"/>
    <cellStyle name="Normal 41 2 4 5" xfId="14679" xr:uid="{00000000-0005-0000-0000-00008C5D0000}"/>
    <cellStyle name="Normal 41 2 4 5 2" xfId="17764" xr:uid="{00000000-0005-0000-0000-00008D5D0000}"/>
    <cellStyle name="Normal 41 2 4 5 2 2" xfId="29732" xr:uid="{00000000-0005-0000-0000-00008E5D0000}"/>
    <cellStyle name="Normal 41 2 4 5 2 2 2" xfId="51338" xr:uid="{00000000-0005-0000-0000-00008F5D0000}"/>
    <cellStyle name="Normal 41 2 4 5 2 3" xfId="23765" xr:uid="{00000000-0005-0000-0000-0000905D0000}"/>
    <cellStyle name="Normal 41 2 4 5 2 3 2" xfId="45402" xr:uid="{00000000-0005-0000-0000-0000915D0000}"/>
    <cellStyle name="Normal 41 2 4 5 2 4" xfId="39419" xr:uid="{00000000-0005-0000-0000-0000925D0000}"/>
    <cellStyle name="Normal 41 2 4 5 3" xfId="26750" xr:uid="{00000000-0005-0000-0000-0000935D0000}"/>
    <cellStyle name="Normal 41 2 4 5 3 2" xfId="48364" xr:uid="{00000000-0005-0000-0000-0000945D0000}"/>
    <cellStyle name="Normal 41 2 4 5 4" xfId="20783" xr:uid="{00000000-0005-0000-0000-0000955D0000}"/>
    <cellStyle name="Normal 41 2 4 5 4 2" xfId="42425" xr:uid="{00000000-0005-0000-0000-0000965D0000}"/>
    <cellStyle name="Normal 41 2 4 5 5" xfId="36416" xr:uid="{00000000-0005-0000-0000-0000975D0000}"/>
    <cellStyle name="Normal 41 2 4 6" xfId="15792" xr:uid="{00000000-0005-0000-0000-0000985D0000}"/>
    <cellStyle name="Normal 41 2 4 6 2" xfId="27764" xr:uid="{00000000-0005-0000-0000-0000995D0000}"/>
    <cellStyle name="Normal 41 2 4 6 2 2" xfId="49370" xr:uid="{00000000-0005-0000-0000-00009A5D0000}"/>
    <cellStyle name="Normal 41 2 4 6 3" xfId="21797" xr:uid="{00000000-0005-0000-0000-00009B5D0000}"/>
    <cellStyle name="Normal 41 2 4 6 3 2" xfId="43434" xr:uid="{00000000-0005-0000-0000-00009C5D0000}"/>
    <cellStyle name="Normal 41 2 4 6 4" xfId="37447" xr:uid="{00000000-0005-0000-0000-00009D5D0000}"/>
    <cellStyle name="Normal 41 2 4 7" xfId="24779" xr:uid="{00000000-0005-0000-0000-00009E5D0000}"/>
    <cellStyle name="Normal 41 2 4 7 2" xfId="46399" xr:uid="{00000000-0005-0000-0000-00009F5D0000}"/>
    <cellStyle name="Normal 41 2 4 8" xfId="18812" xr:uid="{00000000-0005-0000-0000-0000A05D0000}"/>
    <cellStyle name="Normal 41 2 4 8 2" xfId="40454" xr:uid="{00000000-0005-0000-0000-0000A15D0000}"/>
    <cellStyle name="Normal 41 2 4 9" xfId="31694" xr:uid="{00000000-0005-0000-0000-0000A25D0000}"/>
    <cellStyle name="Normal 41 2 5" xfId="8201" xr:uid="{00000000-0005-0000-0000-0000A35D0000}"/>
    <cellStyle name="Normal 41 2 5 2" xfId="13111" xr:uid="{00000000-0005-0000-0000-0000A45D0000}"/>
    <cellStyle name="Normal 41 2 5 2 2" xfId="14110" xr:uid="{00000000-0005-0000-0000-0000A55D0000}"/>
    <cellStyle name="Normal 41 2 5 2 2 2" xfId="17195" xr:uid="{00000000-0005-0000-0000-0000A65D0000}"/>
    <cellStyle name="Normal 41 2 5 2 2 2 2" xfId="29164" xr:uid="{00000000-0005-0000-0000-0000A75D0000}"/>
    <cellStyle name="Normal 41 2 5 2 2 2 2 2" xfId="50770" xr:uid="{00000000-0005-0000-0000-0000A85D0000}"/>
    <cellStyle name="Normal 41 2 5 2 2 2 3" xfId="23197" xr:uid="{00000000-0005-0000-0000-0000A95D0000}"/>
    <cellStyle name="Normal 41 2 5 2 2 2 3 2" xfId="44834" xr:uid="{00000000-0005-0000-0000-0000AA5D0000}"/>
    <cellStyle name="Normal 41 2 5 2 2 2 4" xfId="38850" xr:uid="{00000000-0005-0000-0000-0000AB5D0000}"/>
    <cellStyle name="Normal 41 2 5 2 2 3" xfId="26182" xr:uid="{00000000-0005-0000-0000-0000AC5D0000}"/>
    <cellStyle name="Normal 41 2 5 2 2 3 2" xfId="47796" xr:uid="{00000000-0005-0000-0000-0000AD5D0000}"/>
    <cellStyle name="Normal 41 2 5 2 2 4" xfId="20215" xr:uid="{00000000-0005-0000-0000-0000AE5D0000}"/>
    <cellStyle name="Normal 41 2 5 2 2 4 2" xfId="41857" xr:uid="{00000000-0005-0000-0000-0000AF5D0000}"/>
    <cellStyle name="Normal 41 2 5 2 2 5" xfId="35847" xr:uid="{00000000-0005-0000-0000-0000B05D0000}"/>
    <cellStyle name="Normal 41 2 5 2 3" xfId="15084" xr:uid="{00000000-0005-0000-0000-0000B15D0000}"/>
    <cellStyle name="Normal 41 2 5 2 3 2" xfId="18169" xr:uid="{00000000-0005-0000-0000-0000B25D0000}"/>
    <cellStyle name="Normal 41 2 5 2 3 2 2" xfId="30136" xr:uid="{00000000-0005-0000-0000-0000B35D0000}"/>
    <cellStyle name="Normal 41 2 5 2 3 2 2 2" xfId="51742" xr:uid="{00000000-0005-0000-0000-0000B45D0000}"/>
    <cellStyle name="Normal 41 2 5 2 3 2 3" xfId="24169" xr:uid="{00000000-0005-0000-0000-0000B55D0000}"/>
    <cellStyle name="Normal 41 2 5 2 3 2 3 2" xfId="45806" xr:uid="{00000000-0005-0000-0000-0000B65D0000}"/>
    <cellStyle name="Normal 41 2 5 2 3 2 4" xfId="39824" xr:uid="{00000000-0005-0000-0000-0000B75D0000}"/>
    <cellStyle name="Normal 41 2 5 2 3 3" xfId="27154" xr:uid="{00000000-0005-0000-0000-0000B85D0000}"/>
    <cellStyle name="Normal 41 2 5 2 3 3 2" xfId="48768" xr:uid="{00000000-0005-0000-0000-0000B95D0000}"/>
    <cellStyle name="Normal 41 2 5 2 3 4" xfId="21187" xr:uid="{00000000-0005-0000-0000-0000BA5D0000}"/>
    <cellStyle name="Normal 41 2 5 2 3 4 2" xfId="42829" xr:uid="{00000000-0005-0000-0000-0000BB5D0000}"/>
    <cellStyle name="Normal 41 2 5 2 3 5" xfId="36821" xr:uid="{00000000-0005-0000-0000-0000BC5D0000}"/>
    <cellStyle name="Normal 41 2 5 2 4" xfId="16218" xr:uid="{00000000-0005-0000-0000-0000BD5D0000}"/>
    <cellStyle name="Normal 41 2 5 2 4 2" xfId="28188" xr:uid="{00000000-0005-0000-0000-0000BE5D0000}"/>
    <cellStyle name="Normal 41 2 5 2 4 2 2" xfId="49794" xr:uid="{00000000-0005-0000-0000-0000BF5D0000}"/>
    <cellStyle name="Normal 41 2 5 2 4 3" xfId="22221" xr:uid="{00000000-0005-0000-0000-0000C05D0000}"/>
    <cellStyle name="Normal 41 2 5 2 4 3 2" xfId="43858" xr:uid="{00000000-0005-0000-0000-0000C15D0000}"/>
    <cellStyle name="Normal 41 2 5 2 4 4" xfId="37873" xr:uid="{00000000-0005-0000-0000-0000C25D0000}"/>
    <cellStyle name="Normal 41 2 5 2 5" xfId="25206" xr:uid="{00000000-0005-0000-0000-0000C35D0000}"/>
    <cellStyle name="Normal 41 2 5 2 5 2" xfId="46823" xr:uid="{00000000-0005-0000-0000-0000C45D0000}"/>
    <cellStyle name="Normal 41 2 5 2 6" xfId="19239" xr:uid="{00000000-0005-0000-0000-0000C55D0000}"/>
    <cellStyle name="Normal 41 2 5 2 6 2" xfId="40881" xr:uid="{00000000-0005-0000-0000-0000C65D0000}"/>
    <cellStyle name="Normal 41 2 5 2 7" xfId="34867" xr:uid="{00000000-0005-0000-0000-0000C75D0000}"/>
    <cellStyle name="Normal 41 2 5 3" xfId="13431" xr:uid="{00000000-0005-0000-0000-0000C85D0000}"/>
    <cellStyle name="Normal 41 2 5 3 2" xfId="14430" xr:uid="{00000000-0005-0000-0000-0000C95D0000}"/>
    <cellStyle name="Normal 41 2 5 3 2 2" xfId="17515" xr:uid="{00000000-0005-0000-0000-0000CA5D0000}"/>
    <cellStyle name="Normal 41 2 5 3 2 2 2" xfId="29484" xr:uid="{00000000-0005-0000-0000-0000CB5D0000}"/>
    <cellStyle name="Normal 41 2 5 3 2 2 2 2" xfId="51090" xr:uid="{00000000-0005-0000-0000-0000CC5D0000}"/>
    <cellStyle name="Normal 41 2 5 3 2 2 3" xfId="23517" xr:uid="{00000000-0005-0000-0000-0000CD5D0000}"/>
    <cellStyle name="Normal 41 2 5 3 2 2 3 2" xfId="45154" xr:uid="{00000000-0005-0000-0000-0000CE5D0000}"/>
    <cellStyle name="Normal 41 2 5 3 2 2 4" xfId="39170" xr:uid="{00000000-0005-0000-0000-0000CF5D0000}"/>
    <cellStyle name="Normal 41 2 5 3 2 3" xfId="26502" xr:uid="{00000000-0005-0000-0000-0000D05D0000}"/>
    <cellStyle name="Normal 41 2 5 3 2 3 2" xfId="48116" xr:uid="{00000000-0005-0000-0000-0000D15D0000}"/>
    <cellStyle name="Normal 41 2 5 3 2 4" xfId="20535" xr:uid="{00000000-0005-0000-0000-0000D25D0000}"/>
    <cellStyle name="Normal 41 2 5 3 2 4 2" xfId="42177" xr:uid="{00000000-0005-0000-0000-0000D35D0000}"/>
    <cellStyle name="Normal 41 2 5 3 2 5" xfId="36167" xr:uid="{00000000-0005-0000-0000-0000D45D0000}"/>
    <cellStyle name="Normal 41 2 5 3 3" xfId="15404" xr:uid="{00000000-0005-0000-0000-0000D55D0000}"/>
    <cellStyle name="Normal 41 2 5 3 3 2" xfId="18489" xr:uid="{00000000-0005-0000-0000-0000D65D0000}"/>
    <cellStyle name="Normal 41 2 5 3 3 2 2" xfId="30456" xr:uid="{00000000-0005-0000-0000-0000D75D0000}"/>
    <cellStyle name="Normal 41 2 5 3 3 2 2 2" xfId="52062" xr:uid="{00000000-0005-0000-0000-0000D85D0000}"/>
    <cellStyle name="Normal 41 2 5 3 3 2 3" xfId="24489" xr:uid="{00000000-0005-0000-0000-0000D95D0000}"/>
    <cellStyle name="Normal 41 2 5 3 3 2 3 2" xfId="46126" xr:uid="{00000000-0005-0000-0000-0000DA5D0000}"/>
    <cellStyle name="Normal 41 2 5 3 3 2 4" xfId="40144" xr:uid="{00000000-0005-0000-0000-0000DB5D0000}"/>
    <cellStyle name="Normal 41 2 5 3 3 3" xfId="27474" xr:uid="{00000000-0005-0000-0000-0000DC5D0000}"/>
    <cellStyle name="Normal 41 2 5 3 3 3 2" xfId="49088" xr:uid="{00000000-0005-0000-0000-0000DD5D0000}"/>
    <cellStyle name="Normal 41 2 5 3 3 4" xfId="21507" xr:uid="{00000000-0005-0000-0000-0000DE5D0000}"/>
    <cellStyle name="Normal 41 2 5 3 3 4 2" xfId="43149" xr:uid="{00000000-0005-0000-0000-0000DF5D0000}"/>
    <cellStyle name="Normal 41 2 5 3 3 5" xfId="37141" xr:uid="{00000000-0005-0000-0000-0000E05D0000}"/>
    <cellStyle name="Normal 41 2 5 3 4" xfId="16538" xr:uid="{00000000-0005-0000-0000-0000E15D0000}"/>
    <cellStyle name="Normal 41 2 5 3 4 2" xfId="28508" xr:uid="{00000000-0005-0000-0000-0000E25D0000}"/>
    <cellStyle name="Normal 41 2 5 3 4 2 2" xfId="50114" xr:uid="{00000000-0005-0000-0000-0000E35D0000}"/>
    <cellStyle name="Normal 41 2 5 3 4 3" xfId="22541" xr:uid="{00000000-0005-0000-0000-0000E45D0000}"/>
    <cellStyle name="Normal 41 2 5 3 4 3 2" xfId="44178" xr:uid="{00000000-0005-0000-0000-0000E55D0000}"/>
    <cellStyle name="Normal 41 2 5 3 4 4" xfId="38193" xr:uid="{00000000-0005-0000-0000-0000E65D0000}"/>
    <cellStyle name="Normal 41 2 5 3 5" xfId="25526" xr:uid="{00000000-0005-0000-0000-0000E75D0000}"/>
    <cellStyle name="Normal 41 2 5 3 5 2" xfId="47143" xr:uid="{00000000-0005-0000-0000-0000E85D0000}"/>
    <cellStyle name="Normal 41 2 5 3 6" xfId="19559" xr:uid="{00000000-0005-0000-0000-0000E95D0000}"/>
    <cellStyle name="Normal 41 2 5 3 6 2" xfId="41201" xr:uid="{00000000-0005-0000-0000-0000EA5D0000}"/>
    <cellStyle name="Normal 41 2 5 3 7" xfId="35187" xr:uid="{00000000-0005-0000-0000-0000EB5D0000}"/>
    <cellStyle name="Normal 41 2 5 4" xfId="13789" xr:uid="{00000000-0005-0000-0000-0000EC5D0000}"/>
    <cellStyle name="Normal 41 2 5 4 2" xfId="16875" xr:uid="{00000000-0005-0000-0000-0000ED5D0000}"/>
    <cellStyle name="Normal 41 2 5 4 2 2" xfId="28844" xr:uid="{00000000-0005-0000-0000-0000EE5D0000}"/>
    <cellStyle name="Normal 41 2 5 4 2 2 2" xfId="50450" xr:uid="{00000000-0005-0000-0000-0000EF5D0000}"/>
    <cellStyle name="Normal 41 2 5 4 2 3" xfId="22877" xr:uid="{00000000-0005-0000-0000-0000F05D0000}"/>
    <cellStyle name="Normal 41 2 5 4 2 3 2" xfId="44514" xr:uid="{00000000-0005-0000-0000-0000F15D0000}"/>
    <cellStyle name="Normal 41 2 5 4 2 4" xfId="38530" xr:uid="{00000000-0005-0000-0000-0000F25D0000}"/>
    <cellStyle name="Normal 41 2 5 4 3" xfId="25862" xr:uid="{00000000-0005-0000-0000-0000F35D0000}"/>
    <cellStyle name="Normal 41 2 5 4 3 2" xfId="47476" xr:uid="{00000000-0005-0000-0000-0000F45D0000}"/>
    <cellStyle name="Normal 41 2 5 4 4" xfId="19895" xr:uid="{00000000-0005-0000-0000-0000F55D0000}"/>
    <cellStyle name="Normal 41 2 5 4 4 2" xfId="41537" xr:uid="{00000000-0005-0000-0000-0000F65D0000}"/>
    <cellStyle name="Normal 41 2 5 4 5" xfId="35526" xr:uid="{00000000-0005-0000-0000-0000F75D0000}"/>
    <cellStyle name="Normal 41 2 5 5" xfId="14763" xr:uid="{00000000-0005-0000-0000-0000F85D0000}"/>
    <cellStyle name="Normal 41 2 5 5 2" xfId="17848" xr:uid="{00000000-0005-0000-0000-0000F95D0000}"/>
    <cellStyle name="Normal 41 2 5 5 2 2" xfId="29816" xr:uid="{00000000-0005-0000-0000-0000FA5D0000}"/>
    <cellStyle name="Normal 41 2 5 5 2 2 2" xfId="51422" xr:uid="{00000000-0005-0000-0000-0000FB5D0000}"/>
    <cellStyle name="Normal 41 2 5 5 2 3" xfId="23849" xr:uid="{00000000-0005-0000-0000-0000FC5D0000}"/>
    <cellStyle name="Normal 41 2 5 5 2 3 2" xfId="45486" xr:uid="{00000000-0005-0000-0000-0000FD5D0000}"/>
    <cellStyle name="Normal 41 2 5 5 2 4" xfId="39503" xr:uid="{00000000-0005-0000-0000-0000FE5D0000}"/>
    <cellStyle name="Normal 41 2 5 5 3" xfId="26834" xr:uid="{00000000-0005-0000-0000-0000FF5D0000}"/>
    <cellStyle name="Normal 41 2 5 5 3 2" xfId="48448" xr:uid="{00000000-0005-0000-0000-0000005E0000}"/>
    <cellStyle name="Normal 41 2 5 5 4" xfId="20867" xr:uid="{00000000-0005-0000-0000-0000015E0000}"/>
    <cellStyle name="Normal 41 2 5 5 4 2" xfId="42509" xr:uid="{00000000-0005-0000-0000-0000025E0000}"/>
    <cellStyle name="Normal 41 2 5 5 5" xfId="36500" xr:uid="{00000000-0005-0000-0000-0000035E0000}"/>
    <cellStyle name="Normal 41 2 5 6" xfId="15876" xr:uid="{00000000-0005-0000-0000-0000045E0000}"/>
    <cellStyle name="Normal 41 2 5 6 2" xfId="27848" xr:uid="{00000000-0005-0000-0000-0000055E0000}"/>
    <cellStyle name="Normal 41 2 5 6 2 2" xfId="49454" xr:uid="{00000000-0005-0000-0000-0000065E0000}"/>
    <cellStyle name="Normal 41 2 5 6 3" xfId="21881" xr:uid="{00000000-0005-0000-0000-0000075E0000}"/>
    <cellStyle name="Normal 41 2 5 6 3 2" xfId="43518" xr:uid="{00000000-0005-0000-0000-0000085E0000}"/>
    <cellStyle name="Normal 41 2 5 6 4" xfId="37531" xr:uid="{00000000-0005-0000-0000-0000095E0000}"/>
    <cellStyle name="Normal 41 2 5 7" xfId="24863" xr:uid="{00000000-0005-0000-0000-00000A5E0000}"/>
    <cellStyle name="Normal 41 2 5 7 2" xfId="46483" xr:uid="{00000000-0005-0000-0000-00000B5E0000}"/>
    <cellStyle name="Normal 41 2 5 8" xfId="18896" xr:uid="{00000000-0005-0000-0000-00000C5E0000}"/>
    <cellStyle name="Normal 41 2 5 8 2" xfId="40538" xr:uid="{00000000-0005-0000-0000-00000D5E0000}"/>
    <cellStyle name="Normal 41 2 5 9" xfId="31866" xr:uid="{00000000-0005-0000-0000-00000E5E0000}"/>
    <cellStyle name="Normal 41 2 6" xfId="7866" xr:uid="{00000000-0005-0000-0000-00000F5E0000}"/>
    <cellStyle name="Normal 41 2 6 2" xfId="13090" xr:uid="{00000000-0005-0000-0000-0000105E0000}"/>
    <cellStyle name="Normal 41 2 6 2 2" xfId="14089" xr:uid="{00000000-0005-0000-0000-0000115E0000}"/>
    <cellStyle name="Normal 41 2 6 2 2 2" xfId="17174" xr:uid="{00000000-0005-0000-0000-0000125E0000}"/>
    <cellStyle name="Normal 41 2 6 2 2 2 2" xfId="29143" xr:uid="{00000000-0005-0000-0000-0000135E0000}"/>
    <cellStyle name="Normal 41 2 6 2 2 2 2 2" xfId="50749" xr:uid="{00000000-0005-0000-0000-0000145E0000}"/>
    <cellStyle name="Normal 41 2 6 2 2 2 3" xfId="23176" xr:uid="{00000000-0005-0000-0000-0000155E0000}"/>
    <cellStyle name="Normal 41 2 6 2 2 2 3 2" xfId="44813" xr:uid="{00000000-0005-0000-0000-0000165E0000}"/>
    <cellStyle name="Normal 41 2 6 2 2 2 4" xfId="38829" xr:uid="{00000000-0005-0000-0000-0000175E0000}"/>
    <cellStyle name="Normal 41 2 6 2 2 3" xfId="26161" xr:uid="{00000000-0005-0000-0000-0000185E0000}"/>
    <cellStyle name="Normal 41 2 6 2 2 3 2" xfId="47775" xr:uid="{00000000-0005-0000-0000-0000195E0000}"/>
    <cellStyle name="Normal 41 2 6 2 2 4" xfId="20194" xr:uid="{00000000-0005-0000-0000-00001A5E0000}"/>
    <cellStyle name="Normal 41 2 6 2 2 4 2" xfId="41836" xr:uid="{00000000-0005-0000-0000-00001B5E0000}"/>
    <cellStyle name="Normal 41 2 6 2 2 5" xfId="35826" xr:uid="{00000000-0005-0000-0000-00001C5E0000}"/>
    <cellStyle name="Normal 41 2 6 2 3" xfId="15063" xr:uid="{00000000-0005-0000-0000-00001D5E0000}"/>
    <cellStyle name="Normal 41 2 6 2 3 2" xfId="18148" xr:uid="{00000000-0005-0000-0000-00001E5E0000}"/>
    <cellStyle name="Normal 41 2 6 2 3 2 2" xfId="30115" xr:uid="{00000000-0005-0000-0000-00001F5E0000}"/>
    <cellStyle name="Normal 41 2 6 2 3 2 2 2" xfId="51721" xr:uid="{00000000-0005-0000-0000-0000205E0000}"/>
    <cellStyle name="Normal 41 2 6 2 3 2 3" xfId="24148" xr:uid="{00000000-0005-0000-0000-0000215E0000}"/>
    <cellStyle name="Normal 41 2 6 2 3 2 3 2" xfId="45785" xr:uid="{00000000-0005-0000-0000-0000225E0000}"/>
    <cellStyle name="Normal 41 2 6 2 3 2 4" xfId="39803" xr:uid="{00000000-0005-0000-0000-0000235E0000}"/>
    <cellStyle name="Normal 41 2 6 2 3 3" xfId="27133" xr:uid="{00000000-0005-0000-0000-0000245E0000}"/>
    <cellStyle name="Normal 41 2 6 2 3 3 2" xfId="48747" xr:uid="{00000000-0005-0000-0000-0000255E0000}"/>
    <cellStyle name="Normal 41 2 6 2 3 4" xfId="21166" xr:uid="{00000000-0005-0000-0000-0000265E0000}"/>
    <cellStyle name="Normal 41 2 6 2 3 4 2" xfId="42808" xr:uid="{00000000-0005-0000-0000-0000275E0000}"/>
    <cellStyle name="Normal 41 2 6 2 3 5" xfId="36800" xr:uid="{00000000-0005-0000-0000-0000285E0000}"/>
    <cellStyle name="Normal 41 2 6 2 4" xfId="16197" xr:uid="{00000000-0005-0000-0000-0000295E0000}"/>
    <cellStyle name="Normal 41 2 6 2 4 2" xfId="28167" xr:uid="{00000000-0005-0000-0000-00002A5E0000}"/>
    <cellStyle name="Normal 41 2 6 2 4 2 2" xfId="49773" xr:uid="{00000000-0005-0000-0000-00002B5E0000}"/>
    <cellStyle name="Normal 41 2 6 2 4 3" xfId="22200" xr:uid="{00000000-0005-0000-0000-00002C5E0000}"/>
    <cellStyle name="Normal 41 2 6 2 4 3 2" xfId="43837" xr:uid="{00000000-0005-0000-0000-00002D5E0000}"/>
    <cellStyle name="Normal 41 2 6 2 4 4" xfId="37852" xr:uid="{00000000-0005-0000-0000-00002E5E0000}"/>
    <cellStyle name="Normal 41 2 6 2 5" xfId="25185" xr:uid="{00000000-0005-0000-0000-00002F5E0000}"/>
    <cellStyle name="Normal 41 2 6 2 5 2" xfId="46802" xr:uid="{00000000-0005-0000-0000-0000305E0000}"/>
    <cellStyle name="Normal 41 2 6 2 6" xfId="19218" xr:uid="{00000000-0005-0000-0000-0000315E0000}"/>
    <cellStyle name="Normal 41 2 6 2 6 2" xfId="40860" xr:uid="{00000000-0005-0000-0000-0000325E0000}"/>
    <cellStyle name="Normal 41 2 6 2 7" xfId="34846" xr:uid="{00000000-0005-0000-0000-0000335E0000}"/>
    <cellStyle name="Normal 41 2 6 3" xfId="13410" xr:uid="{00000000-0005-0000-0000-0000345E0000}"/>
    <cellStyle name="Normal 41 2 6 3 2" xfId="14409" xr:uid="{00000000-0005-0000-0000-0000355E0000}"/>
    <cellStyle name="Normal 41 2 6 3 2 2" xfId="17494" xr:uid="{00000000-0005-0000-0000-0000365E0000}"/>
    <cellStyle name="Normal 41 2 6 3 2 2 2" xfId="29463" xr:uid="{00000000-0005-0000-0000-0000375E0000}"/>
    <cellStyle name="Normal 41 2 6 3 2 2 2 2" xfId="51069" xr:uid="{00000000-0005-0000-0000-0000385E0000}"/>
    <cellStyle name="Normal 41 2 6 3 2 2 3" xfId="23496" xr:uid="{00000000-0005-0000-0000-0000395E0000}"/>
    <cellStyle name="Normal 41 2 6 3 2 2 3 2" xfId="45133" xr:uid="{00000000-0005-0000-0000-00003A5E0000}"/>
    <cellStyle name="Normal 41 2 6 3 2 2 4" xfId="39149" xr:uid="{00000000-0005-0000-0000-00003B5E0000}"/>
    <cellStyle name="Normal 41 2 6 3 2 3" xfId="26481" xr:uid="{00000000-0005-0000-0000-00003C5E0000}"/>
    <cellStyle name="Normal 41 2 6 3 2 3 2" xfId="48095" xr:uid="{00000000-0005-0000-0000-00003D5E0000}"/>
    <cellStyle name="Normal 41 2 6 3 2 4" xfId="20514" xr:uid="{00000000-0005-0000-0000-00003E5E0000}"/>
    <cellStyle name="Normal 41 2 6 3 2 4 2" xfId="42156" xr:uid="{00000000-0005-0000-0000-00003F5E0000}"/>
    <cellStyle name="Normal 41 2 6 3 2 5" xfId="36146" xr:uid="{00000000-0005-0000-0000-0000405E0000}"/>
    <cellStyle name="Normal 41 2 6 3 3" xfId="15383" xr:uid="{00000000-0005-0000-0000-0000415E0000}"/>
    <cellStyle name="Normal 41 2 6 3 3 2" xfId="18468" xr:uid="{00000000-0005-0000-0000-0000425E0000}"/>
    <cellStyle name="Normal 41 2 6 3 3 2 2" xfId="30435" xr:uid="{00000000-0005-0000-0000-0000435E0000}"/>
    <cellStyle name="Normal 41 2 6 3 3 2 2 2" xfId="52041" xr:uid="{00000000-0005-0000-0000-0000445E0000}"/>
    <cellStyle name="Normal 41 2 6 3 3 2 3" xfId="24468" xr:uid="{00000000-0005-0000-0000-0000455E0000}"/>
    <cellStyle name="Normal 41 2 6 3 3 2 3 2" xfId="46105" xr:uid="{00000000-0005-0000-0000-0000465E0000}"/>
    <cellStyle name="Normal 41 2 6 3 3 2 4" xfId="40123" xr:uid="{00000000-0005-0000-0000-0000475E0000}"/>
    <cellStyle name="Normal 41 2 6 3 3 3" xfId="27453" xr:uid="{00000000-0005-0000-0000-0000485E0000}"/>
    <cellStyle name="Normal 41 2 6 3 3 3 2" xfId="49067" xr:uid="{00000000-0005-0000-0000-0000495E0000}"/>
    <cellStyle name="Normal 41 2 6 3 3 4" xfId="21486" xr:uid="{00000000-0005-0000-0000-00004A5E0000}"/>
    <cellStyle name="Normal 41 2 6 3 3 4 2" xfId="43128" xr:uid="{00000000-0005-0000-0000-00004B5E0000}"/>
    <cellStyle name="Normal 41 2 6 3 3 5" xfId="37120" xr:uid="{00000000-0005-0000-0000-00004C5E0000}"/>
    <cellStyle name="Normal 41 2 6 3 4" xfId="16517" xr:uid="{00000000-0005-0000-0000-00004D5E0000}"/>
    <cellStyle name="Normal 41 2 6 3 4 2" xfId="28487" xr:uid="{00000000-0005-0000-0000-00004E5E0000}"/>
    <cellStyle name="Normal 41 2 6 3 4 2 2" xfId="50093" xr:uid="{00000000-0005-0000-0000-00004F5E0000}"/>
    <cellStyle name="Normal 41 2 6 3 4 3" xfId="22520" xr:uid="{00000000-0005-0000-0000-0000505E0000}"/>
    <cellStyle name="Normal 41 2 6 3 4 3 2" xfId="44157" xr:uid="{00000000-0005-0000-0000-0000515E0000}"/>
    <cellStyle name="Normal 41 2 6 3 4 4" xfId="38172" xr:uid="{00000000-0005-0000-0000-0000525E0000}"/>
    <cellStyle name="Normal 41 2 6 3 5" xfId="25505" xr:uid="{00000000-0005-0000-0000-0000535E0000}"/>
    <cellStyle name="Normal 41 2 6 3 5 2" xfId="47122" xr:uid="{00000000-0005-0000-0000-0000545E0000}"/>
    <cellStyle name="Normal 41 2 6 3 6" xfId="19538" xr:uid="{00000000-0005-0000-0000-0000555E0000}"/>
    <cellStyle name="Normal 41 2 6 3 6 2" xfId="41180" xr:uid="{00000000-0005-0000-0000-0000565E0000}"/>
    <cellStyle name="Normal 41 2 6 3 7" xfId="35166" xr:uid="{00000000-0005-0000-0000-0000575E0000}"/>
    <cellStyle name="Normal 41 2 6 4" xfId="13768" xr:uid="{00000000-0005-0000-0000-0000585E0000}"/>
    <cellStyle name="Normal 41 2 6 4 2" xfId="16854" xr:uid="{00000000-0005-0000-0000-0000595E0000}"/>
    <cellStyle name="Normal 41 2 6 4 2 2" xfId="28823" xr:uid="{00000000-0005-0000-0000-00005A5E0000}"/>
    <cellStyle name="Normal 41 2 6 4 2 2 2" xfId="50429" xr:uid="{00000000-0005-0000-0000-00005B5E0000}"/>
    <cellStyle name="Normal 41 2 6 4 2 3" xfId="22856" xr:uid="{00000000-0005-0000-0000-00005C5E0000}"/>
    <cellStyle name="Normal 41 2 6 4 2 3 2" xfId="44493" xr:uid="{00000000-0005-0000-0000-00005D5E0000}"/>
    <cellStyle name="Normal 41 2 6 4 2 4" xfId="38509" xr:uid="{00000000-0005-0000-0000-00005E5E0000}"/>
    <cellStyle name="Normal 41 2 6 4 3" xfId="25841" xr:uid="{00000000-0005-0000-0000-00005F5E0000}"/>
    <cellStyle name="Normal 41 2 6 4 3 2" xfId="47455" xr:uid="{00000000-0005-0000-0000-0000605E0000}"/>
    <cellStyle name="Normal 41 2 6 4 4" xfId="19874" xr:uid="{00000000-0005-0000-0000-0000615E0000}"/>
    <cellStyle name="Normal 41 2 6 4 4 2" xfId="41516" xr:uid="{00000000-0005-0000-0000-0000625E0000}"/>
    <cellStyle name="Normal 41 2 6 4 5" xfId="35505" xr:uid="{00000000-0005-0000-0000-0000635E0000}"/>
    <cellStyle name="Normal 41 2 6 5" xfId="14742" xr:uid="{00000000-0005-0000-0000-0000645E0000}"/>
    <cellStyle name="Normal 41 2 6 5 2" xfId="17827" xr:uid="{00000000-0005-0000-0000-0000655E0000}"/>
    <cellStyle name="Normal 41 2 6 5 2 2" xfId="29795" xr:uid="{00000000-0005-0000-0000-0000665E0000}"/>
    <cellStyle name="Normal 41 2 6 5 2 2 2" xfId="51401" xr:uid="{00000000-0005-0000-0000-0000675E0000}"/>
    <cellStyle name="Normal 41 2 6 5 2 3" xfId="23828" xr:uid="{00000000-0005-0000-0000-0000685E0000}"/>
    <cellStyle name="Normal 41 2 6 5 2 3 2" xfId="45465" xr:uid="{00000000-0005-0000-0000-0000695E0000}"/>
    <cellStyle name="Normal 41 2 6 5 2 4" xfId="39482" xr:uid="{00000000-0005-0000-0000-00006A5E0000}"/>
    <cellStyle name="Normal 41 2 6 5 3" xfId="26813" xr:uid="{00000000-0005-0000-0000-00006B5E0000}"/>
    <cellStyle name="Normal 41 2 6 5 3 2" xfId="48427" xr:uid="{00000000-0005-0000-0000-00006C5E0000}"/>
    <cellStyle name="Normal 41 2 6 5 4" xfId="20846" xr:uid="{00000000-0005-0000-0000-00006D5E0000}"/>
    <cellStyle name="Normal 41 2 6 5 4 2" xfId="42488" xr:uid="{00000000-0005-0000-0000-00006E5E0000}"/>
    <cellStyle name="Normal 41 2 6 5 5" xfId="36479" xr:uid="{00000000-0005-0000-0000-00006F5E0000}"/>
    <cellStyle name="Normal 41 2 6 6" xfId="15855" xr:uid="{00000000-0005-0000-0000-0000705E0000}"/>
    <cellStyle name="Normal 41 2 6 6 2" xfId="27827" xr:uid="{00000000-0005-0000-0000-0000715E0000}"/>
    <cellStyle name="Normal 41 2 6 6 2 2" xfId="49433" xr:uid="{00000000-0005-0000-0000-0000725E0000}"/>
    <cellStyle name="Normal 41 2 6 6 3" xfId="21860" xr:uid="{00000000-0005-0000-0000-0000735E0000}"/>
    <cellStyle name="Normal 41 2 6 6 3 2" xfId="43497" xr:uid="{00000000-0005-0000-0000-0000745E0000}"/>
    <cellStyle name="Normal 41 2 6 6 4" xfId="37510" xr:uid="{00000000-0005-0000-0000-0000755E0000}"/>
    <cellStyle name="Normal 41 2 6 7" xfId="24842" xr:uid="{00000000-0005-0000-0000-0000765E0000}"/>
    <cellStyle name="Normal 41 2 6 7 2" xfId="46462" xr:uid="{00000000-0005-0000-0000-0000775E0000}"/>
    <cellStyle name="Normal 41 2 6 8" xfId="18875" xr:uid="{00000000-0005-0000-0000-0000785E0000}"/>
    <cellStyle name="Normal 41 2 6 8 2" xfId="40517" xr:uid="{00000000-0005-0000-0000-0000795E0000}"/>
    <cellStyle name="Normal 41 2 6 9" xfId="31833" xr:uid="{00000000-0005-0000-0000-00007A5E0000}"/>
    <cellStyle name="Normal 41 2 7" xfId="8512" xr:uid="{00000000-0005-0000-0000-00007B5E0000}"/>
    <cellStyle name="Normal 41 2 7 2" xfId="13154" xr:uid="{00000000-0005-0000-0000-00007C5E0000}"/>
    <cellStyle name="Normal 41 2 7 2 2" xfId="14153" xr:uid="{00000000-0005-0000-0000-00007D5E0000}"/>
    <cellStyle name="Normal 41 2 7 2 2 2" xfId="17238" xr:uid="{00000000-0005-0000-0000-00007E5E0000}"/>
    <cellStyle name="Normal 41 2 7 2 2 2 2" xfId="29207" xr:uid="{00000000-0005-0000-0000-00007F5E0000}"/>
    <cellStyle name="Normal 41 2 7 2 2 2 2 2" xfId="50813" xr:uid="{00000000-0005-0000-0000-0000805E0000}"/>
    <cellStyle name="Normal 41 2 7 2 2 2 3" xfId="23240" xr:uid="{00000000-0005-0000-0000-0000815E0000}"/>
    <cellStyle name="Normal 41 2 7 2 2 2 3 2" xfId="44877" xr:uid="{00000000-0005-0000-0000-0000825E0000}"/>
    <cellStyle name="Normal 41 2 7 2 2 2 4" xfId="38893" xr:uid="{00000000-0005-0000-0000-0000835E0000}"/>
    <cellStyle name="Normal 41 2 7 2 2 3" xfId="26225" xr:uid="{00000000-0005-0000-0000-0000845E0000}"/>
    <cellStyle name="Normal 41 2 7 2 2 3 2" xfId="47839" xr:uid="{00000000-0005-0000-0000-0000855E0000}"/>
    <cellStyle name="Normal 41 2 7 2 2 4" xfId="20258" xr:uid="{00000000-0005-0000-0000-0000865E0000}"/>
    <cellStyle name="Normal 41 2 7 2 2 4 2" xfId="41900" xr:uid="{00000000-0005-0000-0000-0000875E0000}"/>
    <cellStyle name="Normal 41 2 7 2 2 5" xfId="35890" xr:uid="{00000000-0005-0000-0000-0000885E0000}"/>
    <cellStyle name="Normal 41 2 7 2 3" xfId="15127" xr:uid="{00000000-0005-0000-0000-0000895E0000}"/>
    <cellStyle name="Normal 41 2 7 2 3 2" xfId="18212" xr:uid="{00000000-0005-0000-0000-00008A5E0000}"/>
    <cellStyle name="Normal 41 2 7 2 3 2 2" xfId="30179" xr:uid="{00000000-0005-0000-0000-00008B5E0000}"/>
    <cellStyle name="Normal 41 2 7 2 3 2 2 2" xfId="51785" xr:uid="{00000000-0005-0000-0000-00008C5E0000}"/>
    <cellStyle name="Normal 41 2 7 2 3 2 3" xfId="24212" xr:uid="{00000000-0005-0000-0000-00008D5E0000}"/>
    <cellStyle name="Normal 41 2 7 2 3 2 3 2" xfId="45849" xr:uid="{00000000-0005-0000-0000-00008E5E0000}"/>
    <cellStyle name="Normal 41 2 7 2 3 2 4" xfId="39867" xr:uid="{00000000-0005-0000-0000-00008F5E0000}"/>
    <cellStyle name="Normal 41 2 7 2 3 3" xfId="27197" xr:uid="{00000000-0005-0000-0000-0000905E0000}"/>
    <cellStyle name="Normal 41 2 7 2 3 3 2" xfId="48811" xr:uid="{00000000-0005-0000-0000-0000915E0000}"/>
    <cellStyle name="Normal 41 2 7 2 3 4" xfId="21230" xr:uid="{00000000-0005-0000-0000-0000925E0000}"/>
    <cellStyle name="Normal 41 2 7 2 3 4 2" xfId="42872" xr:uid="{00000000-0005-0000-0000-0000935E0000}"/>
    <cellStyle name="Normal 41 2 7 2 3 5" xfId="36864" xr:uid="{00000000-0005-0000-0000-0000945E0000}"/>
    <cellStyle name="Normal 41 2 7 2 4" xfId="16261" xr:uid="{00000000-0005-0000-0000-0000955E0000}"/>
    <cellStyle name="Normal 41 2 7 2 4 2" xfId="28231" xr:uid="{00000000-0005-0000-0000-0000965E0000}"/>
    <cellStyle name="Normal 41 2 7 2 4 2 2" xfId="49837" xr:uid="{00000000-0005-0000-0000-0000975E0000}"/>
    <cellStyle name="Normal 41 2 7 2 4 3" xfId="22264" xr:uid="{00000000-0005-0000-0000-0000985E0000}"/>
    <cellStyle name="Normal 41 2 7 2 4 3 2" xfId="43901" xr:uid="{00000000-0005-0000-0000-0000995E0000}"/>
    <cellStyle name="Normal 41 2 7 2 4 4" xfId="37916" xr:uid="{00000000-0005-0000-0000-00009A5E0000}"/>
    <cellStyle name="Normal 41 2 7 2 5" xfId="25249" xr:uid="{00000000-0005-0000-0000-00009B5E0000}"/>
    <cellStyle name="Normal 41 2 7 2 5 2" xfId="46866" xr:uid="{00000000-0005-0000-0000-00009C5E0000}"/>
    <cellStyle name="Normal 41 2 7 2 6" xfId="19282" xr:uid="{00000000-0005-0000-0000-00009D5E0000}"/>
    <cellStyle name="Normal 41 2 7 2 6 2" xfId="40924" xr:uid="{00000000-0005-0000-0000-00009E5E0000}"/>
    <cellStyle name="Normal 41 2 7 2 7" xfId="34910" xr:uid="{00000000-0005-0000-0000-00009F5E0000}"/>
    <cellStyle name="Normal 41 2 7 3" xfId="13474" xr:uid="{00000000-0005-0000-0000-0000A05E0000}"/>
    <cellStyle name="Normal 41 2 7 3 2" xfId="14473" xr:uid="{00000000-0005-0000-0000-0000A15E0000}"/>
    <cellStyle name="Normal 41 2 7 3 2 2" xfId="17558" xr:uid="{00000000-0005-0000-0000-0000A25E0000}"/>
    <cellStyle name="Normal 41 2 7 3 2 2 2" xfId="29527" xr:uid="{00000000-0005-0000-0000-0000A35E0000}"/>
    <cellStyle name="Normal 41 2 7 3 2 2 2 2" xfId="51133" xr:uid="{00000000-0005-0000-0000-0000A45E0000}"/>
    <cellStyle name="Normal 41 2 7 3 2 2 3" xfId="23560" xr:uid="{00000000-0005-0000-0000-0000A55E0000}"/>
    <cellStyle name="Normal 41 2 7 3 2 2 3 2" xfId="45197" xr:uid="{00000000-0005-0000-0000-0000A65E0000}"/>
    <cellStyle name="Normal 41 2 7 3 2 2 4" xfId="39213" xr:uid="{00000000-0005-0000-0000-0000A75E0000}"/>
    <cellStyle name="Normal 41 2 7 3 2 3" xfId="26545" xr:uid="{00000000-0005-0000-0000-0000A85E0000}"/>
    <cellStyle name="Normal 41 2 7 3 2 3 2" xfId="48159" xr:uid="{00000000-0005-0000-0000-0000A95E0000}"/>
    <cellStyle name="Normal 41 2 7 3 2 4" xfId="20578" xr:uid="{00000000-0005-0000-0000-0000AA5E0000}"/>
    <cellStyle name="Normal 41 2 7 3 2 4 2" xfId="42220" xr:uid="{00000000-0005-0000-0000-0000AB5E0000}"/>
    <cellStyle name="Normal 41 2 7 3 2 5" xfId="36210" xr:uid="{00000000-0005-0000-0000-0000AC5E0000}"/>
    <cellStyle name="Normal 41 2 7 3 3" xfId="15447" xr:uid="{00000000-0005-0000-0000-0000AD5E0000}"/>
    <cellStyle name="Normal 41 2 7 3 3 2" xfId="18532" xr:uid="{00000000-0005-0000-0000-0000AE5E0000}"/>
    <cellStyle name="Normal 41 2 7 3 3 2 2" xfId="30499" xr:uid="{00000000-0005-0000-0000-0000AF5E0000}"/>
    <cellStyle name="Normal 41 2 7 3 3 2 2 2" xfId="52105" xr:uid="{00000000-0005-0000-0000-0000B05E0000}"/>
    <cellStyle name="Normal 41 2 7 3 3 2 3" xfId="24532" xr:uid="{00000000-0005-0000-0000-0000B15E0000}"/>
    <cellStyle name="Normal 41 2 7 3 3 2 3 2" xfId="46169" xr:uid="{00000000-0005-0000-0000-0000B25E0000}"/>
    <cellStyle name="Normal 41 2 7 3 3 2 4" xfId="40187" xr:uid="{00000000-0005-0000-0000-0000B35E0000}"/>
    <cellStyle name="Normal 41 2 7 3 3 3" xfId="27517" xr:uid="{00000000-0005-0000-0000-0000B45E0000}"/>
    <cellStyle name="Normal 41 2 7 3 3 3 2" xfId="49131" xr:uid="{00000000-0005-0000-0000-0000B55E0000}"/>
    <cellStyle name="Normal 41 2 7 3 3 4" xfId="21550" xr:uid="{00000000-0005-0000-0000-0000B65E0000}"/>
    <cellStyle name="Normal 41 2 7 3 3 4 2" xfId="43192" xr:uid="{00000000-0005-0000-0000-0000B75E0000}"/>
    <cellStyle name="Normal 41 2 7 3 3 5" xfId="37184" xr:uid="{00000000-0005-0000-0000-0000B85E0000}"/>
    <cellStyle name="Normal 41 2 7 3 4" xfId="16581" xr:uid="{00000000-0005-0000-0000-0000B95E0000}"/>
    <cellStyle name="Normal 41 2 7 3 4 2" xfId="28551" xr:uid="{00000000-0005-0000-0000-0000BA5E0000}"/>
    <cellStyle name="Normal 41 2 7 3 4 2 2" xfId="50157" xr:uid="{00000000-0005-0000-0000-0000BB5E0000}"/>
    <cellStyle name="Normal 41 2 7 3 4 3" xfId="22584" xr:uid="{00000000-0005-0000-0000-0000BC5E0000}"/>
    <cellStyle name="Normal 41 2 7 3 4 3 2" xfId="44221" xr:uid="{00000000-0005-0000-0000-0000BD5E0000}"/>
    <cellStyle name="Normal 41 2 7 3 4 4" xfId="38236" xr:uid="{00000000-0005-0000-0000-0000BE5E0000}"/>
    <cellStyle name="Normal 41 2 7 3 5" xfId="25569" xr:uid="{00000000-0005-0000-0000-0000BF5E0000}"/>
    <cellStyle name="Normal 41 2 7 3 5 2" xfId="47186" xr:uid="{00000000-0005-0000-0000-0000C05E0000}"/>
    <cellStyle name="Normal 41 2 7 3 6" xfId="19602" xr:uid="{00000000-0005-0000-0000-0000C15E0000}"/>
    <cellStyle name="Normal 41 2 7 3 6 2" xfId="41244" xr:uid="{00000000-0005-0000-0000-0000C25E0000}"/>
    <cellStyle name="Normal 41 2 7 3 7" xfId="35230" xr:uid="{00000000-0005-0000-0000-0000C35E0000}"/>
    <cellStyle name="Normal 41 2 7 4" xfId="13832" xr:uid="{00000000-0005-0000-0000-0000C45E0000}"/>
    <cellStyle name="Normal 41 2 7 4 2" xfId="16918" xr:uid="{00000000-0005-0000-0000-0000C55E0000}"/>
    <cellStyle name="Normal 41 2 7 4 2 2" xfId="28887" xr:uid="{00000000-0005-0000-0000-0000C65E0000}"/>
    <cellStyle name="Normal 41 2 7 4 2 2 2" xfId="50493" xr:uid="{00000000-0005-0000-0000-0000C75E0000}"/>
    <cellStyle name="Normal 41 2 7 4 2 3" xfId="22920" xr:uid="{00000000-0005-0000-0000-0000C85E0000}"/>
    <cellStyle name="Normal 41 2 7 4 2 3 2" xfId="44557" xr:uid="{00000000-0005-0000-0000-0000C95E0000}"/>
    <cellStyle name="Normal 41 2 7 4 2 4" xfId="38573" xr:uid="{00000000-0005-0000-0000-0000CA5E0000}"/>
    <cellStyle name="Normal 41 2 7 4 3" xfId="25905" xr:uid="{00000000-0005-0000-0000-0000CB5E0000}"/>
    <cellStyle name="Normal 41 2 7 4 3 2" xfId="47519" xr:uid="{00000000-0005-0000-0000-0000CC5E0000}"/>
    <cellStyle name="Normal 41 2 7 4 4" xfId="19938" xr:uid="{00000000-0005-0000-0000-0000CD5E0000}"/>
    <cellStyle name="Normal 41 2 7 4 4 2" xfId="41580" xr:uid="{00000000-0005-0000-0000-0000CE5E0000}"/>
    <cellStyle name="Normal 41 2 7 4 5" xfId="35569" xr:uid="{00000000-0005-0000-0000-0000CF5E0000}"/>
    <cellStyle name="Normal 41 2 7 5" xfId="14806" xr:uid="{00000000-0005-0000-0000-0000D05E0000}"/>
    <cellStyle name="Normal 41 2 7 5 2" xfId="17891" xr:uid="{00000000-0005-0000-0000-0000D15E0000}"/>
    <cellStyle name="Normal 41 2 7 5 2 2" xfId="29859" xr:uid="{00000000-0005-0000-0000-0000D25E0000}"/>
    <cellStyle name="Normal 41 2 7 5 2 2 2" xfId="51465" xr:uid="{00000000-0005-0000-0000-0000D35E0000}"/>
    <cellStyle name="Normal 41 2 7 5 2 3" xfId="23892" xr:uid="{00000000-0005-0000-0000-0000D45E0000}"/>
    <cellStyle name="Normal 41 2 7 5 2 3 2" xfId="45529" xr:uid="{00000000-0005-0000-0000-0000D55E0000}"/>
    <cellStyle name="Normal 41 2 7 5 2 4" xfId="39546" xr:uid="{00000000-0005-0000-0000-0000D65E0000}"/>
    <cellStyle name="Normal 41 2 7 5 3" xfId="26877" xr:uid="{00000000-0005-0000-0000-0000D75E0000}"/>
    <cellStyle name="Normal 41 2 7 5 3 2" xfId="48491" xr:uid="{00000000-0005-0000-0000-0000D85E0000}"/>
    <cellStyle name="Normal 41 2 7 5 4" xfId="20910" xr:uid="{00000000-0005-0000-0000-0000D95E0000}"/>
    <cellStyle name="Normal 41 2 7 5 4 2" xfId="42552" xr:uid="{00000000-0005-0000-0000-0000DA5E0000}"/>
    <cellStyle name="Normal 41 2 7 5 5" xfId="36543" xr:uid="{00000000-0005-0000-0000-0000DB5E0000}"/>
    <cellStyle name="Normal 41 2 7 6" xfId="15919" xr:uid="{00000000-0005-0000-0000-0000DC5E0000}"/>
    <cellStyle name="Normal 41 2 7 6 2" xfId="27891" xr:uid="{00000000-0005-0000-0000-0000DD5E0000}"/>
    <cellStyle name="Normal 41 2 7 6 2 2" xfId="49497" xr:uid="{00000000-0005-0000-0000-0000DE5E0000}"/>
    <cellStyle name="Normal 41 2 7 6 3" xfId="21924" xr:uid="{00000000-0005-0000-0000-0000DF5E0000}"/>
    <cellStyle name="Normal 41 2 7 6 3 2" xfId="43561" xr:uid="{00000000-0005-0000-0000-0000E05E0000}"/>
    <cellStyle name="Normal 41 2 7 6 4" xfId="37574" xr:uid="{00000000-0005-0000-0000-0000E15E0000}"/>
    <cellStyle name="Normal 41 2 7 7" xfId="24906" xr:uid="{00000000-0005-0000-0000-0000E25E0000}"/>
    <cellStyle name="Normal 41 2 7 7 2" xfId="46526" xr:uid="{00000000-0005-0000-0000-0000E35E0000}"/>
    <cellStyle name="Normal 41 2 7 8" xfId="18939" xr:uid="{00000000-0005-0000-0000-0000E45E0000}"/>
    <cellStyle name="Normal 41 2 7 8 2" xfId="40581" xr:uid="{00000000-0005-0000-0000-0000E55E0000}"/>
    <cellStyle name="Normal 41 2 7 9" xfId="31980" xr:uid="{00000000-0005-0000-0000-0000E65E0000}"/>
    <cellStyle name="Normal 41 2 8" xfId="12896" xr:uid="{00000000-0005-0000-0000-0000E75E0000}"/>
    <cellStyle name="Normal 41 2 8 2" xfId="13895" xr:uid="{00000000-0005-0000-0000-0000E85E0000}"/>
    <cellStyle name="Normal 41 2 8 2 2" xfId="16980" xr:uid="{00000000-0005-0000-0000-0000E95E0000}"/>
    <cellStyle name="Normal 41 2 8 2 2 2" xfId="28949" xr:uid="{00000000-0005-0000-0000-0000EA5E0000}"/>
    <cellStyle name="Normal 41 2 8 2 2 2 2" xfId="50555" xr:uid="{00000000-0005-0000-0000-0000EB5E0000}"/>
    <cellStyle name="Normal 41 2 8 2 2 3" xfId="22982" xr:uid="{00000000-0005-0000-0000-0000EC5E0000}"/>
    <cellStyle name="Normal 41 2 8 2 2 3 2" xfId="44619" xr:uid="{00000000-0005-0000-0000-0000ED5E0000}"/>
    <cellStyle name="Normal 41 2 8 2 2 4" xfId="38635" xr:uid="{00000000-0005-0000-0000-0000EE5E0000}"/>
    <cellStyle name="Normal 41 2 8 2 3" xfId="25967" xr:uid="{00000000-0005-0000-0000-0000EF5E0000}"/>
    <cellStyle name="Normal 41 2 8 2 3 2" xfId="47581" xr:uid="{00000000-0005-0000-0000-0000F05E0000}"/>
    <cellStyle name="Normal 41 2 8 2 4" xfId="20000" xr:uid="{00000000-0005-0000-0000-0000F15E0000}"/>
    <cellStyle name="Normal 41 2 8 2 4 2" xfId="41642" xr:uid="{00000000-0005-0000-0000-0000F25E0000}"/>
    <cellStyle name="Normal 41 2 8 2 5" xfId="35632" xr:uid="{00000000-0005-0000-0000-0000F35E0000}"/>
    <cellStyle name="Normal 41 2 8 3" xfId="14869" xr:uid="{00000000-0005-0000-0000-0000F45E0000}"/>
    <cellStyle name="Normal 41 2 8 3 2" xfId="17954" xr:uid="{00000000-0005-0000-0000-0000F55E0000}"/>
    <cellStyle name="Normal 41 2 8 3 2 2" xfId="29921" xr:uid="{00000000-0005-0000-0000-0000F65E0000}"/>
    <cellStyle name="Normal 41 2 8 3 2 2 2" xfId="51527" xr:uid="{00000000-0005-0000-0000-0000F75E0000}"/>
    <cellStyle name="Normal 41 2 8 3 2 3" xfId="23954" xr:uid="{00000000-0005-0000-0000-0000F85E0000}"/>
    <cellStyle name="Normal 41 2 8 3 2 3 2" xfId="45591" xr:uid="{00000000-0005-0000-0000-0000F95E0000}"/>
    <cellStyle name="Normal 41 2 8 3 2 4" xfId="39609" xr:uid="{00000000-0005-0000-0000-0000FA5E0000}"/>
    <cellStyle name="Normal 41 2 8 3 3" xfId="26939" xr:uid="{00000000-0005-0000-0000-0000FB5E0000}"/>
    <cellStyle name="Normal 41 2 8 3 3 2" xfId="48553" xr:uid="{00000000-0005-0000-0000-0000FC5E0000}"/>
    <cellStyle name="Normal 41 2 8 3 4" xfId="20972" xr:uid="{00000000-0005-0000-0000-0000FD5E0000}"/>
    <cellStyle name="Normal 41 2 8 3 4 2" xfId="42614" xr:uid="{00000000-0005-0000-0000-0000FE5E0000}"/>
    <cellStyle name="Normal 41 2 8 3 5" xfId="36606" xr:uid="{00000000-0005-0000-0000-0000FF5E0000}"/>
    <cellStyle name="Normal 41 2 8 4" xfId="16003" xr:uid="{00000000-0005-0000-0000-0000005F0000}"/>
    <cellStyle name="Normal 41 2 8 4 2" xfId="27973" xr:uid="{00000000-0005-0000-0000-0000015F0000}"/>
    <cellStyle name="Normal 41 2 8 4 2 2" xfId="49579" xr:uid="{00000000-0005-0000-0000-0000025F0000}"/>
    <cellStyle name="Normal 41 2 8 4 3" xfId="22006" xr:uid="{00000000-0005-0000-0000-0000035F0000}"/>
    <cellStyle name="Normal 41 2 8 4 3 2" xfId="43643" xr:uid="{00000000-0005-0000-0000-0000045F0000}"/>
    <cellStyle name="Normal 41 2 8 4 4" xfId="37658" xr:uid="{00000000-0005-0000-0000-0000055F0000}"/>
    <cellStyle name="Normal 41 2 8 5" xfId="24991" xr:uid="{00000000-0005-0000-0000-0000065F0000}"/>
    <cellStyle name="Normal 41 2 8 5 2" xfId="46608" xr:uid="{00000000-0005-0000-0000-0000075F0000}"/>
    <cellStyle name="Normal 41 2 8 6" xfId="19024" xr:uid="{00000000-0005-0000-0000-0000085F0000}"/>
    <cellStyle name="Normal 41 2 8 6 2" xfId="40666" xr:uid="{00000000-0005-0000-0000-0000095F0000}"/>
    <cellStyle name="Normal 41 2 8 7" xfId="34652" xr:uid="{00000000-0005-0000-0000-00000A5F0000}"/>
    <cellStyle name="Normal 41 2 9" xfId="13216" xr:uid="{00000000-0005-0000-0000-00000B5F0000}"/>
    <cellStyle name="Normal 41 2 9 2" xfId="14215" xr:uid="{00000000-0005-0000-0000-00000C5F0000}"/>
    <cellStyle name="Normal 41 2 9 2 2" xfId="17300" xr:uid="{00000000-0005-0000-0000-00000D5F0000}"/>
    <cellStyle name="Normal 41 2 9 2 2 2" xfId="29269" xr:uid="{00000000-0005-0000-0000-00000E5F0000}"/>
    <cellStyle name="Normal 41 2 9 2 2 2 2" xfId="50875" xr:uid="{00000000-0005-0000-0000-00000F5F0000}"/>
    <cellStyle name="Normal 41 2 9 2 2 3" xfId="23302" xr:uid="{00000000-0005-0000-0000-0000105F0000}"/>
    <cellStyle name="Normal 41 2 9 2 2 3 2" xfId="44939" xr:uid="{00000000-0005-0000-0000-0000115F0000}"/>
    <cellStyle name="Normal 41 2 9 2 2 4" xfId="38955" xr:uid="{00000000-0005-0000-0000-0000125F0000}"/>
    <cellStyle name="Normal 41 2 9 2 3" xfId="26287" xr:uid="{00000000-0005-0000-0000-0000135F0000}"/>
    <cellStyle name="Normal 41 2 9 2 3 2" xfId="47901" xr:uid="{00000000-0005-0000-0000-0000145F0000}"/>
    <cellStyle name="Normal 41 2 9 2 4" xfId="20320" xr:uid="{00000000-0005-0000-0000-0000155F0000}"/>
    <cellStyle name="Normal 41 2 9 2 4 2" xfId="41962" xr:uid="{00000000-0005-0000-0000-0000165F0000}"/>
    <cellStyle name="Normal 41 2 9 2 5" xfId="35952" xr:uid="{00000000-0005-0000-0000-0000175F0000}"/>
    <cellStyle name="Normal 41 2 9 3" xfId="15189" xr:uid="{00000000-0005-0000-0000-0000185F0000}"/>
    <cellStyle name="Normal 41 2 9 3 2" xfId="18274" xr:uid="{00000000-0005-0000-0000-0000195F0000}"/>
    <cellStyle name="Normal 41 2 9 3 2 2" xfId="30241" xr:uid="{00000000-0005-0000-0000-00001A5F0000}"/>
    <cellStyle name="Normal 41 2 9 3 2 2 2" xfId="51847" xr:uid="{00000000-0005-0000-0000-00001B5F0000}"/>
    <cellStyle name="Normal 41 2 9 3 2 3" xfId="24274" xr:uid="{00000000-0005-0000-0000-00001C5F0000}"/>
    <cellStyle name="Normal 41 2 9 3 2 3 2" xfId="45911" xr:uid="{00000000-0005-0000-0000-00001D5F0000}"/>
    <cellStyle name="Normal 41 2 9 3 2 4" xfId="39929" xr:uid="{00000000-0005-0000-0000-00001E5F0000}"/>
    <cellStyle name="Normal 41 2 9 3 3" xfId="27259" xr:uid="{00000000-0005-0000-0000-00001F5F0000}"/>
    <cellStyle name="Normal 41 2 9 3 3 2" xfId="48873" xr:uid="{00000000-0005-0000-0000-0000205F0000}"/>
    <cellStyle name="Normal 41 2 9 3 4" xfId="21292" xr:uid="{00000000-0005-0000-0000-0000215F0000}"/>
    <cellStyle name="Normal 41 2 9 3 4 2" xfId="42934" xr:uid="{00000000-0005-0000-0000-0000225F0000}"/>
    <cellStyle name="Normal 41 2 9 3 5" xfId="36926" xr:uid="{00000000-0005-0000-0000-0000235F0000}"/>
    <cellStyle name="Normal 41 2 9 4" xfId="16323" xr:uid="{00000000-0005-0000-0000-0000245F0000}"/>
    <cellStyle name="Normal 41 2 9 4 2" xfId="28293" xr:uid="{00000000-0005-0000-0000-0000255F0000}"/>
    <cellStyle name="Normal 41 2 9 4 2 2" xfId="49899" xr:uid="{00000000-0005-0000-0000-0000265F0000}"/>
    <cellStyle name="Normal 41 2 9 4 3" xfId="22326" xr:uid="{00000000-0005-0000-0000-0000275F0000}"/>
    <cellStyle name="Normal 41 2 9 4 3 2" xfId="43963" xr:uid="{00000000-0005-0000-0000-0000285F0000}"/>
    <cellStyle name="Normal 41 2 9 4 4" xfId="37978" xr:uid="{00000000-0005-0000-0000-0000295F0000}"/>
    <cellStyle name="Normal 41 2 9 5" xfId="25311" xr:uid="{00000000-0005-0000-0000-00002A5F0000}"/>
    <cellStyle name="Normal 41 2 9 5 2" xfId="46928" xr:uid="{00000000-0005-0000-0000-00002B5F0000}"/>
    <cellStyle name="Normal 41 2 9 6" xfId="19344" xr:uid="{00000000-0005-0000-0000-00002C5F0000}"/>
    <cellStyle name="Normal 41 2 9 6 2" xfId="40986" xr:uid="{00000000-0005-0000-0000-00002D5F0000}"/>
    <cellStyle name="Normal 41 2 9 7" xfId="34972" xr:uid="{00000000-0005-0000-0000-00002E5F0000}"/>
    <cellStyle name="Normal 41 20" xfId="5661" xr:uid="{00000000-0005-0000-0000-00002F5F0000}"/>
    <cellStyle name="Normal 41 20 10" xfId="13574" xr:uid="{00000000-0005-0000-0000-0000305F0000}"/>
    <cellStyle name="Normal 41 20 10 2" xfId="16660" xr:uid="{00000000-0005-0000-0000-0000315F0000}"/>
    <cellStyle name="Normal 41 20 10 2 2" xfId="28630" xr:uid="{00000000-0005-0000-0000-0000325F0000}"/>
    <cellStyle name="Normal 41 20 10 2 2 2" xfId="50236" xr:uid="{00000000-0005-0000-0000-0000335F0000}"/>
    <cellStyle name="Normal 41 20 10 2 3" xfId="22663" xr:uid="{00000000-0005-0000-0000-0000345F0000}"/>
    <cellStyle name="Normal 41 20 10 2 3 2" xfId="44300" xr:uid="{00000000-0005-0000-0000-0000355F0000}"/>
    <cellStyle name="Normal 41 20 10 2 4" xfId="38315" xr:uid="{00000000-0005-0000-0000-0000365F0000}"/>
    <cellStyle name="Normal 41 20 10 3" xfId="25648" xr:uid="{00000000-0005-0000-0000-0000375F0000}"/>
    <cellStyle name="Normal 41 20 10 3 2" xfId="47262" xr:uid="{00000000-0005-0000-0000-0000385F0000}"/>
    <cellStyle name="Normal 41 20 10 4" xfId="19681" xr:uid="{00000000-0005-0000-0000-0000395F0000}"/>
    <cellStyle name="Normal 41 20 10 4 2" xfId="41323" xr:uid="{00000000-0005-0000-0000-00003A5F0000}"/>
    <cellStyle name="Normal 41 20 10 5" xfId="35311" xr:uid="{00000000-0005-0000-0000-00003B5F0000}"/>
    <cellStyle name="Normal 41 20 11" xfId="14549" xr:uid="{00000000-0005-0000-0000-00003C5F0000}"/>
    <cellStyle name="Normal 41 20 11 2" xfId="17634" xr:uid="{00000000-0005-0000-0000-00003D5F0000}"/>
    <cellStyle name="Normal 41 20 11 2 2" xfId="29602" xr:uid="{00000000-0005-0000-0000-00003E5F0000}"/>
    <cellStyle name="Normal 41 20 11 2 2 2" xfId="51208" xr:uid="{00000000-0005-0000-0000-00003F5F0000}"/>
    <cellStyle name="Normal 41 20 11 2 3" xfId="23635" xr:uid="{00000000-0005-0000-0000-0000405F0000}"/>
    <cellStyle name="Normal 41 20 11 2 3 2" xfId="45272" xr:uid="{00000000-0005-0000-0000-0000415F0000}"/>
    <cellStyle name="Normal 41 20 11 2 4" xfId="39289" xr:uid="{00000000-0005-0000-0000-0000425F0000}"/>
    <cellStyle name="Normal 41 20 11 3" xfId="26620" xr:uid="{00000000-0005-0000-0000-0000435F0000}"/>
    <cellStyle name="Normal 41 20 11 3 2" xfId="48234" xr:uid="{00000000-0005-0000-0000-0000445F0000}"/>
    <cellStyle name="Normal 41 20 11 4" xfId="20653" xr:uid="{00000000-0005-0000-0000-0000455F0000}"/>
    <cellStyle name="Normal 41 20 11 4 2" xfId="42295" xr:uid="{00000000-0005-0000-0000-0000465F0000}"/>
    <cellStyle name="Normal 41 20 11 5" xfId="36286" xr:uid="{00000000-0005-0000-0000-0000475F0000}"/>
    <cellStyle name="Normal 41 20 12" xfId="15662" xr:uid="{00000000-0005-0000-0000-0000485F0000}"/>
    <cellStyle name="Normal 41 20 12 2" xfId="27634" xr:uid="{00000000-0005-0000-0000-0000495F0000}"/>
    <cellStyle name="Normal 41 20 12 2 2" xfId="49240" xr:uid="{00000000-0005-0000-0000-00004A5F0000}"/>
    <cellStyle name="Normal 41 20 12 3" xfId="21667" xr:uid="{00000000-0005-0000-0000-00004B5F0000}"/>
    <cellStyle name="Normal 41 20 12 3 2" xfId="43304" xr:uid="{00000000-0005-0000-0000-00004C5F0000}"/>
    <cellStyle name="Normal 41 20 12 4" xfId="37317" xr:uid="{00000000-0005-0000-0000-00004D5F0000}"/>
    <cellStyle name="Normal 41 20 13" xfId="24649" xr:uid="{00000000-0005-0000-0000-00004E5F0000}"/>
    <cellStyle name="Normal 41 20 13 2" xfId="46269" xr:uid="{00000000-0005-0000-0000-00004F5F0000}"/>
    <cellStyle name="Normal 41 20 14" xfId="18682" xr:uid="{00000000-0005-0000-0000-0000505F0000}"/>
    <cellStyle name="Normal 41 20 14 2" xfId="40324" xr:uid="{00000000-0005-0000-0000-0000515F0000}"/>
    <cellStyle name="Normal 41 20 15" xfId="31247" xr:uid="{00000000-0005-0000-0000-0000525F0000}"/>
    <cellStyle name="Normal 41 20 2" xfId="7289" xr:uid="{00000000-0005-0000-0000-0000535F0000}"/>
    <cellStyle name="Normal 41 20 2 2" xfId="12986" xr:uid="{00000000-0005-0000-0000-0000545F0000}"/>
    <cellStyle name="Normal 41 20 2 2 2" xfId="13985" xr:uid="{00000000-0005-0000-0000-0000555F0000}"/>
    <cellStyle name="Normal 41 20 2 2 2 2" xfId="17070" xr:uid="{00000000-0005-0000-0000-0000565F0000}"/>
    <cellStyle name="Normal 41 20 2 2 2 2 2" xfId="29039" xr:uid="{00000000-0005-0000-0000-0000575F0000}"/>
    <cellStyle name="Normal 41 20 2 2 2 2 2 2" xfId="50645" xr:uid="{00000000-0005-0000-0000-0000585F0000}"/>
    <cellStyle name="Normal 41 20 2 2 2 2 3" xfId="23072" xr:uid="{00000000-0005-0000-0000-0000595F0000}"/>
    <cellStyle name="Normal 41 20 2 2 2 2 3 2" xfId="44709" xr:uid="{00000000-0005-0000-0000-00005A5F0000}"/>
    <cellStyle name="Normal 41 20 2 2 2 2 4" xfId="38725" xr:uid="{00000000-0005-0000-0000-00005B5F0000}"/>
    <cellStyle name="Normal 41 20 2 2 2 3" xfId="26057" xr:uid="{00000000-0005-0000-0000-00005C5F0000}"/>
    <cellStyle name="Normal 41 20 2 2 2 3 2" xfId="47671" xr:uid="{00000000-0005-0000-0000-00005D5F0000}"/>
    <cellStyle name="Normal 41 20 2 2 2 4" xfId="20090" xr:uid="{00000000-0005-0000-0000-00005E5F0000}"/>
    <cellStyle name="Normal 41 20 2 2 2 4 2" xfId="41732" xr:uid="{00000000-0005-0000-0000-00005F5F0000}"/>
    <cellStyle name="Normal 41 20 2 2 2 5" xfId="35722" xr:uid="{00000000-0005-0000-0000-0000605F0000}"/>
    <cellStyle name="Normal 41 20 2 2 3" xfId="14959" xr:uid="{00000000-0005-0000-0000-0000615F0000}"/>
    <cellStyle name="Normal 41 20 2 2 3 2" xfId="18044" xr:uid="{00000000-0005-0000-0000-0000625F0000}"/>
    <cellStyle name="Normal 41 20 2 2 3 2 2" xfId="30011" xr:uid="{00000000-0005-0000-0000-0000635F0000}"/>
    <cellStyle name="Normal 41 20 2 2 3 2 2 2" xfId="51617" xr:uid="{00000000-0005-0000-0000-0000645F0000}"/>
    <cellStyle name="Normal 41 20 2 2 3 2 3" xfId="24044" xr:uid="{00000000-0005-0000-0000-0000655F0000}"/>
    <cellStyle name="Normal 41 20 2 2 3 2 3 2" xfId="45681" xr:uid="{00000000-0005-0000-0000-0000665F0000}"/>
    <cellStyle name="Normal 41 20 2 2 3 2 4" xfId="39699" xr:uid="{00000000-0005-0000-0000-0000675F0000}"/>
    <cellStyle name="Normal 41 20 2 2 3 3" xfId="27029" xr:uid="{00000000-0005-0000-0000-0000685F0000}"/>
    <cellStyle name="Normal 41 20 2 2 3 3 2" xfId="48643" xr:uid="{00000000-0005-0000-0000-0000695F0000}"/>
    <cellStyle name="Normal 41 20 2 2 3 4" xfId="21062" xr:uid="{00000000-0005-0000-0000-00006A5F0000}"/>
    <cellStyle name="Normal 41 20 2 2 3 4 2" xfId="42704" xr:uid="{00000000-0005-0000-0000-00006B5F0000}"/>
    <cellStyle name="Normal 41 20 2 2 3 5" xfId="36696" xr:uid="{00000000-0005-0000-0000-00006C5F0000}"/>
    <cellStyle name="Normal 41 20 2 2 4" xfId="16093" xr:uid="{00000000-0005-0000-0000-00006D5F0000}"/>
    <cellStyle name="Normal 41 20 2 2 4 2" xfId="28063" xr:uid="{00000000-0005-0000-0000-00006E5F0000}"/>
    <cellStyle name="Normal 41 20 2 2 4 2 2" xfId="49669" xr:uid="{00000000-0005-0000-0000-00006F5F0000}"/>
    <cellStyle name="Normal 41 20 2 2 4 3" xfId="22096" xr:uid="{00000000-0005-0000-0000-0000705F0000}"/>
    <cellStyle name="Normal 41 20 2 2 4 3 2" xfId="43733" xr:uid="{00000000-0005-0000-0000-0000715F0000}"/>
    <cellStyle name="Normal 41 20 2 2 4 4" xfId="37748" xr:uid="{00000000-0005-0000-0000-0000725F0000}"/>
    <cellStyle name="Normal 41 20 2 2 5" xfId="25081" xr:uid="{00000000-0005-0000-0000-0000735F0000}"/>
    <cellStyle name="Normal 41 20 2 2 5 2" xfId="46698" xr:uid="{00000000-0005-0000-0000-0000745F0000}"/>
    <cellStyle name="Normal 41 20 2 2 6" xfId="19114" xr:uid="{00000000-0005-0000-0000-0000755F0000}"/>
    <cellStyle name="Normal 41 20 2 2 6 2" xfId="40756" xr:uid="{00000000-0005-0000-0000-0000765F0000}"/>
    <cellStyle name="Normal 41 20 2 2 7" xfId="34742" xr:uid="{00000000-0005-0000-0000-0000775F0000}"/>
    <cellStyle name="Normal 41 20 2 3" xfId="13306" xr:uid="{00000000-0005-0000-0000-0000785F0000}"/>
    <cellStyle name="Normal 41 20 2 3 2" xfId="14305" xr:uid="{00000000-0005-0000-0000-0000795F0000}"/>
    <cellStyle name="Normal 41 20 2 3 2 2" xfId="17390" xr:uid="{00000000-0005-0000-0000-00007A5F0000}"/>
    <cellStyle name="Normal 41 20 2 3 2 2 2" xfId="29359" xr:uid="{00000000-0005-0000-0000-00007B5F0000}"/>
    <cellStyle name="Normal 41 20 2 3 2 2 2 2" xfId="50965" xr:uid="{00000000-0005-0000-0000-00007C5F0000}"/>
    <cellStyle name="Normal 41 20 2 3 2 2 3" xfId="23392" xr:uid="{00000000-0005-0000-0000-00007D5F0000}"/>
    <cellStyle name="Normal 41 20 2 3 2 2 3 2" xfId="45029" xr:uid="{00000000-0005-0000-0000-00007E5F0000}"/>
    <cellStyle name="Normal 41 20 2 3 2 2 4" xfId="39045" xr:uid="{00000000-0005-0000-0000-00007F5F0000}"/>
    <cellStyle name="Normal 41 20 2 3 2 3" xfId="26377" xr:uid="{00000000-0005-0000-0000-0000805F0000}"/>
    <cellStyle name="Normal 41 20 2 3 2 3 2" xfId="47991" xr:uid="{00000000-0005-0000-0000-0000815F0000}"/>
    <cellStyle name="Normal 41 20 2 3 2 4" xfId="20410" xr:uid="{00000000-0005-0000-0000-0000825F0000}"/>
    <cellStyle name="Normal 41 20 2 3 2 4 2" xfId="42052" xr:uid="{00000000-0005-0000-0000-0000835F0000}"/>
    <cellStyle name="Normal 41 20 2 3 2 5" xfId="36042" xr:uid="{00000000-0005-0000-0000-0000845F0000}"/>
    <cellStyle name="Normal 41 20 2 3 3" xfId="15279" xr:uid="{00000000-0005-0000-0000-0000855F0000}"/>
    <cellStyle name="Normal 41 20 2 3 3 2" xfId="18364" xr:uid="{00000000-0005-0000-0000-0000865F0000}"/>
    <cellStyle name="Normal 41 20 2 3 3 2 2" xfId="30331" xr:uid="{00000000-0005-0000-0000-0000875F0000}"/>
    <cellStyle name="Normal 41 20 2 3 3 2 2 2" xfId="51937" xr:uid="{00000000-0005-0000-0000-0000885F0000}"/>
    <cellStyle name="Normal 41 20 2 3 3 2 3" xfId="24364" xr:uid="{00000000-0005-0000-0000-0000895F0000}"/>
    <cellStyle name="Normal 41 20 2 3 3 2 3 2" xfId="46001" xr:uid="{00000000-0005-0000-0000-00008A5F0000}"/>
    <cellStyle name="Normal 41 20 2 3 3 2 4" xfId="40019" xr:uid="{00000000-0005-0000-0000-00008B5F0000}"/>
    <cellStyle name="Normal 41 20 2 3 3 3" xfId="27349" xr:uid="{00000000-0005-0000-0000-00008C5F0000}"/>
    <cellStyle name="Normal 41 20 2 3 3 3 2" xfId="48963" xr:uid="{00000000-0005-0000-0000-00008D5F0000}"/>
    <cellStyle name="Normal 41 20 2 3 3 4" xfId="21382" xr:uid="{00000000-0005-0000-0000-00008E5F0000}"/>
    <cellStyle name="Normal 41 20 2 3 3 4 2" xfId="43024" xr:uid="{00000000-0005-0000-0000-00008F5F0000}"/>
    <cellStyle name="Normal 41 20 2 3 3 5" xfId="37016" xr:uid="{00000000-0005-0000-0000-0000905F0000}"/>
    <cellStyle name="Normal 41 20 2 3 4" xfId="16413" xr:uid="{00000000-0005-0000-0000-0000915F0000}"/>
    <cellStyle name="Normal 41 20 2 3 4 2" xfId="28383" xr:uid="{00000000-0005-0000-0000-0000925F0000}"/>
    <cellStyle name="Normal 41 20 2 3 4 2 2" xfId="49989" xr:uid="{00000000-0005-0000-0000-0000935F0000}"/>
    <cellStyle name="Normal 41 20 2 3 4 3" xfId="22416" xr:uid="{00000000-0005-0000-0000-0000945F0000}"/>
    <cellStyle name="Normal 41 20 2 3 4 3 2" xfId="44053" xr:uid="{00000000-0005-0000-0000-0000955F0000}"/>
    <cellStyle name="Normal 41 20 2 3 4 4" xfId="38068" xr:uid="{00000000-0005-0000-0000-0000965F0000}"/>
    <cellStyle name="Normal 41 20 2 3 5" xfId="25401" xr:uid="{00000000-0005-0000-0000-0000975F0000}"/>
    <cellStyle name="Normal 41 20 2 3 5 2" xfId="47018" xr:uid="{00000000-0005-0000-0000-0000985F0000}"/>
    <cellStyle name="Normal 41 20 2 3 6" xfId="19434" xr:uid="{00000000-0005-0000-0000-0000995F0000}"/>
    <cellStyle name="Normal 41 20 2 3 6 2" xfId="41076" xr:uid="{00000000-0005-0000-0000-00009A5F0000}"/>
    <cellStyle name="Normal 41 20 2 3 7" xfId="35062" xr:uid="{00000000-0005-0000-0000-00009B5F0000}"/>
    <cellStyle name="Normal 41 20 2 4" xfId="13664" xr:uid="{00000000-0005-0000-0000-00009C5F0000}"/>
    <cellStyle name="Normal 41 20 2 4 2" xfId="16750" xr:uid="{00000000-0005-0000-0000-00009D5F0000}"/>
    <cellStyle name="Normal 41 20 2 4 2 2" xfId="28719" xr:uid="{00000000-0005-0000-0000-00009E5F0000}"/>
    <cellStyle name="Normal 41 20 2 4 2 2 2" xfId="50325" xr:uid="{00000000-0005-0000-0000-00009F5F0000}"/>
    <cellStyle name="Normal 41 20 2 4 2 3" xfId="22752" xr:uid="{00000000-0005-0000-0000-0000A05F0000}"/>
    <cellStyle name="Normal 41 20 2 4 2 3 2" xfId="44389" xr:uid="{00000000-0005-0000-0000-0000A15F0000}"/>
    <cellStyle name="Normal 41 20 2 4 2 4" xfId="38405" xr:uid="{00000000-0005-0000-0000-0000A25F0000}"/>
    <cellStyle name="Normal 41 20 2 4 3" xfId="25737" xr:uid="{00000000-0005-0000-0000-0000A35F0000}"/>
    <cellStyle name="Normal 41 20 2 4 3 2" xfId="47351" xr:uid="{00000000-0005-0000-0000-0000A45F0000}"/>
    <cellStyle name="Normal 41 20 2 4 4" xfId="19770" xr:uid="{00000000-0005-0000-0000-0000A55F0000}"/>
    <cellStyle name="Normal 41 20 2 4 4 2" xfId="41412" xr:uid="{00000000-0005-0000-0000-0000A65F0000}"/>
    <cellStyle name="Normal 41 20 2 4 5" xfId="35401" xr:uid="{00000000-0005-0000-0000-0000A75F0000}"/>
    <cellStyle name="Normal 41 20 2 5" xfId="14638" xr:uid="{00000000-0005-0000-0000-0000A85F0000}"/>
    <cellStyle name="Normal 41 20 2 5 2" xfId="17723" xr:uid="{00000000-0005-0000-0000-0000A95F0000}"/>
    <cellStyle name="Normal 41 20 2 5 2 2" xfId="29691" xr:uid="{00000000-0005-0000-0000-0000AA5F0000}"/>
    <cellStyle name="Normal 41 20 2 5 2 2 2" xfId="51297" xr:uid="{00000000-0005-0000-0000-0000AB5F0000}"/>
    <cellStyle name="Normal 41 20 2 5 2 3" xfId="23724" xr:uid="{00000000-0005-0000-0000-0000AC5F0000}"/>
    <cellStyle name="Normal 41 20 2 5 2 3 2" xfId="45361" xr:uid="{00000000-0005-0000-0000-0000AD5F0000}"/>
    <cellStyle name="Normal 41 20 2 5 2 4" xfId="39378" xr:uid="{00000000-0005-0000-0000-0000AE5F0000}"/>
    <cellStyle name="Normal 41 20 2 5 3" xfId="26709" xr:uid="{00000000-0005-0000-0000-0000AF5F0000}"/>
    <cellStyle name="Normal 41 20 2 5 3 2" xfId="48323" xr:uid="{00000000-0005-0000-0000-0000B05F0000}"/>
    <cellStyle name="Normal 41 20 2 5 4" xfId="20742" xr:uid="{00000000-0005-0000-0000-0000B15F0000}"/>
    <cellStyle name="Normal 41 20 2 5 4 2" xfId="42384" xr:uid="{00000000-0005-0000-0000-0000B25F0000}"/>
    <cellStyle name="Normal 41 20 2 5 5" xfId="36375" xr:uid="{00000000-0005-0000-0000-0000B35F0000}"/>
    <cellStyle name="Normal 41 20 2 6" xfId="15751" xr:uid="{00000000-0005-0000-0000-0000B45F0000}"/>
    <cellStyle name="Normal 41 20 2 6 2" xfId="27723" xr:uid="{00000000-0005-0000-0000-0000B55F0000}"/>
    <cellStyle name="Normal 41 20 2 6 2 2" xfId="49329" xr:uid="{00000000-0005-0000-0000-0000B65F0000}"/>
    <cellStyle name="Normal 41 20 2 6 3" xfId="21756" xr:uid="{00000000-0005-0000-0000-0000B75F0000}"/>
    <cellStyle name="Normal 41 20 2 6 3 2" xfId="43393" xr:uid="{00000000-0005-0000-0000-0000B85F0000}"/>
    <cellStyle name="Normal 41 20 2 6 4" xfId="37406" xr:uid="{00000000-0005-0000-0000-0000B95F0000}"/>
    <cellStyle name="Normal 41 20 2 7" xfId="24738" xr:uid="{00000000-0005-0000-0000-0000BA5F0000}"/>
    <cellStyle name="Normal 41 20 2 7 2" xfId="46358" xr:uid="{00000000-0005-0000-0000-0000BB5F0000}"/>
    <cellStyle name="Normal 41 20 2 8" xfId="18771" xr:uid="{00000000-0005-0000-0000-0000BC5F0000}"/>
    <cellStyle name="Normal 41 20 2 8 2" xfId="40413" xr:uid="{00000000-0005-0000-0000-0000BD5F0000}"/>
    <cellStyle name="Normal 41 20 2 9" xfId="31584" xr:uid="{00000000-0005-0000-0000-0000BE5F0000}"/>
    <cellStyle name="Normal 41 20 3" xfId="6999" xr:uid="{00000000-0005-0000-0000-0000BF5F0000}"/>
    <cellStyle name="Normal 41 20 3 2" xfId="12942" xr:uid="{00000000-0005-0000-0000-0000C05F0000}"/>
    <cellStyle name="Normal 41 20 3 2 2" xfId="13941" xr:uid="{00000000-0005-0000-0000-0000C15F0000}"/>
    <cellStyle name="Normal 41 20 3 2 2 2" xfId="17026" xr:uid="{00000000-0005-0000-0000-0000C25F0000}"/>
    <cellStyle name="Normal 41 20 3 2 2 2 2" xfId="28995" xr:uid="{00000000-0005-0000-0000-0000C35F0000}"/>
    <cellStyle name="Normal 41 20 3 2 2 2 2 2" xfId="50601" xr:uid="{00000000-0005-0000-0000-0000C45F0000}"/>
    <cellStyle name="Normal 41 20 3 2 2 2 3" xfId="23028" xr:uid="{00000000-0005-0000-0000-0000C55F0000}"/>
    <cellStyle name="Normal 41 20 3 2 2 2 3 2" xfId="44665" xr:uid="{00000000-0005-0000-0000-0000C65F0000}"/>
    <cellStyle name="Normal 41 20 3 2 2 2 4" xfId="38681" xr:uid="{00000000-0005-0000-0000-0000C75F0000}"/>
    <cellStyle name="Normal 41 20 3 2 2 3" xfId="26013" xr:uid="{00000000-0005-0000-0000-0000C85F0000}"/>
    <cellStyle name="Normal 41 20 3 2 2 3 2" xfId="47627" xr:uid="{00000000-0005-0000-0000-0000C95F0000}"/>
    <cellStyle name="Normal 41 20 3 2 2 4" xfId="20046" xr:uid="{00000000-0005-0000-0000-0000CA5F0000}"/>
    <cellStyle name="Normal 41 20 3 2 2 4 2" xfId="41688" xr:uid="{00000000-0005-0000-0000-0000CB5F0000}"/>
    <cellStyle name="Normal 41 20 3 2 2 5" xfId="35678" xr:uid="{00000000-0005-0000-0000-0000CC5F0000}"/>
    <cellStyle name="Normal 41 20 3 2 3" xfId="14915" xr:uid="{00000000-0005-0000-0000-0000CD5F0000}"/>
    <cellStyle name="Normal 41 20 3 2 3 2" xfId="18000" xr:uid="{00000000-0005-0000-0000-0000CE5F0000}"/>
    <cellStyle name="Normal 41 20 3 2 3 2 2" xfId="29967" xr:uid="{00000000-0005-0000-0000-0000CF5F0000}"/>
    <cellStyle name="Normal 41 20 3 2 3 2 2 2" xfId="51573" xr:uid="{00000000-0005-0000-0000-0000D05F0000}"/>
    <cellStyle name="Normal 41 20 3 2 3 2 3" xfId="24000" xr:uid="{00000000-0005-0000-0000-0000D15F0000}"/>
    <cellStyle name="Normal 41 20 3 2 3 2 3 2" xfId="45637" xr:uid="{00000000-0005-0000-0000-0000D25F0000}"/>
    <cellStyle name="Normal 41 20 3 2 3 2 4" xfId="39655" xr:uid="{00000000-0005-0000-0000-0000D35F0000}"/>
    <cellStyle name="Normal 41 20 3 2 3 3" xfId="26985" xr:uid="{00000000-0005-0000-0000-0000D45F0000}"/>
    <cellStyle name="Normal 41 20 3 2 3 3 2" xfId="48599" xr:uid="{00000000-0005-0000-0000-0000D55F0000}"/>
    <cellStyle name="Normal 41 20 3 2 3 4" xfId="21018" xr:uid="{00000000-0005-0000-0000-0000D65F0000}"/>
    <cellStyle name="Normal 41 20 3 2 3 4 2" xfId="42660" xr:uid="{00000000-0005-0000-0000-0000D75F0000}"/>
    <cellStyle name="Normal 41 20 3 2 3 5" xfId="36652" xr:uid="{00000000-0005-0000-0000-0000D85F0000}"/>
    <cellStyle name="Normal 41 20 3 2 4" xfId="16049" xr:uid="{00000000-0005-0000-0000-0000D95F0000}"/>
    <cellStyle name="Normal 41 20 3 2 4 2" xfId="28019" xr:uid="{00000000-0005-0000-0000-0000DA5F0000}"/>
    <cellStyle name="Normal 41 20 3 2 4 2 2" xfId="49625" xr:uid="{00000000-0005-0000-0000-0000DB5F0000}"/>
    <cellStyle name="Normal 41 20 3 2 4 3" xfId="22052" xr:uid="{00000000-0005-0000-0000-0000DC5F0000}"/>
    <cellStyle name="Normal 41 20 3 2 4 3 2" xfId="43689" xr:uid="{00000000-0005-0000-0000-0000DD5F0000}"/>
    <cellStyle name="Normal 41 20 3 2 4 4" xfId="37704" xr:uid="{00000000-0005-0000-0000-0000DE5F0000}"/>
    <cellStyle name="Normal 41 20 3 2 5" xfId="25037" xr:uid="{00000000-0005-0000-0000-0000DF5F0000}"/>
    <cellStyle name="Normal 41 20 3 2 5 2" xfId="46654" xr:uid="{00000000-0005-0000-0000-0000E05F0000}"/>
    <cellStyle name="Normal 41 20 3 2 6" xfId="19070" xr:uid="{00000000-0005-0000-0000-0000E15F0000}"/>
    <cellStyle name="Normal 41 20 3 2 6 2" xfId="40712" xr:uid="{00000000-0005-0000-0000-0000E25F0000}"/>
    <cellStyle name="Normal 41 20 3 2 7" xfId="34698" xr:uid="{00000000-0005-0000-0000-0000E35F0000}"/>
    <cellStyle name="Normal 41 20 3 3" xfId="13262" xr:uid="{00000000-0005-0000-0000-0000E45F0000}"/>
    <cellStyle name="Normal 41 20 3 3 2" xfId="14261" xr:uid="{00000000-0005-0000-0000-0000E55F0000}"/>
    <cellStyle name="Normal 41 20 3 3 2 2" xfId="17346" xr:uid="{00000000-0005-0000-0000-0000E65F0000}"/>
    <cellStyle name="Normal 41 20 3 3 2 2 2" xfId="29315" xr:uid="{00000000-0005-0000-0000-0000E75F0000}"/>
    <cellStyle name="Normal 41 20 3 3 2 2 2 2" xfId="50921" xr:uid="{00000000-0005-0000-0000-0000E85F0000}"/>
    <cellStyle name="Normal 41 20 3 3 2 2 3" xfId="23348" xr:uid="{00000000-0005-0000-0000-0000E95F0000}"/>
    <cellStyle name="Normal 41 20 3 3 2 2 3 2" xfId="44985" xr:uid="{00000000-0005-0000-0000-0000EA5F0000}"/>
    <cellStyle name="Normal 41 20 3 3 2 2 4" xfId="39001" xr:uid="{00000000-0005-0000-0000-0000EB5F0000}"/>
    <cellStyle name="Normal 41 20 3 3 2 3" xfId="26333" xr:uid="{00000000-0005-0000-0000-0000EC5F0000}"/>
    <cellStyle name="Normal 41 20 3 3 2 3 2" xfId="47947" xr:uid="{00000000-0005-0000-0000-0000ED5F0000}"/>
    <cellStyle name="Normal 41 20 3 3 2 4" xfId="20366" xr:uid="{00000000-0005-0000-0000-0000EE5F0000}"/>
    <cellStyle name="Normal 41 20 3 3 2 4 2" xfId="42008" xr:uid="{00000000-0005-0000-0000-0000EF5F0000}"/>
    <cellStyle name="Normal 41 20 3 3 2 5" xfId="35998" xr:uid="{00000000-0005-0000-0000-0000F05F0000}"/>
    <cellStyle name="Normal 41 20 3 3 3" xfId="15235" xr:uid="{00000000-0005-0000-0000-0000F15F0000}"/>
    <cellStyle name="Normal 41 20 3 3 3 2" xfId="18320" xr:uid="{00000000-0005-0000-0000-0000F25F0000}"/>
    <cellStyle name="Normal 41 20 3 3 3 2 2" xfId="30287" xr:uid="{00000000-0005-0000-0000-0000F35F0000}"/>
    <cellStyle name="Normal 41 20 3 3 3 2 2 2" xfId="51893" xr:uid="{00000000-0005-0000-0000-0000F45F0000}"/>
    <cellStyle name="Normal 41 20 3 3 3 2 3" xfId="24320" xr:uid="{00000000-0005-0000-0000-0000F55F0000}"/>
    <cellStyle name="Normal 41 20 3 3 3 2 3 2" xfId="45957" xr:uid="{00000000-0005-0000-0000-0000F65F0000}"/>
    <cellStyle name="Normal 41 20 3 3 3 2 4" xfId="39975" xr:uid="{00000000-0005-0000-0000-0000F75F0000}"/>
    <cellStyle name="Normal 41 20 3 3 3 3" xfId="27305" xr:uid="{00000000-0005-0000-0000-0000F85F0000}"/>
    <cellStyle name="Normal 41 20 3 3 3 3 2" xfId="48919" xr:uid="{00000000-0005-0000-0000-0000F95F0000}"/>
    <cellStyle name="Normal 41 20 3 3 3 4" xfId="21338" xr:uid="{00000000-0005-0000-0000-0000FA5F0000}"/>
    <cellStyle name="Normal 41 20 3 3 3 4 2" xfId="42980" xr:uid="{00000000-0005-0000-0000-0000FB5F0000}"/>
    <cellStyle name="Normal 41 20 3 3 3 5" xfId="36972" xr:uid="{00000000-0005-0000-0000-0000FC5F0000}"/>
    <cellStyle name="Normal 41 20 3 3 4" xfId="16369" xr:uid="{00000000-0005-0000-0000-0000FD5F0000}"/>
    <cellStyle name="Normal 41 20 3 3 4 2" xfId="28339" xr:uid="{00000000-0005-0000-0000-0000FE5F0000}"/>
    <cellStyle name="Normal 41 20 3 3 4 2 2" xfId="49945" xr:uid="{00000000-0005-0000-0000-0000FF5F0000}"/>
    <cellStyle name="Normal 41 20 3 3 4 3" xfId="22372" xr:uid="{00000000-0005-0000-0000-000000600000}"/>
    <cellStyle name="Normal 41 20 3 3 4 3 2" xfId="44009" xr:uid="{00000000-0005-0000-0000-000001600000}"/>
    <cellStyle name="Normal 41 20 3 3 4 4" xfId="38024" xr:uid="{00000000-0005-0000-0000-000002600000}"/>
    <cellStyle name="Normal 41 20 3 3 5" xfId="25357" xr:uid="{00000000-0005-0000-0000-000003600000}"/>
    <cellStyle name="Normal 41 20 3 3 5 2" xfId="46974" xr:uid="{00000000-0005-0000-0000-000004600000}"/>
    <cellStyle name="Normal 41 20 3 3 6" xfId="19390" xr:uid="{00000000-0005-0000-0000-000005600000}"/>
    <cellStyle name="Normal 41 20 3 3 6 2" xfId="41032" xr:uid="{00000000-0005-0000-0000-000006600000}"/>
    <cellStyle name="Normal 41 20 3 3 7" xfId="35018" xr:uid="{00000000-0005-0000-0000-000007600000}"/>
    <cellStyle name="Normal 41 20 3 4" xfId="13620" xr:uid="{00000000-0005-0000-0000-000008600000}"/>
    <cellStyle name="Normal 41 20 3 4 2" xfId="16706" xr:uid="{00000000-0005-0000-0000-000009600000}"/>
    <cellStyle name="Normal 41 20 3 4 2 2" xfId="28675" xr:uid="{00000000-0005-0000-0000-00000A600000}"/>
    <cellStyle name="Normal 41 20 3 4 2 2 2" xfId="50281" xr:uid="{00000000-0005-0000-0000-00000B600000}"/>
    <cellStyle name="Normal 41 20 3 4 2 3" xfId="22708" xr:uid="{00000000-0005-0000-0000-00000C600000}"/>
    <cellStyle name="Normal 41 20 3 4 2 3 2" xfId="44345" xr:uid="{00000000-0005-0000-0000-00000D600000}"/>
    <cellStyle name="Normal 41 20 3 4 2 4" xfId="38361" xr:uid="{00000000-0005-0000-0000-00000E600000}"/>
    <cellStyle name="Normal 41 20 3 4 3" xfId="25693" xr:uid="{00000000-0005-0000-0000-00000F600000}"/>
    <cellStyle name="Normal 41 20 3 4 3 2" xfId="47307" xr:uid="{00000000-0005-0000-0000-000010600000}"/>
    <cellStyle name="Normal 41 20 3 4 4" xfId="19726" xr:uid="{00000000-0005-0000-0000-000011600000}"/>
    <cellStyle name="Normal 41 20 3 4 4 2" xfId="41368" xr:uid="{00000000-0005-0000-0000-000012600000}"/>
    <cellStyle name="Normal 41 20 3 4 5" xfId="35357" xr:uid="{00000000-0005-0000-0000-000013600000}"/>
    <cellStyle name="Normal 41 20 3 5" xfId="14594" xr:uid="{00000000-0005-0000-0000-000014600000}"/>
    <cellStyle name="Normal 41 20 3 5 2" xfId="17679" xr:uid="{00000000-0005-0000-0000-000015600000}"/>
    <cellStyle name="Normal 41 20 3 5 2 2" xfId="29647" xr:uid="{00000000-0005-0000-0000-000016600000}"/>
    <cellStyle name="Normal 41 20 3 5 2 2 2" xfId="51253" xr:uid="{00000000-0005-0000-0000-000017600000}"/>
    <cellStyle name="Normal 41 20 3 5 2 3" xfId="23680" xr:uid="{00000000-0005-0000-0000-000018600000}"/>
    <cellStyle name="Normal 41 20 3 5 2 3 2" xfId="45317" xr:uid="{00000000-0005-0000-0000-000019600000}"/>
    <cellStyle name="Normal 41 20 3 5 2 4" xfId="39334" xr:uid="{00000000-0005-0000-0000-00001A600000}"/>
    <cellStyle name="Normal 41 20 3 5 3" xfId="26665" xr:uid="{00000000-0005-0000-0000-00001B600000}"/>
    <cellStyle name="Normal 41 20 3 5 3 2" xfId="48279" xr:uid="{00000000-0005-0000-0000-00001C600000}"/>
    <cellStyle name="Normal 41 20 3 5 4" xfId="20698" xr:uid="{00000000-0005-0000-0000-00001D600000}"/>
    <cellStyle name="Normal 41 20 3 5 4 2" xfId="42340" xr:uid="{00000000-0005-0000-0000-00001E600000}"/>
    <cellStyle name="Normal 41 20 3 5 5" xfId="36331" xr:uid="{00000000-0005-0000-0000-00001F600000}"/>
    <cellStyle name="Normal 41 20 3 6" xfId="15707" xr:uid="{00000000-0005-0000-0000-000020600000}"/>
    <cellStyle name="Normal 41 20 3 6 2" xfId="27679" xr:uid="{00000000-0005-0000-0000-000021600000}"/>
    <cellStyle name="Normal 41 20 3 6 2 2" xfId="49285" xr:uid="{00000000-0005-0000-0000-000022600000}"/>
    <cellStyle name="Normal 41 20 3 6 3" xfId="21712" xr:uid="{00000000-0005-0000-0000-000023600000}"/>
    <cellStyle name="Normal 41 20 3 6 3 2" xfId="43349" xr:uid="{00000000-0005-0000-0000-000024600000}"/>
    <cellStyle name="Normal 41 20 3 6 4" xfId="37362" xr:uid="{00000000-0005-0000-0000-000025600000}"/>
    <cellStyle name="Normal 41 20 3 7" xfId="24694" xr:uid="{00000000-0005-0000-0000-000026600000}"/>
    <cellStyle name="Normal 41 20 3 7 2" xfId="46314" xr:uid="{00000000-0005-0000-0000-000027600000}"/>
    <cellStyle name="Normal 41 20 3 8" xfId="18727" xr:uid="{00000000-0005-0000-0000-000028600000}"/>
    <cellStyle name="Normal 41 20 3 8 2" xfId="40369" xr:uid="{00000000-0005-0000-0000-000029600000}"/>
    <cellStyle name="Normal 41 20 3 9" xfId="31427" xr:uid="{00000000-0005-0000-0000-00002A600000}"/>
    <cellStyle name="Normal 41 20 4" xfId="7599" xr:uid="{00000000-0005-0000-0000-00002B600000}"/>
    <cellStyle name="Normal 41 20 4 2" xfId="13028" xr:uid="{00000000-0005-0000-0000-00002C600000}"/>
    <cellStyle name="Normal 41 20 4 2 2" xfId="14027" xr:uid="{00000000-0005-0000-0000-00002D600000}"/>
    <cellStyle name="Normal 41 20 4 2 2 2" xfId="17112" xr:uid="{00000000-0005-0000-0000-00002E600000}"/>
    <cellStyle name="Normal 41 20 4 2 2 2 2" xfId="29081" xr:uid="{00000000-0005-0000-0000-00002F600000}"/>
    <cellStyle name="Normal 41 20 4 2 2 2 2 2" xfId="50687" xr:uid="{00000000-0005-0000-0000-000030600000}"/>
    <cellStyle name="Normal 41 20 4 2 2 2 3" xfId="23114" xr:uid="{00000000-0005-0000-0000-000031600000}"/>
    <cellStyle name="Normal 41 20 4 2 2 2 3 2" xfId="44751" xr:uid="{00000000-0005-0000-0000-000032600000}"/>
    <cellStyle name="Normal 41 20 4 2 2 2 4" xfId="38767" xr:uid="{00000000-0005-0000-0000-000033600000}"/>
    <cellStyle name="Normal 41 20 4 2 2 3" xfId="26099" xr:uid="{00000000-0005-0000-0000-000034600000}"/>
    <cellStyle name="Normal 41 20 4 2 2 3 2" xfId="47713" xr:uid="{00000000-0005-0000-0000-000035600000}"/>
    <cellStyle name="Normal 41 20 4 2 2 4" xfId="20132" xr:uid="{00000000-0005-0000-0000-000036600000}"/>
    <cellStyle name="Normal 41 20 4 2 2 4 2" xfId="41774" xr:uid="{00000000-0005-0000-0000-000037600000}"/>
    <cellStyle name="Normal 41 20 4 2 2 5" xfId="35764" xr:uid="{00000000-0005-0000-0000-000038600000}"/>
    <cellStyle name="Normal 41 20 4 2 3" xfId="15001" xr:uid="{00000000-0005-0000-0000-000039600000}"/>
    <cellStyle name="Normal 41 20 4 2 3 2" xfId="18086" xr:uid="{00000000-0005-0000-0000-00003A600000}"/>
    <cellStyle name="Normal 41 20 4 2 3 2 2" xfId="30053" xr:uid="{00000000-0005-0000-0000-00003B600000}"/>
    <cellStyle name="Normal 41 20 4 2 3 2 2 2" xfId="51659" xr:uid="{00000000-0005-0000-0000-00003C600000}"/>
    <cellStyle name="Normal 41 20 4 2 3 2 3" xfId="24086" xr:uid="{00000000-0005-0000-0000-00003D600000}"/>
    <cellStyle name="Normal 41 20 4 2 3 2 3 2" xfId="45723" xr:uid="{00000000-0005-0000-0000-00003E600000}"/>
    <cellStyle name="Normal 41 20 4 2 3 2 4" xfId="39741" xr:uid="{00000000-0005-0000-0000-00003F600000}"/>
    <cellStyle name="Normal 41 20 4 2 3 3" xfId="27071" xr:uid="{00000000-0005-0000-0000-000040600000}"/>
    <cellStyle name="Normal 41 20 4 2 3 3 2" xfId="48685" xr:uid="{00000000-0005-0000-0000-000041600000}"/>
    <cellStyle name="Normal 41 20 4 2 3 4" xfId="21104" xr:uid="{00000000-0005-0000-0000-000042600000}"/>
    <cellStyle name="Normal 41 20 4 2 3 4 2" xfId="42746" xr:uid="{00000000-0005-0000-0000-000043600000}"/>
    <cellStyle name="Normal 41 20 4 2 3 5" xfId="36738" xr:uid="{00000000-0005-0000-0000-000044600000}"/>
    <cellStyle name="Normal 41 20 4 2 4" xfId="16135" xr:uid="{00000000-0005-0000-0000-000045600000}"/>
    <cellStyle name="Normal 41 20 4 2 4 2" xfId="28105" xr:uid="{00000000-0005-0000-0000-000046600000}"/>
    <cellStyle name="Normal 41 20 4 2 4 2 2" xfId="49711" xr:uid="{00000000-0005-0000-0000-000047600000}"/>
    <cellStyle name="Normal 41 20 4 2 4 3" xfId="22138" xr:uid="{00000000-0005-0000-0000-000048600000}"/>
    <cellStyle name="Normal 41 20 4 2 4 3 2" xfId="43775" xr:uid="{00000000-0005-0000-0000-000049600000}"/>
    <cellStyle name="Normal 41 20 4 2 4 4" xfId="37790" xr:uid="{00000000-0005-0000-0000-00004A600000}"/>
    <cellStyle name="Normal 41 20 4 2 5" xfId="25123" xr:uid="{00000000-0005-0000-0000-00004B600000}"/>
    <cellStyle name="Normal 41 20 4 2 5 2" xfId="46740" xr:uid="{00000000-0005-0000-0000-00004C600000}"/>
    <cellStyle name="Normal 41 20 4 2 6" xfId="19156" xr:uid="{00000000-0005-0000-0000-00004D600000}"/>
    <cellStyle name="Normal 41 20 4 2 6 2" xfId="40798" xr:uid="{00000000-0005-0000-0000-00004E600000}"/>
    <cellStyle name="Normal 41 20 4 2 7" xfId="34784" xr:uid="{00000000-0005-0000-0000-00004F600000}"/>
    <cellStyle name="Normal 41 20 4 3" xfId="13348" xr:uid="{00000000-0005-0000-0000-000050600000}"/>
    <cellStyle name="Normal 41 20 4 3 2" xfId="14347" xr:uid="{00000000-0005-0000-0000-000051600000}"/>
    <cellStyle name="Normal 41 20 4 3 2 2" xfId="17432" xr:uid="{00000000-0005-0000-0000-000052600000}"/>
    <cellStyle name="Normal 41 20 4 3 2 2 2" xfId="29401" xr:uid="{00000000-0005-0000-0000-000053600000}"/>
    <cellStyle name="Normal 41 20 4 3 2 2 2 2" xfId="51007" xr:uid="{00000000-0005-0000-0000-000054600000}"/>
    <cellStyle name="Normal 41 20 4 3 2 2 3" xfId="23434" xr:uid="{00000000-0005-0000-0000-000055600000}"/>
    <cellStyle name="Normal 41 20 4 3 2 2 3 2" xfId="45071" xr:uid="{00000000-0005-0000-0000-000056600000}"/>
    <cellStyle name="Normal 41 20 4 3 2 2 4" xfId="39087" xr:uid="{00000000-0005-0000-0000-000057600000}"/>
    <cellStyle name="Normal 41 20 4 3 2 3" xfId="26419" xr:uid="{00000000-0005-0000-0000-000058600000}"/>
    <cellStyle name="Normal 41 20 4 3 2 3 2" xfId="48033" xr:uid="{00000000-0005-0000-0000-000059600000}"/>
    <cellStyle name="Normal 41 20 4 3 2 4" xfId="20452" xr:uid="{00000000-0005-0000-0000-00005A600000}"/>
    <cellStyle name="Normal 41 20 4 3 2 4 2" xfId="42094" xr:uid="{00000000-0005-0000-0000-00005B600000}"/>
    <cellStyle name="Normal 41 20 4 3 2 5" xfId="36084" xr:uid="{00000000-0005-0000-0000-00005C600000}"/>
    <cellStyle name="Normal 41 20 4 3 3" xfId="15321" xr:uid="{00000000-0005-0000-0000-00005D600000}"/>
    <cellStyle name="Normal 41 20 4 3 3 2" xfId="18406" xr:uid="{00000000-0005-0000-0000-00005E600000}"/>
    <cellStyle name="Normal 41 20 4 3 3 2 2" xfId="30373" xr:uid="{00000000-0005-0000-0000-00005F600000}"/>
    <cellStyle name="Normal 41 20 4 3 3 2 2 2" xfId="51979" xr:uid="{00000000-0005-0000-0000-000060600000}"/>
    <cellStyle name="Normal 41 20 4 3 3 2 3" xfId="24406" xr:uid="{00000000-0005-0000-0000-000061600000}"/>
    <cellStyle name="Normal 41 20 4 3 3 2 3 2" xfId="46043" xr:uid="{00000000-0005-0000-0000-000062600000}"/>
    <cellStyle name="Normal 41 20 4 3 3 2 4" xfId="40061" xr:uid="{00000000-0005-0000-0000-000063600000}"/>
    <cellStyle name="Normal 41 20 4 3 3 3" xfId="27391" xr:uid="{00000000-0005-0000-0000-000064600000}"/>
    <cellStyle name="Normal 41 20 4 3 3 3 2" xfId="49005" xr:uid="{00000000-0005-0000-0000-000065600000}"/>
    <cellStyle name="Normal 41 20 4 3 3 4" xfId="21424" xr:uid="{00000000-0005-0000-0000-000066600000}"/>
    <cellStyle name="Normal 41 20 4 3 3 4 2" xfId="43066" xr:uid="{00000000-0005-0000-0000-000067600000}"/>
    <cellStyle name="Normal 41 20 4 3 3 5" xfId="37058" xr:uid="{00000000-0005-0000-0000-000068600000}"/>
    <cellStyle name="Normal 41 20 4 3 4" xfId="16455" xr:uid="{00000000-0005-0000-0000-000069600000}"/>
    <cellStyle name="Normal 41 20 4 3 4 2" xfId="28425" xr:uid="{00000000-0005-0000-0000-00006A600000}"/>
    <cellStyle name="Normal 41 20 4 3 4 2 2" xfId="50031" xr:uid="{00000000-0005-0000-0000-00006B600000}"/>
    <cellStyle name="Normal 41 20 4 3 4 3" xfId="22458" xr:uid="{00000000-0005-0000-0000-00006C600000}"/>
    <cellStyle name="Normal 41 20 4 3 4 3 2" xfId="44095" xr:uid="{00000000-0005-0000-0000-00006D600000}"/>
    <cellStyle name="Normal 41 20 4 3 4 4" xfId="38110" xr:uid="{00000000-0005-0000-0000-00006E600000}"/>
    <cellStyle name="Normal 41 20 4 3 5" xfId="25443" xr:uid="{00000000-0005-0000-0000-00006F600000}"/>
    <cellStyle name="Normal 41 20 4 3 5 2" xfId="47060" xr:uid="{00000000-0005-0000-0000-000070600000}"/>
    <cellStyle name="Normal 41 20 4 3 6" xfId="19476" xr:uid="{00000000-0005-0000-0000-000071600000}"/>
    <cellStyle name="Normal 41 20 4 3 6 2" xfId="41118" xr:uid="{00000000-0005-0000-0000-000072600000}"/>
    <cellStyle name="Normal 41 20 4 3 7" xfId="35104" xr:uid="{00000000-0005-0000-0000-000073600000}"/>
    <cellStyle name="Normal 41 20 4 4" xfId="13706" xr:uid="{00000000-0005-0000-0000-000074600000}"/>
    <cellStyle name="Normal 41 20 4 4 2" xfId="16792" xr:uid="{00000000-0005-0000-0000-000075600000}"/>
    <cellStyle name="Normal 41 20 4 4 2 2" xfId="28761" xr:uid="{00000000-0005-0000-0000-000076600000}"/>
    <cellStyle name="Normal 41 20 4 4 2 2 2" xfId="50367" xr:uid="{00000000-0005-0000-0000-000077600000}"/>
    <cellStyle name="Normal 41 20 4 4 2 3" xfId="22794" xr:uid="{00000000-0005-0000-0000-000078600000}"/>
    <cellStyle name="Normal 41 20 4 4 2 3 2" xfId="44431" xr:uid="{00000000-0005-0000-0000-000079600000}"/>
    <cellStyle name="Normal 41 20 4 4 2 4" xfId="38447" xr:uid="{00000000-0005-0000-0000-00007A600000}"/>
    <cellStyle name="Normal 41 20 4 4 3" xfId="25779" xr:uid="{00000000-0005-0000-0000-00007B600000}"/>
    <cellStyle name="Normal 41 20 4 4 3 2" xfId="47393" xr:uid="{00000000-0005-0000-0000-00007C600000}"/>
    <cellStyle name="Normal 41 20 4 4 4" xfId="19812" xr:uid="{00000000-0005-0000-0000-00007D600000}"/>
    <cellStyle name="Normal 41 20 4 4 4 2" xfId="41454" xr:uid="{00000000-0005-0000-0000-00007E600000}"/>
    <cellStyle name="Normal 41 20 4 4 5" xfId="35443" xr:uid="{00000000-0005-0000-0000-00007F600000}"/>
    <cellStyle name="Normal 41 20 4 5" xfId="14680" xr:uid="{00000000-0005-0000-0000-000080600000}"/>
    <cellStyle name="Normal 41 20 4 5 2" xfId="17765" xr:uid="{00000000-0005-0000-0000-000081600000}"/>
    <cellStyle name="Normal 41 20 4 5 2 2" xfId="29733" xr:uid="{00000000-0005-0000-0000-000082600000}"/>
    <cellStyle name="Normal 41 20 4 5 2 2 2" xfId="51339" xr:uid="{00000000-0005-0000-0000-000083600000}"/>
    <cellStyle name="Normal 41 20 4 5 2 3" xfId="23766" xr:uid="{00000000-0005-0000-0000-000084600000}"/>
    <cellStyle name="Normal 41 20 4 5 2 3 2" xfId="45403" xr:uid="{00000000-0005-0000-0000-000085600000}"/>
    <cellStyle name="Normal 41 20 4 5 2 4" xfId="39420" xr:uid="{00000000-0005-0000-0000-000086600000}"/>
    <cellStyle name="Normal 41 20 4 5 3" xfId="26751" xr:uid="{00000000-0005-0000-0000-000087600000}"/>
    <cellStyle name="Normal 41 20 4 5 3 2" xfId="48365" xr:uid="{00000000-0005-0000-0000-000088600000}"/>
    <cellStyle name="Normal 41 20 4 5 4" xfId="20784" xr:uid="{00000000-0005-0000-0000-000089600000}"/>
    <cellStyle name="Normal 41 20 4 5 4 2" xfId="42426" xr:uid="{00000000-0005-0000-0000-00008A600000}"/>
    <cellStyle name="Normal 41 20 4 5 5" xfId="36417" xr:uid="{00000000-0005-0000-0000-00008B600000}"/>
    <cellStyle name="Normal 41 20 4 6" xfId="15793" xr:uid="{00000000-0005-0000-0000-00008C600000}"/>
    <cellStyle name="Normal 41 20 4 6 2" xfId="27765" xr:uid="{00000000-0005-0000-0000-00008D600000}"/>
    <cellStyle name="Normal 41 20 4 6 2 2" xfId="49371" xr:uid="{00000000-0005-0000-0000-00008E600000}"/>
    <cellStyle name="Normal 41 20 4 6 3" xfId="21798" xr:uid="{00000000-0005-0000-0000-00008F600000}"/>
    <cellStyle name="Normal 41 20 4 6 3 2" xfId="43435" xr:uid="{00000000-0005-0000-0000-000090600000}"/>
    <cellStyle name="Normal 41 20 4 6 4" xfId="37448" xr:uid="{00000000-0005-0000-0000-000091600000}"/>
    <cellStyle name="Normal 41 20 4 7" xfId="24780" xr:uid="{00000000-0005-0000-0000-000092600000}"/>
    <cellStyle name="Normal 41 20 4 7 2" xfId="46400" xr:uid="{00000000-0005-0000-0000-000093600000}"/>
    <cellStyle name="Normal 41 20 4 8" xfId="18813" xr:uid="{00000000-0005-0000-0000-000094600000}"/>
    <cellStyle name="Normal 41 20 4 8 2" xfId="40455" xr:uid="{00000000-0005-0000-0000-000095600000}"/>
    <cellStyle name="Normal 41 20 4 9" xfId="31695" xr:uid="{00000000-0005-0000-0000-000096600000}"/>
    <cellStyle name="Normal 41 20 5" xfId="8202" xr:uid="{00000000-0005-0000-0000-000097600000}"/>
    <cellStyle name="Normal 41 20 5 2" xfId="13112" xr:uid="{00000000-0005-0000-0000-000098600000}"/>
    <cellStyle name="Normal 41 20 5 2 2" xfId="14111" xr:uid="{00000000-0005-0000-0000-000099600000}"/>
    <cellStyle name="Normal 41 20 5 2 2 2" xfId="17196" xr:uid="{00000000-0005-0000-0000-00009A600000}"/>
    <cellStyle name="Normal 41 20 5 2 2 2 2" xfId="29165" xr:uid="{00000000-0005-0000-0000-00009B600000}"/>
    <cellStyle name="Normal 41 20 5 2 2 2 2 2" xfId="50771" xr:uid="{00000000-0005-0000-0000-00009C600000}"/>
    <cellStyle name="Normal 41 20 5 2 2 2 3" xfId="23198" xr:uid="{00000000-0005-0000-0000-00009D600000}"/>
    <cellStyle name="Normal 41 20 5 2 2 2 3 2" xfId="44835" xr:uid="{00000000-0005-0000-0000-00009E600000}"/>
    <cellStyle name="Normal 41 20 5 2 2 2 4" xfId="38851" xr:uid="{00000000-0005-0000-0000-00009F600000}"/>
    <cellStyle name="Normal 41 20 5 2 2 3" xfId="26183" xr:uid="{00000000-0005-0000-0000-0000A0600000}"/>
    <cellStyle name="Normal 41 20 5 2 2 3 2" xfId="47797" xr:uid="{00000000-0005-0000-0000-0000A1600000}"/>
    <cellStyle name="Normal 41 20 5 2 2 4" xfId="20216" xr:uid="{00000000-0005-0000-0000-0000A2600000}"/>
    <cellStyle name="Normal 41 20 5 2 2 4 2" xfId="41858" xr:uid="{00000000-0005-0000-0000-0000A3600000}"/>
    <cellStyle name="Normal 41 20 5 2 2 5" xfId="35848" xr:uid="{00000000-0005-0000-0000-0000A4600000}"/>
    <cellStyle name="Normal 41 20 5 2 3" xfId="15085" xr:uid="{00000000-0005-0000-0000-0000A5600000}"/>
    <cellStyle name="Normal 41 20 5 2 3 2" xfId="18170" xr:uid="{00000000-0005-0000-0000-0000A6600000}"/>
    <cellStyle name="Normal 41 20 5 2 3 2 2" xfId="30137" xr:uid="{00000000-0005-0000-0000-0000A7600000}"/>
    <cellStyle name="Normal 41 20 5 2 3 2 2 2" xfId="51743" xr:uid="{00000000-0005-0000-0000-0000A8600000}"/>
    <cellStyle name="Normal 41 20 5 2 3 2 3" xfId="24170" xr:uid="{00000000-0005-0000-0000-0000A9600000}"/>
    <cellStyle name="Normal 41 20 5 2 3 2 3 2" xfId="45807" xr:uid="{00000000-0005-0000-0000-0000AA600000}"/>
    <cellStyle name="Normal 41 20 5 2 3 2 4" xfId="39825" xr:uid="{00000000-0005-0000-0000-0000AB600000}"/>
    <cellStyle name="Normal 41 20 5 2 3 3" xfId="27155" xr:uid="{00000000-0005-0000-0000-0000AC600000}"/>
    <cellStyle name="Normal 41 20 5 2 3 3 2" xfId="48769" xr:uid="{00000000-0005-0000-0000-0000AD600000}"/>
    <cellStyle name="Normal 41 20 5 2 3 4" xfId="21188" xr:uid="{00000000-0005-0000-0000-0000AE600000}"/>
    <cellStyle name="Normal 41 20 5 2 3 4 2" xfId="42830" xr:uid="{00000000-0005-0000-0000-0000AF600000}"/>
    <cellStyle name="Normal 41 20 5 2 3 5" xfId="36822" xr:uid="{00000000-0005-0000-0000-0000B0600000}"/>
    <cellStyle name="Normal 41 20 5 2 4" xfId="16219" xr:uid="{00000000-0005-0000-0000-0000B1600000}"/>
    <cellStyle name="Normal 41 20 5 2 4 2" xfId="28189" xr:uid="{00000000-0005-0000-0000-0000B2600000}"/>
    <cellStyle name="Normal 41 20 5 2 4 2 2" xfId="49795" xr:uid="{00000000-0005-0000-0000-0000B3600000}"/>
    <cellStyle name="Normal 41 20 5 2 4 3" xfId="22222" xr:uid="{00000000-0005-0000-0000-0000B4600000}"/>
    <cellStyle name="Normal 41 20 5 2 4 3 2" xfId="43859" xr:uid="{00000000-0005-0000-0000-0000B5600000}"/>
    <cellStyle name="Normal 41 20 5 2 4 4" xfId="37874" xr:uid="{00000000-0005-0000-0000-0000B6600000}"/>
    <cellStyle name="Normal 41 20 5 2 5" xfId="25207" xr:uid="{00000000-0005-0000-0000-0000B7600000}"/>
    <cellStyle name="Normal 41 20 5 2 5 2" xfId="46824" xr:uid="{00000000-0005-0000-0000-0000B8600000}"/>
    <cellStyle name="Normal 41 20 5 2 6" xfId="19240" xr:uid="{00000000-0005-0000-0000-0000B9600000}"/>
    <cellStyle name="Normal 41 20 5 2 6 2" xfId="40882" xr:uid="{00000000-0005-0000-0000-0000BA600000}"/>
    <cellStyle name="Normal 41 20 5 2 7" xfId="34868" xr:uid="{00000000-0005-0000-0000-0000BB600000}"/>
    <cellStyle name="Normal 41 20 5 3" xfId="13432" xr:uid="{00000000-0005-0000-0000-0000BC600000}"/>
    <cellStyle name="Normal 41 20 5 3 2" xfId="14431" xr:uid="{00000000-0005-0000-0000-0000BD600000}"/>
    <cellStyle name="Normal 41 20 5 3 2 2" xfId="17516" xr:uid="{00000000-0005-0000-0000-0000BE600000}"/>
    <cellStyle name="Normal 41 20 5 3 2 2 2" xfId="29485" xr:uid="{00000000-0005-0000-0000-0000BF600000}"/>
    <cellStyle name="Normal 41 20 5 3 2 2 2 2" xfId="51091" xr:uid="{00000000-0005-0000-0000-0000C0600000}"/>
    <cellStyle name="Normal 41 20 5 3 2 2 3" xfId="23518" xr:uid="{00000000-0005-0000-0000-0000C1600000}"/>
    <cellStyle name="Normal 41 20 5 3 2 2 3 2" xfId="45155" xr:uid="{00000000-0005-0000-0000-0000C2600000}"/>
    <cellStyle name="Normal 41 20 5 3 2 2 4" xfId="39171" xr:uid="{00000000-0005-0000-0000-0000C3600000}"/>
    <cellStyle name="Normal 41 20 5 3 2 3" xfId="26503" xr:uid="{00000000-0005-0000-0000-0000C4600000}"/>
    <cellStyle name="Normal 41 20 5 3 2 3 2" xfId="48117" xr:uid="{00000000-0005-0000-0000-0000C5600000}"/>
    <cellStyle name="Normal 41 20 5 3 2 4" xfId="20536" xr:uid="{00000000-0005-0000-0000-0000C6600000}"/>
    <cellStyle name="Normal 41 20 5 3 2 4 2" xfId="42178" xr:uid="{00000000-0005-0000-0000-0000C7600000}"/>
    <cellStyle name="Normal 41 20 5 3 2 5" xfId="36168" xr:uid="{00000000-0005-0000-0000-0000C8600000}"/>
    <cellStyle name="Normal 41 20 5 3 3" xfId="15405" xr:uid="{00000000-0005-0000-0000-0000C9600000}"/>
    <cellStyle name="Normal 41 20 5 3 3 2" xfId="18490" xr:uid="{00000000-0005-0000-0000-0000CA600000}"/>
    <cellStyle name="Normal 41 20 5 3 3 2 2" xfId="30457" xr:uid="{00000000-0005-0000-0000-0000CB600000}"/>
    <cellStyle name="Normal 41 20 5 3 3 2 2 2" xfId="52063" xr:uid="{00000000-0005-0000-0000-0000CC600000}"/>
    <cellStyle name="Normal 41 20 5 3 3 2 3" xfId="24490" xr:uid="{00000000-0005-0000-0000-0000CD600000}"/>
    <cellStyle name="Normal 41 20 5 3 3 2 3 2" xfId="46127" xr:uid="{00000000-0005-0000-0000-0000CE600000}"/>
    <cellStyle name="Normal 41 20 5 3 3 2 4" xfId="40145" xr:uid="{00000000-0005-0000-0000-0000CF600000}"/>
    <cellStyle name="Normal 41 20 5 3 3 3" xfId="27475" xr:uid="{00000000-0005-0000-0000-0000D0600000}"/>
    <cellStyle name="Normal 41 20 5 3 3 3 2" xfId="49089" xr:uid="{00000000-0005-0000-0000-0000D1600000}"/>
    <cellStyle name="Normal 41 20 5 3 3 4" xfId="21508" xr:uid="{00000000-0005-0000-0000-0000D2600000}"/>
    <cellStyle name="Normal 41 20 5 3 3 4 2" xfId="43150" xr:uid="{00000000-0005-0000-0000-0000D3600000}"/>
    <cellStyle name="Normal 41 20 5 3 3 5" xfId="37142" xr:uid="{00000000-0005-0000-0000-0000D4600000}"/>
    <cellStyle name="Normal 41 20 5 3 4" xfId="16539" xr:uid="{00000000-0005-0000-0000-0000D5600000}"/>
    <cellStyle name="Normal 41 20 5 3 4 2" xfId="28509" xr:uid="{00000000-0005-0000-0000-0000D6600000}"/>
    <cellStyle name="Normal 41 20 5 3 4 2 2" xfId="50115" xr:uid="{00000000-0005-0000-0000-0000D7600000}"/>
    <cellStyle name="Normal 41 20 5 3 4 3" xfId="22542" xr:uid="{00000000-0005-0000-0000-0000D8600000}"/>
    <cellStyle name="Normal 41 20 5 3 4 3 2" xfId="44179" xr:uid="{00000000-0005-0000-0000-0000D9600000}"/>
    <cellStyle name="Normal 41 20 5 3 4 4" xfId="38194" xr:uid="{00000000-0005-0000-0000-0000DA600000}"/>
    <cellStyle name="Normal 41 20 5 3 5" xfId="25527" xr:uid="{00000000-0005-0000-0000-0000DB600000}"/>
    <cellStyle name="Normal 41 20 5 3 5 2" xfId="47144" xr:uid="{00000000-0005-0000-0000-0000DC600000}"/>
    <cellStyle name="Normal 41 20 5 3 6" xfId="19560" xr:uid="{00000000-0005-0000-0000-0000DD600000}"/>
    <cellStyle name="Normal 41 20 5 3 6 2" xfId="41202" xr:uid="{00000000-0005-0000-0000-0000DE600000}"/>
    <cellStyle name="Normal 41 20 5 3 7" xfId="35188" xr:uid="{00000000-0005-0000-0000-0000DF600000}"/>
    <cellStyle name="Normal 41 20 5 4" xfId="13790" xr:uid="{00000000-0005-0000-0000-0000E0600000}"/>
    <cellStyle name="Normal 41 20 5 4 2" xfId="16876" xr:uid="{00000000-0005-0000-0000-0000E1600000}"/>
    <cellStyle name="Normal 41 20 5 4 2 2" xfId="28845" xr:uid="{00000000-0005-0000-0000-0000E2600000}"/>
    <cellStyle name="Normal 41 20 5 4 2 2 2" xfId="50451" xr:uid="{00000000-0005-0000-0000-0000E3600000}"/>
    <cellStyle name="Normal 41 20 5 4 2 3" xfId="22878" xr:uid="{00000000-0005-0000-0000-0000E4600000}"/>
    <cellStyle name="Normal 41 20 5 4 2 3 2" xfId="44515" xr:uid="{00000000-0005-0000-0000-0000E5600000}"/>
    <cellStyle name="Normal 41 20 5 4 2 4" xfId="38531" xr:uid="{00000000-0005-0000-0000-0000E6600000}"/>
    <cellStyle name="Normal 41 20 5 4 3" xfId="25863" xr:uid="{00000000-0005-0000-0000-0000E7600000}"/>
    <cellStyle name="Normal 41 20 5 4 3 2" xfId="47477" xr:uid="{00000000-0005-0000-0000-0000E8600000}"/>
    <cellStyle name="Normal 41 20 5 4 4" xfId="19896" xr:uid="{00000000-0005-0000-0000-0000E9600000}"/>
    <cellStyle name="Normal 41 20 5 4 4 2" xfId="41538" xr:uid="{00000000-0005-0000-0000-0000EA600000}"/>
    <cellStyle name="Normal 41 20 5 4 5" xfId="35527" xr:uid="{00000000-0005-0000-0000-0000EB600000}"/>
    <cellStyle name="Normal 41 20 5 5" xfId="14764" xr:uid="{00000000-0005-0000-0000-0000EC600000}"/>
    <cellStyle name="Normal 41 20 5 5 2" xfId="17849" xr:uid="{00000000-0005-0000-0000-0000ED600000}"/>
    <cellStyle name="Normal 41 20 5 5 2 2" xfId="29817" xr:uid="{00000000-0005-0000-0000-0000EE600000}"/>
    <cellStyle name="Normal 41 20 5 5 2 2 2" xfId="51423" xr:uid="{00000000-0005-0000-0000-0000EF600000}"/>
    <cellStyle name="Normal 41 20 5 5 2 3" xfId="23850" xr:uid="{00000000-0005-0000-0000-0000F0600000}"/>
    <cellStyle name="Normal 41 20 5 5 2 3 2" xfId="45487" xr:uid="{00000000-0005-0000-0000-0000F1600000}"/>
    <cellStyle name="Normal 41 20 5 5 2 4" xfId="39504" xr:uid="{00000000-0005-0000-0000-0000F2600000}"/>
    <cellStyle name="Normal 41 20 5 5 3" xfId="26835" xr:uid="{00000000-0005-0000-0000-0000F3600000}"/>
    <cellStyle name="Normal 41 20 5 5 3 2" xfId="48449" xr:uid="{00000000-0005-0000-0000-0000F4600000}"/>
    <cellStyle name="Normal 41 20 5 5 4" xfId="20868" xr:uid="{00000000-0005-0000-0000-0000F5600000}"/>
    <cellStyle name="Normal 41 20 5 5 4 2" xfId="42510" xr:uid="{00000000-0005-0000-0000-0000F6600000}"/>
    <cellStyle name="Normal 41 20 5 5 5" xfId="36501" xr:uid="{00000000-0005-0000-0000-0000F7600000}"/>
    <cellStyle name="Normal 41 20 5 6" xfId="15877" xr:uid="{00000000-0005-0000-0000-0000F8600000}"/>
    <cellStyle name="Normal 41 20 5 6 2" xfId="27849" xr:uid="{00000000-0005-0000-0000-0000F9600000}"/>
    <cellStyle name="Normal 41 20 5 6 2 2" xfId="49455" xr:uid="{00000000-0005-0000-0000-0000FA600000}"/>
    <cellStyle name="Normal 41 20 5 6 3" xfId="21882" xr:uid="{00000000-0005-0000-0000-0000FB600000}"/>
    <cellStyle name="Normal 41 20 5 6 3 2" xfId="43519" xr:uid="{00000000-0005-0000-0000-0000FC600000}"/>
    <cellStyle name="Normal 41 20 5 6 4" xfId="37532" xr:uid="{00000000-0005-0000-0000-0000FD600000}"/>
    <cellStyle name="Normal 41 20 5 7" xfId="24864" xr:uid="{00000000-0005-0000-0000-0000FE600000}"/>
    <cellStyle name="Normal 41 20 5 7 2" xfId="46484" xr:uid="{00000000-0005-0000-0000-0000FF600000}"/>
    <cellStyle name="Normal 41 20 5 8" xfId="18897" xr:uid="{00000000-0005-0000-0000-000000610000}"/>
    <cellStyle name="Normal 41 20 5 8 2" xfId="40539" xr:uid="{00000000-0005-0000-0000-000001610000}"/>
    <cellStyle name="Normal 41 20 5 9" xfId="31867" xr:uid="{00000000-0005-0000-0000-000002610000}"/>
    <cellStyle name="Normal 41 20 6" xfId="7864" xr:uid="{00000000-0005-0000-0000-000003610000}"/>
    <cellStyle name="Normal 41 20 6 2" xfId="13089" xr:uid="{00000000-0005-0000-0000-000004610000}"/>
    <cellStyle name="Normal 41 20 6 2 2" xfId="14088" xr:uid="{00000000-0005-0000-0000-000005610000}"/>
    <cellStyle name="Normal 41 20 6 2 2 2" xfId="17173" xr:uid="{00000000-0005-0000-0000-000006610000}"/>
    <cellStyle name="Normal 41 20 6 2 2 2 2" xfId="29142" xr:uid="{00000000-0005-0000-0000-000007610000}"/>
    <cellStyle name="Normal 41 20 6 2 2 2 2 2" xfId="50748" xr:uid="{00000000-0005-0000-0000-000008610000}"/>
    <cellStyle name="Normal 41 20 6 2 2 2 3" xfId="23175" xr:uid="{00000000-0005-0000-0000-000009610000}"/>
    <cellStyle name="Normal 41 20 6 2 2 2 3 2" xfId="44812" xr:uid="{00000000-0005-0000-0000-00000A610000}"/>
    <cellStyle name="Normal 41 20 6 2 2 2 4" xfId="38828" xr:uid="{00000000-0005-0000-0000-00000B610000}"/>
    <cellStyle name="Normal 41 20 6 2 2 3" xfId="26160" xr:uid="{00000000-0005-0000-0000-00000C610000}"/>
    <cellStyle name="Normal 41 20 6 2 2 3 2" xfId="47774" xr:uid="{00000000-0005-0000-0000-00000D610000}"/>
    <cellStyle name="Normal 41 20 6 2 2 4" xfId="20193" xr:uid="{00000000-0005-0000-0000-00000E610000}"/>
    <cellStyle name="Normal 41 20 6 2 2 4 2" xfId="41835" xr:uid="{00000000-0005-0000-0000-00000F610000}"/>
    <cellStyle name="Normal 41 20 6 2 2 5" xfId="35825" xr:uid="{00000000-0005-0000-0000-000010610000}"/>
    <cellStyle name="Normal 41 20 6 2 3" xfId="15062" xr:uid="{00000000-0005-0000-0000-000011610000}"/>
    <cellStyle name="Normal 41 20 6 2 3 2" xfId="18147" xr:uid="{00000000-0005-0000-0000-000012610000}"/>
    <cellStyle name="Normal 41 20 6 2 3 2 2" xfId="30114" xr:uid="{00000000-0005-0000-0000-000013610000}"/>
    <cellStyle name="Normal 41 20 6 2 3 2 2 2" xfId="51720" xr:uid="{00000000-0005-0000-0000-000014610000}"/>
    <cellStyle name="Normal 41 20 6 2 3 2 3" xfId="24147" xr:uid="{00000000-0005-0000-0000-000015610000}"/>
    <cellStyle name="Normal 41 20 6 2 3 2 3 2" xfId="45784" xr:uid="{00000000-0005-0000-0000-000016610000}"/>
    <cellStyle name="Normal 41 20 6 2 3 2 4" xfId="39802" xr:uid="{00000000-0005-0000-0000-000017610000}"/>
    <cellStyle name="Normal 41 20 6 2 3 3" xfId="27132" xr:uid="{00000000-0005-0000-0000-000018610000}"/>
    <cellStyle name="Normal 41 20 6 2 3 3 2" xfId="48746" xr:uid="{00000000-0005-0000-0000-000019610000}"/>
    <cellStyle name="Normal 41 20 6 2 3 4" xfId="21165" xr:uid="{00000000-0005-0000-0000-00001A610000}"/>
    <cellStyle name="Normal 41 20 6 2 3 4 2" xfId="42807" xr:uid="{00000000-0005-0000-0000-00001B610000}"/>
    <cellStyle name="Normal 41 20 6 2 3 5" xfId="36799" xr:uid="{00000000-0005-0000-0000-00001C610000}"/>
    <cellStyle name="Normal 41 20 6 2 4" xfId="16196" xr:uid="{00000000-0005-0000-0000-00001D610000}"/>
    <cellStyle name="Normal 41 20 6 2 4 2" xfId="28166" xr:uid="{00000000-0005-0000-0000-00001E610000}"/>
    <cellStyle name="Normal 41 20 6 2 4 2 2" xfId="49772" xr:uid="{00000000-0005-0000-0000-00001F610000}"/>
    <cellStyle name="Normal 41 20 6 2 4 3" xfId="22199" xr:uid="{00000000-0005-0000-0000-000020610000}"/>
    <cellStyle name="Normal 41 20 6 2 4 3 2" xfId="43836" xr:uid="{00000000-0005-0000-0000-000021610000}"/>
    <cellStyle name="Normal 41 20 6 2 4 4" xfId="37851" xr:uid="{00000000-0005-0000-0000-000022610000}"/>
    <cellStyle name="Normal 41 20 6 2 5" xfId="25184" xr:uid="{00000000-0005-0000-0000-000023610000}"/>
    <cellStyle name="Normal 41 20 6 2 5 2" xfId="46801" xr:uid="{00000000-0005-0000-0000-000024610000}"/>
    <cellStyle name="Normal 41 20 6 2 6" xfId="19217" xr:uid="{00000000-0005-0000-0000-000025610000}"/>
    <cellStyle name="Normal 41 20 6 2 6 2" xfId="40859" xr:uid="{00000000-0005-0000-0000-000026610000}"/>
    <cellStyle name="Normal 41 20 6 2 7" xfId="34845" xr:uid="{00000000-0005-0000-0000-000027610000}"/>
    <cellStyle name="Normal 41 20 6 3" xfId="13409" xr:uid="{00000000-0005-0000-0000-000028610000}"/>
    <cellStyle name="Normal 41 20 6 3 2" xfId="14408" xr:uid="{00000000-0005-0000-0000-000029610000}"/>
    <cellStyle name="Normal 41 20 6 3 2 2" xfId="17493" xr:uid="{00000000-0005-0000-0000-00002A610000}"/>
    <cellStyle name="Normal 41 20 6 3 2 2 2" xfId="29462" xr:uid="{00000000-0005-0000-0000-00002B610000}"/>
    <cellStyle name="Normal 41 20 6 3 2 2 2 2" xfId="51068" xr:uid="{00000000-0005-0000-0000-00002C610000}"/>
    <cellStyle name="Normal 41 20 6 3 2 2 3" xfId="23495" xr:uid="{00000000-0005-0000-0000-00002D610000}"/>
    <cellStyle name="Normal 41 20 6 3 2 2 3 2" xfId="45132" xr:uid="{00000000-0005-0000-0000-00002E610000}"/>
    <cellStyle name="Normal 41 20 6 3 2 2 4" xfId="39148" xr:uid="{00000000-0005-0000-0000-00002F610000}"/>
    <cellStyle name="Normal 41 20 6 3 2 3" xfId="26480" xr:uid="{00000000-0005-0000-0000-000030610000}"/>
    <cellStyle name="Normal 41 20 6 3 2 3 2" xfId="48094" xr:uid="{00000000-0005-0000-0000-000031610000}"/>
    <cellStyle name="Normal 41 20 6 3 2 4" xfId="20513" xr:uid="{00000000-0005-0000-0000-000032610000}"/>
    <cellStyle name="Normal 41 20 6 3 2 4 2" xfId="42155" xr:uid="{00000000-0005-0000-0000-000033610000}"/>
    <cellStyle name="Normal 41 20 6 3 2 5" xfId="36145" xr:uid="{00000000-0005-0000-0000-000034610000}"/>
    <cellStyle name="Normal 41 20 6 3 3" xfId="15382" xr:uid="{00000000-0005-0000-0000-000035610000}"/>
    <cellStyle name="Normal 41 20 6 3 3 2" xfId="18467" xr:uid="{00000000-0005-0000-0000-000036610000}"/>
    <cellStyle name="Normal 41 20 6 3 3 2 2" xfId="30434" xr:uid="{00000000-0005-0000-0000-000037610000}"/>
    <cellStyle name="Normal 41 20 6 3 3 2 2 2" xfId="52040" xr:uid="{00000000-0005-0000-0000-000038610000}"/>
    <cellStyle name="Normal 41 20 6 3 3 2 3" xfId="24467" xr:uid="{00000000-0005-0000-0000-000039610000}"/>
    <cellStyle name="Normal 41 20 6 3 3 2 3 2" xfId="46104" xr:uid="{00000000-0005-0000-0000-00003A610000}"/>
    <cellStyle name="Normal 41 20 6 3 3 2 4" xfId="40122" xr:uid="{00000000-0005-0000-0000-00003B610000}"/>
    <cellStyle name="Normal 41 20 6 3 3 3" xfId="27452" xr:uid="{00000000-0005-0000-0000-00003C610000}"/>
    <cellStyle name="Normal 41 20 6 3 3 3 2" xfId="49066" xr:uid="{00000000-0005-0000-0000-00003D610000}"/>
    <cellStyle name="Normal 41 20 6 3 3 4" xfId="21485" xr:uid="{00000000-0005-0000-0000-00003E610000}"/>
    <cellStyle name="Normal 41 20 6 3 3 4 2" xfId="43127" xr:uid="{00000000-0005-0000-0000-00003F610000}"/>
    <cellStyle name="Normal 41 20 6 3 3 5" xfId="37119" xr:uid="{00000000-0005-0000-0000-000040610000}"/>
    <cellStyle name="Normal 41 20 6 3 4" xfId="16516" xr:uid="{00000000-0005-0000-0000-000041610000}"/>
    <cellStyle name="Normal 41 20 6 3 4 2" xfId="28486" xr:uid="{00000000-0005-0000-0000-000042610000}"/>
    <cellStyle name="Normal 41 20 6 3 4 2 2" xfId="50092" xr:uid="{00000000-0005-0000-0000-000043610000}"/>
    <cellStyle name="Normal 41 20 6 3 4 3" xfId="22519" xr:uid="{00000000-0005-0000-0000-000044610000}"/>
    <cellStyle name="Normal 41 20 6 3 4 3 2" xfId="44156" xr:uid="{00000000-0005-0000-0000-000045610000}"/>
    <cellStyle name="Normal 41 20 6 3 4 4" xfId="38171" xr:uid="{00000000-0005-0000-0000-000046610000}"/>
    <cellStyle name="Normal 41 20 6 3 5" xfId="25504" xr:uid="{00000000-0005-0000-0000-000047610000}"/>
    <cellStyle name="Normal 41 20 6 3 5 2" xfId="47121" xr:uid="{00000000-0005-0000-0000-000048610000}"/>
    <cellStyle name="Normal 41 20 6 3 6" xfId="19537" xr:uid="{00000000-0005-0000-0000-000049610000}"/>
    <cellStyle name="Normal 41 20 6 3 6 2" xfId="41179" xr:uid="{00000000-0005-0000-0000-00004A610000}"/>
    <cellStyle name="Normal 41 20 6 3 7" xfId="35165" xr:uid="{00000000-0005-0000-0000-00004B610000}"/>
    <cellStyle name="Normal 41 20 6 4" xfId="13767" xr:uid="{00000000-0005-0000-0000-00004C610000}"/>
    <cellStyle name="Normal 41 20 6 4 2" xfId="16853" xr:uid="{00000000-0005-0000-0000-00004D610000}"/>
    <cellStyle name="Normal 41 20 6 4 2 2" xfId="28822" xr:uid="{00000000-0005-0000-0000-00004E610000}"/>
    <cellStyle name="Normal 41 20 6 4 2 2 2" xfId="50428" xr:uid="{00000000-0005-0000-0000-00004F610000}"/>
    <cellStyle name="Normal 41 20 6 4 2 3" xfId="22855" xr:uid="{00000000-0005-0000-0000-000050610000}"/>
    <cellStyle name="Normal 41 20 6 4 2 3 2" xfId="44492" xr:uid="{00000000-0005-0000-0000-000051610000}"/>
    <cellStyle name="Normal 41 20 6 4 2 4" xfId="38508" xr:uid="{00000000-0005-0000-0000-000052610000}"/>
    <cellStyle name="Normal 41 20 6 4 3" xfId="25840" xr:uid="{00000000-0005-0000-0000-000053610000}"/>
    <cellStyle name="Normal 41 20 6 4 3 2" xfId="47454" xr:uid="{00000000-0005-0000-0000-000054610000}"/>
    <cellStyle name="Normal 41 20 6 4 4" xfId="19873" xr:uid="{00000000-0005-0000-0000-000055610000}"/>
    <cellStyle name="Normal 41 20 6 4 4 2" xfId="41515" xr:uid="{00000000-0005-0000-0000-000056610000}"/>
    <cellStyle name="Normal 41 20 6 4 5" xfId="35504" xr:uid="{00000000-0005-0000-0000-000057610000}"/>
    <cellStyle name="Normal 41 20 6 5" xfId="14741" xr:uid="{00000000-0005-0000-0000-000058610000}"/>
    <cellStyle name="Normal 41 20 6 5 2" xfId="17826" xr:uid="{00000000-0005-0000-0000-000059610000}"/>
    <cellStyle name="Normal 41 20 6 5 2 2" xfId="29794" xr:uid="{00000000-0005-0000-0000-00005A610000}"/>
    <cellStyle name="Normal 41 20 6 5 2 2 2" xfId="51400" xr:uid="{00000000-0005-0000-0000-00005B610000}"/>
    <cellStyle name="Normal 41 20 6 5 2 3" xfId="23827" xr:uid="{00000000-0005-0000-0000-00005C610000}"/>
    <cellStyle name="Normal 41 20 6 5 2 3 2" xfId="45464" xr:uid="{00000000-0005-0000-0000-00005D610000}"/>
    <cellStyle name="Normal 41 20 6 5 2 4" xfId="39481" xr:uid="{00000000-0005-0000-0000-00005E610000}"/>
    <cellStyle name="Normal 41 20 6 5 3" xfId="26812" xr:uid="{00000000-0005-0000-0000-00005F610000}"/>
    <cellStyle name="Normal 41 20 6 5 3 2" xfId="48426" xr:uid="{00000000-0005-0000-0000-000060610000}"/>
    <cellStyle name="Normal 41 20 6 5 4" xfId="20845" xr:uid="{00000000-0005-0000-0000-000061610000}"/>
    <cellStyle name="Normal 41 20 6 5 4 2" xfId="42487" xr:uid="{00000000-0005-0000-0000-000062610000}"/>
    <cellStyle name="Normal 41 20 6 5 5" xfId="36478" xr:uid="{00000000-0005-0000-0000-000063610000}"/>
    <cellStyle name="Normal 41 20 6 6" xfId="15854" xr:uid="{00000000-0005-0000-0000-000064610000}"/>
    <cellStyle name="Normal 41 20 6 6 2" xfId="27826" xr:uid="{00000000-0005-0000-0000-000065610000}"/>
    <cellStyle name="Normal 41 20 6 6 2 2" xfId="49432" xr:uid="{00000000-0005-0000-0000-000066610000}"/>
    <cellStyle name="Normal 41 20 6 6 3" xfId="21859" xr:uid="{00000000-0005-0000-0000-000067610000}"/>
    <cellStyle name="Normal 41 20 6 6 3 2" xfId="43496" xr:uid="{00000000-0005-0000-0000-000068610000}"/>
    <cellStyle name="Normal 41 20 6 6 4" xfId="37509" xr:uid="{00000000-0005-0000-0000-000069610000}"/>
    <cellStyle name="Normal 41 20 6 7" xfId="24841" xr:uid="{00000000-0005-0000-0000-00006A610000}"/>
    <cellStyle name="Normal 41 20 6 7 2" xfId="46461" xr:uid="{00000000-0005-0000-0000-00006B610000}"/>
    <cellStyle name="Normal 41 20 6 8" xfId="18874" xr:uid="{00000000-0005-0000-0000-00006C610000}"/>
    <cellStyle name="Normal 41 20 6 8 2" xfId="40516" xr:uid="{00000000-0005-0000-0000-00006D610000}"/>
    <cellStyle name="Normal 41 20 6 9" xfId="31831" xr:uid="{00000000-0005-0000-0000-00006E610000}"/>
    <cellStyle name="Normal 41 20 7" xfId="8513" xr:uid="{00000000-0005-0000-0000-00006F610000}"/>
    <cellStyle name="Normal 41 20 7 2" xfId="13155" xr:uid="{00000000-0005-0000-0000-000070610000}"/>
    <cellStyle name="Normal 41 20 7 2 2" xfId="14154" xr:uid="{00000000-0005-0000-0000-000071610000}"/>
    <cellStyle name="Normal 41 20 7 2 2 2" xfId="17239" xr:uid="{00000000-0005-0000-0000-000072610000}"/>
    <cellStyle name="Normal 41 20 7 2 2 2 2" xfId="29208" xr:uid="{00000000-0005-0000-0000-000073610000}"/>
    <cellStyle name="Normal 41 20 7 2 2 2 2 2" xfId="50814" xr:uid="{00000000-0005-0000-0000-000074610000}"/>
    <cellStyle name="Normal 41 20 7 2 2 2 3" xfId="23241" xr:uid="{00000000-0005-0000-0000-000075610000}"/>
    <cellStyle name="Normal 41 20 7 2 2 2 3 2" xfId="44878" xr:uid="{00000000-0005-0000-0000-000076610000}"/>
    <cellStyle name="Normal 41 20 7 2 2 2 4" xfId="38894" xr:uid="{00000000-0005-0000-0000-000077610000}"/>
    <cellStyle name="Normal 41 20 7 2 2 3" xfId="26226" xr:uid="{00000000-0005-0000-0000-000078610000}"/>
    <cellStyle name="Normal 41 20 7 2 2 3 2" xfId="47840" xr:uid="{00000000-0005-0000-0000-000079610000}"/>
    <cellStyle name="Normal 41 20 7 2 2 4" xfId="20259" xr:uid="{00000000-0005-0000-0000-00007A610000}"/>
    <cellStyle name="Normal 41 20 7 2 2 4 2" xfId="41901" xr:uid="{00000000-0005-0000-0000-00007B610000}"/>
    <cellStyle name="Normal 41 20 7 2 2 5" xfId="35891" xr:uid="{00000000-0005-0000-0000-00007C610000}"/>
    <cellStyle name="Normal 41 20 7 2 3" xfId="15128" xr:uid="{00000000-0005-0000-0000-00007D610000}"/>
    <cellStyle name="Normal 41 20 7 2 3 2" xfId="18213" xr:uid="{00000000-0005-0000-0000-00007E610000}"/>
    <cellStyle name="Normal 41 20 7 2 3 2 2" xfId="30180" xr:uid="{00000000-0005-0000-0000-00007F610000}"/>
    <cellStyle name="Normal 41 20 7 2 3 2 2 2" xfId="51786" xr:uid="{00000000-0005-0000-0000-000080610000}"/>
    <cellStyle name="Normal 41 20 7 2 3 2 3" xfId="24213" xr:uid="{00000000-0005-0000-0000-000081610000}"/>
    <cellStyle name="Normal 41 20 7 2 3 2 3 2" xfId="45850" xr:uid="{00000000-0005-0000-0000-000082610000}"/>
    <cellStyle name="Normal 41 20 7 2 3 2 4" xfId="39868" xr:uid="{00000000-0005-0000-0000-000083610000}"/>
    <cellStyle name="Normal 41 20 7 2 3 3" xfId="27198" xr:uid="{00000000-0005-0000-0000-000084610000}"/>
    <cellStyle name="Normal 41 20 7 2 3 3 2" xfId="48812" xr:uid="{00000000-0005-0000-0000-000085610000}"/>
    <cellStyle name="Normal 41 20 7 2 3 4" xfId="21231" xr:uid="{00000000-0005-0000-0000-000086610000}"/>
    <cellStyle name="Normal 41 20 7 2 3 4 2" xfId="42873" xr:uid="{00000000-0005-0000-0000-000087610000}"/>
    <cellStyle name="Normal 41 20 7 2 3 5" xfId="36865" xr:uid="{00000000-0005-0000-0000-000088610000}"/>
    <cellStyle name="Normal 41 20 7 2 4" xfId="16262" xr:uid="{00000000-0005-0000-0000-000089610000}"/>
    <cellStyle name="Normal 41 20 7 2 4 2" xfId="28232" xr:uid="{00000000-0005-0000-0000-00008A610000}"/>
    <cellStyle name="Normal 41 20 7 2 4 2 2" xfId="49838" xr:uid="{00000000-0005-0000-0000-00008B610000}"/>
    <cellStyle name="Normal 41 20 7 2 4 3" xfId="22265" xr:uid="{00000000-0005-0000-0000-00008C610000}"/>
    <cellStyle name="Normal 41 20 7 2 4 3 2" xfId="43902" xr:uid="{00000000-0005-0000-0000-00008D610000}"/>
    <cellStyle name="Normal 41 20 7 2 4 4" xfId="37917" xr:uid="{00000000-0005-0000-0000-00008E610000}"/>
    <cellStyle name="Normal 41 20 7 2 5" xfId="25250" xr:uid="{00000000-0005-0000-0000-00008F610000}"/>
    <cellStyle name="Normal 41 20 7 2 5 2" xfId="46867" xr:uid="{00000000-0005-0000-0000-000090610000}"/>
    <cellStyle name="Normal 41 20 7 2 6" xfId="19283" xr:uid="{00000000-0005-0000-0000-000091610000}"/>
    <cellStyle name="Normal 41 20 7 2 6 2" xfId="40925" xr:uid="{00000000-0005-0000-0000-000092610000}"/>
    <cellStyle name="Normal 41 20 7 2 7" xfId="34911" xr:uid="{00000000-0005-0000-0000-000093610000}"/>
    <cellStyle name="Normal 41 20 7 3" xfId="13475" xr:uid="{00000000-0005-0000-0000-000094610000}"/>
    <cellStyle name="Normal 41 20 7 3 2" xfId="14474" xr:uid="{00000000-0005-0000-0000-000095610000}"/>
    <cellStyle name="Normal 41 20 7 3 2 2" xfId="17559" xr:uid="{00000000-0005-0000-0000-000096610000}"/>
    <cellStyle name="Normal 41 20 7 3 2 2 2" xfId="29528" xr:uid="{00000000-0005-0000-0000-000097610000}"/>
    <cellStyle name="Normal 41 20 7 3 2 2 2 2" xfId="51134" xr:uid="{00000000-0005-0000-0000-000098610000}"/>
    <cellStyle name="Normal 41 20 7 3 2 2 3" xfId="23561" xr:uid="{00000000-0005-0000-0000-000099610000}"/>
    <cellStyle name="Normal 41 20 7 3 2 2 3 2" xfId="45198" xr:uid="{00000000-0005-0000-0000-00009A610000}"/>
    <cellStyle name="Normal 41 20 7 3 2 2 4" xfId="39214" xr:uid="{00000000-0005-0000-0000-00009B610000}"/>
    <cellStyle name="Normal 41 20 7 3 2 3" xfId="26546" xr:uid="{00000000-0005-0000-0000-00009C610000}"/>
    <cellStyle name="Normal 41 20 7 3 2 3 2" xfId="48160" xr:uid="{00000000-0005-0000-0000-00009D610000}"/>
    <cellStyle name="Normal 41 20 7 3 2 4" xfId="20579" xr:uid="{00000000-0005-0000-0000-00009E610000}"/>
    <cellStyle name="Normal 41 20 7 3 2 4 2" xfId="42221" xr:uid="{00000000-0005-0000-0000-00009F610000}"/>
    <cellStyle name="Normal 41 20 7 3 2 5" xfId="36211" xr:uid="{00000000-0005-0000-0000-0000A0610000}"/>
    <cellStyle name="Normal 41 20 7 3 3" xfId="15448" xr:uid="{00000000-0005-0000-0000-0000A1610000}"/>
    <cellStyle name="Normal 41 20 7 3 3 2" xfId="18533" xr:uid="{00000000-0005-0000-0000-0000A2610000}"/>
    <cellStyle name="Normal 41 20 7 3 3 2 2" xfId="30500" xr:uid="{00000000-0005-0000-0000-0000A3610000}"/>
    <cellStyle name="Normal 41 20 7 3 3 2 2 2" xfId="52106" xr:uid="{00000000-0005-0000-0000-0000A4610000}"/>
    <cellStyle name="Normal 41 20 7 3 3 2 3" xfId="24533" xr:uid="{00000000-0005-0000-0000-0000A5610000}"/>
    <cellStyle name="Normal 41 20 7 3 3 2 3 2" xfId="46170" xr:uid="{00000000-0005-0000-0000-0000A6610000}"/>
    <cellStyle name="Normal 41 20 7 3 3 2 4" xfId="40188" xr:uid="{00000000-0005-0000-0000-0000A7610000}"/>
    <cellStyle name="Normal 41 20 7 3 3 3" xfId="27518" xr:uid="{00000000-0005-0000-0000-0000A8610000}"/>
    <cellStyle name="Normal 41 20 7 3 3 3 2" xfId="49132" xr:uid="{00000000-0005-0000-0000-0000A9610000}"/>
    <cellStyle name="Normal 41 20 7 3 3 4" xfId="21551" xr:uid="{00000000-0005-0000-0000-0000AA610000}"/>
    <cellStyle name="Normal 41 20 7 3 3 4 2" xfId="43193" xr:uid="{00000000-0005-0000-0000-0000AB610000}"/>
    <cellStyle name="Normal 41 20 7 3 3 5" xfId="37185" xr:uid="{00000000-0005-0000-0000-0000AC610000}"/>
    <cellStyle name="Normal 41 20 7 3 4" xfId="16582" xr:uid="{00000000-0005-0000-0000-0000AD610000}"/>
    <cellStyle name="Normal 41 20 7 3 4 2" xfId="28552" xr:uid="{00000000-0005-0000-0000-0000AE610000}"/>
    <cellStyle name="Normal 41 20 7 3 4 2 2" xfId="50158" xr:uid="{00000000-0005-0000-0000-0000AF610000}"/>
    <cellStyle name="Normal 41 20 7 3 4 3" xfId="22585" xr:uid="{00000000-0005-0000-0000-0000B0610000}"/>
    <cellStyle name="Normal 41 20 7 3 4 3 2" xfId="44222" xr:uid="{00000000-0005-0000-0000-0000B1610000}"/>
    <cellStyle name="Normal 41 20 7 3 4 4" xfId="38237" xr:uid="{00000000-0005-0000-0000-0000B2610000}"/>
    <cellStyle name="Normal 41 20 7 3 5" xfId="25570" xr:uid="{00000000-0005-0000-0000-0000B3610000}"/>
    <cellStyle name="Normal 41 20 7 3 5 2" xfId="47187" xr:uid="{00000000-0005-0000-0000-0000B4610000}"/>
    <cellStyle name="Normal 41 20 7 3 6" xfId="19603" xr:uid="{00000000-0005-0000-0000-0000B5610000}"/>
    <cellStyle name="Normal 41 20 7 3 6 2" xfId="41245" xr:uid="{00000000-0005-0000-0000-0000B6610000}"/>
    <cellStyle name="Normal 41 20 7 3 7" xfId="35231" xr:uid="{00000000-0005-0000-0000-0000B7610000}"/>
    <cellStyle name="Normal 41 20 7 4" xfId="13833" xr:uid="{00000000-0005-0000-0000-0000B8610000}"/>
    <cellStyle name="Normal 41 20 7 4 2" xfId="16919" xr:uid="{00000000-0005-0000-0000-0000B9610000}"/>
    <cellStyle name="Normal 41 20 7 4 2 2" xfId="28888" xr:uid="{00000000-0005-0000-0000-0000BA610000}"/>
    <cellStyle name="Normal 41 20 7 4 2 2 2" xfId="50494" xr:uid="{00000000-0005-0000-0000-0000BB610000}"/>
    <cellStyle name="Normal 41 20 7 4 2 3" xfId="22921" xr:uid="{00000000-0005-0000-0000-0000BC610000}"/>
    <cellStyle name="Normal 41 20 7 4 2 3 2" xfId="44558" xr:uid="{00000000-0005-0000-0000-0000BD610000}"/>
    <cellStyle name="Normal 41 20 7 4 2 4" xfId="38574" xr:uid="{00000000-0005-0000-0000-0000BE610000}"/>
    <cellStyle name="Normal 41 20 7 4 3" xfId="25906" xr:uid="{00000000-0005-0000-0000-0000BF610000}"/>
    <cellStyle name="Normal 41 20 7 4 3 2" xfId="47520" xr:uid="{00000000-0005-0000-0000-0000C0610000}"/>
    <cellStyle name="Normal 41 20 7 4 4" xfId="19939" xr:uid="{00000000-0005-0000-0000-0000C1610000}"/>
    <cellStyle name="Normal 41 20 7 4 4 2" xfId="41581" xr:uid="{00000000-0005-0000-0000-0000C2610000}"/>
    <cellStyle name="Normal 41 20 7 4 5" xfId="35570" xr:uid="{00000000-0005-0000-0000-0000C3610000}"/>
    <cellStyle name="Normal 41 20 7 5" xfId="14807" xr:uid="{00000000-0005-0000-0000-0000C4610000}"/>
    <cellStyle name="Normal 41 20 7 5 2" xfId="17892" xr:uid="{00000000-0005-0000-0000-0000C5610000}"/>
    <cellStyle name="Normal 41 20 7 5 2 2" xfId="29860" xr:uid="{00000000-0005-0000-0000-0000C6610000}"/>
    <cellStyle name="Normal 41 20 7 5 2 2 2" xfId="51466" xr:uid="{00000000-0005-0000-0000-0000C7610000}"/>
    <cellStyle name="Normal 41 20 7 5 2 3" xfId="23893" xr:uid="{00000000-0005-0000-0000-0000C8610000}"/>
    <cellStyle name="Normal 41 20 7 5 2 3 2" xfId="45530" xr:uid="{00000000-0005-0000-0000-0000C9610000}"/>
    <cellStyle name="Normal 41 20 7 5 2 4" xfId="39547" xr:uid="{00000000-0005-0000-0000-0000CA610000}"/>
    <cellStyle name="Normal 41 20 7 5 3" xfId="26878" xr:uid="{00000000-0005-0000-0000-0000CB610000}"/>
    <cellStyle name="Normal 41 20 7 5 3 2" xfId="48492" xr:uid="{00000000-0005-0000-0000-0000CC610000}"/>
    <cellStyle name="Normal 41 20 7 5 4" xfId="20911" xr:uid="{00000000-0005-0000-0000-0000CD610000}"/>
    <cellStyle name="Normal 41 20 7 5 4 2" xfId="42553" xr:uid="{00000000-0005-0000-0000-0000CE610000}"/>
    <cellStyle name="Normal 41 20 7 5 5" xfId="36544" xr:uid="{00000000-0005-0000-0000-0000CF610000}"/>
    <cellStyle name="Normal 41 20 7 6" xfId="15920" xr:uid="{00000000-0005-0000-0000-0000D0610000}"/>
    <cellStyle name="Normal 41 20 7 6 2" xfId="27892" xr:uid="{00000000-0005-0000-0000-0000D1610000}"/>
    <cellStyle name="Normal 41 20 7 6 2 2" xfId="49498" xr:uid="{00000000-0005-0000-0000-0000D2610000}"/>
    <cellStyle name="Normal 41 20 7 6 3" xfId="21925" xr:uid="{00000000-0005-0000-0000-0000D3610000}"/>
    <cellStyle name="Normal 41 20 7 6 3 2" xfId="43562" xr:uid="{00000000-0005-0000-0000-0000D4610000}"/>
    <cellStyle name="Normal 41 20 7 6 4" xfId="37575" xr:uid="{00000000-0005-0000-0000-0000D5610000}"/>
    <cellStyle name="Normal 41 20 7 7" xfId="24907" xr:uid="{00000000-0005-0000-0000-0000D6610000}"/>
    <cellStyle name="Normal 41 20 7 7 2" xfId="46527" xr:uid="{00000000-0005-0000-0000-0000D7610000}"/>
    <cellStyle name="Normal 41 20 7 8" xfId="18940" xr:uid="{00000000-0005-0000-0000-0000D8610000}"/>
    <cellStyle name="Normal 41 20 7 8 2" xfId="40582" xr:uid="{00000000-0005-0000-0000-0000D9610000}"/>
    <cellStyle name="Normal 41 20 7 9" xfId="31981" xr:uid="{00000000-0005-0000-0000-0000DA610000}"/>
    <cellStyle name="Normal 41 20 8" xfId="12897" xr:uid="{00000000-0005-0000-0000-0000DB610000}"/>
    <cellStyle name="Normal 41 20 8 2" xfId="13896" xr:uid="{00000000-0005-0000-0000-0000DC610000}"/>
    <cellStyle name="Normal 41 20 8 2 2" xfId="16981" xr:uid="{00000000-0005-0000-0000-0000DD610000}"/>
    <cellStyle name="Normal 41 20 8 2 2 2" xfId="28950" xr:uid="{00000000-0005-0000-0000-0000DE610000}"/>
    <cellStyle name="Normal 41 20 8 2 2 2 2" xfId="50556" xr:uid="{00000000-0005-0000-0000-0000DF610000}"/>
    <cellStyle name="Normal 41 20 8 2 2 3" xfId="22983" xr:uid="{00000000-0005-0000-0000-0000E0610000}"/>
    <cellStyle name="Normal 41 20 8 2 2 3 2" xfId="44620" xr:uid="{00000000-0005-0000-0000-0000E1610000}"/>
    <cellStyle name="Normal 41 20 8 2 2 4" xfId="38636" xr:uid="{00000000-0005-0000-0000-0000E2610000}"/>
    <cellStyle name="Normal 41 20 8 2 3" xfId="25968" xr:uid="{00000000-0005-0000-0000-0000E3610000}"/>
    <cellStyle name="Normal 41 20 8 2 3 2" xfId="47582" xr:uid="{00000000-0005-0000-0000-0000E4610000}"/>
    <cellStyle name="Normal 41 20 8 2 4" xfId="20001" xr:uid="{00000000-0005-0000-0000-0000E5610000}"/>
    <cellStyle name="Normal 41 20 8 2 4 2" xfId="41643" xr:uid="{00000000-0005-0000-0000-0000E6610000}"/>
    <cellStyle name="Normal 41 20 8 2 5" xfId="35633" xr:uid="{00000000-0005-0000-0000-0000E7610000}"/>
    <cellStyle name="Normal 41 20 8 3" xfId="14870" xr:uid="{00000000-0005-0000-0000-0000E8610000}"/>
    <cellStyle name="Normal 41 20 8 3 2" xfId="17955" xr:uid="{00000000-0005-0000-0000-0000E9610000}"/>
    <cellStyle name="Normal 41 20 8 3 2 2" xfId="29922" xr:uid="{00000000-0005-0000-0000-0000EA610000}"/>
    <cellStyle name="Normal 41 20 8 3 2 2 2" xfId="51528" xr:uid="{00000000-0005-0000-0000-0000EB610000}"/>
    <cellStyle name="Normal 41 20 8 3 2 3" xfId="23955" xr:uid="{00000000-0005-0000-0000-0000EC610000}"/>
    <cellStyle name="Normal 41 20 8 3 2 3 2" xfId="45592" xr:uid="{00000000-0005-0000-0000-0000ED610000}"/>
    <cellStyle name="Normal 41 20 8 3 2 4" xfId="39610" xr:uid="{00000000-0005-0000-0000-0000EE610000}"/>
    <cellStyle name="Normal 41 20 8 3 3" xfId="26940" xr:uid="{00000000-0005-0000-0000-0000EF610000}"/>
    <cellStyle name="Normal 41 20 8 3 3 2" xfId="48554" xr:uid="{00000000-0005-0000-0000-0000F0610000}"/>
    <cellStyle name="Normal 41 20 8 3 4" xfId="20973" xr:uid="{00000000-0005-0000-0000-0000F1610000}"/>
    <cellStyle name="Normal 41 20 8 3 4 2" xfId="42615" xr:uid="{00000000-0005-0000-0000-0000F2610000}"/>
    <cellStyle name="Normal 41 20 8 3 5" xfId="36607" xr:uid="{00000000-0005-0000-0000-0000F3610000}"/>
    <cellStyle name="Normal 41 20 8 4" xfId="16004" xr:uid="{00000000-0005-0000-0000-0000F4610000}"/>
    <cellStyle name="Normal 41 20 8 4 2" xfId="27974" xr:uid="{00000000-0005-0000-0000-0000F5610000}"/>
    <cellStyle name="Normal 41 20 8 4 2 2" xfId="49580" xr:uid="{00000000-0005-0000-0000-0000F6610000}"/>
    <cellStyle name="Normal 41 20 8 4 3" xfId="22007" xr:uid="{00000000-0005-0000-0000-0000F7610000}"/>
    <cellStyle name="Normal 41 20 8 4 3 2" xfId="43644" xr:uid="{00000000-0005-0000-0000-0000F8610000}"/>
    <cellStyle name="Normal 41 20 8 4 4" xfId="37659" xr:uid="{00000000-0005-0000-0000-0000F9610000}"/>
    <cellStyle name="Normal 41 20 8 5" xfId="24992" xr:uid="{00000000-0005-0000-0000-0000FA610000}"/>
    <cellStyle name="Normal 41 20 8 5 2" xfId="46609" xr:uid="{00000000-0005-0000-0000-0000FB610000}"/>
    <cellStyle name="Normal 41 20 8 6" xfId="19025" xr:uid="{00000000-0005-0000-0000-0000FC610000}"/>
    <cellStyle name="Normal 41 20 8 6 2" xfId="40667" xr:uid="{00000000-0005-0000-0000-0000FD610000}"/>
    <cellStyle name="Normal 41 20 8 7" xfId="34653" xr:uid="{00000000-0005-0000-0000-0000FE610000}"/>
    <cellStyle name="Normal 41 20 9" xfId="13217" xr:uid="{00000000-0005-0000-0000-0000FF610000}"/>
    <cellStyle name="Normal 41 20 9 2" xfId="14216" xr:uid="{00000000-0005-0000-0000-000000620000}"/>
    <cellStyle name="Normal 41 20 9 2 2" xfId="17301" xr:uid="{00000000-0005-0000-0000-000001620000}"/>
    <cellStyle name="Normal 41 20 9 2 2 2" xfId="29270" xr:uid="{00000000-0005-0000-0000-000002620000}"/>
    <cellStyle name="Normal 41 20 9 2 2 2 2" xfId="50876" xr:uid="{00000000-0005-0000-0000-000003620000}"/>
    <cellStyle name="Normal 41 20 9 2 2 3" xfId="23303" xr:uid="{00000000-0005-0000-0000-000004620000}"/>
    <cellStyle name="Normal 41 20 9 2 2 3 2" xfId="44940" xr:uid="{00000000-0005-0000-0000-000005620000}"/>
    <cellStyle name="Normal 41 20 9 2 2 4" xfId="38956" xr:uid="{00000000-0005-0000-0000-000006620000}"/>
    <cellStyle name="Normal 41 20 9 2 3" xfId="26288" xr:uid="{00000000-0005-0000-0000-000007620000}"/>
    <cellStyle name="Normal 41 20 9 2 3 2" xfId="47902" xr:uid="{00000000-0005-0000-0000-000008620000}"/>
    <cellStyle name="Normal 41 20 9 2 4" xfId="20321" xr:uid="{00000000-0005-0000-0000-000009620000}"/>
    <cellStyle name="Normal 41 20 9 2 4 2" xfId="41963" xr:uid="{00000000-0005-0000-0000-00000A620000}"/>
    <cellStyle name="Normal 41 20 9 2 5" xfId="35953" xr:uid="{00000000-0005-0000-0000-00000B620000}"/>
    <cellStyle name="Normal 41 20 9 3" xfId="15190" xr:uid="{00000000-0005-0000-0000-00000C620000}"/>
    <cellStyle name="Normal 41 20 9 3 2" xfId="18275" xr:uid="{00000000-0005-0000-0000-00000D620000}"/>
    <cellStyle name="Normal 41 20 9 3 2 2" xfId="30242" xr:uid="{00000000-0005-0000-0000-00000E620000}"/>
    <cellStyle name="Normal 41 20 9 3 2 2 2" xfId="51848" xr:uid="{00000000-0005-0000-0000-00000F620000}"/>
    <cellStyle name="Normal 41 20 9 3 2 3" xfId="24275" xr:uid="{00000000-0005-0000-0000-000010620000}"/>
    <cellStyle name="Normal 41 20 9 3 2 3 2" xfId="45912" xr:uid="{00000000-0005-0000-0000-000011620000}"/>
    <cellStyle name="Normal 41 20 9 3 2 4" xfId="39930" xr:uid="{00000000-0005-0000-0000-000012620000}"/>
    <cellStyle name="Normal 41 20 9 3 3" xfId="27260" xr:uid="{00000000-0005-0000-0000-000013620000}"/>
    <cellStyle name="Normal 41 20 9 3 3 2" xfId="48874" xr:uid="{00000000-0005-0000-0000-000014620000}"/>
    <cellStyle name="Normal 41 20 9 3 4" xfId="21293" xr:uid="{00000000-0005-0000-0000-000015620000}"/>
    <cellStyle name="Normal 41 20 9 3 4 2" xfId="42935" xr:uid="{00000000-0005-0000-0000-000016620000}"/>
    <cellStyle name="Normal 41 20 9 3 5" xfId="36927" xr:uid="{00000000-0005-0000-0000-000017620000}"/>
    <cellStyle name="Normal 41 20 9 4" xfId="16324" xr:uid="{00000000-0005-0000-0000-000018620000}"/>
    <cellStyle name="Normal 41 20 9 4 2" xfId="28294" xr:uid="{00000000-0005-0000-0000-000019620000}"/>
    <cellStyle name="Normal 41 20 9 4 2 2" xfId="49900" xr:uid="{00000000-0005-0000-0000-00001A620000}"/>
    <cellStyle name="Normal 41 20 9 4 3" xfId="22327" xr:uid="{00000000-0005-0000-0000-00001B620000}"/>
    <cellStyle name="Normal 41 20 9 4 3 2" xfId="43964" xr:uid="{00000000-0005-0000-0000-00001C620000}"/>
    <cellStyle name="Normal 41 20 9 4 4" xfId="37979" xr:uid="{00000000-0005-0000-0000-00001D620000}"/>
    <cellStyle name="Normal 41 20 9 5" xfId="25312" xr:uid="{00000000-0005-0000-0000-00001E620000}"/>
    <cellStyle name="Normal 41 20 9 5 2" xfId="46929" xr:uid="{00000000-0005-0000-0000-00001F620000}"/>
    <cellStyle name="Normal 41 20 9 6" xfId="19345" xr:uid="{00000000-0005-0000-0000-000020620000}"/>
    <cellStyle name="Normal 41 20 9 6 2" xfId="40987" xr:uid="{00000000-0005-0000-0000-000021620000}"/>
    <cellStyle name="Normal 41 20 9 7" xfId="34973" xr:uid="{00000000-0005-0000-0000-000022620000}"/>
    <cellStyle name="Normal 41 21" xfId="5662" xr:uid="{00000000-0005-0000-0000-000023620000}"/>
    <cellStyle name="Normal 41 21 10" xfId="13575" xr:uid="{00000000-0005-0000-0000-000024620000}"/>
    <cellStyle name="Normal 41 21 10 2" xfId="16661" xr:uid="{00000000-0005-0000-0000-000025620000}"/>
    <cellStyle name="Normal 41 21 10 2 2" xfId="28631" xr:uid="{00000000-0005-0000-0000-000026620000}"/>
    <cellStyle name="Normal 41 21 10 2 2 2" xfId="50237" xr:uid="{00000000-0005-0000-0000-000027620000}"/>
    <cellStyle name="Normal 41 21 10 2 3" xfId="22664" xr:uid="{00000000-0005-0000-0000-000028620000}"/>
    <cellStyle name="Normal 41 21 10 2 3 2" xfId="44301" xr:uid="{00000000-0005-0000-0000-000029620000}"/>
    <cellStyle name="Normal 41 21 10 2 4" xfId="38316" xr:uid="{00000000-0005-0000-0000-00002A620000}"/>
    <cellStyle name="Normal 41 21 10 3" xfId="25649" xr:uid="{00000000-0005-0000-0000-00002B620000}"/>
    <cellStyle name="Normal 41 21 10 3 2" xfId="47263" xr:uid="{00000000-0005-0000-0000-00002C620000}"/>
    <cellStyle name="Normal 41 21 10 4" xfId="19682" xr:uid="{00000000-0005-0000-0000-00002D620000}"/>
    <cellStyle name="Normal 41 21 10 4 2" xfId="41324" xr:uid="{00000000-0005-0000-0000-00002E620000}"/>
    <cellStyle name="Normal 41 21 10 5" xfId="35312" xr:uid="{00000000-0005-0000-0000-00002F620000}"/>
    <cellStyle name="Normal 41 21 11" xfId="14550" xr:uid="{00000000-0005-0000-0000-000030620000}"/>
    <cellStyle name="Normal 41 21 11 2" xfId="17635" xr:uid="{00000000-0005-0000-0000-000031620000}"/>
    <cellStyle name="Normal 41 21 11 2 2" xfId="29603" xr:uid="{00000000-0005-0000-0000-000032620000}"/>
    <cellStyle name="Normal 41 21 11 2 2 2" xfId="51209" xr:uid="{00000000-0005-0000-0000-000033620000}"/>
    <cellStyle name="Normal 41 21 11 2 3" xfId="23636" xr:uid="{00000000-0005-0000-0000-000034620000}"/>
    <cellStyle name="Normal 41 21 11 2 3 2" xfId="45273" xr:uid="{00000000-0005-0000-0000-000035620000}"/>
    <cellStyle name="Normal 41 21 11 2 4" xfId="39290" xr:uid="{00000000-0005-0000-0000-000036620000}"/>
    <cellStyle name="Normal 41 21 11 3" xfId="26621" xr:uid="{00000000-0005-0000-0000-000037620000}"/>
    <cellStyle name="Normal 41 21 11 3 2" xfId="48235" xr:uid="{00000000-0005-0000-0000-000038620000}"/>
    <cellStyle name="Normal 41 21 11 4" xfId="20654" xr:uid="{00000000-0005-0000-0000-000039620000}"/>
    <cellStyle name="Normal 41 21 11 4 2" xfId="42296" xr:uid="{00000000-0005-0000-0000-00003A620000}"/>
    <cellStyle name="Normal 41 21 11 5" xfId="36287" xr:uid="{00000000-0005-0000-0000-00003B620000}"/>
    <cellStyle name="Normal 41 21 12" xfId="15663" xr:uid="{00000000-0005-0000-0000-00003C620000}"/>
    <cellStyle name="Normal 41 21 12 2" xfId="27635" xr:uid="{00000000-0005-0000-0000-00003D620000}"/>
    <cellStyle name="Normal 41 21 12 2 2" xfId="49241" xr:uid="{00000000-0005-0000-0000-00003E620000}"/>
    <cellStyle name="Normal 41 21 12 3" xfId="21668" xr:uid="{00000000-0005-0000-0000-00003F620000}"/>
    <cellStyle name="Normal 41 21 12 3 2" xfId="43305" xr:uid="{00000000-0005-0000-0000-000040620000}"/>
    <cellStyle name="Normal 41 21 12 4" xfId="37318" xr:uid="{00000000-0005-0000-0000-000041620000}"/>
    <cellStyle name="Normal 41 21 13" xfId="24650" xr:uid="{00000000-0005-0000-0000-000042620000}"/>
    <cellStyle name="Normal 41 21 13 2" xfId="46270" xr:uid="{00000000-0005-0000-0000-000043620000}"/>
    <cellStyle name="Normal 41 21 14" xfId="18683" xr:uid="{00000000-0005-0000-0000-000044620000}"/>
    <cellStyle name="Normal 41 21 14 2" xfId="40325" xr:uid="{00000000-0005-0000-0000-000045620000}"/>
    <cellStyle name="Normal 41 21 15" xfId="31248" xr:uid="{00000000-0005-0000-0000-000046620000}"/>
    <cellStyle name="Normal 41 21 2" xfId="7290" xr:uid="{00000000-0005-0000-0000-000047620000}"/>
    <cellStyle name="Normal 41 21 2 2" xfId="12987" xr:uid="{00000000-0005-0000-0000-000048620000}"/>
    <cellStyle name="Normal 41 21 2 2 2" xfId="13986" xr:uid="{00000000-0005-0000-0000-000049620000}"/>
    <cellStyle name="Normal 41 21 2 2 2 2" xfId="17071" xr:uid="{00000000-0005-0000-0000-00004A620000}"/>
    <cellStyle name="Normal 41 21 2 2 2 2 2" xfId="29040" xr:uid="{00000000-0005-0000-0000-00004B620000}"/>
    <cellStyle name="Normal 41 21 2 2 2 2 2 2" xfId="50646" xr:uid="{00000000-0005-0000-0000-00004C620000}"/>
    <cellStyle name="Normal 41 21 2 2 2 2 3" xfId="23073" xr:uid="{00000000-0005-0000-0000-00004D620000}"/>
    <cellStyle name="Normal 41 21 2 2 2 2 3 2" xfId="44710" xr:uid="{00000000-0005-0000-0000-00004E620000}"/>
    <cellStyle name="Normal 41 21 2 2 2 2 4" xfId="38726" xr:uid="{00000000-0005-0000-0000-00004F620000}"/>
    <cellStyle name="Normal 41 21 2 2 2 3" xfId="26058" xr:uid="{00000000-0005-0000-0000-000050620000}"/>
    <cellStyle name="Normal 41 21 2 2 2 3 2" xfId="47672" xr:uid="{00000000-0005-0000-0000-000051620000}"/>
    <cellStyle name="Normal 41 21 2 2 2 4" xfId="20091" xr:uid="{00000000-0005-0000-0000-000052620000}"/>
    <cellStyle name="Normal 41 21 2 2 2 4 2" xfId="41733" xr:uid="{00000000-0005-0000-0000-000053620000}"/>
    <cellStyle name="Normal 41 21 2 2 2 5" xfId="35723" xr:uid="{00000000-0005-0000-0000-000054620000}"/>
    <cellStyle name="Normal 41 21 2 2 3" xfId="14960" xr:uid="{00000000-0005-0000-0000-000055620000}"/>
    <cellStyle name="Normal 41 21 2 2 3 2" xfId="18045" xr:uid="{00000000-0005-0000-0000-000056620000}"/>
    <cellStyle name="Normal 41 21 2 2 3 2 2" xfId="30012" xr:uid="{00000000-0005-0000-0000-000057620000}"/>
    <cellStyle name="Normal 41 21 2 2 3 2 2 2" xfId="51618" xr:uid="{00000000-0005-0000-0000-000058620000}"/>
    <cellStyle name="Normal 41 21 2 2 3 2 3" xfId="24045" xr:uid="{00000000-0005-0000-0000-000059620000}"/>
    <cellStyle name="Normal 41 21 2 2 3 2 3 2" xfId="45682" xr:uid="{00000000-0005-0000-0000-00005A620000}"/>
    <cellStyle name="Normal 41 21 2 2 3 2 4" xfId="39700" xr:uid="{00000000-0005-0000-0000-00005B620000}"/>
    <cellStyle name="Normal 41 21 2 2 3 3" xfId="27030" xr:uid="{00000000-0005-0000-0000-00005C620000}"/>
    <cellStyle name="Normal 41 21 2 2 3 3 2" xfId="48644" xr:uid="{00000000-0005-0000-0000-00005D620000}"/>
    <cellStyle name="Normal 41 21 2 2 3 4" xfId="21063" xr:uid="{00000000-0005-0000-0000-00005E620000}"/>
    <cellStyle name="Normal 41 21 2 2 3 4 2" xfId="42705" xr:uid="{00000000-0005-0000-0000-00005F620000}"/>
    <cellStyle name="Normal 41 21 2 2 3 5" xfId="36697" xr:uid="{00000000-0005-0000-0000-000060620000}"/>
    <cellStyle name="Normal 41 21 2 2 4" xfId="16094" xr:uid="{00000000-0005-0000-0000-000061620000}"/>
    <cellStyle name="Normal 41 21 2 2 4 2" xfId="28064" xr:uid="{00000000-0005-0000-0000-000062620000}"/>
    <cellStyle name="Normal 41 21 2 2 4 2 2" xfId="49670" xr:uid="{00000000-0005-0000-0000-000063620000}"/>
    <cellStyle name="Normal 41 21 2 2 4 3" xfId="22097" xr:uid="{00000000-0005-0000-0000-000064620000}"/>
    <cellStyle name="Normal 41 21 2 2 4 3 2" xfId="43734" xr:uid="{00000000-0005-0000-0000-000065620000}"/>
    <cellStyle name="Normal 41 21 2 2 4 4" xfId="37749" xr:uid="{00000000-0005-0000-0000-000066620000}"/>
    <cellStyle name="Normal 41 21 2 2 5" xfId="25082" xr:uid="{00000000-0005-0000-0000-000067620000}"/>
    <cellStyle name="Normal 41 21 2 2 5 2" xfId="46699" xr:uid="{00000000-0005-0000-0000-000068620000}"/>
    <cellStyle name="Normal 41 21 2 2 6" xfId="19115" xr:uid="{00000000-0005-0000-0000-000069620000}"/>
    <cellStyle name="Normal 41 21 2 2 6 2" xfId="40757" xr:uid="{00000000-0005-0000-0000-00006A620000}"/>
    <cellStyle name="Normal 41 21 2 2 7" xfId="34743" xr:uid="{00000000-0005-0000-0000-00006B620000}"/>
    <cellStyle name="Normal 41 21 2 3" xfId="13307" xr:uid="{00000000-0005-0000-0000-00006C620000}"/>
    <cellStyle name="Normal 41 21 2 3 2" xfId="14306" xr:uid="{00000000-0005-0000-0000-00006D620000}"/>
    <cellStyle name="Normal 41 21 2 3 2 2" xfId="17391" xr:uid="{00000000-0005-0000-0000-00006E620000}"/>
    <cellStyle name="Normal 41 21 2 3 2 2 2" xfId="29360" xr:uid="{00000000-0005-0000-0000-00006F620000}"/>
    <cellStyle name="Normal 41 21 2 3 2 2 2 2" xfId="50966" xr:uid="{00000000-0005-0000-0000-000070620000}"/>
    <cellStyle name="Normal 41 21 2 3 2 2 3" xfId="23393" xr:uid="{00000000-0005-0000-0000-000071620000}"/>
    <cellStyle name="Normal 41 21 2 3 2 2 3 2" xfId="45030" xr:uid="{00000000-0005-0000-0000-000072620000}"/>
    <cellStyle name="Normal 41 21 2 3 2 2 4" xfId="39046" xr:uid="{00000000-0005-0000-0000-000073620000}"/>
    <cellStyle name="Normal 41 21 2 3 2 3" xfId="26378" xr:uid="{00000000-0005-0000-0000-000074620000}"/>
    <cellStyle name="Normal 41 21 2 3 2 3 2" xfId="47992" xr:uid="{00000000-0005-0000-0000-000075620000}"/>
    <cellStyle name="Normal 41 21 2 3 2 4" xfId="20411" xr:uid="{00000000-0005-0000-0000-000076620000}"/>
    <cellStyle name="Normal 41 21 2 3 2 4 2" xfId="42053" xr:uid="{00000000-0005-0000-0000-000077620000}"/>
    <cellStyle name="Normal 41 21 2 3 2 5" xfId="36043" xr:uid="{00000000-0005-0000-0000-000078620000}"/>
    <cellStyle name="Normal 41 21 2 3 3" xfId="15280" xr:uid="{00000000-0005-0000-0000-000079620000}"/>
    <cellStyle name="Normal 41 21 2 3 3 2" xfId="18365" xr:uid="{00000000-0005-0000-0000-00007A620000}"/>
    <cellStyle name="Normal 41 21 2 3 3 2 2" xfId="30332" xr:uid="{00000000-0005-0000-0000-00007B620000}"/>
    <cellStyle name="Normal 41 21 2 3 3 2 2 2" xfId="51938" xr:uid="{00000000-0005-0000-0000-00007C620000}"/>
    <cellStyle name="Normal 41 21 2 3 3 2 3" xfId="24365" xr:uid="{00000000-0005-0000-0000-00007D620000}"/>
    <cellStyle name="Normal 41 21 2 3 3 2 3 2" xfId="46002" xr:uid="{00000000-0005-0000-0000-00007E620000}"/>
    <cellStyle name="Normal 41 21 2 3 3 2 4" xfId="40020" xr:uid="{00000000-0005-0000-0000-00007F620000}"/>
    <cellStyle name="Normal 41 21 2 3 3 3" xfId="27350" xr:uid="{00000000-0005-0000-0000-000080620000}"/>
    <cellStyle name="Normal 41 21 2 3 3 3 2" xfId="48964" xr:uid="{00000000-0005-0000-0000-000081620000}"/>
    <cellStyle name="Normal 41 21 2 3 3 4" xfId="21383" xr:uid="{00000000-0005-0000-0000-000082620000}"/>
    <cellStyle name="Normal 41 21 2 3 3 4 2" xfId="43025" xr:uid="{00000000-0005-0000-0000-000083620000}"/>
    <cellStyle name="Normal 41 21 2 3 3 5" xfId="37017" xr:uid="{00000000-0005-0000-0000-000084620000}"/>
    <cellStyle name="Normal 41 21 2 3 4" xfId="16414" xr:uid="{00000000-0005-0000-0000-000085620000}"/>
    <cellStyle name="Normal 41 21 2 3 4 2" xfId="28384" xr:uid="{00000000-0005-0000-0000-000086620000}"/>
    <cellStyle name="Normal 41 21 2 3 4 2 2" xfId="49990" xr:uid="{00000000-0005-0000-0000-000087620000}"/>
    <cellStyle name="Normal 41 21 2 3 4 3" xfId="22417" xr:uid="{00000000-0005-0000-0000-000088620000}"/>
    <cellStyle name="Normal 41 21 2 3 4 3 2" xfId="44054" xr:uid="{00000000-0005-0000-0000-000089620000}"/>
    <cellStyle name="Normal 41 21 2 3 4 4" xfId="38069" xr:uid="{00000000-0005-0000-0000-00008A620000}"/>
    <cellStyle name="Normal 41 21 2 3 5" xfId="25402" xr:uid="{00000000-0005-0000-0000-00008B620000}"/>
    <cellStyle name="Normal 41 21 2 3 5 2" xfId="47019" xr:uid="{00000000-0005-0000-0000-00008C620000}"/>
    <cellStyle name="Normal 41 21 2 3 6" xfId="19435" xr:uid="{00000000-0005-0000-0000-00008D620000}"/>
    <cellStyle name="Normal 41 21 2 3 6 2" xfId="41077" xr:uid="{00000000-0005-0000-0000-00008E620000}"/>
    <cellStyle name="Normal 41 21 2 3 7" xfId="35063" xr:uid="{00000000-0005-0000-0000-00008F620000}"/>
    <cellStyle name="Normal 41 21 2 4" xfId="13665" xr:uid="{00000000-0005-0000-0000-000090620000}"/>
    <cellStyle name="Normal 41 21 2 4 2" xfId="16751" xr:uid="{00000000-0005-0000-0000-000091620000}"/>
    <cellStyle name="Normal 41 21 2 4 2 2" xfId="28720" xr:uid="{00000000-0005-0000-0000-000092620000}"/>
    <cellStyle name="Normal 41 21 2 4 2 2 2" xfId="50326" xr:uid="{00000000-0005-0000-0000-000093620000}"/>
    <cellStyle name="Normal 41 21 2 4 2 3" xfId="22753" xr:uid="{00000000-0005-0000-0000-000094620000}"/>
    <cellStyle name="Normal 41 21 2 4 2 3 2" xfId="44390" xr:uid="{00000000-0005-0000-0000-000095620000}"/>
    <cellStyle name="Normal 41 21 2 4 2 4" xfId="38406" xr:uid="{00000000-0005-0000-0000-000096620000}"/>
    <cellStyle name="Normal 41 21 2 4 3" xfId="25738" xr:uid="{00000000-0005-0000-0000-000097620000}"/>
    <cellStyle name="Normal 41 21 2 4 3 2" xfId="47352" xr:uid="{00000000-0005-0000-0000-000098620000}"/>
    <cellStyle name="Normal 41 21 2 4 4" xfId="19771" xr:uid="{00000000-0005-0000-0000-000099620000}"/>
    <cellStyle name="Normal 41 21 2 4 4 2" xfId="41413" xr:uid="{00000000-0005-0000-0000-00009A620000}"/>
    <cellStyle name="Normal 41 21 2 4 5" xfId="35402" xr:uid="{00000000-0005-0000-0000-00009B620000}"/>
    <cellStyle name="Normal 41 21 2 5" xfId="14639" xr:uid="{00000000-0005-0000-0000-00009C620000}"/>
    <cellStyle name="Normal 41 21 2 5 2" xfId="17724" xr:uid="{00000000-0005-0000-0000-00009D620000}"/>
    <cellStyle name="Normal 41 21 2 5 2 2" xfId="29692" xr:uid="{00000000-0005-0000-0000-00009E620000}"/>
    <cellStyle name="Normal 41 21 2 5 2 2 2" xfId="51298" xr:uid="{00000000-0005-0000-0000-00009F620000}"/>
    <cellStyle name="Normal 41 21 2 5 2 3" xfId="23725" xr:uid="{00000000-0005-0000-0000-0000A0620000}"/>
    <cellStyle name="Normal 41 21 2 5 2 3 2" xfId="45362" xr:uid="{00000000-0005-0000-0000-0000A1620000}"/>
    <cellStyle name="Normal 41 21 2 5 2 4" xfId="39379" xr:uid="{00000000-0005-0000-0000-0000A2620000}"/>
    <cellStyle name="Normal 41 21 2 5 3" xfId="26710" xr:uid="{00000000-0005-0000-0000-0000A3620000}"/>
    <cellStyle name="Normal 41 21 2 5 3 2" xfId="48324" xr:uid="{00000000-0005-0000-0000-0000A4620000}"/>
    <cellStyle name="Normal 41 21 2 5 4" xfId="20743" xr:uid="{00000000-0005-0000-0000-0000A5620000}"/>
    <cellStyle name="Normal 41 21 2 5 4 2" xfId="42385" xr:uid="{00000000-0005-0000-0000-0000A6620000}"/>
    <cellStyle name="Normal 41 21 2 5 5" xfId="36376" xr:uid="{00000000-0005-0000-0000-0000A7620000}"/>
    <cellStyle name="Normal 41 21 2 6" xfId="15752" xr:uid="{00000000-0005-0000-0000-0000A8620000}"/>
    <cellStyle name="Normal 41 21 2 6 2" xfId="27724" xr:uid="{00000000-0005-0000-0000-0000A9620000}"/>
    <cellStyle name="Normal 41 21 2 6 2 2" xfId="49330" xr:uid="{00000000-0005-0000-0000-0000AA620000}"/>
    <cellStyle name="Normal 41 21 2 6 3" xfId="21757" xr:uid="{00000000-0005-0000-0000-0000AB620000}"/>
    <cellStyle name="Normal 41 21 2 6 3 2" xfId="43394" xr:uid="{00000000-0005-0000-0000-0000AC620000}"/>
    <cellStyle name="Normal 41 21 2 6 4" xfId="37407" xr:uid="{00000000-0005-0000-0000-0000AD620000}"/>
    <cellStyle name="Normal 41 21 2 7" xfId="24739" xr:uid="{00000000-0005-0000-0000-0000AE620000}"/>
    <cellStyle name="Normal 41 21 2 7 2" xfId="46359" xr:uid="{00000000-0005-0000-0000-0000AF620000}"/>
    <cellStyle name="Normal 41 21 2 8" xfId="18772" xr:uid="{00000000-0005-0000-0000-0000B0620000}"/>
    <cellStyle name="Normal 41 21 2 8 2" xfId="40414" xr:uid="{00000000-0005-0000-0000-0000B1620000}"/>
    <cellStyle name="Normal 41 21 2 9" xfId="31585" xr:uid="{00000000-0005-0000-0000-0000B2620000}"/>
    <cellStyle name="Normal 41 21 3" xfId="7000" xr:uid="{00000000-0005-0000-0000-0000B3620000}"/>
    <cellStyle name="Normal 41 21 3 2" xfId="12943" xr:uid="{00000000-0005-0000-0000-0000B4620000}"/>
    <cellStyle name="Normal 41 21 3 2 2" xfId="13942" xr:uid="{00000000-0005-0000-0000-0000B5620000}"/>
    <cellStyle name="Normal 41 21 3 2 2 2" xfId="17027" xr:uid="{00000000-0005-0000-0000-0000B6620000}"/>
    <cellStyle name="Normal 41 21 3 2 2 2 2" xfId="28996" xr:uid="{00000000-0005-0000-0000-0000B7620000}"/>
    <cellStyle name="Normal 41 21 3 2 2 2 2 2" xfId="50602" xr:uid="{00000000-0005-0000-0000-0000B8620000}"/>
    <cellStyle name="Normal 41 21 3 2 2 2 3" xfId="23029" xr:uid="{00000000-0005-0000-0000-0000B9620000}"/>
    <cellStyle name="Normal 41 21 3 2 2 2 3 2" xfId="44666" xr:uid="{00000000-0005-0000-0000-0000BA620000}"/>
    <cellStyle name="Normal 41 21 3 2 2 2 4" xfId="38682" xr:uid="{00000000-0005-0000-0000-0000BB620000}"/>
    <cellStyle name="Normal 41 21 3 2 2 3" xfId="26014" xr:uid="{00000000-0005-0000-0000-0000BC620000}"/>
    <cellStyle name="Normal 41 21 3 2 2 3 2" xfId="47628" xr:uid="{00000000-0005-0000-0000-0000BD620000}"/>
    <cellStyle name="Normal 41 21 3 2 2 4" xfId="20047" xr:uid="{00000000-0005-0000-0000-0000BE620000}"/>
    <cellStyle name="Normal 41 21 3 2 2 4 2" xfId="41689" xr:uid="{00000000-0005-0000-0000-0000BF620000}"/>
    <cellStyle name="Normal 41 21 3 2 2 5" xfId="35679" xr:uid="{00000000-0005-0000-0000-0000C0620000}"/>
    <cellStyle name="Normal 41 21 3 2 3" xfId="14916" xr:uid="{00000000-0005-0000-0000-0000C1620000}"/>
    <cellStyle name="Normal 41 21 3 2 3 2" xfId="18001" xr:uid="{00000000-0005-0000-0000-0000C2620000}"/>
    <cellStyle name="Normal 41 21 3 2 3 2 2" xfId="29968" xr:uid="{00000000-0005-0000-0000-0000C3620000}"/>
    <cellStyle name="Normal 41 21 3 2 3 2 2 2" xfId="51574" xr:uid="{00000000-0005-0000-0000-0000C4620000}"/>
    <cellStyle name="Normal 41 21 3 2 3 2 3" xfId="24001" xr:uid="{00000000-0005-0000-0000-0000C5620000}"/>
    <cellStyle name="Normal 41 21 3 2 3 2 3 2" xfId="45638" xr:uid="{00000000-0005-0000-0000-0000C6620000}"/>
    <cellStyle name="Normal 41 21 3 2 3 2 4" xfId="39656" xr:uid="{00000000-0005-0000-0000-0000C7620000}"/>
    <cellStyle name="Normal 41 21 3 2 3 3" xfId="26986" xr:uid="{00000000-0005-0000-0000-0000C8620000}"/>
    <cellStyle name="Normal 41 21 3 2 3 3 2" xfId="48600" xr:uid="{00000000-0005-0000-0000-0000C9620000}"/>
    <cellStyle name="Normal 41 21 3 2 3 4" xfId="21019" xr:uid="{00000000-0005-0000-0000-0000CA620000}"/>
    <cellStyle name="Normal 41 21 3 2 3 4 2" xfId="42661" xr:uid="{00000000-0005-0000-0000-0000CB620000}"/>
    <cellStyle name="Normal 41 21 3 2 3 5" xfId="36653" xr:uid="{00000000-0005-0000-0000-0000CC620000}"/>
    <cellStyle name="Normal 41 21 3 2 4" xfId="16050" xr:uid="{00000000-0005-0000-0000-0000CD620000}"/>
    <cellStyle name="Normal 41 21 3 2 4 2" xfId="28020" xr:uid="{00000000-0005-0000-0000-0000CE620000}"/>
    <cellStyle name="Normal 41 21 3 2 4 2 2" xfId="49626" xr:uid="{00000000-0005-0000-0000-0000CF620000}"/>
    <cellStyle name="Normal 41 21 3 2 4 3" xfId="22053" xr:uid="{00000000-0005-0000-0000-0000D0620000}"/>
    <cellStyle name="Normal 41 21 3 2 4 3 2" xfId="43690" xr:uid="{00000000-0005-0000-0000-0000D1620000}"/>
    <cellStyle name="Normal 41 21 3 2 4 4" xfId="37705" xr:uid="{00000000-0005-0000-0000-0000D2620000}"/>
    <cellStyle name="Normal 41 21 3 2 5" xfId="25038" xr:uid="{00000000-0005-0000-0000-0000D3620000}"/>
    <cellStyle name="Normal 41 21 3 2 5 2" xfId="46655" xr:uid="{00000000-0005-0000-0000-0000D4620000}"/>
    <cellStyle name="Normal 41 21 3 2 6" xfId="19071" xr:uid="{00000000-0005-0000-0000-0000D5620000}"/>
    <cellStyle name="Normal 41 21 3 2 6 2" xfId="40713" xr:uid="{00000000-0005-0000-0000-0000D6620000}"/>
    <cellStyle name="Normal 41 21 3 2 7" xfId="34699" xr:uid="{00000000-0005-0000-0000-0000D7620000}"/>
    <cellStyle name="Normal 41 21 3 3" xfId="13263" xr:uid="{00000000-0005-0000-0000-0000D8620000}"/>
    <cellStyle name="Normal 41 21 3 3 2" xfId="14262" xr:uid="{00000000-0005-0000-0000-0000D9620000}"/>
    <cellStyle name="Normal 41 21 3 3 2 2" xfId="17347" xr:uid="{00000000-0005-0000-0000-0000DA620000}"/>
    <cellStyle name="Normal 41 21 3 3 2 2 2" xfId="29316" xr:uid="{00000000-0005-0000-0000-0000DB620000}"/>
    <cellStyle name="Normal 41 21 3 3 2 2 2 2" xfId="50922" xr:uid="{00000000-0005-0000-0000-0000DC620000}"/>
    <cellStyle name="Normal 41 21 3 3 2 2 3" xfId="23349" xr:uid="{00000000-0005-0000-0000-0000DD620000}"/>
    <cellStyle name="Normal 41 21 3 3 2 2 3 2" xfId="44986" xr:uid="{00000000-0005-0000-0000-0000DE620000}"/>
    <cellStyle name="Normal 41 21 3 3 2 2 4" xfId="39002" xr:uid="{00000000-0005-0000-0000-0000DF620000}"/>
    <cellStyle name="Normal 41 21 3 3 2 3" xfId="26334" xr:uid="{00000000-0005-0000-0000-0000E0620000}"/>
    <cellStyle name="Normal 41 21 3 3 2 3 2" xfId="47948" xr:uid="{00000000-0005-0000-0000-0000E1620000}"/>
    <cellStyle name="Normal 41 21 3 3 2 4" xfId="20367" xr:uid="{00000000-0005-0000-0000-0000E2620000}"/>
    <cellStyle name="Normal 41 21 3 3 2 4 2" xfId="42009" xr:uid="{00000000-0005-0000-0000-0000E3620000}"/>
    <cellStyle name="Normal 41 21 3 3 2 5" xfId="35999" xr:uid="{00000000-0005-0000-0000-0000E4620000}"/>
    <cellStyle name="Normal 41 21 3 3 3" xfId="15236" xr:uid="{00000000-0005-0000-0000-0000E5620000}"/>
    <cellStyle name="Normal 41 21 3 3 3 2" xfId="18321" xr:uid="{00000000-0005-0000-0000-0000E6620000}"/>
    <cellStyle name="Normal 41 21 3 3 3 2 2" xfId="30288" xr:uid="{00000000-0005-0000-0000-0000E7620000}"/>
    <cellStyle name="Normal 41 21 3 3 3 2 2 2" xfId="51894" xr:uid="{00000000-0005-0000-0000-0000E8620000}"/>
    <cellStyle name="Normal 41 21 3 3 3 2 3" xfId="24321" xr:uid="{00000000-0005-0000-0000-0000E9620000}"/>
    <cellStyle name="Normal 41 21 3 3 3 2 3 2" xfId="45958" xr:uid="{00000000-0005-0000-0000-0000EA620000}"/>
    <cellStyle name="Normal 41 21 3 3 3 2 4" xfId="39976" xr:uid="{00000000-0005-0000-0000-0000EB620000}"/>
    <cellStyle name="Normal 41 21 3 3 3 3" xfId="27306" xr:uid="{00000000-0005-0000-0000-0000EC620000}"/>
    <cellStyle name="Normal 41 21 3 3 3 3 2" xfId="48920" xr:uid="{00000000-0005-0000-0000-0000ED620000}"/>
    <cellStyle name="Normal 41 21 3 3 3 4" xfId="21339" xr:uid="{00000000-0005-0000-0000-0000EE620000}"/>
    <cellStyle name="Normal 41 21 3 3 3 4 2" xfId="42981" xr:uid="{00000000-0005-0000-0000-0000EF620000}"/>
    <cellStyle name="Normal 41 21 3 3 3 5" xfId="36973" xr:uid="{00000000-0005-0000-0000-0000F0620000}"/>
    <cellStyle name="Normal 41 21 3 3 4" xfId="16370" xr:uid="{00000000-0005-0000-0000-0000F1620000}"/>
    <cellStyle name="Normal 41 21 3 3 4 2" xfId="28340" xr:uid="{00000000-0005-0000-0000-0000F2620000}"/>
    <cellStyle name="Normal 41 21 3 3 4 2 2" xfId="49946" xr:uid="{00000000-0005-0000-0000-0000F3620000}"/>
    <cellStyle name="Normal 41 21 3 3 4 3" xfId="22373" xr:uid="{00000000-0005-0000-0000-0000F4620000}"/>
    <cellStyle name="Normal 41 21 3 3 4 3 2" xfId="44010" xr:uid="{00000000-0005-0000-0000-0000F5620000}"/>
    <cellStyle name="Normal 41 21 3 3 4 4" xfId="38025" xr:uid="{00000000-0005-0000-0000-0000F6620000}"/>
    <cellStyle name="Normal 41 21 3 3 5" xfId="25358" xr:uid="{00000000-0005-0000-0000-0000F7620000}"/>
    <cellStyle name="Normal 41 21 3 3 5 2" xfId="46975" xr:uid="{00000000-0005-0000-0000-0000F8620000}"/>
    <cellStyle name="Normal 41 21 3 3 6" xfId="19391" xr:uid="{00000000-0005-0000-0000-0000F9620000}"/>
    <cellStyle name="Normal 41 21 3 3 6 2" xfId="41033" xr:uid="{00000000-0005-0000-0000-0000FA620000}"/>
    <cellStyle name="Normal 41 21 3 3 7" xfId="35019" xr:uid="{00000000-0005-0000-0000-0000FB620000}"/>
    <cellStyle name="Normal 41 21 3 4" xfId="13621" xr:uid="{00000000-0005-0000-0000-0000FC620000}"/>
    <cellStyle name="Normal 41 21 3 4 2" xfId="16707" xr:uid="{00000000-0005-0000-0000-0000FD620000}"/>
    <cellStyle name="Normal 41 21 3 4 2 2" xfId="28676" xr:uid="{00000000-0005-0000-0000-0000FE620000}"/>
    <cellStyle name="Normal 41 21 3 4 2 2 2" xfId="50282" xr:uid="{00000000-0005-0000-0000-0000FF620000}"/>
    <cellStyle name="Normal 41 21 3 4 2 3" xfId="22709" xr:uid="{00000000-0005-0000-0000-000000630000}"/>
    <cellStyle name="Normal 41 21 3 4 2 3 2" xfId="44346" xr:uid="{00000000-0005-0000-0000-000001630000}"/>
    <cellStyle name="Normal 41 21 3 4 2 4" xfId="38362" xr:uid="{00000000-0005-0000-0000-000002630000}"/>
    <cellStyle name="Normal 41 21 3 4 3" xfId="25694" xr:uid="{00000000-0005-0000-0000-000003630000}"/>
    <cellStyle name="Normal 41 21 3 4 3 2" xfId="47308" xr:uid="{00000000-0005-0000-0000-000004630000}"/>
    <cellStyle name="Normal 41 21 3 4 4" xfId="19727" xr:uid="{00000000-0005-0000-0000-000005630000}"/>
    <cellStyle name="Normal 41 21 3 4 4 2" xfId="41369" xr:uid="{00000000-0005-0000-0000-000006630000}"/>
    <cellStyle name="Normal 41 21 3 4 5" xfId="35358" xr:uid="{00000000-0005-0000-0000-000007630000}"/>
    <cellStyle name="Normal 41 21 3 5" xfId="14595" xr:uid="{00000000-0005-0000-0000-000008630000}"/>
    <cellStyle name="Normal 41 21 3 5 2" xfId="17680" xr:uid="{00000000-0005-0000-0000-000009630000}"/>
    <cellStyle name="Normal 41 21 3 5 2 2" xfId="29648" xr:uid="{00000000-0005-0000-0000-00000A630000}"/>
    <cellStyle name="Normal 41 21 3 5 2 2 2" xfId="51254" xr:uid="{00000000-0005-0000-0000-00000B630000}"/>
    <cellStyle name="Normal 41 21 3 5 2 3" xfId="23681" xr:uid="{00000000-0005-0000-0000-00000C630000}"/>
    <cellStyle name="Normal 41 21 3 5 2 3 2" xfId="45318" xr:uid="{00000000-0005-0000-0000-00000D630000}"/>
    <cellStyle name="Normal 41 21 3 5 2 4" xfId="39335" xr:uid="{00000000-0005-0000-0000-00000E630000}"/>
    <cellStyle name="Normal 41 21 3 5 3" xfId="26666" xr:uid="{00000000-0005-0000-0000-00000F630000}"/>
    <cellStyle name="Normal 41 21 3 5 3 2" xfId="48280" xr:uid="{00000000-0005-0000-0000-000010630000}"/>
    <cellStyle name="Normal 41 21 3 5 4" xfId="20699" xr:uid="{00000000-0005-0000-0000-000011630000}"/>
    <cellStyle name="Normal 41 21 3 5 4 2" xfId="42341" xr:uid="{00000000-0005-0000-0000-000012630000}"/>
    <cellStyle name="Normal 41 21 3 5 5" xfId="36332" xr:uid="{00000000-0005-0000-0000-000013630000}"/>
    <cellStyle name="Normal 41 21 3 6" xfId="15708" xr:uid="{00000000-0005-0000-0000-000014630000}"/>
    <cellStyle name="Normal 41 21 3 6 2" xfId="27680" xr:uid="{00000000-0005-0000-0000-000015630000}"/>
    <cellStyle name="Normal 41 21 3 6 2 2" xfId="49286" xr:uid="{00000000-0005-0000-0000-000016630000}"/>
    <cellStyle name="Normal 41 21 3 6 3" xfId="21713" xr:uid="{00000000-0005-0000-0000-000017630000}"/>
    <cellStyle name="Normal 41 21 3 6 3 2" xfId="43350" xr:uid="{00000000-0005-0000-0000-000018630000}"/>
    <cellStyle name="Normal 41 21 3 6 4" xfId="37363" xr:uid="{00000000-0005-0000-0000-000019630000}"/>
    <cellStyle name="Normal 41 21 3 7" xfId="24695" xr:uid="{00000000-0005-0000-0000-00001A630000}"/>
    <cellStyle name="Normal 41 21 3 7 2" xfId="46315" xr:uid="{00000000-0005-0000-0000-00001B630000}"/>
    <cellStyle name="Normal 41 21 3 8" xfId="18728" xr:uid="{00000000-0005-0000-0000-00001C630000}"/>
    <cellStyle name="Normal 41 21 3 8 2" xfId="40370" xr:uid="{00000000-0005-0000-0000-00001D630000}"/>
    <cellStyle name="Normal 41 21 3 9" xfId="31428" xr:uid="{00000000-0005-0000-0000-00001E630000}"/>
    <cellStyle name="Normal 41 21 4" xfId="7600" xr:uid="{00000000-0005-0000-0000-00001F630000}"/>
    <cellStyle name="Normal 41 21 4 2" xfId="13029" xr:uid="{00000000-0005-0000-0000-000020630000}"/>
    <cellStyle name="Normal 41 21 4 2 2" xfId="14028" xr:uid="{00000000-0005-0000-0000-000021630000}"/>
    <cellStyle name="Normal 41 21 4 2 2 2" xfId="17113" xr:uid="{00000000-0005-0000-0000-000022630000}"/>
    <cellStyle name="Normal 41 21 4 2 2 2 2" xfId="29082" xr:uid="{00000000-0005-0000-0000-000023630000}"/>
    <cellStyle name="Normal 41 21 4 2 2 2 2 2" xfId="50688" xr:uid="{00000000-0005-0000-0000-000024630000}"/>
    <cellStyle name="Normal 41 21 4 2 2 2 3" xfId="23115" xr:uid="{00000000-0005-0000-0000-000025630000}"/>
    <cellStyle name="Normal 41 21 4 2 2 2 3 2" xfId="44752" xr:uid="{00000000-0005-0000-0000-000026630000}"/>
    <cellStyle name="Normal 41 21 4 2 2 2 4" xfId="38768" xr:uid="{00000000-0005-0000-0000-000027630000}"/>
    <cellStyle name="Normal 41 21 4 2 2 3" xfId="26100" xr:uid="{00000000-0005-0000-0000-000028630000}"/>
    <cellStyle name="Normal 41 21 4 2 2 3 2" xfId="47714" xr:uid="{00000000-0005-0000-0000-000029630000}"/>
    <cellStyle name="Normal 41 21 4 2 2 4" xfId="20133" xr:uid="{00000000-0005-0000-0000-00002A630000}"/>
    <cellStyle name="Normal 41 21 4 2 2 4 2" xfId="41775" xr:uid="{00000000-0005-0000-0000-00002B630000}"/>
    <cellStyle name="Normal 41 21 4 2 2 5" xfId="35765" xr:uid="{00000000-0005-0000-0000-00002C630000}"/>
    <cellStyle name="Normal 41 21 4 2 3" xfId="15002" xr:uid="{00000000-0005-0000-0000-00002D630000}"/>
    <cellStyle name="Normal 41 21 4 2 3 2" xfId="18087" xr:uid="{00000000-0005-0000-0000-00002E630000}"/>
    <cellStyle name="Normal 41 21 4 2 3 2 2" xfId="30054" xr:uid="{00000000-0005-0000-0000-00002F630000}"/>
    <cellStyle name="Normal 41 21 4 2 3 2 2 2" xfId="51660" xr:uid="{00000000-0005-0000-0000-000030630000}"/>
    <cellStyle name="Normal 41 21 4 2 3 2 3" xfId="24087" xr:uid="{00000000-0005-0000-0000-000031630000}"/>
    <cellStyle name="Normal 41 21 4 2 3 2 3 2" xfId="45724" xr:uid="{00000000-0005-0000-0000-000032630000}"/>
    <cellStyle name="Normal 41 21 4 2 3 2 4" xfId="39742" xr:uid="{00000000-0005-0000-0000-000033630000}"/>
    <cellStyle name="Normal 41 21 4 2 3 3" xfId="27072" xr:uid="{00000000-0005-0000-0000-000034630000}"/>
    <cellStyle name="Normal 41 21 4 2 3 3 2" xfId="48686" xr:uid="{00000000-0005-0000-0000-000035630000}"/>
    <cellStyle name="Normal 41 21 4 2 3 4" xfId="21105" xr:uid="{00000000-0005-0000-0000-000036630000}"/>
    <cellStyle name="Normal 41 21 4 2 3 4 2" xfId="42747" xr:uid="{00000000-0005-0000-0000-000037630000}"/>
    <cellStyle name="Normal 41 21 4 2 3 5" xfId="36739" xr:uid="{00000000-0005-0000-0000-000038630000}"/>
    <cellStyle name="Normal 41 21 4 2 4" xfId="16136" xr:uid="{00000000-0005-0000-0000-000039630000}"/>
    <cellStyle name="Normal 41 21 4 2 4 2" xfId="28106" xr:uid="{00000000-0005-0000-0000-00003A630000}"/>
    <cellStyle name="Normal 41 21 4 2 4 2 2" xfId="49712" xr:uid="{00000000-0005-0000-0000-00003B630000}"/>
    <cellStyle name="Normal 41 21 4 2 4 3" xfId="22139" xr:uid="{00000000-0005-0000-0000-00003C630000}"/>
    <cellStyle name="Normal 41 21 4 2 4 3 2" xfId="43776" xr:uid="{00000000-0005-0000-0000-00003D630000}"/>
    <cellStyle name="Normal 41 21 4 2 4 4" xfId="37791" xr:uid="{00000000-0005-0000-0000-00003E630000}"/>
    <cellStyle name="Normal 41 21 4 2 5" xfId="25124" xr:uid="{00000000-0005-0000-0000-00003F630000}"/>
    <cellStyle name="Normal 41 21 4 2 5 2" xfId="46741" xr:uid="{00000000-0005-0000-0000-000040630000}"/>
    <cellStyle name="Normal 41 21 4 2 6" xfId="19157" xr:uid="{00000000-0005-0000-0000-000041630000}"/>
    <cellStyle name="Normal 41 21 4 2 6 2" xfId="40799" xr:uid="{00000000-0005-0000-0000-000042630000}"/>
    <cellStyle name="Normal 41 21 4 2 7" xfId="34785" xr:uid="{00000000-0005-0000-0000-000043630000}"/>
    <cellStyle name="Normal 41 21 4 3" xfId="13349" xr:uid="{00000000-0005-0000-0000-000044630000}"/>
    <cellStyle name="Normal 41 21 4 3 2" xfId="14348" xr:uid="{00000000-0005-0000-0000-000045630000}"/>
    <cellStyle name="Normal 41 21 4 3 2 2" xfId="17433" xr:uid="{00000000-0005-0000-0000-000046630000}"/>
    <cellStyle name="Normal 41 21 4 3 2 2 2" xfId="29402" xr:uid="{00000000-0005-0000-0000-000047630000}"/>
    <cellStyle name="Normal 41 21 4 3 2 2 2 2" xfId="51008" xr:uid="{00000000-0005-0000-0000-000048630000}"/>
    <cellStyle name="Normal 41 21 4 3 2 2 3" xfId="23435" xr:uid="{00000000-0005-0000-0000-000049630000}"/>
    <cellStyle name="Normal 41 21 4 3 2 2 3 2" xfId="45072" xr:uid="{00000000-0005-0000-0000-00004A630000}"/>
    <cellStyle name="Normal 41 21 4 3 2 2 4" xfId="39088" xr:uid="{00000000-0005-0000-0000-00004B630000}"/>
    <cellStyle name="Normal 41 21 4 3 2 3" xfId="26420" xr:uid="{00000000-0005-0000-0000-00004C630000}"/>
    <cellStyle name="Normal 41 21 4 3 2 3 2" xfId="48034" xr:uid="{00000000-0005-0000-0000-00004D630000}"/>
    <cellStyle name="Normal 41 21 4 3 2 4" xfId="20453" xr:uid="{00000000-0005-0000-0000-00004E630000}"/>
    <cellStyle name="Normal 41 21 4 3 2 4 2" xfId="42095" xr:uid="{00000000-0005-0000-0000-00004F630000}"/>
    <cellStyle name="Normal 41 21 4 3 2 5" xfId="36085" xr:uid="{00000000-0005-0000-0000-000050630000}"/>
    <cellStyle name="Normal 41 21 4 3 3" xfId="15322" xr:uid="{00000000-0005-0000-0000-000051630000}"/>
    <cellStyle name="Normal 41 21 4 3 3 2" xfId="18407" xr:uid="{00000000-0005-0000-0000-000052630000}"/>
    <cellStyle name="Normal 41 21 4 3 3 2 2" xfId="30374" xr:uid="{00000000-0005-0000-0000-000053630000}"/>
    <cellStyle name="Normal 41 21 4 3 3 2 2 2" xfId="51980" xr:uid="{00000000-0005-0000-0000-000054630000}"/>
    <cellStyle name="Normal 41 21 4 3 3 2 3" xfId="24407" xr:uid="{00000000-0005-0000-0000-000055630000}"/>
    <cellStyle name="Normal 41 21 4 3 3 2 3 2" xfId="46044" xr:uid="{00000000-0005-0000-0000-000056630000}"/>
    <cellStyle name="Normal 41 21 4 3 3 2 4" xfId="40062" xr:uid="{00000000-0005-0000-0000-000057630000}"/>
    <cellStyle name="Normal 41 21 4 3 3 3" xfId="27392" xr:uid="{00000000-0005-0000-0000-000058630000}"/>
    <cellStyle name="Normal 41 21 4 3 3 3 2" xfId="49006" xr:uid="{00000000-0005-0000-0000-000059630000}"/>
    <cellStyle name="Normal 41 21 4 3 3 4" xfId="21425" xr:uid="{00000000-0005-0000-0000-00005A630000}"/>
    <cellStyle name="Normal 41 21 4 3 3 4 2" xfId="43067" xr:uid="{00000000-0005-0000-0000-00005B630000}"/>
    <cellStyle name="Normal 41 21 4 3 3 5" xfId="37059" xr:uid="{00000000-0005-0000-0000-00005C630000}"/>
    <cellStyle name="Normal 41 21 4 3 4" xfId="16456" xr:uid="{00000000-0005-0000-0000-00005D630000}"/>
    <cellStyle name="Normal 41 21 4 3 4 2" xfId="28426" xr:uid="{00000000-0005-0000-0000-00005E630000}"/>
    <cellStyle name="Normal 41 21 4 3 4 2 2" xfId="50032" xr:uid="{00000000-0005-0000-0000-00005F630000}"/>
    <cellStyle name="Normal 41 21 4 3 4 3" xfId="22459" xr:uid="{00000000-0005-0000-0000-000060630000}"/>
    <cellStyle name="Normal 41 21 4 3 4 3 2" xfId="44096" xr:uid="{00000000-0005-0000-0000-000061630000}"/>
    <cellStyle name="Normal 41 21 4 3 4 4" xfId="38111" xr:uid="{00000000-0005-0000-0000-000062630000}"/>
    <cellStyle name="Normal 41 21 4 3 5" xfId="25444" xr:uid="{00000000-0005-0000-0000-000063630000}"/>
    <cellStyle name="Normal 41 21 4 3 5 2" xfId="47061" xr:uid="{00000000-0005-0000-0000-000064630000}"/>
    <cellStyle name="Normal 41 21 4 3 6" xfId="19477" xr:uid="{00000000-0005-0000-0000-000065630000}"/>
    <cellStyle name="Normal 41 21 4 3 6 2" xfId="41119" xr:uid="{00000000-0005-0000-0000-000066630000}"/>
    <cellStyle name="Normal 41 21 4 3 7" xfId="35105" xr:uid="{00000000-0005-0000-0000-000067630000}"/>
    <cellStyle name="Normal 41 21 4 4" xfId="13707" xr:uid="{00000000-0005-0000-0000-000068630000}"/>
    <cellStyle name="Normal 41 21 4 4 2" xfId="16793" xr:uid="{00000000-0005-0000-0000-000069630000}"/>
    <cellStyle name="Normal 41 21 4 4 2 2" xfId="28762" xr:uid="{00000000-0005-0000-0000-00006A630000}"/>
    <cellStyle name="Normal 41 21 4 4 2 2 2" xfId="50368" xr:uid="{00000000-0005-0000-0000-00006B630000}"/>
    <cellStyle name="Normal 41 21 4 4 2 3" xfId="22795" xr:uid="{00000000-0005-0000-0000-00006C630000}"/>
    <cellStyle name="Normal 41 21 4 4 2 3 2" xfId="44432" xr:uid="{00000000-0005-0000-0000-00006D630000}"/>
    <cellStyle name="Normal 41 21 4 4 2 4" xfId="38448" xr:uid="{00000000-0005-0000-0000-00006E630000}"/>
    <cellStyle name="Normal 41 21 4 4 3" xfId="25780" xr:uid="{00000000-0005-0000-0000-00006F630000}"/>
    <cellStyle name="Normal 41 21 4 4 3 2" xfId="47394" xr:uid="{00000000-0005-0000-0000-000070630000}"/>
    <cellStyle name="Normal 41 21 4 4 4" xfId="19813" xr:uid="{00000000-0005-0000-0000-000071630000}"/>
    <cellStyle name="Normal 41 21 4 4 4 2" xfId="41455" xr:uid="{00000000-0005-0000-0000-000072630000}"/>
    <cellStyle name="Normal 41 21 4 4 5" xfId="35444" xr:uid="{00000000-0005-0000-0000-000073630000}"/>
    <cellStyle name="Normal 41 21 4 5" xfId="14681" xr:uid="{00000000-0005-0000-0000-000074630000}"/>
    <cellStyle name="Normal 41 21 4 5 2" xfId="17766" xr:uid="{00000000-0005-0000-0000-000075630000}"/>
    <cellStyle name="Normal 41 21 4 5 2 2" xfId="29734" xr:uid="{00000000-0005-0000-0000-000076630000}"/>
    <cellStyle name="Normal 41 21 4 5 2 2 2" xfId="51340" xr:uid="{00000000-0005-0000-0000-000077630000}"/>
    <cellStyle name="Normal 41 21 4 5 2 3" xfId="23767" xr:uid="{00000000-0005-0000-0000-000078630000}"/>
    <cellStyle name="Normal 41 21 4 5 2 3 2" xfId="45404" xr:uid="{00000000-0005-0000-0000-000079630000}"/>
    <cellStyle name="Normal 41 21 4 5 2 4" xfId="39421" xr:uid="{00000000-0005-0000-0000-00007A630000}"/>
    <cellStyle name="Normal 41 21 4 5 3" xfId="26752" xr:uid="{00000000-0005-0000-0000-00007B630000}"/>
    <cellStyle name="Normal 41 21 4 5 3 2" xfId="48366" xr:uid="{00000000-0005-0000-0000-00007C630000}"/>
    <cellStyle name="Normal 41 21 4 5 4" xfId="20785" xr:uid="{00000000-0005-0000-0000-00007D630000}"/>
    <cellStyle name="Normal 41 21 4 5 4 2" xfId="42427" xr:uid="{00000000-0005-0000-0000-00007E630000}"/>
    <cellStyle name="Normal 41 21 4 5 5" xfId="36418" xr:uid="{00000000-0005-0000-0000-00007F630000}"/>
    <cellStyle name="Normal 41 21 4 6" xfId="15794" xr:uid="{00000000-0005-0000-0000-000080630000}"/>
    <cellStyle name="Normal 41 21 4 6 2" xfId="27766" xr:uid="{00000000-0005-0000-0000-000081630000}"/>
    <cellStyle name="Normal 41 21 4 6 2 2" xfId="49372" xr:uid="{00000000-0005-0000-0000-000082630000}"/>
    <cellStyle name="Normal 41 21 4 6 3" xfId="21799" xr:uid="{00000000-0005-0000-0000-000083630000}"/>
    <cellStyle name="Normal 41 21 4 6 3 2" xfId="43436" xr:uid="{00000000-0005-0000-0000-000084630000}"/>
    <cellStyle name="Normal 41 21 4 6 4" xfId="37449" xr:uid="{00000000-0005-0000-0000-000085630000}"/>
    <cellStyle name="Normal 41 21 4 7" xfId="24781" xr:uid="{00000000-0005-0000-0000-000086630000}"/>
    <cellStyle name="Normal 41 21 4 7 2" xfId="46401" xr:uid="{00000000-0005-0000-0000-000087630000}"/>
    <cellStyle name="Normal 41 21 4 8" xfId="18814" xr:uid="{00000000-0005-0000-0000-000088630000}"/>
    <cellStyle name="Normal 41 21 4 8 2" xfId="40456" xr:uid="{00000000-0005-0000-0000-000089630000}"/>
    <cellStyle name="Normal 41 21 4 9" xfId="31696" xr:uid="{00000000-0005-0000-0000-00008A630000}"/>
    <cellStyle name="Normal 41 21 5" xfId="8203" xr:uid="{00000000-0005-0000-0000-00008B630000}"/>
    <cellStyle name="Normal 41 21 5 2" xfId="13113" xr:uid="{00000000-0005-0000-0000-00008C630000}"/>
    <cellStyle name="Normal 41 21 5 2 2" xfId="14112" xr:uid="{00000000-0005-0000-0000-00008D630000}"/>
    <cellStyle name="Normal 41 21 5 2 2 2" xfId="17197" xr:uid="{00000000-0005-0000-0000-00008E630000}"/>
    <cellStyle name="Normal 41 21 5 2 2 2 2" xfId="29166" xr:uid="{00000000-0005-0000-0000-00008F630000}"/>
    <cellStyle name="Normal 41 21 5 2 2 2 2 2" xfId="50772" xr:uid="{00000000-0005-0000-0000-000090630000}"/>
    <cellStyle name="Normal 41 21 5 2 2 2 3" xfId="23199" xr:uid="{00000000-0005-0000-0000-000091630000}"/>
    <cellStyle name="Normal 41 21 5 2 2 2 3 2" xfId="44836" xr:uid="{00000000-0005-0000-0000-000092630000}"/>
    <cellStyle name="Normal 41 21 5 2 2 2 4" xfId="38852" xr:uid="{00000000-0005-0000-0000-000093630000}"/>
    <cellStyle name="Normal 41 21 5 2 2 3" xfId="26184" xr:uid="{00000000-0005-0000-0000-000094630000}"/>
    <cellStyle name="Normal 41 21 5 2 2 3 2" xfId="47798" xr:uid="{00000000-0005-0000-0000-000095630000}"/>
    <cellStyle name="Normal 41 21 5 2 2 4" xfId="20217" xr:uid="{00000000-0005-0000-0000-000096630000}"/>
    <cellStyle name="Normal 41 21 5 2 2 4 2" xfId="41859" xr:uid="{00000000-0005-0000-0000-000097630000}"/>
    <cellStyle name="Normal 41 21 5 2 2 5" xfId="35849" xr:uid="{00000000-0005-0000-0000-000098630000}"/>
    <cellStyle name="Normal 41 21 5 2 3" xfId="15086" xr:uid="{00000000-0005-0000-0000-000099630000}"/>
    <cellStyle name="Normal 41 21 5 2 3 2" xfId="18171" xr:uid="{00000000-0005-0000-0000-00009A630000}"/>
    <cellStyle name="Normal 41 21 5 2 3 2 2" xfId="30138" xr:uid="{00000000-0005-0000-0000-00009B630000}"/>
    <cellStyle name="Normal 41 21 5 2 3 2 2 2" xfId="51744" xr:uid="{00000000-0005-0000-0000-00009C630000}"/>
    <cellStyle name="Normal 41 21 5 2 3 2 3" xfId="24171" xr:uid="{00000000-0005-0000-0000-00009D630000}"/>
    <cellStyle name="Normal 41 21 5 2 3 2 3 2" xfId="45808" xr:uid="{00000000-0005-0000-0000-00009E630000}"/>
    <cellStyle name="Normal 41 21 5 2 3 2 4" xfId="39826" xr:uid="{00000000-0005-0000-0000-00009F630000}"/>
    <cellStyle name="Normal 41 21 5 2 3 3" xfId="27156" xr:uid="{00000000-0005-0000-0000-0000A0630000}"/>
    <cellStyle name="Normal 41 21 5 2 3 3 2" xfId="48770" xr:uid="{00000000-0005-0000-0000-0000A1630000}"/>
    <cellStyle name="Normal 41 21 5 2 3 4" xfId="21189" xr:uid="{00000000-0005-0000-0000-0000A2630000}"/>
    <cellStyle name="Normal 41 21 5 2 3 4 2" xfId="42831" xr:uid="{00000000-0005-0000-0000-0000A3630000}"/>
    <cellStyle name="Normal 41 21 5 2 3 5" xfId="36823" xr:uid="{00000000-0005-0000-0000-0000A4630000}"/>
    <cellStyle name="Normal 41 21 5 2 4" xfId="16220" xr:uid="{00000000-0005-0000-0000-0000A5630000}"/>
    <cellStyle name="Normal 41 21 5 2 4 2" xfId="28190" xr:uid="{00000000-0005-0000-0000-0000A6630000}"/>
    <cellStyle name="Normal 41 21 5 2 4 2 2" xfId="49796" xr:uid="{00000000-0005-0000-0000-0000A7630000}"/>
    <cellStyle name="Normal 41 21 5 2 4 3" xfId="22223" xr:uid="{00000000-0005-0000-0000-0000A8630000}"/>
    <cellStyle name="Normal 41 21 5 2 4 3 2" xfId="43860" xr:uid="{00000000-0005-0000-0000-0000A9630000}"/>
    <cellStyle name="Normal 41 21 5 2 4 4" xfId="37875" xr:uid="{00000000-0005-0000-0000-0000AA630000}"/>
    <cellStyle name="Normal 41 21 5 2 5" xfId="25208" xr:uid="{00000000-0005-0000-0000-0000AB630000}"/>
    <cellStyle name="Normal 41 21 5 2 5 2" xfId="46825" xr:uid="{00000000-0005-0000-0000-0000AC630000}"/>
    <cellStyle name="Normal 41 21 5 2 6" xfId="19241" xr:uid="{00000000-0005-0000-0000-0000AD630000}"/>
    <cellStyle name="Normal 41 21 5 2 6 2" xfId="40883" xr:uid="{00000000-0005-0000-0000-0000AE630000}"/>
    <cellStyle name="Normal 41 21 5 2 7" xfId="34869" xr:uid="{00000000-0005-0000-0000-0000AF630000}"/>
    <cellStyle name="Normal 41 21 5 3" xfId="13433" xr:uid="{00000000-0005-0000-0000-0000B0630000}"/>
    <cellStyle name="Normal 41 21 5 3 2" xfId="14432" xr:uid="{00000000-0005-0000-0000-0000B1630000}"/>
    <cellStyle name="Normal 41 21 5 3 2 2" xfId="17517" xr:uid="{00000000-0005-0000-0000-0000B2630000}"/>
    <cellStyle name="Normal 41 21 5 3 2 2 2" xfId="29486" xr:uid="{00000000-0005-0000-0000-0000B3630000}"/>
    <cellStyle name="Normal 41 21 5 3 2 2 2 2" xfId="51092" xr:uid="{00000000-0005-0000-0000-0000B4630000}"/>
    <cellStyle name="Normal 41 21 5 3 2 2 3" xfId="23519" xr:uid="{00000000-0005-0000-0000-0000B5630000}"/>
    <cellStyle name="Normal 41 21 5 3 2 2 3 2" xfId="45156" xr:uid="{00000000-0005-0000-0000-0000B6630000}"/>
    <cellStyle name="Normal 41 21 5 3 2 2 4" xfId="39172" xr:uid="{00000000-0005-0000-0000-0000B7630000}"/>
    <cellStyle name="Normal 41 21 5 3 2 3" xfId="26504" xr:uid="{00000000-0005-0000-0000-0000B8630000}"/>
    <cellStyle name="Normal 41 21 5 3 2 3 2" xfId="48118" xr:uid="{00000000-0005-0000-0000-0000B9630000}"/>
    <cellStyle name="Normal 41 21 5 3 2 4" xfId="20537" xr:uid="{00000000-0005-0000-0000-0000BA630000}"/>
    <cellStyle name="Normal 41 21 5 3 2 4 2" xfId="42179" xr:uid="{00000000-0005-0000-0000-0000BB630000}"/>
    <cellStyle name="Normal 41 21 5 3 2 5" xfId="36169" xr:uid="{00000000-0005-0000-0000-0000BC630000}"/>
    <cellStyle name="Normal 41 21 5 3 3" xfId="15406" xr:uid="{00000000-0005-0000-0000-0000BD630000}"/>
    <cellStyle name="Normal 41 21 5 3 3 2" xfId="18491" xr:uid="{00000000-0005-0000-0000-0000BE630000}"/>
    <cellStyle name="Normal 41 21 5 3 3 2 2" xfId="30458" xr:uid="{00000000-0005-0000-0000-0000BF630000}"/>
    <cellStyle name="Normal 41 21 5 3 3 2 2 2" xfId="52064" xr:uid="{00000000-0005-0000-0000-0000C0630000}"/>
    <cellStyle name="Normal 41 21 5 3 3 2 3" xfId="24491" xr:uid="{00000000-0005-0000-0000-0000C1630000}"/>
    <cellStyle name="Normal 41 21 5 3 3 2 3 2" xfId="46128" xr:uid="{00000000-0005-0000-0000-0000C2630000}"/>
    <cellStyle name="Normal 41 21 5 3 3 2 4" xfId="40146" xr:uid="{00000000-0005-0000-0000-0000C3630000}"/>
    <cellStyle name="Normal 41 21 5 3 3 3" xfId="27476" xr:uid="{00000000-0005-0000-0000-0000C4630000}"/>
    <cellStyle name="Normal 41 21 5 3 3 3 2" xfId="49090" xr:uid="{00000000-0005-0000-0000-0000C5630000}"/>
    <cellStyle name="Normal 41 21 5 3 3 4" xfId="21509" xr:uid="{00000000-0005-0000-0000-0000C6630000}"/>
    <cellStyle name="Normal 41 21 5 3 3 4 2" xfId="43151" xr:uid="{00000000-0005-0000-0000-0000C7630000}"/>
    <cellStyle name="Normal 41 21 5 3 3 5" xfId="37143" xr:uid="{00000000-0005-0000-0000-0000C8630000}"/>
    <cellStyle name="Normal 41 21 5 3 4" xfId="16540" xr:uid="{00000000-0005-0000-0000-0000C9630000}"/>
    <cellStyle name="Normal 41 21 5 3 4 2" xfId="28510" xr:uid="{00000000-0005-0000-0000-0000CA630000}"/>
    <cellStyle name="Normal 41 21 5 3 4 2 2" xfId="50116" xr:uid="{00000000-0005-0000-0000-0000CB630000}"/>
    <cellStyle name="Normal 41 21 5 3 4 3" xfId="22543" xr:uid="{00000000-0005-0000-0000-0000CC630000}"/>
    <cellStyle name="Normal 41 21 5 3 4 3 2" xfId="44180" xr:uid="{00000000-0005-0000-0000-0000CD630000}"/>
    <cellStyle name="Normal 41 21 5 3 4 4" xfId="38195" xr:uid="{00000000-0005-0000-0000-0000CE630000}"/>
    <cellStyle name="Normal 41 21 5 3 5" xfId="25528" xr:uid="{00000000-0005-0000-0000-0000CF630000}"/>
    <cellStyle name="Normal 41 21 5 3 5 2" xfId="47145" xr:uid="{00000000-0005-0000-0000-0000D0630000}"/>
    <cellStyle name="Normal 41 21 5 3 6" xfId="19561" xr:uid="{00000000-0005-0000-0000-0000D1630000}"/>
    <cellStyle name="Normal 41 21 5 3 6 2" xfId="41203" xr:uid="{00000000-0005-0000-0000-0000D2630000}"/>
    <cellStyle name="Normal 41 21 5 3 7" xfId="35189" xr:uid="{00000000-0005-0000-0000-0000D3630000}"/>
    <cellStyle name="Normal 41 21 5 4" xfId="13791" xr:uid="{00000000-0005-0000-0000-0000D4630000}"/>
    <cellStyle name="Normal 41 21 5 4 2" xfId="16877" xr:uid="{00000000-0005-0000-0000-0000D5630000}"/>
    <cellStyle name="Normal 41 21 5 4 2 2" xfId="28846" xr:uid="{00000000-0005-0000-0000-0000D6630000}"/>
    <cellStyle name="Normal 41 21 5 4 2 2 2" xfId="50452" xr:uid="{00000000-0005-0000-0000-0000D7630000}"/>
    <cellStyle name="Normal 41 21 5 4 2 3" xfId="22879" xr:uid="{00000000-0005-0000-0000-0000D8630000}"/>
    <cellStyle name="Normal 41 21 5 4 2 3 2" xfId="44516" xr:uid="{00000000-0005-0000-0000-0000D9630000}"/>
    <cellStyle name="Normal 41 21 5 4 2 4" xfId="38532" xr:uid="{00000000-0005-0000-0000-0000DA630000}"/>
    <cellStyle name="Normal 41 21 5 4 3" xfId="25864" xr:uid="{00000000-0005-0000-0000-0000DB630000}"/>
    <cellStyle name="Normal 41 21 5 4 3 2" xfId="47478" xr:uid="{00000000-0005-0000-0000-0000DC630000}"/>
    <cellStyle name="Normal 41 21 5 4 4" xfId="19897" xr:uid="{00000000-0005-0000-0000-0000DD630000}"/>
    <cellStyle name="Normal 41 21 5 4 4 2" xfId="41539" xr:uid="{00000000-0005-0000-0000-0000DE630000}"/>
    <cellStyle name="Normal 41 21 5 4 5" xfId="35528" xr:uid="{00000000-0005-0000-0000-0000DF630000}"/>
    <cellStyle name="Normal 41 21 5 5" xfId="14765" xr:uid="{00000000-0005-0000-0000-0000E0630000}"/>
    <cellStyle name="Normal 41 21 5 5 2" xfId="17850" xr:uid="{00000000-0005-0000-0000-0000E1630000}"/>
    <cellStyle name="Normal 41 21 5 5 2 2" xfId="29818" xr:uid="{00000000-0005-0000-0000-0000E2630000}"/>
    <cellStyle name="Normal 41 21 5 5 2 2 2" xfId="51424" xr:uid="{00000000-0005-0000-0000-0000E3630000}"/>
    <cellStyle name="Normal 41 21 5 5 2 3" xfId="23851" xr:uid="{00000000-0005-0000-0000-0000E4630000}"/>
    <cellStyle name="Normal 41 21 5 5 2 3 2" xfId="45488" xr:uid="{00000000-0005-0000-0000-0000E5630000}"/>
    <cellStyle name="Normal 41 21 5 5 2 4" xfId="39505" xr:uid="{00000000-0005-0000-0000-0000E6630000}"/>
    <cellStyle name="Normal 41 21 5 5 3" xfId="26836" xr:uid="{00000000-0005-0000-0000-0000E7630000}"/>
    <cellStyle name="Normal 41 21 5 5 3 2" xfId="48450" xr:uid="{00000000-0005-0000-0000-0000E8630000}"/>
    <cellStyle name="Normal 41 21 5 5 4" xfId="20869" xr:uid="{00000000-0005-0000-0000-0000E9630000}"/>
    <cellStyle name="Normal 41 21 5 5 4 2" xfId="42511" xr:uid="{00000000-0005-0000-0000-0000EA630000}"/>
    <cellStyle name="Normal 41 21 5 5 5" xfId="36502" xr:uid="{00000000-0005-0000-0000-0000EB630000}"/>
    <cellStyle name="Normal 41 21 5 6" xfId="15878" xr:uid="{00000000-0005-0000-0000-0000EC630000}"/>
    <cellStyle name="Normal 41 21 5 6 2" xfId="27850" xr:uid="{00000000-0005-0000-0000-0000ED630000}"/>
    <cellStyle name="Normal 41 21 5 6 2 2" xfId="49456" xr:uid="{00000000-0005-0000-0000-0000EE630000}"/>
    <cellStyle name="Normal 41 21 5 6 3" xfId="21883" xr:uid="{00000000-0005-0000-0000-0000EF630000}"/>
    <cellStyle name="Normal 41 21 5 6 3 2" xfId="43520" xr:uid="{00000000-0005-0000-0000-0000F0630000}"/>
    <cellStyle name="Normal 41 21 5 6 4" xfId="37533" xr:uid="{00000000-0005-0000-0000-0000F1630000}"/>
    <cellStyle name="Normal 41 21 5 7" xfId="24865" xr:uid="{00000000-0005-0000-0000-0000F2630000}"/>
    <cellStyle name="Normal 41 21 5 7 2" xfId="46485" xr:uid="{00000000-0005-0000-0000-0000F3630000}"/>
    <cellStyle name="Normal 41 21 5 8" xfId="18898" xr:uid="{00000000-0005-0000-0000-0000F4630000}"/>
    <cellStyle name="Normal 41 21 5 8 2" xfId="40540" xr:uid="{00000000-0005-0000-0000-0000F5630000}"/>
    <cellStyle name="Normal 41 21 5 9" xfId="31868" xr:uid="{00000000-0005-0000-0000-0000F6630000}"/>
    <cellStyle name="Normal 41 21 6" xfId="7863" xr:uid="{00000000-0005-0000-0000-0000F7630000}"/>
    <cellStyle name="Normal 41 21 6 2" xfId="13088" xr:uid="{00000000-0005-0000-0000-0000F8630000}"/>
    <cellStyle name="Normal 41 21 6 2 2" xfId="14087" xr:uid="{00000000-0005-0000-0000-0000F9630000}"/>
    <cellStyle name="Normal 41 21 6 2 2 2" xfId="17172" xr:uid="{00000000-0005-0000-0000-0000FA630000}"/>
    <cellStyle name="Normal 41 21 6 2 2 2 2" xfId="29141" xr:uid="{00000000-0005-0000-0000-0000FB630000}"/>
    <cellStyle name="Normal 41 21 6 2 2 2 2 2" xfId="50747" xr:uid="{00000000-0005-0000-0000-0000FC630000}"/>
    <cellStyle name="Normal 41 21 6 2 2 2 3" xfId="23174" xr:uid="{00000000-0005-0000-0000-0000FD630000}"/>
    <cellStyle name="Normal 41 21 6 2 2 2 3 2" xfId="44811" xr:uid="{00000000-0005-0000-0000-0000FE630000}"/>
    <cellStyle name="Normal 41 21 6 2 2 2 4" xfId="38827" xr:uid="{00000000-0005-0000-0000-0000FF630000}"/>
    <cellStyle name="Normal 41 21 6 2 2 3" xfId="26159" xr:uid="{00000000-0005-0000-0000-000000640000}"/>
    <cellStyle name="Normal 41 21 6 2 2 3 2" xfId="47773" xr:uid="{00000000-0005-0000-0000-000001640000}"/>
    <cellStyle name="Normal 41 21 6 2 2 4" xfId="20192" xr:uid="{00000000-0005-0000-0000-000002640000}"/>
    <cellStyle name="Normal 41 21 6 2 2 4 2" xfId="41834" xr:uid="{00000000-0005-0000-0000-000003640000}"/>
    <cellStyle name="Normal 41 21 6 2 2 5" xfId="35824" xr:uid="{00000000-0005-0000-0000-000004640000}"/>
    <cellStyle name="Normal 41 21 6 2 3" xfId="15061" xr:uid="{00000000-0005-0000-0000-000005640000}"/>
    <cellStyle name="Normal 41 21 6 2 3 2" xfId="18146" xr:uid="{00000000-0005-0000-0000-000006640000}"/>
    <cellStyle name="Normal 41 21 6 2 3 2 2" xfId="30113" xr:uid="{00000000-0005-0000-0000-000007640000}"/>
    <cellStyle name="Normal 41 21 6 2 3 2 2 2" xfId="51719" xr:uid="{00000000-0005-0000-0000-000008640000}"/>
    <cellStyle name="Normal 41 21 6 2 3 2 3" xfId="24146" xr:uid="{00000000-0005-0000-0000-000009640000}"/>
    <cellStyle name="Normal 41 21 6 2 3 2 3 2" xfId="45783" xr:uid="{00000000-0005-0000-0000-00000A640000}"/>
    <cellStyle name="Normal 41 21 6 2 3 2 4" xfId="39801" xr:uid="{00000000-0005-0000-0000-00000B640000}"/>
    <cellStyle name="Normal 41 21 6 2 3 3" xfId="27131" xr:uid="{00000000-0005-0000-0000-00000C640000}"/>
    <cellStyle name="Normal 41 21 6 2 3 3 2" xfId="48745" xr:uid="{00000000-0005-0000-0000-00000D640000}"/>
    <cellStyle name="Normal 41 21 6 2 3 4" xfId="21164" xr:uid="{00000000-0005-0000-0000-00000E640000}"/>
    <cellStyle name="Normal 41 21 6 2 3 4 2" xfId="42806" xr:uid="{00000000-0005-0000-0000-00000F640000}"/>
    <cellStyle name="Normal 41 21 6 2 3 5" xfId="36798" xr:uid="{00000000-0005-0000-0000-000010640000}"/>
    <cellStyle name="Normal 41 21 6 2 4" xfId="16195" xr:uid="{00000000-0005-0000-0000-000011640000}"/>
    <cellStyle name="Normal 41 21 6 2 4 2" xfId="28165" xr:uid="{00000000-0005-0000-0000-000012640000}"/>
    <cellStyle name="Normal 41 21 6 2 4 2 2" xfId="49771" xr:uid="{00000000-0005-0000-0000-000013640000}"/>
    <cellStyle name="Normal 41 21 6 2 4 3" xfId="22198" xr:uid="{00000000-0005-0000-0000-000014640000}"/>
    <cellStyle name="Normal 41 21 6 2 4 3 2" xfId="43835" xr:uid="{00000000-0005-0000-0000-000015640000}"/>
    <cellStyle name="Normal 41 21 6 2 4 4" xfId="37850" xr:uid="{00000000-0005-0000-0000-000016640000}"/>
    <cellStyle name="Normal 41 21 6 2 5" xfId="25183" xr:uid="{00000000-0005-0000-0000-000017640000}"/>
    <cellStyle name="Normal 41 21 6 2 5 2" xfId="46800" xr:uid="{00000000-0005-0000-0000-000018640000}"/>
    <cellStyle name="Normal 41 21 6 2 6" xfId="19216" xr:uid="{00000000-0005-0000-0000-000019640000}"/>
    <cellStyle name="Normal 41 21 6 2 6 2" xfId="40858" xr:uid="{00000000-0005-0000-0000-00001A640000}"/>
    <cellStyle name="Normal 41 21 6 2 7" xfId="34844" xr:uid="{00000000-0005-0000-0000-00001B640000}"/>
    <cellStyle name="Normal 41 21 6 3" xfId="13408" xr:uid="{00000000-0005-0000-0000-00001C640000}"/>
    <cellStyle name="Normal 41 21 6 3 2" xfId="14407" xr:uid="{00000000-0005-0000-0000-00001D640000}"/>
    <cellStyle name="Normal 41 21 6 3 2 2" xfId="17492" xr:uid="{00000000-0005-0000-0000-00001E640000}"/>
    <cellStyle name="Normal 41 21 6 3 2 2 2" xfId="29461" xr:uid="{00000000-0005-0000-0000-00001F640000}"/>
    <cellStyle name="Normal 41 21 6 3 2 2 2 2" xfId="51067" xr:uid="{00000000-0005-0000-0000-000020640000}"/>
    <cellStyle name="Normal 41 21 6 3 2 2 3" xfId="23494" xr:uid="{00000000-0005-0000-0000-000021640000}"/>
    <cellStyle name="Normal 41 21 6 3 2 2 3 2" xfId="45131" xr:uid="{00000000-0005-0000-0000-000022640000}"/>
    <cellStyle name="Normal 41 21 6 3 2 2 4" xfId="39147" xr:uid="{00000000-0005-0000-0000-000023640000}"/>
    <cellStyle name="Normal 41 21 6 3 2 3" xfId="26479" xr:uid="{00000000-0005-0000-0000-000024640000}"/>
    <cellStyle name="Normal 41 21 6 3 2 3 2" xfId="48093" xr:uid="{00000000-0005-0000-0000-000025640000}"/>
    <cellStyle name="Normal 41 21 6 3 2 4" xfId="20512" xr:uid="{00000000-0005-0000-0000-000026640000}"/>
    <cellStyle name="Normal 41 21 6 3 2 4 2" xfId="42154" xr:uid="{00000000-0005-0000-0000-000027640000}"/>
    <cellStyle name="Normal 41 21 6 3 2 5" xfId="36144" xr:uid="{00000000-0005-0000-0000-000028640000}"/>
    <cellStyle name="Normal 41 21 6 3 3" xfId="15381" xr:uid="{00000000-0005-0000-0000-000029640000}"/>
    <cellStyle name="Normal 41 21 6 3 3 2" xfId="18466" xr:uid="{00000000-0005-0000-0000-00002A640000}"/>
    <cellStyle name="Normal 41 21 6 3 3 2 2" xfId="30433" xr:uid="{00000000-0005-0000-0000-00002B640000}"/>
    <cellStyle name="Normal 41 21 6 3 3 2 2 2" xfId="52039" xr:uid="{00000000-0005-0000-0000-00002C640000}"/>
    <cellStyle name="Normal 41 21 6 3 3 2 3" xfId="24466" xr:uid="{00000000-0005-0000-0000-00002D640000}"/>
    <cellStyle name="Normal 41 21 6 3 3 2 3 2" xfId="46103" xr:uid="{00000000-0005-0000-0000-00002E640000}"/>
    <cellStyle name="Normal 41 21 6 3 3 2 4" xfId="40121" xr:uid="{00000000-0005-0000-0000-00002F640000}"/>
    <cellStyle name="Normal 41 21 6 3 3 3" xfId="27451" xr:uid="{00000000-0005-0000-0000-000030640000}"/>
    <cellStyle name="Normal 41 21 6 3 3 3 2" xfId="49065" xr:uid="{00000000-0005-0000-0000-000031640000}"/>
    <cellStyle name="Normal 41 21 6 3 3 4" xfId="21484" xr:uid="{00000000-0005-0000-0000-000032640000}"/>
    <cellStyle name="Normal 41 21 6 3 3 4 2" xfId="43126" xr:uid="{00000000-0005-0000-0000-000033640000}"/>
    <cellStyle name="Normal 41 21 6 3 3 5" xfId="37118" xr:uid="{00000000-0005-0000-0000-000034640000}"/>
    <cellStyle name="Normal 41 21 6 3 4" xfId="16515" xr:uid="{00000000-0005-0000-0000-000035640000}"/>
    <cellStyle name="Normal 41 21 6 3 4 2" xfId="28485" xr:uid="{00000000-0005-0000-0000-000036640000}"/>
    <cellStyle name="Normal 41 21 6 3 4 2 2" xfId="50091" xr:uid="{00000000-0005-0000-0000-000037640000}"/>
    <cellStyle name="Normal 41 21 6 3 4 3" xfId="22518" xr:uid="{00000000-0005-0000-0000-000038640000}"/>
    <cellStyle name="Normal 41 21 6 3 4 3 2" xfId="44155" xr:uid="{00000000-0005-0000-0000-000039640000}"/>
    <cellStyle name="Normal 41 21 6 3 4 4" xfId="38170" xr:uid="{00000000-0005-0000-0000-00003A640000}"/>
    <cellStyle name="Normal 41 21 6 3 5" xfId="25503" xr:uid="{00000000-0005-0000-0000-00003B640000}"/>
    <cellStyle name="Normal 41 21 6 3 5 2" xfId="47120" xr:uid="{00000000-0005-0000-0000-00003C640000}"/>
    <cellStyle name="Normal 41 21 6 3 6" xfId="19536" xr:uid="{00000000-0005-0000-0000-00003D640000}"/>
    <cellStyle name="Normal 41 21 6 3 6 2" xfId="41178" xr:uid="{00000000-0005-0000-0000-00003E640000}"/>
    <cellStyle name="Normal 41 21 6 3 7" xfId="35164" xr:uid="{00000000-0005-0000-0000-00003F640000}"/>
    <cellStyle name="Normal 41 21 6 4" xfId="13766" xr:uid="{00000000-0005-0000-0000-000040640000}"/>
    <cellStyle name="Normal 41 21 6 4 2" xfId="16852" xr:uid="{00000000-0005-0000-0000-000041640000}"/>
    <cellStyle name="Normal 41 21 6 4 2 2" xfId="28821" xr:uid="{00000000-0005-0000-0000-000042640000}"/>
    <cellStyle name="Normal 41 21 6 4 2 2 2" xfId="50427" xr:uid="{00000000-0005-0000-0000-000043640000}"/>
    <cellStyle name="Normal 41 21 6 4 2 3" xfId="22854" xr:uid="{00000000-0005-0000-0000-000044640000}"/>
    <cellStyle name="Normal 41 21 6 4 2 3 2" xfId="44491" xr:uid="{00000000-0005-0000-0000-000045640000}"/>
    <cellStyle name="Normal 41 21 6 4 2 4" xfId="38507" xr:uid="{00000000-0005-0000-0000-000046640000}"/>
    <cellStyle name="Normal 41 21 6 4 3" xfId="25839" xr:uid="{00000000-0005-0000-0000-000047640000}"/>
    <cellStyle name="Normal 41 21 6 4 3 2" xfId="47453" xr:uid="{00000000-0005-0000-0000-000048640000}"/>
    <cellStyle name="Normal 41 21 6 4 4" xfId="19872" xr:uid="{00000000-0005-0000-0000-000049640000}"/>
    <cellStyle name="Normal 41 21 6 4 4 2" xfId="41514" xr:uid="{00000000-0005-0000-0000-00004A640000}"/>
    <cellStyle name="Normal 41 21 6 4 5" xfId="35503" xr:uid="{00000000-0005-0000-0000-00004B640000}"/>
    <cellStyle name="Normal 41 21 6 5" xfId="14740" xr:uid="{00000000-0005-0000-0000-00004C640000}"/>
    <cellStyle name="Normal 41 21 6 5 2" xfId="17825" xr:uid="{00000000-0005-0000-0000-00004D640000}"/>
    <cellStyle name="Normal 41 21 6 5 2 2" xfId="29793" xr:uid="{00000000-0005-0000-0000-00004E640000}"/>
    <cellStyle name="Normal 41 21 6 5 2 2 2" xfId="51399" xr:uid="{00000000-0005-0000-0000-00004F640000}"/>
    <cellStyle name="Normal 41 21 6 5 2 3" xfId="23826" xr:uid="{00000000-0005-0000-0000-000050640000}"/>
    <cellStyle name="Normal 41 21 6 5 2 3 2" xfId="45463" xr:uid="{00000000-0005-0000-0000-000051640000}"/>
    <cellStyle name="Normal 41 21 6 5 2 4" xfId="39480" xr:uid="{00000000-0005-0000-0000-000052640000}"/>
    <cellStyle name="Normal 41 21 6 5 3" xfId="26811" xr:uid="{00000000-0005-0000-0000-000053640000}"/>
    <cellStyle name="Normal 41 21 6 5 3 2" xfId="48425" xr:uid="{00000000-0005-0000-0000-000054640000}"/>
    <cellStyle name="Normal 41 21 6 5 4" xfId="20844" xr:uid="{00000000-0005-0000-0000-000055640000}"/>
    <cellStyle name="Normal 41 21 6 5 4 2" xfId="42486" xr:uid="{00000000-0005-0000-0000-000056640000}"/>
    <cellStyle name="Normal 41 21 6 5 5" xfId="36477" xr:uid="{00000000-0005-0000-0000-000057640000}"/>
    <cellStyle name="Normal 41 21 6 6" xfId="15853" xr:uid="{00000000-0005-0000-0000-000058640000}"/>
    <cellStyle name="Normal 41 21 6 6 2" xfId="27825" xr:uid="{00000000-0005-0000-0000-000059640000}"/>
    <cellStyle name="Normal 41 21 6 6 2 2" xfId="49431" xr:uid="{00000000-0005-0000-0000-00005A640000}"/>
    <cellStyle name="Normal 41 21 6 6 3" xfId="21858" xr:uid="{00000000-0005-0000-0000-00005B640000}"/>
    <cellStyle name="Normal 41 21 6 6 3 2" xfId="43495" xr:uid="{00000000-0005-0000-0000-00005C640000}"/>
    <cellStyle name="Normal 41 21 6 6 4" xfId="37508" xr:uid="{00000000-0005-0000-0000-00005D640000}"/>
    <cellStyle name="Normal 41 21 6 7" xfId="24840" xr:uid="{00000000-0005-0000-0000-00005E640000}"/>
    <cellStyle name="Normal 41 21 6 7 2" xfId="46460" xr:uid="{00000000-0005-0000-0000-00005F640000}"/>
    <cellStyle name="Normal 41 21 6 8" xfId="18873" xr:uid="{00000000-0005-0000-0000-000060640000}"/>
    <cellStyle name="Normal 41 21 6 8 2" xfId="40515" xr:uid="{00000000-0005-0000-0000-000061640000}"/>
    <cellStyle name="Normal 41 21 6 9" xfId="31830" xr:uid="{00000000-0005-0000-0000-000062640000}"/>
    <cellStyle name="Normal 41 21 7" xfId="8514" xr:uid="{00000000-0005-0000-0000-000063640000}"/>
    <cellStyle name="Normal 41 21 7 2" xfId="13156" xr:uid="{00000000-0005-0000-0000-000064640000}"/>
    <cellStyle name="Normal 41 21 7 2 2" xfId="14155" xr:uid="{00000000-0005-0000-0000-000065640000}"/>
    <cellStyle name="Normal 41 21 7 2 2 2" xfId="17240" xr:uid="{00000000-0005-0000-0000-000066640000}"/>
    <cellStyle name="Normal 41 21 7 2 2 2 2" xfId="29209" xr:uid="{00000000-0005-0000-0000-000067640000}"/>
    <cellStyle name="Normal 41 21 7 2 2 2 2 2" xfId="50815" xr:uid="{00000000-0005-0000-0000-000068640000}"/>
    <cellStyle name="Normal 41 21 7 2 2 2 3" xfId="23242" xr:uid="{00000000-0005-0000-0000-000069640000}"/>
    <cellStyle name="Normal 41 21 7 2 2 2 3 2" xfId="44879" xr:uid="{00000000-0005-0000-0000-00006A640000}"/>
    <cellStyle name="Normal 41 21 7 2 2 2 4" xfId="38895" xr:uid="{00000000-0005-0000-0000-00006B640000}"/>
    <cellStyle name="Normal 41 21 7 2 2 3" xfId="26227" xr:uid="{00000000-0005-0000-0000-00006C640000}"/>
    <cellStyle name="Normal 41 21 7 2 2 3 2" xfId="47841" xr:uid="{00000000-0005-0000-0000-00006D640000}"/>
    <cellStyle name="Normal 41 21 7 2 2 4" xfId="20260" xr:uid="{00000000-0005-0000-0000-00006E640000}"/>
    <cellStyle name="Normal 41 21 7 2 2 4 2" xfId="41902" xr:uid="{00000000-0005-0000-0000-00006F640000}"/>
    <cellStyle name="Normal 41 21 7 2 2 5" xfId="35892" xr:uid="{00000000-0005-0000-0000-000070640000}"/>
    <cellStyle name="Normal 41 21 7 2 3" xfId="15129" xr:uid="{00000000-0005-0000-0000-000071640000}"/>
    <cellStyle name="Normal 41 21 7 2 3 2" xfId="18214" xr:uid="{00000000-0005-0000-0000-000072640000}"/>
    <cellStyle name="Normal 41 21 7 2 3 2 2" xfId="30181" xr:uid="{00000000-0005-0000-0000-000073640000}"/>
    <cellStyle name="Normal 41 21 7 2 3 2 2 2" xfId="51787" xr:uid="{00000000-0005-0000-0000-000074640000}"/>
    <cellStyle name="Normal 41 21 7 2 3 2 3" xfId="24214" xr:uid="{00000000-0005-0000-0000-000075640000}"/>
    <cellStyle name="Normal 41 21 7 2 3 2 3 2" xfId="45851" xr:uid="{00000000-0005-0000-0000-000076640000}"/>
    <cellStyle name="Normal 41 21 7 2 3 2 4" xfId="39869" xr:uid="{00000000-0005-0000-0000-000077640000}"/>
    <cellStyle name="Normal 41 21 7 2 3 3" xfId="27199" xr:uid="{00000000-0005-0000-0000-000078640000}"/>
    <cellStyle name="Normal 41 21 7 2 3 3 2" xfId="48813" xr:uid="{00000000-0005-0000-0000-000079640000}"/>
    <cellStyle name="Normal 41 21 7 2 3 4" xfId="21232" xr:uid="{00000000-0005-0000-0000-00007A640000}"/>
    <cellStyle name="Normal 41 21 7 2 3 4 2" xfId="42874" xr:uid="{00000000-0005-0000-0000-00007B640000}"/>
    <cellStyle name="Normal 41 21 7 2 3 5" xfId="36866" xr:uid="{00000000-0005-0000-0000-00007C640000}"/>
    <cellStyle name="Normal 41 21 7 2 4" xfId="16263" xr:uid="{00000000-0005-0000-0000-00007D640000}"/>
    <cellStyle name="Normal 41 21 7 2 4 2" xfId="28233" xr:uid="{00000000-0005-0000-0000-00007E640000}"/>
    <cellStyle name="Normal 41 21 7 2 4 2 2" xfId="49839" xr:uid="{00000000-0005-0000-0000-00007F640000}"/>
    <cellStyle name="Normal 41 21 7 2 4 3" xfId="22266" xr:uid="{00000000-0005-0000-0000-000080640000}"/>
    <cellStyle name="Normal 41 21 7 2 4 3 2" xfId="43903" xr:uid="{00000000-0005-0000-0000-000081640000}"/>
    <cellStyle name="Normal 41 21 7 2 4 4" xfId="37918" xr:uid="{00000000-0005-0000-0000-000082640000}"/>
    <cellStyle name="Normal 41 21 7 2 5" xfId="25251" xr:uid="{00000000-0005-0000-0000-000083640000}"/>
    <cellStyle name="Normal 41 21 7 2 5 2" xfId="46868" xr:uid="{00000000-0005-0000-0000-000084640000}"/>
    <cellStyle name="Normal 41 21 7 2 6" xfId="19284" xr:uid="{00000000-0005-0000-0000-000085640000}"/>
    <cellStyle name="Normal 41 21 7 2 6 2" xfId="40926" xr:uid="{00000000-0005-0000-0000-000086640000}"/>
    <cellStyle name="Normal 41 21 7 2 7" xfId="34912" xr:uid="{00000000-0005-0000-0000-000087640000}"/>
    <cellStyle name="Normal 41 21 7 3" xfId="13476" xr:uid="{00000000-0005-0000-0000-000088640000}"/>
    <cellStyle name="Normal 41 21 7 3 2" xfId="14475" xr:uid="{00000000-0005-0000-0000-000089640000}"/>
    <cellStyle name="Normal 41 21 7 3 2 2" xfId="17560" xr:uid="{00000000-0005-0000-0000-00008A640000}"/>
    <cellStyle name="Normal 41 21 7 3 2 2 2" xfId="29529" xr:uid="{00000000-0005-0000-0000-00008B640000}"/>
    <cellStyle name="Normal 41 21 7 3 2 2 2 2" xfId="51135" xr:uid="{00000000-0005-0000-0000-00008C640000}"/>
    <cellStyle name="Normal 41 21 7 3 2 2 3" xfId="23562" xr:uid="{00000000-0005-0000-0000-00008D640000}"/>
    <cellStyle name="Normal 41 21 7 3 2 2 3 2" xfId="45199" xr:uid="{00000000-0005-0000-0000-00008E640000}"/>
    <cellStyle name="Normal 41 21 7 3 2 2 4" xfId="39215" xr:uid="{00000000-0005-0000-0000-00008F640000}"/>
    <cellStyle name="Normal 41 21 7 3 2 3" xfId="26547" xr:uid="{00000000-0005-0000-0000-000090640000}"/>
    <cellStyle name="Normal 41 21 7 3 2 3 2" xfId="48161" xr:uid="{00000000-0005-0000-0000-000091640000}"/>
    <cellStyle name="Normal 41 21 7 3 2 4" xfId="20580" xr:uid="{00000000-0005-0000-0000-000092640000}"/>
    <cellStyle name="Normal 41 21 7 3 2 4 2" xfId="42222" xr:uid="{00000000-0005-0000-0000-000093640000}"/>
    <cellStyle name="Normal 41 21 7 3 2 5" xfId="36212" xr:uid="{00000000-0005-0000-0000-000094640000}"/>
    <cellStyle name="Normal 41 21 7 3 3" xfId="15449" xr:uid="{00000000-0005-0000-0000-000095640000}"/>
    <cellStyle name="Normal 41 21 7 3 3 2" xfId="18534" xr:uid="{00000000-0005-0000-0000-000096640000}"/>
    <cellStyle name="Normal 41 21 7 3 3 2 2" xfId="30501" xr:uid="{00000000-0005-0000-0000-000097640000}"/>
    <cellStyle name="Normal 41 21 7 3 3 2 2 2" xfId="52107" xr:uid="{00000000-0005-0000-0000-000098640000}"/>
    <cellStyle name="Normal 41 21 7 3 3 2 3" xfId="24534" xr:uid="{00000000-0005-0000-0000-000099640000}"/>
    <cellStyle name="Normal 41 21 7 3 3 2 3 2" xfId="46171" xr:uid="{00000000-0005-0000-0000-00009A640000}"/>
    <cellStyle name="Normal 41 21 7 3 3 2 4" xfId="40189" xr:uid="{00000000-0005-0000-0000-00009B640000}"/>
    <cellStyle name="Normal 41 21 7 3 3 3" xfId="27519" xr:uid="{00000000-0005-0000-0000-00009C640000}"/>
    <cellStyle name="Normal 41 21 7 3 3 3 2" xfId="49133" xr:uid="{00000000-0005-0000-0000-00009D640000}"/>
    <cellStyle name="Normal 41 21 7 3 3 4" xfId="21552" xr:uid="{00000000-0005-0000-0000-00009E640000}"/>
    <cellStyle name="Normal 41 21 7 3 3 4 2" xfId="43194" xr:uid="{00000000-0005-0000-0000-00009F640000}"/>
    <cellStyle name="Normal 41 21 7 3 3 5" xfId="37186" xr:uid="{00000000-0005-0000-0000-0000A0640000}"/>
    <cellStyle name="Normal 41 21 7 3 4" xfId="16583" xr:uid="{00000000-0005-0000-0000-0000A1640000}"/>
    <cellStyle name="Normal 41 21 7 3 4 2" xfId="28553" xr:uid="{00000000-0005-0000-0000-0000A2640000}"/>
    <cellStyle name="Normal 41 21 7 3 4 2 2" xfId="50159" xr:uid="{00000000-0005-0000-0000-0000A3640000}"/>
    <cellStyle name="Normal 41 21 7 3 4 3" xfId="22586" xr:uid="{00000000-0005-0000-0000-0000A4640000}"/>
    <cellStyle name="Normal 41 21 7 3 4 3 2" xfId="44223" xr:uid="{00000000-0005-0000-0000-0000A5640000}"/>
    <cellStyle name="Normal 41 21 7 3 4 4" xfId="38238" xr:uid="{00000000-0005-0000-0000-0000A6640000}"/>
    <cellStyle name="Normal 41 21 7 3 5" xfId="25571" xr:uid="{00000000-0005-0000-0000-0000A7640000}"/>
    <cellStyle name="Normal 41 21 7 3 5 2" xfId="47188" xr:uid="{00000000-0005-0000-0000-0000A8640000}"/>
    <cellStyle name="Normal 41 21 7 3 6" xfId="19604" xr:uid="{00000000-0005-0000-0000-0000A9640000}"/>
    <cellStyle name="Normal 41 21 7 3 6 2" xfId="41246" xr:uid="{00000000-0005-0000-0000-0000AA640000}"/>
    <cellStyle name="Normal 41 21 7 3 7" xfId="35232" xr:uid="{00000000-0005-0000-0000-0000AB640000}"/>
    <cellStyle name="Normal 41 21 7 4" xfId="13834" xr:uid="{00000000-0005-0000-0000-0000AC640000}"/>
    <cellStyle name="Normal 41 21 7 4 2" xfId="16920" xr:uid="{00000000-0005-0000-0000-0000AD640000}"/>
    <cellStyle name="Normal 41 21 7 4 2 2" xfId="28889" xr:uid="{00000000-0005-0000-0000-0000AE640000}"/>
    <cellStyle name="Normal 41 21 7 4 2 2 2" xfId="50495" xr:uid="{00000000-0005-0000-0000-0000AF640000}"/>
    <cellStyle name="Normal 41 21 7 4 2 3" xfId="22922" xr:uid="{00000000-0005-0000-0000-0000B0640000}"/>
    <cellStyle name="Normal 41 21 7 4 2 3 2" xfId="44559" xr:uid="{00000000-0005-0000-0000-0000B1640000}"/>
    <cellStyle name="Normal 41 21 7 4 2 4" xfId="38575" xr:uid="{00000000-0005-0000-0000-0000B2640000}"/>
    <cellStyle name="Normal 41 21 7 4 3" xfId="25907" xr:uid="{00000000-0005-0000-0000-0000B3640000}"/>
    <cellStyle name="Normal 41 21 7 4 3 2" xfId="47521" xr:uid="{00000000-0005-0000-0000-0000B4640000}"/>
    <cellStyle name="Normal 41 21 7 4 4" xfId="19940" xr:uid="{00000000-0005-0000-0000-0000B5640000}"/>
    <cellStyle name="Normal 41 21 7 4 4 2" xfId="41582" xr:uid="{00000000-0005-0000-0000-0000B6640000}"/>
    <cellStyle name="Normal 41 21 7 4 5" xfId="35571" xr:uid="{00000000-0005-0000-0000-0000B7640000}"/>
    <cellStyle name="Normal 41 21 7 5" xfId="14808" xr:uid="{00000000-0005-0000-0000-0000B8640000}"/>
    <cellStyle name="Normal 41 21 7 5 2" xfId="17893" xr:uid="{00000000-0005-0000-0000-0000B9640000}"/>
    <cellStyle name="Normal 41 21 7 5 2 2" xfId="29861" xr:uid="{00000000-0005-0000-0000-0000BA640000}"/>
    <cellStyle name="Normal 41 21 7 5 2 2 2" xfId="51467" xr:uid="{00000000-0005-0000-0000-0000BB640000}"/>
    <cellStyle name="Normal 41 21 7 5 2 3" xfId="23894" xr:uid="{00000000-0005-0000-0000-0000BC640000}"/>
    <cellStyle name="Normal 41 21 7 5 2 3 2" xfId="45531" xr:uid="{00000000-0005-0000-0000-0000BD640000}"/>
    <cellStyle name="Normal 41 21 7 5 2 4" xfId="39548" xr:uid="{00000000-0005-0000-0000-0000BE640000}"/>
    <cellStyle name="Normal 41 21 7 5 3" xfId="26879" xr:uid="{00000000-0005-0000-0000-0000BF640000}"/>
    <cellStyle name="Normal 41 21 7 5 3 2" xfId="48493" xr:uid="{00000000-0005-0000-0000-0000C0640000}"/>
    <cellStyle name="Normal 41 21 7 5 4" xfId="20912" xr:uid="{00000000-0005-0000-0000-0000C1640000}"/>
    <cellStyle name="Normal 41 21 7 5 4 2" xfId="42554" xr:uid="{00000000-0005-0000-0000-0000C2640000}"/>
    <cellStyle name="Normal 41 21 7 5 5" xfId="36545" xr:uid="{00000000-0005-0000-0000-0000C3640000}"/>
    <cellStyle name="Normal 41 21 7 6" xfId="15921" xr:uid="{00000000-0005-0000-0000-0000C4640000}"/>
    <cellStyle name="Normal 41 21 7 6 2" xfId="27893" xr:uid="{00000000-0005-0000-0000-0000C5640000}"/>
    <cellStyle name="Normal 41 21 7 6 2 2" xfId="49499" xr:uid="{00000000-0005-0000-0000-0000C6640000}"/>
    <cellStyle name="Normal 41 21 7 6 3" xfId="21926" xr:uid="{00000000-0005-0000-0000-0000C7640000}"/>
    <cellStyle name="Normal 41 21 7 6 3 2" xfId="43563" xr:uid="{00000000-0005-0000-0000-0000C8640000}"/>
    <cellStyle name="Normal 41 21 7 6 4" xfId="37576" xr:uid="{00000000-0005-0000-0000-0000C9640000}"/>
    <cellStyle name="Normal 41 21 7 7" xfId="24908" xr:uid="{00000000-0005-0000-0000-0000CA640000}"/>
    <cellStyle name="Normal 41 21 7 7 2" xfId="46528" xr:uid="{00000000-0005-0000-0000-0000CB640000}"/>
    <cellStyle name="Normal 41 21 7 8" xfId="18941" xr:uid="{00000000-0005-0000-0000-0000CC640000}"/>
    <cellStyle name="Normal 41 21 7 8 2" xfId="40583" xr:uid="{00000000-0005-0000-0000-0000CD640000}"/>
    <cellStyle name="Normal 41 21 7 9" xfId="31982" xr:uid="{00000000-0005-0000-0000-0000CE640000}"/>
    <cellStyle name="Normal 41 21 8" xfId="12898" xr:uid="{00000000-0005-0000-0000-0000CF640000}"/>
    <cellStyle name="Normal 41 21 8 2" xfId="13897" xr:uid="{00000000-0005-0000-0000-0000D0640000}"/>
    <cellStyle name="Normal 41 21 8 2 2" xfId="16982" xr:uid="{00000000-0005-0000-0000-0000D1640000}"/>
    <cellStyle name="Normal 41 21 8 2 2 2" xfId="28951" xr:uid="{00000000-0005-0000-0000-0000D2640000}"/>
    <cellStyle name="Normal 41 21 8 2 2 2 2" xfId="50557" xr:uid="{00000000-0005-0000-0000-0000D3640000}"/>
    <cellStyle name="Normal 41 21 8 2 2 3" xfId="22984" xr:uid="{00000000-0005-0000-0000-0000D4640000}"/>
    <cellStyle name="Normal 41 21 8 2 2 3 2" xfId="44621" xr:uid="{00000000-0005-0000-0000-0000D5640000}"/>
    <cellStyle name="Normal 41 21 8 2 2 4" xfId="38637" xr:uid="{00000000-0005-0000-0000-0000D6640000}"/>
    <cellStyle name="Normal 41 21 8 2 3" xfId="25969" xr:uid="{00000000-0005-0000-0000-0000D7640000}"/>
    <cellStyle name="Normal 41 21 8 2 3 2" xfId="47583" xr:uid="{00000000-0005-0000-0000-0000D8640000}"/>
    <cellStyle name="Normal 41 21 8 2 4" xfId="20002" xr:uid="{00000000-0005-0000-0000-0000D9640000}"/>
    <cellStyle name="Normal 41 21 8 2 4 2" xfId="41644" xr:uid="{00000000-0005-0000-0000-0000DA640000}"/>
    <cellStyle name="Normal 41 21 8 2 5" xfId="35634" xr:uid="{00000000-0005-0000-0000-0000DB640000}"/>
    <cellStyle name="Normal 41 21 8 3" xfId="14871" xr:uid="{00000000-0005-0000-0000-0000DC640000}"/>
    <cellStyle name="Normal 41 21 8 3 2" xfId="17956" xr:uid="{00000000-0005-0000-0000-0000DD640000}"/>
    <cellStyle name="Normal 41 21 8 3 2 2" xfId="29923" xr:uid="{00000000-0005-0000-0000-0000DE640000}"/>
    <cellStyle name="Normal 41 21 8 3 2 2 2" xfId="51529" xr:uid="{00000000-0005-0000-0000-0000DF640000}"/>
    <cellStyle name="Normal 41 21 8 3 2 3" xfId="23956" xr:uid="{00000000-0005-0000-0000-0000E0640000}"/>
    <cellStyle name="Normal 41 21 8 3 2 3 2" xfId="45593" xr:uid="{00000000-0005-0000-0000-0000E1640000}"/>
    <cellStyle name="Normal 41 21 8 3 2 4" xfId="39611" xr:uid="{00000000-0005-0000-0000-0000E2640000}"/>
    <cellStyle name="Normal 41 21 8 3 3" xfId="26941" xr:uid="{00000000-0005-0000-0000-0000E3640000}"/>
    <cellStyle name="Normal 41 21 8 3 3 2" xfId="48555" xr:uid="{00000000-0005-0000-0000-0000E4640000}"/>
    <cellStyle name="Normal 41 21 8 3 4" xfId="20974" xr:uid="{00000000-0005-0000-0000-0000E5640000}"/>
    <cellStyle name="Normal 41 21 8 3 4 2" xfId="42616" xr:uid="{00000000-0005-0000-0000-0000E6640000}"/>
    <cellStyle name="Normal 41 21 8 3 5" xfId="36608" xr:uid="{00000000-0005-0000-0000-0000E7640000}"/>
    <cellStyle name="Normal 41 21 8 4" xfId="16005" xr:uid="{00000000-0005-0000-0000-0000E8640000}"/>
    <cellStyle name="Normal 41 21 8 4 2" xfId="27975" xr:uid="{00000000-0005-0000-0000-0000E9640000}"/>
    <cellStyle name="Normal 41 21 8 4 2 2" xfId="49581" xr:uid="{00000000-0005-0000-0000-0000EA640000}"/>
    <cellStyle name="Normal 41 21 8 4 3" xfId="22008" xr:uid="{00000000-0005-0000-0000-0000EB640000}"/>
    <cellStyle name="Normal 41 21 8 4 3 2" xfId="43645" xr:uid="{00000000-0005-0000-0000-0000EC640000}"/>
    <cellStyle name="Normal 41 21 8 4 4" xfId="37660" xr:uid="{00000000-0005-0000-0000-0000ED640000}"/>
    <cellStyle name="Normal 41 21 8 5" xfId="24993" xr:uid="{00000000-0005-0000-0000-0000EE640000}"/>
    <cellStyle name="Normal 41 21 8 5 2" xfId="46610" xr:uid="{00000000-0005-0000-0000-0000EF640000}"/>
    <cellStyle name="Normal 41 21 8 6" xfId="19026" xr:uid="{00000000-0005-0000-0000-0000F0640000}"/>
    <cellStyle name="Normal 41 21 8 6 2" xfId="40668" xr:uid="{00000000-0005-0000-0000-0000F1640000}"/>
    <cellStyle name="Normal 41 21 8 7" xfId="34654" xr:uid="{00000000-0005-0000-0000-0000F2640000}"/>
    <cellStyle name="Normal 41 21 9" xfId="13218" xr:uid="{00000000-0005-0000-0000-0000F3640000}"/>
    <cellStyle name="Normal 41 21 9 2" xfId="14217" xr:uid="{00000000-0005-0000-0000-0000F4640000}"/>
    <cellStyle name="Normal 41 21 9 2 2" xfId="17302" xr:uid="{00000000-0005-0000-0000-0000F5640000}"/>
    <cellStyle name="Normal 41 21 9 2 2 2" xfId="29271" xr:uid="{00000000-0005-0000-0000-0000F6640000}"/>
    <cellStyle name="Normal 41 21 9 2 2 2 2" xfId="50877" xr:uid="{00000000-0005-0000-0000-0000F7640000}"/>
    <cellStyle name="Normal 41 21 9 2 2 3" xfId="23304" xr:uid="{00000000-0005-0000-0000-0000F8640000}"/>
    <cellStyle name="Normal 41 21 9 2 2 3 2" xfId="44941" xr:uid="{00000000-0005-0000-0000-0000F9640000}"/>
    <cellStyle name="Normal 41 21 9 2 2 4" xfId="38957" xr:uid="{00000000-0005-0000-0000-0000FA640000}"/>
    <cellStyle name="Normal 41 21 9 2 3" xfId="26289" xr:uid="{00000000-0005-0000-0000-0000FB640000}"/>
    <cellStyle name="Normal 41 21 9 2 3 2" xfId="47903" xr:uid="{00000000-0005-0000-0000-0000FC640000}"/>
    <cellStyle name="Normal 41 21 9 2 4" xfId="20322" xr:uid="{00000000-0005-0000-0000-0000FD640000}"/>
    <cellStyle name="Normal 41 21 9 2 4 2" xfId="41964" xr:uid="{00000000-0005-0000-0000-0000FE640000}"/>
    <cellStyle name="Normal 41 21 9 2 5" xfId="35954" xr:uid="{00000000-0005-0000-0000-0000FF640000}"/>
    <cellStyle name="Normal 41 21 9 3" xfId="15191" xr:uid="{00000000-0005-0000-0000-000000650000}"/>
    <cellStyle name="Normal 41 21 9 3 2" xfId="18276" xr:uid="{00000000-0005-0000-0000-000001650000}"/>
    <cellStyle name="Normal 41 21 9 3 2 2" xfId="30243" xr:uid="{00000000-0005-0000-0000-000002650000}"/>
    <cellStyle name="Normal 41 21 9 3 2 2 2" xfId="51849" xr:uid="{00000000-0005-0000-0000-000003650000}"/>
    <cellStyle name="Normal 41 21 9 3 2 3" xfId="24276" xr:uid="{00000000-0005-0000-0000-000004650000}"/>
    <cellStyle name="Normal 41 21 9 3 2 3 2" xfId="45913" xr:uid="{00000000-0005-0000-0000-000005650000}"/>
    <cellStyle name="Normal 41 21 9 3 2 4" xfId="39931" xr:uid="{00000000-0005-0000-0000-000006650000}"/>
    <cellStyle name="Normal 41 21 9 3 3" xfId="27261" xr:uid="{00000000-0005-0000-0000-000007650000}"/>
    <cellStyle name="Normal 41 21 9 3 3 2" xfId="48875" xr:uid="{00000000-0005-0000-0000-000008650000}"/>
    <cellStyle name="Normal 41 21 9 3 4" xfId="21294" xr:uid="{00000000-0005-0000-0000-000009650000}"/>
    <cellStyle name="Normal 41 21 9 3 4 2" xfId="42936" xr:uid="{00000000-0005-0000-0000-00000A650000}"/>
    <cellStyle name="Normal 41 21 9 3 5" xfId="36928" xr:uid="{00000000-0005-0000-0000-00000B650000}"/>
    <cellStyle name="Normal 41 21 9 4" xfId="16325" xr:uid="{00000000-0005-0000-0000-00000C650000}"/>
    <cellStyle name="Normal 41 21 9 4 2" xfId="28295" xr:uid="{00000000-0005-0000-0000-00000D650000}"/>
    <cellStyle name="Normal 41 21 9 4 2 2" xfId="49901" xr:uid="{00000000-0005-0000-0000-00000E650000}"/>
    <cellStyle name="Normal 41 21 9 4 3" xfId="22328" xr:uid="{00000000-0005-0000-0000-00000F650000}"/>
    <cellStyle name="Normal 41 21 9 4 3 2" xfId="43965" xr:uid="{00000000-0005-0000-0000-000010650000}"/>
    <cellStyle name="Normal 41 21 9 4 4" xfId="37980" xr:uid="{00000000-0005-0000-0000-000011650000}"/>
    <cellStyle name="Normal 41 21 9 5" xfId="25313" xr:uid="{00000000-0005-0000-0000-000012650000}"/>
    <cellStyle name="Normal 41 21 9 5 2" xfId="46930" xr:uid="{00000000-0005-0000-0000-000013650000}"/>
    <cellStyle name="Normal 41 21 9 6" xfId="19346" xr:uid="{00000000-0005-0000-0000-000014650000}"/>
    <cellStyle name="Normal 41 21 9 6 2" xfId="40988" xr:uid="{00000000-0005-0000-0000-000015650000}"/>
    <cellStyle name="Normal 41 21 9 7" xfId="34974" xr:uid="{00000000-0005-0000-0000-000016650000}"/>
    <cellStyle name="Normal 41 22" xfId="5663" xr:uid="{00000000-0005-0000-0000-000017650000}"/>
    <cellStyle name="Normal 41 22 10" xfId="13576" xr:uid="{00000000-0005-0000-0000-000018650000}"/>
    <cellStyle name="Normal 41 22 10 2" xfId="16662" xr:uid="{00000000-0005-0000-0000-000019650000}"/>
    <cellStyle name="Normal 41 22 10 2 2" xfId="28632" xr:uid="{00000000-0005-0000-0000-00001A650000}"/>
    <cellStyle name="Normal 41 22 10 2 2 2" xfId="50238" xr:uid="{00000000-0005-0000-0000-00001B650000}"/>
    <cellStyle name="Normal 41 22 10 2 3" xfId="22665" xr:uid="{00000000-0005-0000-0000-00001C650000}"/>
    <cellStyle name="Normal 41 22 10 2 3 2" xfId="44302" xr:uid="{00000000-0005-0000-0000-00001D650000}"/>
    <cellStyle name="Normal 41 22 10 2 4" xfId="38317" xr:uid="{00000000-0005-0000-0000-00001E650000}"/>
    <cellStyle name="Normal 41 22 10 3" xfId="25650" xr:uid="{00000000-0005-0000-0000-00001F650000}"/>
    <cellStyle name="Normal 41 22 10 3 2" xfId="47264" xr:uid="{00000000-0005-0000-0000-000020650000}"/>
    <cellStyle name="Normal 41 22 10 4" xfId="19683" xr:uid="{00000000-0005-0000-0000-000021650000}"/>
    <cellStyle name="Normal 41 22 10 4 2" xfId="41325" xr:uid="{00000000-0005-0000-0000-000022650000}"/>
    <cellStyle name="Normal 41 22 10 5" xfId="35313" xr:uid="{00000000-0005-0000-0000-000023650000}"/>
    <cellStyle name="Normal 41 22 11" xfId="14551" xr:uid="{00000000-0005-0000-0000-000024650000}"/>
    <cellStyle name="Normal 41 22 11 2" xfId="17636" xr:uid="{00000000-0005-0000-0000-000025650000}"/>
    <cellStyle name="Normal 41 22 11 2 2" xfId="29604" xr:uid="{00000000-0005-0000-0000-000026650000}"/>
    <cellStyle name="Normal 41 22 11 2 2 2" xfId="51210" xr:uid="{00000000-0005-0000-0000-000027650000}"/>
    <cellStyle name="Normal 41 22 11 2 3" xfId="23637" xr:uid="{00000000-0005-0000-0000-000028650000}"/>
    <cellStyle name="Normal 41 22 11 2 3 2" xfId="45274" xr:uid="{00000000-0005-0000-0000-000029650000}"/>
    <cellStyle name="Normal 41 22 11 2 4" xfId="39291" xr:uid="{00000000-0005-0000-0000-00002A650000}"/>
    <cellStyle name="Normal 41 22 11 3" xfId="26622" xr:uid="{00000000-0005-0000-0000-00002B650000}"/>
    <cellStyle name="Normal 41 22 11 3 2" xfId="48236" xr:uid="{00000000-0005-0000-0000-00002C650000}"/>
    <cellStyle name="Normal 41 22 11 4" xfId="20655" xr:uid="{00000000-0005-0000-0000-00002D650000}"/>
    <cellStyle name="Normal 41 22 11 4 2" xfId="42297" xr:uid="{00000000-0005-0000-0000-00002E650000}"/>
    <cellStyle name="Normal 41 22 11 5" xfId="36288" xr:uid="{00000000-0005-0000-0000-00002F650000}"/>
    <cellStyle name="Normal 41 22 12" xfId="15664" xr:uid="{00000000-0005-0000-0000-000030650000}"/>
    <cellStyle name="Normal 41 22 12 2" xfId="27636" xr:uid="{00000000-0005-0000-0000-000031650000}"/>
    <cellStyle name="Normal 41 22 12 2 2" xfId="49242" xr:uid="{00000000-0005-0000-0000-000032650000}"/>
    <cellStyle name="Normal 41 22 12 3" xfId="21669" xr:uid="{00000000-0005-0000-0000-000033650000}"/>
    <cellStyle name="Normal 41 22 12 3 2" xfId="43306" xr:uid="{00000000-0005-0000-0000-000034650000}"/>
    <cellStyle name="Normal 41 22 12 4" xfId="37319" xr:uid="{00000000-0005-0000-0000-000035650000}"/>
    <cellStyle name="Normal 41 22 13" xfId="24651" xr:uid="{00000000-0005-0000-0000-000036650000}"/>
    <cellStyle name="Normal 41 22 13 2" xfId="46271" xr:uid="{00000000-0005-0000-0000-000037650000}"/>
    <cellStyle name="Normal 41 22 14" xfId="18684" xr:uid="{00000000-0005-0000-0000-000038650000}"/>
    <cellStyle name="Normal 41 22 14 2" xfId="40326" xr:uid="{00000000-0005-0000-0000-000039650000}"/>
    <cellStyle name="Normal 41 22 15" xfId="31249" xr:uid="{00000000-0005-0000-0000-00003A650000}"/>
    <cellStyle name="Normal 41 22 2" xfId="7291" xr:uid="{00000000-0005-0000-0000-00003B650000}"/>
    <cellStyle name="Normal 41 22 2 2" xfId="12988" xr:uid="{00000000-0005-0000-0000-00003C650000}"/>
    <cellStyle name="Normal 41 22 2 2 2" xfId="13987" xr:uid="{00000000-0005-0000-0000-00003D650000}"/>
    <cellStyle name="Normal 41 22 2 2 2 2" xfId="17072" xr:uid="{00000000-0005-0000-0000-00003E650000}"/>
    <cellStyle name="Normal 41 22 2 2 2 2 2" xfId="29041" xr:uid="{00000000-0005-0000-0000-00003F650000}"/>
    <cellStyle name="Normal 41 22 2 2 2 2 2 2" xfId="50647" xr:uid="{00000000-0005-0000-0000-000040650000}"/>
    <cellStyle name="Normal 41 22 2 2 2 2 3" xfId="23074" xr:uid="{00000000-0005-0000-0000-000041650000}"/>
    <cellStyle name="Normal 41 22 2 2 2 2 3 2" xfId="44711" xr:uid="{00000000-0005-0000-0000-000042650000}"/>
    <cellStyle name="Normal 41 22 2 2 2 2 4" xfId="38727" xr:uid="{00000000-0005-0000-0000-000043650000}"/>
    <cellStyle name="Normal 41 22 2 2 2 3" xfId="26059" xr:uid="{00000000-0005-0000-0000-000044650000}"/>
    <cellStyle name="Normal 41 22 2 2 2 3 2" xfId="47673" xr:uid="{00000000-0005-0000-0000-000045650000}"/>
    <cellStyle name="Normal 41 22 2 2 2 4" xfId="20092" xr:uid="{00000000-0005-0000-0000-000046650000}"/>
    <cellStyle name="Normal 41 22 2 2 2 4 2" xfId="41734" xr:uid="{00000000-0005-0000-0000-000047650000}"/>
    <cellStyle name="Normal 41 22 2 2 2 5" xfId="35724" xr:uid="{00000000-0005-0000-0000-000048650000}"/>
    <cellStyle name="Normal 41 22 2 2 3" xfId="14961" xr:uid="{00000000-0005-0000-0000-000049650000}"/>
    <cellStyle name="Normal 41 22 2 2 3 2" xfId="18046" xr:uid="{00000000-0005-0000-0000-00004A650000}"/>
    <cellStyle name="Normal 41 22 2 2 3 2 2" xfId="30013" xr:uid="{00000000-0005-0000-0000-00004B650000}"/>
    <cellStyle name="Normal 41 22 2 2 3 2 2 2" xfId="51619" xr:uid="{00000000-0005-0000-0000-00004C650000}"/>
    <cellStyle name="Normal 41 22 2 2 3 2 3" xfId="24046" xr:uid="{00000000-0005-0000-0000-00004D650000}"/>
    <cellStyle name="Normal 41 22 2 2 3 2 3 2" xfId="45683" xr:uid="{00000000-0005-0000-0000-00004E650000}"/>
    <cellStyle name="Normal 41 22 2 2 3 2 4" xfId="39701" xr:uid="{00000000-0005-0000-0000-00004F650000}"/>
    <cellStyle name="Normal 41 22 2 2 3 3" xfId="27031" xr:uid="{00000000-0005-0000-0000-000050650000}"/>
    <cellStyle name="Normal 41 22 2 2 3 3 2" xfId="48645" xr:uid="{00000000-0005-0000-0000-000051650000}"/>
    <cellStyle name="Normal 41 22 2 2 3 4" xfId="21064" xr:uid="{00000000-0005-0000-0000-000052650000}"/>
    <cellStyle name="Normal 41 22 2 2 3 4 2" xfId="42706" xr:uid="{00000000-0005-0000-0000-000053650000}"/>
    <cellStyle name="Normal 41 22 2 2 3 5" xfId="36698" xr:uid="{00000000-0005-0000-0000-000054650000}"/>
    <cellStyle name="Normal 41 22 2 2 4" xfId="16095" xr:uid="{00000000-0005-0000-0000-000055650000}"/>
    <cellStyle name="Normal 41 22 2 2 4 2" xfId="28065" xr:uid="{00000000-0005-0000-0000-000056650000}"/>
    <cellStyle name="Normal 41 22 2 2 4 2 2" xfId="49671" xr:uid="{00000000-0005-0000-0000-000057650000}"/>
    <cellStyle name="Normal 41 22 2 2 4 3" xfId="22098" xr:uid="{00000000-0005-0000-0000-000058650000}"/>
    <cellStyle name="Normal 41 22 2 2 4 3 2" xfId="43735" xr:uid="{00000000-0005-0000-0000-000059650000}"/>
    <cellStyle name="Normal 41 22 2 2 4 4" xfId="37750" xr:uid="{00000000-0005-0000-0000-00005A650000}"/>
    <cellStyle name="Normal 41 22 2 2 5" xfId="25083" xr:uid="{00000000-0005-0000-0000-00005B650000}"/>
    <cellStyle name="Normal 41 22 2 2 5 2" xfId="46700" xr:uid="{00000000-0005-0000-0000-00005C650000}"/>
    <cellStyle name="Normal 41 22 2 2 6" xfId="19116" xr:uid="{00000000-0005-0000-0000-00005D650000}"/>
    <cellStyle name="Normal 41 22 2 2 6 2" xfId="40758" xr:uid="{00000000-0005-0000-0000-00005E650000}"/>
    <cellStyle name="Normal 41 22 2 2 7" xfId="34744" xr:uid="{00000000-0005-0000-0000-00005F650000}"/>
    <cellStyle name="Normal 41 22 2 3" xfId="13308" xr:uid="{00000000-0005-0000-0000-000060650000}"/>
    <cellStyle name="Normal 41 22 2 3 2" xfId="14307" xr:uid="{00000000-0005-0000-0000-000061650000}"/>
    <cellStyle name="Normal 41 22 2 3 2 2" xfId="17392" xr:uid="{00000000-0005-0000-0000-000062650000}"/>
    <cellStyle name="Normal 41 22 2 3 2 2 2" xfId="29361" xr:uid="{00000000-0005-0000-0000-000063650000}"/>
    <cellStyle name="Normal 41 22 2 3 2 2 2 2" xfId="50967" xr:uid="{00000000-0005-0000-0000-000064650000}"/>
    <cellStyle name="Normal 41 22 2 3 2 2 3" xfId="23394" xr:uid="{00000000-0005-0000-0000-000065650000}"/>
    <cellStyle name="Normal 41 22 2 3 2 2 3 2" xfId="45031" xr:uid="{00000000-0005-0000-0000-000066650000}"/>
    <cellStyle name="Normal 41 22 2 3 2 2 4" xfId="39047" xr:uid="{00000000-0005-0000-0000-000067650000}"/>
    <cellStyle name="Normal 41 22 2 3 2 3" xfId="26379" xr:uid="{00000000-0005-0000-0000-000068650000}"/>
    <cellStyle name="Normal 41 22 2 3 2 3 2" xfId="47993" xr:uid="{00000000-0005-0000-0000-000069650000}"/>
    <cellStyle name="Normal 41 22 2 3 2 4" xfId="20412" xr:uid="{00000000-0005-0000-0000-00006A650000}"/>
    <cellStyle name="Normal 41 22 2 3 2 4 2" xfId="42054" xr:uid="{00000000-0005-0000-0000-00006B650000}"/>
    <cellStyle name="Normal 41 22 2 3 2 5" xfId="36044" xr:uid="{00000000-0005-0000-0000-00006C650000}"/>
    <cellStyle name="Normal 41 22 2 3 3" xfId="15281" xr:uid="{00000000-0005-0000-0000-00006D650000}"/>
    <cellStyle name="Normal 41 22 2 3 3 2" xfId="18366" xr:uid="{00000000-0005-0000-0000-00006E650000}"/>
    <cellStyle name="Normal 41 22 2 3 3 2 2" xfId="30333" xr:uid="{00000000-0005-0000-0000-00006F650000}"/>
    <cellStyle name="Normal 41 22 2 3 3 2 2 2" xfId="51939" xr:uid="{00000000-0005-0000-0000-000070650000}"/>
    <cellStyle name="Normal 41 22 2 3 3 2 3" xfId="24366" xr:uid="{00000000-0005-0000-0000-000071650000}"/>
    <cellStyle name="Normal 41 22 2 3 3 2 3 2" xfId="46003" xr:uid="{00000000-0005-0000-0000-000072650000}"/>
    <cellStyle name="Normal 41 22 2 3 3 2 4" xfId="40021" xr:uid="{00000000-0005-0000-0000-000073650000}"/>
    <cellStyle name="Normal 41 22 2 3 3 3" xfId="27351" xr:uid="{00000000-0005-0000-0000-000074650000}"/>
    <cellStyle name="Normal 41 22 2 3 3 3 2" xfId="48965" xr:uid="{00000000-0005-0000-0000-000075650000}"/>
    <cellStyle name="Normal 41 22 2 3 3 4" xfId="21384" xr:uid="{00000000-0005-0000-0000-000076650000}"/>
    <cellStyle name="Normal 41 22 2 3 3 4 2" xfId="43026" xr:uid="{00000000-0005-0000-0000-000077650000}"/>
    <cellStyle name="Normal 41 22 2 3 3 5" xfId="37018" xr:uid="{00000000-0005-0000-0000-000078650000}"/>
    <cellStyle name="Normal 41 22 2 3 4" xfId="16415" xr:uid="{00000000-0005-0000-0000-000079650000}"/>
    <cellStyle name="Normal 41 22 2 3 4 2" xfId="28385" xr:uid="{00000000-0005-0000-0000-00007A650000}"/>
    <cellStyle name="Normal 41 22 2 3 4 2 2" xfId="49991" xr:uid="{00000000-0005-0000-0000-00007B650000}"/>
    <cellStyle name="Normal 41 22 2 3 4 3" xfId="22418" xr:uid="{00000000-0005-0000-0000-00007C650000}"/>
    <cellStyle name="Normal 41 22 2 3 4 3 2" xfId="44055" xr:uid="{00000000-0005-0000-0000-00007D650000}"/>
    <cellStyle name="Normal 41 22 2 3 4 4" xfId="38070" xr:uid="{00000000-0005-0000-0000-00007E650000}"/>
    <cellStyle name="Normal 41 22 2 3 5" xfId="25403" xr:uid="{00000000-0005-0000-0000-00007F650000}"/>
    <cellStyle name="Normal 41 22 2 3 5 2" xfId="47020" xr:uid="{00000000-0005-0000-0000-000080650000}"/>
    <cellStyle name="Normal 41 22 2 3 6" xfId="19436" xr:uid="{00000000-0005-0000-0000-000081650000}"/>
    <cellStyle name="Normal 41 22 2 3 6 2" xfId="41078" xr:uid="{00000000-0005-0000-0000-000082650000}"/>
    <cellStyle name="Normal 41 22 2 3 7" xfId="35064" xr:uid="{00000000-0005-0000-0000-000083650000}"/>
    <cellStyle name="Normal 41 22 2 4" xfId="13666" xr:uid="{00000000-0005-0000-0000-000084650000}"/>
    <cellStyle name="Normal 41 22 2 4 2" xfId="16752" xr:uid="{00000000-0005-0000-0000-000085650000}"/>
    <cellStyle name="Normal 41 22 2 4 2 2" xfId="28721" xr:uid="{00000000-0005-0000-0000-000086650000}"/>
    <cellStyle name="Normal 41 22 2 4 2 2 2" xfId="50327" xr:uid="{00000000-0005-0000-0000-000087650000}"/>
    <cellStyle name="Normal 41 22 2 4 2 3" xfId="22754" xr:uid="{00000000-0005-0000-0000-000088650000}"/>
    <cellStyle name="Normal 41 22 2 4 2 3 2" xfId="44391" xr:uid="{00000000-0005-0000-0000-000089650000}"/>
    <cellStyle name="Normal 41 22 2 4 2 4" xfId="38407" xr:uid="{00000000-0005-0000-0000-00008A650000}"/>
    <cellStyle name="Normal 41 22 2 4 3" xfId="25739" xr:uid="{00000000-0005-0000-0000-00008B650000}"/>
    <cellStyle name="Normal 41 22 2 4 3 2" xfId="47353" xr:uid="{00000000-0005-0000-0000-00008C650000}"/>
    <cellStyle name="Normal 41 22 2 4 4" xfId="19772" xr:uid="{00000000-0005-0000-0000-00008D650000}"/>
    <cellStyle name="Normal 41 22 2 4 4 2" xfId="41414" xr:uid="{00000000-0005-0000-0000-00008E650000}"/>
    <cellStyle name="Normal 41 22 2 4 5" xfId="35403" xr:uid="{00000000-0005-0000-0000-00008F650000}"/>
    <cellStyle name="Normal 41 22 2 5" xfId="14640" xr:uid="{00000000-0005-0000-0000-000090650000}"/>
    <cellStyle name="Normal 41 22 2 5 2" xfId="17725" xr:uid="{00000000-0005-0000-0000-000091650000}"/>
    <cellStyle name="Normal 41 22 2 5 2 2" xfId="29693" xr:uid="{00000000-0005-0000-0000-000092650000}"/>
    <cellStyle name="Normal 41 22 2 5 2 2 2" xfId="51299" xr:uid="{00000000-0005-0000-0000-000093650000}"/>
    <cellStyle name="Normal 41 22 2 5 2 3" xfId="23726" xr:uid="{00000000-0005-0000-0000-000094650000}"/>
    <cellStyle name="Normal 41 22 2 5 2 3 2" xfId="45363" xr:uid="{00000000-0005-0000-0000-000095650000}"/>
    <cellStyle name="Normal 41 22 2 5 2 4" xfId="39380" xr:uid="{00000000-0005-0000-0000-000096650000}"/>
    <cellStyle name="Normal 41 22 2 5 3" xfId="26711" xr:uid="{00000000-0005-0000-0000-000097650000}"/>
    <cellStyle name="Normal 41 22 2 5 3 2" xfId="48325" xr:uid="{00000000-0005-0000-0000-000098650000}"/>
    <cellStyle name="Normal 41 22 2 5 4" xfId="20744" xr:uid="{00000000-0005-0000-0000-000099650000}"/>
    <cellStyle name="Normal 41 22 2 5 4 2" xfId="42386" xr:uid="{00000000-0005-0000-0000-00009A650000}"/>
    <cellStyle name="Normal 41 22 2 5 5" xfId="36377" xr:uid="{00000000-0005-0000-0000-00009B650000}"/>
    <cellStyle name="Normal 41 22 2 6" xfId="15753" xr:uid="{00000000-0005-0000-0000-00009C650000}"/>
    <cellStyle name="Normal 41 22 2 6 2" xfId="27725" xr:uid="{00000000-0005-0000-0000-00009D650000}"/>
    <cellStyle name="Normal 41 22 2 6 2 2" xfId="49331" xr:uid="{00000000-0005-0000-0000-00009E650000}"/>
    <cellStyle name="Normal 41 22 2 6 3" xfId="21758" xr:uid="{00000000-0005-0000-0000-00009F650000}"/>
    <cellStyle name="Normal 41 22 2 6 3 2" xfId="43395" xr:uid="{00000000-0005-0000-0000-0000A0650000}"/>
    <cellStyle name="Normal 41 22 2 6 4" xfId="37408" xr:uid="{00000000-0005-0000-0000-0000A1650000}"/>
    <cellStyle name="Normal 41 22 2 7" xfId="24740" xr:uid="{00000000-0005-0000-0000-0000A2650000}"/>
    <cellStyle name="Normal 41 22 2 7 2" xfId="46360" xr:uid="{00000000-0005-0000-0000-0000A3650000}"/>
    <cellStyle name="Normal 41 22 2 8" xfId="18773" xr:uid="{00000000-0005-0000-0000-0000A4650000}"/>
    <cellStyle name="Normal 41 22 2 8 2" xfId="40415" xr:uid="{00000000-0005-0000-0000-0000A5650000}"/>
    <cellStyle name="Normal 41 22 2 9" xfId="31586" xr:uid="{00000000-0005-0000-0000-0000A6650000}"/>
    <cellStyle name="Normal 41 22 3" xfId="7001" xr:uid="{00000000-0005-0000-0000-0000A7650000}"/>
    <cellStyle name="Normal 41 22 3 2" xfId="12944" xr:uid="{00000000-0005-0000-0000-0000A8650000}"/>
    <cellStyle name="Normal 41 22 3 2 2" xfId="13943" xr:uid="{00000000-0005-0000-0000-0000A9650000}"/>
    <cellStyle name="Normal 41 22 3 2 2 2" xfId="17028" xr:uid="{00000000-0005-0000-0000-0000AA650000}"/>
    <cellStyle name="Normal 41 22 3 2 2 2 2" xfId="28997" xr:uid="{00000000-0005-0000-0000-0000AB650000}"/>
    <cellStyle name="Normal 41 22 3 2 2 2 2 2" xfId="50603" xr:uid="{00000000-0005-0000-0000-0000AC650000}"/>
    <cellStyle name="Normal 41 22 3 2 2 2 3" xfId="23030" xr:uid="{00000000-0005-0000-0000-0000AD650000}"/>
    <cellStyle name="Normal 41 22 3 2 2 2 3 2" xfId="44667" xr:uid="{00000000-0005-0000-0000-0000AE650000}"/>
    <cellStyle name="Normal 41 22 3 2 2 2 4" xfId="38683" xr:uid="{00000000-0005-0000-0000-0000AF650000}"/>
    <cellStyle name="Normal 41 22 3 2 2 3" xfId="26015" xr:uid="{00000000-0005-0000-0000-0000B0650000}"/>
    <cellStyle name="Normal 41 22 3 2 2 3 2" xfId="47629" xr:uid="{00000000-0005-0000-0000-0000B1650000}"/>
    <cellStyle name="Normal 41 22 3 2 2 4" xfId="20048" xr:uid="{00000000-0005-0000-0000-0000B2650000}"/>
    <cellStyle name="Normal 41 22 3 2 2 4 2" xfId="41690" xr:uid="{00000000-0005-0000-0000-0000B3650000}"/>
    <cellStyle name="Normal 41 22 3 2 2 5" xfId="35680" xr:uid="{00000000-0005-0000-0000-0000B4650000}"/>
    <cellStyle name="Normal 41 22 3 2 3" xfId="14917" xr:uid="{00000000-0005-0000-0000-0000B5650000}"/>
    <cellStyle name="Normal 41 22 3 2 3 2" xfId="18002" xr:uid="{00000000-0005-0000-0000-0000B6650000}"/>
    <cellStyle name="Normal 41 22 3 2 3 2 2" xfId="29969" xr:uid="{00000000-0005-0000-0000-0000B7650000}"/>
    <cellStyle name="Normal 41 22 3 2 3 2 2 2" xfId="51575" xr:uid="{00000000-0005-0000-0000-0000B8650000}"/>
    <cellStyle name="Normal 41 22 3 2 3 2 3" xfId="24002" xr:uid="{00000000-0005-0000-0000-0000B9650000}"/>
    <cellStyle name="Normal 41 22 3 2 3 2 3 2" xfId="45639" xr:uid="{00000000-0005-0000-0000-0000BA650000}"/>
    <cellStyle name="Normal 41 22 3 2 3 2 4" xfId="39657" xr:uid="{00000000-0005-0000-0000-0000BB650000}"/>
    <cellStyle name="Normal 41 22 3 2 3 3" xfId="26987" xr:uid="{00000000-0005-0000-0000-0000BC650000}"/>
    <cellStyle name="Normal 41 22 3 2 3 3 2" xfId="48601" xr:uid="{00000000-0005-0000-0000-0000BD650000}"/>
    <cellStyle name="Normal 41 22 3 2 3 4" xfId="21020" xr:uid="{00000000-0005-0000-0000-0000BE650000}"/>
    <cellStyle name="Normal 41 22 3 2 3 4 2" xfId="42662" xr:uid="{00000000-0005-0000-0000-0000BF650000}"/>
    <cellStyle name="Normal 41 22 3 2 3 5" xfId="36654" xr:uid="{00000000-0005-0000-0000-0000C0650000}"/>
    <cellStyle name="Normal 41 22 3 2 4" xfId="16051" xr:uid="{00000000-0005-0000-0000-0000C1650000}"/>
    <cellStyle name="Normal 41 22 3 2 4 2" xfId="28021" xr:uid="{00000000-0005-0000-0000-0000C2650000}"/>
    <cellStyle name="Normal 41 22 3 2 4 2 2" xfId="49627" xr:uid="{00000000-0005-0000-0000-0000C3650000}"/>
    <cellStyle name="Normal 41 22 3 2 4 3" xfId="22054" xr:uid="{00000000-0005-0000-0000-0000C4650000}"/>
    <cellStyle name="Normal 41 22 3 2 4 3 2" xfId="43691" xr:uid="{00000000-0005-0000-0000-0000C5650000}"/>
    <cellStyle name="Normal 41 22 3 2 4 4" xfId="37706" xr:uid="{00000000-0005-0000-0000-0000C6650000}"/>
    <cellStyle name="Normal 41 22 3 2 5" xfId="25039" xr:uid="{00000000-0005-0000-0000-0000C7650000}"/>
    <cellStyle name="Normal 41 22 3 2 5 2" xfId="46656" xr:uid="{00000000-0005-0000-0000-0000C8650000}"/>
    <cellStyle name="Normal 41 22 3 2 6" xfId="19072" xr:uid="{00000000-0005-0000-0000-0000C9650000}"/>
    <cellStyle name="Normal 41 22 3 2 6 2" xfId="40714" xr:uid="{00000000-0005-0000-0000-0000CA650000}"/>
    <cellStyle name="Normal 41 22 3 2 7" xfId="34700" xr:uid="{00000000-0005-0000-0000-0000CB650000}"/>
    <cellStyle name="Normal 41 22 3 3" xfId="13264" xr:uid="{00000000-0005-0000-0000-0000CC650000}"/>
    <cellStyle name="Normal 41 22 3 3 2" xfId="14263" xr:uid="{00000000-0005-0000-0000-0000CD650000}"/>
    <cellStyle name="Normal 41 22 3 3 2 2" xfId="17348" xr:uid="{00000000-0005-0000-0000-0000CE650000}"/>
    <cellStyle name="Normal 41 22 3 3 2 2 2" xfId="29317" xr:uid="{00000000-0005-0000-0000-0000CF650000}"/>
    <cellStyle name="Normal 41 22 3 3 2 2 2 2" xfId="50923" xr:uid="{00000000-0005-0000-0000-0000D0650000}"/>
    <cellStyle name="Normal 41 22 3 3 2 2 3" xfId="23350" xr:uid="{00000000-0005-0000-0000-0000D1650000}"/>
    <cellStyle name="Normal 41 22 3 3 2 2 3 2" xfId="44987" xr:uid="{00000000-0005-0000-0000-0000D2650000}"/>
    <cellStyle name="Normal 41 22 3 3 2 2 4" xfId="39003" xr:uid="{00000000-0005-0000-0000-0000D3650000}"/>
    <cellStyle name="Normal 41 22 3 3 2 3" xfId="26335" xr:uid="{00000000-0005-0000-0000-0000D4650000}"/>
    <cellStyle name="Normal 41 22 3 3 2 3 2" xfId="47949" xr:uid="{00000000-0005-0000-0000-0000D5650000}"/>
    <cellStyle name="Normal 41 22 3 3 2 4" xfId="20368" xr:uid="{00000000-0005-0000-0000-0000D6650000}"/>
    <cellStyle name="Normal 41 22 3 3 2 4 2" xfId="42010" xr:uid="{00000000-0005-0000-0000-0000D7650000}"/>
    <cellStyle name="Normal 41 22 3 3 2 5" xfId="36000" xr:uid="{00000000-0005-0000-0000-0000D8650000}"/>
    <cellStyle name="Normal 41 22 3 3 3" xfId="15237" xr:uid="{00000000-0005-0000-0000-0000D9650000}"/>
    <cellStyle name="Normal 41 22 3 3 3 2" xfId="18322" xr:uid="{00000000-0005-0000-0000-0000DA650000}"/>
    <cellStyle name="Normal 41 22 3 3 3 2 2" xfId="30289" xr:uid="{00000000-0005-0000-0000-0000DB650000}"/>
    <cellStyle name="Normal 41 22 3 3 3 2 2 2" xfId="51895" xr:uid="{00000000-0005-0000-0000-0000DC650000}"/>
    <cellStyle name="Normal 41 22 3 3 3 2 3" xfId="24322" xr:uid="{00000000-0005-0000-0000-0000DD650000}"/>
    <cellStyle name="Normal 41 22 3 3 3 2 3 2" xfId="45959" xr:uid="{00000000-0005-0000-0000-0000DE650000}"/>
    <cellStyle name="Normal 41 22 3 3 3 2 4" xfId="39977" xr:uid="{00000000-0005-0000-0000-0000DF650000}"/>
    <cellStyle name="Normal 41 22 3 3 3 3" xfId="27307" xr:uid="{00000000-0005-0000-0000-0000E0650000}"/>
    <cellStyle name="Normal 41 22 3 3 3 3 2" xfId="48921" xr:uid="{00000000-0005-0000-0000-0000E1650000}"/>
    <cellStyle name="Normal 41 22 3 3 3 4" xfId="21340" xr:uid="{00000000-0005-0000-0000-0000E2650000}"/>
    <cellStyle name="Normal 41 22 3 3 3 4 2" xfId="42982" xr:uid="{00000000-0005-0000-0000-0000E3650000}"/>
    <cellStyle name="Normal 41 22 3 3 3 5" xfId="36974" xr:uid="{00000000-0005-0000-0000-0000E4650000}"/>
    <cellStyle name="Normal 41 22 3 3 4" xfId="16371" xr:uid="{00000000-0005-0000-0000-0000E5650000}"/>
    <cellStyle name="Normal 41 22 3 3 4 2" xfId="28341" xr:uid="{00000000-0005-0000-0000-0000E6650000}"/>
    <cellStyle name="Normal 41 22 3 3 4 2 2" xfId="49947" xr:uid="{00000000-0005-0000-0000-0000E7650000}"/>
    <cellStyle name="Normal 41 22 3 3 4 3" xfId="22374" xr:uid="{00000000-0005-0000-0000-0000E8650000}"/>
    <cellStyle name="Normal 41 22 3 3 4 3 2" xfId="44011" xr:uid="{00000000-0005-0000-0000-0000E9650000}"/>
    <cellStyle name="Normal 41 22 3 3 4 4" xfId="38026" xr:uid="{00000000-0005-0000-0000-0000EA650000}"/>
    <cellStyle name="Normal 41 22 3 3 5" xfId="25359" xr:uid="{00000000-0005-0000-0000-0000EB650000}"/>
    <cellStyle name="Normal 41 22 3 3 5 2" xfId="46976" xr:uid="{00000000-0005-0000-0000-0000EC650000}"/>
    <cellStyle name="Normal 41 22 3 3 6" xfId="19392" xr:uid="{00000000-0005-0000-0000-0000ED650000}"/>
    <cellStyle name="Normal 41 22 3 3 6 2" xfId="41034" xr:uid="{00000000-0005-0000-0000-0000EE650000}"/>
    <cellStyle name="Normal 41 22 3 3 7" xfId="35020" xr:uid="{00000000-0005-0000-0000-0000EF650000}"/>
    <cellStyle name="Normal 41 22 3 4" xfId="13622" xr:uid="{00000000-0005-0000-0000-0000F0650000}"/>
    <cellStyle name="Normal 41 22 3 4 2" xfId="16708" xr:uid="{00000000-0005-0000-0000-0000F1650000}"/>
    <cellStyle name="Normal 41 22 3 4 2 2" xfId="28677" xr:uid="{00000000-0005-0000-0000-0000F2650000}"/>
    <cellStyle name="Normal 41 22 3 4 2 2 2" xfId="50283" xr:uid="{00000000-0005-0000-0000-0000F3650000}"/>
    <cellStyle name="Normal 41 22 3 4 2 3" xfId="22710" xr:uid="{00000000-0005-0000-0000-0000F4650000}"/>
    <cellStyle name="Normal 41 22 3 4 2 3 2" xfId="44347" xr:uid="{00000000-0005-0000-0000-0000F5650000}"/>
    <cellStyle name="Normal 41 22 3 4 2 4" xfId="38363" xr:uid="{00000000-0005-0000-0000-0000F6650000}"/>
    <cellStyle name="Normal 41 22 3 4 3" xfId="25695" xr:uid="{00000000-0005-0000-0000-0000F7650000}"/>
    <cellStyle name="Normal 41 22 3 4 3 2" xfId="47309" xr:uid="{00000000-0005-0000-0000-0000F8650000}"/>
    <cellStyle name="Normal 41 22 3 4 4" xfId="19728" xr:uid="{00000000-0005-0000-0000-0000F9650000}"/>
    <cellStyle name="Normal 41 22 3 4 4 2" xfId="41370" xr:uid="{00000000-0005-0000-0000-0000FA650000}"/>
    <cellStyle name="Normal 41 22 3 4 5" xfId="35359" xr:uid="{00000000-0005-0000-0000-0000FB650000}"/>
    <cellStyle name="Normal 41 22 3 5" xfId="14596" xr:uid="{00000000-0005-0000-0000-0000FC650000}"/>
    <cellStyle name="Normal 41 22 3 5 2" xfId="17681" xr:uid="{00000000-0005-0000-0000-0000FD650000}"/>
    <cellStyle name="Normal 41 22 3 5 2 2" xfId="29649" xr:uid="{00000000-0005-0000-0000-0000FE650000}"/>
    <cellStyle name="Normal 41 22 3 5 2 2 2" xfId="51255" xr:uid="{00000000-0005-0000-0000-0000FF650000}"/>
    <cellStyle name="Normal 41 22 3 5 2 3" xfId="23682" xr:uid="{00000000-0005-0000-0000-000000660000}"/>
    <cellStyle name="Normal 41 22 3 5 2 3 2" xfId="45319" xr:uid="{00000000-0005-0000-0000-000001660000}"/>
    <cellStyle name="Normal 41 22 3 5 2 4" xfId="39336" xr:uid="{00000000-0005-0000-0000-000002660000}"/>
    <cellStyle name="Normal 41 22 3 5 3" xfId="26667" xr:uid="{00000000-0005-0000-0000-000003660000}"/>
    <cellStyle name="Normal 41 22 3 5 3 2" xfId="48281" xr:uid="{00000000-0005-0000-0000-000004660000}"/>
    <cellStyle name="Normal 41 22 3 5 4" xfId="20700" xr:uid="{00000000-0005-0000-0000-000005660000}"/>
    <cellStyle name="Normal 41 22 3 5 4 2" xfId="42342" xr:uid="{00000000-0005-0000-0000-000006660000}"/>
    <cellStyle name="Normal 41 22 3 5 5" xfId="36333" xr:uid="{00000000-0005-0000-0000-000007660000}"/>
    <cellStyle name="Normal 41 22 3 6" xfId="15709" xr:uid="{00000000-0005-0000-0000-000008660000}"/>
    <cellStyle name="Normal 41 22 3 6 2" xfId="27681" xr:uid="{00000000-0005-0000-0000-000009660000}"/>
    <cellStyle name="Normal 41 22 3 6 2 2" xfId="49287" xr:uid="{00000000-0005-0000-0000-00000A660000}"/>
    <cellStyle name="Normal 41 22 3 6 3" xfId="21714" xr:uid="{00000000-0005-0000-0000-00000B660000}"/>
    <cellStyle name="Normal 41 22 3 6 3 2" xfId="43351" xr:uid="{00000000-0005-0000-0000-00000C660000}"/>
    <cellStyle name="Normal 41 22 3 6 4" xfId="37364" xr:uid="{00000000-0005-0000-0000-00000D660000}"/>
    <cellStyle name="Normal 41 22 3 7" xfId="24696" xr:uid="{00000000-0005-0000-0000-00000E660000}"/>
    <cellStyle name="Normal 41 22 3 7 2" xfId="46316" xr:uid="{00000000-0005-0000-0000-00000F660000}"/>
    <cellStyle name="Normal 41 22 3 8" xfId="18729" xr:uid="{00000000-0005-0000-0000-000010660000}"/>
    <cellStyle name="Normal 41 22 3 8 2" xfId="40371" xr:uid="{00000000-0005-0000-0000-000011660000}"/>
    <cellStyle name="Normal 41 22 3 9" xfId="31429" xr:uid="{00000000-0005-0000-0000-000012660000}"/>
    <cellStyle name="Normal 41 22 4" xfId="7601" xr:uid="{00000000-0005-0000-0000-000013660000}"/>
    <cellStyle name="Normal 41 22 4 2" xfId="13030" xr:uid="{00000000-0005-0000-0000-000014660000}"/>
    <cellStyle name="Normal 41 22 4 2 2" xfId="14029" xr:uid="{00000000-0005-0000-0000-000015660000}"/>
    <cellStyle name="Normal 41 22 4 2 2 2" xfId="17114" xr:uid="{00000000-0005-0000-0000-000016660000}"/>
    <cellStyle name="Normal 41 22 4 2 2 2 2" xfId="29083" xr:uid="{00000000-0005-0000-0000-000017660000}"/>
    <cellStyle name="Normal 41 22 4 2 2 2 2 2" xfId="50689" xr:uid="{00000000-0005-0000-0000-000018660000}"/>
    <cellStyle name="Normal 41 22 4 2 2 2 3" xfId="23116" xr:uid="{00000000-0005-0000-0000-000019660000}"/>
    <cellStyle name="Normal 41 22 4 2 2 2 3 2" xfId="44753" xr:uid="{00000000-0005-0000-0000-00001A660000}"/>
    <cellStyle name="Normal 41 22 4 2 2 2 4" xfId="38769" xr:uid="{00000000-0005-0000-0000-00001B660000}"/>
    <cellStyle name="Normal 41 22 4 2 2 3" xfId="26101" xr:uid="{00000000-0005-0000-0000-00001C660000}"/>
    <cellStyle name="Normal 41 22 4 2 2 3 2" xfId="47715" xr:uid="{00000000-0005-0000-0000-00001D660000}"/>
    <cellStyle name="Normal 41 22 4 2 2 4" xfId="20134" xr:uid="{00000000-0005-0000-0000-00001E660000}"/>
    <cellStyle name="Normal 41 22 4 2 2 4 2" xfId="41776" xr:uid="{00000000-0005-0000-0000-00001F660000}"/>
    <cellStyle name="Normal 41 22 4 2 2 5" xfId="35766" xr:uid="{00000000-0005-0000-0000-000020660000}"/>
    <cellStyle name="Normal 41 22 4 2 3" xfId="15003" xr:uid="{00000000-0005-0000-0000-000021660000}"/>
    <cellStyle name="Normal 41 22 4 2 3 2" xfId="18088" xr:uid="{00000000-0005-0000-0000-000022660000}"/>
    <cellStyle name="Normal 41 22 4 2 3 2 2" xfId="30055" xr:uid="{00000000-0005-0000-0000-000023660000}"/>
    <cellStyle name="Normal 41 22 4 2 3 2 2 2" xfId="51661" xr:uid="{00000000-0005-0000-0000-000024660000}"/>
    <cellStyle name="Normal 41 22 4 2 3 2 3" xfId="24088" xr:uid="{00000000-0005-0000-0000-000025660000}"/>
    <cellStyle name="Normal 41 22 4 2 3 2 3 2" xfId="45725" xr:uid="{00000000-0005-0000-0000-000026660000}"/>
    <cellStyle name="Normal 41 22 4 2 3 2 4" xfId="39743" xr:uid="{00000000-0005-0000-0000-000027660000}"/>
    <cellStyle name="Normal 41 22 4 2 3 3" xfId="27073" xr:uid="{00000000-0005-0000-0000-000028660000}"/>
    <cellStyle name="Normal 41 22 4 2 3 3 2" xfId="48687" xr:uid="{00000000-0005-0000-0000-000029660000}"/>
    <cellStyle name="Normal 41 22 4 2 3 4" xfId="21106" xr:uid="{00000000-0005-0000-0000-00002A660000}"/>
    <cellStyle name="Normal 41 22 4 2 3 4 2" xfId="42748" xr:uid="{00000000-0005-0000-0000-00002B660000}"/>
    <cellStyle name="Normal 41 22 4 2 3 5" xfId="36740" xr:uid="{00000000-0005-0000-0000-00002C660000}"/>
    <cellStyle name="Normal 41 22 4 2 4" xfId="16137" xr:uid="{00000000-0005-0000-0000-00002D660000}"/>
    <cellStyle name="Normal 41 22 4 2 4 2" xfId="28107" xr:uid="{00000000-0005-0000-0000-00002E660000}"/>
    <cellStyle name="Normal 41 22 4 2 4 2 2" xfId="49713" xr:uid="{00000000-0005-0000-0000-00002F660000}"/>
    <cellStyle name="Normal 41 22 4 2 4 3" xfId="22140" xr:uid="{00000000-0005-0000-0000-000030660000}"/>
    <cellStyle name="Normal 41 22 4 2 4 3 2" xfId="43777" xr:uid="{00000000-0005-0000-0000-000031660000}"/>
    <cellStyle name="Normal 41 22 4 2 4 4" xfId="37792" xr:uid="{00000000-0005-0000-0000-000032660000}"/>
    <cellStyle name="Normal 41 22 4 2 5" xfId="25125" xr:uid="{00000000-0005-0000-0000-000033660000}"/>
    <cellStyle name="Normal 41 22 4 2 5 2" xfId="46742" xr:uid="{00000000-0005-0000-0000-000034660000}"/>
    <cellStyle name="Normal 41 22 4 2 6" xfId="19158" xr:uid="{00000000-0005-0000-0000-000035660000}"/>
    <cellStyle name="Normal 41 22 4 2 6 2" xfId="40800" xr:uid="{00000000-0005-0000-0000-000036660000}"/>
    <cellStyle name="Normal 41 22 4 2 7" xfId="34786" xr:uid="{00000000-0005-0000-0000-000037660000}"/>
    <cellStyle name="Normal 41 22 4 3" xfId="13350" xr:uid="{00000000-0005-0000-0000-000038660000}"/>
    <cellStyle name="Normal 41 22 4 3 2" xfId="14349" xr:uid="{00000000-0005-0000-0000-000039660000}"/>
    <cellStyle name="Normal 41 22 4 3 2 2" xfId="17434" xr:uid="{00000000-0005-0000-0000-00003A660000}"/>
    <cellStyle name="Normal 41 22 4 3 2 2 2" xfId="29403" xr:uid="{00000000-0005-0000-0000-00003B660000}"/>
    <cellStyle name="Normal 41 22 4 3 2 2 2 2" xfId="51009" xr:uid="{00000000-0005-0000-0000-00003C660000}"/>
    <cellStyle name="Normal 41 22 4 3 2 2 3" xfId="23436" xr:uid="{00000000-0005-0000-0000-00003D660000}"/>
    <cellStyle name="Normal 41 22 4 3 2 2 3 2" xfId="45073" xr:uid="{00000000-0005-0000-0000-00003E660000}"/>
    <cellStyle name="Normal 41 22 4 3 2 2 4" xfId="39089" xr:uid="{00000000-0005-0000-0000-00003F660000}"/>
    <cellStyle name="Normal 41 22 4 3 2 3" xfId="26421" xr:uid="{00000000-0005-0000-0000-000040660000}"/>
    <cellStyle name="Normal 41 22 4 3 2 3 2" xfId="48035" xr:uid="{00000000-0005-0000-0000-000041660000}"/>
    <cellStyle name="Normal 41 22 4 3 2 4" xfId="20454" xr:uid="{00000000-0005-0000-0000-000042660000}"/>
    <cellStyle name="Normal 41 22 4 3 2 4 2" xfId="42096" xr:uid="{00000000-0005-0000-0000-000043660000}"/>
    <cellStyle name="Normal 41 22 4 3 2 5" xfId="36086" xr:uid="{00000000-0005-0000-0000-000044660000}"/>
    <cellStyle name="Normal 41 22 4 3 3" xfId="15323" xr:uid="{00000000-0005-0000-0000-000045660000}"/>
    <cellStyle name="Normal 41 22 4 3 3 2" xfId="18408" xr:uid="{00000000-0005-0000-0000-000046660000}"/>
    <cellStyle name="Normal 41 22 4 3 3 2 2" xfId="30375" xr:uid="{00000000-0005-0000-0000-000047660000}"/>
    <cellStyle name="Normal 41 22 4 3 3 2 2 2" xfId="51981" xr:uid="{00000000-0005-0000-0000-000048660000}"/>
    <cellStyle name="Normal 41 22 4 3 3 2 3" xfId="24408" xr:uid="{00000000-0005-0000-0000-000049660000}"/>
    <cellStyle name="Normal 41 22 4 3 3 2 3 2" xfId="46045" xr:uid="{00000000-0005-0000-0000-00004A660000}"/>
    <cellStyle name="Normal 41 22 4 3 3 2 4" xfId="40063" xr:uid="{00000000-0005-0000-0000-00004B660000}"/>
    <cellStyle name="Normal 41 22 4 3 3 3" xfId="27393" xr:uid="{00000000-0005-0000-0000-00004C660000}"/>
    <cellStyle name="Normal 41 22 4 3 3 3 2" xfId="49007" xr:uid="{00000000-0005-0000-0000-00004D660000}"/>
    <cellStyle name="Normal 41 22 4 3 3 4" xfId="21426" xr:uid="{00000000-0005-0000-0000-00004E660000}"/>
    <cellStyle name="Normal 41 22 4 3 3 4 2" xfId="43068" xr:uid="{00000000-0005-0000-0000-00004F660000}"/>
    <cellStyle name="Normal 41 22 4 3 3 5" xfId="37060" xr:uid="{00000000-0005-0000-0000-000050660000}"/>
    <cellStyle name="Normal 41 22 4 3 4" xfId="16457" xr:uid="{00000000-0005-0000-0000-000051660000}"/>
    <cellStyle name="Normal 41 22 4 3 4 2" xfId="28427" xr:uid="{00000000-0005-0000-0000-000052660000}"/>
    <cellStyle name="Normal 41 22 4 3 4 2 2" xfId="50033" xr:uid="{00000000-0005-0000-0000-000053660000}"/>
    <cellStyle name="Normal 41 22 4 3 4 3" xfId="22460" xr:uid="{00000000-0005-0000-0000-000054660000}"/>
    <cellStyle name="Normal 41 22 4 3 4 3 2" xfId="44097" xr:uid="{00000000-0005-0000-0000-000055660000}"/>
    <cellStyle name="Normal 41 22 4 3 4 4" xfId="38112" xr:uid="{00000000-0005-0000-0000-000056660000}"/>
    <cellStyle name="Normal 41 22 4 3 5" xfId="25445" xr:uid="{00000000-0005-0000-0000-000057660000}"/>
    <cellStyle name="Normal 41 22 4 3 5 2" xfId="47062" xr:uid="{00000000-0005-0000-0000-000058660000}"/>
    <cellStyle name="Normal 41 22 4 3 6" xfId="19478" xr:uid="{00000000-0005-0000-0000-000059660000}"/>
    <cellStyle name="Normal 41 22 4 3 6 2" xfId="41120" xr:uid="{00000000-0005-0000-0000-00005A660000}"/>
    <cellStyle name="Normal 41 22 4 3 7" xfId="35106" xr:uid="{00000000-0005-0000-0000-00005B660000}"/>
    <cellStyle name="Normal 41 22 4 4" xfId="13708" xr:uid="{00000000-0005-0000-0000-00005C660000}"/>
    <cellStyle name="Normal 41 22 4 4 2" xfId="16794" xr:uid="{00000000-0005-0000-0000-00005D660000}"/>
    <cellStyle name="Normal 41 22 4 4 2 2" xfId="28763" xr:uid="{00000000-0005-0000-0000-00005E660000}"/>
    <cellStyle name="Normal 41 22 4 4 2 2 2" xfId="50369" xr:uid="{00000000-0005-0000-0000-00005F660000}"/>
    <cellStyle name="Normal 41 22 4 4 2 3" xfId="22796" xr:uid="{00000000-0005-0000-0000-000060660000}"/>
    <cellStyle name="Normal 41 22 4 4 2 3 2" xfId="44433" xr:uid="{00000000-0005-0000-0000-000061660000}"/>
    <cellStyle name="Normal 41 22 4 4 2 4" xfId="38449" xr:uid="{00000000-0005-0000-0000-000062660000}"/>
    <cellStyle name="Normal 41 22 4 4 3" xfId="25781" xr:uid="{00000000-0005-0000-0000-000063660000}"/>
    <cellStyle name="Normal 41 22 4 4 3 2" xfId="47395" xr:uid="{00000000-0005-0000-0000-000064660000}"/>
    <cellStyle name="Normal 41 22 4 4 4" xfId="19814" xr:uid="{00000000-0005-0000-0000-000065660000}"/>
    <cellStyle name="Normal 41 22 4 4 4 2" xfId="41456" xr:uid="{00000000-0005-0000-0000-000066660000}"/>
    <cellStyle name="Normal 41 22 4 4 5" xfId="35445" xr:uid="{00000000-0005-0000-0000-000067660000}"/>
    <cellStyle name="Normal 41 22 4 5" xfId="14682" xr:uid="{00000000-0005-0000-0000-000068660000}"/>
    <cellStyle name="Normal 41 22 4 5 2" xfId="17767" xr:uid="{00000000-0005-0000-0000-000069660000}"/>
    <cellStyle name="Normal 41 22 4 5 2 2" xfId="29735" xr:uid="{00000000-0005-0000-0000-00006A660000}"/>
    <cellStyle name="Normal 41 22 4 5 2 2 2" xfId="51341" xr:uid="{00000000-0005-0000-0000-00006B660000}"/>
    <cellStyle name="Normal 41 22 4 5 2 3" xfId="23768" xr:uid="{00000000-0005-0000-0000-00006C660000}"/>
    <cellStyle name="Normal 41 22 4 5 2 3 2" xfId="45405" xr:uid="{00000000-0005-0000-0000-00006D660000}"/>
    <cellStyle name="Normal 41 22 4 5 2 4" xfId="39422" xr:uid="{00000000-0005-0000-0000-00006E660000}"/>
    <cellStyle name="Normal 41 22 4 5 3" xfId="26753" xr:uid="{00000000-0005-0000-0000-00006F660000}"/>
    <cellStyle name="Normal 41 22 4 5 3 2" xfId="48367" xr:uid="{00000000-0005-0000-0000-000070660000}"/>
    <cellStyle name="Normal 41 22 4 5 4" xfId="20786" xr:uid="{00000000-0005-0000-0000-000071660000}"/>
    <cellStyle name="Normal 41 22 4 5 4 2" xfId="42428" xr:uid="{00000000-0005-0000-0000-000072660000}"/>
    <cellStyle name="Normal 41 22 4 5 5" xfId="36419" xr:uid="{00000000-0005-0000-0000-000073660000}"/>
    <cellStyle name="Normal 41 22 4 6" xfId="15795" xr:uid="{00000000-0005-0000-0000-000074660000}"/>
    <cellStyle name="Normal 41 22 4 6 2" xfId="27767" xr:uid="{00000000-0005-0000-0000-000075660000}"/>
    <cellStyle name="Normal 41 22 4 6 2 2" xfId="49373" xr:uid="{00000000-0005-0000-0000-000076660000}"/>
    <cellStyle name="Normal 41 22 4 6 3" xfId="21800" xr:uid="{00000000-0005-0000-0000-000077660000}"/>
    <cellStyle name="Normal 41 22 4 6 3 2" xfId="43437" xr:uid="{00000000-0005-0000-0000-000078660000}"/>
    <cellStyle name="Normal 41 22 4 6 4" xfId="37450" xr:uid="{00000000-0005-0000-0000-000079660000}"/>
    <cellStyle name="Normal 41 22 4 7" xfId="24782" xr:uid="{00000000-0005-0000-0000-00007A660000}"/>
    <cellStyle name="Normal 41 22 4 7 2" xfId="46402" xr:uid="{00000000-0005-0000-0000-00007B660000}"/>
    <cellStyle name="Normal 41 22 4 8" xfId="18815" xr:uid="{00000000-0005-0000-0000-00007C660000}"/>
    <cellStyle name="Normal 41 22 4 8 2" xfId="40457" xr:uid="{00000000-0005-0000-0000-00007D660000}"/>
    <cellStyle name="Normal 41 22 4 9" xfId="31697" xr:uid="{00000000-0005-0000-0000-00007E660000}"/>
    <cellStyle name="Normal 41 22 5" xfId="8204" xr:uid="{00000000-0005-0000-0000-00007F660000}"/>
    <cellStyle name="Normal 41 22 5 2" xfId="13114" xr:uid="{00000000-0005-0000-0000-000080660000}"/>
    <cellStyle name="Normal 41 22 5 2 2" xfId="14113" xr:uid="{00000000-0005-0000-0000-000081660000}"/>
    <cellStyle name="Normal 41 22 5 2 2 2" xfId="17198" xr:uid="{00000000-0005-0000-0000-000082660000}"/>
    <cellStyle name="Normal 41 22 5 2 2 2 2" xfId="29167" xr:uid="{00000000-0005-0000-0000-000083660000}"/>
    <cellStyle name="Normal 41 22 5 2 2 2 2 2" xfId="50773" xr:uid="{00000000-0005-0000-0000-000084660000}"/>
    <cellStyle name="Normal 41 22 5 2 2 2 3" xfId="23200" xr:uid="{00000000-0005-0000-0000-000085660000}"/>
    <cellStyle name="Normal 41 22 5 2 2 2 3 2" xfId="44837" xr:uid="{00000000-0005-0000-0000-000086660000}"/>
    <cellStyle name="Normal 41 22 5 2 2 2 4" xfId="38853" xr:uid="{00000000-0005-0000-0000-000087660000}"/>
    <cellStyle name="Normal 41 22 5 2 2 3" xfId="26185" xr:uid="{00000000-0005-0000-0000-000088660000}"/>
    <cellStyle name="Normal 41 22 5 2 2 3 2" xfId="47799" xr:uid="{00000000-0005-0000-0000-000089660000}"/>
    <cellStyle name="Normal 41 22 5 2 2 4" xfId="20218" xr:uid="{00000000-0005-0000-0000-00008A660000}"/>
    <cellStyle name="Normal 41 22 5 2 2 4 2" xfId="41860" xr:uid="{00000000-0005-0000-0000-00008B660000}"/>
    <cellStyle name="Normal 41 22 5 2 2 5" xfId="35850" xr:uid="{00000000-0005-0000-0000-00008C660000}"/>
    <cellStyle name="Normal 41 22 5 2 3" xfId="15087" xr:uid="{00000000-0005-0000-0000-00008D660000}"/>
    <cellStyle name="Normal 41 22 5 2 3 2" xfId="18172" xr:uid="{00000000-0005-0000-0000-00008E660000}"/>
    <cellStyle name="Normal 41 22 5 2 3 2 2" xfId="30139" xr:uid="{00000000-0005-0000-0000-00008F660000}"/>
    <cellStyle name="Normal 41 22 5 2 3 2 2 2" xfId="51745" xr:uid="{00000000-0005-0000-0000-000090660000}"/>
    <cellStyle name="Normal 41 22 5 2 3 2 3" xfId="24172" xr:uid="{00000000-0005-0000-0000-000091660000}"/>
    <cellStyle name="Normal 41 22 5 2 3 2 3 2" xfId="45809" xr:uid="{00000000-0005-0000-0000-000092660000}"/>
    <cellStyle name="Normal 41 22 5 2 3 2 4" xfId="39827" xr:uid="{00000000-0005-0000-0000-000093660000}"/>
    <cellStyle name="Normal 41 22 5 2 3 3" xfId="27157" xr:uid="{00000000-0005-0000-0000-000094660000}"/>
    <cellStyle name="Normal 41 22 5 2 3 3 2" xfId="48771" xr:uid="{00000000-0005-0000-0000-000095660000}"/>
    <cellStyle name="Normal 41 22 5 2 3 4" xfId="21190" xr:uid="{00000000-0005-0000-0000-000096660000}"/>
    <cellStyle name="Normal 41 22 5 2 3 4 2" xfId="42832" xr:uid="{00000000-0005-0000-0000-000097660000}"/>
    <cellStyle name="Normal 41 22 5 2 3 5" xfId="36824" xr:uid="{00000000-0005-0000-0000-000098660000}"/>
    <cellStyle name="Normal 41 22 5 2 4" xfId="16221" xr:uid="{00000000-0005-0000-0000-000099660000}"/>
    <cellStyle name="Normal 41 22 5 2 4 2" xfId="28191" xr:uid="{00000000-0005-0000-0000-00009A660000}"/>
    <cellStyle name="Normal 41 22 5 2 4 2 2" xfId="49797" xr:uid="{00000000-0005-0000-0000-00009B660000}"/>
    <cellStyle name="Normal 41 22 5 2 4 3" xfId="22224" xr:uid="{00000000-0005-0000-0000-00009C660000}"/>
    <cellStyle name="Normal 41 22 5 2 4 3 2" xfId="43861" xr:uid="{00000000-0005-0000-0000-00009D660000}"/>
    <cellStyle name="Normal 41 22 5 2 4 4" xfId="37876" xr:uid="{00000000-0005-0000-0000-00009E660000}"/>
    <cellStyle name="Normal 41 22 5 2 5" xfId="25209" xr:uid="{00000000-0005-0000-0000-00009F660000}"/>
    <cellStyle name="Normal 41 22 5 2 5 2" xfId="46826" xr:uid="{00000000-0005-0000-0000-0000A0660000}"/>
    <cellStyle name="Normal 41 22 5 2 6" xfId="19242" xr:uid="{00000000-0005-0000-0000-0000A1660000}"/>
    <cellStyle name="Normal 41 22 5 2 6 2" xfId="40884" xr:uid="{00000000-0005-0000-0000-0000A2660000}"/>
    <cellStyle name="Normal 41 22 5 2 7" xfId="34870" xr:uid="{00000000-0005-0000-0000-0000A3660000}"/>
    <cellStyle name="Normal 41 22 5 3" xfId="13434" xr:uid="{00000000-0005-0000-0000-0000A4660000}"/>
    <cellStyle name="Normal 41 22 5 3 2" xfId="14433" xr:uid="{00000000-0005-0000-0000-0000A5660000}"/>
    <cellStyle name="Normal 41 22 5 3 2 2" xfId="17518" xr:uid="{00000000-0005-0000-0000-0000A6660000}"/>
    <cellStyle name="Normal 41 22 5 3 2 2 2" xfId="29487" xr:uid="{00000000-0005-0000-0000-0000A7660000}"/>
    <cellStyle name="Normal 41 22 5 3 2 2 2 2" xfId="51093" xr:uid="{00000000-0005-0000-0000-0000A8660000}"/>
    <cellStyle name="Normal 41 22 5 3 2 2 3" xfId="23520" xr:uid="{00000000-0005-0000-0000-0000A9660000}"/>
    <cellStyle name="Normal 41 22 5 3 2 2 3 2" xfId="45157" xr:uid="{00000000-0005-0000-0000-0000AA660000}"/>
    <cellStyle name="Normal 41 22 5 3 2 2 4" xfId="39173" xr:uid="{00000000-0005-0000-0000-0000AB660000}"/>
    <cellStyle name="Normal 41 22 5 3 2 3" xfId="26505" xr:uid="{00000000-0005-0000-0000-0000AC660000}"/>
    <cellStyle name="Normal 41 22 5 3 2 3 2" xfId="48119" xr:uid="{00000000-0005-0000-0000-0000AD660000}"/>
    <cellStyle name="Normal 41 22 5 3 2 4" xfId="20538" xr:uid="{00000000-0005-0000-0000-0000AE660000}"/>
    <cellStyle name="Normal 41 22 5 3 2 4 2" xfId="42180" xr:uid="{00000000-0005-0000-0000-0000AF660000}"/>
    <cellStyle name="Normal 41 22 5 3 2 5" xfId="36170" xr:uid="{00000000-0005-0000-0000-0000B0660000}"/>
    <cellStyle name="Normal 41 22 5 3 3" xfId="15407" xr:uid="{00000000-0005-0000-0000-0000B1660000}"/>
    <cellStyle name="Normal 41 22 5 3 3 2" xfId="18492" xr:uid="{00000000-0005-0000-0000-0000B2660000}"/>
    <cellStyle name="Normal 41 22 5 3 3 2 2" xfId="30459" xr:uid="{00000000-0005-0000-0000-0000B3660000}"/>
    <cellStyle name="Normal 41 22 5 3 3 2 2 2" xfId="52065" xr:uid="{00000000-0005-0000-0000-0000B4660000}"/>
    <cellStyle name="Normal 41 22 5 3 3 2 3" xfId="24492" xr:uid="{00000000-0005-0000-0000-0000B5660000}"/>
    <cellStyle name="Normal 41 22 5 3 3 2 3 2" xfId="46129" xr:uid="{00000000-0005-0000-0000-0000B6660000}"/>
    <cellStyle name="Normal 41 22 5 3 3 2 4" xfId="40147" xr:uid="{00000000-0005-0000-0000-0000B7660000}"/>
    <cellStyle name="Normal 41 22 5 3 3 3" xfId="27477" xr:uid="{00000000-0005-0000-0000-0000B8660000}"/>
    <cellStyle name="Normal 41 22 5 3 3 3 2" xfId="49091" xr:uid="{00000000-0005-0000-0000-0000B9660000}"/>
    <cellStyle name="Normal 41 22 5 3 3 4" xfId="21510" xr:uid="{00000000-0005-0000-0000-0000BA660000}"/>
    <cellStyle name="Normal 41 22 5 3 3 4 2" xfId="43152" xr:uid="{00000000-0005-0000-0000-0000BB660000}"/>
    <cellStyle name="Normal 41 22 5 3 3 5" xfId="37144" xr:uid="{00000000-0005-0000-0000-0000BC660000}"/>
    <cellStyle name="Normal 41 22 5 3 4" xfId="16541" xr:uid="{00000000-0005-0000-0000-0000BD660000}"/>
    <cellStyle name="Normal 41 22 5 3 4 2" xfId="28511" xr:uid="{00000000-0005-0000-0000-0000BE660000}"/>
    <cellStyle name="Normal 41 22 5 3 4 2 2" xfId="50117" xr:uid="{00000000-0005-0000-0000-0000BF660000}"/>
    <cellStyle name="Normal 41 22 5 3 4 3" xfId="22544" xr:uid="{00000000-0005-0000-0000-0000C0660000}"/>
    <cellStyle name="Normal 41 22 5 3 4 3 2" xfId="44181" xr:uid="{00000000-0005-0000-0000-0000C1660000}"/>
    <cellStyle name="Normal 41 22 5 3 4 4" xfId="38196" xr:uid="{00000000-0005-0000-0000-0000C2660000}"/>
    <cellStyle name="Normal 41 22 5 3 5" xfId="25529" xr:uid="{00000000-0005-0000-0000-0000C3660000}"/>
    <cellStyle name="Normal 41 22 5 3 5 2" xfId="47146" xr:uid="{00000000-0005-0000-0000-0000C4660000}"/>
    <cellStyle name="Normal 41 22 5 3 6" xfId="19562" xr:uid="{00000000-0005-0000-0000-0000C5660000}"/>
    <cellStyle name="Normal 41 22 5 3 6 2" xfId="41204" xr:uid="{00000000-0005-0000-0000-0000C6660000}"/>
    <cellStyle name="Normal 41 22 5 3 7" xfId="35190" xr:uid="{00000000-0005-0000-0000-0000C7660000}"/>
    <cellStyle name="Normal 41 22 5 4" xfId="13792" xr:uid="{00000000-0005-0000-0000-0000C8660000}"/>
    <cellStyle name="Normal 41 22 5 4 2" xfId="16878" xr:uid="{00000000-0005-0000-0000-0000C9660000}"/>
    <cellStyle name="Normal 41 22 5 4 2 2" xfId="28847" xr:uid="{00000000-0005-0000-0000-0000CA660000}"/>
    <cellStyle name="Normal 41 22 5 4 2 2 2" xfId="50453" xr:uid="{00000000-0005-0000-0000-0000CB660000}"/>
    <cellStyle name="Normal 41 22 5 4 2 3" xfId="22880" xr:uid="{00000000-0005-0000-0000-0000CC660000}"/>
    <cellStyle name="Normal 41 22 5 4 2 3 2" xfId="44517" xr:uid="{00000000-0005-0000-0000-0000CD660000}"/>
    <cellStyle name="Normal 41 22 5 4 2 4" xfId="38533" xr:uid="{00000000-0005-0000-0000-0000CE660000}"/>
    <cellStyle name="Normal 41 22 5 4 3" xfId="25865" xr:uid="{00000000-0005-0000-0000-0000CF660000}"/>
    <cellStyle name="Normal 41 22 5 4 3 2" xfId="47479" xr:uid="{00000000-0005-0000-0000-0000D0660000}"/>
    <cellStyle name="Normal 41 22 5 4 4" xfId="19898" xr:uid="{00000000-0005-0000-0000-0000D1660000}"/>
    <cellStyle name="Normal 41 22 5 4 4 2" xfId="41540" xr:uid="{00000000-0005-0000-0000-0000D2660000}"/>
    <cellStyle name="Normal 41 22 5 4 5" xfId="35529" xr:uid="{00000000-0005-0000-0000-0000D3660000}"/>
    <cellStyle name="Normal 41 22 5 5" xfId="14766" xr:uid="{00000000-0005-0000-0000-0000D4660000}"/>
    <cellStyle name="Normal 41 22 5 5 2" xfId="17851" xr:uid="{00000000-0005-0000-0000-0000D5660000}"/>
    <cellStyle name="Normal 41 22 5 5 2 2" xfId="29819" xr:uid="{00000000-0005-0000-0000-0000D6660000}"/>
    <cellStyle name="Normal 41 22 5 5 2 2 2" xfId="51425" xr:uid="{00000000-0005-0000-0000-0000D7660000}"/>
    <cellStyle name="Normal 41 22 5 5 2 3" xfId="23852" xr:uid="{00000000-0005-0000-0000-0000D8660000}"/>
    <cellStyle name="Normal 41 22 5 5 2 3 2" xfId="45489" xr:uid="{00000000-0005-0000-0000-0000D9660000}"/>
    <cellStyle name="Normal 41 22 5 5 2 4" xfId="39506" xr:uid="{00000000-0005-0000-0000-0000DA660000}"/>
    <cellStyle name="Normal 41 22 5 5 3" xfId="26837" xr:uid="{00000000-0005-0000-0000-0000DB660000}"/>
    <cellStyle name="Normal 41 22 5 5 3 2" xfId="48451" xr:uid="{00000000-0005-0000-0000-0000DC660000}"/>
    <cellStyle name="Normal 41 22 5 5 4" xfId="20870" xr:uid="{00000000-0005-0000-0000-0000DD660000}"/>
    <cellStyle name="Normal 41 22 5 5 4 2" xfId="42512" xr:uid="{00000000-0005-0000-0000-0000DE660000}"/>
    <cellStyle name="Normal 41 22 5 5 5" xfId="36503" xr:uid="{00000000-0005-0000-0000-0000DF660000}"/>
    <cellStyle name="Normal 41 22 5 6" xfId="15879" xr:uid="{00000000-0005-0000-0000-0000E0660000}"/>
    <cellStyle name="Normal 41 22 5 6 2" xfId="27851" xr:uid="{00000000-0005-0000-0000-0000E1660000}"/>
    <cellStyle name="Normal 41 22 5 6 2 2" xfId="49457" xr:uid="{00000000-0005-0000-0000-0000E2660000}"/>
    <cellStyle name="Normal 41 22 5 6 3" xfId="21884" xr:uid="{00000000-0005-0000-0000-0000E3660000}"/>
    <cellStyle name="Normal 41 22 5 6 3 2" xfId="43521" xr:uid="{00000000-0005-0000-0000-0000E4660000}"/>
    <cellStyle name="Normal 41 22 5 6 4" xfId="37534" xr:uid="{00000000-0005-0000-0000-0000E5660000}"/>
    <cellStyle name="Normal 41 22 5 7" xfId="24866" xr:uid="{00000000-0005-0000-0000-0000E6660000}"/>
    <cellStyle name="Normal 41 22 5 7 2" xfId="46486" xr:uid="{00000000-0005-0000-0000-0000E7660000}"/>
    <cellStyle name="Normal 41 22 5 8" xfId="18899" xr:uid="{00000000-0005-0000-0000-0000E8660000}"/>
    <cellStyle name="Normal 41 22 5 8 2" xfId="40541" xr:uid="{00000000-0005-0000-0000-0000E9660000}"/>
    <cellStyle name="Normal 41 22 5 9" xfId="31869" xr:uid="{00000000-0005-0000-0000-0000EA660000}"/>
    <cellStyle name="Normal 41 22 6" xfId="7862" xr:uid="{00000000-0005-0000-0000-0000EB660000}"/>
    <cellStyle name="Normal 41 22 6 2" xfId="13087" xr:uid="{00000000-0005-0000-0000-0000EC660000}"/>
    <cellStyle name="Normal 41 22 6 2 2" xfId="14086" xr:uid="{00000000-0005-0000-0000-0000ED660000}"/>
    <cellStyle name="Normal 41 22 6 2 2 2" xfId="17171" xr:uid="{00000000-0005-0000-0000-0000EE660000}"/>
    <cellStyle name="Normal 41 22 6 2 2 2 2" xfId="29140" xr:uid="{00000000-0005-0000-0000-0000EF660000}"/>
    <cellStyle name="Normal 41 22 6 2 2 2 2 2" xfId="50746" xr:uid="{00000000-0005-0000-0000-0000F0660000}"/>
    <cellStyle name="Normal 41 22 6 2 2 2 3" xfId="23173" xr:uid="{00000000-0005-0000-0000-0000F1660000}"/>
    <cellStyle name="Normal 41 22 6 2 2 2 3 2" xfId="44810" xr:uid="{00000000-0005-0000-0000-0000F2660000}"/>
    <cellStyle name="Normal 41 22 6 2 2 2 4" xfId="38826" xr:uid="{00000000-0005-0000-0000-0000F3660000}"/>
    <cellStyle name="Normal 41 22 6 2 2 3" xfId="26158" xr:uid="{00000000-0005-0000-0000-0000F4660000}"/>
    <cellStyle name="Normal 41 22 6 2 2 3 2" xfId="47772" xr:uid="{00000000-0005-0000-0000-0000F5660000}"/>
    <cellStyle name="Normal 41 22 6 2 2 4" xfId="20191" xr:uid="{00000000-0005-0000-0000-0000F6660000}"/>
    <cellStyle name="Normal 41 22 6 2 2 4 2" xfId="41833" xr:uid="{00000000-0005-0000-0000-0000F7660000}"/>
    <cellStyle name="Normal 41 22 6 2 2 5" xfId="35823" xr:uid="{00000000-0005-0000-0000-0000F8660000}"/>
    <cellStyle name="Normal 41 22 6 2 3" xfId="15060" xr:uid="{00000000-0005-0000-0000-0000F9660000}"/>
    <cellStyle name="Normal 41 22 6 2 3 2" xfId="18145" xr:uid="{00000000-0005-0000-0000-0000FA660000}"/>
    <cellStyle name="Normal 41 22 6 2 3 2 2" xfId="30112" xr:uid="{00000000-0005-0000-0000-0000FB660000}"/>
    <cellStyle name="Normal 41 22 6 2 3 2 2 2" xfId="51718" xr:uid="{00000000-0005-0000-0000-0000FC660000}"/>
    <cellStyle name="Normal 41 22 6 2 3 2 3" xfId="24145" xr:uid="{00000000-0005-0000-0000-0000FD660000}"/>
    <cellStyle name="Normal 41 22 6 2 3 2 3 2" xfId="45782" xr:uid="{00000000-0005-0000-0000-0000FE660000}"/>
    <cellStyle name="Normal 41 22 6 2 3 2 4" xfId="39800" xr:uid="{00000000-0005-0000-0000-0000FF660000}"/>
    <cellStyle name="Normal 41 22 6 2 3 3" xfId="27130" xr:uid="{00000000-0005-0000-0000-000000670000}"/>
    <cellStyle name="Normal 41 22 6 2 3 3 2" xfId="48744" xr:uid="{00000000-0005-0000-0000-000001670000}"/>
    <cellStyle name="Normal 41 22 6 2 3 4" xfId="21163" xr:uid="{00000000-0005-0000-0000-000002670000}"/>
    <cellStyle name="Normal 41 22 6 2 3 4 2" xfId="42805" xr:uid="{00000000-0005-0000-0000-000003670000}"/>
    <cellStyle name="Normal 41 22 6 2 3 5" xfId="36797" xr:uid="{00000000-0005-0000-0000-000004670000}"/>
    <cellStyle name="Normal 41 22 6 2 4" xfId="16194" xr:uid="{00000000-0005-0000-0000-000005670000}"/>
    <cellStyle name="Normal 41 22 6 2 4 2" xfId="28164" xr:uid="{00000000-0005-0000-0000-000006670000}"/>
    <cellStyle name="Normal 41 22 6 2 4 2 2" xfId="49770" xr:uid="{00000000-0005-0000-0000-000007670000}"/>
    <cellStyle name="Normal 41 22 6 2 4 3" xfId="22197" xr:uid="{00000000-0005-0000-0000-000008670000}"/>
    <cellStyle name="Normal 41 22 6 2 4 3 2" xfId="43834" xr:uid="{00000000-0005-0000-0000-000009670000}"/>
    <cellStyle name="Normal 41 22 6 2 4 4" xfId="37849" xr:uid="{00000000-0005-0000-0000-00000A670000}"/>
    <cellStyle name="Normal 41 22 6 2 5" xfId="25182" xr:uid="{00000000-0005-0000-0000-00000B670000}"/>
    <cellStyle name="Normal 41 22 6 2 5 2" xfId="46799" xr:uid="{00000000-0005-0000-0000-00000C670000}"/>
    <cellStyle name="Normal 41 22 6 2 6" xfId="19215" xr:uid="{00000000-0005-0000-0000-00000D670000}"/>
    <cellStyle name="Normal 41 22 6 2 6 2" xfId="40857" xr:uid="{00000000-0005-0000-0000-00000E670000}"/>
    <cellStyle name="Normal 41 22 6 2 7" xfId="34843" xr:uid="{00000000-0005-0000-0000-00000F670000}"/>
    <cellStyle name="Normal 41 22 6 3" xfId="13407" xr:uid="{00000000-0005-0000-0000-000010670000}"/>
    <cellStyle name="Normal 41 22 6 3 2" xfId="14406" xr:uid="{00000000-0005-0000-0000-000011670000}"/>
    <cellStyle name="Normal 41 22 6 3 2 2" xfId="17491" xr:uid="{00000000-0005-0000-0000-000012670000}"/>
    <cellStyle name="Normal 41 22 6 3 2 2 2" xfId="29460" xr:uid="{00000000-0005-0000-0000-000013670000}"/>
    <cellStyle name="Normal 41 22 6 3 2 2 2 2" xfId="51066" xr:uid="{00000000-0005-0000-0000-000014670000}"/>
    <cellStyle name="Normal 41 22 6 3 2 2 3" xfId="23493" xr:uid="{00000000-0005-0000-0000-000015670000}"/>
    <cellStyle name="Normal 41 22 6 3 2 2 3 2" xfId="45130" xr:uid="{00000000-0005-0000-0000-000016670000}"/>
    <cellStyle name="Normal 41 22 6 3 2 2 4" xfId="39146" xr:uid="{00000000-0005-0000-0000-000017670000}"/>
    <cellStyle name="Normal 41 22 6 3 2 3" xfId="26478" xr:uid="{00000000-0005-0000-0000-000018670000}"/>
    <cellStyle name="Normal 41 22 6 3 2 3 2" xfId="48092" xr:uid="{00000000-0005-0000-0000-000019670000}"/>
    <cellStyle name="Normal 41 22 6 3 2 4" xfId="20511" xr:uid="{00000000-0005-0000-0000-00001A670000}"/>
    <cellStyle name="Normal 41 22 6 3 2 4 2" xfId="42153" xr:uid="{00000000-0005-0000-0000-00001B670000}"/>
    <cellStyle name="Normal 41 22 6 3 2 5" xfId="36143" xr:uid="{00000000-0005-0000-0000-00001C670000}"/>
    <cellStyle name="Normal 41 22 6 3 3" xfId="15380" xr:uid="{00000000-0005-0000-0000-00001D670000}"/>
    <cellStyle name="Normal 41 22 6 3 3 2" xfId="18465" xr:uid="{00000000-0005-0000-0000-00001E670000}"/>
    <cellStyle name="Normal 41 22 6 3 3 2 2" xfId="30432" xr:uid="{00000000-0005-0000-0000-00001F670000}"/>
    <cellStyle name="Normal 41 22 6 3 3 2 2 2" xfId="52038" xr:uid="{00000000-0005-0000-0000-000020670000}"/>
    <cellStyle name="Normal 41 22 6 3 3 2 3" xfId="24465" xr:uid="{00000000-0005-0000-0000-000021670000}"/>
    <cellStyle name="Normal 41 22 6 3 3 2 3 2" xfId="46102" xr:uid="{00000000-0005-0000-0000-000022670000}"/>
    <cellStyle name="Normal 41 22 6 3 3 2 4" xfId="40120" xr:uid="{00000000-0005-0000-0000-000023670000}"/>
    <cellStyle name="Normal 41 22 6 3 3 3" xfId="27450" xr:uid="{00000000-0005-0000-0000-000024670000}"/>
    <cellStyle name="Normal 41 22 6 3 3 3 2" xfId="49064" xr:uid="{00000000-0005-0000-0000-000025670000}"/>
    <cellStyle name="Normal 41 22 6 3 3 4" xfId="21483" xr:uid="{00000000-0005-0000-0000-000026670000}"/>
    <cellStyle name="Normal 41 22 6 3 3 4 2" xfId="43125" xr:uid="{00000000-0005-0000-0000-000027670000}"/>
    <cellStyle name="Normal 41 22 6 3 3 5" xfId="37117" xr:uid="{00000000-0005-0000-0000-000028670000}"/>
    <cellStyle name="Normal 41 22 6 3 4" xfId="16514" xr:uid="{00000000-0005-0000-0000-000029670000}"/>
    <cellStyle name="Normal 41 22 6 3 4 2" xfId="28484" xr:uid="{00000000-0005-0000-0000-00002A670000}"/>
    <cellStyle name="Normal 41 22 6 3 4 2 2" xfId="50090" xr:uid="{00000000-0005-0000-0000-00002B670000}"/>
    <cellStyle name="Normal 41 22 6 3 4 3" xfId="22517" xr:uid="{00000000-0005-0000-0000-00002C670000}"/>
    <cellStyle name="Normal 41 22 6 3 4 3 2" xfId="44154" xr:uid="{00000000-0005-0000-0000-00002D670000}"/>
    <cellStyle name="Normal 41 22 6 3 4 4" xfId="38169" xr:uid="{00000000-0005-0000-0000-00002E670000}"/>
    <cellStyle name="Normal 41 22 6 3 5" xfId="25502" xr:uid="{00000000-0005-0000-0000-00002F670000}"/>
    <cellStyle name="Normal 41 22 6 3 5 2" xfId="47119" xr:uid="{00000000-0005-0000-0000-000030670000}"/>
    <cellStyle name="Normal 41 22 6 3 6" xfId="19535" xr:uid="{00000000-0005-0000-0000-000031670000}"/>
    <cellStyle name="Normal 41 22 6 3 6 2" xfId="41177" xr:uid="{00000000-0005-0000-0000-000032670000}"/>
    <cellStyle name="Normal 41 22 6 3 7" xfId="35163" xr:uid="{00000000-0005-0000-0000-000033670000}"/>
    <cellStyle name="Normal 41 22 6 4" xfId="13765" xr:uid="{00000000-0005-0000-0000-000034670000}"/>
    <cellStyle name="Normal 41 22 6 4 2" xfId="16851" xr:uid="{00000000-0005-0000-0000-000035670000}"/>
    <cellStyle name="Normal 41 22 6 4 2 2" xfId="28820" xr:uid="{00000000-0005-0000-0000-000036670000}"/>
    <cellStyle name="Normal 41 22 6 4 2 2 2" xfId="50426" xr:uid="{00000000-0005-0000-0000-000037670000}"/>
    <cellStyle name="Normal 41 22 6 4 2 3" xfId="22853" xr:uid="{00000000-0005-0000-0000-000038670000}"/>
    <cellStyle name="Normal 41 22 6 4 2 3 2" xfId="44490" xr:uid="{00000000-0005-0000-0000-000039670000}"/>
    <cellStyle name="Normal 41 22 6 4 2 4" xfId="38506" xr:uid="{00000000-0005-0000-0000-00003A670000}"/>
    <cellStyle name="Normal 41 22 6 4 3" xfId="25838" xr:uid="{00000000-0005-0000-0000-00003B670000}"/>
    <cellStyle name="Normal 41 22 6 4 3 2" xfId="47452" xr:uid="{00000000-0005-0000-0000-00003C670000}"/>
    <cellStyle name="Normal 41 22 6 4 4" xfId="19871" xr:uid="{00000000-0005-0000-0000-00003D670000}"/>
    <cellStyle name="Normal 41 22 6 4 4 2" xfId="41513" xr:uid="{00000000-0005-0000-0000-00003E670000}"/>
    <cellStyle name="Normal 41 22 6 4 5" xfId="35502" xr:uid="{00000000-0005-0000-0000-00003F670000}"/>
    <cellStyle name="Normal 41 22 6 5" xfId="14739" xr:uid="{00000000-0005-0000-0000-000040670000}"/>
    <cellStyle name="Normal 41 22 6 5 2" xfId="17824" xr:uid="{00000000-0005-0000-0000-000041670000}"/>
    <cellStyle name="Normal 41 22 6 5 2 2" xfId="29792" xr:uid="{00000000-0005-0000-0000-000042670000}"/>
    <cellStyle name="Normal 41 22 6 5 2 2 2" xfId="51398" xr:uid="{00000000-0005-0000-0000-000043670000}"/>
    <cellStyle name="Normal 41 22 6 5 2 3" xfId="23825" xr:uid="{00000000-0005-0000-0000-000044670000}"/>
    <cellStyle name="Normal 41 22 6 5 2 3 2" xfId="45462" xr:uid="{00000000-0005-0000-0000-000045670000}"/>
    <cellStyle name="Normal 41 22 6 5 2 4" xfId="39479" xr:uid="{00000000-0005-0000-0000-000046670000}"/>
    <cellStyle name="Normal 41 22 6 5 3" xfId="26810" xr:uid="{00000000-0005-0000-0000-000047670000}"/>
    <cellStyle name="Normal 41 22 6 5 3 2" xfId="48424" xr:uid="{00000000-0005-0000-0000-000048670000}"/>
    <cellStyle name="Normal 41 22 6 5 4" xfId="20843" xr:uid="{00000000-0005-0000-0000-000049670000}"/>
    <cellStyle name="Normal 41 22 6 5 4 2" xfId="42485" xr:uid="{00000000-0005-0000-0000-00004A670000}"/>
    <cellStyle name="Normal 41 22 6 5 5" xfId="36476" xr:uid="{00000000-0005-0000-0000-00004B670000}"/>
    <cellStyle name="Normal 41 22 6 6" xfId="15852" xr:uid="{00000000-0005-0000-0000-00004C670000}"/>
    <cellStyle name="Normal 41 22 6 6 2" xfId="27824" xr:uid="{00000000-0005-0000-0000-00004D670000}"/>
    <cellStyle name="Normal 41 22 6 6 2 2" xfId="49430" xr:uid="{00000000-0005-0000-0000-00004E670000}"/>
    <cellStyle name="Normal 41 22 6 6 3" xfId="21857" xr:uid="{00000000-0005-0000-0000-00004F670000}"/>
    <cellStyle name="Normal 41 22 6 6 3 2" xfId="43494" xr:uid="{00000000-0005-0000-0000-000050670000}"/>
    <cellStyle name="Normal 41 22 6 6 4" xfId="37507" xr:uid="{00000000-0005-0000-0000-000051670000}"/>
    <cellStyle name="Normal 41 22 6 7" xfId="24839" xr:uid="{00000000-0005-0000-0000-000052670000}"/>
    <cellStyle name="Normal 41 22 6 7 2" xfId="46459" xr:uid="{00000000-0005-0000-0000-000053670000}"/>
    <cellStyle name="Normal 41 22 6 8" xfId="18872" xr:uid="{00000000-0005-0000-0000-000054670000}"/>
    <cellStyle name="Normal 41 22 6 8 2" xfId="40514" xr:uid="{00000000-0005-0000-0000-000055670000}"/>
    <cellStyle name="Normal 41 22 6 9" xfId="31829" xr:uid="{00000000-0005-0000-0000-000056670000}"/>
    <cellStyle name="Normal 41 22 7" xfId="8515" xr:uid="{00000000-0005-0000-0000-000057670000}"/>
    <cellStyle name="Normal 41 22 7 2" xfId="13157" xr:uid="{00000000-0005-0000-0000-000058670000}"/>
    <cellStyle name="Normal 41 22 7 2 2" xfId="14156" xr:uid="{00000000-0005-0000-0000-000059670000}"/>
    <cellStyle name="Normal 41 22 7 2 2 2" xfId="17241" xr:uid="{00000000-0005-0000-0000-00005A670000}"/>
    <cellStyle name="Normal 41 22 7 2 2 2 2" xfId="29210" xr:uid="{00000000-0005-0000-0000-00005B670000}"/>
    <cellStyle name="Normal 41 22 7 2 2 2 2 2" xfId="50816" xr:uid="{00000000-0005-0000-0000-00005C670000}"/>
    <cellStyle name="Normal 41 22 7 2 2 2 3" xfId="23243" xr:uid="{00000000-0005-0000-0000-00005D670000}"/>
    <cellStyle name="Normal 41 22 7 2 2 2 3 2" xfId="44880" xr:uid="{00000000-0005-0000-0000-00005E670000}"/>
    <cellStyle name="Normal 41 22 7 2 2 2 4" xfId="38896" xr:uid="{00000000-0005-0000-0000-00005F670000}"/>
    <cellStyle name="Normal 41 22 7 2 2 3" xfId="26228" xr:uid="{00000000-0005-0000-0000-000060670000}"/>
    <cellStyle name="Normal 41 22 7 2 2 3 2" xfId="47842" xr:uid="{00000000-0005-0000-0000-000061670000}"/>
    <cellStyle name="Normal 41 22 7 2 2 4" xfId="20261" xr:uid="{00000000-0005-0000-0000-000062670000}"/>
    <cellStyle name="Normal 41 22 7 2 2 4 2" xfId="41903" xr:uid="{00000000-0005-0000-0000-000063670000}"/>
    <cellStyle name="Normal 41 22 7 2 2 5" xfId="35893" xr:uid="{00000000-0005-0000-0000-000064670000}"/>
    <cellStyle name="Normal 41 22 7 2 3" xfId="15130" xr:uid="{00000000-0005-0000-0000-000065670000}"/>
    <cellStyle name="Normal 41 22 7 2 3 2" xfId="18215" xr:uid="{00000000-0005-0000-0000-000066670000}"/>
    <cellStyle name="Normal 41 22 7 2 3 2 2" xfId="30182" xr:uid="{00000000-0005-0000-0000-000067670000}"/>
    <cellStyle name="Normal 41 22 7 2 3 2 2 2" xfId="51788" xr:uid="{00000000-0005-0000-0000-000068670000}"/>
    <cellStyle name="Normal 41 22 7 2 3 2 3" xfId="24215" xr:uid="{00000000-0005-0000-0000-000069670000}"/>
    <cellStyle name="Normal 41 22 7 2 3 2 3 2" xfId="45852" xr:uid="{00000000-0005-0000-0000-00006A670000}"/>
    <cellStyle name="Normal 41 22 7 2 3 2 4" xfId="39870" xr:uid="{00000000-0005-0000-0000-00006B670000}"/>
    <cellStyle name="Normal 41 22 7 2 3 3" xfId="27200" xr:uid="{00000000-0005-0000-0000-00006C670000}"/>
    <cellStyle name="Normal 41 22 7 2 3 3 2" xfId="48814" xr:uid="{00000000-0005-0000-0000-00006D670000}"/>
    <cellStyle name="Normal 41 22 7 2 3 4" xfId="21233" xr:uid="{00000000-0005-0000-0000-00006E670000}"/>
    <cellStyle name="Normal 41 22 7 2 3 4 2" xfId="42875" xr:uid="{00000000-0005-0000-0000-00006F670000}"/>
    <cellStyle name="Normal 41 22 7 2 3 5" xfId="36867" xr:uid="{00000000-0005-0000-0000-000070670000}"/>
    <cellStyle name="Normal 41 22 7 2 4" xfId="16264" xr:uid="{00000000-0005-0000-0000-000071670000}"/>
    <cellStyle name="Normal 41 22 7 2 4 2" xfId="28234" xr:uid="{00000000-0005-0000-0000-000072670000}"/>
    <cellStyle name="Normal 41 22 7 2 4 2 2" xfId="49840" xr:uid="{00000000-0005-0000-0000-000073670000}"/>
    <cellStyle name="Normal 41 22 7 2 4 3" xfId="22267" xr:uid="{00000000-0005-0000-0000-000074670000}"/>
    <cellStyle name="Normal 41 22 7 2 4 3 2" xfId="43904" xr:uid="{00000000-0005-0000-0000-000075670000}"/>
    <cellStyle name="Normal 41 22 7 2 4 4" xfId="37919" xr:uid="{00000000-0005-0000-0000-000076670000}"/>
    <cellStyle name="Normal 41 22 7 2 5" xfId="25252" xr:uid="{00000000-0005-0000-0000-000077670000}"/>
    <cellStyle name="Normal 41 22 7 2 5 2" xfId="46869" xr:uid="{00000000-0005-0000-0000-000078670000}"/>
    <cellStyle name="Normal 41 22 7 2 6" xfId="19285" xr:uid="{00000000-0005-0000-0000-000079670000}"/>
    <cellStyle name="Normal 41 22 7 2 6 2" xfId="40927" xr:uid="{00000000-0005-0000-0000-00007A670000}"/>
    <cellStyle name="Normal 41 22 7 2 7" xfId="34913" xr:uid="{00000000-0005-0000-0000-00007B670000}"/>
    <cellStyle name="Normal 41 22 7 3" xfId="13477" xr:uid="{00000000-0005-0000-0000-00007C670000}"/>
    <cellStyle name="Normal 41 22 7 3 2" xfId="14476" xr:uid="{00000000-0005-0000-0000-00007D670000}"/>
    <cellStyle name="Normal 41 22 7 3 2 2" xfId="17561" xr:uid="{00000000-0005-0000-0000-00007E670000}"/>
    <cellStyle name="Normal 41 22 7 3 2 2 2" xfId="29530" xr:uid="{00000000-0005-0000-0000-00007F670000}"/>
    <cellStyle name="Normal 41 22 7 3 2 2 2 2" xfId="51136" xr:uid="{00000000-0005-0000-0000-000080670000}"/>
    <cellStyle name="Normal 41 22 7 3 2 2 3" xfId="23563" xr:uid="{00000000-0005-0000-0000-000081670000}"/>
    <cellStyle name="Normal 41 22 7 3 2 2 3 2" xfId="45200" xr:uid="{00000000-0005-0000-0000-000082670000}"/>
    <cellStyle name="Normal 41 22 7 3 2 2 4" xfId="39216" xr:uid="{00000000-0005-0000-0000-000083670000}"/>
    <cellStyle name="Normal 41 22 7 3 2 3" xfId="26548" xr:uid="{00000000-0005-0000-0000-000084670000}"/>
    <cellStyle name="Normal 41 22 7 3 2 3 2" xfId="48162" xr:uid="{00000000-0005-0000-0000-000085670000}"/>
    <cellStyle name="Normal 41 22 7 3 2 4" xfId="20581" xr:uid="{00000000-0005-0000-0000-000086670000}"/>
    <cellStyle name="Normal 41 22 7 3 2 4 2" xfId="42223" xr:uid="{00000000-0005-0000-0000-000087670000}"/>
    <cellStyle name="Normal 41 22 7 3 2 5" xfId="36213" xr:uid="{00000000-0005-0000-0000-000088670000}"/>
    <cellStyle name="Normal 41 22 7 3 3" xfId="15450" xr:uid="{00000000-0005-0000-0000-000089670000}"/>
    <cellStyle name="Normal 41 22 7 3 3 2" xfId="18535" xr:uid="{00000000-0005-0000-0000-00008A670000}"/>
    <cellStyle name="Normal 41 22 7 3 3 2 2" xfId="30502" xr:uid="{00000000-0005-0000-0000-00008B670000}"/>
    <cellStyle name="Normal 41 22 7 3 3 2 2 2" xfId="52108" xr:uid="{00000000-0005-0000-0000-00008C670000}"/>
    <cellStyle name="Normal 41 22 7 3 3 2 3" xfId="24535" xr:uid="{00000000-0005-0000-0000-00008D670000}"/>
    <cellStyle name="Normal 41 22 7 3 3 2 3 2" xfId="46172" xr:uid="{00000000-0005-0000-0000-00008E670000}"/>
    <cellStyle name="Normal 41 22 7 3 3 2 4" xfId="40190" xr:uid="{00000000-0005-0000-0000-00008F670000}"/>
    <cellStyle name="Normal 41 22 7 3 3 3" xfId="27520" xr:uid="{00000000-0005-0000-0000-000090670000}"/>
    <cellStyle name="Normal 41 22 7 3 3 3 2" xfId="49134" xr:uid="{00000000-0005-0000-0000-000091670000}"/>
    <cellStyle name="Normal 41 22 7 3 3 4" xfId="21553" xr:uid="{00000000-0005-0000-0000-000092670000}"/>
    <cellStyle name="Normal 41 22 7 3 3 4 2" xfId="43195" xr:uid="{00000000-0005-0000-0000-000093670000}"/>
    <cellStyle name="Normal 41 22 7 3 3 5" xfId="37187" xr:uid="{00000000-0005-0000-0000-000094670000}"/>
    <cellStyle name="Normal 41 22 7 3 4" xfId="16584" xr:uid="{00000000-0005-0000-0000-000095670000}"/>
    <cellStyle name="Normal 41 22 7 3 4 2" xfId="28554" xr:uid="{00000000-0005-0000-0000-000096670000}"/>
    <cellStyle name="Normal 41 22 7 3 4 2 2" xfId="50160" xr:uid="{00000000-0005-0000-0000-000097670000}"/>
    <cellStyle name="Normal 41 22 7 3 4 3" xfId="22587" xr:uid="{00000000-0005-0000-0000-000098670000}"/>
    <cellStyle name="Normal 41 22 7 3 4 3 2" xfId="44224" xr:uid="{00000000-0005-0000-0000-000099670000}"/>
    <cellStyle name="Normal 41 22 7 3 4 4" xfId="38239" xr:uid="{00000000-0005-0000-0000-00009A670000}"/>
    <cellStyle name="Normal 41 22 7 3 5" xfId="25572" xr:uid="{00000000-0005-0000-0000-00009B670000}"/>
    <cellStyle name="Normal 41 22 7 3 5 2" xfId="47189" xr:uid="{00000000-0005-0000-0000-00009C670000}"/>
    <cellStyle name="Normal 41 22 7 3 6" xfId="19605" xr:uid="{00000000-0005-0000-0000-00009D670000}"/>
    <cellStyle name="Normal 41 22 7 3 6 2" xfId="41247" xr:uid="{00000000-0005-0000-0000-00009E670000}"/>
    <cellStyle name="Normal 41 22 7 3 7" xfId="35233" xr:uid="{00000000-0005-0000-0000-00009F670000}"/>
    <cellStyle name="Normal 41 22 7 4" xfId="13835" xr:uid="{00000000-0005-0000-0000-0000A0670000}"/>
    <cellStyle name="Normal 41 22 7 4 2" xfId="16921" xr:uid="{00000000-0005-0000-0000-0000A1670000}"/>
    <cellStyle name="Normal 41 22 7 4 2 2" xfId="28890" xr:uid="{00000000-0005-0000-0000-0000A2670000}"/>
    <cellStyle name="Normal 41 22 7 4 2 2 2" xfId="50496" xr:uid="{00000000-0005-0000-0000-0000A3670000}"/>
    <cellStyle name="Normal 41 22 7 4 2 3" xfId="22923" xr:uid="{00000000-0005-0000-0000-0000A4670000}"/>
    <cellStyle name="Normal 41 22 7 4 2 3 2" xfId="44560" xr:uid="{00000000-0005-0000-0000-0000A5670000}"/>
    <cellStyle name="Normal 41 22 7 4 2 4" xfId="38576" xr:uid="{00000000-0005-0000-0000-0000A6670000}"/>
    <cellStyle name="Normal 41 22 7 4 3" xfId="25908" xr:uid="{00000000-0005-0000-0000-0000A7670000}"/>
    <cellStyle name="Normal 41 22 7 4 3 2" xfId="47522" xr:uid="{00000000-0005-0000-0000-0000A8670000}"/>
    <cellStyle name="Normal 41 22 7 4 4" xfId="19941" xr:uid="{00000000-0005-0000-0000-0000A9670000}"/>
    <cellStyle name="Normal 41 22 7 4 4 2" xfId="41583" xr:uid="{00000000-0005-0000-0000-0000AA670000}"/>
    <cellStyle name="Normal 41 22 7 4 5" xfId="35572" xr:uid="{00000000-0005-0000-0000-0000AB670000}"/>
    <cellStyle name="Normal 41 22 7 5" xfId="14809" xr:uid="{00000000-0005-0000-0000-0000AC670000}"/>
    <cellStyle name="Normal 41 22 7 5 2" xfId="17894" xr:uid="{00000000-0005-0000-0000-0000AD670000}"/>
    <cellStyle name="Normal 41 22 7 5 2 2" xfId="29862" xr:uid="{00000000-0005-0000-0000-0000AE670000}"/>
    <cellStyle name="Normal 41 22 7 5 2 2 2" xfId="51468" xr:uid="{00000000-0005-0000-0000-0000AF670000}"/>
    <cellStyle name="Normal 41 22 7 5 2 3" xfId="23895" xr:uid="{00000000-0005-0000-0000-0000B0670000}"/>
    <cellStyle name="Normal 41 22 7 5 2 3 2" xfId="45532" xr:uid="{00000000-0005-0000-0000-0000B1670000}"/>
    <cellStyle name="Normal 41 22 7 5 2 4" xfId="39549" xr:uid="{00000000-0005-0000-0000-0000B2670000}"/>
    <cellStyle name="Normal 41 22 7 5 3" xfId="26880" xr:uid="{00000000-0005-0000-0000-0000B3670000}"/>
    <cellStyle name="Normal 41 22 7 5 3 2" xfId="48494" xr:uid="{00000000-0005-0000-0000-0000B4670000}"/>
    <cellStyle name="Normal 41 22 7 5 4" xfId="20913" xr:uid="{00000000-0005-0000-0000-0000B5670000}"/>
    <cellStyle name="Normal 41 22 7 5 4 2" xfId="42555" xr:uid="{00000000-0005-0000-0000-0000B6670000}"/>
    <cellStyle name="Normal 41 22 7 5 5" xfId="36546" xr:uid="{00000000-0005-0000-0000-0000B7670000}"/>
    <cellStyle name="Normal 41 22 7 6" xfId="15922" xr:uid="{00000000-0005-0000-0000-0000B8670000}"/>
    <cellStyle name="Normal 41 22 7 6 2" xfId="27894" xr:uid="{00000000-0005-0000-0000-0000B9670000}"/>
    <cellStyle name="Normal 41 22 7 6 2 2" xfId="49500" xr:uid="{00000000-0005-0000-0000-0000BA670000}"/>
    <cellStyle name="Normal 41 22 7 6 3" xfId="21927" xr:uid="{00000000-0005-0000-0000-0000BB670000}"/>
    <cellStyle name="Normal 41 22 7 6 3 2" xfId="43564" xr:uid="{00000000-0005-0000-0000-0000BC670000}"/>
    <cellStyle name="Normal 41 22 7 6 4" xfId="37577" xr:uid="{00000000-0005-0000-0000-0000BD670000}"/>
    <cellStyle name="Normal 41 22 7 7" xfId="24909" xr:uid="{00000000-0005-0000-0000-0000BE670000}"/>
    <cellStyle name="Normal 41 22 7 7 2" xfId="46529" xr:uid="{00000000-0005-0000-0000-0000BF670000}"/>
    <cellStyle name="Normal 41 22 7 8" xfId="18942" xr:uid="{00000000-0005-0000-0000-0000C0670000}"/>
    <cellStyle name="Normal 41 22 7 8 2" xfId="40584" xr:uid="{00000000-0005-0000-0000-0000C1670000}"/>
    <cellStyle name="Normal 41 22 7 9" xfId="31983" xr:uid="{00000000-0005-0000-0000-0000C2670000}"/>
    <cellStyle name="Normal 41 22 8" xfId="12899" xr:uid="{00000000-0005-0000-0000-0000C3670000}"/>
    <cellStyle name="Normal 41 22 8 2" xfId="13898" xr:uid="{00000000-0005-0000-0000-0000C4670000}"/>
    <cellStyle name="Normal 41 22 8 2 2" xfId="16983" xr:uid="{00000000-0005-0000-0000-0000C5670000}"/>
    <cellStyle name="Normal 41 22 8 2 2 2" xfId="28952" xr:uid="{00000000-0005-0000-0000-0000C6670000}"/>
    <cellStyle name="Normal 41 22 8 2 2 2 2" xfId="50558" xr:uid="{00000000-0005-0000-0000-0000C7670000}"/>
    <cellStyle name="Normal 41 22 8 2 2 3" xfId="22985" xr:uid="{00000000-0005-0000-0000-0000C8670000}"/>
    <cellStyle name="Normal 41 22 8 2 2 3 2" xfId="44622" xr:uid="{00000000-0005-0000-0000-0000C9670000}"/>
    <cellStyle name="Normal 41 22 8 2 2 4" xfId="38638" xr:uid="{00000000-0005-0000-0000-0000CA670000}"/>
    <cellStyle name="Normal 41 22 8 2 3" xfId="25970" xr:uid="{00000000-0005-0000-0000-0000CB670000}"/>
    <cellStyle name="Normal 41 22 8 2 3 2" xfId="47584" xr:uid="{00000000-0005-0000-0000-0000CC670000}"/>
    <cellStyle name="Normal 41 22 8 2 4" xfId="20003" xr:uid="{00000000-0005-0000-0000-0000CD670000}"/>
    <cellStyle name="Normal 41 22 8 2 4 2" xfId="41645" xr:uid="{00000000-0005-0000-0000-0000CE670000}"/>
    <cellStyle name="Normal 41 22 8 2 5" xfId="35635" xr:uid="{00000000-0005-0000-0000-0000CF670000}"/>
    <cellStyle name="Normal 41 22 8 3" xfId="14872" xr:uid="{00000000-0005-0000-0000-0000D0670000}"/>
    <cellStyle name="Normal 41 22 8 3 2" xfId="17957" xr:uid="{00000000-0005-0000-0000-0000D1670000}"/>
    <cellStyle name="Normal 41 22 8 3 2 2" xfId="29924" xr:uid="{00000000-0005-0000-0000-0000D2670000}"/>
    <cellStyle name="Normal 41 22 8 3 2 2 2" xfId="51530" xr:uid="{00000000-0005-0000-0000-0000D3670000}"/>
    <cellStyle name="Normal 41 22 8 3 2 3" xfId="23957" xr:uid="{00000000-0005-0000-0000-0000D4670000}"/>
    <cellStyle name="Normal 41 22 8 3 2 3 2" xfId="45594" xr:uid="{00000000-0005-0000-0000-0000D5670000}"/>
    <cellStyle name="Normal 41 22 8 3 2 4" xfId="39612" xr:uid="{00000000-0005-0000-0000-0000D6670000}"/>
    <cellStyle name="Normal 41 22 8 3 3" xfId="26942" xr:uid="{00000000-0005-0000-0000-0000D7670000}"/>
    <cellStyle name="Normal 41 22 8 3 3 2" xfId="48556" xr:uid="{00000000-0005-0000-0000-0000D8670000}"/>
    <cellStyle name="Normal 41 22 8 3 4" xfId="20975" xr:uid="{00000000-0005-0000-0000-0000D9670000}"/>
    <cellStyle name="Normal 41 22 8 3 4 2" xfId="42617" xr:uid="{00000000-0005-0000-0000-0000DA670000}"/>
    <cellStyle name="Normal 41 22 8 3 5" xfId="36609" xr:uid="{00000000-0005-0000-0000-0000DB670000}"/>
    <cellStyle name="Normal 41 22 8 4" xfId="16006" xr:uid="{00000000-0005-0000-0000-0000DC670000}"/>
    <cellStyle name="Normal 41 22 8 4 2" xfId="27976" xr:uid="{00000000-0005-0000-0000-0000DD670000}"/>
    <cellStyle name="Normal 41 22 8 4 2 2" xfId="49582" xr:uid="{00000000-0005-0000-0000-0000DE670000}"/>
    <cellStyle name="Normal 41 22 8 4 3" xfId="22009" xr:uid="{00000000-0005-0000-0000-0000DF670000}"/>
    <cellStyle name="Normal 41 22 8 4 3 2" xfId="43646" xr:uid="{00000000-0005-0000-0000-0000E0670000}"/>
    <cellStyle name="Normal 41 22 8 4 4" xfId="37661" xr:uid="{00000000-0005-0000-0000-0000E1670000}"/>
    <cellStyle name="Normal 41 22 8 5" xfId="24994" xr:uid="{00000000-0005-0000-0000-0000E2670000}"/>
    <cellStyle name="Normal 41 22 8 5 2" xfId="46611" xr:uid="{00000000-0005-0000-0000-0000E3670000}"/>
    <cellStyle name="Normal 41 22 8 6" xfId="19027" xr:uid="{00000000-0005-0000-0000-0000E4670000}"/>
    <cellStyle name="Normal 41 22 8 6 2" xfId="40669" xr:uid="{00000000-0005-0000-0000-0000E5670000}"/>
    <cellStyle name="Normal 41 22 8 7" xfId="34655" xr:uid="{00000000-0005-0000-0000-0000E6670000}"/>
    <cellStyle name="Normal 41 22 9" xfId="13219" xr:uid="{00000000-0005-0000-0000-0000E7670000}"/>
    <cellStyle name="Normal 41 22 9 2" xfId="14218" xr:uid="{00000000-0005-0000-0000-0000E8670000}"/>
    <cellStyle name="Normal 41 22 9 2 2" xfId="17303" xr:uid="{00000000-0005-0000-0000-0000E9670000}"/>
    <cellStyle name="Normal 41 22 9 2 2 2" xfId="29272" xr:uid="{00000000-0005-0000-0000-0000EA670000}"/>
    <cellStyle name="Normal 41 22 9 2 2 2 2" xfId="50878" xr:uid="{00000000-0005-0000-0000-0000EB670000}"/>
    <cellStyle name="Normal 41 22 9 2 2 3" xfId="23305" xr:uid="{00000000-0005-0000-0000-0000EC670000}"/>
    <cellStyle name="Normal 41 22 9 2 2 3 2" xfId="44942" xr:uid="{00000000-0005-0000-0000-0000ED670000}"/>
    <cellStyle name="Normal 41 22 9 2 2 4" xfId="38958" xr:uid="{00000000-0005-0000-0000-0000EE670000}"/>
    <cellStyle name="Normal 41 22 9 2 3" xfId="26290" xr:uid="{00000000-0005-0000-0000-0000EF670000}"/>
    <cellStyle name="Normal 41 22 9 2 3 2" xfId="47904" xr:uid="{00000000-0005-0000-0000-0000F0670000}"/>
    <cellStyle name="Normal 41 22 9 2 4" xfId="20323" xr:uid="{00000000-0005-0000-0000-0000F1670000}"/>
    <cellStyle name="Normal 41 22 9 2 4 2" xfId="41965" xr:uid="{00000000-0005-0000-0000-0000F2670000}"/>
    <cellStyle name="Normal 41 22 9 2 5" xfId="35955" xr:uid="{00000000-0005-0000-0000-0000F3670000}"/>
    <cellStyle name="Normal 41 22 9 3" xfId="15192" xr:uid="{00000000-0005-0000-0000-0000F4670000}"/>
    <cellStyle name="Normal 41 22 9 3 2" xfId="18277" xr:uid="{00000000-0005-0000-0000-0000F5670000}"/>
    <cellStyle name="Normal 41 22 9 3 2 2" xfId="30244" xr:uid="{00000000-0005-0000-0000-0000F6670000}"/>
    <cellStyle name="Normal 41 22 9 3 2 2 2" xfId="51850" xr:uid="{00000000-0005-0000-0000-0000F7670000}"/>
    <cellStyle name="Normal 41 22 9 3 2 3" xfId="24277" xr:uid="{00000000-0005-0000-0000-0000F8670000}"/>
    <cellStyle name="Normal 41 22 9 3 2 3 2" xfId="45914" xr:uid="{00000000-0005-0000-0000-0000F9670000}"/>
    <cellStyle name="Normal 41 22 9 3 2 4" xfId="39932" xr:uid="{00000000-0005-0000-0000-0000FA670000}"/>
    <cellStyle name="Normal 41 22 9 3 3" xfId="27262" xr:uid="{00000000-0005-0000-0000-0000FB670000}"/>
    <cellStyle name="Normal 41 22 9 3 3 2" xfId="48876" xr:uid="{00000000-0005-0000-0000-0000FC670000}"/>
    <cellStyle name="Normal 41 22 9 3 4" xfId="21295" xr:uid="{00000000-0005-0000-0000-0000FD670000}"/>
    <cellStyle name="Normal 41 22 9 3 4 2" xfId="42937" xr:uid="{00000000-0005-0000-0000-0000FE670000}"/>
    <cellStyle name="Normal 41 22 9 3 5" xfId="36929" xr:uid="{00000000-0005-0000-0000-0000FF670000}"/>
    <cellStyle name="Normal 41 22 9 4" xfId="16326" xr:uid="{00000000-0005-0000-0000-000000680000}"/>
    <cellStyle name="Normal 41 22 9 4 2" xfId="28296" xr:uid="{00000000-0005-0000-0000-000001680000}"/>
    <cellStyle name="Normal 41 22 9 4 2 2" xfId="49902" xr:uid="{00000000-0005-0000-0000-000002680000}"/>
    <cellStyle name="Normal 41 22 9 4 3" xfId="22329" xr:uid="{00000000-0005-0000-0000-000003680000}"/>
    <cellStyle name="Normal 41 22 9 4 3 2" xfId="43966" xr:uid="{00000000-0005-0000-0000-000004680000}"/>
    <cellStyle name="Normal 41 22 9 4 4" xfId="37981" xr:uid="{00000000-0005-0000-0000-000005680000}"/>
    <cellStyle name="Normal 41 22 9 5" xfId="25314" xr:uid="{00000000-0005-0000-0000-000006680000}"/>
    <cellStyle name="Normal 41 22 9 5 2" xfId="46931" xr:uid="{00000000-0005-0000-0000-000007680000}"/>
    <cellStyle name="Normal 41 22 9 6" xfId="19347" xr:uid="{00000000-0005-0000-0000-000008680000}"/>
    <cellStyle name="Normal 41 22 9 6 2" xfId="40989" xr:uid="{00000000-0005-0000-0000-000009680000}"/>
    <cellStyle name="Normal 41 22 9 7" xfId="34975" xr:uid="{00000000-0005-0000-0000-00000A680000}"/>
    <cellStyle name="Normal 41 3" xfId="5664" xr:uid="{00000000-0005-0000-0000-00000B680000}"/>
    <cellStyle name="Normal 41 3 10" xfId="13577" xr:uid="{00000000-0005-0000-0000-00000C680000}"/>
    <cellStyle name="Normal 41 3 10 2" xfId="16663" xr:uid="{00000000-0005-0000-0000-00000D680000}"/>
    <cellStyle name="Normal 41 3 10 2 2" xfId="28633" xr:uid="{00000000-0005-0000-0000-00000E680000}"/>
    <cellStyle name="Normal 41 3 10 2 2 2" xfId="50239" xr:uid="{00000000-0005-0000-0000-00000F680000}"/>
    <cellStyle name="Normal 41 3 10 2 3" xfId="22666" xr:uid="{00000000-0005-0000-0000-000010680000}"/>
    <cellStyle name="Normal 41 3 10 2 3 2" xfId="44303" xr:uid="{00000000-0005-0000-0000-000011680000}"/>
    <cellStyle name="Normal 41 3 10 2 4" xfId="38318" xr:uid="{00000000-0005-0000-0000-000012680000}"/>
    <cellStyle name="Normal 41 3 10 3" xfId="25651" xr:uid="{00000000-0005-0000-0000-000013680000}"/>
    <cellStyle name="Normal 41 3 10 3 2" xfId="47265" xr:uid="{00000000-0005-0000-0000-000014680000}"/>
    <cellStyle name="Normal 41 3 10 4" xfId="19684" xr:uid="{00000000-0005-0000-0000-000015680000}"/>
    <cellStyle name="Normal 41 3 10 4 2" xfId="41326" xr:uid="{00000000-0005-0000-0000-000016680000}"/>
    <cellStyle name="Normal 41 3 10 5" xfId="35314" xr:uid="{00000000-0005-0000-0000-000017680000}"/>
    <cellStyle name="Normal 41 3 11" xfId="14552" xr:uid="{00000000-0005-0000-0000-000018680000}"/>
    <cellStyle name="Normal 41 3 11 2" xfId="17637" xr:uid="{00000000-0005-0000-0000-000019680000}"/>
    <cellStyle name="Normal 41 3 11 2 2" xfId="29605" xr:uid="{00000000-0005-0000-0000-00001A680000}"/>
    <cellStyle name="Normal 41 3 11 2 2 2" xfId="51211" xr:uid="{00000000-0005-0000-0000-00001B680000}"/>
    <cellStyle name="Normal 41 3 11 2 3" xfId="23638" xr:uid="{00000000-0005-0000-0000-00001C680000}"/>
    <cellStyle name="Normal 41 3 11 2 3 2" xfId="45275" xr:uid="{00000000-0005-0000-0000-00001D680000}"/>
    <cellStyle name="Normal 41 3 11 2 4" xfId="39292" xr:uid="{00000000-0005-0000-0000-00001E680000}"/>
    <cellStyle name="Normal 41 3 11 3" xfId="26623" xr:uid="{00000000-0005-0000-0000-00001F680000}"/>
    <cellStyle name="Normal 41 3 11 3 2" xfId="48237" xr:uid="{00000000-0005-0000-0000-000020680000}"/>
    <cellStyle name="Normal 41 3 11 4" xfId="20656" xr:uid="{00000000-0005-0000-0000-000021680000}"/>
    <cellStyle name="Normal 41 3 11 4 2" xfId="42298" xr:uid="{00000000-0005-0000-0000-000022680000}"/>
    <cellStyle name="Normal 41 3 11 5" xfId="36289" xr:uid="{00000000-0005-0000-0000-000023680000}"/>
    <cellStyle name="Normal 41 3 12" xfId="15665" xr:uid="{00000000-0005-0000-0000-000024680000}"/>
    <cellStyle name="Normal 41 3 12 2" xfId="27637" xr:uid="{00000000-0005-0000-0000-000025680000}"/>
    <cellStyle name="Normal 41 3 12 2 2" xfId="49243" xr:uid="{00000000-0005-0000-0000-000026680000}"/>
    <cellStyle name="Normal 41 3 12 3" xfId="21670" xr:uid="{00000000-0005-0000-0000-000027680000}"/>
    <cellStyle name="Normal 41 3 12 3 2" xfId="43307" xr:uid="{00000000-0005-0000-0000-000028680000}"/>
    <cellStyle name="Normal 41 3 12 4" xfId="37320" xr:uid="{00000000-0005-0000-0000-000029680000}"/>
    <cellStyle name="Normal 41 3 13" xfId="24652" xr:uid="{00000000-0005-0000-0000-00002A680000}"/>
    <cellStyle name="Normal 41 3 13 2" xfId="46272" xr:uid="{00000000-0005-0000-0000-00002B680000}"/>
    <cellStyle name="Normal 41 3 14" xfId="18685" xr:uid="{00000000-0005-0000-0000-00002C680000}"/>
    <cellStyle name="Normal 41 3 14 2" xfId="40327" xr:uid="{00000000-0005-0000-0000-00002D680000}"/>
    <cellStyle name="Normal 41 3 15" xfId="31250" xr:uid="{00000000-0005-0000-0000-00002E680000}"/>
    <cellStyle name="Normal 41 3 2" xfId="7292" xr:uid="{00000000-0005-0000-0000-00002F680000}"/>
    <cellStyle name="Normal 41 3 2 2" xfId="12989" xr:uid="{00000000-0005-0000-0000-000030680000}"/>
    <cellStyle name="Normal 41 3 2 2 2" xfId="13988" xr:uid="{00000000-0005-0000-0000-000031680000}"/>
    <cellStyle name="Normal 41 3 2 2 2 2" xfId="17073" xr:uid="{00000000-0005-0000-0000-000032680000}"/>
    <cellStyle name="Normal 41 3 2 2 2 2 2" xfId="29042" xr:uid="{00000000-0005-0000-0000-000033680000}"/>
    <cellStyle name="Normal 41 3 2 2 2 2 2 2" xfId="50648" xr:uid="{00000000-0005-0000-0000-000034680000}"/>
    <cellStyle name="Normal 41 3 2 2 2 2 3" xfId="23075" xr:uid="{00000000-0005-0000-0000-000035680000}"/>
    <cellStyle name="Normal 41 3 2 2 2 2 3 2" xfId="44712" xr:uid="{00000000-0005-0000-0000-000036680000}"/>
    <cellStyle name="Normal 41 3 2 2 2 2 4" xfId="38728" xr:uid="{00000000-0005-0000-0000-000037680000}"/>
    <cellStyle name="Normal 41 3 2 2 2 3" xfId="26060" xr:uid="{00000000-0005-0000-0000-000038680000}"/>
    <cellStyle name="Normal 41 3 2 2 2 3 2" xfId="47674" xr:uid="{00000000-0005-0000-0000-000039680000}"/>
    <cellStyle name="Normal 41 3 2 2 2 4" xfId="20093" xr:uid="{00000000-0005-0000-0000-00003A680000}"/>
    <cellStyle name="Normal 41 3 2 2 2 4 2" xfId="41735" xr:uid="{00000000-0005-0000-0000-00003B680000}"/>
    <cellStyle name="Normal 41 3 2 2 2 5" xfId="35725" xr:uid="{00000000-0005-0000-0000-00003C680000}"/>
    <cellStyle name="Normal 41 3 2 2 3" xfId="14962" xr:uid="{00000000-0005-0000-0000-00003D680000}"/>
    <cellStyle name="Normal 41 3 2 2 3 2" xfId="18047" xr:uid="{00000000-0005-0000-0000-00003E680000}"/>
    <cellStyle name="Normal 41 3 2 2 3 2 2" xfId="30014" xr:uid="{00000000-0005-0000-0000-00003F680000}"/>
    <cellStyle name="Normal 41 3 2 2 3 2 2 2" xfId="51620" xr:uid="{00000000-0005-0000-0000-000040680000}"/>
    <cellStyle name="Normal 41 3 2 2 3 2 3" xfId="24047" xr:uid="{00000000-0005-0000-0000-000041680000}"/>
    <cellStyle name="Normal 41 3 2 2 3 2 3 2" xfId="45684" xr:uid="{00000000-0005-0000-0000-000042680000}"/>
    <cellStyle name="Normal 41 3 2 2 3 2 4" xfId="39702" xr:uid="{00000000-0005-0000-0000-000043680000}"/>
    <cellStyle name="Normal 41 3 2 2 3 3" xfId="27032" xr:uid="{00000000-0005-0000-0000-000044680000}"/>
    <cellStyle name="Normal 41 3 2 2 3 3 2" xfId="48646" xr:uid="{00000000-0005-0000-0000-000045680000}"/>
    <cellStyle name="Normal 41 3 2 2 3 4" xfId="21065" xr:uid="{00000000-0005-0000-0000-000046680000}"/>
    <cellStyle name="Normal 41 3 2 2 3 4 2" xfId="42707" xr:uid="{00000000-0005-0000-0000-000047680000}"/>
    <cellStyle name="Normal 41 3 2 2 3 5" xfId="36699" xr:uid="{00000000-0005-0000-0000-000048680000}"/>
    <cellStyle name="Normal 41 3 2 2 4" xfId="16096" xr:uid="{00000000-0005-0000-0000-000049680000}"/>
    <cellStyle name="Normal 41 3 2 2 4 2" xfId="28066" xr:uid="{00000000-0005-0000-0000-00004A680000}"/>
    <cellStyle name="Normal 41 3 2 2 4 2 2" xfId="49672" xr:uid="{00000000-0005-0000-0000-00004B680000}"/>
    <cellStyle name="Normal 41 3 2 2 4 3" xfId="22099" xr:uid="{00000000-0005-0000-0000-00004C680000}"/>
    <cellStyle name="Normal 41 3 2 2 4 3 2" xfId="43736" xr:uid="{00000000-0005-0000-0000-00004D680000}"/>
    <cellStyle name="Normal 41 3 2 2 4 4" xfId="37751" xr:uid="{00000000-0005-0000-0000-00004E680000}"/>
    <cellStyle name="Normal 41 3 2 2 5" xfId="25084" xr:uid="{00000000-0005-0000-0000-00004F680000}"/>
    <cellStyle name="Normal 41 3 2 2 5 2" xfId="46701" xr:uid="{00000000-0005-0000-0000-000050680000}"/>
    <cellStyle name="Normal 41 3 2 2 6" xfId="19117" xr:uid="{00000000-0005-0000-0000-000051680000}"/>
    <cellStyle name="Normal 41 3 2 2 6 2" xfId="40759" xr:uid="{00000000-0005-0000-0000-000052680000}"/>
    <cellStyle name="Normal 41 3 2 2 7" xfId="34745" xr:uid="{00000000-0005-0000-0000-000053680000}"/>
    <cellStyle name="Normal 41 3 2 3" xfId="13309" xr:uid="{00000000-0005-0000-0000-000054680000}"/>
    <cellStyle name="Normal 41 3 2 3 2" xfId="14308" xr:uid="{00000000-0005-0000-0000-000055680000}"/>
    <cellStyle name="Normal 41 3 2 3 2 2" xfId="17393" xr:uid="{00000000-0005-0000-0000-000056680000}"/>
    <cellStyle name="Normal 41 3 2 3 2 2 2" xfId="29362" xr:uid="{00000000-0005-0000-0000-000057680000}"/>
    <cellStyle name="Normal 41 3 2 3 2 2 2 2" xfId="50968" xr:uid="{00000000-0005-0000-0000-000058680000}"/>
    <cellStyle name="Normal 41 3 2 3 2 2 3" xfId="23395" xr:uid="{00000000-0005-0000-0000-000059680000}"/>
    <cellStyle name="Normal 41 3 2 3 2 2 3 2" xfId="45032" xr:uid="{00000000-0005-0000-0000-00005A680000}"/>
    <cellStyle name="Normal 41 3 2 3 2 2 4" xfId="39048" xr:uid="{00000000-0005-0000-0000-00005B680000}"/>
    <cellStyle name="Normal 41 3 2 3 2 3" xfId="26380" xr:uid="{00000000-0005-0000-0000-00005C680000}"/>
    <cellStyle name="Normal 41 3 2 3 2 3 2" xfId="47994" xr:uid="{00000000-0005-0000-0000-00005D680000}"/>
    <cellStyle name="Normal 41 3 2 3 2 4" xfId="20413" xr:uid="{00000000-0005-0000-0000-00005E680000}"/>
    <cellStyle name="Normal 41 3 2 3 2 4 2" xfId="42055" xr:uid="{00000000-0005-0000-0000-00005F680000}"/>
    <cellStyle name="Normal 41 3 2 3 2 5" xfId="36045" xr:uid="{00000000-0005-0000-0000-000060680000}"/>
    <cellStyle name="Normal 41 3 2 3 3" xfId="15282" xr:uid="{00000000-0005-0000-0000-000061680000}"/>
    <cellStyle name="Normal 41 3 2 3 3 2" xfId="18367" xr:uid="{00000000-0005-0000-0000-000062680000}"/>
    <cellStyle name="Normal 41 3 2 3 3 2 2" xfId="30334" xr:uid="{00000000-0005-0000-0000-000063680000}"/>
    <cellStyle name="Normal 41 3 2 3 3 2 2 2" xfId="51940" xr:uid="{00000000-0005-0000-0000-000064680000}"/>
    <cellStyle name="Normal 41 3 2 3 3 2 3" xfId="24367" xr:uid="{00000000-0005-0000-0000-000065680000}"/>
    <cellStyle name="Normal 41 3 2 3 3 2 3 2" xfId="46004" xr:uid="{00000000-0005-0000-0000-000066680000}"/>
    <cellStyle name="Normal 41 3 2 3 3 2 4" xfId="40022" xr:uid="{00000000-0005-0000-0000-000067680000}"/>
    <cellStyle name="Normal 41 3 2 3 3 3" xfId="27352" xr:uid="{00000000-0005-0000-0000-000068680000}"/>
    <cellStyle name="Normal 41 3 2 3 3 3 2" xfId="48966" xr:uid="{00000000-0005-0000-0000-000069680000}"/>
    <cellStyle name="Normal 41 3 2 3 3 4" xfId="21385" xr:uid="{00000000-0005-0000-0000-00006A680000}"/>
    <cellStyle name="Normal 41 3 2 3 3 4 2" xfId="43027" xr:uid="{00000000-0005-0000-0000-00006B680000}"/>
    <cellStyle name="Normal 41 3 2 3 3 5" xfId="37019" xr:uid="{00000000-0005-0000-0000-00006C680000}"/>
    <cellStyle name="Normal 41 3 2 3 4" xfId="16416" xr:uid="{00000000-0005-0000-0000-00006D680000}"/>
    <cellStyle name="Normal 41 3 2 3 4 2" xfId="28386" xr:uid="{00000000-0005-0000-0000-00006E680000}"/>
    <cellStyle name="Normal 41 3 2 3 4 2 2" xfId="49992" xr:uid="{00000000-0005-0000-0000-00006F680000}"/>
    <cellStyle name="Normal 41 3 2 3 4 3" xfId="22419" xr:uid="{00000000-0005-0000-0000-000070680000}"/>
    <cellStyle name="Normal 41 3 2 3 4 3 2" xfId="44056" xr:uid="{00000000-0005-0000-0000-000071680000}"/>
    <cellStyle name="Normal 41 3 2 3 4 4" xfId="38071" xr:uid="{00000000-0005-0000-0000-000072680000}"/>
    <cellStyle name="Normal 41 3 2 3 5" xfId="25404" xr:uid="{00000000-0005-0000-0000-000073680000}"/>
    <cellStyle name="Normal 41 3 2 3 5 2" xfId="47021" xr:uid="{00000000-0005-0000-0000-000074680000}"/>
    <cellStyle name="Normal 41 3 2 3 6" xfId="19437" xr:uid="{00000000-0005-0000-0000-000075680000}"/>
    <cellStyle name="Normal 41 3 2 3 6 2" xfId="41079" xr:uid="{00000000-0005-0000-0000-000076680000}"/>
    <cellStyle name="Normal 41 3 2 3 7" xfId="35065" xr:uid="{00000000-0005-0000-0000-000077680000}"/>
    <cellStyle name="Normal 41 3 2 4" xfId="13667" xr:uid="{00000000-0005-0000-0000-000078680000}"/>
    <cellStyle name="Normal 41 3 2 4 2" xfId="16753" xr:uid="{00000000-0005-0000-0000-000079680000}"/>
    <cellStyle name="Normal 41 3 2 4 2 2" xfId="28722" xr:uid="{00000000-0005-0000-0000-00007A680000}"/>
    <cellStyle name="Normal 41 3 2 4 2 2 2" xfId="50328" xr:uid="{00000000-0005-0000-0000-00007B680000}"/>
    <cellStyle name="Normal 41 3 2 4 2 3" xfId="22755" xr:uid="{00000000-0005-0000-0000-00007C680000}"/>
    <cellStyle name="Normal 41 3 2 4 2 3 2" xfId="44392" xr:uid="{00000000-0005-0000-0000-00007D680000}"/>
    <cellStyle name="Normal 41 3 2 4 2 4" xfId="38408" xr:uid="{00000000-0005-0000-0000-00007E680000}"/>
    <cellStyle name="Normal 41 3 2 4 3" xfId="25740" xr:uid="{00000000-0005-0000-0000-00007F680000}"/>
    <cellStyle name="Normal 41 3 2 4 3 2" xfId="47354" xr:uid="{00000000-0005-0000-0000-000080680000}"/>
    <cellStyle name="Normal 41 3 2 4 4" xfId="19773" xr:uid="{00000000-0005-0000-0000-000081680000}"/>
    <cellStyle name="Normal 41 3 2 4 4 2" xfId="41415" xr:uid="{00000000-0005-0000-0000-000082680000}"/>
    <cellStyle name="Normal 41 3 2 4 5" xfId="35404" xr:uid="{00000000-0005-0000-0000-000083680000}"/>
    <cellStyle name="Normal 41 3 2 5" xfId="14641" xr:uid="{00000000-0005-0000-0000-000084680000}"/>
    <cellStyle name="Normal 41 3 2 5 2" xfId="17726" xr:uid="{00000000-0005-0000-0000-000085680000}"/>
    <cellStyle name="Normal 41 3 2 5 2 2" xfId="29694" xr:uid="{00000000-0005-0000-0000-000086680000}"/>
    <cellStyle name="Normal 41 3 2 5 2 2 2" xfId="51300" xr:uid="{00000000-0005-0000-0000-000087680000}"/>
    <cellStyle name="Normal 41 3 2 5 2 3" xfId="23727" xr:uid="{00000000-0005-0000-0000-000088680000}"/>
    <cellStyle name="Normal 41 3 2 5 2 3 2" xfId="45364" xr:uid="{00000000-0005-0000-0000-000089680000}"/>
    <cellStyle name="Normal 41 3 2 5 2 4" xfId="39381" xr:uid="{00000000-0005-0000-0000-00008A680000}"/>
    <cellStyle name="Normal 41 3 2 5 3" xfId="26712" xr:uid="{00000000-0005-0000-0000-00008B680000}"/>
    <cellStyle name="Normal 41 3 2 5 3 2" xfId="48326" xr:uid="{00000000-0005-0000-0000-00008C680000}"/>
    <cellStyle name="Normal 41 3 2 5 4" xfId="20745" xr:uid="{00000000-0005-0000-0000-00008D680000}"/>
    <cellStyle name="Normal 41 3 2 5 4 2" xfId="42387" xr:uid="{00000000-0005-0000-0000-00008E680000}"/>
    <cellStyle name="Normal 41 3 2 5 5" xfId="36378" xr:uid="{00000000-0005-0000-0000-00008F680000}"/>
    <cellStyle name="Normal 41 3 2 6" xfId="15754" xr:uid="{00000000-0005-0000-0000-000090680000}"/>
    <cellStyle name="Normal 41 3 2 6 2" xfId="27726" xr:uid="{00000000-0005-0000-0000-000091680000}"/>
    <cellStyle name="Normal 41 3 2 6 2 2" xfId="49332" xr:uid="{00000000-0005-0000-0000-000092680000}"/>
    <cellStyle name="Normal 41 3 2 6 3" xfId="21759" xr:uid="{00000000-0005-0000-0000-000093680000}"/>
    <cellStyle name="Normal 41 3 2 6 3 2" xfId="43396" xr:uid="{00000000-0005-0000-0000-000094680000}"/>
    <cellStyle name="Normal 41 3 2 6 4" xfId="37409" xr:uid="{00000000-0005-0000-0000-000095680000}"/>
    <cellStyle name="Normal 41 3 2 7" xfId="24741" xr:uid="{00000000-0005-0000-0000-000096680000}"/>
    <cellStyle name="Normal 41 3 2 7 2" xfId="46361" xr:uid="{00000000-0005-0000-0000-000097680000}"/>
    <cellStyle name="Normal 41 3 2 8" xfId="18774" xr:uid="{00000000-0005-0000-0000-000098680000}"/>
    <cellStyle name="Normal 41 3 2 8 2" xfId="40416" xr:uid="{00000000-0005-0000-0000-000099680000}"/>
    <cellStyle name="Normal 41 3 2 9" xfId="31587" xr:uid="{00000000-0005-0000-0000-00009A680000}"/>
    <cellStyle name="Normal 41 3 3" xfId="7002" xr:uid="{00000000-0005-0000-0000-00009B680000}"/>
    <cellStyle name="Normal 41 3 3 2" xfId="12945" xr:uid="{00000000-0005-0000-0000-00009C680000}"/>
    <cellStyle name="Normal 41 3 3 2 2" xfId="13944" xr:uid="{00000000-0005-0000-0000-00009D680000}"/>
    <cellStyle name="Normal 41 3 3 2 2 2" xfId="17029" xr:uid="{00000000-0005-0000-0000-00009E680000}"/>
    <cellStyle name="Normal 41 3 3 2 2 2 2" xfId="28998" xr:uid="{00000000-0005-0000-0000-00009F680000}"/>
    <cellStyle name="Normal 41 3 3 2 2 2 2 2" xfId="50604" xr:uid="{00000000-0005-0000-0000-0000A0680000}"/>
    <cellStyle name="Normal 41 3 3 2 2 2 3" xfId="23031" xr:uid="{00000000-0005-0000-0000-0000A1680000}"/>
    <cellStyle name="Normal 41 3 3 2 2 2 3 2" xfId="44668" xr:uid="{00000000-0005-0000-0000-0000A2680000}"/>
    <cellStyle name="Normal 41 3 3 2 2 2 4" xfId="38684" xr:uid="{00000000-0005-0000-0000-0000A3680000}"/>
    <cellStyle name="Normal 41 3 3 2 2 3" xfId="26016" xr:uid="{00000000-0005-0000-0000-0000A4680000}"/>
    <cellStyle name="Normal 41 3 3 2 2 3 2" xfId="47630" xr:uid="{00000000-0005-0000-0000-0000A5680000}"/>
    <cellStyle name="Normal 41 3 3 2 2 4" xfId="20049" xr:uid="{00000000-0005-0000-0000-0000A6680000}"/>
    <cellStyle name="Normal 41 3 3 2 2 4 2" xfId="41691" xr:uid="{00000000-0005-0000-0000-0000A7680000}"/>
    <cellStyle name="Normal 41 3 3 2 2 5" xfId="35681" xr:uid="{00000000-0005-0000-0000-0000A8680000}"/>
    <cellStyle name="Normal 41 3 3 2 3" xfId="14918" xr:uid="{00000000-0005-0000-0000-0000A9680000}"/>
    <cellStyle name="Normal 41 3 3 2 3 2" xfId="18003" xr:uid="{00000000-0005-0000-0000-0000AA680000}"/>
    <cellStyle name="Normal 41 3 3 2 3 2 2" xfId="29970" xr:uid="{00000000-0005-0000-0000-0000AB680000}"/>
    <cellStyle name="Normal 41 3 3 2 3 2 2 2" xfId="51576" xr:uid="{00000000-0005-0000-0000-0000AC680000}"/>
    <cellStyle name="Normal 41 3 3 2 3 2 3" xfId="24003" xr:uid="{00000000-0005-0000-0000-0000AD680000}"/>
    <cellStyle name="Normal 41 3 3 2 3 2 3 2" xfId="45640" xr:uid="{00000000-0005-0000-0000-0000AE680000}"/>
    <cellStyle name="Normal 41 3 3 2 3 2 4" xfId="39658" xr:uid="{00000000-0005-0000-0000-0000AF680000}"/>
    <cellStyle name="Normal 41 3 3 2 3 3" xfId="26988" xr:uid="{00000000-0005-0000-0000-0000B0680000}"/>
    <cellStyle name="Normal 41 3 3 2 3 3 2" xfId="48602" xr:uid="{00000000-0005-0000-0000-0000B1680000}"/>
    <cellStyle name="Normal 41 3 3 2 3 4" xfId="21021" xr:uid="{00000000-0005-0000-0000-0000B2680000}"/>
    <cellStyle name="Normal 41 3 3 2 3 4 2" xfId="42663" xr:uid="{00000000-0005-0000-0000-0000B3680000}"/>
    <cellStyle name="Normal 41 3 3 2 3 5" xfId="36655" xr:uid="{00000000-0005-0000-0000-0000B4680000}"/>
    <cellStyle name="Normal 41 3 3 2 4" xfId="16052" xr:uid="{00000000-0005-0000-0000-0000B5680000}"/>
    <cellStyle name="Normal 41 3 3 2 4 2" xfId="28022" xr:uid="{00000000-0005-0000-0000-0000B6680000}"/>
    <cellStyle name="Normal 41 3 3 2 4 2 2" xfId="49628" xr:uid="{00000000-0005-0000-0000-0000B7680000}"/>
    <cellStyle name="Normal 41 3 3 2 4 3" xfId="22055" xr:uid="{00000000-0005-0000-0000-0000B8680000}"/>
    <cellStyle name="Normal 41 3 3 2 4 3 2" xfId="43692" xr:uid="{00000000-0005-0000-0000-0000B9680000}"/>
    <cellStyle name="Normal 41 3 3 2 4 4" xfId="37707" xr:uid="{00000000-0005-0000-0000-0000BA680000}"/>
    <cellStyle name="Normal 41 3 3 2 5" xfId="25040" xr:uid="{00000000-0005-0000-0000-0000BB680000}"/>
    <cellStyle name="Normal 41 3 3 2 5 2" xfId="46657" xr:uid="{00000000-0005-0000-0000-0000BC680000}"/>
    <cellStyle name="Normal 41 3 3 2 6" xfId="19073" xr:uid="{00000000-0005-0000-0000-0000BD680000}"/>
    <cellStyle name="Normal 41 3 3 2 6 2" xfId="40715" xr:uid="{00000000-0005-0000-0000-0000BE680000}"/>
    <cellStyle name="Normal 41 3 3 2 7" xfId="34701" xr:uid="{00000000-0005-0000-0000-0000BF680000}"/>
    <cellStyle name="Normal 41 3 3 3" xfId="13265" xr:uid="{00000000-0005-0000-0000-0000C0680000}"/>
    <cellStyle name="Normal 41 3 3 3 2" xfId="14264" xr:uid="{00000000-0005-0000-0000-0000C1680000}"/>
    <cellStyle name="Normal 41 3 3 3 2 2" xfId="17349" xr:uid="{00000000-0005-0000-0000-0000C2680000}"/>
    <cellStyle name="Normal 41 3 3 3 2 2 2" xfId="29318" xr:uid="{00000000-0005-0000-0000-0000C3680000}"/>
    <cellStyle name="Normal 41 3 3 3 2 2 2 2" xfId="50924" xr:uid="{00000000-0005-0000-0000-0000C4680000}"/>
    <cellStyle name="Normal 41 3 3 3 2 2 3" xfId="23351" xr:uid="{00000000-0005-0000-0000-0000C5680000}"/>
    <cellStyle name="Normal 41 3 3 3 2 2 3 2" xfId="44988" xr:uid="{00000000-0005-0000-0000-0000C6680000}"/>
    <cellStyle name="Normal 41 3 3 3 2 2 4" xfId="39004" xr:uid="{00000000-0005-0000-0000-0000C7680000}"/>
    <cellStyle name="Normal 41 3 3 3 2 3" xfId="26336" xr:uid="{00000000-0005-0000-0000-0000C8680000}"/>
    <cellStyle name="Normal 41 3 3 3 2 3 2" xfId="47950" xr:uid="{00000000-0005-0000-0000-0000C9680000}"/>
    <cellStyle name="Normal 41 3 3 3 2 4" xfId="20369" xr:uid="{00000000-0005-0000-0000-0000CA680000}"/>
    <cellStyle name="Normal 41 3 3 3 2 4 2" xfId="42011" xr:uid="{00000000-0005-0000-0000-0000CB680000}"/>
    <cellStyle name="Normal 41 3 3 3 2 5" xfId="36001" xr:uid="{00000000-0005-0000-0000-0000CC680000}"/>
    <cellStyle name="Normal 41 3 3 3 3" xfId="15238" xr:uid="{00000000-0005-0000-0000-0000CD680000}"/>
    <cellStyle name="Normal 41 3 3 3 3 2" xfId="18323" xr:uid="{00000000-0005-0000-0000-0000CE680000}"/>
    <cellStyle name="Normal 41 3 3 3 3 2 2" xfId="30290" xr:uid="{00000000-0005-0000-0000-0000CF680000}"/>
    <cellStyle name="Normal 41 3 3 3 3 2 2 2" xfId="51896" xr:uid="{00000000-0005-0000-0000-0000D0680000}"/>
    <cellStyle name="Normal 41 3 3 3 3 2 3" xfId="24323" xr:uid="{00000000-0005-0000-0000-0000D1680000}"/>
    <cellStyle name="Normal 41 3 3 3 3 2 3 2" xfId="45960" xr:uid="{00000000-0005-0000-0000-0000D2680000}"/>
    <cellStyle name="Normal 41 3 3 3 3 2 4" xfId="39978" xr:uid="{00000000-0005-0000-0000-0000D3680000}"/>
    <cellStyle name="Normal 41 3 3 3 3 3" xfId="27308" xr:uid="{00000000-0005-0000-0000-0000D4680000}"/>
    <cellStyle name="Normal 41 3 3 3 3 3 2" xfId="48922" xr:uid="{00000000-0005-0000-0000-0000D5680000}"/>
    <cellStyle name="Normal 41 3 3 3 3 4" xfId="21341" xr:uid="{00000000-0005-0000-0000-0000D6680000}"/>
    <cellStyle name="Normal 41 3 3 3 3 4 2" xfId="42983" xr:uid="{00000000-0005-0000-0000-0000D7680000}"/>
    <cellStyle name="Normal 41 3 3 3 3 5" xfId="36975" xr:uid="{00000000-0005-0000-0000-0000D8680000}"/>
    <cellStyle name="Normal 41 3 3 3 4" xfId="16372" xr:uid="{00000000-0005-0000-0000-0000D9680000}"/>
    <cellStyle name="Normal 41 3 3 3 4 2" xfId="28342" xr:uid="{00000000-0005-0000-0000-0000DA680000}"/>
    <cellStyle name="Normal 41 3 3 3 4 2 2" xfId="49948" xr:uid="{00000000-0005-0000-0000-0000DB680000}"/>
    <cellStyle name="Normal 41 3 3 3 4 3" xfId="22375" xr:uid="{00000000-0005-0000-0000-0000DC680000}"/>
    <cellStyle name="Normal 41 3 3 3 4 3 2" xfId="44012" xr:uid="{00000000-0005-0000-0000-0000DD680000}"/>
    <cellStyle name="Normal 41 3 3 3 4 4" xfId="38027" xr:uid="{00000000-0005-0000-0000-0000DE680000}"/>
    <cellStyle name="Normal 41 3 3 3 5" xfId="25360" xr:uid="{00000000-0005-0000-0000-0000DF680000}"/>
    <cellStyle name="Normal 41 3 3 3 5 2" xfId="46977" xr:uid="{00000000-0005-0000-0000-0000E0680000}"/>
    <cellStyle name="Normal 41 3 3 3 6" xfId="19393" xr:uid="{00000000-0005-0000-0000-0000E1680000}"/>
    <cellStyle name="Normal 41 3 3 3 6 2" xfId="41035" xr:uid="{00000000-0005-0000-0000-0000E2680000}"/>
    <cellStyle name="Normal 41 3 3 3 7" xfId="35021" xr:uid="{00000000-0005-0000-0000-0000E3680000}"/>
    <cellStyle name="Normal 41 3 3 4" xfId="13623" xr:uid="{00000000-0005-0000-0000-0000E4680000}"/>
    <cellStyle name="Normal 41 3 3 4 2" xfId="16709" xr:uid="{00000000-0005-0000-0000-0000E5680000}"/>
    <cellStyle name="Normal 41 3 3 4 2 2" xfId="28678" xr:uid="{00000000-0005-0000-0000-0000E6680000}"/>
    <cellStyle name="Normal 41 3 3 4 2 2 2" xfId="50284" xr:uid="{00000000-0005-0000-0000-0000E7680000}"/>
    <cellStyle name="Normal 41 3 3 4 2 3" xfId="22711" xr:uid="{00000000-0005-0000-0000-0000E8680000}"/>
    <cellStyle name="Normal 41 3 3 4 2 3 2" xfId="44348" xr:uid="{00000000-0005-0000-0000-0000E9680000}"/>
    <cellStyle name="Normal 41 3 3 4 2 4" xfId="38364" xr:uid="{00000000-0005-0000-0000-0000EA680000}"/>
    <cellStyle name="Normal 41 3 3 4 3" xfId="25696" xr:uid="{00000000-0005-0000-0000-0000EB680000}"/>
    <cellStyle name="Normal 41 3 3 4 3 2" xfId="47310" xr:uid="{00000000-0005-0000-0000-0000EC680000}"/>
    <cellStyle name="Normal 41 3 3 4 4" xfId="19729" xr:uid="{00000000-0005-0000-0000-0000ED680000}"/>
    <cellStyle name="Normal 41 3 3 4 4 2" xfId="41371" xr:uid="{00000000-0005-0000-0000-0000EE680000}"/>
    <cellStyle name="Normal 41 3 3 4 5" xfId="35360" xr:uid="{00000000-0005-0000-0000-0000EF680000}"/>
    <cellStyle name="Normal 41 3 3 5" xfId="14597" xr:uid="{00000000-0005-0000-0000-0000F0680000}"/>
    <cellStyle name="Normal 41 3 3 5 2" xfId="17682" xr:uid="{00000000-0005-0000-0000-0000F1680000}"/>
    <cellStyle name="Normal 41 3 3 5 2 2" xfId="29650" xr:uid="{00000000-0005-0000-0000-0000F2680000}"/>
    <cellStyle name="Normal 41 3 3 5 2 2 2" xfId="51256" xr:uid="{00000000-0005-0000-0000-0000F3680000}"/>
    <cellStyle name="Normal 41 3 3 5 2 3" xfId="23683" xr:uid="{00000000-0005-0000-0000-0000F4680000}"/>
    <cellStyle name="Normal 41 3 3 5 2 3 2" xfId="45320" xr:uid="{00000000-0005-0000-0000-0000F5680000}"/>
    <cellStyle name="Normal 41 3 3 5 2 4" xfId="39337" xr:uid="{00000000-0005-0000-0000-0000F6680000}"/>
    <cellStyle name="Normal 41 3 3 5 3" xfId="26668" xr:uid="{00000000-0005-0000-0000-0000F7680000}"/>
    <cellStyle name="Normal 41 3 3 5 3 2" xfId="48282" xr:uid="{00000000-0005-0000-0000-0000F8680000}"/>
    <cellStyle name="Normal 41 3 3 5 4" xfId="20701" xr:uid="{00000000-0005-0000-0000-0000F9680000}"/>
    <cellStyle name="Normal 41 3 3 5 4 2" xfId="42343" xr:uid="{00000000-0005-0000-0000-0000FA680000}"/>
    <cellStyle name="Normal 41 3 3 5 5" xfId="36334" xr:uid="{00000000-0005-0000-0000-0000FB680000}"/>
    <cellStyle name="Normal 41 3 3 6" xfId="15710" xr:uid="{00000000-0005-0000-0000-0000FC680000}"/>
    <cellStyle name="Normal 41 3 3 6 2" xfId="27682" xr:uid="{00000000-0005-0000-0000-0000FD680000}"/>
    <cellStyle name="Normal 41 3 3 6 2 2" xfId="49288" xr:uid="{00000000-0005-0000-0000-0000FE680000}"/>
    <cellStyle name="Normal 41 3 3 6 3" xfId="21715" xr:uid="{00000000-0005-0000-0000-0000FF680000}"/>
    <cellStyle name="Normal 41 3 3 6 3 2" xfId="43352" xr:uid="{00000000-0005-0000-0000-000000690000}"/>
    <cellStyle name="Normal 41 3 3 6 4" xfId="37365" xr:uid="{00000000-0005-0000-0000-000001690000}"/>
    <cellStyle name="Normal 41 3 3 7" xfId="24697" xr:uid="{00000000-0005-0000-0000-000002690000}"/>
    <cellStyle name="Normal 41 3 3 7 2" xfId="46317" xr:uid="{00000000-0005-0000-0000-000003690000}"/>
    <cellStyle name="Normal 41 3 3 8" xfId="18730" xr:uid="{00000000-0005-0000-0000-000004690000}"/>
    <cellStyle name="Normal 41 3 3 8 2" xfId="40372" xr:uid="{00000000-0005-0000-0000-000005690000}"/>
    <cellStyle name="Normal 41 3 3 9" xfId="31430" xr:uid="{00000000-0005-0000-0000-000006690000}"/>
    <cellStyle name="Normal 41 3 4" xfId="7602" xr:uid="{00000000-0005-0000-0000-000007690000}"/>
    <cellStyle name="Normal 41 3 4 2" xfId="13031" xr:uid="{00000000-0005-0000-0000-000008690000}"/>
    <cellStyle name="Normal 41 3 4 2 2" xfId="14030" xr:uid="{00000000-0005-0000-0000-000009690000}"/>
    <cellStyle name="Normal 41 3 4 2 2 2" xfId="17115" xr:uid="{00000000-0005-0000-0000-00000A690000}"/>
    <cellStyle name="Normal 41 3 4 2 2 2 2" xfId="29084" xr:uid="{00000000-0005-0000-0000-00000B690000}"/>
    <cellStyle name="Normal 41 3 4 2 2 2 2 2" xfId="50690" xr:uid="{00000000-0005-0000-0000-00000C690000}"/>
    <cellStyle name="Normal 41 3 4 2 2 2 3" xfId="23117" xr:uid="{00000000-0005-0000-0000-00000D690000}"/>
    <cellStyle name="Normal 41 3 4 2 2 2 3 2" xfId="44754" xr:uid="{00000000-0005-0000-0000-00000E690000}"/>
    <cellStyle name="Normal 41 3 4 2 2 2 4" xfId="38770" xr:uid="{00000000-0005-0000-0000-00000F690000}"/>
    <cellStyle name="Normal 41 3 4 2 2 3" xfId="26102" xr:uid="{00000000-0005-0000-0000-000010690000}"/>
    <cellStyle name="Normal 41 3 4 2 2 3 2" xfId="47716" xr:uid="{00000000-0005-0000-0000-000011690000}"/>
    <cellStyle name="Normal 41 3 4 2 2 4" xfId="20135" xr:uid="{00000000-0005-0000-0000-000012690000}"/>
    <cellStyle name="Normal 41 3 4 2 2 4 2" xfId="41777" xr:uid="{00000000-0005-0000-0000-000013690000}"/>
    <cellStyle name="Normal 41 3 4 2 2 5" xfId="35767" xr:uid="{00000000-0005-0000-0000-000014690000}"/>
    <cellStyle name="Normal 41 3 4 2 3" xfId="15004" xr:uid="{00000000-0005-0000-0000-000015690000}"/>
    <cellStyle name="Normal 41 3 4 2 3 2" xfId="18089" xr:uid="{00000000-0005-0000-0000-000016690000}"/>
    <cellStyle name="Normal 41 3 4 2 3 2 2" xfId="30056" xr:uid="{00000000-0005-0000-0000-000017690000}"/>
    <cellStyle name="Normal 41 3 4 2 3 2 2 2" xfId="51662" xr:uid="{00000000-0005-0000-0000-000018690000}"/>
    <cellStyle name="Normal 41 3 4 2 3 2 3" xfId="24089" xr:uid="{00000000-0005-0000-0000-000019690000}"/>
    <cellStyle name="Normal 41 3 4 2 3 2 3 2" xfId="45726" xr:uid="{00000000-0005-0000-0000-00001A690000}"/>
    <cellStyle name="Normal 41 3 4 2 3 2 4" xfId="39744" xr:uid="{00000000-0005-0000-0000-00001B690000}"/>
    <cellStyle name="Normal 41 3 4 2 3 3" xfId="27074" xr:uid="{00000000-0005-0000-0000-00001C690000}"/>
    <cellStyle name="Normal 41 3 4 2 3 3 2" xfId="48688" xr:uid="{00000000-0005-0000-0000-00001D690000}"/>
    <cellStyle name="Normal 41 3 4 2 3 4" xfId="21107" xr:uid="{00000000-0005-0000-0000-00001E690000}"/>
    <cellStyle name="Normal 41 3 4 2 3 4 2" xfId="42749" xr:uid="{00000000-0005-0000-0000-00001F690000}"/>
    <cellStyle name="Normal 41 3 4 2 3 5" xfId="36741" xr:uid="{00000000-0005-0000-0000-000020690000}"/>
    <cellStyle name="Normal 41 3 4 2 4" xfId="16138" xr:uid="{00000000-0005-0000-0000-000021690000}"/>
    <cellStyle name="Normal 41 3 4 2 4 2" xfId="28108" xr:uid="{00000000-0005-0000-0000-000022690000}"/>
    <cellStyle name="Normal 41 3 4 2 4 2 2" xfId="49714" xr:uid="{00000000-0005-0000-0000-000023690000}"/>
    <cellStyle name="Normal 41 3 4 2 4 3" xfId="22141" xr:uid="{00000000-0005-0000-0000-000024690000}"/>
    <cellStyle name="Normal 41 3 4 2 4 3 2" xfId="43778" xr:uid="{00000000-0005-0000-0000-000025690000}"/>
    <cellStyle name="Normal 41 3 4 2 4 4" xfId="37793" xr:uid="{00000000-0005-0000-0000-000026690000}"/>
    <cellStyle name="Normal 41 3 4 2 5" xfId="25126" xr:uid="{00000000-0005-0000-0000-000027690000}"/>
    <cellStyle name="Normal 41 3 4 2 5 2" xfId="46743" xr:uid="{00000000-0005-0000-0000-000028690000}"/>
    <cellStyle name="Normal 41 3 4 2 6" xfId="19159" xr:uid="{00000000-0005-0000-0000-000029690000}"/>
    <cellStyle name="Normal 41 3 4 2 6 2" xfId="40801" xr:uid="{00000000-0005-0000-0000-00002A690000}"/>
    <cellStyle name="Normal 41 3 4 2 7" xfId="34787" xr:uid="{00000000-0005-0000-0000-00002B690000}"/>
    <cellStyle name="Normal 41 3 4 3" xfId="13351" xr:uid="{00000000-0005-0000-0000-00002C690000}"/>
    <cellStyle name="Normal 41 3 4 3 2" xfId="14350" xr:uid="{00000000-0005-0000-0000-00002D690000}"/>
    <cellStyle name="Normal 41 3 4 3 2 2" xfId="17435" xr:uid="{00000000-0005-0000-0000-00002E690000}"/>
    <cellStyle name="Normal 41 3 4 3 2 2 2" xfId="29404" xr:uid="{00000000-0005-0000-0000-00002F690000}"/>
    <cellStyle name="Normal 41 3 4 3 2 2 2 2" xfId="51010" xr:uid="{00000000-0005-0000-0000-000030690000}"/>
    <cellStyle name="Normal 41 3 4 3 2 2 3" xfId="23437" xr:uid="{00000000-0005-0000-0000-000031690000}"/>
    <cellStyle name="Normal 41 3 4 3 2 2 3 2" xfId="45074" xr:uid="{00000000-0005-0000-0000-000032690000}"/>
    <cellStyle name="Normal 41 3 4 3 2 2 4" xfId="39090" xr:uid="{00000000-0005-0000-0000-000033690000}"/>
    <cellStyle name="Normal 41 3 4 3 2 3" xfId="26422" xr:uid="{00000000-0005-0000-0000-000034690000}"/>
    <cellStyle name="Normal 41 3 4 3 2 3 2" xfId="48036" xr:uid="{00000000-0005-0000-0000-000035690000}"/>
    <cellStyle name="Normal 41 3 4 3 2 4" xfId="20455" xr:uid="{00000000-0005-0000-0000-000036690000}"/>
    <cellStyle name="Normal 41 3 4 3 2 4 2" xfId="42097" xr:uid="{00000000-0005-0000-0000-000037690000}"/>
    <cellStyle name="Normal 41 3 4 3 2 5" xfId="36087" xr:uid="{00000000-0005-0000-0000-000038690000}"/>
    <cellStyle name="Normal 41 3 4 3 3" xfId="15324" xr:uid="{00000000-0005-0000-0000-000039690000}"/>
    <cellStyle name="Normal 41 3 4 3 3 2" xfId="18409" xr:uid="{00000000-0005-0000-0000-00003A690000}"/>
    <cellStyle name="Normal 41 3 4 3 3 2 2" xfId="30376" xr:uid="{00000000-0005-0000-0000-00003B690000}"/>
    <cellStyle name="Normal 41 3 4 3 3 2 2 2" xfId="51982" xr:uid="{00000000-0005-0000-0000-00003C690000}"/>
    <cellStyle name="Normal 41 3 4 3 3 2 3" xfId="24409" xr:uid="{00000000-0005-0000-0000-00003D690000}"/>
    <cellStyle name="Normal 41 3 4 3 3 2 3 2" xfId="46046" xr:uid="{00000000-0005-0000-0000-00003E690000}"/>
    <cellStyle name="Normal 41 3 4 3 3 2 4" xfId="40064" xr:uid="{00000000-0005-0000-0000-00003F690000}"/>
    <cellStyle name="Normal 41 3 4 3 3 3" xfId="27394" xr:uid="{00000000-0005-0000-0000-000040690000}"/>
    <cellStyle name="Normal 41 3 4 3 3 3 2" xfId="49008" xr:uid="{00000000-0005-0000-0000-000041690000}"/>
    <cellStyle name="Normal 41 3 4 3 3 4" xfId="21427" xr:uid="{00000000-0005-0000-0000-000042690000}"/>
    <cellStyle name="Normal 41 3 4 3 3 4 2" xfId="43069" xr:uid="{00000000-0005-0000-0000-000043690000}"/>
    <cellStyle name="Normal 41 3 4 3 3 5" xfId="37061" xr:uid="{00000000-0005-0000-0000-000044690000}"/>
    <cellStyle name="Normal 41 3 4 3 4" xfId="16458" xr:uid="{00000000-0005-0000-0000-000045690000}"/>
    <cellStyle name="Normal 41 3 4 3 4 2" xfId="28428" xr:uid="{00000000-0005-0000-0000-000046690000}"/>
    <cellStyle name="Normal 41 3 4 3 4 2 2" xfId="50034" xr:uid="{00000000-0005-0000-0000-000047690000}"/>
    <cellStyle name="Normal 41 3 4 3 4 3" xfId="22461" xr:uid="{00000000-0005-0000-0000-000048690000}"/>
    <cellStyle name="Normal 41 3 4 3 4 3 2" xfId="44098" xr:uid="{00000000-0005-0000-0000-000049690000}"/>
    <cellStyle name="Normal 41 3 4 3 4 4" xfId="38113" xr:uid="{00000000-0005-0000-0000-00004A690000}"/>
    <cellStyle name="Normal 41 3 4 3 5" xfId="25446" xr:uid="{00000000-0005-0000-0000-00004B690000}"/>
    <cellStyle name="Normal 41 3 4 3 5 2" xfId="47063" xr:uid="{00000000-0005-0000-0000-00004C690000}"/>
    <cellStyle name="Normal 41 3 4 3 6" xfId="19479" xr:uid="{00000000-0005-0000-0000-00004D690000}"/>
    <cellStyle name="Normal 41 3 4 3 6 2" xfId="41121" xr:uid="{00000000-0005-0000-0000-00004E690000}"/>
    <cellStyle name="Normal 41 3 4 3 7" xfId="35107" xr:uid="{00000000-0005-0000-0000-00004F690000}"/>
    <cellStyle name="Normal 41 3 4 4" xfId="13709" xr:uid="{00000000-0005-0000-0000-000050690000}"/>
    <cellStyle name="Normal 41 3 4 4 2" xfId="16795" xr:uid="{00000000-0005-0000-0000-000051690000}"/>
    <cellStyle name="Normal 41 3 4 4 2 2" xfId="28764" xr:uid="{00000000-0005-0000-0000-000052690000}"/>
    <cellStyle name="Normal 41 3 4 4 2 2 2" xfId="50370" xr:uid="{00000000-0005-0000-0000-000053690000}"/>
    <cellStyle name="Normal 41 3 4 4 2 3" xfId="22797" xr:uid="{00000000-0005-0000-0000-000054690000}"/>
    <cellStyle name="Normal 41 3 4 4 2 3 2" xfId="44434" xr:uid="{00000000-0005-0000-0000-000055690000}"/>
    <cellStyle name="Normal 41 3 4 4 2 4" xfId="38450" xr:uid="{00000000-0005-0000-0000-000056690000}"/>
    <cellStyle name="Normal 41 3 4 4 3" xfId="25782" xr:uid="{00000000-0005-0000-0000-000057690000}"/>
    <cellStyle name="Normal 41 3 4 4 3 2" xfId="47396" xr:uid="{00000000-0005-0000-0000-000058690000}"/>
    <cellStyle name="Normal 41 3 4 4 4" xfId="19815" xr:uid="{00000000-0005-0000-0000-000059690000}"/>
    <cellStyle name="Normal 41 3 4 4 4 2" xfId="41457" xr:uid="{00000000-0005-0000-0000-00005A690000}"/>
    <cellStyle name="Normal 41 3 4 4 5" xfId="35446" xr:uid="{00000000-0005-0000-0000-00005B690000}"/>
    <cellStyle name="Normal 41 3 4 5" xfId="14683" xr:uid="{00000000-0005-0000-0000-00005C690000}"/>
    <cellStyle name="Normal 41 3 4 5 2" xfId="17768" xr:uid="{00000000-0005-0000-0000-00005D690000}"/>
    <cellStyle name="Normal 41 3 4 5 2 2" xfId="29736" xr:uid="{00000000-0005-0000-0000-00005E690000}"/>
    <cellStyle name="Normal 41 3 4 5 2 2 2" xfId="51342" xr:uid="{00000000-0005-0000-0000-00005F690000}"/>
    <cellStyle name="Normal 41 3 4 5 2 3" xfId="23769" xr:uid="{00000000-0005-0000-0000-000060690000}"/>
    <cellStyle name="Normal 41 3 4 5 2 3 2" xfId="45406" xr:uid="{00000000-0005-0000-0000-000061690000}"/>
    <cellStyle name="Normal 41 3 4 5 2 4" xfId="39423" xr:uid="{00000000-0005-0000-0000-000062690000}"/>
    <cellStyle name="Normal 41 3 4 5 3" xfId="26754" xr:uid="{00000000-0005-0000-0000-000063690000}"/>
    <cellStyle name="Normal 41 3 4 5 3 2" xfId="48368" xr:uid="{00000000-0005-0000-0000-000064690000}"/>
    <cellStyle name="Normal 41 3 4 5 4" xfId="20787" xr:uid="{00000000-0005-0000-0000-000065690000}"/>
    <cellStyle name="Normal 41 3 4 5 4 2" xfId="42429" xr:uid="{00000000-0005-0000-0000-000066690000}"/>
    <cellStyle name="Normal 41 3 4 5 5" xfId="36420" xr:uid="{00000000-0005-0000-0000-000067690000}"/>
    <cellStyle name="Normal 41 3 4 6" xfId="15796" xr:uid="{00000000-0005-0000-0000-000068690000}"/>
    <cellStyle name="Normal 41 3 4 6 2" xfId="27768" xr:uid="{00000000-0005-0000-0000-000069690000}"/>
    <cellStyle name="Normal 41 3 4 6 2 2" xfId="49374" xr:uid="{00000000-0005-0000-0000-00006A690000}"/>
    <cellStyle name="Normal 41 3 4 6 3" xfId="21801" xr:uid="{00000000-0005-0000-0000-00006B690000}"/>
    <cellStyle name="Normal 41 3 4 6 3 2" xfId="43438" xr:uid="{00000000-0005-0000-0000-00006C690000}"/>
    <cellStyle name="Normal 41 3 4 6 4" xfId="37451" xr:uid="{00000000-0005-0000-0000-00006D690000}"/>
    <cellStyle name="Normal 41 3 4 7" xfId="24783" xr:uid="{00000000-0005-0000-0000-00006E690000}"/>
    <cellStyle name="Normal 41 3 4 7 2" xfId="46403" xr:uid="{00000000-0005-0000-0000-00006F690000}"/>
    <cellStyle name="Normal 41 3 4 8" xfId="18816" xr:uid="{00000000-0005-0000-0000-000070690000}"/>
    <cellStyle name="Normal 41 3 4 8 2" xfId="40458" xr:uid="{00000000-0005-0000-0000-000071690000}"/>
    <cellStyle name="Normal 41 3 4 9" xfId="31698" xr:uid="{00000000-0005-0000-0000-000072690000}"/>
    <cellStyle name="Normal 41 3 5" xfId="8205" xr:uid="{00000000-0005-0000-0000-000073690000}"/>
    <cellStyle name="Normal 41 3 5 2" xfId="13115" xr:uid="{00000000-0005-0000-0000-000074690000}"/>
    <cellStyle name="Normal 41 3 5 2 2" xfId="14114" xr:uid="{00000000-0005-0000-0000-000075690000}"/>
    <cellStyle name="Normal 41 3 5 2 2 2" xfId="17199" xr:uid="{00000000-0005-0000-0000-000076690000}"/>
    <cellStyle name="Normal 41 3 5 2 2 2 2" xfId="29168" xr:uid="{00000000-0005-0000-0000-000077690000}"/>
    <cellStyle name="Normal 41 3 5 2 2 2 2 2" xfId="50774" xr:uid="{00000000-0005-0000-0000-000078690000}"/>
    <cellStyle name="Normal 41 3 5 2 2 2 3" xfId="23201" xr:uid="{00000000-0005-0000-0000-000079690000}"/>
    <cellStyle name="Normal 41 3 5 2 2 2 3 2" xfId="44838" xr:uid="{00000000-0005-0000-0000-00007A690000}"/>
    <cellStyle name="Normal 41 3 5 2 2 2 4" xfId="38854" xr:uid="{00000000-0005-0000-0000-00007B690000}"/>
    <cellStyle name="Normal 41 3 5 2 2 3" xfId="26186" xr:uid="{00000000-0005-0000-0000-00007C690000}"/>
    <cellStyle name="Normal 41 3 5 2 2 3 2" xfId="47800" xr:uid="{00000000-0005-0000-0000-00007D690000}"/>
    <cellStyle name="Normal 41 3 5 2 2 4" xfId="20219" xr:uid="{00000000-0005-0000-0000-00007E690000}"/>
    <cellStyle name="Normal 41 3 5 2 2 4 2" xfId="41861" xr:uid="{00000000-0005-0000-0000-00007F690000}"/>
    <cellStyle name="Normal 41 3 5 2 2 5" xfId="35851" xr:uid="{00000000-0005-0000-0000-000080690000}"/>
    <cellStyle name="Normal 41 3 5 2 3" xfId="15088" xr:uid="{00000000-0005-0000-0000-000081690000}"/>
    <cellStyle name="Normal 41 3 5 2 3 2" xfId="18173" xr:uid="{00000000-0005-0000-0000-000082690000}"/>
    <cellStyle name="Normal 41 3 5 2 3 2 2" xfId="30140" xr:uid="{00000000-0005-0000-0000-000083690000}"/>
    <cellStyle name="Normal 41 3 5 2 3 2 2 2" xfId="51746" xr:uid="{00000000-0005-0000-0000-000084690000}"/>
    <cellStyle name="Normal 41 3 5 2 3 2 3" xfId="24173" xr:uid="{00000000-0005-0000-0000-000085690000}"/>
    <cellStyle name="Normal 41 3 5 2 3 2 3 2" xfId="45810" xr:uid="{00000000-0005-0000-0000-000086690000}"/>
    <cellStyle name="Normal 41 3 5 2 3 2 4" xfId="39828" xr:uid="{00000000-0005-0000-0000-000087690000}"/>
    <cellStyle name="Normal 41 3 5 2 3 3" xfId="27158" xr:uid="{00000000-0005-0000-0000-000088690000}"/>
    <cellStyle name="Normal 41 3 5 2 3 3 2" xfId="48772" xr:uid="{00000000-0005-0000-0000-000089690000}"/>
    <cellStyle name="Normal 41 3 5 2 3 4" xfId="21191" xr:uid="{00000000-0005-0000-0000-00008A690000}"/>
    <cellStyle name="Normal 41 3 5 2 3 4 2" xfId="42833" xr:uid="{00000000-0005-0000-0000-00008B690000}"/>
    <cellStyle name="Normal 41 3 5 2 3 5" xfId="36825" xr:uid="{00000000-0005-0000-0000-00008C690000}"/>
    <cellStyle name="Normal 41 3 5 2 4" xfId="16222" xr:uid="{00000000-0005-0000-0000-00008D690000}"/>
    <cellStyle name="Normal 41 3 5 2 4 2" xfId="28192" xr:uid="{00000000-0005-0000-0000-00008E690000}"/>
    <cellStyle name="Normal 41 3 5 2 4 2 2" xfId="49798" xr:uid="{00000000-0005-0000-0000-00008F690000}"/>
    <cellStyle name="Normal 41 3 5 2 4 3" xfId="22225" xr:uid="{00000000-0005-0000-0000-000090690000}"/>
    <cellStyle name="Normal 41 3 5 2 4 3 2" xfId="43862" xr:uid="{00000000-0005-0000-0000-000091690000}"/>
    <cellStyle name="Normal 41 3 5 2 4 4" xfId="37877" xr:uid="{00000000-0005-0000-0000-000092690000}"/>
    <cellStyle name="Normal 41 3 5 2 5" xfId="25210" xr:uid="{00000000-0005-0000-0000-000093690000}"/>
    <cellStyle name="Normal 41 3 5 2 5 2" xfId="46827" xr:uid="{00000000-0005-0000-0000-000094690000}"/>
    <cellStyle name="Normal 41 3 5 2 6" xfId="19243" xr:uid="{00000000-0005-0000-0000-000095690000}"/>
    <cellStyle name="Normal 41 3 5 2 6 2" xfId="40885" xr:uid="{00000000-0005-0000-0000-000096690000}"/>
    <cellStyle name="Normal 41 3 5 2 7" xfId="34871" xr:uid="{00000000-0005-0000-0000-000097690000}"/>
    <cellStyle name="Normal 41 3 5 3" xfId="13435" xr:uid="{00000000-0005-0000-0000-000098690000}"/>
    <cellStyle name="Normal 41 3 5 3 2" xfId="14434" xr:uid="{00000000-0005-0000-0000-000099690000}"/>
    <cellStyle name="Normal 41 3 5 3 2 2" xfId="17519" xr:uid="{00000000-0005-0000-0000-00009A690000}"/>
    <cellStyle name="Normal 41 3 5 3 2 2 2" xfId="29488" xr:uid="{00000000-0005-0000-0000-00009B690000}"/>
    <cellStyle name="Normal 41 3 5 3 2 2 2 2" xfId="51094" xr:uid="{00000000-0005-0000-0000-00009C690000}"/>
    <cellStyle name="Normal 41 3 5 3 2 2 3" xfId="23521" xr:uid="{00000000-0005-0000-0000-00009D690000}"/>
    <cellStyle name="Normal 41 3 5 3 2 2 3 2" xfId="45158" xr:uid="{00000000-0005-0000-0000-00009E690000}"/>
    <cellStyle name="Normal 41 3 5 3 2 2 4" xfId="39174" xr:uid="{00000000-0005-0000-0000-00009F690000}"/>
    <cellStyle name="Normal 41 3 5 3 2 3" xfId="26506" xr:uid="{00000000-0005-0000-0000-0000A0690000}"/>
    <cellStyle name="Normal 41 3 5 3 2 3 2" xfId="48120" xr:uid="{00000000-0005-0000-0000-0000A1690000}"/>
    <cellStyle name="Normal 41 3 5 3 2 4" xfId="20539" xr:uid="{00000000-0005-0000-0000-0000A2690000}"/>
    <cellStyle name="Normal 41 3 5 3 2 4 2" xfId="42181" xr:uid="{00000000-0005-0000-0000-0000A3690000}"/>
    <cellStyle name="Normal 41 3 5 3 2 5" xfId="36171" xr:uid="{00000000-0005-0000-0000-0000A4690000}"/>
    <cellStyle name="Normal 41 3 5 3 3" xfId="15408" xr:uid="{00000000-0005-0000-0000-0000A5690000}"/>
    <cellStyle name="Normal 41 3 5 3 3 2" xfId="18493" xr:uid="{00000000-0005-0000-0000-0000A6690000}"/>
    <cellStyle name="Normal 41 3 5 3 3 2 2" xfId="30460" xr:uid="{00000000-0005-0000-0000-0000A7690000}"/>
    <cellStyle name="Normal 41 3 5 3 3 2 2 2" xfId="52066" xr:uid="{00000000-0005-0000-0000-0000A8690000}"/>
    <cellStyle name="Normal 41 3 5 3 3 2 3" xfId="24493" xr:uid="{00000000-0005-0000-0000-0000A9690000}"/>
    <cellStyle name="Normal 41 3 5 3 3 2 3 2" xfId="46130" xr:uid="{00000000-0005-0000-0000-0000AA690000}"/>
    <cellStyle name="Normal 41 3 5 3 3 2 4" xfId="40148" xr:uid="{00000000-0005-0000-0000-0000AB690000}"/>
    <cellStyle name="Normal 41 3 5 3 3 3" xfId="27478" xr:uid="{00000000-0005-0000-0000-0000AC690000}"/>
    <cellStyle name="Normal 41 3 5 3 3 3 2" xfId="49092" xr:uid="{00000000-0005-0000-0000-0000AD690000}"/>
    <cellStyle name="Normal 41 3 5 3 3 4" xfId="21511" xr:uid="{00000000-0005-0000-0000-0000AE690000}"/>
    <cellStyle name="Normal 41 3 5 3 3 4 2" xfId="43153" xr:uid="{00000000-0005-0000-0000-0000AF690000}"/>
    <cellStyle name="Normal 41 3 5 3 3 5" xfId="37145" xr:uid="{00000000-0005-0000-0000-0000B0690000}"/>
    <cellStyle name="Normal 41 3 5 3 4" xfId="16542" xr:uid="{00000000-0005-0000-0000-0000B1690000}"/>
    <cellStyle name="Normal 41 3 5 3 4 2" xfId="28512" xr:uid="{00000000-0005-0000-0000-0000B2690000}"/>
    <cellStyle name="Normal 41 3 5 3 4 2 2" xfId="50118" xr:uid="{00000000-0005-0000-0000-0000B3690000}"/>
    <cellStyle name="Normal 41 3 5 3 4 3" xfId="22545" xr:uid="{00000000-0005-0000-0000-0000B4690000}"/>
    <cellStyle name="Normal 41 3 5 3 4 3 2" xfId="44182" xr:uid="{00000000-0005-0000-0000-0000B5690000}"/>
    <cellStyle name="Normal 41 3 5 3 4 4" xfId="38197" xr:uid="{00000000-0005-0000-0000-0000B6690000}"/>
    <cellStyle name="Normal 41 3 5 3 5" xfId="25530" xr:uid="{00000000-0005-0000-0000-0000B7690000}"/>
    <cellStyle name="Normal 41 3 5 3 5 2" xfId="47147" xr:uid="{00000000-0005-0000-0000-0000B8690000}"/>
    <cellStyle name="Normal 41 3 5 3 6" xfId="19563" xr:uid="{00000000-0005-0000-0000-0000B9690000}"/>
    <cellStyle name="Normal 41 3 5 3 6 2" xfId="41205" xr:uid="{00000000-0005-0000-0000-0000BA690000}"/>
    <cellStyle name="Normal 41 3 5 3 7" xfId="35191" xr:uid="{00000000-0005-0000-0000-0000BB690000}"/>
    <cellStyle name="Normal 41 3 5 4" xfId="13793" xr:uid="{00000000-0005-0000-0000-0000BC690000}"/>
    <cellStyle name="Normal 41 3 5 4 2" xfId="16879" xr:uid="{00000000-0005-0000-0000-0000BD690000}"/>
    <cellStyle name="Normal 41 3 5 4 2 2" xfId="28848" xr:uid="{00000000-0005-0000-0000-0000BE690000}"/>
    <cellStyle name="Normal 41 3 5 4 2 2 2" xfId="50454" xr:uid="{00000000-0005-0000-0000-0000BF690000}"/>
    <cellStyle name="Normal 41 3 5 4 2 3" xfId="22881" xr:uid="{00000000-0005-0000-0000-0000C0690000}"/>
    <cellStyle name="Normal 41 3 5 4 2 3 2" xfId="44518" xr:uid="{00000000-0005-0000-0000-0000C1690000}"/>
    <cellStyle name="Normal 41 3 5 4 2 4" xfId="38534" xr:uid="{00000000-0005-0000-0000-0000C2690000}"/>
    <cellStyle name="Normal 41 3 5 4 3" xfId="25866" xr:uid="{00000000-0005-0000-0000-0000C3690000}"/>
    <cellStyle name="Normal 41 3 5 4 3 2" xfId="47480" xr:uid="{00000000-0005-0000-0000-0000C4690000}"/>
    <cellStyle name="Normal 41 3 5 4 4" xfId="19899" xr:uid="{00000000-0005-0000-0000-0000C5690000}"/>
    <cellStyle name="Normal 41 3 5 4 4 2" xfId="41541" xr:uid="{00000000-0005-0000-0000-0000C6690000}"/>
    <cellStyle name="Normal 41 3 5 4 5" xfId="35530" xr:uid="{00000000-0005-0000-0000-0000C7690000}"/>
    <cellStyle name="Normal 41 3 5 5" xfId="14767" xr:uid="{00000000-0005-0000-0000-0000C8690000}"/>
    <cellStyle name="Normal 41 3 5 5 2" xfId="17852" xr:uid="{00000000-0005-0000-0000-0000C9690000}"/>
    <cellStyle name="Normal 41 3 5 5 2 2" xfId="29820" xr:uid="{00000000-0005-0000-0000-0000CA690000}"/>
    <cellStyle name="Normal 41 3 5 5 2 2 2" xfId="51426" xr:uid="{00000000-0005-0000-0000-0000CB690000}"/>
    <cellStyle name="Normal 41 3 5 5 2 3" xfId="23853" xr:uid="{00000000-0005-0000-0000-0000CC690000}"/>
    <cellStyle name="Normal 41 3 5 5 2 3 2" xfId="45490" xr:uid="{00000000-0005-0000-0000-0000CD690000}"/>
    <cellStyle name="Normal 41 3 5 5 2 4" xfId="39507" xr:uid="{00000000-0005-0000-0000-0000CE690000}"/>
    <cellStyle name="Normal 41 3 5 5 3" xfId="26838" xr:uid="{00000000-0005-0000-0000-0000CF690000}"/>
    <cellStyle name="Normal 41 3 5 5 3 2" xfId="48452" xr:uid="{00000000-0005-0000-0000-0000D0690000}"/>
    <cellStyle name="Normal 41 3 5 5 4" xfId="20871" xr:uid="{00000000-0005-0000-0000-0000D1690000}"/>
    <cellStyle name="Normal 41 3 5 5 4 2" xfId="42513" xr:uid="{00000000-0005-0000-0000-0000D2690000}"/>
    <cellStyle name="Normal 41 3 5 5 5" xfId="36504" xr:uid="{00000000-0005-0000-0000-0000D3690000}"/>
    <cellStyle name="Normal 41 3 5 6" xfId="15880" xr:uid="{00000000-0005-0000-0000-0000D4690000}"/>
    <cellStyle name="Normal 41 3 5 6 2" xfId="27852" xr:uid="{00000000-0005-0000-0000-0000D5690000}"/>
    <cellStyle name="Normal 41 3 5 6 2 2" xfId="49458" xr:uid="{00000000-0005-0000-0000-0000D6690000}"/>
    <cellStyle name="Normal 41 3 5 6 3" xfId="21885" xr:uid="{00000000-0005-0000-0000-0000D7690000}"/>
    <cellStyle name="Normal 41 3 5 6 3 2" xfId="43522" xr:uid="{00000000-0005-0000-0000-0000D8690000}"/>
    <cellStyle name="Normal 41 3 5 6 4" xfId="37535" xr:uid="{00000000-0005-0000-0000-0000D9690000}"/>
    <cellStyle name="Normal 41 3 5 7" xfId="24867" xr:uid="{00000000-0005-0000-0000-0000DA690000}"/>
    <cellStyle name="Normal 41 3 5 7 2" xfId="46487" xr:uid="{00000000-0005-0000-0000-0000DB690000}"/>
    <cellStyle name="Normal 41 3 5 8" xfId="18900" xr:uid="{00000000-0005-0000-0000-0000DC690000}"/>
    <cellStyle name="Normal 41 3 5 8 2" xfId="40542" xr:uid="{00000000-0005-0000-0000-0000DD690000}"/>
    <cellStyle name="Normal 41 3 5 9" xfId="31870" xr:uid="{00000000-0005-0000-0000-0000DE690000}"/>
    <cellStyle name="Normal 41 3 6" xfId="7861" xr:uid="{00000000-0005-0000-0000-0000DF690000}"/>
    <cellStyle name="Normal 41 3 6 2" xfId="13086" xr:uid="{00000000-0005-0000-0000-0000E0690000}"/>
    <cellStyle name="Normal 41 3 6 2 2" xfId="14085" xr:uid="{00000000-0005-0000-0000-0000E1690000}"/>
    <cellStyle name="Normal 41 3 6 2 2 2" xfId="17170" xr:uid="{00000000-0005-0000-0000-0000E2690000}"/>
    <cellStyle name="Normal 41 3 6 2 2 2 2" xfId="29139" xr:uid="{00000000-0005-0000-0000-0000E3690000}"/>
    <cellStyle name="Normal 41 3 6 2 2 2 2 2" xfId="50745" xr:uid="{00000000-0005-0000-0000-0000E4690000}"/>
    <cellStyle name="Normal 41 3 6 2 2 2 3" xfId="23172" xr:uid="{00000000-0005-0000-0000-0000E5690000}"/>
    <cellStyle name="Normal 41 3 6 2 2 2 3 2" xfId="44809" xr:uid="{00000000-0005-0000-0000-0000E6690000}"/>
    <cellStyle name="Normal 41 3 6 2 2 2 4" xfId="38825" xr:uid="{00000000-0005-0000-0000-0000E7690000}"/>
    <cellStyle name="Normal 41 3 6 2 2 3" xfId="26157" xr:uid="{00000000-0005-0000-0000-0000E8690000}"/>
    <cellStyle name="Normal 41 3 6 2 2 3 2" xfId="47771" xr:uid="{00000000-0005-0000-0000-0000E9690000}"/>
    <cellStyle name="Normal 41 3 6 2 2 4" xfId="20190" xr:uid="{00000000-0005-0000-0000-0000EA690000}"/>
    <cellStyle name="Normal 41 3 6 2 2 4 2" xfId="41832" xr:uid="{00000000-0005-0000-0000-0000EB690000}"/>
    <cellStyle name="Normal 41 3 6 2 2 5" xfId="35822" xr:uid="{00000000-0005-0000-0000-0000EC690000}"/>
    <cellStyle name="Normal 41 3 6 2 3" xfId="15059" xr:uid="{00000000-0005-0000-0000-0000ED690000}"/>
    <cellStyle name="Normal 41 3 6 2 3 2" xfId="18144" xr:uid="{00000000-0005-0000-0000-0000EE690000}"/>
    <cellStyle name="Normal 41 3 6 2 3 2 2" xfId="30111" xr:uid="{00000000-0005-0000-0000-0000EF690000}"/>
    <cellStyle name="Normal 41 3 6 2 3 2 2 2" xfId="51717" xr:uid="{00000000-0005-0000-0000-0000F0690000}"/>
    <cellStyle name="Normal 41 3 6 2 3 2 3" xfId="24144" xr:uid="{00000000-0005-0000-0000-0000F1690000}"/>
    <cellStyle name="Normal 41 3 6 2 3 2 3 2" xfId="45781" xr:uid="{00000000-0005-0000-0000-0000F2690000}"/>
    <cellStyle name="Normal 41 3 6 2 3 2 4" xfId="39799" xr:uid="{00000000-0005-0000-0000-0000F3690000}"/>
    <cellStyle name="Normal 41 3 6 2 3 3" xfId="27129" xr:uid="{00000000-0005-0000-0000-0000F4690000}"/>
    <cellStyle name="Normal 41 3 6 2 3 3 2" xfId="48743" xr:uid="{00000000-0005-0000-0000-0000F5690000}"/>
    <cellStyle name="Normal 41 3 6 2 3 4" xfId="21162" xr:uid="{00000000-0005-0000-0000-0000F6690000}"/>
    <cellStyle name="Normal 41 3 6 2 3 4 2" xfId="42804" xr:uid="{00000000-0005-0000-0000-0000F7690000}"/>
    <cellStyle name="Normal 41 3 6 2 3 5" xfId="36796" xr:uid="{00000000-0005-0000-0000-0000F8690000}"/>
    <cellStyle name="Normal 41 3 6 2 4" xfId="16193" xr:uid="{00000000-0005-0000-0000-0000F9690000}"/>
    <cellStyle name="Normal 41 3 6 2 4 2" xfId="28163" xr:uid="{00000000-0005-0000-0000-0000FA690000}"/>
    <cellStyle name="Normal 41 3 6 2 4 2 2" xfId="49769" xr:uid="{00000000-0005-0000-0000-0000FB690000}"/>
    <cellStyle name="Normal 41 3 6 2 4 3" xfId="22196" xr:uid="{00000000-0005-0000-0000-0000FC690000}"/>
    <cellStyle name="Normal 41 3 6 2 4 3 2" xfId="43833" xr:uid="{00000000-0005-0000-0000-0000FD690000}"/>
    <cellStyle name="Normal 41 3 6 2 4 4" xfId="37848" xr:uid="{00000000-0005-0000-0000-0000FE690000}"/>
    <cellStyle name="Normal 41 3 6 2 5" xfId="25181" xr:uid="{00000000-0005-0000-0000-0000FF690000}"/>
    <cellStyle name="Normal 41 3 6 2 5 2" xfId="46798" xr:uid="{00000000-0005-0000-0000-0000006A0000}"/>
    <cellStyle name="Normal 41 3 6 2 6" xfId="19214" xr:uid="{00000000-0005-0000-0000-0000016A0000}"/>
    <cellStyle name="Normal 41 3 6 2 6 2" xfId="40856" xr:uid="{00000000-0005-0000-0000-0000026A0000}"/>
    <cellStyle name="Normal 41 3 6 2 7" xfId="34842" xr:uid="{00000000-0005-0000-0000-0000036A0000}"/>
    <cellStyle name="Normal 41 3 6 3" xfId="13406" xr:uid="{00000000-0005-0000-0000-0000046A0000}"/>
    <cellStyle name="Normal 41 3 6 3 2" xfId="14405" xr:uid="{00000000-0005-0000-0000-0000056A0000}"/>
    <cellStyle name="Normal 41 3 6 3 2 2" xfId="17490" xr:uid="{00000000-0005-0000-0000-0000066A0000}"/>
    <cellStyle name="Normal 41 3 6 3 2 2 2" xfId="29459" xr:uid="{00000000-0005-0000-0000-0000076A0000}"/>
    <cellStyle name="Normal 41 3 6 3 2 2 2 2" xfId="51065" xr:uid="{00000000-0005-0000-0000-0000086A0000}"/>
    <cellStyle name="Normal 41 3 6 3 2 2 3" xfId="23492" xr:uid="{00000000-0005-0000-0000-0000096A0000}"/>
    <cellStyle name="Normal 41 3 6 3 2 2 3 2" xfId="45129" xr:uid="{00000000-0005-0000-0000-00000A6A0000}"/>
    <cellStyle name="Normal 41 3 6 3 2 2 4" xfId="39145" xr:uid="{00000000-0005-0000-0000-00000B6A0000}"/>
    <cellStyle name="Normal 41 3 6 3 2 3" xfId="26477" xr:uid="{00000000-0005-0000-0000-00000C6A0000}"/>
    <cellStyle name="Normal 41 3 6 3 2 3 2" xfId="48091" xr:uid="{00000000-0005-0000-0000-00000D6A0000}"/>
    <cellStyle name="Normal 41 3 6 3 2 4" xfId="20510" xr:uid="{00000000-0005-0000-0000-00000E6A0000}"/>
    <cellStyle name="Normal 41 3 6 3 2 4 2" xfId="42152" xr:uid="{00000000-0005-0000-0000-00000F6A0000}"/>
    <cellStyle name="Normal 41 3 6 3 2 5" xfId="36142" xr:uid="{00000000-0005-0000-0000-0000106A0000}"/>
    <cellStyle name="Normal 41 3 6 3 3" xfId="15379" xr:uid="{00000000-0005-0000-0000-0000116A0000}"/>
    <cellStyle name="Normal 41 3 6 3 3 2" xfId="18464" xr:uid="{00000000-0005-0000-0000-0000126A0000}"/>
    <cellStyle name="Normal 41 3 6 3 3 2 2" xfId="30431" xr:uid="{00000000-0005-0000-0000-0000136A0000}"/>
    <cellStyle name="Normal 41 3 6 3 3 2 2 2" xfId="52037" xr:uid="{00000000-0005-0000-0000-0000146A0000}"/>
    <cellStyle name="Normal 41 3 6 3 3 2 3" xfId="24464" xr:uid="{00000000-0005-0000-0000-0000156A0000}"/>
    <cellStyle name="Normal 41 3 6 3 3 2 3 2" xfId="46101" xr:uid="{00000000-0005-0000-0000-0000166A0000}"/>
    <cellStyle name="Normal 41 3 6 3 3 2 4" xfId="40119" xr:uid="{00000000-0005-0000-0000-0000176A0000}"/>
    <cellStyle name="Normal 41 3 6 3 3 3" xfId="27449" xr:uid="{00000000-0005-0000-0000-0000186A0000}"/>
    <cellStyle name="Normal 41 3 6 3 3 3 2" xfId="49063" xr:uid="{00000000-0005-0000-0000-0000196A0000}"/>
    <cellStyle name="Normal 41 3 6 3 3 4" xfId="21482" xr:uid="{00000000-0005-0000-0000-00001A6A0000}"/>
    <cellStyle name="Normal 41 3 6 3 3 4 2" xfId="43124" xr:uid="{00000000-0005-0000-0000-00001B6A0000}"/>
    <cellStyle name="Normal 41 3 6 3 3 5" xfId="37116" xr:uid="{00000000-0005-0000-0000-00001C6A0000}"/>
    <cellStyle name="Normal 41 3 6 3 4" xfId="16513" xr:uid="{00000000-0005-0000-0000-00001D6A0000}"/>
    <cellStyle name="Normal 41 3 6 3 4 2" xfId="28483" xr:uid="{00000000-0005-0000-0000-00001E6A0000}"/>
    <cellStyle name="Normal 41 3 6 3 4 2 2" xfId="50089" xr:uid="{00000000-0005-0000-0000-00001F6A0000}"/>
    <cellStyle name="Normal 41 3 6 3 4 3" xfId="22516" xr:uid="{00000000-0005-0000-0000-0000206A0000}"/>
    <cellStyle name="Normal 41 3 6 3 4 3 2" xfId="44153" xr:uid="{00000000-0005-0000-0000-0000216A0000}"/>
    <cellStyle name="Normal 41 3 6 3 4 4" xfId="38168" xr:uid="{00000000-0005-0000-0000-0000226A0000}"/>
    <cellStyle name="Normal 41 3 6 3 5" xfId="25501" xr:uid="{00000000-0005-0000-0000-0000236A0000}"/>
    <cellStyle name="Normal 41 3 6 3 5 2" xfId="47118" xr:uid="{00000000-0005-0000-0000-0000246A0000}"/>
    <cellStyle name="Normal 41 3 6 3 6" xfId="19534" xr:uid="{00000000-0005-0000-0000-0000256A0000}"/>
    <cellStyle name="Normal 41 3 6 3 6 2" xfId="41176" xr:uid="{00000000-0005-0000-0000-0000266A0000}"/>
    <cellStyle name="Normal 41 3 6 3 7" xfId="35162" xr:uid="{00000000-0005-0000-0000-0000276A0000}"/>
    <cellStyle name="Normal 41 3 6 4" xfId="13764" xr:uid="{00000000-0005-0000-0000-0000286A0000}"/>
    <cellStyle name="Normal 41 3 6 4 2" xfId="16850" xr:uid="{00000000-0005-0000-0000-0000296A0000}"/>
    <cellStyle name="Normal 41 3 6 4 2 2" xfId="28819" xr:uid="{00000000-0005-0000-0000-00002A6A0000}"/>
    <cellStyle name="Normal 41 3 6 4 2 2 2" xfId="50425" xr:uid="{00000000-0005-0000-0000-00002B6A0000}"/>
    <cellStyle name="Normal 41 3 6 4 2 3" xfId="22852" xr:uid="{00000000-0005-0000-0000-00002C6A0000}"/>
    <cellStyle name="Normal 41 3 6 4 2 3 2" xfId="44489" xr:uid="{00000000-0005-0000-0000-00002D6A0000}"/>
    <cellStyle name="Normal 41 3 6 4 2 4" xfId="38505" xr:uid="{00000000-0005-0000-0000-00002E6A0000}"/>
    <cellStyle name="Normal 41 3 6 4 3" xfId="25837" xr:uid="{00000000-0005-0000-0000-00002F6A0000}"/>
    <cellStyle name="Normal 41 3 6 4 3 2" xfId="47451" xr:uid="{00000000-0005-0000-0000-0000306A0000}"/>
    <cellStyle name="Normal 41 3 6 4 4" xfId="19870" xr:uid="{00000000-0005-0000-0000-0000316A0000}"/>
    <cellStyle name="Normal 41 3 6 4 4 2" xfId="41512" xr:uid="{00000000-0005-0000-0000-0000326A0000}"/>
    <cellStyle name="Normal 41 3 6 4 5" xfId="35501" xr:uid="{00000000-0005-0000-0000-0000336A0000}"/>
    <cellStyle name="Normal 41 3 6 5" xfId="14738" xr:uid="{00000000-0005-0000-0000-0000346A0000}"/>
    <cellStyle name="Normal 41 3 6 5 2" xfId="17823" xr:uid="{00000000-0005-0000-0000-0000356A0000}"/>
    <cellStyle name="Normal 41 3 6 5 2 2" xfId="29791" xr:uid="{00000000-0005-0000-0000-0000366A0000}"/>
    <cellStyle name="Normal 41 3 6 5 2 2 2" xfId="51397" xr:uid="{00000000-0005-0000-0000-0000376A0000}"/>
    <cellStyle name="Normal 41 3 6 5 2 3" xfId="23824" xr:uid="{00000000-0005-0000-0000-0000386A0000}"/>
    <cellStyle name="Normal 41 3 6 5 2 3 2" xfId="45461" xr:uid="{00000000-0005-0000-0000-0000396A0000}"/>
    <cellStyle name="Normal 41 3 6 5 2 4" xfId="39478" xr:uid="{00000000-0005-0000-0000-00003A6A0000}"/>
    <cellStyle name="Normal 41 3 6 5 3" xfId="26809" xr:uid="{00000000-0005-0000-0000-00003B6A0000}"/>
    <cellStyle name="Normal 41 3 6 5 3 2" xfId="48423" xr:uid="{00000000-0005-0000-0000-00003C6A0000}"/>
    <cellStyle name="Normal 41 3 6 5 4" xfId="20842" xr:uid="{00000000-0005-0000-0000-00003D6A0000}"/>
    <cellStyle name="Normal 41 3 6 5 4 2" xfId="42484" xr:uid="{00000000-0005-0000-0000-00003E6A0000}"/>
    <cellStyle name="Normal 41 3 6 5 5" xfId="36475" xr:uid="{00000000-0005-0000-0000-00003F6A0000}"/>
    <cellStyle name="Normal 41 3 6 6" xfId="15851" xr:uid="{00000000-0005-0000-0000-0000406A0000}"/>
    <cellStyle name="Normal 41 3 6 6 2" xfId="27823" xr:uid="{00000000-0005-0000-0000-0000416A0000}"/>
    <cellStyle name="Normal 41 3 6 6 2 2" xfId="49429" xr:uid="{00000000-0005-0000-0000-0000426A0000}"/>
    <cellStyle name="Normal 41 3 6 6 3" xfId="21856" xr:uid="{00000000-0005-0000-0000-0000436A0000}"/>
    <cellStyle name="Normal 41 3 6 6 3 2" xfId="43493" xr:uid="{00000000-0005-0000-0000-0000446A0000}"/>
    <cellStyle name="Normal 41 3 6 6 4" xfId="37506" xr:uid="{00000000-0005-0000-0000-0000456A0000}"/>
    <cellStyle name="Normal 41 3 6 7" xfId="24838" xr:uid="{00000000-0005-0000-0000-0000466A0000}"/>
    <cellStyle name="Normal 41 3 6 7 2" xfId="46458" xr:uid="{00000000-0005-0000-0000-0000476A0000}"/>
    <cellStyle name="Normal 41 3 6 8" xfId="18871" xr:uid="{00000000-0005-0000-0000-0000486A0000}"/>
    <cellStyle name="Normal 41 3 6 8 2" xfId="40513" xr:uid="{00000000-0005-0000-0000-0000496A0000}"/>
    <cellStyle name="Normal 41 3 6 9" xfId="31828" xr:uid="{00000000-0005-0000-0000-00004A6A0000}"/>
    <cellStyle name="Normal 41 3 7" xfId="8516" xr:uid="{00000000-0005-0000-0000-00004B6A0000}"/>
    <cellStyle name="Normal 41 3 7 2" xfId="13158" xr:uid="{00000000-0005-0000-0000-00004C6A0000}"/>
    <cellStyle name="Normal 41 3 7 2 2" xfId="14157" xr:uid="{00000000-0005-0000-0000-00004D6A0000}"/>
    <cellStyle name="Normal 41 3 7 2 2 2" xfId="17242" xr:uid="{00000000-0005-0000-0000-00004E6A0000}"/>
    <cellStyle name="Normal 41 3 7 2 2 2 2" xfId="29211" xr:uid="{00000000-0005-0000-0000-00004F6A0000}"/>
    <cellStyle name="Normal 41 3 7 2 2 2 2 2" xfId="50817" xr:uid="{00000000-0005-0000-0000-0000506A0000}"/>
    <cellStyle name="Normal 41 3 7 2 2 2 3" xfId="23244" xr:uid="{00000000-0005-0000-0000-0000516A0000}"/>
    <cellStyle name="Normal 41 3 7 2 2 2 3 2" xfId="44881" xr:uid="{00000000-0005-0000-0000-0000526A0000}"/>
    <cellStyle name="Normal 41 3 7 2 2 2 4" xfId="38897" xr:uid="{00000000-0005-0000-0000-0000536A0000}"/>
    <cellStyle name="Normal 41 3 7 2 2 3" xfId="26229" xr:uid="{00000000-0005-0000-0000-0000546A0000}"/>
    <cellStyle name="Normal 41 3 7 2 2 3 2" xfId="47843" xr:uid="{00000000-0005-0000-0000-0000556A0000}"/>
    <cellStyle name="Normal 41 3 7 2 2 4" xfId="20262" xr:uid="{00000000-0005-0000-0000-0000566A0000}"/>
    <cellStyle name="Normal 41 3 7 2 2 4 2" xfId="41904" xr:uid="{00000000-0005-0000-0000-0000576A0000}"/>
    <cellStyle name="Normal 41 3 7 2 2 5" xfId="35894" xr:uid="{00000000-0005-0000-0000-0000586A0000}"/>
    <cellStyle name="Normal 41 3 7 2 3" xfId="15131" xr:uid="{00000000-0005-0000-0000-0000596A0000}"/>
    <cellStyle name="Normal 41 3 7 2 3 2" xfId="18216" xr:uid="{00000000-0005-0000-0000-00005A6A0000}"/>
    <cellStyle name="Normal 41 3 7 2 3 2 2" xfId="30183" xr:uid="{00000000-0005-0000-0000-00005B6A0000}"/>
    <cellStyle name="Normal 41 3 7 2 3 2 2 2" xfId="51789" xr:uid="{00000000-0005-0000-0000-00005C6A0000}"/>
    <cellStyle name="Normal 41 3 7 2 3 2 3" xfId="24216" xr:uid="{00000000-0005-0000-0000-00005D6A0000}"/>
    <cellStyle name="Normal 41 3 7 2 3 2 3 2" xfId="45853" xr:uid="{00000000-0005-0000-0000-00005E6A0000}"/>
    <cellStyle name="Normal 41 3 7 2 3 2 4" xfId="39871" xr:uid="{00000000-0005-0000-0000-00005F6A0000}"/>
    <cellStyle name="Normal 41 3 7 2 3 3" xfId="27201" xr:uid="{00000000-0005-0000-0000-0000606A0000}"/>
    <cellStyle name="Normal 41 3 7 2 3 3 2" xfId="48815" xr:uid="{00000000-0005-0000-0000-0000616A0000}"/>
    <cellStyle name="Normal 41 3 7 2 3 4" xfId="21234" xr:uid="{00000000-0005-0000-0000-0000626A0000}"/>
    <cellStyle name="Normal 41 3 7 2 3 4 2" xfId="42876" xr:uid="{00000000-0005-0000-0000-0000636A0000}"/>
    <cellStyle name="Normal 41 3 7 2 3 5" xfId="36868" xr:uid="{00000000-0005-0000-0000-0000646A0000}"/>
    <cellStyle name="Normal 41 3 7 2 4" xfId="16265" xr:uid="{00000000-0005-0000-0000-0000656A0000}"/>
    <cellStyle name="Normal 41 3 7 2 4 2" xfId="28235" xr:uid="{00000000-0005-0000-0000-0000666A0000}"/>
    <cellStyle name="Normal 41 3 7 2 4 2 2" xfId="49841" xr:uid="{00000000-0005-0000-0000-0000676A0000}"/>
    <cellStyle name="Normal 41 3 7 2 4 3" xfId="22268" xr:uid="{00000000-0005-0000-0000-0000686A0000}"/>
    <cellStyle name="Normal 41 3 7 2 4 3 2" xfId="43905" xr:uid="{00000000-0005-0000-0000-0000696A0000}"/>
    <cellStyle name="Normal 41 3 7 2 4 4" xfId="37920" xr:uid="{00000000-0005-0000-0000-00006A6A0000}"/>
    <cellStyle name="Normal 41 3 7 2 5" xfId="25253" xr:uid="{00000000-0005-0000-0000-00006B6A0000}"/>
    <cellStyle name="Normal 41 3 7 2 5 2" xfId="46870" xr:uid="{00000000-0005-0000-0000-00006C6A0000}"/>
    <cellStyle name="Normal 41 3 7 2 6" xfId="19286" xr:uid="{00000000-0005-0000-0000-00006D6A0000}"/>
    <cellStyle name="Normal 41 3 7 2 6 2" xfId="40928" xr:uid="{00000000-0005-0000-0000-00006E6A0000}"/>
    <cellStyle name="Normal 41 3 7 2 7" xfId="34914" xr:uid="{00000000-0005-0000-0000-00006F6A0000}"/>
    <cellStyle name="Normal 41 3 7 3" xfId="13478" xr:uid="{00000000-0005-0000-0000-0000706A0000}"/>
    <cellStyle name="Normal 41 3 7 3 2" xfId="14477" xr:uid="{00000000-0005-0000-0000-0000716A0000}"/>
    <cellStyle name="Normal 41 3 7 3 2 2" xfId="17562" xr:uid="{00000000-0005-0000-0000-0000726A0000}"/>
    <cellStyle name="Normal 41 3 7 3 2 2 2" xfId="29531" xr:uid="{00000000-0005-0000-0000-0000736A0000}"/>
    <cellStyle name="Normal 41 3 7 3 2 2 2 2" xfId="51137" xr:uid="{00000000-0005-0000-0000-0000746A0000}"/>
    <cellStyle name="Normal 41 3 7 3 2 2 3" xfId="23564" xr:uid="{00000000-0005-0000-0000-0000756A0000}"/>
    <cellStyle name="Normal 41 3 7 3 2 2 3 2" xfId="45201" xr:uid="{00000000-0005-0000-0000-0000766A0000}"/>
    <cellStyle name="Normal 41 3 7 3 2 2 4" xfId="39217" xr:uid="{00000000-0005-0000-0000-0000776A0000}"/>
    <cellStyle name="Normal 41 3 7 3 2 3" xfId="26549" xr:uid="{00000000-0005-0000-0000-0000786A0000}"/>
    <cellStyle name="Normal 41 3 7 3 2 3 2" xfId="48163" xr:uid="{00000000-0005-0000-0000-0000796A0000}"/>
    <cellStyle name="Normal 41 3 7 3 2 4" xfId="20582" xr:uid="{00000000-0005-0000-0000-00007A6A0000}"/>
    <cellStyle name="Normal 41 3 7 3 2 4 2" xfId="42224" xr:uid="{00000000-0005-0000-0000-00007B6A0000}"/>
    <cellStyle name="Normal 41 3 7 3 2 5" xfId="36214" xr:uid="{00000000-0005-0000-0000-00007C6A0000}"/>
    <cellStyle name="Normal 41 3 7 3 3" xfId="15451" xr:uid="{00000000-0005-0000-0000-00007D6A0000}"/>
    <cellStyle name="Normal 41 3 7 3 3 2" xfId="18536" xr:uid="{00000000-0005-0000-0000-00007E6A0000}"/>
    <cellStyle name="Normal 41 3 7 3 3 2 2" xfId="30503" xr:uid="{00000000-0005-0000-0000-00007F6A0000}"/>
    <cellStyle name="Normal 41 3 7 3 3 2 2 2" xfId="52109" xr:uid="{00000000-0005-0000-0000-0000806A0000}"/>
    <cellStyle name="Normal 41 3 7 3 3 2 3" xfId="24536" xr:uid="{00000000-0005-0000-0000-0000816A0000}"/>
    <cellStyle name="Normal 41 3 7 3 3 2 3 2" xfId="46173" xr:uid="{00000000-0005-0000-0000-0000826A0000}"/>
    <cellStyle name="Normal 41 3 7 3 3 2 4" xfId="40191" xr:uid="{00000000-0005-0000-0000-0000836A0000}"/>
    <cellStyle name="Normal 41 3 7 3 3 3" xfId="27521" xr:uid="{00000000-0005-0000-0000-0000846A0000}"/>
    <cellStyle name="Normal 41 3 7 3 3 3 2" xfId="49135" xr:uid="{00000000-0005-0000-0000-0000856A0000}"/>
    <cellStyle name="Normal 41 3 7 3 3 4" xfId="21554" xr:uid="{00000000-0005-0000-0000-0000866A0000}"/>
    <cellStyle name="Normal 41 3 7 3 3 4 2" xfId="43196" xr:uid="{00000000-0005-0000-0000-0000876A0000}"/>
    <cellStyle name="Normal 41 3 7 3 3 5" xfId="37188" xr:uid="{00000000-0005-0000-0000-0000886A0000}"/>
    <cellStyle name="Normal 41 3 7 3 4" xfId="16585" xr:uid="{00000000-0005-0000-0000-0000896A0000}"/>
    <cellStyle name="Normal 41 3 7 3 4 2" xfId="28555" xr:uid="{00000000-0005-0000-0000-00008A6A0000}"/>
    <cellStyle name="Normal 41 3 7 3 4 2 2" xfId="50161" xr:uid="{00000000-0005-0000-0000-00008B6A0000}"/>
    <cellStyle name="Normal 41 3 7 3 4 3" xfId="22588" xr:uid="{00000000-0005-0000-0000-00008C6A0000}"/>
    <cellStyle name="Normal 41 3 7 3 4 3 2" xfId="44225" xr:uid="{00000000-0005-0000-0000-00008D6A0000}"/>
    <cellStyle name="Normal 41 3 7 3 4 4" xfId="38240" xr:uid="{00000000-0005-0000-0000-00008E6A0000}"/>
    <cellStyle name="Normal 41 3 7 3 5" xfId="25573" xr:uid="{00000000-0005-0000-0000-00008F6A0000}"/>
    <cellStyle name="Normal 41 3 7 3 5 2" xfId="47190" xr:uid="{00000000-0005-0000-0000-0000906A0000}"/>
    <cellStyle name="Normal 41 3 7 3 6" xfId="19606" xr:uid="{00000000-0005-0000-0000-0000916A0000}"/>
    <cellStyle name="Normal 41 3 7 3 6 2" xfId="41248" xr:uid="{00000000-0005-0000-0000-0000926A0000}"/>
    <cellStyle name="Normal 41 3 7 3 7" xfId="35234" xr:uid="{00000000-0005-0000-0000-0000936A0000}"/>
    <cellStyle name="Normal 41 3 7 4" xfId="13836" xr:uid="{00000000-0005-0000-0000-0000946A0000}"/>
    <cellStyle name="Normal 41 3 7 4 2" xfId="16922" xr:uid="{00000000-0005-0000-0000-0000956A0000}"/>
    <cellStyle name="Normal 41 3 7 4 2 2" xfId="28891" xr:uid="{00000000-0005-0000-0000-0000966A0000}"/>
    <cellStyle name="Normal 41 3 7 4 2 2 2" xfId="50497" xr:uid="{00000000-0005-0000-0000-0000976A0000}"/>
    <cellStyle name="Normal 41 3 7 4 2 3" xfId="22924" xr:uid="{00000000-0005-0000-0000-0000986A0000}"/>
    <cellStyle name="Normal 41 3 7 4 2 3 2" xfId="44561" xr:uid="{00000000-0005-0000-0000-0000996A0000}"/>
    <cellStyle name="Normal 41 3 7 4 2 4" xfId="38577" xr:uid="{00000000-0005-0000-0000-00009A6A0000}"/>
    <cellStyle name="Normal 41 3 7 4 3" xfId="25909" xr:uid="{00000000-0005-0000-0000-00009B6A0000}"/>
    <cellStyle name="Normal 41 3 7 4 3 2" xfId="47523" xr:uid="{00000000-0005-0000-0000-00009C6A0000}"/>
    <cellStyle name="Normal 41 3 7 4 4" xfId="19942" xr:uid="{00000000-0005-0000-0000-00009D6A0000}"/>
    <cellStyle name="Normal 41 3 7 4 4 2" xfId="41584" xr:uid="{00000000-0005-0000-0000-00009E6A0000}"/>
    <cellStyle name="Normal 41 3 7 4 5" xfId="35573" xr:uid="{00000000-0005-0000-0000-00009F6A0000}"/>
    <cellStyle name="Normal 41 3 7 5" xfId="14810" xr:uid="{00000000-0005-0000-0000-0000A06A0000}"/>
    <cellStyle name="Normal 41 3 7 5 2" xfId="17895" xr:uid="{00000000-0005-0000-0000-0000A16A0000}"/>
    <cellStyle name="Normal 41 3 7 5 2 2" xfId="29863" xr:uid="{00000000-0005-0000-0000-0000A26A0000}"/>
    <cellStyle name="Normal 41 3 7 5 2 2 2" xfId="51469" xr:uid="{00000000-0005-0000-0000-0000A36A0000}"/>
    <cellStyle name="Normal 41 3 7 5 2 3" xfId="23896" xr:uid="{00000000-0005-0000-0000-0000A46A0000}"/>
    <cellStyle name="Normal 41 3 7 5 2 3 2" xfId="45533" xr:uid="{00000000-0005-0000-0000-0000A56A0000}"/>
    <cellStyle name="Normal 41 3 7 5 2 4" xfId="39550" xr:uid="{00000000-0005-0000-0000-0000A66A0000}"/>
    <cellStyle name="Normal 41 3 7 5 3" xfId="26881" xr:uid="{00000000-0005-0000-0000-0000A76A0000}"/>
    <cellStyle name="Normal 41 3 7 5 3 2" xfId="48495" xr:uid="{00000000-0005-0000-0000-0000A86A0000}"/>
    <cellStyle name="Normal 41 3 7 5 4" xfId="20914" xr:uid="{00000000-0005-0000-0000-0000A96A0000}"/>
    <cellStyle name="Normal 41 3 7 5 4 2" xfId="42556" xr:uid="{00000000-0005-0000-0000-0000AA6A0000}"/>
    <cellStyle name="Normal 41 3 7 5 5" xfId="36547" xr:uid="{00000000-0005-0000-0000-0000AB6A0000}"/>
    <cellStyle name="Normal 41 3 7 6" xfId="15923" xr:uid="{00000000-0005-0000-0000-0000AC6A0000}"/>
    <cellStyle name="Normal 41 3 7 6 2" xfId="27895" xr:uid="{00000000-0005-0000-0000-0000AD6A0000}"/>
    <cellStyle name="Normal 41 3 7 6 2 2" xfId="49501" xr:uid="{00000000-0005-0000-0000-0000AE6A0000}"/>
    <cellStyle name="Normal 41 3 7 6 3" xfId="21928" xr:uid="{00000000-0005-0000-0000-0000AF6A0000}"/>
    <cellStyle name="Normal 41 3 7 6 3 2" xfId="43565" xr:uid="{00000000-0005-0000-0000-0000B06A0000}"/>
    <cellStyle name="Normal 41 3 7 6 4" xfId="37578" xr:uid="{00000000-0005-0000-0000-0000B16A0000}"/>
    <cellStyle name="Normal 41 3 7 7" xfId="24910" xr:uid="{00000000-0005-0000-0000-0000B26A0000}"/>
    <cellStyle name="Normal 41 3 7 7 2" xfId="46530" xr:uid="{00000000-0005-0000-0000-0000B36A0000}"/>
    <cellStyle name="Normal 41 3 7 8" xfId="18943" xr:uid="{00000000-0005-0000-0000-0000B46A0000}"/>
    <cellStyle name="Normal 41 3 7 8 2" xfId="40585" xr:uid="{00000000-0005-0000-0000-0000B56A0000}"/>
    <cellStyle name="Normal 41 3 7 9" xfId="31984" xr:uid="{00000000-0005-0000-0000-0000B66A0000}"/>
    <cellStyle name="Normal 41 3 8" xfId="12900" xr:uid="{00000000-0005-0000-0000-0000B76A0000}"/>
    <cellStyle name="Normal 41 3 8 2" xfId="13899" xr:uid="{00000000-0005-0000-0000-0000B86A0000}"/>
    <cellStyle name="Normal 41 3 8 2 2" xfId="16984" xr:uid="{00000000-0005-0000-0000-0000B96A0000}"/>
    <cellStyle name="Normal 41 3 8 2 2 2" xfId="28953" xr:uid="{00000000-0005-0000-0000-0000BA6A0000}"/>
    <cellStyle name="Normal 41 3 8 2 2 2 2" xfId="50559" xr:uid="{00000000-0005-0000-0000-0000BB6A0000}"/>
    <cellStyle name="Normal 41 3 8 2 2 3" xfId="22986" xr:uid="{00000000-0005-0000-0000-0000BC6A0000}"/>
    <cellStyle name="Normal 41 3 8 2 2 3 2" xfId="44623" xr:uid="{00000000-0005-0000-0000-0000BD6A0000}"/>
    <cellStyle name="Normal 41 3 8 2 2 4" xfId="38639" xr:uid="{00000000-0005-0000-0000-0000BE6A0000}"/>
    <cellStyle name="Normal 41 3 8 2 3" xfId="25971" xr:uid="{00000000-0005-0000-0000-0000BF6A0000}"/>
    <cellStyle name="Normal 41 3 8 2 3 2" xfId="47585" xr:uid="{00000000-0005-0000-0000-0000C06A0000}"/>
    <cellStyle name="Normal 41 3 8 2 4" xfId="20004" xr:uid="{00000000-0005-0000-0000-0000C16A0000}"/>
    <cellStyle name="Normal 41 3 8 2 4 2" xfId="41646" xr:uid="{00000000-0005-0000-0000-0000C26A0000}"/>
    <cellStyle name="Normal 41 3 8 2 5" xfId="35636" xr:uid="{00000000-0005-0000-0000-0000C36A0000}"/>
    <cellStyle name="Normal 41 3 8 3" xfId="14873" xr:uid="{00000000-0005-0000-0000-0000C46A0000}"/>
    <cellStyle name="Normal 41 3 8 3 2" xfId="17958" xr:uid="{00000000-0005-0000-0000-0000C56A0000}"/>
    <cellStyle name="Normal 41 3 8 3 2 2" xfId="29925" xr:uid="{00000000-0005-0000-0000-0000C66A0000}"/>
    <cellStyle name="Normal 41 3 8 3 2 2 2" xfId="51531" xr:uid="{00000000-0005-0000-0000-0000C76A0000}"/>
    <cellStyle name="Normal 41 3 8 3 2 3" xfId="23958" xr:uid="{00000000-0005-0000-0000-0000C86A0000}"/>
    <cellStyle name="Normal 41 3 8 3 2 3 2" xfId="45595" xr:uid="{00000000-0005-0000-0000-0000C96A0000}"/>
    <cellStyle name="Normal 41 3 8 3 2 4" xfId="39613" xr:uid="{00000000-0005-0000-0000-0000CA6A0000}"/>
    <cellStyle name="Normal 41 3 8 3 3" xfId="26943" xr:uid="{00000000-0005-0000-0000-0000CB6A0000}"/>
    <cellStyle name="Normal 41 3 8 3 3 2" xfId="48557" xr:uid="{00000000-0005-0000-0000-0000CC6A0000}"/>
    <cellStyle name="Normal 41 3 8 3 4" xfId="20976" xr:uid="{00000000-0005-0000-0000-0000CD6A0000}"/>
    <cellStyle name="Normal 41 3 8 3 4 2" xfId="42618" xr:uid="{00000000-0005-0000-0000-0000CE6A0000}"/>
    <cellStyle name="Normal 41 3 8 3 5" xfId="36610" xr:uid="{00000000-0005-0000-0000-0000CF6A0000}"/>
    <cellStyle name="Normal 41 3 8 4" xfId="16007" xr:uid="{00000000-0005-0000-0000-0000D06A0000}"/>
    <cellStyle name="Normal 41 3 8 4 2" xfId="27977" xr:uid="{00000000-0005-0000-0000-0000D16A0000}"/>
    <cellStyle name="Normal 41 3 8 4 2 2" xfId="49583" xr:uid="{00000000-0005-0000-0000-0000D26A0000}"/>
    <cellStyle name="Normal 41 3 8 4 3" xfId="22010" xr:uid="{00000000-0005-0000-0000-0000D36A0000}"/>
    <cellStyle name="Normal 41 3 8 4 3 2" xfId="43647" xr:uid="{00000000-0005-0000-0000-0000D46A0000}"/>
    <cellStyle name="Normal 41 3 8 4 4" xfId="37662" xr:uid="{00000000-0005-0000-0000-0000D56A0000}"/>
    <cellStyle name="Normal 41 3 8 5" xfId="24995" xr:uid="{00000000-0005-0000-0000-0000D66A0000}"/>
    <cellStyle name="Normal 41 3 8 5 2" xfId="46612" xr:uid="{00000000-0005-0000-0000-0000D76A0000}"/>
    <cellStyle name="Normal 41 3 8 6" xfId="19028" xr:uid="{00000000-0005-0000-0000-0000D86A0000}"/>
    <cellStyle name="Normal 41 3 8 6 2" xfId="40670" xr:uid="{00000000-0005-0000-0000-0000D96A0000}"/>
    <cellStyle name="Normal 41 3 8 7" xfId="34656" xr:uid="{00000000-0005-0000-0000-0000DA6A0000}"/>
    <cellStyle name="Normal 41 3 9" xfId="13220" xr:uid="{00000000-0005-0000-0000-0000DB6A0000}"/>
    <cellStyle name="Normal 41 3 9 2" xfId="14219" xr:uid="{00000000-0005-0000-0000-0000DC6A0000}"/>
    <cellStyle name="Normal 41 3 9 2 2" xfId="17304" xr:uid="{00000000-0005-0000-0000-0000DD6A0000}"/>
    <cellStyle name="Normal 41 3 9 2 2 2" xfId="29273" xr:uid="{00000000-0005-0000-0000-0000DE6A0000}"/>
    <cellStyle name="Normal 41 3 9 2 2 2 2" xfId="50879" xr:uid="{00000000-0005-0000-0000-0000DF6A0000}"/>
    <cellStyle name="Normal 41 3 9 2 2 3" xfId="23306" xr:uid="{00000000-0005-0000-0000-0000E06A0000}"/>
    <cellStyle name="Normal 41 3 9 2 2 3 2" xfId="44943" xr:uid="{00000000-0005-0000-0000-0000E16A0000}"/>
    <cellStyle name="Normal 41 3 9 2 2 4" xfId="38959" xr:uid="{00000000-0005-0000-0000-0000E26A0000}"/>
    <cellStyle name="Normal 41 3 9 2 3" xfId="26291" xr:uid="{00000000-0005-0000-0000-0000E36A0000}"/>
    <cellStyle name="Normal 41 3 9 2 3 2" xfId="47905" xr:uid="{00000000-0005-0000-0000-0000E46A0000}"/>
    <cellStyle name="Normal 41 3 9 2 4" xfId="20324" xr:uid="{00000000-0005-0000-0000-0000E56A0000}"/>
    <cellStyle name="Normal 41 3 9 2 4 2" xfId="41966" xr:uid="{00000000-0005-0000-0000-0000E66A0000}"/>
    <cellStyle name="Normal 41 3 9 2 5" xfId="35956" xr:uid="{00000000-0005-0000-0000-0000E76A0000}"/>
    <cellStyle name="Normal 41 3 9 3" xfId="15193" xr:uid="{00000000-0005-0000-0000-0000E86A0000}"/>
    <cellStyle name="Normal 41 3 9 3 2" xfId="18278" xr:uid="{00000000-0005-0000-0000-0000E96A0000}"/>
    <cellStyle name="Normal 41 3 9 3 2 2" xfId="30245" xr:uid="{00000000-0005-0000-0000-0000EA6A0000}"/>
    <cellStyle name="Normal 41 3 9 3 2 2 2" xfId="51851" xr:uid="{00000000-0005-0000-0000-0000EB6A0000}"/>
    <cellStyle name="Normal 41 3 9 3 2 3" xfId="24278" xr:uid="{00000000-0005-0000-0000-0000EC6A0000}"/>
    <cellStyle name="Normal 41 3 9 3 2 3 2" xfId="45915" xr:uid="{00000000-0005-0000-0000-0000ED6A0000}"/>
    <cellStyle name="Normal 41 3 9 3 2 4" xfId="39933" xr:uid="{00000000-0005-0000-0000-0000EE6A0000}"/>
    <cellStyle name="Normal 41 3 9 3 3" xfId="27263" xr:uid="{00000000-0005-0000-0000-0000EF6A0000}"/>
    <cellStyle name="Normal 41 3 9 3 3 2" xfId="48877" xr:uid="{00000000-0005-0000-0000-0000F06A0000}"/>
    <cellStyle name="Normal 41 3 9 3 4" xfId="21296" xr:uid="{00000000-0005-0000-0000-0000F16A0000}"/>
    <cellStyle name="Normal 41 3 9 3 4 2" xfId="42938" xr:uid="{00000000-0005-0000-0000-0000F26A0000}"/>
    <cellStyle name="Normal 41 3 9 3 5" xfId="36930" xr:uid="{00000000-0005-0000-0000-0000F36A0000}"/>
    <cellStyle name="Normal 41 3 9 4" xfId="16327" xr:uid="{00000000-0005-0000-0000-0000F46A0000}"/>
    <cellStyle name="Normal 41 3 9 4 2" xfId="28297" xr:uid="{00000000-0005-0000-0000-0000F56A0000}"/>
    <cellStyle name="Normal 41 3 9 4 2 2" xfId="49903" xr:uid="{00000000-0005-0000-0000-0000F66A0000}"/>
    <cellStyle name="Normal 41 3 9 4 3" xfId="22330" xr:uid="{00000000-0005-0000-0000-0000F76A0000}"/>
    <cellStyle name="Normal 41 3 9 4 3 2" xfId="43967" xr:uid="{00000000-0005-0000-0000-0000F86A0000}"/>
    <cellStyle name="Normal 41 3 9 4 4" xfId="37982" xr:uid="{00000000-0005-0000-0000-0000F96A0000}"/>
    <cellStyle name="Normal 41 3 9 5" xfId="25315" xr:uid="{00000000-0005-0000-0000-0000FA6A0000}"/>
    <cellStyle name="Normal 41 3 9 5 2" xfId="46932" xr:uid="{00000000-0005-0000-0000-0000FB6A0000}"/>
    <cellStyle name="Normal 41 3 9 6" xfId="19348" xr:uid="{00000000-0005-0000-0000-0000FC6A0000}"/>
    <cellStyle name="Normal 41 3 9 6 2" xfId="40990" xr:uid="{00000000-0005-0000-0000-0000FD6A0000}"/>
    <cellStyle name="Normal 41 3 9 7" xfId="34976" xr:uid="{00000000-0005-0000-0000-0000FE6A0000}"/>
    <cellStyle name="Normal 41 4" xfId="5665" xr:uid="{00000000-0005-0000-0000-0000FF6A0000}"/>
    <cellStyle name="Normal 41 4 10" xfId="13578" xr:uid="{00000000-0005-0000-0000-0000006B0000}"/>
    <cellStyle name="Normal 41 4 10 2" xfId="16664" xr:uid="{00000000-0005-0000-0000-0000016B0000}"/>
    <cellStyle name="Normal 41 4 10 2 2" xfId="28634" xr:uid="{00000000-0005-0000-0000-0000026B0000}"/>
    <cellStyle name="Normal 41 4 10 2 2 2" xfId="50240" xr:uid="{00000000-0005-0000-0000-0000036B0000}"/>
    <cellStyle name="Normal 41 4 10 2 3" xfId="22667" xr:uid="{00000000-0005-0000-0000-0000046B0000}"/>
    <cellStyle name="Normal 41 4 10 2 3 2" xfId="44304" xr:uid="{00000000-0005-0000-0000-0000056B0000}"/>
    <cellStyle name="Normal 41 4 10 2 4" xfId="38319" xr:uid="{00000000-0005-0000-0000-0000066B0000}"/>
    <cellStyle name="Normal 41 4 10 3" xfId="25652" xr:uid="{00000000-0005-0000-0000-0000076B0000}"/>
    <cellStyle name="Normal 41 4 10 3 2" xfId="47266" xr:uid="{00000000-0005-0000-0000-0000086B0000}"/>
    <cellStyle name="Normal 41 4 10 4" xfId="19685" xr:uid="{00000000-0005-0000-0000-0000096B0000}"/>
    <cellStyle name="Normal 41 4 10 4 2" xfId="41327" xr:uid="{00000000-0005-0000-0000-00000A6B0000}"/>
    <cellStyle name="Normal 41 4 10 5" xfId="35315" xr:uid="{00000000-0005-0000-0000-00000B6B0000}"/>
    <cellStyle name="Normal 41 4 11" xfId="14553" xr:uid="{00000000-0005-0000-0000-00000C6B0000}"/>
    <cellStyle name="Normal 41 4 11 2" xfId="17638" xr:uid="{00000000-0005-0000-0000-00000D6B0000}"/>
    <cellStyle name="Normal 41 4 11 2 2" xfId="29606" xr:uid="{00000000-0005-0000-0000-00000E6B0000}"/>
    <cellStyle name="Normal 41 4 11 2 2 2" xfId="51212" xr:uid="{00000000-0005-0000-0000-00000F6B0000}"/>
    <cellStyle name="Normal 41 4 11 2 3" xfId="23639" xr:uid="{00000000-0005-0000-0000-0000106B0000}"/>
    <cellStyle name="Normal 41 4 11 2 3 2" xfId="45276" xr:uid="{00000000-0005-0000-0000-0000116B0000}"/>
    <cellStyle name="Normal 41 4 11 2 4" xfId="39293" xr:uid="{00000000-0005-0000-0000-0000126B0000}"/>
    <cellStyle name="Normal 41 4 11 3" xfId="26624" xr:uid="{00000000-0005-0000-0000-0000136B0000}"/>
    <cellStyle name="Normal 41 4 11 3 2" xfId="48238" xr:uid="{00000000-0005-0000-0000-0000146B0000}"/>
    <cellStyle name="Normal 41 4 11 4" xfId="20657" xr:uid="{00000000-0005-0000-0000-0000156B0000}"/>
    <cellStyle name="Normal 41 4 11 4 2" xfId="42299" xr:uid="{00000000-0005-0000-0000-0000166B0000}"/>
    <cellStyle name="Normal 41 4 11 5" xfId="36290" xr:uid="{00000000-0005-0000-0000-0000176B0000}"/>
    <cellStyle name="Normal 41 4 12" xfId="15666" xr:uid="{00000000-0005-0000-0000-0000186B0000}"/>
    <cellStyle name="Normal 41 4 12 2" xfId="27638" xr:uid="{00000000-0005-0000-0000-0000196B0000}"/>
    <cellStyle name="Normal 41 4 12 2 2" xfId="49244" xr:uid="{00000000-0005-0000-0000-00001A6B0000}"/>
    <cellStyle name="Normal 41 4 12 3" xfId="21671" xr:uid="{00000000-0005-0000-0000-00001B6B0000}"/>
    <cellStyle name="Normal 41 4 12 3 2" xfId="43308" xr:uid="{00000000-0005-0000-0000-00001C6B0000}"/>
    <cellStyle name="Normal 41 4 12 4" xfId="37321" xr:uid="{00000000-0005-0000-0000-00001D6B0000}"/>
    <cellStyle name="Normal 41 4 13" xfId="24653" xr:uid="{00000000-0005-0000-0000-00001E6B0000}"/>
    <cellStyle name="Normal 41 4 13 2" xfId="46273" xr:uid="{00000000-0005-0000-0000-00001F6B0000}"/>
    <cellStyle name="Normal 41 4 14" xfId="18686" xr:uid="{00000000-0005-0000-0000-0000206B0000}"/>
    <cellStyle name="Normal 41 4 14 2" xfId="40328" xr:uid="{00000000-0005-0000-0000-0000216B0000}"/>
    <cellStyle name="Normal 41 4 15" xfId="31251" xr:uid="{00000000-0005-0000-0000-0000226B0000}"/>
    <cellStyle name="Normal 41 4 2" xfId="7293" xr:uid="{00000000-0005-0000-0000-0000236B0000}"/>
    <cellStyle name="Normal 41 4 2 2" xfId="12990" xr:uid="{00000000-0005-0000-0000-0000246B0000}"/>
    <cellStyle name="Normal 41 4 2 2 2" xfId="13989" xr:uid="{00000000-0005-0000-0000-0000256B0000}"/>
    <cellStyle name="Normal 41 4 2 2 2 2" xfId="17074" xr:uid="{00000000-0005-0000-0000-0000266B0000}"/>
    <cellStyle name="Normal 41 4 2 2 2 2 2" xfId="29043" xr:uid="{00000000-0005-0000-0000-0000276B0000}"/>
    <cellStyle name="Normal 41 4 2 2 2 2 2 2" xfId="50649" xr:uid="{00000000-0005-0000-0000-0000286B0000}"/>
    <cellStyle name="Normal 41 4 2 2 2 2 3" xfId="23076" xr:uid="{00000000-0005-0000-0000-0000296B0000}"/>
    <cellStyle name="Normal 41 4 2 2 2 2 3 2" xfId="44713" xr:uid="{00000000-0005-0000-0000-00002A6B0000}"/>
    <cellStyle name="Normal 41 4 2 2 2 2 4" xfId="38729" xr:uid="{00000000-0005-0000-0000-00002B6B0000}"/>
    <cellStyle name="Normal 41 4 2 2 2 3" xfId="26061" xr:uid="{00000000-0005-0000-0000-00002C6B0000}"/>
    <cellStyle name="Normal 41 4 2 2 2 3 2" xfId="47675" xr:uid="{00000000-0005-0000-0000-00002D6B0000}"/>
    <cellStyle name="Normal 41 4 2 2 2 4" xfId="20094" xr:uid="{00000000-0005-0000-0000-00002E6B0000}"/>
    <cellStyle name="Normal 41 4 2 2 2 4 2" xfId="41736" xr:uid="{00000000-0005-0000-0000-00002F6B0000}"/>
    <cellStyle name="Normal 41 4 2 2 2 5" xfId="35726" xr:uid="{00000000-0005-0000-0000-0000306B0000}"/>
    <cellStyle name="Normal 41 4 2 2 3" xfId="14963" xr:uid="{00000000-0005-0000-0000-0000316B0000}"/>
    <cellStyle name="Normal 41 4 2 2 3 2" xfId="18048" xr:uid="{00000000-0005-0000-0000-0000326B0000}"/>
    <cellStyle name="Normal 41 4 2 2 3 2 2" xfId="30015" xr:uid="{00000000-0005-0000-0000-0000336B0000}"/>
    <cellStyle name="Normal 41 4 2 2 3 2 2 2" xfId="51621" xr:uid="{00000000-0005-0000-0000-0000346B0000}"/>
    <cellStyle name="Normal 41 4 2 2 3 2 3" xfId="24048" xr:uid="{00000000-0005-0000-0000-0000356B0000}"/>
    <cellStyle name="Normal 41 4 2 2 3 2 3 2" xfId="45685" xr:uid="{00000000-0005-0000-0000-0000366B0000}"/>
    <cellStyle name="Normal 41 4 2 2 3 2 4" xfId="39703" xr:uid="{00000000-0005-0000-0000-0000376B0000}"/>
    <cellStyle name="Normal 41 4 2 2 3 3" xfId="27033" xr:uid="{00000000-0005-0000-0000-0000386B0000}"/>
    <cellStyle name="Normal 41 4 2 2 3 3 2" xfId="48647" xr:uid="{00000000-0005-0000-0000-0000396B0000}"/>
    <cellStyle name="Normal 41 4 2 2 3 4" xfId="21066" xr:uid="{00000000-0005-0000-0000-00003A6B0000}"/>
    <cellStyle name="Normal 41 4 2 2 3 4 2" xfId="42708" xr:uid="{00000000-0005-0000-0000-00003B6B0000}"/>
    <cellStyle name="Normal 41 4 2 2 3 5" xfId="36700" xr:uid="{00000000-0005-0000-0000-00003C6B0000}"/>
    <cellStyle name="Normal 41 4 2 2 4" xfId="16097" xr:uid="{00000000-0005-0000-0000-00003D6B0000}"/>
    <cellStyle name="Normal 41 4 2 2 4 2" xfId="28067" xr:uid="{00000000-0005-0000-0000-00003E6B0000}"/>
    <cellStyle name="Normal 41 4 2 2 4 2 2" xfId="49673" xr:uid="{00000000-0005-0000-0000-00003F6B0000}"/>
    <cellStyle name="Normal 41 4 2 2 4 3" xfId="22100" xr:uid="{00000000-0005-0000-0000-0000406B0000}"/>
    <cellStyle name="Normal 41 4 2 2 4 3 2" xfId="43737" xr:uid="{00000000-0005-0000-0000-0000416B0000}"/>
    <cellStyle name="Normal 41 4 2 2 4 4" xfId="37752" xr:uid="{00000000-0005-0000-0000-0000426B0000}"/>
    <cellStyle name="Normal 41 4 2 2 5" xfId="25085" xr:uid="{00000000-0005-0000-0000-0000436B0000}"/>
    <cellStyle name="Normal 41 4 2 2 5 2" xfId="46702" xr:uid="{00000000-0005-0000-0000-0000446B0000}"/>
    <cellStyle name="Normal 41 4 2 2 6" xfId="19118" xr:uid="{00000000-0005-0000-0000-0000456B0000}"/>
    <cellStyle name="Normal 41 4 2 2 6 2" xfId="40760" xr:uid="{00000000-0005-0000-0000-0000466B0000}"/>
    <cellStyle name="Normal 41 4 2 2 7" xfId="34746" xr:uid="{00000000-0005-0000-0000-0000476B0000}"/>
    <cellStyle name="Normal 41 4 2 3" xfId="13310" xr:uid="{00000000-0005-0000-0000-0000486B0000}"/>
    <cellStyle name="Normal 41 4 2 3 2" xfId="14309" xr:uid="{00000000-0005-0000-0000-0000496B0000}"/>
    <cellStyle name="Normal 41 4 2 3 2 2" xfId="17394" xr:uid="{00000000-0005-0000-0000-00004A6B0000}"/>
    <cellStyle name="Normal 41 4 2 3 2 2 2" xfId="29363" xr:uid="{00000000-0005-0000-0000-00004B6B0000}"/>
    <cellStyle name="Normal 41 4 2 3 2 2 2 2" xfId="50969" xr:uid="{00000000-0005-0000-0000-00004C6B0000}"/>
    <cellStyle name="Normal 41 4 2 3 2 2 3" xfId="23396" xr:uid="{00000000-0005-0000-0000-00004D6B0000}"/>
    <cellStyle name="Normal 41 4 2 3 2 2 3 2" xfId="45033" xr:uid="{00000000-0005-0000-0000-00004E6B0000}"/>
    <cellStyle name="Normal 41 4 2 3 2 2 4" xfId="39049" xr:uid="{00000000-0005-0000-0000-00004F6B0000}"/>
    <cellStyle name="Normal 41 4 2 3 2 3" xfId="26381" xr:uid="{00000000-0005-0000-0000-0000506B0000}"/>
    <cellStyle name="Normal 41 4 2 3 2 3 2" xfId="47995" xr:uid="{00000000-0005-0000-0000-0000516B0000}"/>
    <cellStyle name="Normal 41 4 2 3 2 4" xfId="20414" xr:uid="{00000000-0005-0000-0000-0000526B0000}"/>
    <cellStyle name="Normal 41 4 2 3 2 4 2" xfId="42056" xr:uid="{00000000-0005-0000-0000-0000536B0000}"/>
    <cellStyle name="Normal 41 4 2 3 2 5" xfId="36046" xr:uid="{00000000-0005-0000-0000-0000546B0000}"/>
    <cellStyle name="Normal 41 4 2 3 3" xfId="15283" xr:uid="{00000000-0005-0000-0000-0000556B0000}"/>
    <cellStyle name="Normal 41 4 2 3 3 2" xfId="18368" xr:uid="{00000000-0005-0000-0000-0000566B0000}"/>
    <cellStyle name="Normal 41 4 2 3 3 2 2" xfId="30335" xr:uid="{00000000-0005-0000-0000-0000576B0000}"/>
    <cellStyle name="Normal 41 4 2 3 3 2 2 2" xfId="51941" xr:uid="{00000000-0005-0000-0000-0000586B0000}"/>
    <cellStyle name="Normal 41 4 2 3 3 2 3" xfId="24368" xr:uid="{00000000-0005-0000-0000-0000596B0000}"/>
    <cellStyle name="Normal 41 4 2 3 3 2 3 2" xfId="46005" xr:uid="{00000000-0005-0000-0000-00005A6B0000}"/>
    <cellStyle name="Normal 41 4 2 3 3 2 4" xfId="40023" xr:uid="{00000000-0005-0000-0000-00005B6B0000}"/>
    <cellStyle name="Normal 41 4 2 3 3 3" xfId="27353" xr:uid="{00000000-0005-0000-0000-00005C6B0000}"/>
    <cellStyle name="Normal 41 4 2 3 3 3 2" xfId="48967" xr:uid="{00000000-0005-0000-0000-00005D6B0000}"/>
    <cellStyle name="Normal 41 4 2 3 3 4" xfId="21386" xr:uid="{00000000-0005-0000-0000-00005E6B0000}"/>
    <cellStyle name="Normal 41 4 2 3 3 4 2" xfId="43028" xr:uid="{00000000-0005-0000-0000-00005F6B0000}"/>
    <cellStyle name="Normal 41 4 2 3 3 5" xfId="37020" xr:uid="{00000000-0005-0000-0000-0000606B0000}"/>
    <cellStyle name="Normal 41 4 2 3 4" xfId="16417" xr:uid="{00000000-0005-0000-0000-0000616B0000}"/>
    <cellStyle name="Normal 41 4 2 3 4 2" xfId="28387" xr:uid="{00000000-0005-0000-0000-0000626B0000}"/>
    <cellStyle name="Normal 41 4 2 3 4 2 2" xfId="49993" xr:uid="{00000000-0005-0000-0000-0000636B0000}"/>
    <cellStyle name="Normal 41 4 2 3 4 3" xfId="22420" xr:uid="{00000000-0005-0000-0000-0000646B0000}"/>
    <cellStyle name="Normal 41 4 2 3 4 3 2" xfId="44057" xr:uid="{00000000-0005-0000-0000-0000656B0000}"/>
    <cellStyle name="Normal 41 4 2 3 4 4" xfId="38072" xr:uid="{00000000-0005-0000-0000-0000666B0000}"/>
    <cellStyle name="Normal 41 4 2 3 5" xfId="25405" xr:uid="{00000000-0005-0000-0000-0000676B0000}"/>
    <cellStyle name="Normal 41 4 2 3 5 2" xfId="47022" xr:uid="{00000000-0005-0000-0000-0000686B0000}"/>
    <cellStyle name="Normal 41 4 2 3 6" xfId="19438" xr:uid="{00000000-0005-0000-0000-0000696B0000}"/>
    <cellStyle name="Normal 41 4 2 3 6 2" xfId="41080" xr:uid="{00000000-0005-0000-0000-00006A6B0000}"/>
    <cellStyle name="Normal 41 4 2 3 7" xfId="35066" xr:uid="{00000000-0005-0000-0000-00006B6B0000}"/>
    <cellStyle name="Normal 41 4 2 4" xfId="13668" xr:uid="{00000000-0005-0000-0000-00006C6B0000}"/>
    <cellStyle name="Normal 41 4 2 4 2" xfId="16754" xr:uid="{00000000-0005-0000-0000-00006D6B0000}"/>
    <cellStyle name="Normal 41 4 2 4 2 2" xfId="28723" xr:uid="{00000000-0005-0000-0000-00006E6B0000}"/>
    <cellStyle name="Normal 41 4 2 4 2 2 2" xfId="50329" xr:uid="{00000000-0005-0000-0000-00006F6B0000}"/>
    <cellStyle name="Normal 41 4 2 4 2 3" xfId="22756" xr:uid="{00000000-0005-0000-0000-0000706B0000}"/>
    <cellStyle name="Normal 41 4 2 4 2 3 2" xfId="44393" xr:uid="{00000000-0005-0000-0000-0000716B0000}"/>
    <cellStyle name="Normal 41 4 2 4 2 4" xfId="38409" xr:uid="{00000000-0005-0000-0000-0000726B0000}"/>
    <cellStyle name="Normal 41 4 2 4 3" xfId="25741" xr:uid="{00000000-0005-0000-0000-0000736B0000}"/>
    <cellStyle name="Normal 41 4 2 4 3 2" xfId="47355" xr:uid="{00000000-0005-0000-0000-0000746B0000}"/>
    <cellStyle name="Normal 41 4 2 4 4" xfId="19774" xr:uid="{00000000-0005-0000-0000-0000756B0000}"/>
    <cellStyle name="Normal 41 4 2 4 4 2" xfId="41416" xr:uid="{00000000-0005-0000-0000-0000766B0000}"/>
    <cellStyle name="Normal 41 4 2 4 5" xfId="35405" xr:uid="{00000000-0005-0000-0000-0000776B0000}"/>
    <cellStyle name="Normal 41 4 2 5" xfId="14642" xr:uid="{00000000-0005-0000-0000-0000786B0000}"/>
    <cellStyle name="Normal 41 4 2 5 2" xfId="17727" xr:uid="{00000000-0005-0000-0000-0000796B0000}"/>
    <cellStyle name="Normal 41 4 2 5 2 2" xfId="29695" xr:uid="{00000000-0005-0000-0000-00007A6B0000}"/>
    <cellStyle name="Normal 41 4 2 5 2 2 2" xfId="51301" xr:uid="{00000000-0005-0000-0000-00007B6B0000}"/>
    <cellStyle name="Normal 41 4 2 5 2 3" xfId="23728" xr:uid="{00000000-0005-0000-0000-00007C6B0000}"/>
    <cellStyle name="Normal 41 4 2 5 2 3 2" xfId="45365" xr:uid="{00000000-0005-0000-0000-00007D6B0000}"/>
    <cellStyle name="Normal 41 4 2 5 2 4" xfId="39382" xr:uid="{00000000-0005-0000-0000-00007E6B0000}"/>
    <cellStyle name="Normal 41 4 2 5 3" xfId="26713" xr:uid="{00000000-0005-0000-0000-00007F6B0000}"/>
    <cellStyle name="Normal 41 4 2 5 3 2" xfId="48327" xr:uid="{00000000-0005-0000-0000-0000806B0000}"/>
    <cellStyle name="Normal 41 4 2 5 4" xfId="20746" xr:uid="{00000000-0005-0000-0000-0000816B0000}"/>
    <cellStyle name="Normal 41 4 2 5 4 2" xfId="42388" xr:uid="{00000000-0005-0000-0000-0000826B0000}"/>
    <cellStyle name="Normal 41 4 2 5 5" xfId="36379" xr:uid="{00000000-0005-0000-0000-0000836B0000}"/>
    <cellStyle name="Normal 41 4 2 6" xfId="15755" xr:uid="{00000000-0005-0000-0000-0000846B0000}"/>
    <cellStyle name="Normal 41 4 2 6 2" xfId="27727" xr:uid="{00000000-0005-0000-0000-0000856B0000}"/>
    <cellStyle name="Normal 41 4 2 6 2 2" xfId="49333" xr:uid="{00000000-0005-0000-0000-0000866B0000}"/>
    <cellStyle name="Normal 41 4 2 6 3" xfId="21760" xr:uid="{00000000-0005-0000-0000-0000876B0000}"/>
    <cellStyle name="Normal 41 4 2 6 3 2" xfId="43397" xr:uid="{00000000-0005-0000-0000-0000886B0000}"/>
    <cellStyle name="Normal 41 4 2 6 4" xfId="37410" xr:uid="{00000000-0005-0000-0000-0000896B0000}"/>
    <cellStyle name="Normal 41 4 2 7" xfId="24742" xr:uid="{00000000-0005-0000-0000-00008A6B0000}"/>
    <cellStyle name="Normal 41 4 2 7 2" xfId="46362" xr:uid="{00000000-0005-0000-0000-00008B6B0000}"/>
    <cellStyle name="Normal 41 4 2 8" xfId="18775" xr:uid="{00000000-0005-0000-0000-00008C6B0000}"/>
    <cellStyle name="Normal 41 4 2 8 2" xfId="40417" xr:uid="{00000000-0005-0000-0000-00008D6B0000}"/>
    <cellStyle name="Normal 41 4 2 9" xfId="31588" xr:uid="{00000000-0005-0000-0000-00008E6B0000}"/>
    <cellStyle name="Normal 41 4 3" xfId="7003" xr:uid="{00000000-0005-0000-0000-00008F6B0000}"/>
    <cellStyle name="Normal 41 4 3 2" xfId="12946" xr:uid="{00000000-0005-0000-0000-0000906B0000}"/>
    <cellStyle name="Normal 41 4 3 2 2" xfId="13945" xr:uid="{00000000-0005-0000-0000-0000916B0000}"/>
    <cellStyle name="Normal 41 4 3 2 2 2" xfId="17030" xr:uid="{00000000-0005-0000-0000-0000926B0000}"/>
    <cellStyle name="Normal 41 4 3 2 2 2 2" xfId="28999" xr:uid="{00000000-0005-0000-0000-0000936B0000}"/>
    <cellStyle name="Normal 41 4 3 2 2 2 2 2" xfId="50605" xr:uid="{00000000-0005-0000-0000-0000946B0000}"/>
    <cellStyle name="Normal 41 4 3 2 2 2 3" xfId="23032" xr:uid="{00000000-0005-0000-0000-0000956B0000}"/>
    <cellStyle name="Normal 41 4 3 2 2 2 3 2" xfId="44669" xr:uid="{00000000-0005-0000-0000-0000966B0000}"/>
    <cellStyle name="Normal 41 4 3 2 2 2 4" xfId="38685" xr:uid="{00000000-0005-0000-0000-0000976B0000}"/>
    <cellStyle name="Normal 41 4 3 2 2 3" xfId="26017" xr:uid="{00000000-0005-0000-0000-0000986B0000}"/>
    <cellStyle name="Normal 41 4 3 2 2 3 2" xfId="47631" xr:uid="{00000000-0005-0000-0000-0000996B0000}"/>
    <cellStyle name="Normal 41 4 3 2 2 4" xfId="20050" xr:uid="{00000000-0005-0000-0000-00009A6B0000}"/>
    <cellStyle name="Normal 41 4 3 2 2 4 2" xfId="41692" xr:uid="{00000000-0005-0000-0000-00009B6B0000}"/>
    <cellStyle name="Normal 41 4 3 2 2 5" xfId="35682" xr:uid="{00000000-0005-0000-0000-00009C6B0000}"/>
    <cellStyle name="Normal 41 4 3 2 3" xfId="14919" xr:uid="{00000000-0005-0000-0000-00009D6B0000}"/>
    <cellStyle name="Normal 41 4 3 2 3 2" xfId="18004" xr:uid="{00000000-0005-0000-0000-00009E6B0000}"/>
    <cellStyle name="Normal 41 4 3 2 3 2 2" xfId="29971" xr:uid="{00000000-0005-0000-0000-00009F6B0000}"/>
    <cellStyle name="Normal 41 4 3 2 3 2 2 2" xfId="51577" xr:uid="{00000000-0005-0000-0000-0000A06B0000}"/>
    <cellStyle name="Normal 41 4 3 2 3 2 3" xfId="24004" xr:uid="{00000000-0005-0000-0000-0000A16B0000}"/>
    <cellStyle name="Normal 41 4 3 2 3 2 3 2" xfId="45641" xr:uid="{00000000-0005-0000-0000-0000A26B0000}"/>
    <cellStyle name="Normal 41 4 3 2 3 2 4" xfId="39659" xr:uid="{00000000-0005-0000-0000-0000A36B0000}"/>
    <cellStyle name="Normal 41 4 3 2 3 3" xfId="26989" xr:uid="{00000000-0005-0000-0000-0000A46B0000}"/>
    <cellStyle name="Normal 41 4 3 2 3 3 2" xfId="48603" xr:uid="{00000000-0005-0000-0000-0000A56B0000}"/>
    <cellStyle name="Normal 41 4 3 2 3 4" xfId="21022" xr:uid="{00000000-0005-0000-0000-0000A66B0000}"/>
    <cellStyle name="Normal 41 4 3 2 3 4 2" xfId="42664" xr:uid="{00000000-0005-0000-0000-0000A76B0000}"/>
    <cellStyle name="Normal 41 4 3 2 3 5" xfId="36656" xr:uid="{00000000-0005-0000-0000-0000A86B0000}"/>
    <cellStyle name="Normal 41 4 3 2 4" xfId="16053" xr:uid="{00000000-0005-0000-0000-0000A96B0000}"/>
    <cellStyle name="Normal 41 4 3 2 4 2" xfId="28023" xr:uid="{00000000-0005-0000-0000-0000AA6B0000}"/>
    <cellStyle name="Normal 41 4 3 2 4 2 2" xfId="49629" xr:uid="{00000000-0005-0000-0000-0000AB6B0000}"/>
    <cellStyle name="Normal 41 4 3 2 4 3" xfId="22056" xr:uid="{00000000-0005-0000-0000-0000AC6B0000}"/>
    <cellStyle name="Normal 41 4 3 2 4 3 2" xfId="43693" xr:uid="{00000000-0005-0000-0000-0000AD6B0000}"/>
    <cellStyle name="Normal 41 4 3 2 4 4" xfId="37708" xr:uid="{00000000-0005-0000-0000-0000AE6B0000}"/>
    <cellStyle name="Normal 41 4 3 2 5" xfId="25041" xr:uid="{00000000-0005-0000-0000-0000AF6B0000}"/>
    <cellStyle name="Normal 41 4 3 2 5 2" xfId="46658" xr:uid="{00000000-0005-0000-0000-0000B06B0000}"/>
    <cellStyle name="Normal 41 4 3 2 6" xfId="19074" xr:uid="{00000000-0005-0000-0000-0000B16B0000}"/>
    <cellStyle name="Normal 41 4 3 2 6 2" xfId="40716" xr:uid="{00000000-0005-0000-0000-0000B26B0000}"/>
    <cellStyle name="Normal 41 4 3 2 7" xfId="34702" xr:uid="{00000000-0005-0000-0000-0000B36B0000}"/>
    <cellStyle name="Normal 41 4 3 3" xfId="13266" xr:uid="{00000000-0005-0000-0000-0000B46B0000}"/>
    <cellStyle name="Normal 41 4 3 3 2" xfId="14265" xr:uid="{00000000-0005-0000-0000-0000B56B0000}"/>
    <cellStyle name="Normal 41 4 3 3 2 2" xfId="17350" xr:uid="{00000000-0005-0000-0000-0000B66B0000}"/>
    <cellStyle name="Normal 41 4 3 3 2 2 2" xfId="29319" xr:uid="{00000000-0005-0000-0000-0000B76B0000}"/>
    <cellStyle name="Normal 41 4 3 3 2 2 2 2" xfId="50925" xr:uid="{00000000-0005-0000-0000-0000B86B0000}"/>
    <cellStyle name="Normal 41 4 3 3 2 2 3" xfId="23352" xr:uid="{00000000-0005-0000-0000-0000B96B0000}"/>
    <cellStyle name="Normal 41 4 3 3 2 2 3 2" xfId="44989" xr:uid="{00000000-0005-0000-0000-0000BA6B0000}"/>
    <cellStyle name="Normal 41 4 3 3 2 2 4" xfId="39005" xr:uid="{00000000-0005-0000-0000-0000BB6B0000}"/>
    <cellStyle name="Normal 41 4 3 3 2 3" xfId="26337" xr:uid="{00000000-0005-0000-0000-0000BC6B0000}"/>
    <cellStyle name="Normal 41 4 3 3 2 3 2" xfId="47951" xr:uid="{00000000-0005-0000-0000-0000BD6B0000}"/>
    <cellStyle name="Normal 41 4 3 3 2 4" xfId="20370" xr:uid="{00000000-0005-0000-0000-0000BE6B0000}"/>
    <cellStyle name="Normal 41 4 3 3 2 4 2" xfId="42012" xr:uid="{00000000-0005-0000-0000-0000BF6B0000}"/>
    <cellStyle name="Normal 41 4 3 3 2 5" xfId="36002" xr:uid="{00000000-0005-0000-0000-0000C06B0000}"/>
    <cellStyle name="Normal 41 4 3 3 3" xfId="15239" xr:uid="{00000000-0005-0000-0000-0000C16B0000}"/>
    <cellStyle name="Normal 41 4 3 3 3 2" xfId="18324" xr:uid="{00000000-0005-0000-0000-0000C26B0000}"/>
    <cellStyle name="Normal 41 4 3 3 3 2 2" xfId="30291" xr:uid="{00000000-0005-0000-0000-0000C36B0000}"/>
    <cellStyle name="Normal 41 4 3 3 3 2 2 2" xfId="51897" xr:uid="{00000000-0005-0000-0000-0000C46B0000}"/>
    <cellStyle name="Normal 41 4 3 3 3 2 3" xfId="24324" xr:uid="{00000000-0005-0000-0000-0000C56B0000}"/>
    <cellStyle name="Normal 41 4 3 3 3 2 3 2" xfId="45961" xr:uid="{00000000-0005-0000-0000-0000C66B0000}"/>
    <cellStyle name="Normal 41 4 3 3 3 2 4" xfId="39979" xr:uid="{00000000-0005-0000-0000-0000C76B0000}"/>
    <cellStyle name="Normal 41 4 3 3 3 3" xfId="27309" xr:uid="{00000000-0005-0000-0000-0000C86B0000}"/>
    <cellStyle name="Normal 41 4 3 3 3 3 2" xfId="48923" xr:uid="{00000000-0005-0000-0000-0000C96B0000}"/>
    <cellStyle name="Normal 41 4 3 3 3 4" xfId="21342" xr:uid="{00000000-0005-0000-0000-0000CA6B0000}"/>
    <cellStyle name="Normal 41 4 3 3 3 4 2" xfId="42984" xr:uid="{00000000-0005-0000-0000-0000CB6B0000}"/>
    <cellStyle name="Normal 41 4 3 3 3 5" xfId="36976" xr:uid="{00000000-0005-0000-0000-0000CC6B0000}"/>
    <cellStyle name="Normal 41 4 3 3 4" xfId="16373" xr:uid="{00000000-0005-0000-0000-0000CD6B0000}"/>
    <cellStyle name="Normal 41 4 3 3 4 2" xfId="28343" xr:uid="{00000000-0005-0000-0000-0000CE6B0000}"/>
    <cellStyle name="Normal 41 4 3 3 4 2 2" xfId="49949" xr:uid="{00000000-0005-0000-0000-0000CF6B0000}"/>
    <cellStyle name="Normal 41 4 3 3 4 3" xfId="22376" xr:uid="{00000000-0005-0000-0000-0000D06B0000}"/>
    <cellStyle name="Normal 41 4 3 3 4 3 2" xfId="44013" xr:uid="{00000000-0005-0000-0000-0000D16B0000}"/>
    <cellStyle name="Normal 41 4 3 3 4 4" xfId="38028" xr:uid="{00000000-0005-0000-0000-0000D26B0000}"/>
    <cellStyle name="Normal 41 4 3 3 5" xfId="25361" xr:uid="{00000000-0005-0000-0000-0000D36B0000}"/>
    <cellStyle name="Normal 41 4 3 3 5 2" xfId="46978" xr:uid="{00000000-0005-0000-0000-0000D46B0000}"/>
    <cellStyle name="Normal 41 4 3 3 6" xfId="19394" xr:uid="{00000000-0005-0000-0000-0000D56B0000}"/>
    <cellStyle name="Normal 41 4 3 3 6 2" xfId="41036" xr:uid="{00000000-0005-0000-0000-0000D66B0000}"/>
    <cellStyle name="Normal 41 4 3 3 7" xfId="35022" xr:uid="{00000000-0005-0000-0000-0000D76B0000}"/>
    <cellStyle name="Normal 41 4 3 4" xfId="13624" xr:uid="{00000000-0005-0000-0000-0000D86B0000}"/>
    <cellStyle name="Normal 41 4 3 4 2" xfId="16710" xr:uid="{00000000-0005-0000-0000-0000D96B0000}"/>
    <cellStyle name="Normal 41 4 3 4 2 2" xfId="28679" xr:uid="{00000000-0005-0000-0000-0000DA6B0000}"/>
    <cellStyle name="Normal 41 4 3 4 2 2 2" xfId="50285" xr:uid="{00000000-0005-0000-0000-0000DB6B0000}"/>
    <cellStyle name="Normal 41 4 3 4 2 3" xfId="22712" xr:uid="{00000000-0005-0000-0000-0000DC6B0000}"/>
    <cellStyle name="Normal 41 4 3 4 2 3 2" xfId="44349" xr:uid="{00000000-0005-0000-0000-0000DD6B0000}"/>
    <cellStyle name="Normal 41 4 3 4 2 4" xfId="38365" xr:uid="{00000000-0005-0000-0000-0000DE6B0000}"/>
    <cellStyle name="Normal 41 4 3 4 3" xfId="25697" xr:uid="{00000000-0005-0000-0000-0000DF6B0000}"/>
    <cellStyle name="Normal 41 4 3 4 3 2" xfId="47311" xr:uid="{00000000-0005-0000-0000-0000E06B0000}"/>
    <cellStyle name="Normal 41 4 3 4 4" xfId="19730" xr:uid="{00000000-0005-0000-0000-0000E16B0000}"/>
    <cellStyle name="Normal 41 4 3 4 4 2" xfId="41372" xr:uid="{00000000-0005-0000-0000-0000E26B0000}"/>
    <cellStyle name="Normal 41 4 3 4 5" xfId="35361" xr:uid="{00000000-0005-0000-0000-0000E36B0000}"/>
    <cellStyle name="Normal 41 4 3 5" xfId="14598" xr:uid="{00000000-0005-0000-0000-0000E46B0000}"/>
    <cellStyle name="Normal 41 4 3 5 2" xfId="17683" xr:uid="{00000000-0005-0000-0000-0000E56B0000}"/>
    <cellStyle name="Normal 41 4 3 5 2 2" xfId="29651" xr:uid="{00000000-0005-0000-0000-0000E66B0000}"/>
    <cellStyle name="Normal 41 4 3 5 2 2 2" xfId="51257" xr:uid="{00000000-0005-0000-0000-0000E76B0000}"/>
    <cellStyle name="Normal 41 4 3 5 2 3" xfId="23684" xr:uid="{00000000-0005-0000-0000-0000E86B0000}"/>
    <cellStyle name="Normal 41 4 3 5 2 3 2" xfId="45321" xr:uid="{00000000-0005-0000-0000-0000E96B0000}"/>
    <cellStyle name="Normal 41 4 3 5 2 4" xfId="39338" xr:uid="{00000000-0005-0000-0000-0000EA6B0000}"/>
    <cellStyle name="Normal 41 4 3 5 3" xfId="26669" xr:uid="{00000000-0005-0000-0000-0000EB6B0000}"/>
    <cellStyle name="Normal 41 4 3 5 3 2" xfId="48283" xr:uid="{00000000-0005-0000-0000-0000EC6B0000}"/>
    <cellStyle name="Normal 41 4 3 5 4" xfId="20702" xr:uid="{00000000-0005-0000-0000-0000ED6B0000}"/>
    <cellStyle name="Normal 41 4 3 5 4 2" xfId="42344" xr:uid="{00000000-0005-0000-0000-0000EE6B0000}"/>
    <cellStyle name="Normal 41 4 3 5 5" xfId="36335" xr:uid="{00000000-0005-0000-0000-0000EF6B0000}"/>
    <cellStyle name="Normal 41 4 3 6" xfId="15711" xr:uid="{00000000-0005-0000-0000-0000F06B0000}"/>
    <cellStyle name="Normal 41 4 3 6 2" xfId="27683" xr:uid="{00000000-0005-0000-0000-0000F16B0000}"/>
    <cellStyle name="Normal 41 4 3 6 2 2" xfId="49289" xr:uid="{00000000-0005-0000-0000-0000F26B0000}"/>
    <cellStyle name="Normal 41 4 3 6 3" xfId="21716" xr:uid="{00000000-0005-0000-0000-0000F36B0000}"/>
    <cellStyle name="Normal 41 4 3 6 3 2" xfId="43353" xr:uid="{00000000-0005-0000-0000-0000F46B0000}"/>
    <cellStyle name="Normal 41 4 3 6 4" xfId="37366" xr:uid="{00000000-0005-0000-0000-0000F56B0000}"/>
    <cellStyle name="Normal 41 4 3 7" xfId="24698" xr:uid="{00000000-0005-0000-0000-0000F66B0000}"/>
    <cellStyle name="Normal 41 4 3 7 2" xfId="46318" xr:uid="{00000000-0005-0000-0000-0000F76B0000}"/>
    <cellStyle name="Normal 41 4 3 8" xfId="18731" xr:uid="{00000000-0005-0000-0000-0000F86B0000}"/>
    <cellStyle name="Normal 41 4 3 8 2" xfId="40373" xr:uid="{00000000-0005-0000-0000-0000F96B0000}"/>
    <cellStyle name="Normal 41 4 3 9" xfId="31431" xr:uid="{00000000-0005-0000-0000-0000FA6B0000}"/>
    <cellStyle name="Normal 41 4 4" xfId="7603" xr:uid="{00000000-0005-0000-0000-0000FB6B0000}"/>
    <cellStyle name="Normal 41 4 4 2" xfId="13032" xr:uid="{00000000-0005-0000-0000-0000FC6B0000}"/>
    <cellStyle name="Normal 41 4 4 2 2" xfId="14031" xr:uid="{00000000-0005-0000-0000-0000FD6B0000}"/>
    <cellStyle name="Normal 41 4 4 2 2 2" xfId="17116" xr:uid="{00000000-0005-0000-0000-0000FE6B0000}"/>
    <cellStyle name="Normal 41 4 4 2 2 2 2" xfId="29085" xr:uid="{00000000-0005-0000-0000-0000FF6B0000}"/>
    <cellStyle name="Normal 41 4 4 2 2 2 2 2" xfId="50691" xr:uid="{00000000-0005-0000-0000-0000006C0000}"/>
    <cellStyle name="Normal 41 4 4 2 2 2 3" xfId="23118" xr:uid="{00000000-0005-0000-0000-0000016C0000}"/>
    <cellStyle name="Normal 41 4 4 2 2 2 3 2" xfId="44755" xr:uid="{00000000-0005-0000-0000-0000026C0000}"/>
    <cellStyle name="Normal 41 4 4 2 2 2 4" xfId="38771" xr:uid="{00000000-0005-0000-0000-0000036C0000}"/>
    <cellStyle name="Normal 41 4 4 2 2 3" xfId="26103" xr:uid="{00000000-0005-0000-0000-0000046C0000}"/>
    <cellStyle name="Normal 41 4 4 2 2 3 2" xfId="47717" xr:uid="{00000000-0005-0000-0000-0000056C0000}"/>
    <cellStyle name="Normal 41 4 4 2 2 4" xfId="20136" xr:uid="{00000000-0005-0000-0000-0000066C0000}"/>
    <cellStyle name="Normal 41 4 4 2 2 4 2" xfId="41778" xr:uid="{00000000-0005-0000-0000-0000076C0000}"/>
    <cellStyle name="Normal 41 4 4 2 2 5" xfId="35768" xr:uid="{00000000-0005-0000-0000-0000086C0000}"/>
    <cellStyle name="Normal 41 4 4 2 3" xfId="15005" xr:uid="{00000000-0005-0000-0000-0000096C0000}"/>
    <cellStyle name="Normal 41 4 4 2 3 2" xfId="18090" xr:uid="{00000000-0005-0000-0000-00000A6C0000}"/>
    <cellStyle name="Normal 41 4 4 2 3 2 2" xfId="30057" xr:uid="{00000000-0005-0000-0000-00000B6C0000}"/>
    <cellStyle name="Normal 41 4 4 2 3 2 2 2" xfId="51663" xr:uid="{00000000-0005-0000-0000-00000C6C0000}"/>
    <cellStyle name="Normal 41 4 4 2 3 2 3" xfId="24090" xr:uid="{00000000-0005-0000-0000-00000D6C0000}"/>
    <cellStyle name="Normal 41 4 4 2 3 2 3 2" xfId="45727" xr:uid="{00000000-0005-0000-0000-00000E6C0000}"/>
    <cellStyle name="Normal 41 4 4 2 3 2 4" xfId="39745" xr:uid="{00000000-0005-0000-0000-00000F6C0000}"/>
    <cellStyle name="Normal 41 4 4 2 3 3" xfId="27075" xr:uid="{00000000-0005-0000-0000-0000106C0000}"/>
    <cellStyle name="Normal 41 4 4 2 3 3 2" xfId="48689" xr:uid="{00000000-0005-0000-0000-0000116C0000}"/>
    <cellStyle name="Normal 41 4 4 2 3 4" xfId="21108" xr:uid="{00000000-0005-0000-0000-0000126C0000}"/>
    <cellStyle name="Normal 41 4 4 2 3 4 2" xfId="42750" xr:uid="{00000000-0005-0000-0000-0000136C0000}"/>
    <cellStyle name="Normal 41 4 4 2 3 5" xfId="36742" xr:uid="{00000000-0005-0000-0000-0000146C0000}"/>
    <cellStyle name="Normal 41 4 4 2 4" xfId="16139" xr:uid="{00000000-0005-0000-0000-0000156C0000}"/>
    <cellStyle name="Normal 41 4 4 2 4 2" xfId="28109" xr:uid="{00000000-0005-0000-0000-0000166C0000}"/>
    <cellStyle name="Normal 41 4 4 2 4 2 2" xfId="49715" xr:uid="{00000000-0005-0000-0000-0000176C0000}"/>
    <cellStyle name="Normal 41 4 4 2 4 3" xfId="22142" xr:uid="{00000000-0005-0000-0000-0000186C0000}"/>
    <cellStyle name="Normal 41 4 4 2 4 3 2" xfId="43779" xr:uid="{00000000-0005-0000-0000-0000196C0000}"/>
    <cellStyle name="Normal 41 4 4 2 4 4" xfId="37794" xr:uid="{00000000-0005-0000-0000-00001A6C0000}"/>
    <cellStyle name="Normal 41 4 4 2 5" xfId="25127" xr:uid="{00000000-0005-0000-0000-00001B6C0000}"/>
    <cellStyle name="Normal 41 4 4 2 5 2" xfId="46744" xr:uid="{00000000-0005-0000-0000-00001C6C0000}"/>
    <cellStyle name="Normal 41 4 4 2 6" xfId="19160" xr:uid="{00000000-0005-0000-0000-00001D6C0000}"/>
    <cellStyle name="Normal 41 4 4 2 6 2" xfId="40802" xr:uid="{00000000-0005-0000-0000-00001E6C0000}"/>
    <cellStyle name="Normal 41 4 4 2 7" xfId="34788" xr:uid="{00000000-0005-0000-0000-00001F6C0000}"/>
    <cellStyle name="Normal 41 4 4 3" xfId="13352" xr:uid="{00000000-0005-0000-0000-0000206C0000}"/>
    <cellStyle name="Normal 41 4 4 3 2" xfId="14351" xr:uid="{00000000-0005-0000-0000-0000216C0000}"/>
    <cellStyle name="Normal 41 4 4 3 2 2" xfId="17436" xr:uid="{00000000-0005-0000-0000-0000226C0000}"/>
    <cellStyle name="Normal 41 4 4 3 2 2 2" xfId="29405" xr:uid="{00000000-0005-0000-0000-0000236C0000}"/>
    <cellStyle name="Normal 41 4 4 3 2 2 2 2" xfId="51011" xr:uid="{00000000-0005-0000-0000-0000246C0000}"/>
    <cellStyle name="Normal 41 4 4 3 2 2 3" xfId="23438" xr:uid="{00000000-0005-0000-0000-0000256C0000}"/>
    <cellStyle name="Normal 41 4 4 3 2 2 3 2" xfId="45075" xr:uid="{00000000-0005-0000-0000-0000266C0000}"/>
    <cellStyle name="Normal 41 4 4 3 2 2 4" xfId="39091" xr:uid="{00000000-0005-0000-0000-0000276C0000}"/>
    <cellStyle name="Normal 41 4 4 3 2 3" xfId="26423" xr:uid="{00000000-0005-0000-0000-0000286C0000}"/>
    <cellStyle name="Normal 41 4 4 3 2 3 2" xfId="48037" xr:uid="{00000000-0005-0000-0000-0000296C0000}"/>
    <cellStyle name="Normal 41 4 4 3 2 4" xfId="20456" xr:uid="{00000000-0005-0000-0000-00002A6C0000}"/>
    <cellStyle name="Normal 41 4 4 3 2 4 2" xfId="42098" xr:uid="{00000000-0005-0000-0000-00002B6C0000}"/>
    <cellStyle name="Normal 41 4 4 3 2 5" xfId="36088" xr:uid="{00000000-0005-0000-0000-00002C6C0000}"/>
    <cellStyle name="Normal 41 4 4 3 3" xfId="15325" xr:uid="{00000000-0005-0000-0000-00002D6C0000}"/>
    <cellStyle name="Normal 41 4 4 3 3 2" xfId="18410" xr:uid="{00000000-0005-0000-0000-00002E6C0000}"/>
    <cellStyle name="Normal 41 4 4 3 3 2 2" xfId="30377" xr:uid="{00000000-0005-0000-0000-00002F6C0000}"/>
    <cellStyle name="Normal 41 4 4 3 3 2 2 2" xfId="51983" xr:uid="{00000000-0005-0000-0000-0000306C0000}"/>
    <cellStyle name="Normal 41 4 4 3 3 2 3" xfId="24410" xr:uid="{00000000-0005-0000-0000-0000316C0000}"/>
    <cellStyle name="Normal 41 4 4 3 3 2 3 2" xfId="46047" xr:uid="{00000000-0005-0000-0000-0000326C0000}"/>
    <cellStyle name="Normal 41 4 4 3 3 2 4" xfId="40065" xr:uid="{00000000-0005-0000-0000-0000336C0000}"/>
    <cellStyle name="Normal 41 4 4 3 3 3" xfId="27395" xr:uid="{00000000-0005-0000-0000-0000346C0000}"/>
    <cellStyle name="Normal 41 4 4 3 3 3 2" xfId="49009" xr:uid="{00000000-0005-0000-0000-0000356C0000}"/>
    <cellStyle name="Normal 41 4 4 3 3 4" xfId="21428" xr:uid="{00000000-0005-0000-0000-0000366C0000}"/>
    <cellStyle name="Normal 41 4 4 3 3 4 2" xfId="43070" xr:uid="{00000000-0005-0000-0000-0000376C0000}"/>
    <cellStyle name="Normal 41 4 4 3 3 5" xfId="37062" xr:uid="{00000000-0005-0000-0000-0000386C0000}"/>
    <cellStyle name="Normal 41 4 4 3 4" xfId="16459" xr:uid="{00000000-0005-0000-0000-0000396C0000}"/>
    <cellStyle name="Normal 41 4 4 3 4 2" xfId="28429" xr:uid="{00000000-0005-0000-0000-00003A6C0000}"/>
    <cellStyle name="Normal 41 4 4 3 4 2 2" xfId="50035" xr:uid="{00000000-0005-0000-0000-00003B6C0000}"/>
    <cellStyle name="Normal 41 4 4 3 4 3" xfId="22462" xr:uid="{00000000-0005-0000-0000-00003C6C0000}"/>
    <cellStyle name="Normal 41 4 4 3 4 3 2" xfId="44099" xr:uid="{00000000-0005-0000-0000-00003D6C0000}"/>
    <cellStyle name="Normal 41 4 4 3 4 4" xfId="38114" xr:uid="{00000000-0005-0000-0000-00003E6C0000}"/>
    <cellStyle name="Normal 41 4 4 3 5" xfId="25447" xr:uid="{00000000-0005-0000-0000-00003F6C0000}"/>
    <cellStyle name="Normal 41 4 4 3 5 2" xfId="47064" xr:uid="{00000000-0005-0000-0000-0000406C0000}"/>
    <cellStyle name="Normal 41 4 4 3 6" xfId="19480" xr:uid="{00000000-0005-0000-0000-0000416C0000}"/>
    <cellStyle name="Normal 41 4 4 3 6 2" xfId="41122" xr:uid="{00000000-0005-0000-0000-0000426C0000}"/>
    <cellStyle name="Normal 41 4 4 3 7" xfId="35108" xr:uid="{00000000-0005-0000-0000-0000436C0000}"/>
    <cellStyle name="Normal 41 4 4 4" xfId="13710" xr:uid="{00000000-0005-0000-0000-0000446C0000}"/>
    <cellStyle name="Normal 41 4 4 4 2" xfId="16796" xr:uid="{00000000-0005-0000-0000-0000456C0000}"/>
    <cellStyle name="Normal 41 4 4 4 2 2" xfId="28765" xr:uid="{00000000-0005-0000-0000-0000466C0000}"/>
    <cellStyle name="Normal 41 4 4 4 2 2 2" xfId="50371" xr:uid="{00000000-0005-0000-0000-0000476C0000}"/>
    <cellStyle name="Normal 41 4 4 4 2 3" xfId="22798" xr:uid="{00000000-0005-0000-0000-0000486C0000}"/>
    <cellStyle name="Normal 41 4 4 4 2 3 2" xfId="44435" xr:uid="{00000000-0005-0000-0000-0000496C0000}"/>
    <cellStyle name="Normal 41 4 4 4 2 4" xfId="38451" xr:uid="{00000000-0005-0000-0000-00004A6C0000}"/>
    <cellStyle name="Normal 41 4 4 4 3" xfId="25783" xr:uid="{00000000-0005-0000-0000-00004B6C0000}"/>
    <cellStyle name="Normal 41 4 4 4 3 2" xfId="47397" xr:uid="{00000000-0005-0000-0000-00004C6C0000}"/>
    <cellStyle name="Normal 41 4 4 4 4" xfId="19816" xr:uid="{00000000-0005-0000-0000-00004D6C0000}"/>
    <cellStyle name="Normal 41 4 4 4 4 2" xfId="41458" xr:uid="{00000000-0005-0000-0000-00004E6C0000}"/>
    <cellStyle name="Normal 41 4 4 4 5" xfId="35447" xr:uid="{00000000-0005-0000-0000-00004F6C0000}"/>
    <cellStyle name="Normal 41 4 4 5" xfId="14684" xr:uid="{00000000-0005-0000-0000-0000506C0000}"/>
    <cellStyle name="Normal 41 4 4 5 2" xfId="17769" xr:uid="{00000000-0005-0000-0000-0000516C0000}"/>
    <cellStyle name="Normal 41 4 4 5 2 2" xfId="29737" xr:uid="{00000000-0005-0000-0000-0000526C0000}"/>
    <cellStyle name="Normal 41 4 4 5 2 2 2" xfId="51343" xr:uid="{00000000-0005-0000-0000-0000536C0000}"/>
    <cellStyle name="Normal 41 4 4 5 2 3" xfId="23770" xr:uid="{00000000-0005-0000-0000-0000546C0000}"/>
    <cellStyle name="Normal 41 4 4 5 2 3 2" xfId="45407" xr:uid="{00000000-0005-0000-0000-0000556C0000}"/>
    <cellStyle name="Normal 41 4 4 5 2 4" xfId="39424" xr:uid="{00000000-0005-0000-0000-0000566C0000}"/>
    <cellStyle name="Normal 41 4 4 5 3" xfId="26755" xr:uid="{00000000-0005-0000-0000-0000576C0000}"/>
    <cellStyle name="Normal 41 4 4 5 3 2" xfId="48369" xr:uid="{00000000-0005-0000-0000-0000586C0000}"/>
    <cellStyle name="Normal 41 4 4 5 4" xfId="20788" xr:uid="{00000000-0005-0000-0000-0000596C0000}"/>
    <cellStyle name="Normal 41 4 4 5 4 2" xfId="42430" xr:uid="{00000000-0005-0000-0000-00005A6C0000}"/>
    <cellStyle name="Normal 41 4 4 5 5" xfId="36421" xr:uid="{00000000-0005-0000-0000-00005B6C0000}"/>
    <cellStyle name="Normal 41 4 4 6" xfId="15797" xr:uid="{00000000-0005-0000-0000-00005C6C0000}"/>
    <cellStyle name="Normal 41 4 4 6 2" xfId="27769" xr:uid="{00000000-0005-0000-0000-00005D6C0000}"/>
    <cellStyle name="Normal 41 4 4 6 2 2" xfId="49375" xr:uid="{00000000-0005-0000-0000-00005E6C0000}"/>
    <cellStyle name="Normal 41 4 4 6 3" xfId="21802" xr:uid="{00000000-0005-0000-0000-00005F6C0000}"/>
    <cellStyle name="Normal 41 4 4 6 3 2" xfId="43439" xr:uid="{00000000-0005-0000-0000-0000606C0000}"/>
    <cellStyle name="Normal 41 4 4 6 4" xfId="37452" xr:uid="{00000000-0005-0000-0000-0000616C0000}"/>
    <cellStyle name="Normal 41 4 4 7" xfId="24784" xr:uid="{00000000-0005-0000-0000-0000626C0000}"/>
    <cellStyle name="Normal 41 4 4 7 2" xfId="46404" xr:uid="{00000000-0005-0000-0000-0000636C0000}"/>
    <cellStyle name="Normal 41 4 4 8" xfId="18817" xr:uid="{00000000-0005-0000-0000-0000646C0000}"/>
    <cellStyle name="Normal 41 4 4 8 2" xfId="40459" xr:uid="{00000000-0005-0000-0000-0000656C0000}"/>
    <cellStyle name="Normal 41 4 4 9" xfId="31699" xr:uid="{00000000-0005-0000-0000-0000666C0000}"/>
    <cellStyle name="Normal 41 4 5" xfId="8206" xr:uid="{00000000-0005-0000-0000-0000676C0000}"/>
    <cellStyle name="Normal 41 4 5 2" xfId="13116" xr:uid="{00000000-0005-0000-0000-0000686C0000}"/>
    <cellStyle name="Normal 41 4 5 2 2" xfId="14115" xr:uid="{00000000-0005-0000-0000-0000696C0000}"/>
    <cellStyle name="Normal 41 4 5 2 2 2" xfId="17200" xr:uid="{00000000-0005-0000-0000-00006A6C0000}"/>
    <cellStyle name="Normal 41 4 5 2 2 2 2" xfId="29169" xr:uid="{00000000-0005-0000-0000-00006B6C0000}"/>
    <cellStyle name="Normal 41 4 5 2 2 2 2 2" xfId="50775" xr:uid="{00000000-0005-0000-0000-00006C6C0000}"/>
    <cellStyle name="Normal 41 4 5 2 2 2 3" xfId="23202" xr:uid="{00000000-0005-0000-0000-00006D6C0000}"/>
    <cellStyle name="Normal 41 4 5 2 2 2 3 2" xfId="44839" xr:uid="{00000000-0005-0000-0000-00006E6C0000}"/>
    <cellStyle name="Normal 41 4 5 2 2 2 4" xfId="38855" xr:uid="{00000000-0005-0000-0000-00006F6C0000}"/>
    <cellStyle name="Normal 41 4 5 2 2 3" xfId="26187" xr:uid="{00000000-0005-0000-0000-0000706C0000}"/>
    <cellStyle name="Normal 41 4 5 2 2 3 2" xfId="47801" xr:uid="{00000000-0005-0000-0000-0000716C0000}"/>
    <cellStyle name="Normal 41 4 5 2 2 4" xfId="20220" xr:uid="{00000000-0005-0000-0000-0000726C0000}"/>
    <cellStyle name="Normal 41 4 5 2 2 4 2" xfId="41862" xr:uid="{00000000-0005-0000-0000-0000736C0000}"/>
    <cellStyle name="Normal 41 4 5 2 2 5" xfId="35852" xr:uid="{00000000-0005-0000-0000-0000746C0000}"/>
    <cellStyle name="Normal 41 4 5 2 3" xfId="15089" xr:uid="{00000000-0005-0000-0000-0000756C0000}"/>
    <cellStyle name="Normal 41 4 5 2 3 2" xfId="18174" xr:uid="{00000000-0005-0000-0000-0000766C0000}"/>
    <cellStyle name="Normal 41 4 5 2 3 2 2" xfId="30141" xr:uid="{00000000-0005-0000-0000-0000776C0000}"/>
    <cellStyle name="Normal 41 4 5 2 3 2 2 2" xfId="51747" xr:uid="{00000000-0005-0000-0000-0000786C0000}"/>
    <cellStyle name="Normal 41 4 5 2 3 2 3" xfId="24174" xr:uid="{00000000-0005-0000-0000-0000796C0000}"/>
    <cellStyle name="Normal 41 4 5 2 3 2 3 2" xfId="45811" xr:uid="{00000000-0005-0000-0000-00007A6C0000}"/>
    <cellStyle name="Normal 41 4 5 2 3 2 4" xfId="39829" xr:uid="{00000000-0005-0000-0000-00007B6C0000}"/>
    <cellStyle name="Normal 41 4 5 2 3 3" xfId="27159" xr:uid="{00000000-0005-0000-0000-00007C6C0000}"/>
    <cellStyle name="Normal 41 4 5 2 3 3 2" xfId="48773" xr:uid="{00000000-0005-0000-0000-00007D6C0000}"/>
    <cellStyle name="Normal 41 4 5 2 3 4" xfId="21192" xr:uid="{00000000-0005-0000-0000-00007E6C0000}"/>
    <cellStyle name="Normal 41 4 5 2 3 4 2" xfId="42834" xr:uid="{00000000-0005-0000-0000-00007F6C0000}"/>
    <cellStyle name="Normal 41 4 5 2 3 5" xfId="36826" xr:uid="{00000000-0005-0000-0000-0000806C0000}"/>
    <cellStyle name="Normal 41 4 5 2 4" xfId="16223" xr:uid="{00000000-0005-0000-0000-0000816C0000}"/>
    <cellStyle name="Normal 41 4 5 2 4 2" xfId="28193" xr:uid="{00000000-0005-0000-0000-0000826C0000}"/>
    <cellStyle name="Normal 41 4 5 2 4 2 2" xfId="49799" xr:uid="{00000000-0005-0000-0000-0000836C0000}"/>
    <cellStyle name="Normal 41 4 5 2 4 3" xfId="22226" xr:uid="{00000000-0005-0000-0000-0000846C0000}"/>
    <cellStyle name="Normal 41 4 5 2 4 3 2" xfId="43863" xr:uid="{00000000-0005-0000-0000-0000856C0000}"/>
    <cellStyle name="Normal 41 4 5 2 4 4" xfId="37878" xr:uid="{00000000-0005-0000-0000-0000866C0000}"/>
    <cellStyle name="Normal 41 4 5 2 5" xfId="25211" xr:uid="{00000000-0005-0000-0000-0000876C0000}"/>
    <cellStyle name="Normal 41 4 5 2 5 2" xfId="46828" xr:uid="{00000000-0005-0000-0000-0000886C0000}"/>
    <cellStyle name="Normal 41 4 5 2 6" xfId="19244" xr:uid="{00000000-0005-0000-0000-0000896C0000}"/>
    <cellStyle name="Normal 41 4 5 2 6 2" xfId="40886" xr:uid="{00000000-0005-0000-0000-00008A6C0000}"/>
    <cellStyle name="Normal 41 4 5 2 7" xfId="34872" xr:uid="{00000000-0005-0000-0000-00008B6C0000}"/>
    <cellStyle name="Normal 41 4 5 3" xfId="13436" xr:uid="{00000000-0005-0000-0000-00008C6C0000}"/>
    <cellStyle name="Normal 41 4 5 3 2" xfId="14435" xr:uid="{00000000-0005-0000-0000-00008D6C0000}"/>
    <cellStyle name="Normal 41 4 5 3 2 2" xfId="17520" xr:uid="{00000000-0005-0000-0000-00008E6C0000}"/>
    <cellStyle name="Normal 41 4 5 3 2 2 2" xfId="29489" xr:uid="{00000000-0005-0000-0000-00008F6C0000}"/>
    <cellStyle name="Normal 41 4 5 3 2 2 2 2" xfId="51095" xr:uid="{00000000-0005-0000-0000-0000906C0000}"/>
    <cellStyle name="Normal 41 4 5 3 2 2 3" xfId="23522" xr:uid="{00000000-0005-0000-0000-0000916C0000}"/>
    <cellStyle name="Normal 41 4 5 3 2 2 3 2" xfId="45159" xr:uid="{00000000-0005-0000-0000-0000926C0000}"/>
    <cellStyle name="Normal 41 4 5 3 2 2 4" xfId="39175" xr:uid="{00000000-0005-0000-0000-0000936C0000}"/>
    <cellStyle name="Normal 41 4 5 3 2 3" xfId="26507" xr:uid="{00000000-0005-0000-0000-0000946C0000}"/>
    <cellStyle name="Normal 41 4 5 3 2 3 2" xfId="48121" xr:uid="{00000000-0005-0000-0000-0000956C0000}"/>
    <cellStyle name="Normal 41 4 5 3 2 4" xfId="20540" xr:uid="{00000000-0005-0000-0000-0000966C0000}"/>
    <cellStyle name="Normal 41 4 5 3 2 4 2" xfId="42182" xr:uid="{00000000-0005-0000-0000-0000976C0000}"/>
    <cellStyle name="Normal 41 4 5 3 2 5" xfId="36172" xr:uid="{00000000-0005-0000-0000-0000986C0000}"/>
    <cellStyle name="Normal 41 4 5 3 3" xfId="15409" xr:uid="{00000000-0005-0000-0000-0000996C0000}"/>
    <cellStyle name="Normal 41 4 5 3 3 2" xfId="18494" xr:uid="{00000000-0005-0000-0000-00009A6C0000}"/>
    <cellStyle name="Normal 41 4 5 3 3 2 2" xfId="30461" xr:uid="{00000000-0005-0000-0000-00009B6C0000}"/>
    <cellStyle name="Normal 41 4 5 3 3 2 2 2" xfId="52067" xr:uid="{00000000-0005-0000-0000-00009C6C0000}"/>
    <cellStyle name="Normal 41 4 5 3 3 2 3" xfId="24494" xr:uid="{00000000-0005-0000-0000-00009D6C0000}"/>
    <cellStyle name="Normal 41 4 5 3 3 2 3 2" xfId="46131" xr:uid="{00000000-0005-0000-0000-00009E6C0000}"/>
    <cellStyle name="Normal 41 4 5 3 3 2 4" xfId="40149" xr:uid="{00000000-0005-0000-0000-00009F6C0000}"/>
    <cellStyle name="Normal 41 4 5 3 3 3" xfId="27479" xr:uid="{00000000-0005-0000-0000-0000A06C0000}"/>
    <cellStyle name="Normal 41 4 5 3 3 3 2" xfId="49093" xr:uid="{00000000-0005-0000-0000-0000A16C0000}"/>
    <cellStyle name="Normal 41 4 5 3 3 4" xfId="21512" xr:uid="{00000000-0005-0000-0000-0000A26C0000}"/>
    <cellStyle name="Normal 41 4 5 3 3 4 2" xfId="43154" xr:uid="{00000000-0005-0000-0000-0000A36C0000}"/>
    <cellStyle name="Normal 41 4 5 3 3 5" xfId="37146" xr:uid="{00000000-0005-0000-0000-0000A46C0000}"/>
    <cellStyle name="Normal 41 4 5 3 4" xfId="16543" xr:uid="{00000000-0005-0000-0000-0000A56C0000}"/>
    <cellStyle name="Normal 41 4 5 3 4 2" xfId="28513" xr:uid="{00000000-0005-0000-0000-0000A66C0000}"/>
    <cellStyle name="Normal 41 4 5 3 4 2 2" xfId="50119" xr:uid="{00000000-0005-0000-0000-0000A76C0000}"/>
    <cellStyle name="Normal 41 4 5 3 4 3" xfId="22546" xr:uid="{00000000-0005-0000-0000-0000A86C0000}"/>
    <cellStyle name="Normal 41 4 5 3 4 3 2" xfId="44183" xr:uid="{00000000-0005-0000-0000-0000A96C0000}"/>
    <cellStyle name="Normal 41 4 5 3 4 4" xfId="38198" xr:uid="{00000000-0005-0000-0000-0000AA6C0000}"/>
    <cellStyle name="Normal 41 4 5 3 5" xfId="25531" xr:uid="{00000000-0005-0000-0000-0000AB6C0000}"/>
    <cellStyle name="Normal 41 4 5 3 5 2" xfId="47148" xr:uid="{00000000-0005-0000-0000-0000AC6C0000}"/>
    <cellStyle name="Normal 41 4 5 3 6" xfId="19564" xr:uid="{00000000-0005-0000-0000-0000AD6C0000}"/>
    <cellStyle name="Normal 41 4 5 3 6 2" xfId="41206" xr:uid="{00000000-0005-0000-0000-0000AE6C0000}"/>
    <cellStyle name="Normal 41 4 5 3 7" xfId="35192" xr:uid="{00000000-0005-0000-0000-0000AF6C0000}"/>
    <cellStyle name="Normal 41 4 5 4" xfId="13794" xr:uid="{00000000-0005-0000-0000-0000B06C0000}"/>
    <cellStyle name="Normal 41 4 5 4 2" xfId="16880" xr:uid="{00000000-0005-0000-0000-0000B16C0000}"/>
    <cellStyle name="Normal 41 4 5 4 2 2" xfId="28849" xr:uid="{00000000-0005-0000-0000-0000B26C0000}"/>
    <cellStyle name="Normal 41 4 5 4 2 2 2" xfId="50455" xr:uid="{00000000-0005-0000-0000-0000B36C0000}"/>
    <cellStyle name="Normal 41 4 5 4 2 3" xfId="22882" xr:uid="{00000000-0005-0000-0000-0000B46C0000}"/>
    <cellStyle name="Normal 41 4 5 4 2 3 2" xfId="44519" xr:uid="{00000000-0005-0000-0000-0000B56C0000}"/>
    <cellStyle name="Normal 41 4 5 4 2 4" xfId="38535" xr:uid="{00000000-0005-0000-0000-0000B66C0000}"/>
    <cellStyle name="Normal 41 4 5 4 3" xfId="25867" xr:uid="{00000000-0005-0000-0000-0000B76C0000}"/>
    <cellStyle name="Normal 41 4 5 4 3 2" xfId="47481" xr:uid="{00000000-0005-0000-0000-0000B86C0000}"/>
    <cellStyle name="Normal 41 4 5 4 4" xfId="19900" xr:uid="{00000000-0005-0000-0000-0000B96C0000}"/>
    <cellStyle name="Normal 41 4 5 4 4 2" xfId="41542" xr:uid="{00000000-0005-0000-0000-0000BA6C0000}"/>
    <cellStyle name="Normal 41 4 5 4 5" xfId="35531" xr:uid="{00000000-0005-0000-0000-0000BB6C0000}"/>
    <cellStyle name="Normal 41 4 5 5" xfId="14768" xr:uid="{00000000-0005-0000-0000-0000BC6C0000}"/>
    <cellStyle name="Normal 41 4 5 5 2" xfId="17853" xr:uid="{00000000-0005-0000-0000-0000BD6C0000}"/>
    <cellStyle name="Normal 41 4 5 5 2 2" xfId="29821" xr:uid="{00000000-0005-0000-0000-0000BE6C0000}"/>
    <cellStyle name="Normal 41 4 5 5 2 2 2" xfId="51427" xr:uid="{00000000-0005-0000-0000-0000BF6C0000}"/>
    <cellStyle name="Normal 41 4 5 5 2 3" xfId="23854" xr:uid="{00000000-0005-0000-0000-0000C06C0000}"/>
    <cellStyle name="Normal 41 4 5 5 2 3 2" xfId="45491" xr:uid="{00000000-0005-0000-0000-0000C16C0000}"/>
    <cellStyle name="Normal 41 4 5 5 2 4" xfId="39508" xr:uid="{00000000-0005-0000-0000-0000C26C0000}"/>
    <cellStyle name="Normal 41 4 5 5 3" xfId="26839" xr:uid="{00000000-0005-0000-0000-0000C36C0000}"/>
    <cellStyle name="Normal 41 4 5 5 3 2" xfId="48453" xr:uid="{00000000-0005-0000-0000-0000C46C0000}"/>
    <cellStyle name="Normal 41 4 5 5 4" xfId="20872" xr:uid="{00000000-0005-0000-0000-0000C56C0000}"/>
    <cellStyle name="Normal 41 4 5 5 4 2" xfId="42514" xr:uid="{00000000-0005-0000-0000-0000C66C0000}"/>
    <cellStyle name="Normal 41 4 5 5 5" xfId="36505" xr:uid="{00000000-0005-0000-0000-0000C76C0000}"/>
    <cellStyle name="Normal 41 4 5 6" xfId="15881" xr:uid="{00000000-0005-0000-0000-0000C86C0000}"/>
    <cellStyle name="Normal 41 4 5 6 2" xfId="27853" xr:uid="{00000000-0005-0000-0000-0000C96C0000}"/>
    <cellStyle name="Normal 41 4 5 6 2 2" xfId="49459" xr:uid="{00000000-0005-0000-0000-0000CA6C0000}"/>
    <cellStyle name="Normal 41 4 5 6 3" xfId="21886" xr:uid="{00000000-0005-0000-0000-0000CB6C0000}"/>
    <cellStyle name="Normal 41 4 5 6 3 2" xfId="43523" xr:uid="{00000000-0005-0000-0000-0000CC6C0000}"/>
    <cellStyle name="Normal 41 4 5 6 4" xfId="37536" xr:uid="{00000000-0005-0000-0000-0000CD6C0000}"/>
    <cellStyle name="Normal 41 4 5 7" xfId="24868" xr:uid="{00000000-0005-0000-0000-0000CE6C0000}"/>
    <cellStyle name="Normal 41 4 5 7 2" xfId="46488" xr:uid="{00000000-0005-0000-0000-0000CF6C0000}"/>
    <cellStyle name="Normal 41 4 5 8" xfId="18901" xr:uid="{00000000-0005-0000-0000-0000D06C0000}"/>
    <cellStyle name="Normal 41 4 5 8 2" xfId="40543" xr:uid="{00000000-0005-0000-0000-0000D16C0000}"/>
    <cellStyle name="Normal 41 4 5 9" xfId="31871" xr:uid="{00000000-0005-0000-0000-0000D26C0000}"/>
    <cellStyle name="Normal 41 4 6" xfId="7860" xr:uid="{00000000-0005-0000-0000-0000D36C0000}"/>
    <cellStyle name="Normal 41 4 6 2" xfId="13085" xr:uid="{00000000-0005-0000-0000-0000D46C0000}"/>
    <cellStyle name="Normal 41 4 6 2 2" xfId="14084" xr:uid="{00000000-0005-0000-0000-0000D56C0000}"/>
    <cellStyle name="Normal 41 4 6 2 2 2" xfId="17169" xr:uid="{00000000-0005-0000-0000-0000D66C0000}"/>
    <cellStyle name="Normal 41 4 6 2 2 2 2" xfId="29138" xr:uid="{00000000-0005-0000-0000-0000D76C0000}"/>
    <cellStyle name="Normal 41 4 6 2 2 2 2 2" xfId="50744" xr:uid="{00000000-0005-0000-0000-0000D86C0000}"/>
    <cellStyle name="Normal 41 4 6 2 2 2 3" xfId="23171" xr:uid="{00000000-0005-0000-0000-0000D96C0000}"/>
    <cellStyle name="Normal 41 4 6 2 2 2 3 2" xfId="44808" xr:uid="{00000000-0005-0000-0000-0000DA6C0000}"/>
    <cellStyle name="Normal 41 4 6 2 2 2 4" xfId="38824" xr:uid="{00000000-0005-0000-0000-0000DB6C0000}"/>
    <cellStyle name="Normal 41 4 6 2 2 3" xfId="26156" xr:uid="{00000000-0005-0000-0000-0000DC6C0000}"/>
    <cellStyle name="Normal 41 4 6 2 2 3 2" xfId="47770" xr:uid="{00000000-0005-0000-0000-0000DD6C0000}"/>
    <cellStyle name="Normal 41 4 6 2 2 4" xfId="20189" xr:uid="{00000000-0005-0000-0000-0000DE6C0000}"/>
    <cellStyle name="Normal 41 4 6 2 2 4 2" xfId="41831" xr:uid="{00000000-0005-0000-0000-0000DF6C0000}"/>
    <cellStyle name="Normal 41 4 6 2 2 5" xfId="35821" xr:uid="{00000000-0005-0000-0000-0000E06C0000}"/>
    <cellStyle name="Normal 41 4 6 2 3" xfId="15058" xr:uid="{00000000-0005-0000-0000-0000E16C0000}"/>
    <cellStyle name="Normal 41 4 6 2 3 2" xfId="18143" xr:uid="{00000000-0005-0000-0000-0000E26C0000}"/>
    <cellStyle name="Normal 41 4 6 2 3 2 2" xfId="30110" xr:uid="{00000000-0005-0000-0000-0000E36C0000}"/>
    <cellStyle name="Normal 41 4 6 2 3 2 2 2" xfId="51716" xr:uid="{00000000-0005-0000-0000-0000E46C0000}"/>
    <cellStyle name="Normal 41 4 6 2 3 2 3" xfId="24143" xr:uid="{00000000-0005-0000-0000-0000E56C0000}"/>
    <cellStyle name="Normal 41 4 6 2 3 2 3 2" xfId="45780" xr:uid="{00000000-0005-0000-0000-0000E66C0000}"/>
    <cellStyle name="Normal 41 4 6 2 3 2 4" xfId="39798" xr:uid="{00000000-0005-0000-0000-0000E76C0000}"/>
    <cellStyle name="Normal 41 4 6 2 3 3" xfId="27128" xr:uid="{00000000-0005-0000-0000-0000E86C0000}"/>
    <cellStyle name="Normal 41 4 6 2 3 3 2" xfId="48742" xr:uid="{00000000-0005-0000-0000-0000E96C0000}"/>
    <cellStyle name="Normal 41 4 6 2 3 4" xfId="21161" xr:uid="{00000000-0005-0000-0000-0000EA6C0000}"/>
    <cellStyle name="Normal 41 4 6 2 3 4 2" xfId="42803" xr:uid="{00000000-0005-0000-0000-0000EB6C0000}"/>
    <cellStyle name="Normal 41 4 6 2 3 5" xfId="36795" xr:uid="{00000000-0005-0000-0000-0000EC6C0000}"/>
    <cellStyle name="Normal 41 4 6 2 4" xfId="16192" xr:uid="{00000000-0005-0000-0000-0000ED6C0000}"/>
    <cellStyle name="Normal 41 4 6 2 4 2" xfId="28162" xr:uid="{00000000-0005-0000-0000-0000EE6C0000}"/>
    <cellStyle name="Normal 41 4 6 2 4 2 2" xfId="49768" xr:uid="{00000000-0005-0000-0000-0000EF6C0000}"/>
    <cellStyle name="Normal 41 4 6 2 4 3" xfId="22195" xr:uid="{00000000-0005-0000-0000-0000F06C0000}"/>
    <cellStyle name="Normal 41 4 6 2 4 3 2" xfId="43832" xr:uid="{00000000-0005-0000-0000-0000F16C0000}"/>
    <cellStyle name="Normal 41 4 6 2 4 4" xfId="37847" xr:uid="{00000000-0005-0000-0000-0000F26C0000}"/>
    <cellStyle name="Normal 41 4 6 2 5" xfId="25180" xr:uid="{00000000-0005-0000-0000-0000F36C0000}"/>
    <cellStyle name="Normal 41 4 6 2 5 2" xfId="46797" xr:uid="{00000000-0005-0000-0000-0000F46C0000}"/>
    <cellStyle name="Normal 41 4 6 2 6" xfId="19213" xr:uid="{00000000-0005-0000-0000-0000F56C0000}"/>
    <cellStyle name="Normal 41 4 6 2 6 2" xfId="40855" xr:uid="{00000000-0005-0000-0000-0000F66C0000}"/>
    <cellStyle name="Normal 41 4 6 2 7" xfId="34841" xr:uid="{00000000-0005-0000-0000-0000F76C0000}"/>
    <cellStyle name="Normal 41 4 6 3" xfId="13405" xr:uid="{00000000-0005-0000-0000-0000F86C0000}"/>
    <cellStyle name="Normal 41 4 6 3 2" xfId="14404" xr:uid="{00000000-0005-0000-0000-0000F96C0000}"/>
    <cellStyle name="Normal 41 4 6 3 2 2" xfId="17489" xr:uid="{00000000-0005-0000-0000-0000FA6C0000}"/>
    <cellStyle name="Normal 41 4 6 3 2 2 2" xfId="29458" xr:uid="{00000000-0005-0000-0000-0000FB6C0000}"/>
    <cellStyle name="Normal 41 4 6 3 2 2 2 2" xfId="51064" xr:uid="{00000000-0005-0000-0000-0000FC6C0000}"/>
    <cellStyle name="Normal 41 4 6 3 2 2 3" xfId="23491" xr:uid="{00000000-0005-0000-0000-0000FD6C0000}"/>
    <cellStyle name="Normal 41 4 6 3 2 2 3 2" xfId="45128" xr:uid="{00000000-0005-0000-0000-0000FE6C0000}"/>
    <cellStyle name="Normal 41 4 6 3 2 2 4" xfId="39144" xr:uid="{00000000-0005-0000-0000-0000FF6C0000}"/>
    <cellStyle name="Normal 41 4 6 3 2 3" xfId="26476" xr:uid="{00000000-0005-0000-0000-0000006D0000}"/>
    <cellStyle name="Normal 41 4 6 3 2 3 2" xfId="48090" xr:uid="{00000000-0005-0000-0000-0000016D0000}"/>
    <cellStyle name="Normal 41 4 6 3 2 4" xfId="20509" xr:uid="{00000000-0005-0000-0000-0000026D0000}"/>
    <cellStyle name="Normal 41 4 6 3 2 4 2" xfId="42151" xr:uid="{00000000-0005-0000-0000-0000036D0000}"/>
    <cellStyle name="Normal 41 4 6 3 2 5" xfId="36141" xr:uid="{00000000-0005-0000-0000-0000046D0000}"/>
    <cellStyle name="Normal 41 4 6 3 3" xfId="15378" xr:uid="{00000000-0005-0000-0000-0000056D0000}"/>
    <cellStyle name="Normal 41 4 6 3 3 2" xfId="18463" xr:uid="{00000000-0005-0000-0000-0000066D0000}"/>
    <cellStyle name="Normal 41 4 6 3 3 2 2" xfId="30430" xr:uid="{00000000-0005-0000-0000-0000076D0000}"/>
    <cellStyle name="Normal 41 4 6 3 3 2 2 2" xfId="52036" xr:uid="{00000000-0005-0000-0000-0000086D0000}"/>
    <cellStyle name="Normal 41 4 6 3 3 2 3" xfId="24463" xr:uid="{00000000-0005-0000-0000-0000096D0000}"/>
    <cellStyle name="Normal 41 4 6 3 3 2 3 2" xfId="46100" xr:uid="{00000000-0005-0000-0000-00000A6D0000}"/>
    <cellStyle name="Normal 41 4 6 3 3 2 4" xfId="40118" xr:uid="{00000000-0005-0000-0000-00000B6D0000}"/>
    <cellStyle name="Normal 41 4 6 3 3 3" xfId="27448" xr:uid="{00000000-0005-0000-0000-00000C6D0000}"/>
    <cellStyle name="Normal 41 4 6 3 3 3 2" xfId="49062" xr:uid="{00000000-0005-0000-0000-00000D6D0000}"/>
    <cellStyle name="Normal 41 4 6 3 3 4" xfId="21481" xr:uid="{00000000-0005-0000-0000-00000E6D0000}"/>
    <cellStyle name="Normal 41 4 6 3 3 4 2" xfId="43123" xr:uid="{00000000-0005-0000-0000-00000F6D0000}"/>
    <cellStyle name="Normal 41 4 6 3 3 5" xfId="37115" xr:uid="{00000000-0005-0000-0000-0000106D0000}"/>
    <cellStyle name="Normal 41 4 6 3 4" xfId="16512" xr:uid="{00000000-0005-0000-0000-0000116D0000}"/>
    <cellStyle name="Normal 41 4 6 3 4 2" xfId="28482" xr:uid="{00000000-0005-0000-0000-0000126D0000}"/>
    <cellStyle name="Normal 41 4 6 3 4 2 2" xfId="50088" xr:uid="{00000000-0005-0000-0000-0000136D0000}"/>
    <cellStyle name="Normal 41 4 6 3 4 3" xfId="22515" xr:uid="{00000000-0005-0000-0000-0000146D0000}"/>
    <cellStyle name="Normal 41 4 6 3 4 3 2" xfId="44152" xr:uid="{00000000-0005-0000-0000-0000156D0000}"/>
    <cellStyle name="Normal 41 4 6 3 4 4" xfId="38167" xr:uid="{00000000-0005-0000-0000-0000166D0000}"/>
    <cellStyle name="Normal 41 4 6 3 5" xfId="25500" xr:uid="{00000000-0005-0000-0000-0000176D0000}"/>
    <cellStyle name="Normal 41 4 6 3 5 2" xfId="47117" xr:uid="{00000000-0005-0000-0000-0000186D0000}"/>
    <cellStyle name="Normal 41 4 6 3 6" xfId="19533" xr:uid="{00000000-0005-0000-0000-0000196D0000}"/>
    <cellStyle name="Normal 41 4 6 3 6 2" xfId="41175" xr:uid="{00000000-0005-0000-0000-00001A6D0000}"/>
    <cellStyle name="Normal 41 4 6 3 7" xfId="35161" xr:uid="{00000000-0005-0000-0000-00001B6D0000}"/>
    <cellStyle name="Normal 41 4 6 4" xfId="13763" xr:uid="{00000000-0005-0000-0000-00001C6D0000}"/>
    <cellStyle name="Normal 41 4 6 4 2" xfId="16849" xr:uid="{00000000-0005-0000-0000-00001D6D0000}"/>
    <cellStyle name="Normal 41 4 6 4 2 2" xfId="28818" xr:uid="{00000000-0005-0000-0000-00001E6D0000}"/>
    <cellStyle name="Normal 41 4 6 4 2 2 2" xfId="50424" xr:uid="{00000000-0005-0000-0000-00001F6D0000}"/>
    <cellStyle name="Normal 41 4 6 4 2 3" xfId="22851" xr:uid="{00000000-0005-0000-0000-0000206D0000}"/>
    <cellStyle name="Normal 41 4 6 4 2 3 2" xfId="44488" xr:uid="{00000000-0005-0000-0000-0000216D0000}"/>
    <cellStyle name="Normal 41 4 6 4 2 4" xfId="38504" xr:uid="{00000000-0005-0000-0000-0000226D0000}"/>
    <cellStyle name="Normal 41 4 6 4 3" xfId="25836" xr:uid="{00000000-0005-0000-0000-0000236D0000}"/>
    <cellStyle name="Normal 41 4 6 4 3 2" xfId="47450" xr:uid="{00000000-0005-0000-0000-0000246D0000}"/>
    <cellStyle name="Normal 41 4 6 4 4" xfId="19869" xr:uid="{00000000-0005-0000-0000-0000256D0000}"/>
    <cellStyle name="Normal 41 4 6 4 4 2" xfId="41511" xr:uid="{00000000-0005-0000-0000-0000266D0000}"/>
    <cellStyle name="Normal 41 4 6 4 5" xfId="35500" xr:uid="{00000000-0005-0000-0000-0000276D0000}"/>
    <cellStyle name="Normal 41 4 6 5" xfId="14737" xr:uid="{00000000-0005-0000-0000-0000286D0000}"/>
    <cellStyle name="Normal 41 4 6 5 2" xfId="17822" xr:uid="{00000000-0005-0000-0000-0000296D0000}"/>
    <cellStyle name="Normal 41 4 6 5 2 2" xfId="29790" xr:uid="{00000000-0005-0000-0000-00002A6D0000}"/>
    <cellStyle name="Normal 41 4 6 5 2 2 2" xfId="51396" xr:uid="{00000000-0005-0000-0000-00002B6D0000}"/>
    <cellStyle name="Normal 41 4 6 5 2 3" xfId="23823" xr:uid="{00000000-0005-0000-0000-00002C6D0000}"/>
    <cellStyle name="Normal 41 4 6 5 2 3 2" xfId="45460" xr:uid="{00000000-0005-0000-0000-00002D6D0000}"/>
    <cellStyle name="Normal 41 4 6 5 2 4" xfId="39477" xr:uid="{00000000-0005-0000-0000-00002E6D0000}"/>
    <cellStyle name="Normal 41 4 6 5 3" xfId="26808" xr:uid="{00000000-0005-0000-0000-00002F6D0000}"/>
    <cellStyle name="Normal 41 4 6 5 3 2" xfId="48422" xr:uid="{00000000-0005-0000-0000-0000306D0000}"/>
    <cellStyle name="Normal 41 4 6 5 4" xfId="20841" xr:uid="{00000000-0005-0000-0000-0000316D0000}"/>
    <cellStyle name="Normal 41 4 6 5 4 2" xfId="42483" xr:uid="{00000000-0005-0000-0000-0000326D0000}"/>
    <cellStyle name="Normal 41 4 6 5 5" xfId="36474" xr:uid="{00000000-0005-0000-0000-0000336D0000}"/>
    <cellStyle name="Normal 41 4 6 6" xfId="15850" xr:uid="{00000000-0005-0000-0000-0000346D0000}"/>
    <cellStyle name="Normal 41 4 6 6 2" xfId="27822" xr:uid="{00000000-0005-0000-0000-0000356D0000}"/>
    <cellStyle name="Normal 41 4 6 6 2 2" xfId="49428" xr:uid="{00000000-0005-0000-0000-0000366D0000}"/>
    <cellStyle name="Normal 41 4 6 6 3" xfId="21855" xr:uid="{00000000-0005-0000-0000-0000376D0000}"/>
    <cellStyle name="Normal 41 4 6 6 3 2" xfId="43492" xr:uid="{00000000-0005-0000-0000-0000386D0000}"/>
    <cellStyle name="Normal 41 4 6 6 4" xfId="37505" xr:uid="{00000000-0005-0000-0000-0000396D0000}"/>
    <cellStyle name="Normal 41 4 6 7" xfId="24837" xr:uid="{00000000-0005-0000-0000-00003A6D0000}"/>
    <cellStyle name="Normal 41 4 6 7 2" xfId="46457" xr:uid="{00000000-0005-0000-0000-00003B6D0000}"/>
    <cellStyle name="Normal 41 4 6 8" xfId="18870" xr:uid="{00000000-0005-0000-0000-00003C6D0000}"/>
    <cellStyle name="Normal 41 4 6 8 2" xfId="40512" xr:uid="{00000000-0005-0000-0000-00003D6D0000}"/>
    <cellStyle name="Normal 41 4 6 9" xfId="31827" xr:uid="{00000000-0005-0000-0000-00003E6D0000}"/>
    <cellStyle name="Normal 41 4 7" xfId="8517" xr:uid="{00000000-0005-0000-0000-00003F6D0000}"/>
    <cellStyle name="Normal 41 4 7 2" xfId="13159" xr:uid="{00000000-0005-0000-0000-0000406D0000}"/>
    <cellStyle name="Normal 41 4 7 2 2" xfId="14158" xr:uid="{00000000-0005-0000-0000-0000416D0000}"/>
    <cellStyle name="Normal 41 4 7 2 2 2" xfId="17243" xr:uid="{00000000-0005-0000-0000-0000426D0000}"/>
    <cellStyle name="Normal 41 4 7 2 2 2 2" xfId="29212" xr:uid="{00000000-0005-0000-0000-0000436D0000}"/>
    <cellStyle name="Normal 41 4 7 2 2 2 2 2" xfId="50818" xr:uid="{00000000-0005-0000-0000-0000446D0000}"/>
    <cellStyle name="Normal 41 4 7 2 2 2 3" xfId="23245" xr:uid="{00000000-0005-0000-0000-0000456D0000}"/>
    <cellStyle name="Normal 41 4 7 2 2 2 3 2" xfId="44882" xr:uid="{00000000-0005-0000-0000-0000466D0000}"/>
    <cellStyle name="Normal 41 4 7 2 2 2 4" xfId="38898" xr:uid="{00000000-0005-0000-0000-0000476D0000}"/>
    <cellStyle name="Normal 41 4 7 2 2 3" xfId="26230" xr:uid="{00000000-0005-0000-0000-0000486D0000}"/>
    <cellStyle name="Normal 41 4 7 2 2 3 2" xfId="47844" xr:uid="{00000000-0005-0000-0000-0000496D0000}"/>
    <cellStyle name="Normal 41 4 7 2 2 4" xfId="20263" xr:uid="{00000000-0005-0000-0000-00004A6D0000}"/>
    <cellStyle name="Normal 41 4 7 2 2 4 2" xfId="41905" xr:uid="{00000000-0005-0000-0000-00004B6D0000}"/>
    <cellStyle name="Normal 41 4 7 2 2 5" xfId="35895" xr:uid="{00000000-0005-0000-0000-00004C6D0000}"/>
    <cellStyle name="Normal 41 4 7 2 3" xfId="15132" xr:uid="{00000000-0005-0000-0000-00004D6D0000}"/>
    <cellStyle name="Normal 41 4 7 2 3 2" xfId="18217" xr:uid="{00000000-0005-0000-0000-00004E6D0000}"/>
    <cellStyle name="Normal 41 4 7 2 3 2 2" xfId="30184" xr:uid="{00000000-0005-0000-0000-00004F6D0000}"/>
    <cellStyle name="Normal 41 4 7 2 3 2 2 2" xfId="51790" xr:uid="{00000000-0005-0000-0000-0000506D0000}"/>
    <cellStyle name="Normal 41 4 7 2 3 2 3" xfId="24217" xr:uid="{00000000-0005-0000-0000-0000516D0000}"/>
    <cellStyle name="Normal 41 4 7 2 3 2 3 2" xfId="45854" xr:uid="{00000000-0005-0000-0000-0000526D0000}"/>
    <cellStyle name="Normal 41 4 7 2 3 2 4" xfId="39872" xr:uid="{00000000-0005-0000-0000-0000536D0000}"/>
    <cellStyle name="Normal 41 4 7 2 3 3" xfId="27202" xr:uid="{00000000-0005-0000-0000-0000546D0000}"/>
    <cellStyle name="Normal 41 4 7 2 3 3 2" xfId="48816" xr:uid="{00000000-0005-0000-0000-0000556D0000}"/>
    <cellStyle name="Normal 41 4 7 2 3 4" xfId="21235" xr:uid="{00000000-0005-0000-0000-0000566D0000}"/>
    <cellStyle name="Normal 41 4 7 2 3 4 2" xfId="42877" xr:uid="{00000000-0005-0000-0000-0000576D0000}"/>
    <cellStyle name="Normal 41 4 7 2 3 5" xfId="36869" xr:uid="{00000000-0005-0000-0000-0000586D0000}"/>
    <cellStyle name="Normal 41 4 7 2 4" xfId="16266" xr:uid="{00000000-0005-0000-0000-0000596D0000}"/>
    <cellStyle name="Normal 41 4 7 2 4 2" xfId="28236" xr:uid="{00000000-0005-0000-0000-00005A6D0000}"/>
    <cellStyle name="Normal 41 4 7 2 4 2 2" xfId="49842" xr:uid="{00000000-0005-0000-0000-00005B6D0000}"/>
    <cellStyle name="Normal 41 4 7 2 4 3" xfId="22269" xr:uid="{00000000-0005-0000-0000-00005C6D0000}"/>
    <cellStyle name="Normal 41 4 7 2 4 3 2" xfId="43906" xr:uid="{00000000-0005-0000-0000-00005D6D0000}"/>
    <cellStyle name="Normal 41 4 7 2 4 4" xfId="37921" xr:uid="{00000000-0005-0000-0000-00005E6D0000}"/>
    <cellStyle name="Normal 41 4 7 2 5" xfId="25254" xr:uid="{00000000-0005-0000-0000-00005F6D0000}"/>
    <cellStyle name="Normal 41 4 7 2 5 2" xfId="46871" xr:uid="{00000000-0005-0000-0000-0000606D0000}"/>
    <cellStyle name="Normal 41 4 7 2 6" xfId="19287" xr:uid="{00000000-0005-0000-0000-0000616D0000}"/>
    <cellStyle name="Normal 41 4 7 2 6 2" xfId="40929" xr:uid="{00000000-0005-0000-0000-0000626D0000}"/>
    <cellStyle name="Normal 41 4 7 2 7" xfId="34915" xr:uid="{00000000-0005-0000-0000-0000636D0000}"/>
    <cellStyle name="Normal 41 4 7 3" xfId="13479" xr:uid="{00000000-0005-0000-0000-0000646D0000}"/>
    <cellStyle name="Normal 41 4 7 3 2" xfId="14478" xr:uid="{00000000-0005-0000-0000-0000656D0000}"/>
    <cellStyle name="Normal 41 4 7 3 2 2" xfId="17563" xr:uid="{00000000-0005-0000-0000-0000666D0000}"/>
    <cellStyle name="Normal 41 4 7 3 2 2 2" xfId="29532" xr:uid="{00000000-0005-0000-0000-0000676D0000}"/>
    <cellStyle name="Normal 41 4 7 3 2 2 2 2" xfId="51138" xr:uid="{00000000-0005-0000-0000-0000686D0000}"/>
    <cellStyle name="Normal 41 4 7 3 2 2 3" xfId="23565" xr:uid="{00000000-0005-0000-0000-0000696D0000}"/>
    <cellStyle name="Normal 41 4 7 3 2 2 3 2" xfId="45202" xr:uid="{00000000-0005-0000-0000-00006A6D0000}"/>
    <cellStyle name="Normal 41 4 7 3 2 2 4" xfId="39218" xr:uid="{00000000-0005-0000-0000-00006B6D0000}"/>
    <cellStyle name="Normal 41 4 7 3 2 3" xfId="26550" xr:uid="{00000000-0005-0000-0000-00006C6D0000}"/>
    <cellStyle name="Normal 41 4 7 3 2 3 2" xfId="48164" xr:uid="{00000000-0005-0000-0000-00006D6D0000}"/>
    <cellStyle name="Normal 41 4 7 3 2 4" xfId="20583" xr:uid="{00000000-0005-0000-0000-00006E6D0000}"/>
    <cellStyle name="Normal 41 4 7 3 2 4 2" xfId="42225" xr:uid="{00000000-0005-0000-0000-00006F6D0000}"/>
    <cellStyle name="Normal 41 4 7 3 2 5" xfId="36215" xr:uid="{00000000-0005-0000-0000-0000706D0000}"/>
    <cellStyle name="Normal 41 4 7 3 3" xfId="15452" xr:uid="{00000000-0005-0000-0000-0000716D0000}"/>
    <cellStyle name="Normal 41 4 7 3 3 2" xfId="18537" xr:uid="{00000000-0005-0000-0000-0000726D0000}"/>
    <cellStyle name="Normal 41 4 7 3 3 2 2" xfId="30504" xr:uid="{00000000-0005-0000-0000-0000736D0000}"/>
    <cellStyle name="Normal 41 4 7 3 3 2 2 2" xfId="52110" xr:uid="{00000000-0005-0000-0000-0000746D0000}"/>
    <cellStyle name="Normal 41 4 7 3 3 2 3" xfId="24537" xr:uid="{00000000-0005-0000-0000-0000756D0000}"/>
    <cellStyle name="Normal 41 4 7 3 3 2 3 2" xfId="46174" xr:uid="{00000000-0005-0000-0000-0000766D0000}"/>
    <cellStyle name="Normal 41 4 7 3 3 2 4" xfId="40192" xr:uid="{00000000-0005-0000-0000-0000776D0000}"/>
    <cellStyle name="Normal 41 4 7 3 3 3" xfId="27522" xr:uid="{00000000-0005-0000-0000-0000786D0000}"/>
    <cellStyle name="Normal 41 4 7 3 3 3 2" xfId="49136" xr:uid="{00000000-0005-0000-0000-0000796D0000}"/>
    <cellStyle name="Normal 41 4 7 3 3 4" xfId="21555" xr:uid="{00000000-0005-0000-0000-00007A6D0000}"/>
    <cellStyle name="Normal 41 4 7 3 3 4 2" xfId="43197" xr:uid="{00000000-0005-0000-0000-00007B6D0000}"/>
    <cellStyle name="Normal 41 4 7 3 3 5" xfId="37189" xr:uid="{00000000-0005-0000-0000-00007C6D0000}"/>
    <cellStyle name="Normal 41 4 7 3 4" xfId="16586" xr:uid="{00000000-0005-0000-0000-00007D6D0000}"/>
    <cellStyle name="Normal 41 4 7 3 4 2" xfId="28556" xr:uid="{00000000-0005-0000-0000-00007E6D0000}"/>
    <cellStyle name="Normal 41 4 7 3 4 2 2" xfId="50162" xr:uid="{00000000-0005-0000-0000-00007F6D0000}"/>
    <cellStyle name="Normal 41 4 7 3 4 3" xfId="22589" xr:uid="{00000000-0005-0000-0000-0000806D0000}"/>
    <cellStyle name="Normal 41 4 7 3 4 3 2" xfId="44226" xr:uid="{00000000-0005-0000-0000-0000816D0000}"/>
    <cellStyle name="Normal 41 4 7 3 4 4" xfId="38241" xr:uid="{00000000-0005-0000-0000-0000826D0000}"/>
    <cellStyle name="Normal 41 4 7 3 5" xfId="25574" xr:uid="{00000000-0005-0000-0000-0000836D0000}"/>
    <cellStyle name="Normal 41 4 7 3 5 2" xfId="47191" xr:uid="{00000000-0005-0000-0000-0000846D0000}"/>
    <cellStyle name="Normal 41 4 7 3 6" xfId="19607" xr:uid="{00000000-0005-0000-0000-0000856D0000}"/>
    <cellStyle name="Normal 41 4 7 3 6 2" xfId="41249" xr:uid="{00000000-0005-0000-0000-0000866D0000}"/>
    <cellStyle name="Normal 41 4 7 3 7" xfId="35235" xr:uid="{00000000-0005-0000-0000-0000876D0000}"/>
    <cellStyle name="Normal 41 4 7 4" xfId="13837" xr:uid="{00000000-0005-0000-0000-0000886D0000}"/>
    <cellStyle name="Normal 41 4 7 4 2" xfId="16923" xr:uid="{00000000-0005-0000-0000-0000896D0000}"/>
    <cellStyle name="Normal 41 4 7 4 2 2" xfId="28892" xr:uid="{00000000-0005-0000-0000-00008A6D0000}"/>
    <cellStyle name="Normal 41 4 7 4 2 2 2" xfId="50498" xr:uid="{00000000-0005-0000-0000-00008B6D0000}"/>
    <cellStyle name="Normal 41 4 7 4 2 3" xfId="22925" xr:uid="{00000000-0005-0000-0000-00008C6D0000}"/>
    <cellStyle name="Normal 41 4 7 4 2 3 2" xfId="44562" xr:uid="{00000000-0005-0000-0000-00008D6D0000}"/>
    <cellStyle name="Normal 41 4 7 4 2 4" xfId="38578" xr:uid="{00000000-0005-0000-0000-00008E6D0000}"/>
    <cellStyle name="Normal 41 4 7 4 3" xfId="25910" xr:uid="{00000000-0005-0000-0000-00008F6D0000}"/>
    <cellStyle name="Normal 41 4 7 4 3 2" xfId="47524" xr:uid="{00000000-0005-0000-0000-0000906D0000}"/>
    <cellStyle name="Normal 41 4 7 4 4" xfId="19943" xr:uid="{00000000-0005-0000-0000-0000916D0000}"/>
    <cellStyle name="Normal 41 4 7 4 4 2" xfId="41585" xr:uid="{00000000-0005-0000-0000-0000926D0000}"/>
    <cellStyle name="Normal 41 4 7 4 5" xfId="35574" xr:uid="{00000000-0005-0000-0000-0000936D0000}"/>
    <cellStyle name="Normal 41 4 7 5" xfId="14811" xr:uid="{00000000-0005-0000-0000-0000946D0000}"/>
    <cellStyle name="Normal 41 4 7 5 2" xfId="17896" xr:uid="{00000000-0005-0000-0000-0000956D0000}"/>
    <cellStyle name="Normal 41 4 7 5 2 2" xfId="29864" xr:uid="{00000000-0005-0000-0000-0000966D0000}"/>
    <cellStyle name="Normal 41 4 7 5 2 2 2" xfId="51470" xr:uid="{00000000-0005-0000-0000-0000976D0000}"/>
    <cellStyle name="Normal 41 4 7 5 2 3" xfId="23897" xr:uid="{00000000-0005-0000-0000-0000986D0000}"/>
    <cellStyle name="Normal 41 4 7 5 2 3 2" xfId="45534" xr:uid="{00000000-0005-0000-0000-0000996D0000}"/>
    <cellStyle name="Normal 41 4 7 5 2 4" xfId="39551" xr:uid="{00000000-0005-0000-0000-00009A6D0000}"/>
    <cellStyle name="Normal 41 4 7 5 3" xfId="26882" xr:uid="{00000000-0005-0000-0000-00009B6D0000}"/>
    <cellStyle name="Normal 41 4 7 5 3 2" xfId="48496" xr:uid="{00000000-0005-0000-0000-00009C6D0000}"/>
    <cellStyle name="Normal 41 4 7 5 4" xfId="20915" xr:uid="{00000000-0005-0000-0000-00009D6D0000}"/>
    <cellStyle name="Normal 41 4 7 5 4 2" xfId="42557" xr:uid="{00000000-0005-0000-0000-00009E6D0000}"/>
    <cellStyle name="Normal 41 4 7 5 5" xfId="36548" xr:uid="{00000000-0005-0000-0000-00009F6D0000}"/>
    <cellStyle name="Normal 41 4 7 6" xfId="15924" xr:uid="{00000000-0005-0000-0000-0000A06D0000}"/>
    <cellStyle name="Normal 41 4 7 6 2" xfId="27896" xr:uid="{00000000-0005-0000-0000-0000A16D0000}"/>
    <cellStyle name="Normal 41 4 7 6 2 2" xfId="49502" xr:uid="{00000000-0005-0000-0000-0000A26D0000}"/>
    <cellStyle name="Normal 41 4 7 6 3" xfId="21929" xr:uid="{00000000-0005-0000-0000-0000A36D0000}"/>
    <cellStyle name="Normal 41 4 7 6 3 2" xfId="43566" xr:uid="{00000000-0005-0000-0000-0000A46D0000}"/>
    <cellStyle name="Normal 41 4 7 6 4" xfId="37579" xr:uid="{00000000-0005-0000-0000-0000A56D0000}"/>
    <cellStyle name="Normal 41 4 7 7" xfId="24911" xr:uid="{00000000-0005-0000-0000-0000A66D0000}"/>
    <cellStyle name="Normal 41 4 7 7 2" xfId="46531" xr:uid="{00000000-0005-0000-0000-0000A76D0000}"/>
    <cellStyle name="Normal 41 4 7 8" xfId="18944" xr:uid="{00000000-0005-0000-0000-0000A86D0000}"/>
    <cellStyle name="Normal 41 4 7 8 2" xfId="40586" xr:uid="{00000000-0005-0000-0000-0000A96D0000}"/>
    <cellStyle name="Normal 41 4 7 9" xfId="31985" xr:uid="{00000000-0005-0000-0000-0000AA6D0000}"/>
    <cellStyle name="Normal 41 4 8" xfId="12901" xr:uid="{00000000-0005-0000-0000-0000AB6D0000}"/>
    <cellStyle name="Normal 41 4 8 2" xfId="13900" xr:uid="{00000000-0005-0000-0000-0000AC6D0000}"/>
    <cellStyle name="Normal 41 4 8 2 2" xfId="16985" xr:uid="{00000000-0005-0000-0000-0000AD6D0000}"/>
    <cellStyle name="Normal 41 4 8 2 2 2" xfId="28954" xr:uid="{00000000-0005-0000-0000-0000AE6D0000}"/>
    <cellStyle name="Normal 41 4 8 2 2 2 2" xfId="50560" xr:uid="{00000000-0005-0000-0000-0000AF6D0000}"/>
    <cellStyle name="Normal 41 4 8 2 2 3" xfId="22987" xr:uid="{00000000-0005-0000-0000-0000B06D0000}"/>
    <cellStyle name="Normal 41 4 8 2 2 3 2" xfId="44624" xr:uid="{00000000-0005-0000-0000-0000B16D0000}"/>
    <cellStyle name="Normal 41 4 8 2 2 4" xfId="38640" xr:uid="{00000000-0005-0000-0000-0000B26D0000}"/>
    <cellStyle name="Normal 41 4 8 2 3" xfId="25972" xr:uid="{00000000-0005-0000-0000-0000B36D0000}"/>
    <cellStyle name="Normal 41 4 8 2 3 2" xfId="47586" xr:uid="{00000000-0005-0000-0000-0000B46D0000}"/>
    <cellStyle name="Normal 41 4 8 2 4" xfId="20005" xr:uid="{00000000-0005-0000-0000-0000B56D0000}"/>
    <cellStyle name="Normal 41 4 8 2 4 2" xfId="41647" xr:uid="{00000000-0005-0000-0000-0000B66D0000}"/>
    <cellStyle name="Normal 41 4 8 2 5" xfId="35637" xr:uid="{00000000-0005-0000-0000-0000B76D0000}"/>
    <cellStyle name="Normal 41 4 8 3" xfId="14874" xr:uid="{00000000-0005-0000-0000-0000B86D0000}"/>
    <cellStyle name="Normal 41 4 8 3 2" xfId="17959" xr:uid="{00000000-0005-0000-0000-0000B96D0000}"/>
    <cellStyle name="Normal 41 4 8 3 2 2" xfId="29926" xr:uid="{00000000-0005-0000-0000-0000BA6D0000}"/>
    <cellStyle name="Normal 41 4 8 3 2 2 2" xfId="51532" xr:uid="{00000000-0005-0000-0000-0000BB6D0000}"/>
    <cellStyle name="Normal 41 4 8 3 2 3" xfId="23959" xr:uid="{00000000-0005-0000-0000-0000BC6D0000}"/>
    <cellStyle name="Normal 41 4 8 3 2 3 2" xfId="45596" xr:uid="{00000000-0005-0000-0000-0000BD6D0000}"/>
    <cellStyle name="Normal 41 4 8 3 2 4" xfId="39614" xr:uid="{00000000-0005-0000-0000-0000BE6D0000}"/>
    <cellStyle name="Normal 41 4 8 3 3" xfId="26944" xr:uid="{00000000-0005-0000-0000-0000BF6D0000}"/>
    <cellStyle name="Normal 41 4 8 3 3 2" xfId="48558" xr:uid="{00000000-0005-0000-0000-0000C06D0000}"/>
    <cellStyle name="Normal 41 4 8 3 4" xfId="20977" xr:uid="{00000000-0005-0000-0000-0000C16D0000}"/>
    <cellStyle name="Normal 41 4 8 3 4 2" xfId="42619" xr:uid="{00000000-0005-0000-0000-0000C26D0000}"/>
    <cellStyle name="Normal 41 4 8 3 5" xfId="36611" xr:uid="{00000000-0005-0000-0000-0000C36D0000}"/>
    <cellStyle name="Normal 41 4 8 4" xfId="16008" xr:uid="{00000000-0005-0000-0000-0000C46D0000}"/>
    <cellStyle name="Normal 41 4 8 4 2" xfId="27978" xr:uid="{00000000-0005-0000-0000-0000C56D0000}"/>
    <cellStyle name="Normal 41 4 8 4 2 2" xfId="49584" xr:uid="{00000000-0005-0000-0000-0000C66D0000}"/>
    <cellStyle name="Normal 41 4 8 4 3" xfId="22011" xr:uid="{00000000-0005-0000-0000-0000C76D0000}"/>
    <cellStyle name="Normal 41 4 8 4 3 2" xfId="43648" xr:uid="{00000000-0005-0000-0000-0000C86D0000}"/>
    <cellStyle name="Normal 41 4 8 4 4" xfId="37663" xr:uid="{00000000-0005-0000-0000-0000C96D0000}"/>
    <cellStyle name="Normal 41 4 8 5" xfId="24996" xr:uid="{00000000-0005-0000-0000-0000CA6D0000}"/>
    <cellStyle name="Normal 41 4 8 5 2" xfId="46613" xr:uid="{00000000-0005-0000-0000-0000CB6D0000}"/>
    <cellStyle name="Normal 41 4 8 6" xfId="19029" xr:uid="{00000000-0005-0000-0000-0000CC6D0000}"/>
    <cellStyle name="Normal 41 4 8 6 2" xfId="40671" xr:uid="{00000000-0005-0000-0000-0000CD6D0000}"/>
    <cellStyle name="Normal 41 4 8 7" xfId="34657" xr:uid="{00000000-0005-0000-0000-0000CE6D0000}"/>
    <cellStyle name="Normal 41 4 9" xfId="13221" xr:uid="{00000000-0005-0000-0000-0000CF6D0000}"/>
    <cellStyle name="Normal 41 4 9 2" xfId="14220" xr:uid="{00000000-0005-0000-0000-0000D06D0000}"/>
    <cellStyle name="Normal 41 4 9 2 2" xfId="17305" xr:uid="{00000000-0005-0000-0000-0000D16D0000}"/>
    <cellStyle name="Normal 41 4 9 2 2 2" xfId="29274" xr:uid="{00000000-0005-0000-0000-0000D26D0000}"/>
    <cellStyle name="Normal 41 4 9 2 2 2 2" xfId="50880" xr:uid="{00000000-0005-0000-0000-0000D36D0000}"/>
    <cellStyle name="Normal 41 4 9 2 2 3" xfId="23307" xr:uid="{00000000-0005-0000-0000-0000D46D0000}"/>
    <cellStyle name="Normal 41 4 9 2 2 3 2" xfId="44944" xr:uid="{00000000-0005-0000-0000-0000D56D0000}"/>
    <cellStyle name="Normal 41 4 9 2 2 4" xfId="38960" xr:uid="{00000000-0005-0000-0000-0000D66D0000}"/>
    <cellStyle name="Normal 41 4 9 2 3" xfId="26292" xr:uid="{00000000-0005-0000-0000-0000D76D0000}"/>
    <cellStyle name="Normal 41 4 9 2 3 2" xfId="47906" xr:uid="{00000000-0005-0000-0000-0000D86D0000}"/>
    <cellStyle name="Normal 41 4 9 2 4" xfId="20325" xr:uid="{00000000-0005-0000-0000-0000D96D0000}"/>
    <cellStyle name="Normal 41 4 9 2 4 2" xfId="41967" xr:uid="{00000000-0005-0000-0000-0000DA6D0000}"/>
    <cellStyle name="Normal 41 4 9 2 5" xfId="35957" xr:uid="{00000000-0005-0000-0000-0000DB6D0000}"/>
    <cellStyle name="Normal 41 4 9 3" xfId="15194" xr:uid="{00000000-0005-0000-0000-0000DC6D0000}"/>
    <cellStyle name="Normal 41 4 9 3 2" xfId="18279" xr:uid="{00000000-0005-0000-0000-0000DD6D0000}"/>
    <cellStyle name="Normal 41 4 9 3 2 2" xfId="30246" xr:uid="{00000000-0005-0000-0000-0000DE6D0000}"/>
    <cellStyle name="Normal 41 4 9 3 2 2 2" xfId="51852" xr:uid="{00000000-0005-0000-0000-0000DF6D0000}"/>
    <cellStyle name="Normal 41 4 9 3 2 3" xfId="24279" xr:uid="{00000000-0005-0000-0000-0000E06D0000}"/>
    <cellStyle name="Normal 41 4 9 3 2 3 2" xfId="45916" xr:uid="{00000000-0005-0000-0000-0000E16D0000}"/>
    <cellStyle name="Normal 41 4 9 3 2 4" xfId="39934" xr:uid="{00000000-0005-0000-0000-0000E26D0000}"/>
    <cellStyle name="Normal 41 4 9 3 3" xfId="27264" xr:uid="{00000000-0005-0000-0000-0000E36D0000}"/>
    <cellStyle name="Normal 41 4 9 3 3 2" xfId="48878" xr:uid="{00000000-0005-0000-0000-0000E46D0000}"/>
    <cellStyle name="Normal 41 4 9 3 4" xfId="21297" xr:uid="{00000000-0005-0000-0000-0000E56D0000}"/>
    <cellStyle name="Normal 41 4 9 3 4 2" xfId="42939" xr:uid="{00000000-0005-0000-0000-0000E66D0000}"/>
    <cellStyle name="Normal 41 4 9 3 5" xfId="36931" xr:uid="{00000000-0005-0000-0000-0000E76D0000}"/>
    <cellStyle name="Normal 41 4 9 4" xfId="16328" xr:uid="{00000000-0005-0000-0000-0000E86D0000}"/>
    <cellStyle name="Normal 41 4 9 4 2" xfId="28298" xr:uid="{00000000-0005-0000-0000-0000E96D0000}"/>
    <cellStyle name="Normal 41 4 9 4 2 2" xfId="49904" xr:uid="{00000000-0005-0000-0000-0000EA6D0000}"/>
    <cellStyle name="Normal 41 4 9 4 3" xfId="22331" xr:uid="{00000000-0005-0000-0000-0000EB6D0000}"/>
    <cellStyle name="Normal 41 4 9 4 3 2" xfId="43968" xr:uid="{00000000-0005-0000-0000-0000EC6D0000}"/>
    <cellStyle name="Normal 41 4 9 4 4" xfId="37983" xr:uid="{00000000-0005-0000-0000-0000ED6D0000}"/>
    <cellStyle name="Normal 41 4 9 5" xfId="25316" xr:uid="{00000000-0005-0000-0000-0000EE6D0000}"/>
    <cellStyle name="Normal 41 4 9 5 2" xfId="46933" xr:uid="{00000000-0005-0000-0000-0000EF6D0000}"/>
    <cellStyle name="Normal 41 4 9 6" xfId="19349" xr:uid="{00000000-0005-0000-0000-0000F06D0000}"/>
    <cellStyle name="Normal 41 4 9 6 2" xfId="40991" xr:uid="{00000000-0005-0000-0000-0000F16D0000}"/>
    <cellStyle name="Normal 41 4 9 7" xfId="34977" xr:uid="{00000000-0005-0000-0000-0000F26D0000}"/>
    <cellStyle name="Normal 41 5" xfId="5666" xr:uid="{00000000-0005-0000-0000-0000F36D0000}"/>
    <cellStyle name="Normal 41 5 10" xfId="13579" xr:uid="{00000000-0005-0000-0000-0000F46D0000}"/>
    <cellStyle name="Normal 41 5 10 2" xfId="16665" xr:uid="{00000000-0005-0000-0000-0000F56D0000}"/>
    <cellStyle name="Normal 41 5 10 2 2" xfId="28635" xr:uid="{00000000-0005-0000-0000-0000F66D0000}"/>
    <cellStyle name="Normal 41 5 10 2 2 2" xfId="50241" xr:uid="{00000000-0005-0000-0000-0000F76D0000}"/>
    <cellStyle name="Normal 41 5 10 2 3" xfId="22668" xr:uid="{00000000-0005-0000-0000-0000F86D0000}"/>
    <cellStyle name="Normal 41 5 10 2 3 2" xfId="44305" xr:uid="{00000000-0005-0000-0000-0000F96D0000}"/>
    <cellStyle name="Normal 41 5 10 2 4" xfId="38320" xr:uid="{00000000-0005-0000-0000-0000FA6D0000}"/>
    <cellStyle name="Normal 41 5 10 3" xfId="25653" xr:uid="{00000000-0005-0000-0000-0000FB6D0000}"/>
    <cellStyle name="Normal 41 5 10 3 2" xfId="47267" xr:uid="{00000000-0005-0000-0000-0000FC6D0000}"/>
    <cellStyle name="Normal 41 5 10 4" xfId="19686" xr:uid="{00000000-0005-0000-0000-0000FD6D0000}"/>
    <cellStyle name="Normal 41 5 10 4 2" xfId="41328" xr:uid="{00000000-0005-0000-0000-0000FE6D0000}"/>
    <cellStyle name="Normal 41 5 10 5" xfId="35316" xr:uid="{00000000-0005-0000-0000-0000FF6D0000}"/>
    <cellStyle name="Normal 41 5 11" xfId="14554" xr:uid="{00000000-0005-0000-0000-0000006E0000}"/>
    <cellStyle name="Normal 41 5 11 2" xfId="17639" xr:uid="{00000000-0005-0000-0000-0000016E0000}"/>
    <cellStyle name="Normal 41 5 11 2 2" xfId="29607" xr:uid="{00000000-0005-0000-0000-0000026E0000}"/>
    <cellStyle name="Normal 41 5 11 2 2 2" xfId="51213" xr:uid="{00000000-0005-0000-0000-0000036E0000}"/>
    <cellStyle name="Normal 41 5 11 2 3" xfId="23640" xr:uid="{00000000-0005-0000-0000-0000046E0000}"/>
    <cellStyle name="Normal 41 5 11 2 3 2" xfId="45277" xr:uid="{00000000-0005-0000-0000-0000056E0000}"/>
    <cellStyle name="Normal 41 5 11 2 4" xfId="39294" xr:uid="{00000000-0005-0000-0000-0000066E0000}"/>
    <cellStyle name="Normal 41 5 11 3" xfId="26625" xr:uid="{00000000-0005-0000-0000-0000076E0000}"/>
    <cellStyle name="Normal 41 5 11 3 2" xfId="48239" xr:uid="{00000000-0005-0000-0000-0000086E0000}"/>
    <cellStyle name="Normal 41 5 11 4" xfId="20658" xr:uid="{00000000-0005-0000-0000-0000096E0000}"/>
    <cellStyle name="Normal 41 5 11 4 2" xfId="42300" xr:uid="{00000000-0005-0000-0000-00000A6E0000}"/>
    <cellStyle name="Normal 41 5 11 5" xfId="36291" xr:uid="{00000000-0005-0000-0000-00000B6E0000}"/>
    <cellStyle name="Normal 41 5 12" xfId="15667" xr:uid="{00000000-0005-0000-0000-00000C6E0000}"/>
    <cellStyle name="Normal 41 5 12 2" xfId="27639" xr:uid="{00000000-0005-0000-0000-00000D6E0000}"/>
    <cellStyle name="Normal 41 5 12 2 2" xfId="49245" xr:uid="{00000000-0005-0000-0000-00000E6E0000}"/>
    <cellStyle name="Normal 41 5 12 3" xfId="21672" xr:uid="{00000000-0005-0000-0000-00000F6E0000}"/>
    <cellStyle name="Normal 41 5 12 3 2" xfId="43309" xr:uid="{00000000-0005-0000-0000-0000106E0000}"/>
    <cellStyle name="Normal 41 5 12 4" xfId="37322" xr:uid="{00000000-0005-0000-0000-0000116E0000}"/>
    <cellStyle name="Normal 41 5 13" xfId="24654" xr:uid="{00000000-0005-0000-0000-0000126E0000}"/>
    <cellStyle name="Normal 41 5 13 2" xfId="46274" xr:uid="{00000000-0005-0000-0000-0000136E0000}"/>
    <cellStyle name="Normal 41 5 14" xfId="18687" xr:uid="{00000000-0005-0000-0000-0000146E0000}"/>
    <cellStyle name="Normal 41 5 14 2" xfId="40329" xr:uid="{00000000-0005-0000-0000-0000156E0000}"/>
    <cellStyle name="Normal 41 5 15" xfId="31252" xr:uid="{00000000-0005-0000-0000-0000166E0000}"/>
    <cellStyle name="Normal 41 5 2" xfId="7294" xr:uid="{00000000-0005-0000-0000-0000176E0000}"/>
    <cellStyle name="Normal 41 5 2 2" xfId="12991" xr:uid="{00000000-0005-0000-0000-0000186E0000}"/>
    <cellStyle name="Normal 41 5 2 2 2" xfId="13990" xr:uid="{00000000-0005-0000-0000-0000196E0000}"/>
    <cellStyle name="Normal 41 5 2 2 2 2" xfId="17075" xr:uid="{00000000-0005-0000-0000-00001A6E0000}"/>
    <cellStyle name="Normal 41 5 2 2 2 2 2" xfId="29044" xr:uid="{00000000-0005-0000-0000-00001B6E0000}"/>
    <cellStyle name="Normal 41 5 2 2 2 2 2 2" xfId="50650" xr:uid="{00000000-0005-0000-0000-00001C6E0000}"/>
    <cellStyle name="Normal 41 5 2 2 2 2 3" xfId="23077" xr:uid="{00000000-0005-0000-0000-00001D6E0000}"/>
    <cellStyle name="Normal 41 5 2 2 2 2 3 2" xfId="44714" xr:uid="{00000000-0005-0000-0000-00001E6E0000}"/>
    <cellStyle name="Normal 41 5 2 2 2 2 4" xfId="38730" xr:uid="{00000000-0005-0000-0000-00001F6E0000}"/>
    <cellStyle name="Normal 41 5 2 2 2 3" xfId="26062" xr:uid="{00000000-0005-0000-0000-0000206E0000}"/>
    <cellStyle name="Normal 41 5 2 2 2 3 2" xfId="47676" xr:uid="{00000000-0005-0000-0000-0000216E0000}"/>
    <cellStyle name="Normal 41 5 2 2 2 4" xfId="20095" xr:uid="{00000000-0005-0000-0000-0000226E0000}"/>
    <cellStyle name="Normal 41 5 2 2 2 4 2" xfId="41737" xr:uid="{00000000-0005-0000-0000-0000236E0000}"/>
    <cellStyle name="Normal 41 5 2 2 2 5" xfId="35727" xr:uid="{00000000-0005-0000-0000-0000246E0000}"/>
    <cellStyle name="Normal 41 5 2 2 3" xfId="14964" xr:uid="{00000000-0005-0000-0000-0000256E0000}"/>
    <cellStyle name="Normal 41 5 2 2 3 2" xfId="18049" xr:uid="{00000000-0005-0000-0000-0000266E0000}"/>
    <cellStyle name="Normal 41 5 2 2 3 2 2" xfId="30016" xr:uid="{00000000-0005-0000-0000-0000276E0000}"/>
    <cellStyle name="Normal 41 5 2 2 3 2 2 2" xfId="51622" xr:uid="{00000000-0005-0000-0000-0000286E0000}"/>
    <cellStyle name="Normal 41 5 2 2 3 2 3" xfId="24049" xr:uid="{00000000-0005-0000-0000-0000296E0000}"/>
    <cellStyle name="Normal 41 5 2 2 3 2 3 2" xfId="45686" xr:uid="{00000000-0005-0000-0000-00002A6E0000}"/>
    <cellStyle name="Normal 41 5 2 2 3 2 4" xfId="39704" xr:uid="{00000000-0005-0000-0000-00002B6E0000}"/>
    <cellStyle name="Normal 41 5 2 2 3 3" xfId="27034" xr:uid="{00000000-0005-0000-0000-00002C6E0000}"/>
    <cellStyle name="Normal 41 5 2 2 3 3 2" xfId="48648" xr:uid="{00000000-0005-0000-0000-00002D6E0000}"/>
    <cellStyle name="Normal 41 5 2 2 3 4" xfId="21067" xr:uid="{00000000-0005-0000-0000-00002E6E0000}"/>
    <cellStyle name="Normal 41 5 2 2 3 4 2" xfId="42709" xr:uid="{00000000-0005-0000-0000-00002F6E0000}"/>
    <cellStyle name="Normal 41 5 2 2 3 5" xfId="36701" xr:uid="{00000000-0005-0000-0000-0000306E0000}"/>
    <cellStyle name="Normal 41 5 2 2 4" xfId="16098" xr:uid="{00000000-0005-0000-0000-0000316E0000}"/>
    <cellStyle name="Normal 41 5 2 2 4 2" xfId="28068" xr:uid="{00000000-0005-0000-0000-0000326E0000}"/>
    <cellStyle name="Normal 41 5 2 2 4 2 2" xfId="49674" xr:uid="{00000000-0005-0000-0000-0000336E0000}"/>
    <cellStyle name="Normal 41 5 2 2 4 3" xfId="22101" xr:uid="{00000000-0005-0000-0000-0000346E0000}"/>
    <cellStyle name="Normal 41 5 2 2 4 3 2" xfId="43738" xr:uid="{00000000-0005-0000-0000-0000356E0000}"/>
    <cellStyle name="Normal 41 5 2 2 4 4" xfId="37753" xr:uid="{00000000-0005-0000-0000-0000366E0000}"/>
    <cellStyle name="Normal 41 5 2 2 5" xfId="25086" xr:uid="{00000000-0005-0000-0000-0000376E0000}"/>
    <cellStyle name="Normal 41 5 2 2 5 2" xfId="46703" xr:uid="{00000000-0005-0000-0000-0000386E0000}"/>
    <cellStyle name="Normal 41 5 2 2 6" xfId="19119" xr:uid="{00000000-0005-0000-0000-0000396E0000}"/>
    <cellStyle name="Normal 41 5 2 2 6 2" xfId="40761" xr:uid="{00000000-0005-0000-0000-00003A6E0000}"/>
    <cellStyle name="Normal 41 5 2 2 7" xfId="34747" xr:uid="{00000000-0005-0000-0000-00003B6E0000}"/>
    <cellStyle name="Normal 41 5 2 3" xfId="13311" xr:uid="{00000000-0005-0000-0000-00003C6E0000}"/>
    <cellStyle name="Normal 41 5 2 3 2" xfId="14310" xr:uid="{00000000-0005-0000-0000-00003D6E0000}"/>
    <cellStyle name="Normal 41 5 2 3 2 2" xfId="17395" xr:uid="{00000000-0005-0000-0000-00003E6E0000}"/>
    <cellStyle name="Normal 41 5 2 3 2 2 2" xfId="29364" xr:uid="{00000000-0005-0000-0000-00003F6E0000}"/>
    <cellStyle name="Normal 41 5 2 3 2 2 2 2" xfId="50970" xr:uid="{00000000-0005-0000-0000-0000406E0000}"/>
    <cellStyle name="Normal 41 5 2 3 2 2 3" xfId="23397" xr:uid="{00000000-0005-0000-0000-0000416E0000}"/>
    <cellStyle name="Normal 41 5 2 3 2 2 3 2" xfId="45034" xr:uid="{00000000-0005-0000-0000-0000426E0000}"/>
    <cellStyle name="Normal 41 5 2 3 2 2 4" xfId="39050" xr:uid="{00000000-0005-0000-0000-0000436E0000}"/>
    <cellStyle name="Normal 41 5 2 3 2 3" xfId="26382" xr:uid="{00000000-0005-0000-0000-0000446E0000}"/>
    <cellStyle name="Normal 41 5 2 3 2 3 2" xfId="47996" xr:uid="{00000000-0005-0000-0000-0000456E0000}"/>
    <cellStyle name="Normal 41 5 2 3 2 4" xfId="20415" xr:uid="{00000000-0005-0000-0000-0000466E0000}"/>
    <cellStyle name="Normal 41 5 2 3 2 4 2" xfId="42057" xr:uid="{00000000-0005-0000-0000-0000476E0000}"/>
    <cellStyle name="Normal 41 5 2 3 2 5" xfId="36047" xr:uid="{00000000-0005-0000-0000-0000486E0000}"/>
    <cellStyle name="Normal 41 5 2 3 3" xfId="15284" xr:uid="{00000000-0005-0000-0000-0000496E0000}"/>
    <cellStyle name="Normal 41 5 2 3 3 2" xfId="18369" xr:uid="{00000000-0005-0000-0000-00004A6E0000}"/>
    <cellStyle name="Normal 41 5 2 3 3 2 2" xfId="30336" xr:uid="{00000000-0005-0000-0000-00004B6E0000}"/>
    <cellStyle name="Normal 41 5 2 3 3 2 2 2" xfId="51942" xr:uid="{00000000-0005-0000-0000-00004C6E0000}"/>
    <cellStyle name="Normal 41 5 2 3 3 2 3" xfId="24369" xr:uid="{00000000-0005-0000-0000-00004D6E0000}"/>
    <cellStyle name="Normal 41 5 2 3 3 2 3 2" xfId="46006" xr:uid="{00000000-0005-0000-0000-00004E6E0000}"/>
    <cellStyle name="Normal 41 5 2 3 3 2 4" xfId="40024" xr:uid="{00000000-0005-0000-0000-00004F6E0000}"/>
    <cellStyle name="Normal 41 5 2 3 3 3" xfId="27354" xr:uid="{00000000-0005-0000-0000-0000506E0000}"/>
    <cellStyle name="Normal 41 5 2 3 3 3 2" xfId="48968" xr:uid="{00000000-0005-0000-0000-0000516E0000}"/>
    <cellStyle name="Normal 41 5 2 3 3 4" xfId="21387" xr:uid="{00000000-0005-0000-0000-0000526E0000}"/>
    <cellStyle name="Normal 41 5 2 3 3 4 2" xfId="43029" xr:uid="{00000000-0005-0000-0000-0000536E0000}"/>
    <cellStyle name="Normal 41 5 2 3 3 5" xfId="37021" xr:uid="{00000000-0005-0000-0000-0000546E0000}"/>
    <cellStyle name="Normal 41 5 2 3 4" xfId="16418" xr:uid="{00000000-0005-0000-0000-0000556E0000}"/>
    <cellStyle name="Normal 41 5 2 3 4 2" xfId="28388" xr:uid="{00000000-0005-0000-0000-0000566E0000}"/>
    <cellStyle name="Normal 41 5 2 3 4 2 2" xfId="49994" xr:uid="{00000000-0005-0000-0000-0000576E0000}"/>
    <cellStyle name="Normal 41 5 2 3 4 3" xfId="22421" xr:uid="{00000000-0005-0000-0000-0000586E0000}"/>
    <cellStyle name="Normal 41 5 2 3 4 3 2" xfId="44058" xr:uid="{00000000-0005-0000-0000-0000596E0000}"/>
    <cellStyle name="Normal 41 5 2 3 4 4" xfId="38073" xr:uid="{00000000-0005-0000-0000-00005A6E0000}"/>
    <cellStyle name="Normal 41 5 2 3 5" xfId="25406" xr:uid="{00000000-0005-0000-0000-00005B6E0000}"/>
    <cellStyle name="Normal 41 5 2 3 5 2" xfId="47023" xr:uid="{00000000-0005-0000-0000-00005C6E0000}"/>
    <cellStyle name="Normal 41 5 2 3 6" xfId="19439" xr:uid="{00000000-0005-0000-0000-00005D6E0000}"/>
    <cellStyle name="Normal 41 5 2 3 6 2" xfId="41081" xr:uid="{00000000-0005-0000-0000-00005E6E0000}"/>
    <cellStyle name="Normal 41 5 2 3 7" xfId="35067" xr:uid="{00000000-0005-0000-0000-00005F6E0000}"/>
    <cellStyle name="Normal 41 5 2 4" xfId="13669" xr:uid="{00000000-0005-0000-0000-0000606E0000}"/>
    <cellStyle name="Normal 41 5 2 4 2" xfId="16755" xr:uid="{00000000-0005-0000-0000-0000616E0000}"/>
    <cellStyle name="Normal 41 5 2 4 2 2" xfId="28724" xr:uid="{00000000-0005-0000-0000-0000626E0000}"/>
    <cellStyle name="Normal 41 5 2 4 2 2 2" xfId="50330" xr:uid="{00000000-0005-0000-0000-0000636E0000}"/>
    <cellStyle name="Normal 41 5 2 4 2 3" xfId="22757" xr:uid="{00000000-0005-0000-0000-0000646E0000}"/>
    <cellStyle name="Normal 41 5 2 4 2 3 2" xfId="44394" xr:uid="{00000000-0005-0000-0000-0000656E0000}"/>
    <cellStyle name="Normal 41 5 2 4 2 4" xfId="38410" xr:uid="{00000000-0005-0000-0000-0000666E0000}"/>
    <cellStyle name="Normal 41 5 2 4 3" xfId="25742" xr:uid="{00000000-0005-0000-0000-0000676E0000}"/>
    <cellStyle name="Normal 41 5 2 4 3 2" xfId="47356" xr:uid="{00000000-0005-0000-0000-0000686E0000}"/>
    <cellStyle name="Normal 41 5 2 4 4" xfId="19775" xr:uid="{00000000-0005-0000-0000-0000696E0000}"/>
    <cellStyle name="Normal 41 5 2 4 4 2" xfId="41417" xr:uid="{00000000-0005-0000-0000-00006A6E0000}"/>
    <cellStyle name="Normal 41 5 2 4 5" xfId="35406" xr:uid="{00000000-0005-0000-0000-00006B6E0000}"/>
    <cellStyle name="Normal 41 5 2 5" xfId="14643" xr:uid="{00000000-0005-0000-0000-00006C6E0000}"/>
    <cellStyle name="Normal 41 5 2 5 2" xfId="17728" xr:uid="{00000000-0005-0000-0000-00006D6E0000}"/>
    <cellStyle name="Normal 41 5 2 5 2 2" xfId="29696" xr:uid="{00000000-0005-0000-0000-00006E6E0000}"/>
    <cellStyle name="Normal 41 5 2 5 2 2 2" xfId="51302" xr:uid="{00000000-0005-0000-0000-00006F6E0000}"/>
    <cellStyle name="Normal 41 5 2 5 2 3" xfId="23729" xr:uid="{00000000-0005-0000-0000-0000706E0000}"/>
    <cellStyle name="Normal 41 5 2 5 2 3 2" xfId="45366" xr:uid="{00000000-0005-0000-0000-0000716E0000}"/>
    <cellStyle name="Normal 41 5 2 5 2 4" xfId="39383" xr:uid="{00000000-0005-0000-0000-0000726E0000}"/>
    <cellStyle name="Normal 41 5 2 5 3" xfId="26714" xr:uid="{00000000-0005-0000-0000-0000736E0000}"/>
    <cellStyle name="Normal 41 5 2 5 3 2" xfId="48328" xr:uid="{00000000-0005-0000-0000-0000746E0000}"/>
    <cellStyle name="Normal 41 5 2 5 4" xfId="20747" xr:uid="{00000000-0005-0000-0000-0000756E0000}"/>
    <cellStyle name="Normal 41 5 2 5 4 2" xfId="42389" xr:uid="{00000000-0005-0000-0000-0000766E0000}"/>
    <cellStyle name="Normal 41 5 2 5 5" xfId="36380" xr:uid="{00000000-0005-0000-0000-0000776E0000}"/>
    <cellStyle name="Normal 41 5 2 6" xfId="15756" xr:uid="{00000000-0005-0000-0000-0000786E0000}"/>
    <cellStyle name="Normal 41 5 2 6 2" xfId="27728" xr:uid="{00000000-0005-0000-0000-0000796E0000}"/>
    <cellStyle name="Normal 41 5 2 6 2 2" xfId="49334" xr:uid="{00000000-0005-0000-0000-00007A6E0000}"/>
    <cellStyle name="Normal 41 5 2 6 3" xfId="21761" xr:uid="{00000000-0005-0000-0000-00007B6E0000}"/>
    <cellStyle name="Normal 41 5 2 6 3 2" xfId="43398" xr:uid="{00000000-0005-0000-0000-00007C6E0000}"/>
    <cellStyle name="Normal 41 5 2 6 4" xfId="37411" xr:uid="{00000000-0005-0000-0000-00007D6E0000}"/>
    <cellStyle name="Normal 41 5 2 7" xfId="24743" xr:uid="{00000000-0005-0000-0000-00007E6E0000}"/>
    <cellStyle name="Normal 41 5 2 7 2" xfId="46363" xr:uid="{00000000-0005-0000-0000-00007F6E0000}"/>
    <cellStyle name="Normal 41 5 2 8" xfId="18776" xr:uid="{00000000-0005-0000-0000-0000806E0000}"/>
    <cellStyle name="Normal 41 5 2 8 2" xfId="40418" xr:uid="{00000000-0005-0000-0000-0000816E0000}"/>
    <cellStyle name="Normal 41 5 2 9" xfId="31589" xr:uid="{00000000-0005-0000-0000-0000826E0000}"/>
    <cellStyle name="Normal 41 5 3" xfId="7004" xr:uid="{00000000-0005-0000-0000-0000836E0000}"/>
    <cellStyle name="Normal 41 5 3 2" xfId="12947" xr:uid="{00000000-0005-0000-0000-0000846E0000}"/>
    <cellStyle name="Normal 41 5 3 2 2" xfId="13946" xr:uid="{00000000-0005-0000-0000-0000856E0000}"/>
    <cellStyle name="Normal 41 5 3 2 2 2" xfId="17031" xr:uid="{00000000-0005-0000-0000-0000866E0000}"/>
    <cellStyle name="Normal 41 5 3 2 2 2 2" xfId="29000" xr:uid="{00000000-0005-0000-0000-0000876E0000}"/>
    <cellStyle name="Normal 41 5 3 2 2 2 2 2" xfId="50606" xr:uid="{00000000-0005-0000-0000-0000886E0000}"/>
    <cellStyle name="Normal 41 5 3 2 2 2 3" xfId="23033" xr:uid="{00000000-0005-0000-0000-0000896E0000}"/>
    <cellStyle name="Normal 41 5 3 2 2 2 3 2" xfId="44670" xr:uid="{00000000-0005-0000-0000-00008A6E0000}"/>
    <cellStyle name="Normal 41 5 3 2 2 2 4" xfId="38686" xr:uid="{00000000-0005-0000-0000-00008B6E0000}"/>
    <cellStyle name="Normal 41 5 3 2 2 3" xfId="26018" xr:uid="{00000000-0005-0000-0000-00008C6E0000}"/>
    <cellStyle name="Normal 41 5 3 2 2 3 2" xfId="47632" xr:uid="{00000000-0005-0000-0000-00008D6E0000}"/>
    <cellStyle name="Normal 41 5 3 2 2 4" xfId="20051" xr:uid="{00000000-0005-0000-0000-00008E6E0000}"/>
    <cellStyle name="Normal 41 5 3 2 2 4 2" xfId="41693" xr:uid="{00000000-0005-0000-0000-00008F6E0000}"/>
    <cellStyle name="Normal 41 5 3 2 2 5" xfId="35683" xr:uid="{00000000-0005-0000-0000-0000906E0000}"/>
    <cellStyle name="Normal 41 5 3 2 3" xfId="14920" xr:uid="{00000000-0005-0000-0000-0000916E0000}"/>
    <cellStyle name="Normal 41 5 3 2 3 2" xfId="18005" xr:uid="{00000000-0005-0000-0000-0000926E0000}"/>
    <cellStyle name="Normal 41 5 3 2 3 2 2" xfId="29972" xr:uid="{00000000-0005-0000-0000-0000936E0000}"/>
    <cellStyle name="Normal 41 5 3 2 3 2 2 2" xfId="51578" xr:uid="{00000000-0005-0000-0000-0000946E0000}"/>
    <cellStyle name="Normal 41 5 3 2 3 2 3" xfId="24005" xr:uid="{00000000-0005-0000-0000-0000956E0000}"/>
    <cellStyle name="Normal 41 5 3 2 3 2 3 2" xfId="45642" xr:uid="{00000000-0005-0000-0000-0000966E0000}"/>
    <cellStyle name="Normal 41 5 3 2 3 2 4" xfId="39660" xr:uid="{00000000-0005-0000-0000-0000976E0000}"/>
    <cellStyle name="Normal 41 5 3 2 3 3" xfId="26990" xr:uid="{00000000-0005-0000-0000-0000986E0000}"/>
    <cellStyle name="Normal 41 5 3 2 3 3 2" xfId="48604" xr:uid="{00000000-0005-0000-0000-0000996E0000}"/>
    <cellStyle name="Normal 41 5 3 2 3 4" xfId="21023" xr:uid="{00000000-0005-0000-0000-00009A6E0000}"/>
    <cellStyle name="Normal 41 5 3 2 3 4 2" xfId="42665" xr:uid="{00000000-0005-0000-0000-00009B6E0000}"/>
    <cellStyle name="Normal 41 5 3 2 3 5" xfId="36657" xr:uid="{00000000-0005-0000-0000-00009C6E0000}"/>
    <cellStyle name="Normal 41 5 3 2 4" xfId="16054" xr:uid="{00000000-0005-0000-0000-00009D6E0000}"/>
    <cellStyle name="Normal 41 5 3 2 4 2" xfId="28024" xr:uid="{00000000-0005-0000-0000-00009E6E0000}"/>
    <cellStyle name="Normal 41 5 3 2 4 2 2" xfId="49630" xr:uid="{00000000-0005-0000-0000-00009F6E0000}"/>
    <cellStyle name="Normal 41 5 3 2 4 3" xfId="22057" xr:uid="{00000000-0005-0000-0000-0000A06E0000}"/>
    <cellStyle name="Normal 41 5 3 2 4 3 2" xfId="43694" xr:uid="{00000000-0005-0000-0000-0000A16E0000}"/>
    <cellStyle name="Normal 41 5 3 2 4 4" xfId="37709" xr:uid="{00000000-0005-0000-0000-0000A26E0000}"/>
    <cellStyle name="Normal 41 5 3 2 5" xfId="25042" xr:uid="{00000000-0005-0000-0000-0000A36E0000}"/>
    <cellStyle name="Normal 41 5 3 2 5 2" xfId="46659" xr:uid="{00000000-0005-0000-0000-0000A46E0000}"/>
    <cellStyle name="Normal 41 5 3 2 6" xfId="19075" xr:uid="{00000000-0005-0000-0000-0000A56E0000}"/>
    <cellStyle name="Normal 41 5 3 2 6 2" xfId="40717" xr:uid="{00000000-0005-0000-0000-0000A66E0000}"/>
    <cellStyle name="Normal 41 5 3 2 7" xfId="34703" xr:uid="{00000000-0005-0000-0000-0000A76E0000}"/>
    <cellStyle name="Normal 41 5 3 3" xfId="13267" xr:uid="{00000000-0005-0000-0000-0000A86E0000}"/>
    <cellStyle name="Normal 41 5 3 3 2" xfId="14266" xr:uid="{00000000-0005-0000-0000-0000A96E0000}"/>
    <cellStyle name="Normal 41 5 3 3 2 2" xfId="17351" xr:uid="{00000000-0005-0000-0000-0000AA6E0000}"/>
    <cellStyle name="Normal 41 5 3 3 2 2 2" xfId="29320" xr:uid="{00000000-0005-0000-0000-0000AB6E0000}"/>
    <cellStyle name="Normal 41 5 3 3 2 2 2 2" xfId="50926" xr:uid="{00000000-0005-0000-0000-0000AC6E0000}"/>
    <cellStyle name="Normal 41 5 3 3 2 2 3" xfId="23353" xr:uid="{00000000-0005-0000-0000-0000AD6E0000}"/>
    <cellStyle name="Normal 41 5 3 3 2 2 3 2" xfId="44990" xr:uid="{00000000-0005-0000-0000-0000AE6E0000}"/>
    <cellStyle name="Normal 41 5 3 3 2 2 4" xfId="39006" xr:uid="{00000000-0005-0000-0000-0000AF6E0000}"/>
    <cellStyle name="Normal 41 5 3 3 2 3" xfId="26338" xr:uid="{00000000-0005-0000-0000-0000B06E0000}"/>
    <cellStyle name="Normal 41 5 3 3 2 3 2" xfId="47952" xr:uid="{00000000-0005-0000-0000-0000B16E0000}"/>
    <cellStyle name="Normal 41 5 3 3 2 4" xfId="20371" xr:uid="{00000000-0005-0000-0000-0000B26E0000}"/>
    <cellStyle name="Normal 41 5 3 3 2 4 2" xfId="42013" xr:uid="{00000000-0005-0000-0000-0000B36E0000}"/>
    <cellStyle name="Normal 41 5 3 3 2 5" xfId="36003" xr:uid="{00000000-0005-0000-0000-0000B46E0000}"/>
    <cellStyle name="Normal 41 5 3 3 3" xfId="15240" xr:uid="{00000000-0005-0000-0000-0000B56E0000}"/>
    <cellStyle name="Normal 41 5 3 3 3 2" xfId="18325" xr:uid="{00000000-0005-0000-0000-0000B66E0000}"/>
    <cellStyle name="Normal 41 5 3 3 3 2 2" xfId="30292" xr:uid="{00000000-0005-0000-0000-0000B76E0000}"/>
    <cellStyle name="Normal 41 5 3 3 3 2 2 2" xfId="51898" xr:uid="{00000000-0005-0000-0000-0000B86E0000}"/>
    <cellStyle name="Normal 41 5 3 3 3 2 3" xfId="24325" xr:uid="{00000000-0005-0000-0000-0000B96E0000}"/>
    <cellStyle name="Normal 41 5 3 3 3 2 3 2" xfId="45962" xr:uid="{00000000-0005-0000-0000-0000BA6E0000}"/>
    <cellStyle name="Normal 41 5 3 3 3 2 4" xfId="39980" xr:uid="{00000000-0005-0000-0000-0000BB6E0000}"/>
    <cellStyle name="Normal 41 5 3 3 3 3" xfId="27310" xr:uid="{00000000-0005-0000-0000-0000BC6E0000}"/>
    <cellStyle name="Normal 41 5 3 3 3 3 2" xfId="48924" xr:uid="{00000000-0005-0000-0000-0000BD6E0000}"/>
    <cellStyle name="Normal 41 5 3 3 3 4" xfId="21343" xr:uid="{00000000-0005-0000-0000-0000BE6E0000}"/>
    <cellStyle name="Normal 41 5 3 3 3 4 2" xfId="42985" xr:uid="{00000000-0005-0000-0000-0000BF6E0000}"/>
    <cellStyle name="Normal 41 5 3 3 3 5" xfId="36977" xr:uid="{00000000-0005-0000-0000-0000C06E0000}"/>
    <cellStyle name="Normal 41 5 3 3 4" xfId="16374" xr:uid="{00000000-0005-0000-0000-0000C16E0000}"/>
    <cellStyle name="Normal 41 5 3 3 4 2" xfId="28344" xr:uid="{00000000-0005-0000-0000-0000C26E0000}"/>
    <cellStyle name="Normal 41 5 3 3 4 2 2" xfId="49950" xr:uid="{00000000-0005-0000-0000-0000C36E0000}"/>
    <cellStyle name="Normal 41 5 3 3 4 3" xfId="22377" xr:uid="{00000000-0005-0000-0000-0000C46E0000}"/>
    <cellStyle name="Normal 41 5 3 3 4 3 2" xfId="44014" xr:uid="{00000000-0005-0000-0000-0000C56E0000}"/>
    <cellStyle name="Normal 41 5 3 3 4 4" xfId="38029" xr:uid="{00000000-0005-0000-0000-0000C66E0000}"/>
    <cellStyle name="Normal 41 5 3 3 5" xfId="25362" xr:uid="{00000000-0005-0000-0000-0000C76E0000}"/>
    <cellStyle name="Normal 41 5 3 3 5 2" xfId="46979" xr:uid="{00000000-0005-0000-0000-0000C86E0000}"/>
    <cellStyle name="Normal 41 5 3 3 6" xfId="19395" xr:uid="{00000000-0005-0000-0000-0000C96E0000}"/>
    <cellStyle name="Normal 41 5 3 3 6 2" xfId="41037" xr:uid="{00000000-0005-0000-0000-0000CA6E0000}"/>
    <cellStyle name="Normal 41 5 3 3 7" xfId="35023" xr:uid="{00000000-0005-0000-0000-0000CB6E0000}"/>
    <cellStyle name="Normal 41 5 3 4" xfId="13625" xr:uid="{00000000-0005-0000-0000-0000CC6E0000}"/>
    <cellStyle name="Normal 41 5 3 4 2" xfId="16711" xr:uid="{00000000-0005-0000-0000-0000CD6E0000}"/>
    <cellStyle name="Normal 41 5 3 4 2 2" xfId="28680" xr:uid="{00000000-0005-0000-0000-0000CE6E0000}"/>
    <cellStyle name="Normal 41 5 3 4 2 2 2" xfId="50286" xr:uid="{00000000-0005-0000-0000-0000CF6E0000}"/>
    <cellStyle name="Normal 41 5 3 4 2 3" xfId="22713" xr:uid="{00000000-0005-0000-0000-0000D06E0000}"/>
    <cellStyle name="Normal 41 5 3 4 2 3 2" xfId="44350" xr:uid="{00000000-0005-0000-0000-0000D16E0000}"/>
    <cellStyle name="Normal 41 5 3 4 2 4" xfId="38366" xr:uid="{00000000-0005-0000-0000-0000D26E0000}"/>
    <cellStyle name="Normal 41 5 3 4 3" xfId="25698" xr:uid="{00000000-0005-0000-0000-0000D36E0000}"/>
    <cellStyle name="Normal 41 5 3 4 3 2" xfId="47312" xr:uid="{00000000-0005-0000-0000-0000D46E0000}"/>
    <cellStyle name="Normal 41 5 3 4 4" xfId="19731" xr:uid="{00000000-0005-0000-0000-0000D56E0000}"/>
    <cellStyle name="Normal 41 5 3 4 4 2" xfId="41373" xr:uid="{00000000-0005-0000-0000-0000D66E0000}"/>
    <cellStyle name="Normal 41 5 3 4 5" xfId="35362" xr:uid="{00000000-0005-0000-0000-0000D76E0000}"/>
    <cellStyle name="Normal 41 5 3 5" xfId="14599" xr:uid="{00000000-0005-0000-0000-0000D86E0000}"/>
    <cellStyle name="Normal 41 5 3 5 2" xfId="17684" xr:uid="{00000000-0005-0000-0000-0000D96E0000}"/>
    <cellStyle name="Normal 41 5 3 5 2 2" xfId="29652" xr:uid="{00000000-0005-0000-0000-0000DA6E0000}"/>
    <cellStyle name="Normal 41 5 3 5 2 2 2" xfId="51258" xr:uid="{00000000-0005-0000-0000-0000DB6E0000}"/>
    <cellStyle name="Normal 41 5 3 5 2 3" xfId="23685" xr:uid="{00000000-0005-0000-0000-0000DC6E0000}"/>
    <cellStyle name="Normal 41 5 3 5 2 3 2" xfId="45322" xr:uid="{00000000-0005-0000-0000-0000DD6E0000}"/>
    <cellStyle name="Normal 41 5 3 5 2 4" xfId="39339" xr:uid="{00000000-0005-0000-0000-0000DE6E0000}"/>
    <cellStyle name="Normal 41 5 3 5 3" xfId="26670" xr:uid="{00000000-0005-0000-0000-0000DF6E0000}"/>
    <cellStyle name="Normal 41 5 3 5 3 2" xfId="48284" xr:uid="{00000000-0005-0000-0000-0000E06E0000}"/>
    <cellStyle name="Normal 41 5 3 5 4" xfId="20703" xr:uid="{00000000-0005-0000-0000-0000E16E0000}"/>
    <cellStyle name="Normal 41 5 3 5 4 2" xfId="42345" xr:uid="{00000000-0005-0000-0000-0000E26E0000}"/>
    <cellStyle name="Normal 41 5 3 5 5" xfId="36336" xr:uid="{00000000-0005-0000-0000-0000E36E0000}"/>
    <cellStyle name="Normal 41 5 3 6" xfId="15712" xr:uid="{00000000-0005-0000-0000-0000E46E0000}"/>
    <cellStyle name="Normal 41 5 3 6 2" xfId="27684" xr:uid="{00000000-0005-0000-0000-0000E56E0000}"/>
    <cellStyle name="Normal 41 5 3 6 2 2" xfId="49290" xr:uid="{00000000-0005-0000-0000-0000E66E0000}"/>
    <cellStyle name="Normal 41 5 3 6 3" xfId="21717" xr:uid="{00000000-0005-0000-0000-0000E76E0000}"/>
    <cellStyle name="Normal 41 5 3 6 3 2" xfId="43354" xr:uid="{00000000-0005-0000-0000-0000E86E0000}"/>
    <cellStyle name="Normal 41 5 3 6 4" xfId="37367" xr:uid="{00000000-0005-0000-0000-0000E96E0000}"/>
    <cellStyle name="Normal 41 5 3 7" xfId="24699" xr:uid="{00000000-0005-0000-0000-0000EA6E0000}"/>
    <cellStyle name="Normal 41 5 3 7 2" xfId="46319" xr:uid="{00000000-0005-0000-0000-0000EB6E0000}"/>
    <cellStyle name="Normal 41 5 3 8" xfId="18732" xr:uid="{00000000-0005-0000-0000-0000EC6E0000}"/>
    <cellStyle name="Normal 41 5 3 8 2" xfId="40374" xr:uid="{00000000-0005-0000-0000-0000ED6E0000}"/>
    <cellStyle name="Normal 41 5 3 9" xfId="31432" xr:uid="{00000000-0005-0000-0000-0000EE6E0000}"/>
    <cellStyle name="Normal 41 5 4" xfId="7604" xr:uid="{00000000-0005-0000-0000-0000EF6E0000}"/>
    <cellStyle name="Normal 41 5 4 2" xfId="13033" xr:uid="{00000000-0005-0000-0000-0000F06E0000}"/>
    <cellStyle name="Normal 41 5 4 2 2" xfId="14032" xr:uid="{00000000-0005-0000-0000-0000F16E0000}"/>
    <cellStyle name="Normal 41 5 4 2 2 2" xfId="17117" xr:uid="{00000000-0005-0000-0000-0000F26E0000}"/>
    <cellStyle name="Normal 41 5 4 2 2 2 2" xfId="29086" xr:uid="{00000000-0005-0000-0000-0000F36E0000}"/>
    <cellStyle name="Normal 41 5 4 2 2 2 2 2" xfId="50692" xr:uid="{00000000-0005-0000-0000-0000F46E0000}"/>
    <cellStyle name="Normal 41 5 4 2 2 2 3" xfId="23119" xr:uid="{00000000-0005-0000-0000-0000F56E0000}"/>
    <cellStyle name="Normal 41 5 4 2 2 2 3 2" xfId="44756" xr:uid="{00000000-0005-0000-0000-0000F66E0000}"/>
    <cellStyle name="Normal 41 5 4 2 2 2 4" xfId="38772" xr:uid="{00000000-0005-0000-0000-0000F76E0000}"/>
    <cellStyle name="Normal 41 5 4 2 2 3" xfId="26104" xr:uid="{00000000-0005-0000-0000-0000F86E0000}"/>
    <cellStyle name="Normal 41 5 4 2 2 3 2" xfId="47718" xr:uid="{00000000-0005-0000-0000-0000F96E0000}"/>
    <cellStyle name="Normal 41 5 4 2 2 4" xfId="20137" xr:uid="{00000000-0005-0000-0000-0000FA6E0000}"/>
    <cellStyle name="Normal 41 5 4 2 2 4 2" xfId="41779" xr:uid="{00000000-0005-0000-0000-0000FB6E0000}"/>
    <cellStyle name="Normal 41 5 4 2 2 5" xfId="35769" xr:uid="{00000000-0005-0000-0000-0000FC6E0000}"/>
    <cellStyle name="Normal 41 5 4 2 3" xfId="15006" xr:uid="{00000000-0005-0000-0000-0000FD6E0000}"/>
    <cellStyle name="Normal 41 5 4 2 3 2" xfId="18091" xr:uid="{00000000-0005-0000-0000-0000FE6E0000}"/>
    <cellStyle name="Normal 41 5 4 2 3 2 2" xfId="30058" xr:uid="{00000000-0005-0000-0000-0000FF6E0000}"/>
    <cellStyle name="Normal 41 5 4 2 3 2 2 2" xfId="51664" xr:uid="{00000000-0005-0000-0000-0000006F0000}"/>
    <cellStyle name="Normal 41 5 4 2 3 2 3" xfId="24091" xr:uid="{00000000-0005-0000-0000-0000016F0000}"/>
    <cellStyle name="Normal 41 5 4 2 3 2 3 2" xfId="45728" xr:uid="{00000000-0005-0000-0000-0000026F0000}"/>
    <cellStyle name="Normal 41 5 4 2 3 2 4" xfId="39746" xr:uid="{00000000-0005-0000-0000-0000036F0000}"/>
    <cellStyle name="Normal 41 5 4 2 3 3" xfId="27076" xr:uid="{00000000-0005-0000-0000-0000046F0000}"/>
    <cellStyle name="Normal 41 5 4 2 3 3 2" xfId="48690" xr:uid="{00000000-0005-0000-0000-0000056F0000}"/>
    <cellStyle name="Normal 41 5 4 2 3 4" xfId="21109" xr:uid="{00000000-0005-0000-0000-0000066F0000}"/>
    <cellStyle name="Normal 41 5 4 2 3 4 2" xfId="42751" xr:uid="{00000000-0005-0000-0000-0000076F0000}"/>
    <cellStyle name="Normal 41 5 4 2 3 5" xfId="36743" xr:uid="{00000000-0005-0000-0000-0000086F0000}"/>
    <cellStyle name="Normal 41 5 4 2 4" xfId="16140" xr:uid="{00000000-0005-0000-0000-0000096F0000}"/>
    <cellStyle name="Normal 41 5 4 2 4 2" xfId="28110" xr:uid="{00000000-0005-0000-0000-00000A6F0000}"/>
    <cellStyle name="Normal 41 5 4 2 4 2 2" xfId="49716" xr:uid="{00000000-0005-0000-0000-00000B6F0000}"/>
    <cellStyle name="Normal 41 5 4 2 4 3" xfId="22143" xr:uid="{00000000-0005-0000-0000-00000C6F0000}"/>
    <cellStyle name="Normal 41 5 4 2 4 3 2" xfId="43780" xr:uid="{00000000-0005-0000-0000-00000D6F0000}"/>
    <cellStyle name="Normal 41 5 4 2 4 4" xfId="37795" xr:uid="{00000000-0005-0000-0000-00000E6F0000}"/>
    <cellStyle name="Normal 41 5 4 2 5" xfId="25128" xr:uid="{00000000-0005-0000-0000-00000F6F0000}"/>
    <cellStyle name="Normal 41 5 4 2 5 2" xfId="46745" xr:uid="{00000000-0005-0000-0000-0000106F0000}"/>
    <cellStyle name="Normal 41 5 4 2 6" xfId="19161" xr:uid="{00000000-0005-0000-0000-0000116F0000}"/>
    <cellStyle name="Normal 41 5 4 2 6 2" xfId="40803" xr:uid="{00000000-0005-0000-0000-0000126F0000}"/>
    <cellStyle name="Normal 41 5 4 2 7" xfId="34789" xr:uid="{00000000-0005-0000-0000-0000136F0000}"/>
    <cellStyle name="Normal 41 5 4 3" xfId="13353" xr:uid="{00000000-0005-0000-0000-0000146F0000}"/>
    <cellStyle name="Normal 41 5 4 3 2" xfId="14352" xr:uid="{00000000-0005-0000-0000-0000156F0000}"/>
    <cellStyle name="Normal 41 5 4 3 2 2" xfId="17437" xr:uid="{00000000-0005-0000-0000-0000166F0000}"/>
    <cellStyle name="Normal 41 5 4 3 2 2 2" xfId="29406" xr:uid="{00000000-0005-0000-0000-0000176F0000}"/>
    <cellStyle name="Normal 41 5 4 3 2 2 2 2" xfId="51012" xr:uid="{00000000-0005-0000-0000-0000186F0000}"/>
    <cellStyle name="Normal 41 5 4 3 2 2 3" xfId="23439" xr:uid="{00000000-0005-0000-0000-0000196F0000}"/>
    <cellStyle name="Normal 41 5 4 3 2 2 3 2" xfId="45076" xr:uid="{00000000-0005-0000-0000-00001A6F0000}"/>
    <cellStyle name="Normal 41 5 4 3 2 2 4" xfId="39092" xr:uid="{00000000-0005-0000-0000-00001B6F0000}"/>
    <cellStyle name="Normal 41 5 4 3 2 3" xfId="26424" xr:uid="{00000000-0005-0000-0000-00001C6F0000}"/>
    <cellStyle name="Normal 41 5 4 3 2 3 2" xfId="48038" xr:uid="{00000000-0005-0000-0000-00001D6F0000}"/>
    <cellStyle name="Normal 41 5 4 3 2 4" xfId="20457" xr:uid="{00000000-0005-0000-0000-00001E6F0000}"/>
    <cellStyle name="Normal 41 5 4 3 2 4 2" xfId="42099" xr:uid="{00000000-0005-0000-0000-00001F6F0000}"/>
    <cellStyle name="Normal 41 5 4 3 2 5" xfId="36089" xr:uid="{00000000-0005-0000-0000-0000206F0000}"/>
    <cellStyle name="Normal 41 5 4 3 3" xfId="15326" xr:uid="{00000000-0005-0000-0000-0000216F0000}"/>
    <cellStyle name="Normal 41 5 4 3 3 2" xfId="18411" xr:uid="{00000000-0005-0000-0000-0000226F0000}"/>
    <cellStyle name="Normal 41 5 4 3 3 2 2" xfId="30378" xr:uid="{00000000-0005-0000-0000-0000236F0000}"/>
    <cellStyle name="Normal 41 5 4 3 3 2 2 2" xfId="51984" xr:uid="{00000000-0005-0000-0000-0000246F0000}"/>
    <cellStyle name="Normal 41 5 4 3 3 2 3" xfId="24411" xr:uid="{00000000-0005-0000-0000-0000256F0000}"/>
    <cellStyle name="Normal 41 5 4 3 3 2 3 2" xfId="46048" xr:uid="{00000000-0005-0000-0000-0000266F0000}"/>
    <cellStyle name="Normal 41 5 4 3 3 2 4" xfId="40066" xr:uid="{00000000-0005-0000-0000-0000276F0000}"/>
    <cellStyle name="Normal 41 5 4 3 3 3" xfId="27396" xr:uid="{00000000-0005-0000-0000-0000286F0000}"/>
    <cellStyle name="Normal 41 5 4 3 3 3 2" xfId="49010" xr:uid="{00000000-0005-0000-0000-0000296F0000}"/>
    <cellStyle name="Normal 41 5 4 3 3 4" xfId="21429" xr:uid="{00000000-0005-0000-0000-00002A6F0000}"/>
    <cellStyle name="Normal 41 5 4 3 3 4 2" xfId="43071" xr:uid="{00000000-0005-0000-0000-00002B6F0000}"/>
    <cellStyle name="Normal 41 5 4 3 3 5" xfId="37063" xr:uid="{00000000-0005-0000-0000-00002C6F0000}"/>
    <cellStyle name="Normal 41 5 4 3 4" xfId="16460" xr:uid="{00000000-0005-0000-0000-00002D6F0000}"/>
    <cellStyle name="Normal 41 5 4 3 4 2" xfId="28430" xr:uid="{00000000-0005-0000-0000-00002E6F0000}"/>
    <cellStyle name="Normal 41 5 4 3 4 2 2" xfId="50036" xr:uid="{00000000-0005-0000-0000-00002F6F0000}"/>
    <cellStyle name="Normal 41 5 4 3 4 3" xfId="22463" xr:uid="{00000000-0005-0000-0000-0000306F0000}"/>
    <cellStyle name="Normal 41 5 4 3 4 3 2" xfId="44100" xr:uid="{00000000-0005-0000-0000-0000316F0000}"/>
    <cellStyle name="Normal 41 5 4 3 4 4" xfId="38115" xr:uid="{00000000-0005-0000-0000-0000326F0000}"/>
    <cellStyle name="Normal 41 5 4 3 5" xfId="25448" xr:uid="{00000000-0005-0000-0000-0000336F0000}"/>
    <cellStyle name="Normal 41 5 4 3 5 2" xfId="47065" xr:uid="{00000000-0005-0000-0000-0000346F0000}"/>
    <cellStyle name="Normal 41 5 4 3 6" xfId="19481" xr:uid="{00000000-0005-0000-0000-0000356F0000}"/>
    <cellStyle name="Normal 41 5 4 3 6 2" xfId="41123" xr:uid="{00000000-0005-0000-0000-0000366F0000}"/>
    <cellStyle name="Normal 41 5 4 3 7" xfId="35109" xr:uid="{00000000-0005-0000-0000-0000376F0000}"/>
    <cellStyle name="Normal 41 5 4 4" xfId="13711" xr:uid="{00000000-0005-0000-0000-0000386F0000}"/>
    <cellStyle name="Normal 41 5 4 4 2" xfId="16797" xr:uid="{00000000-0005-0000-0000-0000396F0000}"/>
    <cellStyle name="Normal 41 5 4 4 2 2" xfId="28766" xr:uid="{00000000-0005-0000-0000-00003A6F0000}"/>
    <cellStyle name="Normal 41 5 4 4 2 2 2" xfId="50372" xr:uid="{00000000-0005-0000-0000-00003B6F0000}"/>
    <cellStyle name="Normal 41 5 4 4 2 3" xfId="22799" xr:uid="{00000000-0005-0000-0000-00003C6F0000}"/>
    <cellStyle name="Normal 41 5 4 4 2 3 2" xfId="44436" xr:uid="{00000000-0005-0000-0000-00003D6F0000}"/>
    <cellStyle name="Normal 41 5 4 4 2 4" xfId="38452" xr:uid="{00000000-0005-0000-0000-00003E6F0000}"/>
    <cellStyle name="Normal 41 5 4 4 3" xfId="25784" xr:uid="{00000000-0005-0000-0000-00003F6F0000}"/>
    <cellStyle name="Normal 41 5 4 4 3 2" xfId="47398" xr:uid="{00000000-0005-0000-0000-0000406F0000}"/>
    <cellStyle name="Normal 41 5 4 4 4" xfId="19817" xr:uid="{00000000-0005-0000-0000-0000416F0000}"/>
    <cellStyle name="Normal 41 5 4 4 4 2" xfId="41459" xr:uid="{00000000-0005-0000-0000-0000426F0000}"/>
    <cellStyle name="Normal 41 5 4 4 5" xfId="35448" xr:uid="{00000000-0005-0000-0000-0000436F0000}"/>
    <cellStyle name="Normal 41 5 4 5" xfId="14685" xr:uid="{00000000-0005-0000-0000-0000446F0000}"/>
    <cellStyle name="Normal 41 5 4 5 2" xfId="17770" xr:uid="{00000000-0005-0000-0000-0000456F0000}"/>
    <cellStyle name="Normal 41 5 4 5 2 2" xfId="29738" xr:uid="{00000000-0005-0000-0000-0000466F0000}"/>
    <cellStyle name="Normal 41 5 4 5 2 2 2" xfId="51344" xr:uid="{00000000-0005-0000-0000-0000476F0000}"/>
    <cellStyle name="Normal 41 5 4 5 2 3" xfId="23771" xr:uid="{00000000-0005-0000-0000-0000486F0000}"/>
    <cellStyle name="Normal 41 5 4 5 2 3 2" xfId="45408" xr:uid="{00000000-0005-0000-0000-0000496F0000}"/>
    <cellStyle name="Normal 41 5 4 5 2 4" xfId="39425" xr:uid="{00000000-0005-0000-0000-00004A6F0000}"/>
    <cellStyle name="Normal 41 5 4 5 3" xfId="26756" xr:uid="{00000000-0005-0000-0000-00004B6F0000}"/>
    <cellStyle name="Normal 41 5 4 5 3 2" xfId="48370" xr:uid="{00000000-0005-0000-0000-00004C6F0000}"/>
    <cellStyle name="Normal 41 5 4 5 4" xfId="20789" xr:uid="{00000000-0005-0000-0000-00004D6F0000}"/>
    <cellStyle name="Normal 41 5 4 5 4 2" xfId="42431" xr:uid="{00000000-0005-0000-0000-00004E6F0000}"/>
    <cellStyle name="Normal 41 5 4 5 5" xfId="36422" xr:uid="{00000000-0005-0000-0000-00004F6F0000}"/>
    <cellStyle name="Normal 41 5 4 6" xfId="15798" xr:uid="{00000000-0005-0000-0000-0000506F0000}"/>
    <cellStyle name="Normal 41 5 4 6 2" xfId="27770" xr:uid="{00000000-0005-0000-0000-0000516F0000}"/>
    <cellStyle name="Normal 41 5 4 6 2 2" xfId="49376" xr:uid="{00000000-0005-0000-0000-0000526F0000}"/>
    <cellStyle name="Normal 41 5 4 6 3" xfId="21803" xr:uid="{00000000-0005-0000-0000-0000536F0000}"/>
    <cellStyle name="Normal 41 5 4 6 3 2" xfId="43440" xr:uid="{00000000-0005-0000-0000-0000546F0000}"/>
    <cellStyle name="Normal 41 5 4 6 4" xfId="37453" xr:uid="{00000000-0005-0000-0000-0000556F0000}"/>
    <cellStyle name="Normal 41 5 4 7" xfId="24785" xr:uid="{00000000-0005-0000-0000-0000566F0000}"/>
    <cellStyle name="Normal 41 5 4 7 2" xfId="46405" xr:uid="{00000000-0005-0000-0000-0000576F0000}"/>
    <cellStyle name="Normal 41 5 4 8" xfId="18818" xr:uid="{00000000-0005-0000-0000-0000586F0000}"/>
    <cellStyle name="Normal 41 5 4 8 2" xfId="40460" xr:uid="{00000000-0005-0000-0000-0000596F0000}"/>
    <cellStyle name="Normal 41 5 4 9" xfId="31700" xr:uid="{00000000-0005-0000-0000-00005A6F0000}"/>
    <cellStyle name="Normal 41 5 5" xfId="8207" xr:uid="{00000000-0005-0000-0000-00005B6F0000}"/>
    <cellStyle name="Normal 41 5 5 2" xfId="13117" xr:uid="{00000000-0005-0000-0000-00005C6F0000}"/>
    <cellStyle name="Normal 41 5 5 2 2" xfId="14116" xr:uid="{00000000-0005-0000-0000-00005D6F0000}"/>
    <cellStyle name="Normal 41 5 5 2 2 2" xfId="17201" xr:uid="{00000000-0005-0000-0000-00005E6F0000}"/>
    <cellStyle name="Normal 41 5 5 2 2 2 2" xfId="29170" xr:uid="{00000000-0005-0000-0000-00005F6F0000}"/>
    <cellStyle name="Normal 41 5 5 2 2 2 2 2" xfId="50776" xr:uid="{00000000-0005-0000-0000-0000606F0000}"/>
    <cellStyle name="Normal 41 5 5 2 2 2 3" xfId="23203" xr:uid="{00000000-0005-0000-0000-0000616F0000}"/>
    <cellStyle name="Normal 41 5 5 2 2 2 3 2" xfId="44840" xr:uid="{00000000-0005-0000-0000-0000626F0000}"/>
    <cellStyle name="Normal 41 5 5 2 2 2 4" xfId="38856" xr:uid="{00000000-0005-0000-0000-0000636F0000}"/>
    <cellStyle name="Normal 41 5 5 2 2 3" xfId="26188" xr:uid="{00000000-0005-0000-0000-0000646F0000}"/>
    <cellStyle name="Normal 41 5 5 2 2 3 2" xfId="47802" xr:uid="{00000000-0005-0000-0000-0000656F0000}"/>
    <cellStyle name="Normal 41 5 5 2 2 4" xfId="20221" xr:uid="{00000000-0005-0000-0000-0000666F0000}"/>
    <cellStyle name="Normal 41 5 5 2 2 4 2" xfId="41863" xr:uid="{00000000-0005-0000-0000-0000676F0000}"/>
    <cellStyle name="Normal 41 5 5 2 2 5" xfId="35853" xr:uid="{00000000-0005-0000-0000-0000686F0000}"/>
    <cellStyle name="Normal 41 5 5 2 3" xfId="15090" xr:uid="{00000000-0005-0000-0000-0000696F0000}"/>
    <cellStyle name="Normal 41 5 5 2 3 2" xfId="18175" xr:uid="{00000000-0005-0000-0000-00006A6F0000}"/>
    <cellStyle name="Normal 41 5 5 2 3 2 2" xfId="30142" xr:uid="{00000000-0005-0000-0000-00006B6F0000}"/>
    <cellStyle name="Normal 41 5 5 2 3 2 2 2" xfId="51748" xr:uid="{00000000-0005-0000-0000-00006C6F0000}"/>
    <cellStyle name="Normal 41 5 5 2 3 2 3" xfId="24175" xr:uid="{00000000-0005-0000-0000-00006D6F0000}"/>
    <cellStyle name="Normal 41 5 5 2 3 2 3 2" xfId="45812" xr:uid="{00000000-0005-0000-0000-00006E6F0000}"/>
    <cellStyle name="Normal 41 5 5 2 3 2 4" xfId="39830" xr:uid="{00000000-0005-0000-0000-00006F6F0000}"/>
    <cellStyle name="Normal 41 5 5 2 3 3" xfId="27160" xr:uid="{00000000-0005-0000-0000-0000706F0000}"/>
    <cellStyle name="Normal 41 5 5 2 3 3 2" xfId="48774" xr:uid="{00000000-0005-0000-0000-0000716F0000}"/>
    <cellStyle name="Normal 41 5 5 2 3 4" xfId="21193" xr:uid="{00000000-0005-0000-0000-0000726F0000}"/>
    <cellStyle name="Normal 41 5 5 2 3 4 2" xfId="42835" xr:uid="{00000000-0005-0000-0000-0000736F0000}"/>
    <cellStyle name="Normal 41 5 5 2 3 5" xfId="36827" xr:uid="{00000000-0005-0000-0000-0000746F0000}"/>
    <cellStyle name="Normal 41 5 5 2 4" xfId="16224" xr:uid="{00000000-0005-0000-0000-0000756F0000}"/>
    <cellStyle name="Normal 41 5 5 2 4 2" xfId="28194" xr:uid="{00000000-0005-0000-0000-0000766F0000}"/>
    <cellStyle name="Normal 41 5 5 2 4 2 2" xfId="49800" xr:uid="{00000000-0005-0000-0000-0000776F0000}"/>
    <cellStyle name="Normal 41 5 5 2 4 3" xfId="22227" xr:uid="{00000000-0005-0000-0000-0000786F0000}"/>
    <cellStyle name="Normal 41 5 5 2 4 3 2" xfId="43864" xr:uid="{00000000-0005-0000-0000-0000796F0000}"/>
    <cellStyle name="Normal 41 5 5 2 4 4" xfId="37879" xr:uid="{00000000-0005-0000-0000-00007A6F0000}"/>
    <cellStyle name="Normal 41 5 5 2 5" xfId="25212" xr:uid="{00000000-0005-0000-0000-00007B6F0000}"/>
    <cellStyle name="Normal 41 5 5 2 5 2" xfId="46829" xr:uid="{00000000-0005-0000-0000-00007C6F0000}"/>
    <cellStyle name="Normal 41 5 5 2 6" xfId="19245" xr:uid="{00000000-0005-0000-0000-00007D6F0000}"/>
    <cellStyle name="Normal 41 5 5 2 6 2" xfId="40887" xr:uid="{00000000-0005-0000-0000-00007E6F0000}"/>
    <cellStyle name="Normal 41 5 5 2 7" xfId="34873" xr:uid="{00000000-0005-0000-0000-00007F6F0000}"/>
    <cellStyle name="Normal 41 5 5 3" xfId="13437" xr:uid="{00000000-0005-0000-0000-0000806F0000}"/>
    <cellStyle name="Normal 41 5 5 3 2" xfId="14436" xr:uid="{00000000-0005-0000-0000-0000816F0000}"/>
    <cellStyle name="Normal 41 5 5 3 2 2" xfId="17521" xr:uid="{00000000-0005-0000-0000-0000826F0000}"/>
    <cellStyle name="Normal 41 5 5 3 2 2 2" xfId="29490" xr:uid="{00000000-0005-0000-0000-0000836F0000}"/>
    <cellStyle name="Normal 41 5 5 3 2 2 2 2" xfId="51096" xr:uid="{00000000-0005-0000-0000-0000846F0000}"/>
    <cellStyle name="Normal 41 5 5 3 2 2 3" xfId="23523" xr:uid="{00000000-0005-0000-0000-0000856F0000}"/>
    <cellStyle name="Normal 41 5 5 3 2 2 3 2" xfId="45160" xr:uid="{00000000-0005-0000-0000-0000866F0000}"/>
    <cellStyle name="Normal 41 5 5 3 2 2 4" xfId="39176" xr:uid="{00000000-0005-0000-0000-0000876F0000}"/>
    <cellStyle name="Normal 41 5 5 3 2 3" xfId="26508" xr:uid="{00000000-0005-0000-0000-0000886F0000}"/>
    <cellStyle name="Normal 41 5 5 3 2 3 2" xfId="48122" xr:uid="{00000000-0005-0000-0000-0000896F0000}"/>
    <cellStyle name="Normal 41 5 5 3 2 4" xfId="20541" xr:uid="{00000000-0005-0000-0000-00008A6F0000}"/>
    <cellStyle name="Normal 41 5 5 3 2 4 2" xfId="42183" xr:uid="{00000000-0005-0000-0000-00008B6F0000}"/>
    <cellStyle name="Normal 41 5 5 3 2 5" xfId="36173" xr:uid="{00000000-0005-0000-0000-00008C6F0000}"/>
    <cellStyle name="Normal 41 5 5 3 3" xfId="15410" xr:uid="{00000000-0005-0000-0000-00008D6F0000}"/>
    <cellStyle name="Normal 41 5 5 3 3 2" xfId="18495" xr:uid="{00000000-0005-0000-0000-00008E6F0000}"/>
    <cellStyle name="Normal 41 5 5 3 3 2 2" xfId="30462" xr:uid="{00000000-0005-0000-0000-00008F6F0000}"/>
    <cellStyle name="Normal 41 5 5 3 3 2 2 2" xfId="52068" xr:uid="{00000000-0005-0000-0000-0000906F0000}"/>
    <cellStyle name="Normal 41 5 5 3 3 2 3" xfId="24495" xr:uid="{00000000-0005-0000-0000-0000916F0000}"/>
    <cellStyle name="Normal 41 5 5 3 3 2 3 2" xfId="46132" xr:uid="{00000000-0005-0000-0000-0000926F0000}"/>
    <cellStyle name="Normal 41 5 5 3 3 2 4" xfId="40150" xr:uid="{00000000-0005-0000-0000-0000936F0000}"/>
    <cellStyle name="Normal 41 5 5 3 3 3" xfId="27480" xr:uid="{00000000-0005-0000-0000-0000946F0000}"/>
    <cellStyle name="Normal 41 5 5 3 3 3 2" xfId="49094" xr:uid="{00000000-0005-0000-0000-0000956F0000}"/>
    <cellStyle name="Normal 41 5 5 3 3 4" xfId="21513" xr:uid="{00000000-0005-0000-0000-0000966F0000}"/>
    <cellStyle name="Normal 41 5 5 3 3 4 2" xfId="43155" xr:uid="{00000000-0005-0000-0000-0000976F0000}"/>
    <cellStyle name="Normal 41 5 5 3 3 5" xfId="37147" xr:uid="{00000000-0005-0000-0000-0000986F0000}"/>
    <cellStyle name="Normal 41 5 5 3 4" xfId="16544" xr:uid="{00000000-0005-0000-0000-0000996F0000}"/>
    <cellStyle name="Normal 41 5 5 3 4 2" xfId="28514" xr:uid="{00000000-0005-0000-0000-00009A6F0000}"/>
    <cellStyle name="Normal 41 5 5 3 4 2 2" xfId="50120" xr:uid="{00000000-0005-0000-0000-00009B6F0000}"/>
    <cellStyle name="Normal 41 5 5 3 4 3" xfId="22547" xr:uid="{00000000-0005-0000-0000-00009C6F0000}"/>
    <cellStyle name="Normal 41 5 5 3 4 3 2" xfId="44184" xr:uid="{00000000-0005-0000-0000-00009D6F0000}"/>
    <cellStyle name="Normal 41 5 5 3 4 4" xfId="38199" xr:uid="{00000000-0005-0000-0000-00009E6F0000}"/>
    <cellStyle name="Normal 41 5 5 3 5" xfId="25532" xr:uid="{00000000-0005-0000-0000-00009F6F0000}"/>
    <cellStyle name="Normal 41 5 5 3 5 2" xfId="47149" xr:uid="{00000000-0005-0000-0000-0000A06F0000}"/>
    <cellStyle name="Normal 41 5 5 3 6" xfId="19565" xr:uid="{00000000-0005-0000-0000-0000A16F0000}"/>
    <cellStyle name="Normal 41 5 5 3 6 2" xfId="41207" xr:uid="{00000000-0005-0000-0000-0000A26F0000}"/>
    <cellStyle name="Normal 41 5 5 3 7" xfId="35193" xr:uid="{00000000-0005-0000-0000-0000A36F0000}"/>
    <cellStyle name="Normal 41 5 5 4" xfId="13795" xr:uid="{00000000-0005-0000-0000-0000A46F0000}"/>
    <cellStyle name="Normal 41 5 5 4 2" xfId="16881" xr:uid="{00000000-0005-0000-0000-0000A56F0000}"/>
    <cellStyle name="Normal 41 5 5 4 2 2" xfId="28850" xr:uid="{00000000-0005-0000-0000-0000A66F0000}"/>
    <cellStyle name="Normal 41 5 5 4 2 2 2" xfId="50456" xr:uid="{00000000-0005-0000-0000-0000A76F0000}"/>
    <cellStyle name="Normal 41 5 5 4 2 3" xfId="22883" xr:uid="{00000000-0005-0000-0000-0000A86F0000}"/>
    <cellStyle name="Normal 41 5 5 4 2 3 2" xfId="44520" xr:uid="{00000000-0005-0000-0000-0000A96F0000}"/>
    <cellStyle name="Normal 41 5 5 4 2 4" xfId="38536" xr:uid="{00000000-0005-0000-0000-0000AA6F0000}"/>
    <cellStyle name="Normal 41 5 5 4 3" xfId="25868" xr:uid="{00000000-0005-0000-0000-0000AB6F0000}"/>
    <cellStyle name="Normal 41 5 5 4 3 2" xfId="47482" xr:uid="{00000000-0005-0000-0000-0000AC6F0000}"/>
    <cellStyle name="Normal 41 5 5 4 4" xfId="19901" xr:uid="{00000000-0005-0000-0000-0000AD6F0000}"/>
    <cellStyle name="Normal 41 5 5 4 4 2" xfId="41543" xr:uid="{00000000-0005-0000-0000-0000AE6F0000}"/>
    <cellStyle name="Normal 41 5 5 4 5" xfId="35532" xr:uid="{00000000-0005-0000-0000-0000AF6F0000}"/>
    <cellStyle name="Normal 41 5 5 5" xfId="14769" xr:uid="{00000000-0005-0000-0000-0000B06F0000}"/>
    <cellStyle name="Normal 41 5 5 5 2" xfId="17854" xr:uid="{00000000-0005-0000-0000-0000B16F0000}"/>
    <cellStyle name="Normal 41 5 5 5 2 2" xfId="29822" xr:uid="{00000000-0005-0000-0000-0000B26F0000}"/>
    <cellStyle name="Normal 41 5 5 5 2 2 2" xfId="51428" xr:uid="{00000000-0005-0000-0000-0000B36F0000}"/>
    <cellStyle name="Normal 41 5 5 5 2 3" xfId="23855" xr:uid="{00000000-0005-0000-0000-0000B46F0000}"/>
    <cellStyle name="Normal 41 5 5 5 2 3 2" xfId="45492" xr:uid="{00000000-0005-0000-0000-0000B56F0000}"/>
    <cellStyle name="Normal 41 5 5 5 2 4" xfId="39509" xr:uid="{00000000-0005-0000-0000-0000B66F0000}"/>
    <cellStyle name="Normal 41 5 5 5 3" xfId="26840" xr:uid="{00000000-0005-0000-0000-0000B76F0000}"/>
    <cellStyle name="Normal 41 5 5 5 3 2" xfId="48454" xr:uid="{00000000-0005-0000-0000-0000B86F0000}"/>
    <cellStyle name="Normal 41 5 5 5 4" xfId="20873" xr:uid="{00000000-0005-0000-0000-0000B96F0000}"/>
    <cellStyle name="Normal 41 5 5 5 4 2" xfId="42515" xr:uid="{00000000-0005-0000-0000-0000BA6F0000}"/>
    <cellStyle name="Normal 41 5 5 5 5" xfId="36506" xr:uid="{00000000-0005-0000-0000-0000BB6F0000}"/>
    <cellStyle name="Normal 41 5 5 6" xfId="15882" xr:uid="{00000000-0005-0000-0000-0000BC6F0000}"/>
    <cellStyle name="Normal 41 5 5 6 2" xfId="27854" xr:uid="{00000000-0005-0000-0000-0000BD6F0000}"/>
    <cellStyle name="Normal 41 5 5 6 2 2" xfId="49460" xr:uid="{00000000-0005-0000-0000-0000BE6F0000}"/>
    <cellStyle name="Normal 41 5 5 6 3" xfId="21887" xr:uid="{00000000-0005-0000-0000-0000BF6F0000}"/>
    <cellStyle name="Normal 41 5 5 6 3 2" xfId="43524" xr:uid="{00000000-0005-0000-0000-0000C06F0000}"/>
    <cellStyle name="Normal 41 5 5 6 4" xfId="37537" xr:uid="{00000000-0005-0000-0000-0000C16F0000}"/>
    <cellStyle name="Normal 41 5 5 7" xfId="24869" xr:uid="{00000000-0005-0000-0000-0000C26F0000}"/>
    <cellStyle name="Normal 41 5 5 7 2" xfId="46489" xr:uid="{00000000-0005-0000-0000-0000C36F0000}"/>
    <cellStyle name="Normal 41 5 5 8" xfId="18902" xr:uid="{00000000-0005-0000-0000-0000C46F0000}"/>
    <cellStyle name="Normal 41 5 5 8 2" xfId="40544" xr:uid="{00000000-0005-0000-0000-0000C56F0000}"/>
    <cellStyle name="Normal 41 5 5 9" xfId="31872" xr:uid="{00000000-0005-0000-0000-0000C66F0000}"/>
    <cellStyle name="Normal 41 5 6" xfId="7859" xr:uid="{00000000-0005-0000-0000-0000C76F0000}"/>
    <cellStyle name="Normal 41 5 6 2" xfId="13084" xr:uid="{00000000-0005-0000-0000-0000C86F0000}"/>
    <cellStyle name="Normal 41 5 6 2 2" xfId="14083" xr:uid="{00000000-0005-0000-0000-0000C96F0000}"/>
    <cellStyle name="Normal 41 5 6 2 2 2" xfId="17168" xr:uid="{00000000-0005-0000-0000-0000CA6F0000}"/>
    <cellStyle name="Normal 41 5 6 2 2 2 2" xfId="29137" xr:uid="{00000000-0005-0000-0000-0000CB6F0000}"/>
    <cellStyle name="Normal 41 5 6 2 2 2 2 2" xfId="50743" xr:uid="{00000000-0005-0000-0000-0000CC6F0000}"/>
    <cellStyle name="Normal 41 5 6 2 2 2 3" xfId="23170" xr:uid="{00000000-0005-0000-0000-0000CD6F0000}"/>
    <cellStyle name="Normal 41 5 6 2 2 2 3 2" xfId="44807" xr:uid="{00000000-0005-0000-0000-0000CE6F0000}"/>
    <cellStyle name="Normal 41 5 6 2 2 2 4" xfId="38823" xr:uid="{00000000-0005-0000-0000-0000CF6F0000}"/>
    <cellStyle name="Normal 41 5 6 2 2 3" xfId="26155" xr:uid="{00000000-0005-0000-0000-0000D06F0000}"/>
    <cellStyle name="Normal 41 5 6 2 2 3 2" xfId="47769" xr:uid="{00000000-0005-0000-0000-0000D16F0000}"/>
    <cellStyle name="Normal 41 5 6 2 2 4" xfId="20188" xr:uid="{00000000-0005-0000-0000-0000D26F0000}"/>
    <cellStyle name="Normal 41 5 6 2 2 4 2" xfId="41830" xr:uid="{00000000-0005-0000-0000-0000D36F0000}"/>
    <cellStyle name="Normal 41 5 6 2 2 5" xfId="35820" xr:uid="{00000000-0005-0000-0000-0000D46F0000}"/>
    <cellStyle name="Normal 41 5 6 2 3" xfId="15057" xr:uid="{00000000-0005-0000-0000-0000D56F0000}"/>
    <cellStyle name="Normal 41 5 6 2 3 2" xfId="18142" xr:uid="{00000000-0005-0000-0000-0000D66F0000}"/>
    <cellStyle name="Normal 41 5 6 2 3 2 2" xfId="30109" xr:uid="{00000000-0005-0000-0000-0000D76F0000}"/>
    <cellStyle name="Normal 41 5 6 2 3 2 2 2" xfId="51715" xr:uid="{00000000-0005-0000-0000-0000D86F0000}"/>
    <cellStyle name="Normal 41 5 6 2 3 2 3" xfId="24142" xr:uid="{00000000-0005-0000-0000-0000D96F0000}"/>
    <cellStyle name="Normal 41 5 6 2 3 2 3 2" xfId="45779" xr:uid="{00000000-0005-0000-0000-0000DA6F0000}"/>
    <cellStyle name="Normal 41 5 6 2 3 2 4" xfId="39797" xr:uid="{00000000-0005-0000-0000-0000DB6F0000}"/>
    <cellStyle name="Normal 41 5 6 2 3 3" xfId="27127" xr:uid="{00000000-0005-0000-0000-0000DC6F0000}"/>
    <cellStyle name="Normal 41 5 6 2 3 3 2" xfId="48741" xr:uid="{00000000-0005-0000-0000-0000DD6F0000}"/>
    <cellStyle name="Normal 41 5 6 2 3 4" xfId="21160" xr:uid="{00000000-0005-0000-0000-0000DE6F0000}"/>
    <cellStyle name="Normal 41 5 6 2 3 4 2" xfId="42802" xr:uid="{00000000-0005-0000-0000-0000DF6F0000}"/>
    <cellStyle name="Normal 41 5 6 2 3 5" xfId="36794" xr:uid="{00000000-0005-0000-0000-0000E06F0000}"/>
    <cellStyle name="Normal 41 5 6 2 4" xfId="16191" xr:uid="{00000000-0005-0000-0000-0000E16F0000}"/>
    <cellStyle name="Normal 41 5 6 2 4 2" xfId="28161" xr:uid="{00000000-0005-0000-0000-0000E26F0000}"/>
    <cellStyle name="Normal 41 5 6 2 4 2 2" xfId="49767" xr:uid="{00000000-0005-0000-0000-0000E36F0000}"/>
    <cellStyle name="Normal 41 5 6 2 4 3" xfId="22194" xr:uid="{00000000-0005-0000-0000-0000E46F0000}"/>
    <cellStyle name="Normal 41 5 6 2 4 3 2" xfId="43831" xr:uid="{00000000-0005-0000-0000-0000E56F0000}"/>
    <cellStyle name="Normal 41 5 6 2 4 4" xfId="37846" xr:uid="{00000000-0005-0000-0000-0000E66F0000}"/>
    <cellStyle name="Normal 41 5 6 2 5" xfId="25179" xr:uid="{00000000-0005-0000-0000-0000E76F0000}"/>
    <cellStyle name="Normal 41 5 6 2 5 2" xfId="46796" xr:uid="{00000000-0005-0000-0000-0000E86F0000}"/>
    <cellStyle name="Normal 41 5 6 2 6" xfId="19212" xr:uid="{00000000-0005-0000-0000-0000E96F0000}"/>
    <cellStyle name="Normal 41 5 6 2 6 2" xfId="40854" xr:uid="{00000000-0005-0000-0000-0000EA6F0000}"/>
    <cellStyle name="Normal 41 5 6 2 7" xfId="34840" xr:uid="{00000000-0005-0000-0000-0000EB6F0000}"/>
    <cellStyle name="Normal 41 5 6 3" xfId="13404" xr:uid="{00000000-0005-0000-0000-0000EC6F0000}"/>
    <cellStyle name="Normal 41 5 6 3 2" xfId="14403" xr:uid="{00000000-0005-0000-0000-0000ED6F0000}"/>
    <cellStyle name="Normal 41 5 6 3 2 2" xfId="17488" xr:uid="{00000000-0005-0000-0000-0000EE6F0000}"/>
    <cellStyle name="Normal 41 5 6 3 2 2 2" xfId="29457" xr:uid="{00000000-0005-0000-0000-0000EF6F0000}"/>
    <cellStyle name="Normal 41 5 6 3 2 2 2 2" xfId="51063" xr:uid="{00000000-0005-0000-0000-0000F06F0000}"/>
    <cellStyle name="Normal 41 5 6 3 2 2 3" xfId="23490" xr:uid="{00000000-0005-0000-0000-0000F16F0000}"/>
    <cellStyle name="Normal 41 5 6 3 2 2 3 2" xfId="45127" xr:uid="{00000000-0005-0000-0000-0000F26F0000}"/>
    <cellStyle name="Normal 41 5 6 3 2 2 4" xfId="39143" xr:uid="{00000000-0005-0000-0000-0000F36F0000}"/>
    <cellStyle name="Normal 41 5 6 3 2 3" xfId="26475" xr:uid="{00000000-0005-0000-0000-0000F46F0000}"/>
    <cellStyle name="Normal 41 5 6 3 2 3 2" xfId="48089" xr:uid="{00000000-0005-0000-0000-0000F56F0000}"/>
    <cellStyle name="Normal 41 5 6 3 2 4" xfId="20508" xr:uid="{00000000-0005-0000-0000-0000F66F0000}"/>
    <cellStyle name="Normal 41 5 6 3 2 4 2" xfId="42150" xr:uid="{00000000-0005-0000-0000-0000F76F0000}"/>
    <cellStyle name="Normal 41 5 6 3 2 5" xfId="36140" xr:uid="{00000000-0005-0000-0000-0000F86F0000}"/>
    <cellStyle name="Normal 41 5 6 3 3" xfId="15377" xr:uid="{00000000-0005-0000-0000-0000F96F0000}"/>
    <cellStyle name="Normal 41 5 6 3 3 2" xfId="18462" xr:uid="{00000000-0005-0000-0000-0000FA6F0000}"/>
    <cellStyle name="Normal 41 5 6 3 3 2 2" xfId="30429" xr:uid="{00000000-0005-0000-0000-0000FB6F0000}"/>
    <cellStyle name="Normal 41 5 6 3 3 2 2 2" xfId="52035" xr:uid="{00000000-0005-0000-0000-0000FC6F0000}"/>
    <cellStyle name="Normal 41 5 6 3 3 2 3" xfId="24462" xr:uid="{00000000-0005-0000-0000-0000FD6F0000}"/>
    <cellStyle name="Normal 41 5 6 3 3 2 3 2" xfId="46099" xr:uid="{00000000-0005-0000-0000-0000FE6F0000}"/>
    <cellStyle name="Normal 41 5 6 3 3 2 4" xfId="40117" xr:uid="{00000000-0005-0000-0000-0000FF6F0000}"/>
    <cellStyle name="Normal 41 5 6 3 3 3" xfId="27447" xr:uid="{00000000-0005-0000-0000-000000700000}"/>
    <cellStyle name="Normal 41 5 6 3 3 3 2" xfId="49061" xr:uid="{00000000-0005-0000-0000-000001700000}"/>
    <cellStyle name="Normal 41 5 6 3 3 4" xfId="21480" xr:uid="{00000000-0005-0000-0000-000002700000}"/>
    <cellStyle name="Normal 41 5 6 3 3 4 2" xfId="43122" xr:uid="{00000000-0005-0000-0000-000003700000}"/>
    <cellStyle name="Normal 41 5 6 3 3 5" xfId="37114" xr:uid="{00000000-0005-0000-0000-000004700000}"/>
    <cellStyle name="Normal 41 5 6 3 4" xfId="16511" xr:uid="{00000000-0005-0000-0000-000005700000}"/>
    <cellStyle name="Normal 41 5 6 3 4 2" xfId="28481" xr:uid="{00000000-0005-0000-0000-000006700000}"/>
    <cellStyle name="Normal 41 5 6 3 4 2 2" xfId="50087" xr:uid="{00000000-0005-0000-0000-000007700000}"/>
    <cellStyle name="Normal 41 5 6 3 4 3" xfId="22514" xr:uid="{00000000-0005-0000-0000-000008700000}"/>
    <cellStyle name="Normal 41 5 6 3 4 3 2" xfId="44151" xr:uid="{00000000-0005-0000-0000-000009700000}"/>
    <cellStyle name="Normal 41 5 6 3 4 4" xfId="38166" xr:uid="{00000000-0005-0000-0000-00000A700000}"/>
    <cellStyle name="Normal 41 5 6 3 5" xfId="25499" xr:uid="{00000000-0005-0000-0000-00000B700000}"/>
    <cellStyle name="Normal 41 5 6 3 5 2" xfId="47116" xr:uid="{00000000-0005-0000-0000-00000C700000}"/>
    <cellStyle name="Normal 41 5 6 3 6" xfId="19532" xr:uid="{00000000-0005-0000-0000-00000D700000}"/>
    <cellStyle name="Normal 41 5 6 3 6 2" xfId="41174" xr:uid="{00000000-0005-0000-0000-00000E700000}"/>
    <cellStyle name="Normal 41 5 6 3 7" xfId="35160" xr:uid="{00000000-0005-0000-0000-00000F700000}"/>
    <cellStyle name="Normal 41 5 6 4" xfId="13762" xr:uid="{00000000-0005-0000-0000-000010700000}"/>
    <cellStyle name="Normal 41 5 6 4 2" xfId="16848" xr:uid="{00000000-0005-0000-0000-000011700000}"/>
    <cellStyle name="Normal 41 5 6 4 2 2" xfId="28817" xr:uid="{00000000-0005-0000-0000-000012700000}"/>
    <cellStyle name="Normal 41 5 6 4 2 2 2" xfId="50423" xr:uid="{00000000-0005-0000-0000-000013700000}"/>
    <cellStyle name="Normal 41 5 6 4 2 3" xfId="22850" xr:uid="{00000000-0005-0000-0000-000014700000}"/>
    <cellStyle name="Normal 41 5 6 4 2 3 2" xfId="44487" xr:uid="{00000000-0005-0000-0000-000015700000}"/>
    <cellStyle name="Normal 41 5 6 4 2 4" xfId="38503" xr:uid="{00000000-0005-0000-0000-000016700000}"/>
    <cellStyle name="Normal 41 5 6 4 3" xfId="25835" xr:uid="{00000000-0005-0000-0000-000017700000}"/>
    <cellStyle name="Normal 41 5 6 4 3 2" xfId="47449" xr:uid="{00000000-0005-0000-0000-000018700000}"/>
    <cellStyle name="Normal 41 5 6 4 4" xfId="19868" xr:uid="{00000000-0005-0000-0000-000019700000}"/>
    <cellStyle name="Normal 41 5 6 4 4 2" xfId="41510" xr:uid="{00000000-0005-0000-0000-00001A700000}"/>
    <cellStyle name="Normal 41 5 6 4 5" xfId="35499" xr:uid="{00000000-0005-0000-0000-00001B700000}"/>
    <cellStyle name="Normal 41 5 6 5" xfId="14736" xr:uid="{00000000-0005-0000-0000-00001C700000}"/>
    <cellStyle name="Normal 41 5 6 5 2" xfId="17821" xr:uid="{00000000-0005-0000-0000-00001D700000}"/>
    <cellStyle name="Normal 41 5 6 5 2 2" xfId="29789" xr:uid="{00000000-0005-0000-0000-00001E700000}"/>
    <cellStyle name="Normal 41 5 6 5 2 2 2" xfId="51395" xr:uid="{00000000-0005-0000-0000-00001F700000}"/>
    <cellStyle name="Normal 41 5 6 5 2 3" xfId="23822" xr:uid="{00000000-0005-0000-0000-000020700000}"/>
    <cellStyle name="Normal 41 5 6 5 2 3 2" xfId="45459" xr:uid="{00000000-0005-0000-0000-000021700000}"/>
    <cellStyle name="Normal 41 5 6 5 2 4" xfId="39476" xr:uid="{00000000-0005-0000-0000-000022700000}"/>
    <cellStyle name="Normal 41 5 6 5 3" xfId="26807" xr:uid="{00000000-0005-0000-0000-000023700000}"/>
    <cellStyle name="Normal 41 5 6 5 3 2" xfId="48421" xr:uid="{00000000-0005-0000-0000-000024700000}"/>
    <cellStyle name="Normal 41 5 6 5 4" xfId="20840" xr:uid="{00000000-0005-0000-0000-000025700000}"/>
    <cellStyle name="Normal 41 5 6 5 4 2" xfId="42482" xr:uid="{00000000-0005-0000-0000-000026700000}"/>
    <cellStyle name="Normal 41 5 6 5 5" xfId="36473" xr:uid="{00000000-0005-0000-0000-000027700000}"/>
    <cellStyle name="Normal 41 5 6 6" xfId="15849" xr:uid="{00000000-0005-0000-0000-000028700000}"/>
    <cellStyle name="Normal 41 5 6 6 2" xfId="27821" xr:uid="{00000000-0005-0000-0000-000029700000}"/>
    <cellStyle name="Normal 41 5 6 6 2 2" xfId="49427" xr:uid="{00000000-0005-0000-0000-00002A700000}"/>
    <cellStyle name="Normal 41 5 6 6 3" xfId="21854" xr:uid="{00000000-0005-0000-0000-00002B700000}"/>
    <cellStyle name="Normal 41 5 6 6 3 2" xfId="43491" xr:uid="{00000000-0005-0000-0000-00002C700000}"/>
    <cellStyle name="Normal 41 5 6 6 4" xfId="37504" xr:uid="{00000000-0005-0000-0000-00002D700000}"/>
    <cellStyle name="Normal 41 5 6 7" xfId="24836" xr:uid="{00000000-0005-0000-0000-00002E700000}"/>
    <cellStyle name="Normal 41 5 6 7 2" xfId="46456" xr:uid="{00000000-0005-0000-0000-00002F700000}"/>
    <cellStyle name="Normal 41 5 6 8" xfId="18869" xr:uid="{00000000-0005-0000-0000-000030700000}"/>
    <cellStyle name="Normal 41 5 6 8 2" xfId="40511" xr:uid="{00000000-0005-0000-0000-000031700000}"/>
    <cellStyle name="Normal 41 5 6 9" xfId="31826" xr:uid="{00000000-0005-0000-0000-000032700000}"/>
    <cellStyle name="Normal 41 5 7" xfId="8518" xr:uid="{00000000-0005-0000-0000-000033700000}"/>
    <cellStyle name="Normal 41 5 7 2" xfId="13160" xr:uid="{00000000-0005-0000-0000-000034700000}"/>
    <cellStyle name="Normal 41 5 7 2 2" xfId="14159" xr:uid="{00000000-0005-0000-0000-000035700000}"/>
    <cellStyle name="Normal 41 5 7 2 2 2" xfId="17244" xr:uid="{00000000-0005-0000-0000-000036700000}"/>
    <cellStyle name="Normal 41 5 7 2 2 2 2" xfId="29213" xr:uid="{00000000-0005-0000-0000-000037700000}"/>
    <cellStyle name="Normal 41 5 7 2 2 2 2 2" xfId="50819" xr:uid="{00000000-0005-0000-0000-000038700000}"/>
    <cellStyle name="Normal 41 5 7 2 2 2 3" xfId="23246" xr:uid="{00000000-0005-0000-0000-000039700000}"/>
    <cellStyle name="Normal 41 5 7 2 2 2 3 2" xfId="44883" xr:uid="{00000000-0005-0000-0000-00003A700000}"/>
    <cellStyle name="Normal 41 5 7 2 2 2 4" xfId="38899" xr:uid="{00000000-0005-0000-0000-00003B700000}"/>
    <cellStyle name="Normal 41 5 7 2 2 3" xfId="26231" xr:uid="{00000000-0005-0000-0000-00003C700000}"/>
    <cellStyle name="Normal 41 5 7 2 2 3 2" xfId="47845" xr:uid="{00000000-0005-0000-0000-00003D700000}"/>
    <cellStyle name="Normal 41 5 7 2 2 4" xfId="20264" xr:uid="{00000000-0005-0000-0000-00003E700000}"/>
    <cellStyle name="Normal 41 5 7 2 2 4 2" xfId="41906" xr:uid="{00000000-0005-0000-0000-00003F700000}"/>
    <cellStyle name="Normal 41 5 7 2 2 5" xfId="35896" xr:uid="{00000000-0005-0000-0000-000040700000}"/>
    <cellStyle name="Normal 41 5 7 2 3" xfId="15133" xr:uid="{00000000-0005-0000-0000-000041700000}"/>
    <cellStyle name="Normal 41 5 7 2 3 2" xfId="18218" xr:uid="{00000000-0005-0000-0000-000042700000}"/>
    <cellStyle name="Normal 41 5 7 2 3 2 2" xfId="30185" xr:uid="{00000000-0005-0000-0000-000043700000}"/>
    <cellStyle name="Normal 41 5 7 2 3 2 2 2" xfId="51791" xr:uid="{00000000-0005-0000-0000-000044700000}"/>
    <cellStyle name="Normal 41 5 7 2 3 2 3" xfId="24218" xr:uid="{00000000-0005-0000-0000-000045700000}"/>
    <cellStyle name="Normal 41 5 7 2 3 2 3 2" xfId="45855" xr:uid="{00000000-0005-0000-0000-000046700000}"/>
    <cellStyle name="Normal 41 5 7 2 3 2 4" xfId="39873" xr:uid="{00000000-0005-0000-0000-000047700000}"/>
    <cellStyle name="Normal 41 5 7 2 3 3" xfId="27203" xr:uid="{00000000-0005-0000-0000-000048700000}"/>
    <cellStyle name="Normal 41 5 7 2 3 3 2" xfId="48817" xr:uid="{00000000-0005-0000-0000-000049700000}"/>
    <cellStyle name="Normal 41 5 7 2 3 4" xfId="21236" xr:uid="{00000000-0005-0000-0000-00004A700000}"/>
    <cellStyle name="Normal 41 5 7 2 3 4 2" xfId="42878" xr:uid="{00000000-0005-0000-0000-00004B700000}"/>
    <cellStyle name="Normal 41 5 7 2 3 5" xfId="36870" xr:uid="{00000000-0005-0000-0000-00004C700000}"/>
    <cellStyle name="Normal 41 5 7 2 4" xfId="16267" xr:uid="{00000000-0005-0000-0000-00004D700000}"/>
    <cellStyle name="Normal 41 5 7 2 4 2" xfId="28237" xr:uid="{00000000-0005-0000-0000-00004E700000}"/>
    <cellStyle name="Normal 41 5 7 2 4 2 2" xfId="49843" xr:uid="{00000000-0005-0000-0000-00004F700000}"/>
    <cellStyle name="Normal 41 5 7 2 4 3" xfId="22270" xr:uid="{00000000-0005-0000-0000-000050700000}"/>
    <cellStyle name="Normal 41 5 7 2 4 3 2" xfId="43907" xr:uid="{00000000-0005-0000-0000-000051700000}"/>
    <cellStyle name="Normal 41 5 7 2 4 4" xfId="37922" xr:uid="{00000000-0005-0000-0000-000052700000}"/>
    <cellStyle name="Normal 41 5 7 2 5" xfId="25255" xr:uid="{00000000-0005-0000-0000-000053700000}"/>
    <cellStyle name="Normal 41 5 7 2 5 2" xfId="46872" xr:uid="{00000000-0005-0000-0000-000054700000}"/>
    <cellStyle name="Normal 41 5 7 2 6" xfId="19288" xr:uid="{00000000-0005-0000-0000-000055700000}"/>
    <cellStyle name="Normal 41 5 7 2 6 2" xfId="40930" xr:uid="{00000000-0005-0000-0000-000056700000}"/>
    <cellStyle name="Normal 41 5 7 2 7" xfId="34916" xr:uid="{00000000-0005-0000-0000-000057700000}"/>
    <cellStyle name="Normal 41 5 7 3" xfId="13480" xr:uid="{00000000-0005-0000-0000-000058700000}"/>
    <cellStyle name="Normal 41 5 7 3 2" xfId="14479" xr:uid="{00000000-0005-0000-0000-000059700000}"/>
    <cellStyle name="Normal 41 5 7 3 2 2" xfId="17564" xr:uid="{00000000-0005-0000-0000-00005A700000}"/>
    <cellStyle name="Normal 41 5 7 3 2 2 2" xfId="29533" xr:uid="{00000000-0005-0000-0000-00005B700000}"/>
    <cellStyle name="Normal 41 5 7 3 2 2 2 2" xfId="51139" xr:uid="{00000000-0005-0000-0000-00005C700000}"/>
    <cellStyle name="Normal 41 5 7 3 2 2 3" xfId="23566" xr:uid="{00000000-0005-0000-0000-00005D700000}"/>
    <cellStyle name="Normal 41 5 7 3 2 2 3 2" xfId="45203" xr:uid="{00000000-0005-0000-0000-00005E700000}"/>
    <cellStyle name="Normal 41 5 7 3 2 2 4" xfId="39219" xr:uid="{00000000-0005-0000-0000-00005F700000}"/>
    <cellStyle name="Normal 41 5 7 3 2 3" xfId="26551" xr:uid="{00000000-0005-0000-0000-000060700000}"/>
    <cellStyle name="Normal 41 5 7 3 2 3 2" xfId="48165" xr:uid="{00000000-0005-0000-0000-000061700000}"/>
    <cellStyle name="Normal 41 5 7 3 2 4" xfId="20584" xr:uid="{00000000-0005-0000-0000-000062700000}"/>
    <cellStyle name="Normal 41 5 7 3 2 4 2" xfId="42226" xr:uid="{00000000-0005-0000-0000-000063700000}"/>
    <cellStyle name="Normal 41 5 7 3 2 5" xfId="36216" xr:uid="{00000000-0005-0000-0000-000064700000}"/>
    <cellStyle name="Normal 41 5 7 3 3" xfId="15453" xr:uid="{00000000-0005-0000-0000-000065700000}"/>
    <cellStyle name="Normal 41 5 7 3 3 2" xfId="18538" xr:uid="{00000000-0005-0000-0000-000066700000}"/>
    <cellStyle name="Normal 41 5 7 3 3 2 2" xfId="30505" xr:uid="{00000000-0005-0000-0000-000067700000}"/>
    <cellStyle name="Normal 41 5 7 3 3 2 2 2" xfId="52111" xr:uid="{00000000-0005-0000-0000-000068700000}"/>
    <cellStyle name="Normal 41 5 7 3 3 2 3" xfId="24538" xr:uid="{00000000-0005-0000-0000-000069700000}"/>
    <cellStyle name="Normal 41 5 7 3 3 2 3 2" xfId="46175" xr:uid="{00000000-0005-0000-0000-00006A700000}"/>
    <cellStyle name="Normal 41 5 7 3 3 2 4" xfId="40193" xr:uid="{00000000-0005-0000-0000-00006B700000}"/>
    <cellStyle name="Normal 41 5 7 3 3 3" xfId="27523" xr:uid="{00000000-0005-0000-0000-00006C700000}"/>
    <cellStyle name="Normal 41 5 7 3 3 3 2" xfId="49137" xr:uid="{00000000-0005-0000-0000-00006D700000}"/>
    <cellStyle name="Normal 41 5 7 3 3 4" xfId="21556" xr:uid="{00000000-0005-0000-0000-00006E700000}"/>
    <cellStyle name="Normal 41 5 7 3 3 4 2" xfId="43198" xr:uid="{00000000-0005-0000-0000-00006F700000}"/>
    <cellStyle name="Normal 41 5 7 3 3 5" xfId="37190" xr:uid="{00000000-0005-0000-0000-000070700000}"/>
    <cellStyle name="Normal 41 5 7 3 4" xfId="16587" xr:uid="{00000000-0005-0000-0000-000071700000}"/>
    <cellStyle name="Normal 41 5 7 3 4 2" xfId="28557" xr:uid="{00000000-0005-0000-0000-000072700000}"/>
    <cellStyle name="Normal 41 5 7 3 4 2 2" xfId="50163" xr:uid="{00000000-0005-0000-0000-000073700000}"/>
    <cellStyle name="Normal 41 5 7 3 4 3" xfId="22590" xr:uid="{00000000-0005-0000-0000-000074700000}"/>
    <cellStyle name="Normal 41 5 7 3 4 3 2" xfId="44227" xr:uid="{00000000-0005-0000-0000-000075700000}"/>
    <cellStyle name="Normal 41 5 7 3 4 4" xfId="38242" xr:uid="{00000000-0005-0000-0000-000076700000}"/>
    <cellStyle name="Normal 41 5 7 3 5" xfId="25575" xr:uid="{00000000-0005-0000-0000-000077700000}"/>
    <cellStyle name="Normal 41 5 7 3 5 2" xfId="47192" xr:uid="{00000000-0005-0000-0000-000078700000}"/>
    <cellStyle name="Normal 41 5 7 3 6" xfId="19608" xr:uid="{00000000-0005-0000-0000-000079700000}"/>
    <cellStyle name="Normal 41 5 7 3 6 2" xfId="41250" xr:uid="{00000000-0005-0000-0000-00007A700000}"/>
    <cellStyle name="Normal 41 5 7 3 7" xfId="35236" xr:uid="{00000000-0005-0000-0000-00007B700000}"/>
    <cellStyle name="Normal 41 5 7 4" xfId="13838" xr:uid="{00000000-0005-0000-0000-00007C700000}"/>
    <cellStyle name="Normal 41 5 7 4 2" xfId="16924" xr:uid="{00000000-0005-0000-0000-00007D700000}"/>
    <cellStyle name="Normal 41 5 7 4 2 2" xfId="28893" xr:uid="{00000000-0005-0000-0000-00007E700000}"/>
    <cellStyle name="Normal 41 5 7 4 2 2 2" xfId="50499" xr:uid="{00000000-0005-0000-0000-00007F700000}"/>
    <cellStyle name="Normal 41 5 7 4 2 3" xfId="22926" xr:uid="{00000000-0005-0000-0000-000080700000}"/>
    <cellStyle name="Normal 41 5 7 4 2 3 2" xfId="44563" xr:uid="{00000000-0005-0000-0000-000081700000}"/>
    <cellStyle name="Normal 41 5 7 4 2 4" xfId="38579" xr:uid="{00000000-0005-0000-0000-000082700000}"/>
    <cellStyle name="Normal 41 5 7 4 3" xfId="25911" xr:uid="{00000000-0005-0000-0000-000083700000}"/>
    <cellStyle name="Normal 41 5 7 4 3 2" xfId="47525" xr:uid="{00000000-0005-0000-0000-000084700000}"/>
    <cellStyle name="Normal 41 5 7 4 4" xfId="19944" xr:uid="{00000000-0005-0000-0000-000085700000}"/>
    <cellStyle name="Normal 41 5 7 4 4 2" xfId="41586" xr:uid="{00000000-0005-0000-0000-000086700000}"/>
    <cellStyle name="Normal 41 5 7 4 5" xfId="35575" xr:uid="{00000000-0005-0000-0000-000087700000}"/>
    <cellStyle name="Normal 41 5 7 5" xfId="14812" xr:uid="{00000000-0005-0000-0000-000088700000}"/>
    <cellStyle name="Normal 41 5 7 5 2" xfId="17897" xr:uid="{00000000-0005-0000-0000-000089700000}"/>
    <cellStyle name="Normal 41 5 7 5 2 2" xfId="29865" xr:uid="{00000000-0005-0000-0000-00008A700000}"/>
    <cellStyle name="Normal 41 5 7 5 2 2 2" xfId="51471" xr:uid="{00000000-0005-0000-0000-00008B700000}"/>
    <cellStyle name="Normal 41 5 7 5 2 3" xfId="23898" xr:uid="{00000000-0005-0000-0000-00008C700000}"/>
    <cellStyle name="Normal 41 5 7 5 2 3 2" xfId="45535" xr:uid="{00000000-0005-0000-0000-00008D700000}"/>
    <cellStyle name="Normal 41 5 7 5 2 4" xfId="39552" xr:uid="{00000000-0005-0000-0000-00008E700000}"/>
    <cellStyle name="Normal 41 5 7 5 3" xfId="26883" xr:uid="{00000000-0005-0000-0000-00008F700000}"/>
    <cellStyle name="Normal 41 5 7 5 3 2" xfId="48497" xr:uid="{00000000-0005-0000-0000-000090700000}"/>
    <cellStyle name="Normal 41 5 7 5 4" xfId="20916" xr:uid="{00000000-0005-0000-0000-000091700000}"/>
    <cellStyle name="Normal 41 5 7 5 4 2" xfId="42558" xr:uid="{00000000-0005-0000-0000-000092700000}"/>
    <cellStyle name="Normal 41 5 7 5 5" xfId="36549" xr:uid="{00000000-0005-0000-0000-000093700000}"/>
    <cellStyle name="Normal 41 5 7 6" xfId="15925" xr:uid="{00000000-0005-0000-0000-000094700000}"/>
    <cellStyle name="Normal 41 5 7 6 2" xfId="27897" xr:uid="{00000000-0005-0000-0000-000095700000}"/>
    <cellStyle name="Normal 41 5 7 6 2 2" xfId="49503" xr:uid="{00000000-0005-0000-0000-000096700000}"/>
    <cellStyle name="Normal 41 5 7 6 3" xfId="21930" xr:uid="{00000000-0005-0000-0000-000097700000}"/>
    <cellStyle name="Normal 41 5 7 6 3 2" xfId="43567" xr:uid="{00000000-0005-0000-0000-000098700000}"/>
    <cellStyle name="Normal 41 5 7 6 4" xfId="37580" xr:uid="{00000000-0005-0000-0000-000099700000}"/>
    <cellStyle name="Normal 41 5 7 7" xfId="24912" xr:uid="{00000000-0005-0000-0000-00009A700000}"/>
    <cellStyle name="Normal 41 5 7 7 2" xfId="46532" xr:uid="{00000000-0005-0000-0000-00009B700000}"/>
    <cellStyle name="Normal 41 5 7 8" xfId="18945" xr:uid="{00000000-0005-0000-0000-00009C700000}"/>
    <cellStyle name="Normal 41 5 7 8 2" xfId="40587" xr:uid="{00000000-0005-0000-0000-00009D700000}"/>
    <cellStyle name="Normal 41 5 7 9" xfId="31986" xr:uid="{00000000-0005-0000-0000-00009E700000}"/>
    <cellStyle name="Normal 41 5 8" xfId="12902" xr:uid="{00000000-0005-0000-0000-00009F700000}"/>
    <cellStyle name="Normal 41 5 8 2" xfId="13901" xr:uid="{00000000-0005-0000-0000-0000A0700000}"/>
    <cellStyle name="Normal 41 5 8 2 2" xfId="16986" xr:uid="{00000000-0005-0000-0000-0000A1700000}"/>
    <cellStyle name="Normal 41 5 8 2 2 2" xfId="28955" xr:uid="{00000000-0005-0000-0000-0000A2700000}"/>
    <cellStyle name="Normal 41 5 8 2 2 2 2" xfId="50561" xr:uid="{00000000-0005-0000-0000-0000A3700000}"/>
    <cellStyle name="Normal 41 5 8 2 2 3" xfId="22988" xr:uid="{00000000-0005-0000-0000-0000A4700000}"/>
    <cellStyle name="Normal 41 5 8 2 2 3 2" xfId="44625" xr:uid="{00000000-0005-0000-0000-0000A5700000}"/>
    <cellStyle name="Normal 41 5 8 2 2 4" xfId="38641" xr:uid="{00000000-0005-0000-0000-0000A6700000}"/>
    <cellStyle name="Normal 41 5 8 2 3" xfId="25973" xr:uid="{00000000-0005-0000-0000-0000A7700000}"/>
    <cellStyle name="Normal 41 5 8 2 3 2" xfId="47587" xr:uid="{00000000-0005-0000-0000-0000A8700000}"/>
    <cellStyle name="Normal 41 5 8 2 4" xfId="20006" xr:uid="{00000000-0005-0000-0000-0000A9700000}"/>
    <cellStyle name="Normal 41 5 8 2 4 2" xfId="41648" xr:uid="{00000000-0005-0000-0000-0000AA700000}"/>
    <cellStyle name="Normal 41 5 8 2 5" xfId="35638" xr:uid="{00000000-0005-0000-0000-0000AB700000}"/>
    <cellStyle name="Normal 41 5 8 3" xfId="14875" xr:uid="{00000000-0005-0000-0000-0000AC700000}"/>
    <cellStyle name="Normal 41 5 8 3 2" xfId="17960" xr:uid="{00000000-0005-0000-0000-0000AD700000}"/>
    <cellStyle name="Normal 41 5 8 3 2 2" xfId="29927" xr:uid="{00000000-0005-0000-0000-0000AE700000}"/>
    <cellStyle name="Normal 41 5 8 3 2 2 2" xfId="51533" xr:uid="{00000000-0005-0000-0000-0000AF700000}"/>
    <cellStyle name="Normal 41 5 8 3 2 3" xfId="23960" xr:uid="{00000000-0005-0000-0000-0000B0700000}"/>
    <cellStyle name="Normal 41 5 8 3 2 3 2" xfId="45597" xr:uid="{00000000-0005-0000-0000-0000B1700000}"/>
    <cellStyle name="Normal 41 5 8 3 2 4" xfId="39615" xr:uid="{00000000-0005-0000-0000-0000B2700000}"/>
    <cellStyle name="Normal 41 5 8 3 3" xfId="26945" xr:uid="{00000000-0005-0000-0000-0000B3700000}"/>
    <cellStyle name="Normal 41 5 8 3 3 2" xfId="48559" xr:uid="{00000000-0005-0000-0000-0000B4700000}"/>
    <cellStyle name="Normal 41 5 8 3 4" xfId="20978" xr:uid="{00000000-0005-0000-0000-0000B5700000}"/>
    <cellStyle name="Normal 41 5 8 3 4 2" xfId="42620" xr:uid="{00000000-0005-0000-0000-0000B6700000}"/>
    <cellStyle name="Normal 41 5 8 3 5" xfId="36612" xr:uid="{00000000-0005-0000-0000-0000B7700000}"/>
    <cellStyle name="Normal 41 5 8 4" xfId="16009" xr:uid="{00000000-0005-0000-0000-0000B8700000}"/>
    <cellStyle name="Normal 41 5 8 4 2" xfId="27979" xr:uid="{00000000-0005-0000-0000-0000B9700000}"/>
    <cellStyle name="Normal 41 5 8 4 2 2" xfId="49585" xr:uid="{00000000-0005-0000-0000-0000BA700000}"/>
    <cellStyle name="Normal 41 5 8 4 3" xfId="22012" xr:uid="{00000000-0005-0000-0000-0000BB700000}"/>
    <cellStyle name="Normal 41 5 8 4 3 2" xfId="43649" xr:uid="{00000000-0005-0000-0000-0000BC700000}"/>
    <cellStyle name="Normal 41 5 8 4 4" xfId="37664" xr:uid="{00000000-0005-0000-0000-0000BD700000}"/>
    <cellStyle name="Normal 41 5 8 5" xfId="24997" xr:uid="{00000000-0005-0000-0000-0000BE700000}"/>
    <cellStyle name="Normal 41 5 8 5 2" xfId="46614" xr:uid="{00000000-0005-0000-0000-0000BF700000}"/>
    <cellStyle name="Normal 41 5 8 6" xfId="19030" xr:uid="{00000000-0005-0000-0000-0000C0700000}"/>
    <cellStyle name="Normal 41 5 8 6 2" xfId="40672" xr:uid="{00000000-0005-0000-0000-0000C1700000}"/>
    <cellStyle name="Normal 41 5 8 7" xfId="34658" xr:uid="{00000000-0005-0000-0000-0000C2700000}"/>
    <cellStyle name="Normal 41 5 9" xfId="13222" xr:uid="{00000000-0005-0000-0000-0000C3700000}"/>
    <cellStyle name="Normal 41 5 9 2" xfId="14221" xr:uid="{00000000-0005-0000-0000-0000C4700000}"/>
    <cellStyle name="Normal 41 5 9 2 2" xfId="17306" xr:uid="{00000000-0005-0000-0000-0000C5700000}"/>
    <cellStyle name="Normal 41 5 9 2 2 2" xfId="29275" xr:uid="{00000000-0005-0000-0000-0000C6700000}"/>
    <cellStyle name="Normal 41 5 9 2 2 2 2" xfId="50881" xr:uid="{00000000-0005-0000-0000-0000C7700000}"/>
    <cellStyle name="Normal 41 5 9 2 2 3" xfId="23308" xr:uid="{00000000-0005-0000-0000-0000C8700000}"/>
    <cellStyle name="Normal 41 5 9 2 2 3 2" xfId="44945" xr:uid="{00000000-0005-0000-0000-0000C9700000}"/>
    <cellStyle name="Normal 41 5 9 2 2 4" xfId="38961" xr:uid="{00000000-0005-0000-0000-0000CA700000}"/>
    <cellStyle name="Normal 41 5 9 2 3" xfId="26293" xr:uid="{00000000-0005-0000-0000-0000CB700000}"/>
    <cellStyle name="Normal 41 5 9 2 3 2" xfId="47907" xr:uid="{00000000-0005-0000-0000-0000CC700000}"/>
    <cellStyle name="Normal 41 5 9 2 4" xfId="20326" xr:uid="{00000000-0005-0000-0000-0000CD700000}"/>
    <cellStyle name="Normal 41 5 9 2 4 2" xfId="41968" xr:uid="{00000000-0005-0000-0000-0000CE700000}"/>
    <cellStyle name="Normal 41 5 9 2 5" xfId="35958" xr:uid="{00000000-0005-0000-0000-0000CF700000}"/>
    <cellStyle name="Normal 41 5 9 3" xfId="15195" xr:uid="{00000000-0005-0000-0000-0000D0700000}"/>
    <cellStyle name="Normal 41 5 9 3 2" xfId="18280" xr:uid="{00000000-0005-0000-0000-0000D1700000}"/>
    <cellStyle name="Normal 41 5 9 3 2 2" xfId="30247" xr:uid="{00000000-0005-0000-0000-0000D2700000}"/>
    <cellStyle name="Normal 41 5 9 3 2 2 2" xfId="51853" xr:uid="{00000000-0005-0000-0000-0000D3700000}"/>
    <cellStyle name="Normal 41 5 9 3 2 3" xfId="24280" xr:uid="{00000000-0005-0000-0000-0000D4700000}"/>
    <cellStyle name="Normal 41 5 9 3 2 3 2" xfId="45917" xr:uid="{00000000-0005-0000-0000-0000D5700000}"/>
    <cellStyle name="Normal 41 5 9 3 2 4" xfId="39935" xr:uid="{00000000-0005-0000-0000-0000D6700000}"/>
    <cellStyle name="Normal 41 5 9 3 3" xfId="27265" xr:uid="{00000000-0005-0000-0000-0000D7700000}"/>
    <cellStyle name="Normal 41 5 9 3 3 2" xfId="48879" xr:uid="{00000000-0005-0000-0000-0000D8700000}"/>
    <cellStyle name="Normal 41 5 9 3 4" xfId="21298" xr:uid="{00000000-0005-0000-0000-0000D9700000}"/>
    <cellStyle name="Normal 41 5 9 3 4 2" xfId="42940" xr:uid="{00000000-0005-0000-0000-0000DA700000}"/>
    <cellStyle name="Normal 41 5 9 3 5" xfId="36932" xr:uid="{00000000-0005-0000-0000-0000DB700000}"/>
    <cellStyle name="Normal 41 5 9 4" xfId="16329" xr:uid="{00000000-0005-0000-0000-0000DC700000}"/>
    <cellStyle name="Normal 41 5 9 4 2" xfId="28299" xr:uid="{00000000-0005-0000-0000-0000DD700000}"/>
    <cellStyle name="Normal 41 5 9 4 2 2" xfId="49905" xr:uid="{00000000-0005-0000-0000-0000DE700000}"/>
    <cellStyle name="Normal 41 5 9 4 3" xfId="22332" xr:uid="{00000000-0005-0000-0000-0000DF700000}"/>
    <cellStyle name="Normal 41 5 9 4 3 2" xfId="43969" xr:uid="{00000000-0005-0000-0000-0000E0700000}"/>
    <cellStyle name="Normal 41 5 9 4 4" xfId="37984" xr:uid="{00000000-0005-0000-0000-0000E1700000}"/>
    <cellStyle name="Normal 41 5 9 5" xfId="25317" xr:uid="{00000000-0005-0000-0000-0000E2700000}"/>
    <cellStyle name="Normal 41 5 9 5 2" xfId="46934" xr:uid="{00000000-0005-0000-0000-0000E3700000}"/>
    <cellStyle name="Normal 41 5 9 6" xfId="19350" xr:uid="{00000000-0005-0000-0000-0000E4700000}"/>
    <cellStyle name="Normal 41 5 9 6 2" xfId="40992" xr:uid="{00000000-0005-0000-0000-0000E5700000}"/>
    <cellStyle name="Normal 41 5 9 7" xfId="34978" xr:uid="{00000000-0005-0000-0000-0000E6700000}"/>
    <cellStyle name="Normal 41 6" xfId="5667" xr:uid="{00000000-0005-0000-0000-0000E7700000}"/>
    <cellStyle name="Normal 41 6 10" xfId="13580" xr:uid="{00000000-0005-0000-0000-0000E8700000}"/>
    <cellStyle name="Normal 41 6 10 2" xfId="16666" xr:uid="{00000000-0005-0000-0000-0000E9700000}"/>
    <cellStyle name="Normal 41 6 10 2 2" xfId="28636" xr:uid="{00000000-0005-0000-0000-0000EA700000}"/>
    <cellStyle name="Normal 41 6 10 2 2 2" xfId="50242" xr:uid="{00000000-0005-0000-0000-0000EB700000}"/>
    <cellStyle name="Normal 41 6 10 2 3" xfId="22669" xr:uid="{00000000-0005-0000-0000-0000EC700000}"/>
    <cellStyle name="Normal 41 6 10 2 3 2" xfId="44306" xr:uid="{00000000-0005-0000-0000-0000ED700000}"/>
    <cellStyle name="Normal 41 6 10 2 4" xfId="38321" xr:uid="{00000000-0005-0000-0000-0000EE700000}"/>
    <cellStyle name="Normal 41 6 10 3" xfId="25654" xr:uid="{00000000-0005-0000-0000-0000EF700000}"/>
    <cellStyle name="Normal 41 6 10 3 2" xfId="47268" xr:uid="{00000000-0005-0000-0000-0000F0700000}"/>
    <cellStyle name="Normal 41 6 10 4" xfId="19687" xr:uid="{00000000-0005-0000-0000-0000F1700000}"/>
    <cellStyle name="Normal 41 6 10 4 2" xfId="41329" xr:uid="{00000000-0005-0000-0000-0000F2700000}"/>
    <cellStyle name="Normal 41 6 10 5" xfId="35317" xr:uid="{00000000-0005-0000-0000-0000F3700000}"/>
    <cellStyle name="Normal 41 6 11" xfId="14555" xr:uid="{00000000-0005-0000-0000-0000F4700000}"/>
    <cellStyle name="Normal 41 6 11 2" xfId="17640" xr:uid="{00000000-0005-0000-0000-0000F5700000}"/>
    <cellStyle name="Normal 41 6 11 2 2" xfId="29608" xr:uid="{00000000-0005-0000-0000-0000F6700000}"/>
    <cellStyle name="Normal 41 6 11 2 2 2" xfId="51214" xr:uid="{00000000-0005-0000-0000-0000F7700000}"/>
    <cellStyle name="Normal 41 6 11 2 3" xfId="23641" xr:uid="{00000000-0005-0000-0000-0000F8700000}"/>
    <cellStyle name="Normal 41 6 11 2 3 2" xfId="45278" xr:uid="{00000000-0005-0000-0000-0000F9700000}"/>
    <cellStyle name="Normal 41 6 11 2 4" xfId="39295" xr:uid="{00000000-0005-0000-0000-0000FA700000}"/>
    <cellStyle name="Normal 41 6 11 3" xfId="26626" xr:uid="{00000000-0005-0000-0000-0000FB700000}"/>
    <cellStyle name="Normal 41 6 11 3 2" xfId="48240" xr:uid="{00000000-0005-0000-0000-0000FC700000}"/>
    <cellStyle name="Normal 41 6 11 4" xfId="20659" xr:uid="{00000000-0005-0000-0000-0000FD700000}"/>
    <cellStyle name="Normal 41 6 11 4 2" xfId="42301" xr:uid="{00000000-0005-0000-0000-0000FE700000}"/>
    <cellStyle name="Normal 41 6 11 5" xfId="36292" xr:uid="{00000000-0005-0000-0000-0000FF700000}"/>
    <cellStyle name="Normal 41 6 12" xfId="15668" xr:uid="{00000000-0005-0000-0000-000000710000}"/>
    <cellStyle name="Normal 41 6 12 2" xfId="27640" xr:uid="{00000000-0005-0000-0000-000001710000}"/>
    <cellStyle name="Normal 41 6 12 2 2" xfId="49246" xr:uid="{00000000-0005-0000-0000-000002710000}"/>
    <cellStyle name="Normal 41 6 12 3" xfId="21673" xr:uid="{00000000-0005-0000-0000-000003710000}"/>
    <cellStyle name="Normal 41 6 12 3 2" xfId="43310" xr:uid="{00000000-0005-0000-0000-000004710000}"/>
    <cellStyle name="Normal 41 6 12 4" xfId="37323" xr:uid="{00000000-0005-0000-0000-000005710000}"/>
    <cellStyle name="Normal 41 6 13" xfId="24655" xr:uid="{00000000-0005-0000-0000-000006710000}"/>
    <cellStyle name="Normal 41 6 13 2" xfId="46275" xr:uid="{00000000-0005-0000-0000-000007710000}"/>
    <cellStyle name="Normal 41 6 14" xfId="18688" xr:uid="{00000000-0005-0000-0000-000008710000}"/>
    <cellStyle name="Normal 41 6 14 2" xfId="40330" xr:uid="{00000000-0005-0000-0000-000009710000}"/>
    <cellStyle name="Normal 41 6 15" xfId="31253" xr:uid="{00000000-0005-0000-0000-00000A710000}"/>
    <cellStyle name="Normal 41 6 2" xfId="7295" xr:uid="{00000000-0005-0000-0000-00000B710000}"/>
    <cellStyle name="Normal 41 6 2 2" xfId="12992" xr:uid="{00000000-0005-0000-0000-00000C710000}"/>
    <cellStyle name="Normal 41 6 2 2 2" xfId="13991" xr:uid="{00000000-0005-0000-0000-00000D710000}"/>
    <cellStyle name="Normal 41 6 2 2 2 2" xfId="17076" xr:uid="{00000000-0005-0000-0000-00000E710000}"/>
    <cellStyle name="Normal 41 6 2 2 2 2 2" xfId="29045" xr:uid="{00000000-0005-0000-0000-00000F710000}"/>
    <cellStyle name="Normal 41 6 2 2 2 2 2 2" xfId="50651" xr:uid="{00000000-0005-0000-0000-000010710000}"/>
    <cellStyle name="Normal 41 6 2 2 2 2 3" xfId="23078" xr:uid="{00000000-0005-0000-0000-000011710000}"/>
    <cellStyle name="Normal 41 6 2 2 2 2 3 2" xfId="44715" xr:uid="{00000000-0005-0000-0000-000012710000}"/>
    <cellStyle name="Normal 41 6 2 2 2 2 4" xfId="38731" xr:uid="{00000000-0005-0000-0000-000013710000}"/>
    <cellStyle name="Normal 41 6 2 2 2 3" xfId="26063" xr:uid="{00000000-0005-0000-0000-000014710000}"/>
    <cellStyle name="Normal 41 6 2 2 2 3 2" xfId="47677" xr:uid="{00000000-0005-0000-0000-000015710000}"/>
    <cellStyle name="Normal 41 6 2 2 2 4" xfId="20096" xr:uid="{00000000-0005-0000-0000-000016710000}"/>
    <cellStyle name="Normal 41 6 2 2 2 4 2" xfId="41738" xr:uid="{00000000-0005-0000-0000-000017710000}"/>
    <cellStyle name="Normal 41 6 2 2 2 5" xfId="35728" xr:uid="{00000000-0005-0000-0000-000018710000}"/>
    <cellStyle name="Normal 41 6 2 2 3" xfId="14965" xr:uid="{00000000-0005-0000-0000-000019710000}"/>
    <cellStyle name="Normal 41 6 2 2 3 2" xfId="18050" xr:uid="{00000000-0005-0000-0000-00001A710000}"/>
    <cellStyle name="Normal 41 6 2 2 3 2 2" xfId="30017" xr:uid="{00000000-0005-0000-0000-00001B710000}"/>
    <cellStyle name="Normal 41 6 2 2 3 2 2 2" xfId="51623" xr:uid="{00000000-0005-0000-0000-00001C710000}"/>
    <cellStyle name="Normal 41 6 2 2 3 2 3" xfId="24050" xr:uid="{00000000-0005-0000-0000-00001D710000}"/>
    <cellStyle name="Normal 41 6 2 2 3 2 3 2" xfId="45687" xr:uid="{00000000-0005-0000-0000-00001E710000}"/>
    <cellStyle name="Normal 41 6 2 2 3 2 4" xfId="39705" xr:uid="{00000000-0005-0000-0000-00001F710000}"/>
    <cellStyle name="Normal 41 6 2 2 3 3" xfId="27035" xr:uid="{00000000-0005-0000-0000-000020710000}"/>
    <cellStyle name="Normal 41 6 2 2 3 3 2" xfId="48649" xr:uid="{00000000-0005-0000-0000-000021710000}"/>
    <cellStyle name="Normal 41 6 2 2 3 4" xfId="21068" xr:uid="{00000000-0005-0000-0000-000022710000}"/>
    <cellStyle name="Normal 41 6 2 2 3 4 2" xfId="42710" xr:uid="{00000000-0005-0000-0000-000023710000}"/>
    <cellStyle name="Normal 41 6 2 2 3 5" xfId="36702" xr:uid="{00000000-0005-0000-0000-000024710000}"/>
    <cellStyle name="Normal 41 6 2 2 4" xfId="16099" xr:uid="{00000000-0005-0000-0000-000025710000}"/>
    <cellStyle name="Normal 41 6 2 2 4 2" xfId="28069" xr:uid="{00000000-0005-0000-0000-000026710000}"/>
    <cellStyle name="Normal 41 6 2 2 4 2 2" xfId="49675" xr:uid="{00000000-0005-0000-0000-000027710000}"/>
    <cellStyle name="Normal 41 6 2 2 4 3" xfId="22102" xr:uid="{00000000-0005-0000-0000-000028710000}"/>
    <cellStyle name="Normal 41 6 2 2 4 3 2" xfId="43739" xr:uid="{00000000-0005-0000-0000-000029710000}"/>
    <cellStyle name="Normal 41 6 2 2 4 4" xfId="37754" xr:uid="{00000000-0005-0000-0000-00002A710000}"/>
    <cellStyle name="Normal 41 6 2 2 5" xfId="25087" xr:uid="{00000000-0005-0000-0000-00002B710000}"/>
    <cellStyle name="Normal 41 6 2 2 5 2" xfId="46704" xr:uid="{00000000-0005-0000-0000-00002C710000}"/>
    <cellStyle name="Normal 41 6 2 2 6" xfId="19120" xr:uid="{00000000-0005-0000-0000-00002D710000}"/>
    <cellStyle name="Normal 41 6 2 2 6 2" xfId="40762" xr:uid="{00000000-0005-0000-0000-00002E710000}"/>
    <cellStyle name="Normal 41 6 2 2 7" xfId="34748" xr:uid="{00000000-0005-0000-0000-00002F710000}"/>
    <cellStyle name="Normal 41 6 2 3" xfId="13312" xr:uid="{00000000-0005-0000-0000-000030710000}"/>
    <cellStyle name="Normal 41 6 2 3 2" xfId="14311" xr:uid="{00000000-0005-0000-0000-000031710000}"/>
    <cellStyle name="Normal 41 6 2 3 2 2" xfId="17396" xr:uid="{00000000-0005-0000-0000-000032710000}"/>
    <cellStyle name="Normal 41 6 2 3 2 2 2" xfId="29365" xr:uid="{00000000-0005-0000-0000-000033710000}"/>
    <cellStyle name="Normal 41 6 2 3 2 2 2 2" xfId="50971" xr:uid="{00000000-0005-0000-0000-000034710000}"/>
    <cellStyle name="Normal 41 6 2 3 2 2 3" xfId="23398" xr:uid="{00000000-0005-0000-0000-000035710000}"/>
    <cellStyle name="Normal 41 6 2 3 2 2 3 2" xfId="45035" xr:uid="{00000000-0005-0000-0000-000036710000}"/>
    <cellStyle name="Normal 41 6 2 3 2 2 4" xfId="39051" xr:uid="{00000000-0005-0000-0000-000037710000}"/>
    <cellStyle name="Normal 41 6 2 3 2 3" xfId="26383" xr:uid="{00000000-0005-0000-0000-000038710000}"/>
    <cellStyle name="Normal 41 6 2 3 2 3 2" xfId="47997" xr:uid="{00000000-0005-0000-0000-000039710000}"/>
    <cellStyle name="Normal 41 6 2 3 2 4" xfId="20416" xr:uid="{00000000-0005-0000-0000-00003A710000}"/>
    <cellStyle name="Normal 41 6 2 3 2 4 2" xfId="42058" xr:uid="{00000000-0005-0000-0000-00003B710000}"/>
    <cellStyle name="Normal 41 6 2 3 2 5" xfId="36048" xr:uid="{00000000-0005-0000-0000-00003C710000}"/>
    <cellStyle name="Normal 41 6 2 3 3" xfId="15285" xr:uid="{00000000-0005-0000-0000-00003D710000}"/>
    <cellStyle name="Normal 41 6 2 3 3 2" xfId="18370" xr:uid="{00000000-0005-0000-0000-00003E710000}"/>
    <cellStyle name="Normal 41 6 2 3 3 2 2" xfId="30337" xr:uid="{00000000-0005-0000-0000-00003F710000}"/>
    <cellStyle name="Normal 41 6 2 3 3 2 2 2" xfId="51943" xr:uid="{00000000-0005-0000-0000-000040710000}"/>
    <cellStyle name="Normal 41 6 2 3 3 2 3" xfId="24370" xr:uid="{00000000-0005-0000-0000-000041710000}"/>
    <cellStyle name="Normal 41 6 2 3 3 2 3 2" xfId="46007" xr:uid="{00000000-0005-0000-0000-000042710000}"/>
    <cellStyle name="Normal 41 6 2 3 3 2 4" xfId="40025" xr:uid="{00000000-0005-0000-0000-000043710000}"/>
    <cellStyle name="Normal 41 6 2 3 3 3" xfId="27355" xr:uid="{00000000-0005-0000-0000-000044710000}"/>
    <cellStyle name="Normal 41 6 2 3 3 3 2" xfId="48969" xr:uid="{00000000-0005-0000-0000-000045710000}"/>
    <cellStyle name="Normal 41 6 2 3 3 4" xfId="21388" xr:uid="{00000000-0005-0000-0000-000046710000}"/>
    <cellStyle name="Normal 41 6 2 3 3 4 2" xfId="43030" xr:uid="{00000000-0005-0000-0000-000047710000}"/>
    <cellStyle name="Normal 41 6 2 3 3 5" xfId="37022" xr:uid="{00000000-0005-0000-0000-000048710000}"/>
    <cellStyle name="Normal 41 6 2 3 4" xfId="16419" xr:uid="{00000000-0005-0000-0000-000049710000}"/>
    <cellStyle name="Normal 41 6 2 3 4 2" xfId="28389" xr:uid="{00000000-0005-0000-0000-00004A710000}"/>
    <cellStyle name="Normal 41 6 2 3 4 2 2" xfId="49995" xr:uid="{00000000-0005-0000-0000-00004B710000}"/>
    <cellStyle name="Normal 41 6 2 3 4 3" xfId="22422" xr:uid="{00000000-0005-0000-0000-00004C710000}"/>
    <cellStyle name="Normal 41 6 2 3 4 3 2" xfId="44059" xr:uid="{00000000-0005-0000-0000-00004D710000}"/>
    <cellStyle name="Normal 41 6 2 3 4 4" xfId="38074" xr:uid="{00000000-0005-0000-0000-00004E710000}"/>
    <cellStyle name="Normal 41 6 2 3 5" xfId="25407" xr:uid="{00000000-0005-0000-0000-00004F710000}"/>
    <cellStyle name="Normal 41 6 2 3 5 2" xfId="47024" xr:uid="{00000000-0005-0000-0000-000050710000}"/>
    <cellStyle name="Normal 41 6 2 3 6" xfId="19440" xr:uid="{00000000-0005-0000-0000-000051710000}"/>
    <cellStyle name="Normal 41 6 2 3 6 2" xfId="41082" xr:uid="{00000000-0005-0000-0000-000052710000}"/>
    <cellStyle name="Normal 41 6 2 3 7" xfId="35068" xr:uid="{00000000-0005-0000-0000-000053710000}"/>
    <cellStyle name="Normal 41 6 2 4" xfId="13670" xr:uid="{00000000-0005-0000-0000-000054710000}"/>
    <cellStyle name="Normal 41 6 2 4 2" xfId="16756" xr:uid="{00000000-0005-0000-0000-000055710000}"/>
    <cellStyle name="Normal 41 6 2 4 2 2" xfId="28725" xr:uid="{00000000-0005-0000-0000-000056710000}"/>
    <cellStyle name="Normal 41 6 2 4 2 2 2" xfId="50331" xr:uid="{00000000-0005-0000-0000-000057710000}"/>
    <cellStyle name="Normal 41 6 2 4 2 3" xfId="22758" xr:uid="{00000000-0005-0000-0000-000058710000}"/>
    <cellStyle name="Normal 41 6 2 4 2 3 2" xfId="44395" xr:uid="{00000000-0005-0000-0000-000059710000}"/>
    <cellStyle name="Normal 41 6 2 4 2 4" xfId="38411" xr:uid="{00000000-0005-0000-0000-00005A710000}"/>
    <cellStyle name="Normal 41 6 2 4 3" xfId="25743" xr:uid="{00000000-0005-0000-0000-00005B710000}"/>
    <cellStyle name="Normal 41 6 2 4 3 2" xfId="47357" xr:uid="{00000000-0005-0000-0000-00005C710000}"/>
    <cellStyle name="Normal 41 6 2 4 4" xfId="19776" xr:uid="{00000000-0005-0000-0000-00005D710000}"/>
    <cellStyle name="Normal 41 6 2 4 4 2" xfId="41418" xr:uid="{00000000-0005-0000-0000-00005E710000}"/>
    <cellStyle name="Normal 41 6 2 4 5" xfId="35407" xr:uid="{00000000-0005-0000-0000-00005F710000}"/>
    <cellStyle name="Normal 41 6 2 5" xfId="14644" xr:uid="{00000000-0005-0000-0000-000060710000}"/>
    <cellStyle name="Normal 41 6 2 5 2" xfId="17729" xr:uid="{00000000-0005-0000-0000-000061710000}"/>
    <cellStyle name="Normal 41 6 2 5 2 2" xfId="29697" xr:uid="{00000000-0005-0000-0000-000062710000}"/>
    <cellStyle name="Normal 41 6 2 5 2 2 2" xfId="51303" xr:uid="{00000000-0005-0000-0000-000063710000}"/>
    <cellStyle name="Normal 41 6 2 5 2 3" xfId="23730" xr:uid="{00000000-0005-0000-0000-000064710000}"/>
    <cellStyle name="Normal 41 6 2 5 2 3 2" xfId="45367" xr:uid="{00000000-0005-0000-0000-000065710000}"/>
    <cellStyle name="Normal 41 6 2 5 2 4" xfId="39384" xr:uid="{00000000-0005-0000-0000-000066710000}"/>
    <cellStyle name="Normal 41 6 2 5 3" xfId="26715" xr:uid="{00000000-0005-0000-0000-000067710000}"/>
    <cellStyle name="Normal 41 6 2 5 3 2" xfId="48329" xr:uid="{00000000-0005-0000-0000-000068710000}"/>
    <cellStyle name="Normal 41 6 2 5 4" xfId="20748" xr:uid="{00000000-0005-0000-0000-000069710000}"/>
    <cellStyle name="Normal 41 6 2 5 4 2" xfId="42390" xr:uid="{00000000-0005-0000-0000-00006A710000}"/>
    <cellStyle name="Normal 41 6 2 5 5" xfId="36381" xr:uid="{00000000-0005-0000-0000-00006B710000}"/>
    <cellStyle name="Normal 41 6 2 6" xfId="15757" xr:uid="{00000000-0005-0000-0000-00006C710000}"/>
    <cellStyle name="Normal 41 6 2 6 2" xfId="27729" xr:uid="{00000000-0005-0000-0000-00006D710000}"/>
    <cellStyle name="Normal 41 6 2 6 2 2" xfId="49335" xr:uid="{00000000-0005-0000-0000-00006E710000}"/>
    <cellStyle name="Normal 41 6 2 6 3" xfId="21762" xr:uid="{00000000-0005-0000-0000-00006F710000}"/>
    <cellStyle name="Normal 41 6 2 6 3 2" xfId="43399" xr:uid="{00000000-0005-0000-0000-000070710000}"/>
    <cellStyle name="Normal 41 6 2 6 4" xfId="37412" xr:uid="{00000000-0005-0000-0000-000071710000}"/>
    <cellStyle name="Normal 41 6 2 7" xfId="24744" xr:uid="{00000000-0005-0000-0000-000072710000}"/>
    <cellStyle name="Normal 41 6 2 7 2" xfId="46364" xr:uid="{00000000-0005-0000-0000-000073710000}"/>
    <cellStyle name="Normal 41 6 2 8" xfId="18777" xr:uid="{00000000-0005-0000-0000-000074710000}"/>
    <cellStyle name="Normal 41 6 2 8 2" xfId="40419" xr:uid="{00000000-0005-0000-0000-000075710000}"/>
    <cellStyle name="Normal 41 6 2 9" xfId="31590" xr:uid="{00000000-0005-0000-0000-000076710000}"/>
    <cellStyle name="Normal 41 6 3" xfId="7005" xr:uid="{00000000-0005-0000-0000-000077710000}"/>
    <cellStyle name="Normal 41 6 3 2" xfId="12948" xr:uid="{00000000-0005-0000-0000-000078710000}"/>
    <cellStyle name="Normal 41 6 3 2 2" xfId="13947" xr:uid="{00000000-0005-0000-0000-000079710000}"/>
    <cellStyle name="Normal 41 6 3 2 2 2" xfId="17032" xr:uid="{00000000-0005-0000-0000-00007A710000}"/>
    <cellStyle name="Normal 41 6 3 2 2 2 2" xfId="29001" xr:uid="{00000000-0005-0000-0000-00007B710000}"/>
    <cellStyle name="Normal 41 6 3 2 2 2 2 2" xfId="50607" xr:uid="{00000000-0005-0000-0000-00007C710000}"/>
    <cellStyle name="Normal 41 6 3 2 2 2 3" xfId="23034" xr:uid="{00000000-0005-0000-0000-00007D710000}"/>
    <cellStyle name="Normal 41 6 3 2 2 2 3 2" xfId="44671" xr:uid="{00000000-0005-0000-0000-00007E710000}"/>
    <cellStyle name="Normal 41 6 3 2 2 2 4" xfId="38687" xr:uid="{00000000-0005-0000-0000-00007F710000}"/>
    <cellStyle name="Normal 41 6 3 2 2 3" xfId="26019" xr:uid="{00000000-0005-0000-0000-000080710000}"/>
    <cellStyle name="Normal 41 6 3 2 2 3 2" xfId="47633" xr:uid="{00000000-0005-0000-0000-000081710000}"/>
    <cellStyle name="Normal 41 6 3 2 2 4" xfId="20052" xr:uid="{00000000-0005-0000-0000-000082710000}"/>
    <cellStyle name="Normal 41 6 3 2 2 4 2" xfId="41694" xr:uid="{00000000-0005-0000-0000-000083710000}"/>
    <cellStyle name="Normal 41 6 3 2 2 5" xfId="35684" xr:uid="{00000000-0005-0000-0000-000084710000}"/>
    <cellStyle name="Normal 41 6 3 2 3" xfId="14921" xr:uid="{00000000-0005-0000-0000-000085710000}"/>
    <cellStyle name="Normal 41 6 3 2 3 2" xfId="18006" xr:uid="{00000000-0005-0000-0000-000086710000}"/>
    <cellStyle name="Normal 41 6 3 2 3 2 2" xfId="29973" xr:uid="{00000000-0005-0000-0000-000087710000}"/>
    <cellStyle name="Normal 41 6 3 2 3 2 2 2" xfId="51579" xr:uid="{00000000-0005-0000-0000-000088710000}"/>
    <cellStyle name="Normal 41 6 3 2 3 2 3" xfId="24006" xr:uid="{00000000-0005-0000-0000-000089710000}"/>
    <cellStyle name="Normal 41 6 3 2 3 2 3 2" xfId="45643" xr:uid="{00000000-0005-0000-0000-00008A710000}"/>
    <cellStyle name="Normal 41 6 3 2 3 2 4" xfId="39661" xr:uid="{00000000-0005-0000-0000-00008B710000}"/>
    <cellStyle name="Normal 41 6 3 2 3 3" xfId="26991" xr:uid="{00000000-0005-0000-0000-00008C710000}"/>
    <cellStyle name="Normal 41 6 3 2 3 3 2" xfId="48605" xr:uid="{00000000-0005-0000-0000-00008D710000}"/>
    <cellStyle name="Normal 41 6 3 2 3 4" xfId="21024" xr:uid="{00000000-0005-0000-0000-00008E710000}"/>
    <cellStyle name="Normal 41 6 3 2 3 4 2" xfId="42666" xr:uid="{00000000-0005-0000-0000-00008F710000}"/>
    <cellStyle name="Normal 41 6 3 2 3 5" xfId="36658" xr:uid="{00000000-0005-0000-0000-000090710000}"/>
    <cellStyle name="Normal 41 6 3 2 4" xfId="16055" xr:uid="{00000000-0005-0000-0000-000091710000}"/>
    <cellStyle name="Normal 41 6 3 2 4 2" xfId="28025" xr:uid="{00000000-0005-0000-0000-000092710000}"/>
    <cellStyle name="Normal 41 6 3 2 4 2 2" xfId="49631" xr:uid="{00000000-0005-0000-0000-000093710000}"/>
    <cellStyle name="Normal 41 6 3 2 4 3" xfId="22058" xr:uid="{00000000-0005-0000-0000-000094710000}"/>
    <cellStyle name="Normal 41 6 3 2 4 3 2" xfId="43695" xr:uid="{00000000-0005-0000-0000-000095710000}"/>
    <cellStyle name="Normal 41 6 3 2 4 4" xfId="37710" xr:uid="{00000000-0005-0000-0000-000096710000}"/>
    <cellStyle name="Normal 41 6 3 2 5" xfId="25043" xr:uid="{00000000-0005-0000-0000-000097710000}"/>
    <cellStyle name="Normal 41 6 3 2 5 2" xfId="46660" xr:uid="{00000000-0005-0000-0000-000098710000}"/>
    <cellStyle name="Normal 41 6 3 2 6" xfId="19076" xr:uid="{00000000-0005-0000-0000-000099710000}"/>
    <cellStyle name="Normal 41 6 3 2 6 2" xfId="40718" xr:uid="{00000000-0005-0000-0000-00009A710000}"/>
    <cellStyle name="Normal 41 6 3 2 7" xfId="34704" xr:uid="{00000000-0005-0000-0000-00009B710000}"/>
    <cellStyle name="Normal 41 6 3 3" xfId="13268" xr:uid="{00000000-0005-0000-0000-00009C710000}"/>
    <cellStyle name="Normal 41 6 3 3 2" xfId="14267" xr:uid="{00000000-0005-0000-0000-00009D710000}"/>
    <cellStyle name="Normal 41 6 3 3 2 2" xfId="17352" xr:uid="{00000000-0005-0000-0000-00009E710000}"/>
    <cellStyle name="Normal 41 6 3 3 2 2 2" xfId="29321" xr:uid="{00000000-0005-0000-0000-00009F710000}"/>
    <cellStyle name="Normal 41 6 3 3 2 2 2 2" xfId="50927" xr:uid="{00000000-0005-0000-0000-0000A0710000}"/>
    <cellStyle name="Normal 41 6 3 3 2 2 3" xfId="23354" xr:uid="{00000000-0005-0000-0000-0000A1710000}"/>
    <cellStyle name="Normal 41 6 3 3 2 2 3 2" xfId="44991" xr:uid="{00000000-0005-0000-0000-0000A2710000}"/>
    <cellStyle name="Normal 41 6 3 3 2 2 4" xfId="39007" xr:uid="{00000000-0005-0000-0000-0000A3710000}"/>
    <cellStyle name="Normal 41 6 3 3 2 3" xfId="26339" xr:uid="{00000000-0005-0000-0000-0000A4710000}"/>
    <cellStyle name="Normal 41 6 3 3 2 3 2" xfId="47953" xr:uid="{00000000-0005-0000-0000-0000A5710000}"/>
    <cellStyle name="Normal 41 6 3 3 2 4" xfId="20372" xr:uid="{00000000-0005-0000-0000-0000A6710000}"/>
    <cellStyle name="Normal 41 6 3 3 2 4 2" xfId="42014" xr:uid="{00000000-0005-0000-0000-0000A7710000}"/>
    <cellStyle name="Normal 41 6 3 3 2 5" xfId="36004" xr:uid="{00000000-0005-0000-0000-0000A8710000}"/>
    <cellStyle name="Normal 41 6 3 3 3" xfId="15241" xr:uid="{00000000-0005-0000-0000-0000A9710000}"/>
    <cellStyle name="Normal 41 6 3 3 3 2" xfId="18326" xr:uid="{00000000-0005-0000-0000-0000AA710000}"/>
    <cellStyle name="Normal 41 6 3 3 3 2 2" xfId="30293" xr:uid="{00000000-0005-0000-0000-0000AB710000}"/>
    <cellStyle name="Normal 41 6 3 3 3 2 2 2" xfId="51899" xr:uid="{00000000-0005-0000-0000-0000AC710000}"/>
    <cellStyle name="Normal 41 6 3 3 3 2 3" xfId="24326" xr:uid="{00000000-0005-0000-0000-0000AD710000}"/>
    <cellStyle name="Normal 41 6 3 3 3 2 3 2" xfId="45963" xr:uid="{00000000-0005-0000-0000-0000AE710000}"/>
    <cellStyle name="Normal 41 6 3 3 3 2 4" xfId="39981" xr:uid="{00000000-0005-0000-0000-0000AF710000}"/>
    <cellStyle name="Normal 41 6 3 3 3 3" xfId="27311" xr:uid="{00000000-0005-0000-0000-0000B0710000}"/>
    <cellStyle name="Normal 41 6 3 3 3 3 2" xfId="48925" xr:uid="{00000000-0005-0000-0000-0000B1710000}"/>
    <cellStyle name="Normal 41 6 3 3 3 4" xfId="21344" xr:uid="{00000000-0005-0000-0000-0000B2710000}"/>
    <cellStyle name="Normal 41 6 3 3 3 4 2" xfId="42986" xr:uid="{00000000-0005-0000-0000-0000B3710000}"/>
    <cellStyle name="Normal 41 6 3 3 3 5" xfId="36978" xr:uid="{00000000-0005-0000-0000-0000B4710000}"/>
    <cellStyle name="Normal 41 6 3 3 4" xfId="16375" xr:uid="{00000000-0005-0000-0000-0000B5710000}"/>
    <cellStyle name="Normal 41 6 3 3 4 2" xfId="28345" xr:uid="{00000000-0005-0000-0000-0000B6710000}"/>
    <cellStyle name="Normal 41 6 3 3 4 2 2" xfId="49951" xr:uid="{00000000-0005-0000-0000-0000B7710000}"/>
    <cellStyle name="Normal 41 6 3 3 4 3" xfId="22378" xr:uid="{00000000-0005-0000-0000-0000B8710000}"/>
    <cellStyle name="Normal 41 6 3 3 4 3 2" xfId="44015" xr:uid="{00000000-0005-0000-0000-0000B9710000}"/>
    <cellStyle name="Normal 41 6 3 3 4 4" xfId="38030" xr:uid="{00000000-0005-0000-0000-0000BA710000}"/>
    <cellStyle name="Normal 41 6 3 3 5" xfId="25363" xr:uid="{00000000-0005-0000-0000-0000BB710000}"/>
    <cellStyle name="Normal 41 6 3 3 5 2" xfId="46980" xr:uid="{00000000-0005-0000-0000-0000BC710000}"/>
    <cellStyle name="Normal 41 6 3 3 6" xfId="19396" xr:uid="{00000000-0005-0000-0000-0000BD710000}"/>
    <cellStyle name="Normal 41 6 3 3 6 2" xfId="41038" xr:uid="{00000000-0005-0000-0000-0000BE710000}"/>
    <cellStyle name="Normal 41 6 3 3 7" xfId="35024" xr:uid="{00000000-0005-0000-0000-0000BF710000}"/>
    <cellStyle name="Normal 41 6 3 4" xfId="13626" xr:uid="{00000000-0005-0000-0000-0000C0710000}"/>
    <cellStyle name="Normal 41 6 3 4 2" xfId="16712" xr:uid="{00000000-0005-0000-0000-0000C1710000}"/>
    <cellStyle name="Normal 41 6 3 4 2 2" xfId="28681" xr:uid="{00000000-0005-0000-0000-0000C2710000}"/>
    <cellStyle name="Normal 41 6 3 4 2 2 2" xfId="50287" xr:uid="{00000000-0005-0000-0000-0000C3710000}"/>
    <cellStyle name="Normal 41 6 3 4 2 3" xfId="22714" xr:uid="{00000000-0005-0000-0000-0000C4710000}"/>
    <cellStyle name="Normal 41 6 3 4 2 3 2" xfId="44351" xr:uid="{00000000-0005-0000-0000-0000C5710000}"/>
    <cellStyle name="Normal 41 6 3 4 2 4" xfId="38367" xr:uid="{00000000-0005-0000-0000-0000C6710000}"/>
    <cellStyle name="Normal 41 6 3 4 3" xfId="25699" xr:uid="{00000000-0005-0000-0000-0000C7710000}"/>
    <cellStyle name="Normal 41 6 3 4 3 2" xfId="47313" xr:uid="{00000000-0005-0000-0000-0000C8710000}"/>
    <cellStyle name="Normal 41 6 3 4 4" xfId="19732" xr:uid="{00000000-0005-0000-0000-0000C9710000}"/>
    <cellStyle name="Normal 41 6 3 4 4 2" xfId="41374" xr:uid="{00000000-0005-0000-0000-0000CA710000}"/>
    <cellStyle name="Normal 41 6 3 4 5" xfId="35363" xr:uid="{00000000-0005-0000-0000-0000CB710000}"/>
    <cellStyle name="Normal 41 6 3 5" xfId="14600" xr:uid="{00000000-0005-0000-0000-0000CC710000}"/>
    <cellStyle name="Normal 41 6 3 5 2" xfId="17685" xr:uid="{00000000-0005-0000-0000-0000CD710000}"/>
    <cellStyle name="Normal 41 6 3 5 2 2" xfId="29653" xr:uid="{00000000-0005-0000-0000-0000CE710000}"/>
    <cellStyle name="Normal 41 6 3 5 2 2 2" xfId="51259" xr:uid="{00000000-0005-0000-0000-0000CF710000}"/>
    <cellStyle name="Normal 41 6 3 5 2 3" xfId="23686" xr:uid="{00000000-0005-0000-0000-0000D0710000}"/>
    <cellStyle name="Normal 41 6 3 5 2 3 2" xfId="45323" xr:uid="{00000000-0005-0000-0000-0000D1710000}"/>
    <cellStyle name="Normal 41 6 3 5 2 4" xfId="39340" xr:uid="{00000000-0005-0000-0000-0000D2710000}"/>
    <cellStyle name="Normal 41 6 3 5 3" xfId="26671" xr:uid="{00000000-0005-0000-0000-0000D3710000}"/>
    <cellStyle name="Normal 41 6 3 5 3 2" xfId="48285" xr:uid="{00000000-0005-0000-0000-0000D4710000}"/>
    <cellStyle name="Normal 41 6 3 5 4" xfId="20704" xr:uid="{00000000-0005-0000-0000-0000D5710000}"/>
    <cellStyle name="Normal 41 6 3 5 4 2" xfId="42346" xr:uid="{00000000-0005-0000-0000-0000D6710000}"/>
    <cellStyle name="Normal 41 6 3 5 5" xfId="36337" xr:uid="{00000000-0005-0000-0000-0000D7710000}"/>
    <cellStyle name="Normal 41 6 3 6" xfId="15713" xr:uid="{00000000-0005-0000-0000-0000D8710000}"/>
    <cellStyle name="Normal 41 6 3 6 2" xfId="27685" xr:uid="{00000000-0005-0000-0000-0000D9710000}"/>
    <cellStyle name="Normal 41 6 3 6 2 2" xfId="49291" xr:uid="{00000000-0005-0000-0000-0000DA710000}"/>
    <cellStyle name="Normal 41 6 3 6 3" xfId="21718" xr:uid="{00000000-0005-0000-0000-0000DB710000}"/>
    <cellStyle name="Normal 41 6 3 6 3 2" xfId="43355" xr:uid="{00000000-0005-0000-0000-0000DC710000}"/>
    <cellStyle name="Normal 41 6 3 6 4" xfId="37368" xr:uid="{00000000-0005-0000-0000-0000DD710000}"/>
    <cellStyle name="Normal 41 6 3 7" xfId="24700" xr:uid="{00000000-0005-0000-0000-0000DE710000}"/>
    <cellStyle name="Normal 41 6 3 7 2" xfId="46320" xr:uid="{00000000-0005-0000-0000-0000DF710000}"/>
    <cellStyle name="Normal 41 6 3 8" xfId="18733" xr:uid="{00000000-0005-0000-0000-0000E0710000}"/>
    <cellStyle name="Normal 41 6 3 8 2" xfId="40375" xr:uid="{00000000-0005-0000-0000-0000E1710000}"/>
    <cellStyle name="Normal 41 6 3 9" xfId="31433" xr:uid="{00000000-0005-0000-0000-0000E2710000}"/>
    <cellStyle name="Normal 41 6 4" xfId="7605" xr:uid="{00000000-0005-0000-0000-0000E3710000}"/>
    <cellStyle name="Normal 41 6 4 2" xfId="13034" xr:uid="{00000000-0005-0000-0000-0000E4710000}"/>
    <cellStyle name="Normal 41 6 4 2 2" xfId="14033" xr:uid="{00000000-0005-0000-0000-0000E5710000}"/>
    <cellStyle name="Normal 41 6 4 2 2 2" xfId="17118" xr:uid="{00000000-0005-0000-0000-0000E6710000}"/>
    <cellStyle name="Normal 41 6 4 2 2 2 2" xfId="29087" xr:uid="{00000000-0005-0000-0000-0000E7710000}"/>
    <cellStyle name="Normal 41 6 4 2 2 2 2 2" xfId="50693" xr:uid="{00000000-0005-0000-0000-0000E8710000}"/>
    <cellStyle name="Normal 41 6 4 2 2 2 3" xfId="23120" xr:uid="{00000000-0005-0000-0000-0000E9710000}"/>
    <cellStyle name="Normal 41 6 4 2 2 2 3 2" xfId="44757" xr:uid="{00000000-0005-0000-0000-0000EA710000}"/>
    <cellStyle name="Normal 41 6 4 2 2 2 4" xfId="38773" xr:uid="{00000000-0005-0000-0000-0000EB710000}"/>
    <cellStyle name="Normal 41 6 4 2 2 3" xfId="26105" xr:uid="{00000000-0005-0000-0000-0000EC710000}"/>
    <cellStyle name="Normal 41 6 4 2 2 3 2" xfId="47719" xr:uid="{00000000-0005-0000-0000-0000ED710000}"/>
    <cellStyle name="Normal 41 6 4 2 2 4" xfId="20138" xr:uid="{00000000-0005-0000-0000-0000EE710000}"/>
    <cellStyle name="Normal 41 6 4 2 2 4 2" xfId="41780" xr:uid="{00000000-0005-0000-0000-0000EF710000}"/>
    <cellStyle name="Normal 41 6 4 2 2 5" xfId="35770" xr:uid="{00000000-0005-0000-0000-0000F0710000}"/>
    <cellStyle name="Normal 41 6 4 2 3" xfId="15007" xr:uid="{00000000-0005-0000-0000-0000F1710000}"/>
    <cellStyle name="Normal 41 6 4 2 3 2" xfId="18092" xr:uid="{00000000-0005-0000-0000-0000F2710000}"/>
    <cellStyle name="Normal 41 6 4 2 3 2 2" xfId="30059" xr:uid="{00000000-0005-0000-0000-0000F3710000}"/>
    <cellStyle name="Normal 41 6 4 2 3 2 2 2" xfId="51665" xr:uid="{00000000-0005-0000-0000-0000F4710000}"/>
    <cellStyle name="Normal 41 6 4 2 3 2 3" xfId="24092" xr:uid="{00000000-0005-0000-0000-0000F5710000}"/>
    <cellStyle name="Normal 41 6 4 2 3 2 3 2" xfId="45729" xr:uid="{00000000-0005-0000-0000-0000F6710000}"/>
    <cellStyle name="Normal 41 6 4 2 3 2 4" xfId="39747" xr:uid="{00000000-0005-0000-0000-0000F7710000}"/>
    <cellStyle name="Normal 41 6 4 2 3 3" xfId="27077" xr:uid="{00000000-0005-0000-0000-0000F8710000}"/>
    <cellStyle name="Normal 41 6 4 2 3 3 2" xfId="48691" xr:uid="{00000000-0005-0000-0000-0000F9710000}"/>
    <cellStyle name="Normal 41 6 4 2 3 4" xfId="21110" xr:uid="{00000000-0005-0000-0000-0000FA710000}"/>
    <cellStyle name="Normal 41 6 4 2 3 4 2" xfId="42752" xr:uid="{00000000-0005-0000-0000-0000FB710000}"/>
    <cellStyle name="Normal 41 6 4 2 3 5" xfId="36744" xr:uid="{00000000-0005-0000-0000-0000FC710000}"/>
    <cellStyle name="Normal 41 6 4 2 4" xfId="16141" xr:uid="{00000000-0005-0000-0000-0000FD710000}"/>
    <cellStyle name="Normal 41 6 4 2 4 2" xfId="28111" xr:uid="{00000000-0005-0000-0000-0000FE710000}"/>
    <cellStyle name="Normal 41 6 4 2 4 2 2" xfId="49717" xr:uid="{00000000-0005-0000-0000-0000FF710000}"/>
    <cellStyle name="Normal 41 6 4 2 4 3" xfId="22144" xr:uid="{00000000-0005-0000-0000-000000720000}"/>
    <cellStyle name="Normal 41 6 4 2 4 3 2" xfId="43781" xr:uid="{00000000-0005-0000-0000-000001720000}"/>
    <cellStyle name="Normal 41 6 4 2 4 4" xfId="37796" xr:uid="{00000000-0005-0000-0000-000002720000}"/>
    <cellStyle name="Normal 41 6 4 2 5" xfId="25129" xr:uid="{00000000-0005-0000-0000-000003720000}"/>
    <cellStyle name="Normal 41 6 4 2 5 2" xfId="46746" xr:uid="{00000000-0005-0000-0000-000004720000}"/>
    <cellStyle name="Normal 41 6 4 2 6" xfId="19162" xr:uid="{00000000-0005-0000-0000-000005720000}"/>
    <cellStyle name="Normal 41 6 4 2 6 2" xfId="40804" xr:uid="{00000000-0005-0000-0000-000006720000}"/>
    <cellStyle name="Normal 41 6 4 2 7" xfId="34790" xr:uid="{00000000-0005-0000-0000-000007720000}"/>
    <cellStyle name="Normal 41 6 4 3" xfId="13354" xr:uid="{00000000-0005-0000-0000-000008720000}"/>
    <cellStyle name="Normal 41 6 4 3 2" xfId="14353" xr:uid="{00000000-0005-0000-0000-000009720000}"/>
    <cellStyle name="Normal 41 6 4 3 2 2" xfId="17438" xr:uid="{00000000-0005-0000-0000-00000A720000}"/>
    <cellStyle name="Normal 41 6 4 3 2 2 2" xfId="29407" xr:uid="{00000000-0005-0000-0000-00000B720000}"/>
    <cellStyle name="Normal 41 6 4 3 2 2 2 2" xfId="51013" xr:uid="{00000000-0005-0000-0000-00000C720000}"/>
    <cellStyle name="Normal 41 6 4 3 2 2 3" xfId="23440" xr:uid="{00000000-0005-0000-0000-00000D720000}"/>
    <cellStyle name="Normal 41 6 4 3 2 2 3 2" xfId="45077" xr:uid="{00000000-0005-0000-0000-00000E720000}"/>
    <cellStyle name="Normal 41 6 4 3 2 2 4" xfId="39093" xr:uid="{00000000-0005-0000-0000-00000F720000}"/>
    <cellStyle name="Normal 41 6 4 3 2 3" xfId="26425" xr:uid="{00000000-0005-0000-0000-000010720000}"/>
    <cellStyle name="Normal 41 6 4 3 2 3 2" xfId="48039" xr:uid="{00000000-0005-0000-0000-000011720000}"/>
    <cellStyle name="Normal 41 6 4 3 2 4" xfId="20458" xr:uid="{00000000-0005-0000-0000-000012720000}"/>
    <cellStyle name="Normal 41 6 4 3 2 4 2" xfId="42100" xr:uid="{00000000-0005-0000-0000-000013720000}"/>
    <cellStyle name="Normal 41 6 4 3 2 5" xfId="36090" xr:uid="{00000000-0005-0000-0000-000014720000}"/>
    <cellStyle name="Normal 41 6 4 3 3" xfId="15327" xr:uid="{00000000-0005-0000-0000-000015720000}"/>
    <cellStyle name="Normal 41 6 4 3 3 2" xfId="18412" xr:uid="{00000000-0005-0000-0000-000016720000}"/>
    <cellStyle name="Normal 41 6 4 3 3 2 2" xfId="30379" xr:uid="{00000000-0005-0000-0000-000017720000}"/>
    <cellStyle name="Normal 41 6 4 3 3 2 2 2" xfId="51985" xr:uid="{00000000-0005-0000-0000-000018720000}"/>
    <cellStyle name="Normal 41 6 4 3 3 2 3" xfId="24412" xr:uid="{00000000-0005-0000-0000-000019720000}"/>
    <cellStyle name="Normal 41 6 4 3 3 2 3 2" xfId="46049" xr:uid="{00000000-0005-0000-0000-00001A720000}"/>
    <cellStyle name="Normal 41 6 4 3 3 2 4" xfId="40067" xr:uid="{00000000-0005-0000-0000-00001B720000}"/>
    <cellStyle name="Normal 41 6 4 3 3 3" xfId="27397" xr:uid="{00000000-0005-0000-0000-00001C720000}"/>
    <cellStyle name="Normal 41 6 4 3 3 3 2" xfId="49011" xr:uid="{00000000-0005-0000-0000-00001D720000}"/>
    <cellStyle name="Normal 41 6 4 3 3 4" xfId="21430" xr:uid="{00000000-0005-0000-0000-00001E720000}"/>
    <cellStyle name="Normal 41 6 4 3 3 4 2" xfId="43072" xr:uid="{00000000-0005-0000-0000-00001F720000}"/>
    <cellStyle name="Normal 41 6 4 3 3 5" xfId="37064" xr:uid="{00000000-0005-0000-0000-000020720000}"/>
    <cellStyle name="Normal 41 6 4 3 4" xfId="16461" xr:uid="{00000000-0005-0000-0000-000021720000}"/>
    <cellStyle name="Normal 41 6 4 3 4 2" xfId="28431" xr:uid="{00000000-0005-0000-0000-000022720000}"/>
    <cellStyle name="Normal 41 6 4 3 4 2 2" xfId="50037" xr:uid="{00000000-0005-0000-0000-000023720000}"/>
    <cellStyle name="Normal 41 6 4 3 4 3" xfId="22464" xr:uid="{00000000-0005-0000-0000-000024720000}"/>
    <cellStyle name="Normal 41 6 4 3 4 3 2" xfId="44101" xr:uid="{00000000-0005-0000-0000-000025720000}"/>
    <cellStyle name="Normal 41 6 4 3 4 4" xfId="38116" xr:uid="{00000000-0005-0000-0000-000026720000}"/>
    <cellStyle name="Normal 41 6 4 3 5" xfId="25449" xr:uid="{00000000-0005-0000-0000-000027720000}"/>
    <cellStyle name="Normal 41 6 4 3 5 2" xfId="47066" xr:uid="{00000000-0005-0000-0000-000028720000}"/>
    <cellStyle name="Normal 41 6 4 3 6" xfId="19482" xr:uid="{00000000-0005-0000-0000-000029720000}"/>
    <cellStyle name="Normal 41 6 4 3 6 2" xfId="41124" xr:uid="{00000000-0005-0000-0000-00002A720000}"/>
    <cellStyle name="Normal 41 6 4 3 7" xfId="35110" xr:uid="{00000000-0005-0000-0000-00002B720000}"/>
    <cellStyle name="Normal 41 6 4 4" xfId="13712" xr:uid="{00000000-0005-0000-0000-00002C720000}"/>
    <cellStyle name="Normal 41 6 4 4 2" xfId="16798" xr:uid="{00000000-0005-0000-0000-00002D720000}"/>
    <cellStyle name="Normal 41 6 4 4 2 2" xfId="28767" xr:uid="{00000000-0005-0000-0000-00002E720000}"/>
    <cellStyle name="Normal 41 6 4 4 2 2 2" xfId="50373" xr:uid="{00000000-0005-0000-0000-00002F720000}"/>
    <cellStyle name="Normal 41 6 4 4 2 3" xfId="22800" xr:uid="{00000000-0005-0000-0000-000030720000}"/>
    <cellStyle name="Normal 41 6 4 4 2 3 2" xfId="44437" xr:uid="{00000000-0005-0000-0000-000031720000}"/>
    <cellStyle name="Normal 41 6 4 4 2 4" xfId="38453" xr:uid="{00000000-0005-0000-0000-000032720000}"/>
    <cellStyle name="Normal 41 6 4 4 3" xfId="25785" xr:uid="{00000000-0005-0000-0000-000033720000}"/>
    <cellStyle name="Normal 41 6 4 4 3 2" xfId="47399" xr:uid="{00000000-0005-0000-0000-000034720000}"/>
    <cellStyle name="Normal 41 6 4 4 4" xfId="19818" xr:uid="{00000000-0005-0000-0000-000035720000}"/>
    <cellStyle name="Normal 41 6 4 4 4 2" xfId="41460" xr:uid="{00000000-0005-0000-0000-000036720000}"/>
    <cellStyle name="Normal 41 6 4 4 5" xfId="35449" xr:uid="{00000000-0005-0000-0000-000037720000}"/>
    <cellStyle name="Normal 41 6 4 5" xfId="14686" xr:uid="{00000000-0005-0000-0000-000038720000}"/>
    <cellStyle name="Normal 41 6 4 5 2" xfId="17771" xr:uid="{00000000-0005-0000-0000-000039720000}"/>
    <cellStyle name="Normal 41 6 4 5 2 2" xfId="29739" xr:uid="{00000000-0005-0000-0000-00003A720000}"/>
    <cellStyle name="Normal 41 6 4 5 2 2 2" xfId="51345" xr:uid="{00000000-0005-0000-0000-00003B720000}"/>
    <cellStyle name="Normal 41 6 4 5 2 3" xfId="23772" xr:uid="{00000000-0005-0000-0000-00003C720000}"/>
    <cellStyle name="Normal 41 6 4 5 2 3 2" xfId="45409" xr:uid="{00000000-0005-0000-0000-00003D720000}"/>
    <cellStyle name="Normal 41 6 4 5 2 4" xfId="39426" xr:uid="{00000000-0005-0000-0000-00003E720000}"/>
    <cellStyle name="Normal 41 6 4 5 3" xfId="26757" xr:uid="{00000000-0005-0000-0000-00003F720000}"/>
    <cellStyle name="Normal 41 6 4 5 3 2" xfId="48371" xr:uid="{00000000-0005-0000-0000-000040720000}"/>
    <cellStyle name="Normal 41 6 4 5 4" xfId="20790" xr:uid="{00000000-0005-0000-0000-000041720000}"/>
    <cellStyle name="Normal 41 6 4 5 4 2" xfId="42432" xr:uid="{00000000-0005-0000-0000-000042720000}"/>
    <cellStyle name="Normal 41 6 4 5 5" xfId="36423" xr:uid="{00000000-0005-0000-0000-000043720000}"/>
    <cellStyle name="Normal 41 6 4 6" xfId="15799" xr:uid="{00000000-0005-0000-0000-000044720000}"/>
    <cellStyle name="Normal 41 6 4 6 2" xfId="27771" xr:uid="{00000000-0005-0000-0000-000045720000}"/>
    <cellStyle name="Normal 41 6 4 6 2 2" xfId="49377" xr:uid="{00000000-0005-0000-0000-000046720000}"/>
    <cellStyle name="Normal 41 6 4 6 3" xfId="21804" xr:uid="{00000000-0005-0000-0000-000047720000}"/>
    <cellStyle name="Normal 41 6 4 6 3 2" xfId="43441" xr:uid="{00000000-0005-0000-0000-000048720000}"/>
    <cellStyle name="Normal 41 6 4 6 4" xfId="37454" xr:uid="{00000000-0005-0000-0000-000049720000}"/>
    <cellStyle name="Normal 41 6 4 7" xfId="24786" xr:uid="{00000000-0005-0000-0000-00004A720000}"/>
    <cellStyle name="Normal 41 6 4 7 2" xfId="46406" xr:uid="{00000000-0005-0000-0000-00004B720000}"/>
    <cellStyle name="Normal 41 6 4 8" xfId="18819" xr:uid="{00000000-0005-0000-0000-00004C720000}"/>
    <cellStyle name="Normal 41 6 4 8 2" xfId="40461" xr:uid="{00000000-0005-0000-0000-00004D720000}"/>
    <cellStyle name="Normal 41 6 4 9" xfId="31701" xr:uid="{00000000-0005-0000-0000-00004E720000}"/>
    <cellStyle name="Normal 41 6 5" xfId="8208" xr:uid="{00000000-0005-0000-0000-00004F720000}"/>
    <cellStyle name="Normal 41 6 5 2" xfId="13118" xr:uid="{00000000-0005-0000-0000-000050720000}"/>
    <cellStyle name="Normal 41 6 5 2 2" xfId="14117" xr:uid="{00000000-0005-0000-0000-000051720000}"/>
    <cellStyle name="Normal 41 6 5 2 2 2" xfId="17202" xr:uid="{00000000-0005-0000-0000-000052720000}"/>
    <cellStyle name="Normal 41 6 5 2 2 2 2" xfId="29171" xr:uid="{00000000-0005-0000-0000-000053720000}"/>
    <cellStyle name="Normal 41 6 5 2 2 2 2 2" xfId="50777" xr:uid="{00000000-0005-0000-0000-000054720000}"/>
    <cellStyle name="Normal 41 6 5 2 2 2 3" xfId="23204" xr:uid="{00000000-0005-0000-0000-000055720000}"/>
    <cellStyle name="Normal 41 6 5 2 2 2 3 2" xfId="44841" xr:uid="{00000000-0005-0000-0000-000056720000}"/>
    <cellStyle name="Normal 41 6 5 2 2 2 4" xfId="38857" xr:uid="{00000000-0005-0000-0000-000057720000}"/>
    <cellStyle name="Normal 41 6 5 2 2 3" xfId="26189" xr:uid="{00000000-0005-0000-0000-000058720000}"/>
    <cellStyle name="Normal 41 6 5 2 2 3 2" xfId="47803" xr:uid="{00000000-0005-0000-0000-000059720000}"/>
    <cellStyle name="Normal 41 6 5 2 2 4" xfId="20222" xr:uid="{00000000-0005-0000-0000-00005A720000}"/>
    <cellStyle name="Normal 41 6 5 2 2 4 2" xfId="41864" xr:uid="{00000000-0005-0000-0000-00005B720000}"/>
    <cellStyle name="Normal 41 6 5 2 2 5" xfId="35854" xr:uid="{00000000-0005-0000-0000-00005C720000}"/>
    <cellStyle name="Normal 41 6 5 2 3" xfId="15091" xr:uid="{00000000-0005-0000-0000-00005D720000}"/>
    <cellStyle name="Normal 41 6 5 2 3 2" xfId="18176" xr:uid="{00000000-0005-0000-0000-00005E720000}"/>
    <cellStyle name="Normal 41 6 5 2 3 2 2" xfId="30143" xr:uid="{00000000-0005-0000-0000-00005F720000}"/>
    <cellStyle name="Normal 41 6 5 2 3 2 2 2" xfId="51749" xr:uid="{00000000-0005-0000-0000-000060720000}"/>
    <cellStyle name="Normal 41 6 5 2 3 2 3" xfId="24176" xr:uid="{00000000-0005-0000-0000-000061720000}"/>
    <cellStyle name="Normal 41 6 5 2 3 2 3 2" xfId="45813" xr:uid="{00000000-0005-0000-0000-000062720000}"/>
    <cellStyle name="Normal 41 6 5 2 3 2 4" xfId="39831" xr:uid="{00000000-0005-0000-0000-000063720000}"/>
    <cellStyle name="Normal 41 6 5 2 3 3" xfId="27161" xr:uid="{00000000-0005-0000-0000-000064720000}"/>
    <cellStyle name="Normal 41 6 5 2 3 3 2" xfId="48775" xr:uid="{00000000-0005-0000-0000-000065720000}"/>
    <cellStyle name="Normal 41 6 5 2 3 4" xfId="21194" xr:uid="{00000000-0005-0000-0000-000066720000}"/>
    <cellStyle name="Normal 41 6 5 2 3 4 2" xfId="42836" xr:uid="{00000000-0005-0000-0000-000067720000}"/>
    <cellStyle name="Normal 41 6 5 2 3 5" xfId="36828" xr:uid="{00000000-0005-0000-0000-000068720000}"/>
    <cellStyle name="Normal 41 6 5 2 4" xfId="16225" xr:uid="{00000000-0005-0000-0000-000069720000}"/>
    <cellStyle name="Normal 41 6 5 2 4 2" xfId="28195" xr:uid="{00000000-0005-0000-0000-00006A720000}"/>
    <cellStyle name="Normal 41 6 5 2 4 2 2" xfId="49801" xr:uid="{00000000-0005-0000-0000-00006B720000}"/>
    <cellStyle name="Normal 41 6 5 2 4 3" xfId="22228" xr:uid="{00000000-0005-0000-0000-00006C720000}"/>
    <cellStyle name="Normal 41 6 5 2 4 3 2" xfId="43865" xr:uid="{00000000-0005-0000-0000-00006D720000}"/>
    <cellStyle name="Normal 41 6 5 2 4 4" xfId="37880" xr:uid="{00000000-0005-0000-0000-00006E720000}"/>
    <cellStyle name="Normal 41 6 5 2 5" xfId="25213" xr:uid="{00000000-0005-0000-0000-00006F720000}"/>
    <cellStyle name="Normal 41 6 5 2 5 2" xfId="46830" xr:uid="{00000000-0005-0000-0000-000070720000}"/>
    <cellStyle name="Normal 41 6 5 2 6" xfId="19246" xr:uid="{00000000-0005-0000-0000-000071720000}"/>
    <cellStyle name="Normal 41 6 5 2 6 2" xfId="40888" xr:uid="{00000000-0005-0000-0000-000072720000}"/>
    <cellStyle name="Normal 41 6 5 2 7" xfId="34874" xr:uid="{00000000-0005-0000-0000-000073720000}"/>
    <cellStyle name="Normal 41 6 5 3" xfId="13438" xr:uid="{00000000-0005-0000-0000-000074720000}"/>
    <cellStyle name="Normal 41 6 5 3 2" xfId="14437" xr:uid="{00000000-0005-0000-0000-000075720000}"/>
    <cellStyle name="Normal 41 6 5 3 2 2" xfId="17522" xr:uid="{00000000-0005-0000-0000-000076720000}"/>
    <cellStyle name="Normal 41 6 5 3 2 2 2" xfId="29491" xr:uid="{00000000-0005-0000-0000-000077720000}"/>
    <cellStyle name="Normal 41 6 5 3 2 2 2 2" xfId="51097" xr:uid="{00000000-0005-0000-0000-000078720000}"/>
    <cellStyle name="Normal 41 6 5 3 2 2 3" xfId="23524" xr:uid="{00000000-0005-0000-0000-000079720000}"/>
    <cellStyle name="Normal 41 6 5 3 2 2 3 2" xfId="45161" xr:uid="{00000000-0005-0000-0000-00007A720000}"/>
    <cellStyle name="Normal 41 6 5 3 2 2 4" xfId="39177" xr:uid="{00000000-0005-0000-0000-00007B720000}"/>
    <cellStyle name="Normal 41 6 5 3 2 3" xfId="26509" xr:uid="{00000000-0005-0000-0000-00007C720000}"/>
    <cellStyle name="Normal 41 6 5 3 2 3 2" xfId="48123" xr:uid="{00000000-0005-0000-0000-00007D720000}"/>
    <cellStyle name="Normal 41 6 5 3 2 4" xfId="20542" xr:uid="{00000000-0005-0000-0000-00007E720000}"/>
    <cellStyle name="Normal 41 6 5 3 2 4 2" xfId="42184" xr:uid="{00000000-0005-0000-0000-00007F720000}"/>
    <cellStyle name="Normal 41 6 5 3 2 5" xfId="36174" xr:uid="{00000000-0005-0000-0000-000080720000}"/>
    <cellStyle name="Normal 41 6 5 3 3" xfId="15411" xr:uid="{00000000-0005-0000-0000-000081720000}"/>
    <cellStyle name="Normal 41 6 5 3 3 2" xfId="18496" xr:uid="{00000000-0005-0000-0000-000082720000}"/>
    <cellStyle name="Normal 41 6 5 3 3 2 2" xfId="30463" xr:uid="{00000000-0005-0000-0000-000083720000}"/>
    <cellStyle name="Normal 41 6 5 3 3 2 2 2" xfId="52069" xr:uid="{00000000-0005-0000-0000-000084720000}"/>
    <cellStyle name="Normal 41 6 5 3 3 2 3" xfId="24496" xr:uid="{00000000-0005-0000-0000-000085720000}"/>
    <cellStyle name="Normal 41 6 5 3 3 2 3 2" xfId="46133" xr:uid="{00000000-0005-0000-0000-000086720000}"/>
    <cellStyle name="Normal 41 6 5 3 3 2 4" xfId="40151" xr:uid="{00000000-0005-0000-0000-000087720000}"/>
    <cellStyle name="Normal 41 6 5 3 3 3" xfId="27481" xr:uid="{00000000-0005-0000-0000-000088720000}"/>
    <cellStyle name="Normal 41 6 5 3 3 3 2" xfId="49095" xr:uid="{00000000-0005-0000-0000-000089720000}"/>
    <cellStyle name="Normal 41 6 5 3 3 4" xfId="21514" xr:uid="{00000000-0005-0000-0000-00008A720000}"/>
    <cellStyle name="Normal 41 6 5 3 3 4 2" xfId="43156" xr:uid="{00000000-0005-0000-0000-00008B720000}"/>
    <cellStyle name="Normal 41 6 5 3 3 5" xfId="37148" xr:uid="{00000000-0005-0000-0000-00008C720000}"/>
    <cellStyle name="Normal 41 6 5 3 4" xfId="16545" xr:uid="{00000000-0005-0000-0000-00008D720000}"/>
    <cellStyle name="Normal 41 6 5 3 4 2" xfId="28515" xr:uid="{00000000-0005-0000-0000-00008E720000}"/>
    <cellStyle name="Normal 41 6 5 3 4 2 2" xfId="50121" xr:uid="{00000000-0005-0000-0000-00008F720000}"/>
    <cellStyle name="Normal 41 6 5 3 4 3" xfId="22548" xr:uid="{00000000-0005-0000-0000-000090720000}"/>
    <cellStyle name="Normal 41 6 5 3 4 3 2" xfId="44185" xr:uid="{00000000-0005-0000-0000-000091720000}"/>
    <cellStyle name="Normal 41 6 5 3 4 4" xfId="38200" xr:uid="{00000000-0005-0000-0000-000092720000}"/>
    <cellStyle name="Normal 41 6 5 3 5" xfId="25533" xr:uid="{00000000-0005-0000-0000-000093720000}"/>
    <cellStyle name="Normal 41 6 5 3 5 2" xfId="47150" xr:uid="{00000000-0005-0000-0000-000094720000}"/>
    <cellStyle name="Normal 41 6 5 3 6" xfId="19566" xr:uid="{00000000-0005-0000-0000-000095720000}"/>
    <cellStyle name="Normal 41 6 5 3 6 2" xfId="41208" xr:uid="{00000000-0005-0000-0000-000096720000}"/>
    <cellStyle name="Normal 41 6 5 3 7" xfId="35194" xr:uid="{00000000-0005-0000-0000-000097720000}"/>
    <cellStyle name="Normal 41 6 5 4" xfId="13796" xr:uid="{00000000-0005-0000-0000-000098720000}"/>
    <cellStyle name="Normal 41 6 5 4 2" xfId="16882" xr:uid="{00000000-0005-0000-0000-000099720000}"/>
    <cellStyle name="Normal 41 6 5 4 2 2" xfId="28851" xr:uid="{00000000-0005-0000-0000-00009A720000}"/>
    <cellStyle name="Normal 41 6 5 4 2 2 2" xfId="50457" xr:uid="{00000000-0005-0000-0000-00009B720000}"/>
    <cellStyle name="Normal 41 6 5 4 2 3" xfId="22884" xr:uid="{00000000-0005-0000-0000-00009C720000}"/>
    <cellStyle name="Normal 41 6 5 4 2 3 2" xfId="44521" xr:uid="{00000000-0005-0000-0000-00009D720000}"/>
    <cellStyle name="Normal 41 6 5 4 2 4" xfId="38537" xr:uid="{00000000-0005-0000-0000-00009E720000}"/>
    <cellStyle name="Normal 41 6 5 4 3" xfId="25869" xr:uid="{00000000-0005-0000-0000-00009F720000}"/>
    <cellStyle name="Normal 41 6 5 4 3 2" xfId="47483" xr:uid="{00000000-0005-0000-0000-0000A0720000}"/>
    <cellStyle name="Normal 41 6 5 4 4" xfId="19902" xr:uid="{00000000-0005-0000-0000-0000A1720000}"/>
    <cellStyle name="Normal 41 6 5 4 4 2" xfId="41544" xr:uid="{00000000-0005-0000-0000-0000A2720000}"/>
    <cellStyle name="Normal 41 6 5 4 5" xfId="35533" xr:uid="{00000000-0005-0000-0000-0000A3720000}"/>
    <cellStyle name="Normal 41 6 5 5" xfId="14770" xr:uid="{00000000-0005-0000-0000-0000A4720000}"/>
    <cellStyle name="Normal 41 6 5 5 2" xfId="17855" xr:uid="{00000000-0005-0000-0000-0000A5720000}"/>
    <cellStyle name="Normal 41 6 5 5 2 2" xfId="29823" xr:uid="{00000000-0005-0000-0000-0000A6720000}"/>
    <cellStyle name="Normal 41 6 5 5 2 2 2" xfId="51429" xr:uid="{00000000-0005-0000-0000-0000A7720000}"/>
    <cellStyle name="Normal 41 6 5 5 2 3" xfId="23856" xr:uid="{00000000-0005-0000-0000-0000A8720000}"/>
    <cellStyle name="Normal 41 6 5 5 2 3 2" xfId="45493" xr:uid="{00000000-0005-0000-0000-0000A9720000}"/>
    <cellStyle name="Normal 41 6 5 5 2 4" xfId="39510" xr:uid="{00000000-0005-0000-0000-0000AA720000}"/>
    <cellStyle name="Normal 41 6 5 5 3" xfId="26841" xr:uid="{00000000-0005-0000-0000-0000AB720000}"/>
    <cellStyle name="Normal 41 6 5 5 3 2" xfId="48455" xr:uid="{00000000-0005-0000-0000-0000AC720000}"/>
    <cellStyle name="Normal 41 6 5 5 4" xfId="20874" xr:uid="{00000000-0005-0000-0000-0000AD720000}"/>
    <cellStyle name="Normal 41 6 5 5 4 2" xfId="42516" xr:uid="{00000000-0005-0000-0000-0000AE720000}"/>
    <cellStyle name="Normal 41 6 5 5 5" xfId="36507" xr:uid="{00000000-0005-0000-0000-0000AF720000}"/>
    <cellStyle name="Normal 41 6 5 6" xfId="15883" xr:uid="{00000000-0005-0000-0000-0000B0720000}"/>
    <cellStyle name="Normal 41 6 5 6 2" xfId="27855" xr:uid="{00000000-0005-0000-0000-0000B1720000}"/>
    <cellStyle name="Normal 41 6 5 6 2 2" xfId="49461" xr:uid="{00000000-0005-0000-0000-0000B2720000}"/>
    <cellStyle name="Normal 41 6 5 6 3" xfId="21888" xr:uid="{00000000-0005-0000-0000-0000B3720000}"/>
    <cellStyle name="Normal 41 6 5 6 3 2" xfId="43525" xr:uid="{00000000-0005-0000-0000-0000B4720000}"/>
    <cellStyle name="Normal 41 6 5 6 4" xfId="37538" xr:uid="{00000000-0005-0000-0000-0000B5720000}"/>
    <cellStyle name="Normal 41 6 5 7" xfId="24870" xr:uid="{00000000-0005-0000-0000-0000B6720000}"/>
    <cellStyle name="Normal 41 6 5 7 2" xfId="46490" xr:uid="{00000000-0005-0000-0000-0000B7720000}"/>
    <cellStyle name="Normal 41 6 5 8" xfId="18903" xr:uid="{00000000-0005-0000-0000-0000B8720000}"/>
    <cellStyle name="Normal 41 6 5 8 2" xfId="40545" xr:uid="{00000000-0005-0000-0000-0000B9720000}"/>
    <cellStyle name="Normal 41 6 5 9" xfId="31873" xr:uid="{00000000-0005-0000-0000-0000BA720000}"/>
    <cellStyle name="Normal 41 6 6" xfId="7858" xr:uid="{00000000-0005-0000-0000-0000BB720000}"/>
    <cellStyle name="Normal 41 6 6 2" xfId="13083" xr:uid="{00000000-0005-0000-0000-0000BC720000}"/>
    <cellStyle name="Normal 41 6 6 2 2" xfId="14082" xr:uid="{00000000-0005-0000-0000-0000BD720000}"/>
    <cellStyle name="Normal 41 6 6 2 2 2" xfId="17167" xr:uid="{00000000-0005-0000-0000-0000BE720000}"/>
    <cellStyle name="Normal 41 6 6 2 2 2 2" xfId="29136" xr:uid="{00000000-0005-0000-0000-0000BF720000}"/>
    <cellStyle name="Normal 41 6 6 2 2 2 2 2" xfId="50742" xr:uid="{00000000-0005-0000-0000-0000C0720000}"/>
    <cellStyle name="Normal 41 6 6 2 2 2 3" xfId="23169" xr:uid="{00000000-0005-0000-0000-0000C1720000}"/>
    <cellStyle name="Normal 41 6 6 2 2 2 3 2" xfId="44806" xr:uid="{00000000-0005-0000-0000-0000C2720000}"/>
    <cellStyle name="Normal 41 6 6 2 2 2 4" xfId="38822" xr:uid="{00000000-0005-0000-0000-0000C3720000}"/>
    <cellStyle name="Normal 41 6 6 2 2 3" xfId="26154" xr:uid="{00000000-0005-0000-0000-0000C4720000}"/>
    <cellStyle name="Normal 41 6 6 2 2 3 2" xfId="47768" xr:uid="{00000000-0005-0000-0000-0000C5720000}"/>
    <cellStyle name="Normal 41 6 6 2 2 4" xfId="20187" xr:uid="{00000000-0005-0000-0000-0000C6720000}"/>
    <cellStyle name="Normal 41 6 6 2 2 4 2" xfId="41829" xr:uid="{00000000-0005-0000-0000-0000C7720000}"/>
    <cellStyle name="Normal 41 6 6 2 2 5" xfId="35819" xr:uid="{00000000-0005-0000-0000-0000C8720000}"/>
    <cellStyle name="Normal 41 6 6 2 3" xfId="15056" xr:uid="{00000000-0005-0000-0000-0000C9720000}"/>
    <cellStyle name="Normal 41 6 6 2 3 2" xfId="18141" xr:uid="{00000000-0005-0000-0000-0000CA720000}"/>
    <cellStyle name="Normal 41 6 6 2 3 2 2" xfId="30108" xr:uid="{00000000-0005-0000-0000-0000CB720000}"/>
    <cellStyle name="Normal 41 6 6 2 3 2 2 2" xfId="51714" xr:uid="{00000000-0005-0000-0000-0000CC720000}"/>
    <cellStyle name="Normal 41 6 6 2 3 2 3" xfId="24141" xr:uid="{00000000-0005-0000-0000-0000CD720000}"/>
    <cellStyle name="Normal 41 6 6 2 3 2 3 2" xfId="45778" xr:uid="{00000000-0005-0000-0000-0000CE720000}"/>
    <cellStyle name="Normal 41 6 6 2 3 2 4" xfId="39796" xr:uid="{00000000-0005-0000-0000-0000CF720000}"/>
    <cellStyle name="Normal 41 6 6 2 3 3" xfId="27126" xr:uid="{00000000-0005-0000-0000-0000D0720000}"/>
    <cellStyle name="Normal 41 6 6 2 3 3 2" xfId="48740" xr:uid="{00000000-0005-0000-0000-0000D1720000}"/>
    <cellStyle name="Normal 41 6 6 2 3 4" xfId="21159" xr:uid="{00000000-0005-0000-0000-0000D2720000}"/>
    <cellStyle name="Normal 41 6 6 2 3 4 2" xfId="42801" xr:uid="{00000000-0005-0000-0000-0000D3720000}"/>
    <cellStyle name="Normal 41 6 6 2 3 5" xfId="36793" xr:uid="{00000000-0005-0000-0000-0000D4720000}"/>
    <cellStyle name="Normal 41 6 6 2 4" xfId="16190" xr:uid="{00000000-0005-0000-0000-0000D5720000}"/>
    <cellStyle name="Normal 41 6 6 2 4 2" xfId="28160" xr:uid="{00000000-0005-0000-0000-0000D6720000}"/>
    <cellStyle name="Normal 41 6 6 2 4 2 2" xfId="49766" xr:uid="{00000000-0005-0000-0000-0000D7720000}"/>
    <cellStyle name="Normal 41 6 6 2 4 3" xfId="22193" xr:uid="{00000000-0005-0000-0000-0000D8720000}"/>
    <cellStyle name="Normal 41 6 6 2 4 3 2" xfId="43830" xr:uid="{00000000-0005-0000-0000-0000D9720000}"/>
    <cellStyle name="Normal 41 6 6 2 4 4" xfId="37845" xr:uid="{00000000-0005-0000-0000-0000DA720000}"/>
    <cellStyle name="Normal 41 6 6 2 5" xfId="25178" xr:uid="{00000000-0005-0000-0000-0000DB720000}"/>
    <cellStyle name="Normal 41 6 6 2 5 2" xfId="46795" xr:uid="{00000000-0005-0000-0000-0000DC720000}"/>
    <cellStyle name="Normal 41 6 6 2 6" xfId="19211" xr:uid="{00000000-0005-0000-0000-0000DD720000}"/>
    <cellStyle name="Normal 41 6 6 2 6 2" xfId="40853" xr:uid="{00000000-0005-0000-0000-0000DE720000}"/>
    <cellStyle name="Normal 41 6 6 2 7" xfId="34839" xr:uid="{00000000-0005-0000-0000-0000DF720000}"/>
    <cellStyle name="Normal 41 6 6 3" xfId="13403" xr:uid="{00000000-0005-0000-0000-0000E0720000}"/>
    <cellStyle name="Normal 41 6 6 3 2" xfId="14402" xr:uid="{00000000-0005-0000-0000-0000E1720000}"/>
    <cellStyle name="Normal 41 6 6 3 2 2" xfId="17487" xr:uid="{00000000-0005-0000-0000-0000E2720000}"/>
    <cellStyle name="Normal 41 6 6 3 2 2 2" xfId="29456" xr:uid="{00000000-0005-0000-0000-0000E3720000}"/>
    <cellStyle name="Normal 41 6 6 3 2 2 2 2" xfId="51062" xr:uid="{00000000-0005-0000-0000-0000E4720000}"/>
    <cellStyle name="Normal 41 6 6 3 2 2 3" xfId="23489" xr:uid="{00000000-0005-0000-0000-0000E5720000}"/>
    <cellStyle name="Normal 41 6 6 3 2 2 3 2" xfId="45126" xr:uid="{00000000-0005-0000-0000-0000E6720000}"/>
    <cellStyle name="Normal 41 6 6 3 2 2 4" xfId="39142" xr:uid="{00000000-0005-0000-0000-0000E7720000}"/>
    <cellStyle name="Normal 41 6 6 3 2 3" xfId="26474" xr:uid="{00000000-0005-0000-0000-0000E8720000}"/>
    <cellStyle name="Normal 41 6 6 3 2 3 2" xfId="48088" xr:uid="{00000000-0005-0000-0000-0000E9720000}"/>
    <cellStyle name="Normal 41 6 6 3 2 4" xfId="20507" xr:uid="{00000000-0005-0000-0000-0000EA720000}"/>
    <cellStyle name="Normal 41 6 6 3 2 4 2" xfId="42149" xr:uid="{00000000-0005-0000-0000-0000EB720000}"/>
    <cellStyle name="Normal 41 6 6 3 2 5" xfId="36139" xr:uid="{00000000-0005-0000-0000-0000EC720000}"/>
    <cellStyle name="Normal 41 6 6 3 3" xfId="15376" xr:uid="{00000000-0005-0000-0000-0000ED720000}"/>
    <cellStyle name="Normal 41 6 6 3 3 2" xfId="18461" xr:uid="{00000000-0005-0000-0000-0000EE720000}"/>
    <cellStyle name="Normal 41 6 6 3 3 2 2" xfId="30428" xr:uid="{00000000-0005-0000-0000-0000EF720000}"/>
    <cellStyle name="Normal 41 6 6 3 3 2 2 2" xfId="52034" xr:uid="{00000000-0005-0000-0000-0000F0720000}"/>
    <cellStyle name="Normal 41 6 6 3 3 2 3" xfId="24461" xr:uid="{00000000-0005-0000-0000-0000F1720000}"/>
    <cellStyle name="Normal 41 6 6 3 3 2 3 2" xfId="46098" xr:uid="{00000000-0005-0000-0000-0000F2720000}"/>
    <cellStyle name="Normal 41 6 6 3 3 2 4" xfId="40116" xr:uid="{00000000-0005-0000-0000-0000F3720000}"/>
    <cellStyle name="Normal 41 6 6 3 3 3" xfId="27446" xr:uid="{00000000-0005-0000-0000-0000F4720000}"/>
    <cellStyle name="Normal 41 6 6 3 3 3 2" xfId="49060" xr:uid="{00000000-0005-0000-0000-0000F5720000}"/>
    <cellStyle name="Normal 41 6 6 3 3 4" xfId="21479" xr:uid="{00000000-0005-0000-0000-0000F6720000}"/>
    <cellStyle name="Normal 41 6 6 3 3 4 2" xfId="43121" xr:uid="{00000000-0005-0000-0000-0000F7720000}"/>
    <cellStyle name="Normal 41 6 6 3 3 5" xfId="37113" xr:uid="{00000000-0005-0000-0000-0000F8720000}"/>
    <cellStyle name="Normal 41 6 6 3 4" xfId="16510" xr:uid="{00000000-0005-0000-0000-0000F9720000}"/>
    <cellStyle name="Normal 41 6 6 3 4 2" xfId="28480" xr:uid="{00000000-0005-0000-0000-0000FA720000}"/>
    <cellStyle name="Normal 41 6 6 3 4 2 2" xfId="50086" xr:uid="{00000000-0005-0000-0000-0000FB720000}"/>
    <cellStyle name="Normal 41 6 6 3 4 3" xfId="22513" xr:uid="{00000000-0005-0000-0000-0000FC720000}"/>
    <cellStyle name="Normal 41 6 6 3 4 3 2" xfId="44150" xr:uid="{00000000-0005-0000-0000-0000FD720000}"/>
    <cellStyle name="Normal 41 6 6 3 4 4" xfId="38165" xr:uid="{00000000-0005-0000-0000-0000FE720000}"/>
    <cellStyle name="Normal 41 6 6 3 5" xfId="25498" xr:uid="{00000000-0005-0000-0000-0000FF720000}"/>
    <cellStyle name="Normal 41 6 6 3 5 2" xfId="47115" xr:uid="{00000000-0005-0000-0000-000000730000}"/>
    <cellStyle name="Normal 41 6 6 3 6" xfId="19531" xr:uid="{00000000-0005-0000-0000-000001730000}"/>
    <cellStyle name="Normal 41 6 6 3 6 2" xfId="41173" xr:uid="{00000000-0005-0000-0000-000002730000}"/>
    <cellStyle name="Normal 41 6 6 3 7" xfId="35159" xr:uid="{00000000-0005-0000-0000-000003730000}"/>
    <cellStyle name="Normal 41 6 6 4" xfId="13761" xr:uid="{00000000-0005-0000-0000-000004730000}"/>
    <cellStyle name="Normal 41 6 6 4 2" xfId="16847" xr:uid="{00000000-0005-0000-0000-000005730000}"/>
    <cellStyle name="Normal 41 6 6 4 2 2" xfId="28816" xr:uid="{00000000-0005-0000-0000-000006730000}"/>
    <cellStyle name="Normal 41 6 6 4 2 2 2" xfId="50422" xr:uid="{00000000-0005-0000-0000-000007730000}"/>
    <cellStyle name="Normal 41 6 6 4 2 3" xfId="22849" xr:uid="{00000000-0005-0000-0000-000008730000}"/>
    <cellStyle name="Normal 41 6 6 4 2 3 2" xfId="44486" xr:uid="{00000000-0005-0000-0000-000009730000}"/>
    <cellStyle name="Normal 41 6 6 4 2 4" xfId="38502" xr:uid="{00000000-0005-0000-0000-00000A730000}"/>
    <cellStyle name="Normal 41 6 6 4 3" xfId="25834" xr:uid="{00000000-0005-0000-0000-00000B730000}"/>
    <cellStyle name="Normal 41 6 6 4 3 2" xfId="47448" xr:uid="{00000000-0005-0000-0000-00000C730000}"/>
    <cellStyle name="Normal 41 6 6 4 4" xfId="19867" xr:uid="{00000000-0005-0000-0000-00000D730000}"/>
    <cellStyle name="Normal 41 6 6 4 4 2" xfId="41509" xr:uid="{00000000-0005-0000-0000-00000E730000}"/>
    <cellStyle name="Normal 41 6 6 4 5" xfId="35498" xr:uid="{00000000-0005-0000-0000-00000F730000}"/>
    <cellStyle name="Normal 41 6 6 5" xfId="14735" xr:uid="{00000000-0005-0000-0000-000010730000}"/>
    <cellStyle name="Normal 41 6 6 5 2" xfId="17820" xr:uid="{00000000-0005-0000-0000-000011730000}"/>
    <cellStyle name="Normal 41 6 6 5 2 2" xfId="29788" xr:uid="{00000000-0005-0000-0000-000012730000}"/>
    <cellStyle name="Normal 41 6 6 5 2 2 2" xfId="51394" xr:uid="{00000000-0005-0000-0000-000013730000}"/>
    <cellStyle name="Normal 41 6 6 5 2 3" xfId="23821" xr:uid="{00000000-0005-0000-0000-000014730000}"/>
    <cellStyle name="Normal 41 6 6 5 2 3 2" xfId="45458" xr:uid="{00000000-0005-0000-0000-000015730000}"/>
    <cellStyle name="Normal 41 6 6 5 2 4" xfId="39475" xr:uid="{00000000-0005-0000-0000-000016730000}"/>
    <cellStyle name="Normal 41 6 6 5 3" xfId="26806" xr:uid="{00000000-0005-0000-0000-000017730000}"/>
    <cellStyle name="Normal 41 6 6 5 3 2" xfId="48420" xr:uid="{00000000-0005-0000-0000-000018730000}"/>
    <cellStyle name="Normal 41 6 6 5 4" xfId="20839" xr:uid="{00000000-0005-0000-0000-000019730000}"/>
    <cellStyle name="Normal 41 6 6 5 4 2" xfId="42481" xr:uid="{00000000-0005-0000-0000-00001A730000}"/>
    <cellStyle name="Normal 41 6 6 5 5" xfId="36472" xr:uid="{00000000-0005-0000-0000-00001B730000}"/>
    <cellStyle name="Normal 41 6 6 6" xfId="15848" xr:uid="{00000000-0005-0000-0000-00001C730000}"/>
    <cellStyle name="Normal 41 6 6 6 2" xfId="27820" xr:uid="{00000000-0005-0000-0000-00001D730000}"/>
    <cellStyle name="Normal 41 6 6 6 2 2" xfId="49426" xr:uid="{00000000-0005-0000-0000-00001E730000}"/>
    <cellStyle name="Normal 41 6 6 6 3" xfId="21853" xr:uid="{00000000-0005-0000-0000-00001F730000}"/>
    <cellStyle name="Normal 41 6 6 6 3 2" xfId="43490" xr:uid="{00000000-0005-0000-0000-000020730000}"/>
    <cellStyle name="Normal 41 6 6 6 4" xfId="37503" xr:uid="{00000000-0005-0000-0000-000021730000}"/>
    <cellStyle name="Normal 41 6 6 7" xfId="24835" xr:uid="{00000000-0005-0000-0000-000022730000}"/>
    <cellStyle name="Normal 41 6 6 7 2" xfId="46455" xr:uid="{00000000-0005-0000-0000-000023730000}"/>
    <cellStyle name="Normal 41 6 6 8" xfId="18868" xr:uid="{00000000-0005-0000-0000-000024730000}"/>
    <cellStyle name="Normal 41 6 6 8 2" xfId="40510" xr:uid="{00000000-0005-0000-0000-000025730000}"/>
    <cellStyle name="Normal 41 6 6 9" xfId="31825" xr:uid="{00000000-0005-0000-0000-000026730000}"/>
    <cellStyle name="Normal 41 6 7" xfId="8519" xr:uid="{00000000-0005-0000-0000-000027730000}"/>
    <cellStyle name="Normal 41 6 7 2" xfId="13161" xr:uid="{00000000-0005-0000-0000-000028730000}"/>
    <cellStyle name="Normal 41 6 7 2 2" xfId="14160" xr:uid="{00000000-0005-0000-0000-000029730000}"/>
    <cellStyle name="Normal 41 6 7 2 2 2" xfId="17245" xr:uid="{00000000-0005-0000-0000-00002A730000}"/>
    <cellStyle name="Normal 41 6 7 2 2 2 2" xfId="29214" xr:uid="{00000000-0005-0000-0000-00002B730000}"/>
    <cellStyle name="Normal 41 6 7 2 2 2 2 2" xfId="50820" xr:uid="{00000000-0005-0000-0000-00002C730000}"/>
    <cellStyle name="Normal 41 6 7 2 2 2 3" xfId="23247" xr:uid="{00000000-0005-0000-0000-00002D730000}"/>
    <cellStyle name="Normal 41 6 7 2 2 2 3 2" xfId="44884" xr:uid="{00000000-0005-0000-0000-00002E730000}"/>
    <cellStyle name="Normal 41 6 7 2 2 2 4" xfId="38900" xr:uid="{00000000-0005-0000-0000-00002F730000}"/>
    <cellStyle name="Normal 41 6 7 2 2 3" xfId="26232" xr:uid="{00000000-0005-0000-0000-000030730000}"/>
    <cellStyle name="Normal 41 6 7 2 2 3 2" xfId="47846" xr:uid="{00000000-0005-0000-0000-000031730000}"/>
    <cellStyle name="Normal 41 6 7 2 2 4" xfId="20265" xr:uid="{00000000-0005-0000-0000-000032730000}"/>
    <cellStyle name="Normal 41 6 7 2 2 4 2" xfId="41907" xr:uid="{00000000-0005-0000-0000-000033730000}"/>
    <cellStyle name="Normal 41 6 7 2 2 5" xfId="35897" xr:uid="{00000000-0005-0000-0000-000034730000}"/>
    <cellStyle name="Normal 41 6 7 2 3" xfId="15134" xr:uid="{00000000-0005-0000-0000-000035730000}"/>
    <cellStyle name="Normal 41 6 7 2 3 2" xfId="18219" xr:uid="{00000000-0005-0000-0000-000036730000}"/>
    <cellStyle name="Normal 41 6 7 2 3 2 2" xfId="30186" xr:uid="{00000000-0005-0000-0000-000037730000}"/>
    <cellStyle name="Normal 41 6 7 2 3 2 2 2" xfId="51792" xr:uid="{00000000-0005-0000-0000-000038730000}"/>
    <cellStyle name="Normal 41 6 7 2 3 2 3" xfId="24219" xr:uid="{00000000-0005-0000-0000-000039730000}"/>
    <cellStyle name="Normal 41 6 7 2 3 2 3 2" xfId="45856" xr:uid="{00000000-0005-0000-0000-00003A730000}"/>
    <cellStyle name="Normal 41 6 7 2 3 2 4" xfId="39874" xr:uid="{00000000-0005-0000-0000-00003B730000}"/>
    <cellStyle name="Normal 41 6 7 2 3 3" xfId="27204" xr:uid="{00000000-0005-0000-0000-00003C730000}"/>
    <cellStyle name="Normal 41 6 7 2 3 3 2" xfId="48818" xr:uid="{00000000-0005-0000-0000-00003D730000}"/>
    <cellStyle name="Normal 41 6 7 2 3 4" xfId="21237" xr:uid="{00000000-0005-0000-0000-00003E730000}"/>
    <cellStyle name="Normal 41 6 7 2 3 4 2" xfId="42879" xr:uid="{00000000-0005-0000-0000-00003F730000}"/>
    <cellStyle name="Normal 41 6 7 2 3 5" xfId="36871" xr:uid="{00000000-0005-0000-0000-000040730000}"/>
    <cellStyle name="Normal 41 6 7 2 4" xfId="16268" xr:uid="{00000000-0005-0000-0000-000041730000}"/>
    <cellStyle name="Normal 41 6 7 2 4 2" xfId="28238" xr:uid="{00000000-0005-0000-0000-000042730000}"/>
    <cellStyle name="Normal 41 6 7 2 4 2 2" xfId="49844" xr:uid="{00000000-0005-0000-0000-000043730000}"/>
    <cellStyle name="Normal 41 6 7 2 4 3" xfId="22271" xr:uid="{00000000-0005-0000-0000-000044730000}"/>
    <cellStyle name="Normal 41 6 7 2 4 3 2" xfId="43908" xr:uid="{00000000-0005-0000-0000-000045730000}"/>
    <cellStyle name="Normal 41 6 7 2 4 4" xfId="37923" xr:uid="{00000000-0005-0000-0000-000046730000}"/>
    <cellStyle name="Normal 41 6 7 2 5" xfId="25256" xr:uid="{00000000-0005-0000-0000-000047730000}"/>
    <cellStyle name="Normal 41 6 7 2 5 2" xfId="46873" xr:uid="{00000000-0005-0000-0000-000048730000}"/>
    <cellStyle name="Normal 41 6 7 2 6" xfId="19289" xr:uid="{00000000-0005-0000-0000-000049730000}"/>
    <cellStyle name="Normal 41 6 7 2 6 2" xfId="40931" xr:uid="{00000000-0005-0000-0000-00004A730000}"/>
    <cellStyle name="Normal 41 6 7 2 7" xfId="34917" xr:uid="{00000000-0005-0000-0000-00004B730000}"/>
    <cellStyle name="Normal 41 6 7 3" xfId="13481" xr:uid="{00000000-0005-0000-0000-00004C730000}"/>
    <cellStyle name="Normal 41 6 7 3 2" xfId="14480" xr:uid="{00000000-0005-0000-0000-00004D730000}"/>
    <cellStyle name="Normal 41 6 7 3 2 2" xfId="17565" xr:uid="{00000000-0005-0000-0000-00004E730000}"/>
    <cellStyle name="Normal 41 6 7 3 2 2 2" xfId="29534" xr:uid="{00000000-0005-0000-0000-00004F730000}"/>
    <cellStyle name="Normal 41 6 7 3 2 2 2 2" xfId="51140" xr:uid="{00000000-0005-0000-0000-000050730000}"/>
    <cellStyle name="Normal 41 6 7 3 2 2 3" xfId="23567" xr:uid="{00000000-0005-0000-0000-000051730000}"/>
    <cellStyle name="Normal 41 6 7 3 2 2 3 2" xfId="45204" xr:uid="{00000000-0005-0000-0000-000052730000}"/>
    <cellStyle name="Normal 41 6 7 3 2 2 4" xfId="39220" xr:uid="{00000000-0005-0000-0000-000053730000}"/>
    <cellStyle name="Normal 41 6 7 3 2 3" xfId="26552" xr:uid="{00000000-0005-0000-0000-000054730000}"/>
    <cellStyle name="Normal 41 6 7 3 2 3 2" xfId="48166" xr:uid="{00000000-0005-0000-0000-000055730000}"/>
    <cellStyle name="Normal 41 6 7 3 2 4" xfId="20585" xr:uid="{00000000-0005-0000-0000-000056730000}"/>
    <cellStyle name="Normal 41 6 7 3 2 4 2" xfId="42227" xr:uid="{00000000-0005-0000-0000-000057730000}"/>
    <cellStyle name="Normal 41 6 7 3 2 5" xfId="36217" xr:uid="{00000000-0005-0000-0000-000058730000}"/>
    <cellStyle name="Normal 41 6 7 3 3" xfId="15454" xr:uid="{00000000-0005-0000-0000-000059730000}"/>
    <cellStyle name="Normal 41 6 7 3 3 2" xfId="18539" xr:uid="{00000000-0005-0000-0000-00005A730000}"/>
    <cellStyle name="Normal 41 6 7 3 3 2 2" xfId="30506" xr:uid="{00000000-0005-0000-0000-00005B730000}"/>
    <cellStyle name="Normal 41 6 7 3 3 2 2 2" xfId="52112" xr:uid="{00000000-0005-0000-0000-00005C730000}"/>
    <cellStyle name="Normal 41 6 7 3 3 2 3" xfId="24539" xr:uid="{00000000-0005-0000-0000-00005D730000}"/>
    <cellStyle name="Normal 41 6 7 3 3 2 3 2" xfId="46176" xr:uid="{00000000-0005-0000-0000-00005E730000}"/>
    <cellStyle name="Normal 41 6 7 3 3 2 4" xfId="40194" xr:uid="{00000000-0005-0000-0000-00005F730000}"/>
    <cellStyle name="Normal 41 6 7 3 3 3" xfId="27524" xr:uid="{00000000-0005-0000-0000-000060730000}"/>
    <cellStyle name="Normal 41 6 7 3 3 3 2" xfId="49138" xr:uid="{00000000-0005-0000-0000-000061730000}"/>
    <cellStyle name="Normal 41 6 7 3 3 4" xfId="21557" xr:uid="{00000000-0005-0000-0000-000062730000}"/>
    <cellStyle name="Normal 41 6 7 3 3 4 2" xfId="43199" xr:uid="{00000000-0005-0000-0000-000063730000}"/>
    <cellStyle name="Normal 41 6 7 3 3 5" xfId="37191" xr:uid="{00000000-0005-0000-0000-000064730000}"/>
    <cellStyle name="Normal 41 6 7 3 4" xfId="16588" xr:uid="{00000000-0005-0000-0000-000065730000}"/>
    <cellStyle name="Normal 41 6 7 3 4 2" xfId="28558" xr:uid="{00000000-0005-0000-0000-000066730000}"/>
    <cellStyle name="Normal 41 6 7 3 4 2 2" xfId="50164" xr:uid="{00000000-0005-0000-0000-000067730000}"/>
    <cellStyle name="Normal 41 6 7 3 4 3" xfId="22591" xr:uid="{00000000-0005-0000-0000-000068730000}"/>
    <cellStyle name="Normal 41 6 7 3 4 3 2" xfId="44228" xr:uid="{00000000-0005-0000-0000-000069730000}"/>
    <cellStyle name="Normal 41 6 7 3 4 4" xfId="38243" xr:uid="{00000000-0005-0000-0000-00006A730000}"/>
    <cellStyle name="Normal 41 6 7 3 5" xfId="25576" xr:uid="{00000000-0005-0000-0000-00006B730000}"/>
    <cellStyle name="Normal 41 6 7 3 5 2" xfId="47193" xr:uid="{00000000-0005-0000-0000-00006C730000}"/>
    <cellStyle name="Normal 41 6 7 3 6" xfId="19609" xr:uid="{00000000-0005-0000-0000-00006D730000}"/>
    <cellStyle name="Normal 41 6 7 3 6 2" xfId="41251" xr:uid="{00000000-0005-0000-0000-00006E730000}"/>
    <cellStyle name="Normal 41 6 7 3 7" xfId="35237" xr:uid="{00000000-0005-0000-0000-00006F730000}"/>
    <cellStyle name="Normal 41 6 7 4" xfId="13839" xr:uid="{00000000-0005-0000-0000-000070730000}"/>
    <cellStyle name="Normal 41 6 7 4 2" xfId="16925" xr:uid="{00000000-0005-0000-0000-000071730000}"/>
    <cellStyle name="Normal 41 6 7 4 2 2" xfId="28894" xr:uid="{00000000-0005-0000-0000-000072730000}"/>
    <cellStyle name="Normal 41 6 7 4 2 2 2" xfId="50500" xr:uid="{00000000-0005-0000-0000-000073730000}"/>
    <cellStyle name="Normal 41 6 7 4 2 3" xfId="22927" xr:uid="{00000000-0005-0000-0000-000074730000}"/>
    <cellStyle name="Normal 41 6 7 4 2 3 2" xfId="44564" xr:uid="{00000000-0005-0000-0000-000075730000}"/>
    <cellStyle name="Normal 41 6 7 4 2 4" xfId="38580" xr:uid="{00000000-0005-0000-0000-000076730000}"/>
    <cellStyle name="Normal 41 6 7 4 3" xfId="25912" xr:uid="{00000000-0005-0000-0000-000077730000}"/>
    <cellStyle name="Normal 41 6 7 4 3 2" xfId="47526" xr:uid="{00000000-0005-0000-0000-000078730000}"/>
    <cellStyle name="Normal 41 6 7 4 4" xfId="19945" xr:uid="{00000000-0005-0000-0000-000079730000}"/>
    <cellStyle name="Normal 41 6 7 4 4 2" xfId="41587" xr:uid="{00000000-0005-0000-0000-00007A730000}"/>
    <cellStyle name="Normal 41 6 7 4 5" xfId="35576" xr:uid="{00000000-0005-0000-0000-00007B730000}"/>
    <cellStyle name="Normal 41 6 7 5" xfId="14813" xr:uid="{00000000-0005-0000-0000-00007C730000}"/>
    <cellStyle name="Normal 41 6 7 5 2" xfId="17898" xr:uid="{00000000-0005-0000-0000-00007D730000}"/>
    <cellStyle name="Normal 41 6 7 5 2 2" xfId="29866" xr:uid="{00000000-0005-0000-0000-00007E730000}"/>
    <cellStyle name="Normal 41 6 7 5 2 2 2" xfId="51472" xr:uid="{00000000-0005-0000-0000-00007F730000}"/>
    <cellStyle name="Normal 41 6 7 5 2 3" xfId="23899" xr:uid="{00000000-0005-0000-0000-000080730000}"/>
    <cellStyle name="Normal 41 6 7 5 2 3 2" xfId="45536" xr:uid="{00000000-0005-0000-0000-000081730000}"/>
    <cellStyle name="Normal 41 6 7 5 2 4" xfId="39553" xr:uid="{00000000-0005-0000-0000-000082730000}"/>
    <cellStyle name="Normal 41 6 7 5 3" xfId="26884" xr:uid="{00000000-0005-0000-0000-000083730000}"/>
    <cellStyle name="Normal 41 6 7 5 3 2" xfId="48498" xr:uid="{00000000-0005-0000-0000-000084730000}"/>
    <cellStyle name="Normal 41 6 7 5 4" xfId="20917" xr:uid="{00000000-0005-0000-0000-000085730000}"/>
    <cellStyle name="Normal 41 6 7 5 4 2" xfId="42559" xr:uid="{00000000-0005-0000-0000-000086730000}"/>
    <cellStyle name="Normal 41 6 7 5 5" xfId="36550" xr:uid="{00000000-0005-0000-0000-000087730000}"/>
    <cellStyle name="Normal 41 6 7 6" xfId="15926" xr:uid="{00000000-0005-0000-0000-000088730000}"/>
    <cellStyle name="Normal 41 6 7 6 2" xfId="27898" xr:uid="{00000000-0005-0000-0000-000089730000}"/>
    <cellStyle name="Normal 41 6 7 6 2 2" xfId="49504" xr:uid="{00000000-0005-0000-0000-00008A730000}"/>
    <cellStyle name="Normal 41 6 7 6 3" xfId="21931" xr:uid="{00000000-0005-0000-0000-00008B730000}"/>
    <cellStyle name="Normal 41 6 7 6 3 2" xfId="43568" xr:uid="{00000000-0005-0000-0000-00008C730000}"/>
    <cellStyle name="Normal 41 6 7 6 4" xfId="37581" xr:uid="{00000000-0005-0000-0000-00008D730000}"/>
    <cellStyle name="Normal 41 6 7 7" xfId="24913" xr:uid="{00000000-0005-0000-0000-00008E730000}"/>
    <cellStyle name="Normal 41 6 7 7 2" xfId="46533" xr:uid="{00000000-0005-0000-0000-00008F730000}"/>
    <cellStyle name="Normal 41 6 7 8" xfId="18946" xr:uid="{00000000-0005-0000-0000-000090730000}"/>
    <cellStyle name="Normal 41 6 7 8 2" xfId="40588" xr:uid="{00000000-0005-0000-0000-000091730000}"/>
    <cellStyle name="Normal 41 6 7 9" xfId="31987" xr:uid="{00000000-0005-0000-0000-000092730000}"/>
    <cellStyle name="Normal 41 6 8" xfId="12903" xr:uid="{00000000-0005-0000-0000-000093730000}"/>
    <cellStyle name="Normal 41 6 8 2" xfId="13902" xr:uid="{00000000-0005-0000-0000-000094730000}"/>
    <cellStyle name="Normal 41 6 8 2 2" xfId="16987" xr:uid="{00000000-0005-0000-0000-000095730000}"/>
    <cellStyle name="Normal 41 6 8 2 2 2" xfId="28956" xr:uid="{00000000-0005-0000-0000-000096730000}"/>
    <cellStyle name="Normal 41 6 8 2 2 2 2" xfId="50562" xr:uid="{00000000-0005-0000-0000-000097730000}"/>
    <cellStyle name="Normal 41 6 8 2 2 3" xfId="22989" xr:uid="{00000000-0005-0000-0000-000098730000}"/>
    <cellStyle name="Normal 41 6 8 2 2 3 2" xfId="44626" xr:uid="{00000000-0005-0000-0000-000099730000}"/>
    <cellStyle name="Normal 41 6 8 2 2 4" xfId="38642" xr:uid="{00000000-0005-0000-0000-00009A730000}"/>
    <cellStyle name="Normal 41 6 8 2 3" xfId="25974" xr:uid="{00000000-0005-0000-0000-00009B730000}"/>
    <cellStyle name="Normal 41 6 8 2 3 2" xfId="47588" xr:uid="{00000000-0005-0000-0000-00009C730000}"/>
    <cellStyle name="Normal 41 6 8 2 4" xfId="20007" xr:uid="{00000000-0005-0000-0000-00009D730000}"/>
    <cellStyle name="Normal 41 6 8 2 4 2" xfId="41649" xr:uid="{00000000-0005-0000-0000-00009E730000}"/>
    <cellStyle name="Normal 41 6 8 2 5" xfId="35639" xr:uid="{00000000-0005-0000-0000-00009F730000}"/>
    <cellStyle name="Normal 41 6 8 3" xfId="14876" xr:uid="{00000000-0005-0000-0000-0000A0730000}"/>
    <cellStyle name="Normal 41 6 8 3 2" xfId="17961" xr:uid="{00000000-0005-0000-0000-0000A1730000}"/>
    <cellStyle name="Normal 41 6 8 3 2 2" xfId="29928" xr:uid="{00000000-0005-0000-0000-0000A2730000}"/>
    <cellStyle name="Normal 41 6 8 3 2 2 2" xfId="51534" xr:uid="{00000000-0005-0000-0000-0000A3730000}"/>
    <cellStyle name="Normal 41 6 8 3 2 3" xfId="23961" xr:uid="{00000000-0005-0000-0000-0000A4730000}"/>
    <cellStyle name="Normal 41 6 8 3 2 3 2" xfId="45598" xr:uid="{00000000-0005-0000-0000-0000A5730000}"/>
    <cellStyle name="Normal 41 6 8 3 2 4" xfId="39616" xr:uid="{00000000-0005-0000-0000-0000A6730000}"/>
    <cellStyle name="Normal 41 6 8 3 3" xfId="26946" xr:uid="{00000000-0005-0000-0000-0000A7730000}"/>
    <cellStyle name="Normal 41 6 8 3 3 2" xfId="48560" xr:uid="{00000000-0005-0000-0000-0000A8730000}"/>
    <cellStyle name="Normal 41 6 8 3 4" xfId="20979" xr:uid="{00000000-0005-0000-0000-0000A9730000}"/>
    <cellStyle name="Normal 41 6 8 3 4 2" xfId="42621" xr:uid="{00000000-0005-0000-0000-0000AA730000}"/>
    <cellStyle name="Normal 41 6 8 3 5" xfId="36613" xr:uid="{00000000-0005-0000-0000-0000AB730000}"/>
    <cellStyle name="Normal 41 6 8 4" xfId="16010" xr:uid="{00000000-0005-0000-0000-0000AC730000}"/>
    <cellStyle name="Normal 41 6 8 4 2" xfId="27980" xr:uid="{00000000-0005-0000-0000-0000AD730000}"/>
    <cellStyle name="Normal 41 6 8 4 2 2" xfId="49586" xr:uid="{00000000-0005-0000-0000-0000AE730000}"/>
    <cellStyle name="Normal 41 6 8 4 3" xfId="22013" xr:uid="{00000000-0005-0000-0000-0000AF730000}"/>
    <cellStyle name="Normal 41 6 8 4 3 2" xfId="43650" xr:uid="{00000000-0005-0000-0000-0000B0730000}"/>
    <cellStyle name="Normal 41 6 8 4 4" xfId="37665" xr:uid="{00000000-0005-0000-0000-0000B1730000}"/>
    <cellStyle name="Normal 41 6 8 5" xfId="24998" xr:uid="{00000000-0005-0000-0000-0000B2730000}"/>
    <cellStyle name="Normal 41 6 8 5 2" xfId="46615" xr:uid="{00000000-0005-0000-0000-0000B3730000}"/>
    <cellStyle name="Normal 41 6 8 6" xfId="19031" xr:uid="{00000000-0005-0000-0000-0000B4730000}"/>
    <cellStyle name="Normal 41 6 8 6 2" xfId="40673" xr:uid="{00000000-0005-0000-0000-0000B5730000}"/>
    <cellStyle name="Normal 41 6 8 7" xfId="34659" xr:uid="{00000000-0005-0000-0000-0000B6730000}"/>
    <cellStyle name="Normal 41 6 9" xfId="13223" xr:uid="{00000000-0005-0000-0000-0000B7730000}"/>
    <cellStyle name="Normal 41 6 9 2" xfId="14222" xr:uid="{00000000-0005-0000-0000-0000B8730000}"/>
    <cellStyle name="Normal 41 6 9 2 2" xfId="17307" xr:uid="{00000000-0005-0000-0000-0000B9730000}"/>
    <cellStyle name="Normal 41 6 9 2 2 2" xfId="29276" xr:uid="{00000000-0005-0000-0000-0000BA730000}"/>
    <cellStyle name="Normal 41 6 9 2 2 2 2" xfId="50882" xr:uid="{00000000-0005-0000-0000-0000BB730000}"/>
    <cellStyle name="Normal 41 6 9 2 2 3" xfId="23309" xr:uid="{00000000-0005-0000-0000-0000BC730000}"/>
    <cellStyle name="Normal 41 6 9 2 2 3 2" xfId="44946" xr:uid="{00000000-0005-0000-0000-0000BD730000}"/>
    <cellStyle name="Normal 41 6 9 2 2 4" xfId="38962" xr:uid="{00000000-0005-0000-0000-0000BE730000}"/>
    <cellStyle name="Normal 41 6 9 2 3" xfId="26294" xr:uid="{00000000-0005-0000-0000-0000BF730000}"/>
    <cellStyle name="Normal 41 6 9 2 3 2" xfId="47908" xr:uid="{00000000-0005-0000-0000-0000C0730000}"/>
    <cellStyle name="Normal 41 6 9 2 4" xfId="20327" xr:uid="{00000000-0005-0000-0000-0000C1730000}"/>
    <cellStyle name="Normal 41 6 9 2 4 2" xfId="41969" xr:uid="{00000000-0005-0000-0000-0000C2730000}"/>
    <cellStyle name="Normal 41 6 9 2 5" xfId="35959" xr:uid="{00000000-0005-0000-0000-0000C3730000}"/>
    <cellStyle name="Normal 41 6 9 3" xfId="15196" xr:uid="{00000000-0005-0000-0000-0000C4730000}"/>
    <cellStyle name="Normal 41 6 9 3 2" xfId="18281" xr:uid="{00000000-0005-0000-0000-0000C5730000}"/>
    <cellStyle name="Normal 41 6 9 3 2 2" xfId="30248" xr:uid="{00000000-0005-0000-0000-0000C6730000}"/>
    <cellStyle name="Normal 41 6 9 3 2 2 2" xfId="51854" xr:uid="{00000000-0005-0000-0000-0000C7730000}"/>
    <cellStyle name="Normal 41 6 9 3 2 3" xfId="24281" xr:uid="{00000000-0005-0000-0000-0000C8730000}"/>
    <cellStyle name="Normal 41 6 9 3 2 3 2" xfId="45918" xr:uid="{00000000-0005-0000-0000-0000C9730000}"/>
    <cellStyle name="Normal 41 6 9 3 2 4" xfId="39936" xr:uid="{00000000-0005-0000-0000-0000CA730000}"/>
    <cellStyle name="Normal 41 6 9 3 3" xfId="27266" xr:uid="{00000000-0005-0000-0000-0000CB730000}"/>
    <cellStyle name="Normal 41 6 9 3 3 2" xfId="48880" xr:uid="{00000000-0005-0000-0000-0000CC730000}"/>
    <cellStyle name="Normal 41 6 9 3 4" xfId="21299" xr:uid="{00000000-0005-0000-0000-0000CD730000}"/>
    <cellStyle name="Normal 41 6 9 3 4 2" xfId="42941" xr:uid="{00000000-0005-0000-0000-0000CE730000}"/>
    <cellStyle name="Normal 41 6 9 3 5" xfId="36933" xr:uid="{00000000-0005-0000-0000-0000CF730000}"/>
    <cellStyle name="Normal 41 6 9 4" xfId="16330" xr:uid="{00000000-0005-0000-0000-0000D0730000}"/>
    <cellStyle name="Normal 41 6 9 4 2" xfId="28300" xr:uid="{00000000-0005-0000-0000-0000D1730000}"/>
    <cellStyle name="Normal 41 6 9 4 2 2" xfId="49906" xr:uid="{00000000-0005-0000-0000-0000D2730000}"/>
    <cellStyle name="Normal 41 6 9 4 3" xfId="22333" xr:uid="{00000000-0005-0000-0000-0000D3730000}"/>
    <cellStyle name="Normal 41 6 9 4 3 2" xfId="43970" xr:uid="{00000000-0005-0000-0000-0000D4730000}"/>
    <cellStyle name="Normal 41 6 9 4 4" xfId="37985" xr:uid="{00000000-0005-0000-0000-0000D5730000}"/>
    <cellStyle name="Normal 41 6 9 5" xfId="25318" xr:uid="{00000000-0005-0000-0000-0000D6730000}"/>
    <cellStyle name="Normal 41 6 9 5 2" xfId="46935" xr:uid="{00000000-0005-0000-0000-0000D7730000}"/>
    <cellStyle name="Normal 41 6 9 6" xfId="19351" xr:uid="{00000000-0005-0000-0000-0000D8730000}"/>
    <cellStyle name="Normal 41 6 9 6 2" xfId="40993" xr:uid="{00000000-0005-0000-0000-0000D9730000}"/>
    <cellStyle name="Normal 41 6 9 7" xfId="34979" xr:uid="{00000000-0005-0000-0000-0000DA730000}"/>
    <cellStyle name="Normal 41 7" xfId="5668" xr:uid="{00000000-0005-0000-0000-0000DB730000}"/>
    <cellStyle name="Normal 41 7 10" xfId="13581" xr:uid="{00000000-0005-0000-0000-0000DC730000}"/>
    <cellStyle name="Normal 41 7 10 2" xfId="16667" xr:uid="{00000000-0005-0000-0000-0000DD730000}"/>
    <cellStyle name="Normal 41 7 10 2 2" xfId="28637" xr:uid="{00000000-0005-0000-0000-0000DE730000}"/>
    <cellStyle name="Normal 41 7 10 2 2 2" xfId="50243" xr:uid="{00000000-0005-0000-0000-0000DF730000}"/>
    <cellStyle name="Normal 41 7 10 2 3" xfId="22670" xr:uid="{00000000-0005-0000-0000-0000E0730000}"/>
    <cellStyle name="Normal 41 7 10 2 3 2" xfId="44307" xr:uid="{00000000-0005-0000-0000-0000E1730000}"/>
    <cellStyle name="Normal 41 7 10 2 4" xfId="38322" xr:uid="{00000000-0005-0000-0000-0000E2730000}"/>
    <cellStyle name="Normal 41 7 10 3" xfId="25655" xr:uid="{00000000-0005-0000-0000-0000E3730000}"/>
    <cellStyle name="Normal 41 7 10 3 2" xfId="47269" xr:uid="{00000000-0005-0000-0000-0000E4730000}"/>
    <cellStyle name="Normal 41 7 10 4" xfId="19688" xr:uid="{00000000-0005-0000-0000-0000E5730000}"/>
    <cellStyle name="Normal 41 7 10 4 2" xfId="41330" xr:uid="{00000000-0005-0000-0000-0000E6730000}"/>
    <cellStyle name="Normal 41 7 10 5" xfId="35318" xr:uid="{00000000-0005-0000-0000-0000E7730000}"/>
    <cellStyle name="Normal 41 7 11" xfId="14556" xr:uid="{00000000-0005-0000-0000-0000E8730000}"/>
    <cellStyle name="Normal 41 7 11 2" xfId="17641" xr:uid="{00000000-0005-0000-0000-0000E9730000}"/>
    <cellStyle name="Normal 41 7 11 2 2" xfId="29609" xr:uid="{00000000-0005-0000-0000-0000EA730000}"/>
    <cellStyle name="Normal 41 7 11 2 2 2" xfId="51215" xr:uid="{00000000-0005-0000-0000-0000EB730000}"/>
    <cellStyle name="Normal 41 7 11 2 3" xfId="23642" xr:uid="{00000000-0005-0000-0000-0000EC730000}"/>
    <cellStyle name="Normal 41 7 11 2 3 2" xfId="45279" xr:uid="{00000000-0005-0000-0000-0000ED730000}"/>
    <cellStyle name="Normal 41 7 11 2 4" xfId="39296" xr:uid="{00000000-0005-0000-0000-0000EE730000}"/>
    <cellStyle name="Normal 41 7 11 3" xfId="26627" xr:uid="{00000000-0005-0000-0000-0000EF730000}"/>
    <cellStyle name="Normal 41 7 11 3 2" xfId="48241" xr:uid="{00000000-0005-0000-0000-0000F0730000}"/>
    <cellStyle name="Normal 41 7 11 4" xfId="20660" xr:uid="{00000000-0005-0000-0000-0000F1730000}"/>
    <cellStyle name="Normal 41 7 11 4 2" xfId="42302" xr:uid="{00000000-0005-0000-0000-0000F2730000}"/>
    <cellStyle name="Normal 41 7 11 5" xfId="36293" xr:uid="{00000000-0005-0000-0000-0000F3730000}"/>
    <cellStyle name="Normal 41 7 12" xfId="15669" xr:uid="{00000000-0005-0000-0000-0000F4730000}"/>
    <cellStyle name="Normal 41 7 12 2" xfId="27641" xr:uid="{00000000-0005-0000-0000-0000F5730000}"/>
    <cellStyle name="Normal 41 7 12 2 2" xfId="49247" xr:uid="{00000000-0005-0000-0000-0000F6730000}"/>
    <cellStyle name="Normal 41 7 12 3" xfId="21674" xr:uid="{00000000-0005-0000-0000-0000F7730000}"/>
    <cellStyle name="Normal 41 7 12 3 2" xfId="43311" xr:uid="{00000000-0005-0000-0000-0000F8730000}"/>
    <cellStyle name="Normal 41 7 12 4" xfId="37324" xr:uid="{00000000-0005-0000-0000-0000F9730000}"/>
    <cellStyle name="Normal 41 7 13" xfId="24656" xr:uid="{00000000-0005-0000-0000-0000FA730000}"/>
    <cellStyle name="Normal 41 7 13 2" xfId="46276" xr:uid="{00000000-0005-0000-0000-0000FB730000}"/>
    <cellStyle name="Normal 41 7 14" xfId="18689" xr:uid="{00000000-0005-0000-0000-0000FC730000}"/>
    <cellStyle name="Normal 41 7 14 2" xfId="40331" xr:uid="{00000000-0005-0000-0000-0000FD730000}"/>
    <cellStyle name="Normal 41 7 15" xfId="31254" xr:uid="{00000000-0005-0000-0000-0000FE730000}"/>
    <cellStyle name="Normal 41 7 2" xfId="7296" xr:uid="{00000000-0005-0000-0000-0000FF730000}"/>
    <cellStyle name="Normal 41 7 2 2" xfId="12993" xr:uid="{00000000-0005-0000-0000-000000740000}"/>
    <cellStyle name="Normal 41 7 2 2 2" xfId="13992" xr:uid="{00000000-0005-0000-0000-000001740000}"/>
    <cellStyle name="Normal 41 7 2 2 2 2" xfId="17077" xr:uid="{00000000-0005-0000-0000-000002740000}"/>
    <cellStyle name="Normal 41 7 2 2 2 2 2" xfId="29046" xr:uid="{00000000-0005-0000-0000-000003740000}"/>
    <cellStyle name="Normal 41 7 2 2 2 2 2 2" xfId="50652" xr:uid="{00000000-0005-0000-0000-000004740000}"/>
    <cellStyle name="Normal 41 7 2 2 2 2 3" xfId="23079" xr:uid="{00000000-0005-0000-0000-000005740000}"/>
    <cellStyle name="Normal 41 7 2 2 2 2 3 2" xfId="44716" xr:uid="{00000000-0005-0000-0000-000006740000}"/>
    <cellStyle name="Normal 41 7 2 2 2 2 4" xfId="38732" xr:uid="{00000000-0005-0000-0000-000007740000}"/>
    <cellStyle name="Normal 41 7 2 2 2 3" xfId="26064" xr:uid="{00000000-0005-0000-0000-000008740000}"/>
    <cellStyle name="Normal 41 7 2 2 2 3 2" xfId="47678" xr:uid="{00000000-0005-0000-0000-000009740000}"/>
    <cellStyle name="Normal 41 7 2 2 2 4" xfId="20097" xr:uid="{00000000-0005-0000-0000-00000A740000}"/>
    <cellStyle name="Normal 41 7 2 2 2 4 2" xfId="41739" xr:uid="{00000000-0005-0000-0000-00000B740000}"/>
    <cellStyle name="Normal 41 7 2 2 2 5" xfId="35729" xr:uid="{00000000-0005-0000-0000-00000C740000}"/>
    <cellStyle name="Normal 41 7 2 2 3" xfId="14966" xr:uid="{00000000-0005-0000-0000-00000D740000}"/>
    <cellStyle name="Normal 41 7 2 2 3 2" xfId="18051" xr:uid="{00000000-0005-0000-0000-00000E740000}"/>
    <cellStyle name="Normal 41 7 2 2 3 2 2" xfId="30018" xr:uid="{00000000-0005-0000-0000-00000F740000}"/>
    <cellStyle name="Normal 41 7 2 2 3 2 2 2" xfId="51624" xr:uid="{00000000-0005-0000-0000-000010740000}"/>
    <cellStyle name="Normal 41 7 2 2 3 2 3" xfId="24051" xr:uid="{00000000-0005-0000-0000-000011740000}"/>
    <cellStyle name="Normal 41 7 2 2 3 2 3 2" xfId="45688" xr:uid="{00000000-0005-0000-0000-000012740000}"/>
    <cellStyle name="Normal 41 7 2 2 3 2 4" xfId="39706" xr:uid="{00000000-0005-0000-0000-000013740000}"/>
    <cellStyle name="Normal 41 7 2 2 3 3" xfId="27036" xr:uid="{00000000-0005-0000-0000-000014740000}"/>
    <cellStyle name="Normal 41 7 2 2 3 3 2" xfId="48650" xr:uid="{00000000-0005-0000-0000-000015740000}"/>
    <cellStyle name="Normal 41 7 2 2 3 4" xfId="21069" xr:uid="{00000000-0005-0000-0000-000016740000}"/>
    <cellStyle name="Normal 41 7 2 2 3 4 2" xfId="42711" xr:uid="{00000000-0005-0000-0000-000017740000}"/>
    <cellStyle name="Normal 41 7 2 2 3 5" xfId="36703" xr:uid="{00000000-0005-0000-0000-000018740000}"/>
    <cellStyle name="Normal 41 7 2 2 4" xfId="16100" xr:uid="{00000000-0005-0000-0000-000019740000}"/>
    <cellStyle name="Normal 41 7 2 2 4 2" xfId="28070" xr:uid="{00000000-0005-0000-0000-00001A740000}"/>
    <cellStyle name="Normal 41 7 2 2 4 2 2" xfId="49676" xr:uid="{00000000-0005-0000-0000-00001B740000}"/>
    <cellStyle name="Normal 41 7 2 2 4 3" xfId="22103" xr:uid="{00000000-0005-0000-0000-00001C740000}"/>
    <cellStyle name="Normal 41 7 2 2 4 3 2" xfId="43740" xr:uid="{00000000-0005-0000-0000-00001D740000}"/>
    <cellStyle name="Normal 41 7 2 2 4 4" xfId="37755" xr:uid="{00000000-0005-0000-0000-00001E740000}"/>
    <cellStyle name="Normal 41 7 2 2 5" xfId="25088" xr:uid="{00000000-0005-0000-0000-00001F740000}"/>
    <cellStyle name="Normal 41 7 2 2 5 2" xfId="46705" xr:uid="{00000000-0005-0000-0000-000020740000}"/>
    <cellStyle name="Normal 41 7 2 2 6" xfId="19121" xr:uid="{00000000-0005-0000-0000-000021740000}"/>
    <cellStyle name="Normal 41 7 2 2 6 2" xfId="40763" xr:uid="{00000000-0005-0000-0000-000022740000}"/>
    <cellStyle name="Normal 41 7 2 2 7" xfId="34749" xr:uid="{00000000-0005-0000-0000-000023740000}"/>
    <cellStyle name="Normal 41 7 2 3" xfId="13313" xr:uid="{00000000-0005-0000-0000-000024740000}"/>
    <cellStyle name="Normal 41 7 2 3 2" xfId="14312" xr:uid="{00000000-0005-0000-0000-000025740000}"/>
    <cellStyle name="Normal 41 7 2 3 2 2" xfId="17397" xr:uid="{00000000-0005-0000-0000-000026740000}"/>
    <cellStyle name="Normal 41 7 2 3 2 2 2" xfId="29366" xr:uid="{00000000-0005-0000-0000-000027740000}"/>
    <cellStyle name="Normal 41 7 2 3 2 2 2 2" xfId="50972" xr:uid="{00000000-0005-0000-0000-000028740000}"/>
    <cellStyle name="Normal 41 7 2 3 2 2 3" xfId="23399" xr:uid="{00000000-0005-0000-0000-000029740000}"/>
    <cellStyle name="Normal 41 7 2 3 2 2 3 2" xfId="45036" xr:uid="{00000000-0005-0000-0000-00002A740000}"/>
    <cellStyle name="Normal 41 7 2 3 2 2 4" xfId="39052" xr:uid="{00000000-0005-0000-0000-00002B740000}"/>
    <cellStyle name="Normal 41 7 2 3 2 3" xfId="26384" xr:uid="{00000000-0005-0000-0000-00002C740000}"/>
    <cellStyle name="Normal 41 7 2 3 2 3 2" xfId="47998" xr:uid="{00000000-0005-0000-0000-00002D740000}"/>
    <cellStyle name="Normal 41 7 2 3 2 4" xfId="20417" xr:uid="{00000000-0005-0000-0000-00002E740000}"/>
    <cellStyle name="Normal 41 7 2 3 2 4 2" xfId="42059" xr:uid="{00000000-0005-0000-0000-00002F740000}"/>
    <cellStyle name="Normal 41 7 2 3 2 5" xfId="36049" xr:uid="{00000000-0005-0000-0000-000030740000}"/>
    <cellStyle name="Normal 41 7 2 3 3" xfId="15286" xr:uid="{00000000-0005-0000-0000-000031740000}"/>
    <cellStyle name="Normal 41 7 2 3 3 2" xfId="18371" xr:uid="{00000000-0005-0000-0000-000032740000}"/>
    <cellStyle name="Normal 41 7 2 3 3 2 2" xfId="30338" xr:uid="{00000000-0005-0000-0000-000033740000}"/>
    <cellStyle name="Normal 41 7 2 3 3 2 2 2" xfId="51944" xr:uid="{00000000-0005-0000-0000-000034740000}"/>
    <cellStyle name="Normal 41 7 2 3 3 2 3" xfId="24371" xr:uid="{00000000-0005-0000-0000-000035740000}"/>
    <cellStyle name="Normal 41 7 2 3 3 2 3 2" xfId="46008" xr:uid="{00000000-0005-0000-0000-000036740000}"/>
    <cellStyle name="Normal 41 7 2 3 3 2 4" xfId="40026" xr:uid="{00000000-0005-0000-0000-000037740000}"/>
    <cellStyle name="Normal 41 7 2 3 3 3" xfId="27356" xr:uid="{00000000-0005-0000-0000-000038740000}"/>
    <cellStyle name="Normal 41 7 2 3 3 3 2" xfId="48970" xr:uid="{00000000-0005-0000-0000-000039740000}"/>
    <cellStyle name="Normal 41 7 2 3 3 4" xfId="21389" xr:uid="{00000000-0005-0000-0000-00003A740000}"/>
    <cellStyle name="Normal 41 7 2 3 3 4 2" xfId="43031" xr:uid="{00000000-0005-0000-0000-00003B740000}"/>
    <cellStyle name="Normal 41 7 2 3 3 5" xfId="37023" xr:uid="{00000000-0005-0000-0000-00003C740000}"/>
    <cellStyle name="Normal 41 7 2 3 4" xfId="16420" xr:uid="{00000000-0005-0000-0000-00003D740000}"/>
    <cellStyle name="Normal 41 7 2 3 4 2" xfId="28390" xr:uid="{00000000-0005-0000-0000-00003E740000}"/>
    <cellStyle name="Normal 41 7 2 3 4 2 2" xfId="49996" xr:uid="{00000000-0005-0000-0000-00003F740000}"/>
    <cellStyle name="Normal 41 7 2 3 4 3" xfId="22423" xr:uid="{00000000-0005-0000-0000-000040740000}"/>
    <cellStyle name="Normal 41 7 2 3 4 3 2" xfId="44060" xr:uid="{00000000-0005-0000-0000-000041740000}"/>
    <cellStyle name="Normal 41 7 2 3 4 4" xfId="38075" xr:uid="{00000000-0005-0000-0000-000042740000}"/>
    <cellStyle name="Normal 41 7 2 3 5" xfId="25408" xr:uid="{00000000-0005-0000-0000-000043740000}"/>
    <cellStyle name="Normal 41 7 2 3 5 2" xfId="47025" xr:uid="{00000000-0005-0000-0000-000044740000}"/>
    <cellStyle name="Normal 41 7 2 3 6" xfId="19441" xr:uid="{00000000-0005-0000-0000-000045740000}"/>
    <cellStyle name="Normal 41 7 2 3 6 2" xfId="41083" xr:uid="{00000000-0005-0000-0000-000046740000}"/>
    <cellStyle name="Normal 41 7 2 3 7" xfId="35069" xr:uid="{00000000-0005-0000-0000-000047740000}"/>
    <cellStyle name="Normal 41 7 2 4" xfId="13671" xr:uid="{00000000-0005-0000-0000-000048740000}"/>
    <cellStyle name="Normal 41 7 2 4 2" xfId="16757" xr:uid="{00000000-0005-0000-0000-000049740000}"/>
    <cellStyle name="Normal 41 7 2 4 2 2" xfId="28726" xr:uid="{00000000-0005-0000-0000-00004A740000}"/>
    <cellStyle name="Normal 41 7 2 4 2 2 2" xfId="50332" xr:uid="{00000000-0005-0000-0000-00004B740000}"/>
    <cellStyle name="Normal 41 7 2 4 2 3" xfId="22759" xr:uid="{00000000-0005-0000-0000-00004C740000}"/>
    <cellStyle name="Normal 41 7 2 4 2 3 2" xfId="44396" xr:uid="{00000000-0005-0000-0000-00004D740000}"/>
    <cellStyle name="Normal 41 7 2 4 2 4" xfId="38412" xr:uid="{00000000-0005-0000-0000-00004E740000}"/>
    <cellStyle name="Normal 41 7 2 4 3" xfId="25744" xr:uid="{00000000-0005-0000-0000-00004F740000}"/>
    <cellStyle name="Normal 41 7 2 4 3 2" xfId="47358" xr:uid="{00000000-0005-0000-0000-000050740000}"/>
    <cellStyle name="Normal 41 7 2 4 4" xfId="19777" xr:uid="{00000000-0005-0000-0000-000051740000}"/>
    <cellStyle name="Normal 41 7 2 4 4 2" xfId="41419" xr:uid="{00000000-0005-0000-0000-000052740000}"/>
    <cellStyle name="Normal 41 7 2 4 5" xfId="35408" xr:uid="{00000000-0005-0000-0000-000053740000}"/>
    <cellStyle name="Normal 41 7 2 5" xfId="14645" xr:uid="{00000000-0005-0000-0000-000054740000}"/>
    <cellStyle name="Normal 41 7 2 5 2" xfId="17730" xr:uid="{00000000-0005-0000-0000-000055740000}"/>
    <cellStyle name="Normal 41 7 2 5 2 2" xfId="29698" xr:uid="{00000000-0005-0000-0000-000056740000}"/>
    <cellStyle name="Normal 41 7 2 5 2 2 2" xfId="51304" xr:uid="{00000000-0005-0000-0000-000057740000}"/>
    <cellStyle name="Normal 41 7 2 5 2 3" xfId="23731" xr:uid="{00000000-0005-0000-0000-000058740000}"/>
    <cellStyle name="Normal 41 7 2 5 2 3 2" xfId="45368" xr:uid="{00000000-0005-0000-0000-000059740000}"/>
    <cellStyle name="Normal 41 7 2 5 2 4" xfId="39385" xr:uid="{00000000-0005-0000-0000-00005A740000}"/>
    <cellStyle name="Normal 41 7 2 5 3" xfId="26716" xr:uid="{00000000-0005-0000-0000-00005B740000}"/>
    <cellStyle name="Normal 41 7 2 5 3 2" xfId="48330" xr:uid="{00000000-0005-0000-0000-00005C740000}"/>
    <cellStyle name="Normal 41 7 2 5 4" xfId="20749" xr:uid="{00000000-0005-0000-0000-00005D740000}"/>
    <cellStyle name="Normal 41 7 2 5 4 2" xfId="42391" xr:uid="{00000000-0005-0000-0000-00005E740000}"/>
    <cellStyle name="Normal 41 7 2 5 5" xfId="36382" xr:uid="{00000000-0005-0000-0000-00005F740000}"/>
    <cellStyle name="Normal 41 7 2 6" xfId="15758" xr:uid="{00000000-0005-0000-0000-000060740000}"/>
    <cellStyle name="Normal 41 7 2 6 2" xfId="27730" xr:uid="{00000000-0005-0000-0000-000061740000}"/>
    <cellStyle name="Normal 41 7 2 6 2 2" xfId="49336" xr:uid="{00000000-0005-0000-0000-000062740000}"/>
    <cellStyle name="Normal 41 7 2 6 3" xfId="21763" xr:uid="{00000000-0005-0000-0000-000063740000}"/>
    <cellStyle name="Normal 41 7 2 6 3 2" xfId="43400" xr:uid="{00000000-0005-0000-0000-000064740000}"/>
    <cellStyle name="Normal 41 7 2 6 4" xfId="37413" xr:uid="{00000000-0005-0000-0000-000065740000}"/>
    <cellStyle name="Normal 41 7 2 7" xfId="24745" xr:uid="{00000000-0005-0000-0000-000066740000}"/>
    <cellStyle name="Normal 41 7 2 7 2" xfId="46365" xr:uid="{00000000-0005-0000-0000-000067740000}"/>
    <cellStyle name="Normal 41 7 2 8" xfId="18778" xr:uid="{00000000-0005-0000-0000-000068740000}"/>
    <cellStyle name="Normal 41 7 2 8 2" xfId="40420" xr:uid="{00000000-0005-0000-0000-000069740000}"/>
    <cellStyle name="Normal 41 7 2 9" xfId="31591" xr:uid="{00000000-0005-0000-0000-00006A740000}"/>
    <cellStyle name="Normal 41 7 3" xfId="7006" xr:uid="{00000000-0005-0000-0000-00006B740000}"/>
    <cellStyle name="Normal 41 7 3 2" xfId="12949" xr:uid="{00000000-0005-0000-0000-00006C740000}"/>
    <cellStyle name="Normal 41 7 3 2 2" xfId="13948" xr:uid="{00000000-0005-0000-0000-00006D740000}"/>
    <cellStyle name="Normal 41 7 3 2 2 2" xfId="17033" xr:uid="{00000000-0005-0000-0000-00006E740000}"/>
    <cellStyle name="Normal 41 7 3 2 2 2 2" xfId="29002" xr:uid="{00000000-0005-0000-0000-00006F740000}"/>
    <cellStyle name="Normal 41 7 3 2 2 2 2 2" xfId="50608" xr:uid="{00000000-0005-0000-0000-000070740000}"/>
    <cellStyle name="Normal 41 7 3 2 2 2 3" xfId="23035" xr:uid="{00000000-0005-0000-0000-000071740000}"/>
    <cellStyle name="Normal 41 7 3 2 2 2 3 2" xfId="44672" xr:uid="{00000000-0005-0000-0000-000072740000}"/>
    <cellStyle name="Normal 41 7 3 2 2 2 4" xfId="38688" xr:uid="{00000000-0005-0000-0000-000073740000}"/>
    <cellStyle name="Normal 41 7 3 2 2 3" xfId="26020" xr:uid="{00000000-0005-0000-0000-000074740000}"/>
    <cellStyle name="Normal 41 7 3 2 2 3 2" xfId="47634" xr:uid="{00000000-0005-0000-0000-000075740000}"/>
    <cellStyle name="Normal 41 7 3 2 2 4" xfId="20053" xr:uid="{00000000-0005-0000-0000-000076740000}"/>
    <cellStyle name="Normal 41 7 3 2 2 4 2" xfId="41695" xr:uid="{00000000-0005-0000-0000-000077740000}"/>
    <cellStyle name="Normal 41 7 3 2 2 5" xfId="35685" xr:uid="{00000000-0005-0000-0000-000078740000}"/>
    <cellStyle name="Normal 41 7 3 2 3" xfId="14922" xr:uid="{00000000-0005-0000-0000-000079740000}"/>
    <cellStyle name="Normal 41 7 3 2 3 2" xfId="18007" xr:uid="{00000000-0005-0000-0000-00007A740000}"/>
    <cellStyle name="Normal 41 7 3 2 3 2 2" xfId="29974" xr:uid="{00000000-0005-0000-0000-00007B740000}"/>
    <cellStyle name="Normal 41 7 3 2 3 2 2 2" xfId="51580" xr:uid="{00000000-0005-0000-0000-00007C740000}"/>
    <cellStyle name="Normal 41 7 3 2 3 2 3" xfId="24007" xr:uid="{00000000-0005-0000-0000-00007D740000}"/>
    <cellStyle name="Normal 41 7 3 2 3 2 3 2" xfId="45644" xr:uid="{00000000-0005-0000-0000-00007E740000}"/>
    <cellStyle name="Normal 41 7 3 2 3 2 4" xfId="39662" xr:uid="{00000000-0005-0000-0000-00007F740000}"/>
    <cellStyle name="Normal 41 7 3 2 3 3" xfId="26992" xr:uid="{00000000-0005-0000-0000-000080740000}"/>
    <cellStyle name="Normal 41 7 3 2 3 3 2" xfId="48606" xr:uid="{00000000-0005-0000-0000-000081740000}"/>
    <cellStyle name="Normal 41 7 3 2 3 4" xfId="21025" xr:uid="{00000000-0005-0000-0000-000082740000}"/>
    <cellStyle name="Normal 41 7 3 2 3 4 2" xfId="42667" xr:uid="{00000000-0005-0000-0000-000083740000}"/>
    <cellStyle name="Normal 41 7 3 2 3 5" xfId="36659" xr:uid="{00000000-0005-0000-0000-000084740000}"/>
    <cellStyle name="Normal 41 7 3 2 4" xfId="16056" xr:uid="{00000000-0005-0000-0000-000085740000}"/>
    <cellStyle name="Normal 41 7 3 2 4 2" xfId="28026" xr:uid="{00000000-0005-0000-0000-000086740000}"/>
    <cellStyle name="Normal 41 7 3 2 4 2 2" xfId="49632" xr:uid="{00000000-0005-0000-0000-000087740000}"/>
    <cellStyle name="Normal 41 7 3 2 4 3" xfId="22059" xr:uid="{00000000-0005-0000-0000-000088740000}"/>
    <cellStyle name="Normal 41 7 3 2 4 3 2" xfId="43696" xr:uid="{00000000-0005-0000-0000-000089740000}"/>
    <cellStyle name="Normal 41 7 3 2 4 4" xfId="37711" xr:uid="{00000000-0005-0000-0000-00008A740000}"/>
    <cellStyle name="Normal 41 7 3 2 5" xfId="25044" xr:uid="{00000000-0005-0000-0000-00008B740000}"/>
    <cellStyle name="Normal 41 7 3 2 5 2" xfId="46661" xr:uid="{00000000-0005-0000-0000-00008C740000}"/>
    <cellStyle name="Normal 41 7 3 2 6" xfId="19077" xr:uid="{00000000-0005-0000-0000-00008D740000}"/>
    <cellStyle name="Normal 41 7 3 2 6 2" xfId="40719" xr:uid="{00000000-0005-0000-0000-00008E740000}"/>
    <cellStyle name="Normal 41 7 3 2 7" xfId="34705" xr:uid="{00000000-0005-0000-0000-00008F740000}"/>
    <cellStyle name="Normal 41 7 3 3" xfId="13269" xr:uid="{00000000-0005-0000-0000-000090740000}"/>
    <cellStyle name="Normal 41 7 3 3 2" xfId="14268" xr:uid="{00000000-0005-0000-0000-000091740000}"/>
    <cellStyle name="Normal 41 7 3 3 2 2" xfId="17353" xr:uid="{00000000-0005-0000-0000-000092740000}"/>
    <cellStyle name="Normal 41 7 3 3 2 2 2" xfId="29322" xr:uid="{00000000-0005-0000-0000-000093740000}"/>
    <cellStyle name="Normal 41 7 3 3 2 2 2 2" xfId="50928" xr:uid="{00000000-0005-0000-0000-000094740000}"/>
    <cellStyle name="Normal 41 7 3 3 2 2 3" xfId="23355" xr:uid="{00000000-0005-0000-0000-000095740000}"/>
    <cellStyle name="Normal 41 7 3 3 2 2 3 2" xfId="44992" xr:uid="{00000000-0005-0000-0000-000096740000}"/>
    <cellStyle name="Normal 41 7 3 3 2 2 4" xfId="39008" xr:uid="{00000000-0005-0000-0000-000097740000}"/>
    <cellStyle name="Normal 41 7 3 3 2 3" xfId="26340" xr:uid="{00000000-0005-0000-0000-000098740000}"/>
    <cellStyle name="Normal 41 7 3 3 2 3 2" xfId="47954" xr:uid="{00000000-0005-0000-0000-000099740000}"/>
    <cellStyle name="Normal 41 7 3 3 2 4" xfId="20373" xr:uid="{00000000-0005-0000-0000-00009A740000}"/>
    <cellStyle name="Normal 41 7 3 3 2 4 2" xfId="42015" xr:uid="{00000000-0005-0000-0000-00009B740000}"/>
    <cellStyle name="Normal 41 7 3 3 2 5" xfId="36005" xr:uid="{00000000-0005-0000-0000-00009C740000}"/>
    <cellStyle name="Normal 41 7 3 3 3" xfId="15242" xr:uid="{00000000-0005-0000-0000-00009D740000}"/>
    <cellStyle name="Normal 41 7 3 3 3 2" xfId="18327" xr:uid="{00000000-0005-0000-0000-00009E740000}"/>
    <cellStyle name="Normal 41 7 3 3 3 2 2" xfId="30294" xr:uid="{00000000-0005-0000-0000-00009F740000}"/>
    <cellStyle name="Normal 41 7 3 3 3 2 2 2" xfId="51900" xr:uid="{00000000-0005-0000-0000-0000A0740000}"/>
    <cellStyle name="Normal 41 7 3 3 3 2 3" xfId="24327" xr:uid="{00000000-0005-0000-0000-0000A1740000}"/>
    <cellStyle name="Normal 41 7 3 3 3 2 3 2" xfId="45964" xr:uid="{00000000-0005-0000-0000-0000A2740000}"/>
    <cellStyle name="Normal 41 7 3 3 3 2 4" xfId="39982" xr:uid="{00000000-0005-0000-0000-0000A3740000}"/>
    <cellStyle name="Normal 41 7 3 3 3 3" xfId="27312" xr:uid="{00000000-0005-0000-0000-0000A4740000}"/>
    <cellStyle name="Normal 41 7 3 3 3 3 2" xfId="48926" xr:uid="{00000000-0005-0000-0000-0000A5740000}"/>
    <cellStyle name="Normal 41 7 3 3 3 4" xfId="21345" xr:uid="{00000000-0005-0000-0000-0000A6740000}"/>
    <cellStyle name="Normal 41 7 3 3 3 4 2" xfId="42987" xr:uid="{00000000-0005-0000-0000-0000A7740000}"/>
    <cellStyle name="Normal 41 7 3 3 3 5" xfId="36979" xr:uid="{00000000-0005-0000-0000-0000A8740000}"/>
    <cellStyle name="Normal 41 7 3 3 4" xfId="16376" xr:uid="{00000000-0005-0000-0000-0000A9740000}"/>
    <cellStyle name="Normal 41 7 3 3 4 2" xfId="28346" xr:uid="{00000000-0005-0000-0000-0000AA740000}"/>
    <cellStyle name="Normal 41 7 3 3 4 2 2" xfId="49952" xr:uid="{00000000-0005-0000-0000-0000AB740000}"/>
    <cellStyle name="Normal 41 7 3 3 4 3" xfId="22379" xr:uid="{00000000-0005-0000-0000-0000AC740000}"/>
    <cellStyle name="Normal 41 7 3 3 4 3 2" xfId="44016" xr:uid="{00000000-0005-0000-0000-0000AD740000}"/>
    <cellStyle name="Normal 41 7 3 3 4 4" xfId="38031" xr:uid="{00000000-0005-0000-0000-0000AE740000}"/>
    <cellStyle name="Normal 41 7 3 3 5" xfId="25364" xr:uid="{00000000-0005-0000-0000-0000AF740000}"/>
    <cellStyle name="Normal 41 7 3 3 5 2" xfId="46981" xr:uid="{00000000-0005-0000-0000-0000B0740000}"/>
    <cellStyle name="Normal 41 7 3 3 6" xfId="19397" xr:uid="{00000000-0005-0000-0000-0000B1740000}"/>
    <cellStyle name="Normal 41 7 3 3 6 2" xfId="41039" xr:uid="{00000000-0005-0000-0000-0000B2740000}"/>
    <cellStyle name="Normal 41 7 3 3 7" xfId="35025" xr:uid="{00000000-0005-0000-0000-0000B3740000}"/>
    <cellStyle name="Normal 41 7 3 4" xfId="13627" xr:uid="{00000000-0005-0000-0000-0000B4740000}"/>
    <cellStyle name="Normal 41 7 3 4 2" xfId="16713" xr:uid="{00000000-0005-0000-0000-0000B5740000}"/>
    <cellStyle name="Normal 41 7 3 4 2 2" xfId="28682" xr:uid="{00000000-0005-0000-0000-0000B6740000}"/>
    <cellStyle name="Normal 41 7 3 4 2 2 2" xfId="50288" xr:uid="{00000000-0005-0000-0000-0000B7740000}"/>
    <cellStyle name="Normal 41 7 3 4 2 3" xfId="22715" xr:uid="{00000000-0005-0000-0000-0000B8740000}"/>
    <cellStyle name="Normal 41 7 3 4 2 3 2" xfId="44352" xr:uid="{00000000-0005-0000-0000-0000B9740000}"/>
    <cellStyle name="Normal 41 7 3 4 2 4" xfId="38368" xr:uid="{00000000-0005-0000-0000-0000BA740000}"/>
    <cellStyle name="Normal 41 7 3 4 3" xfId="25700" xr:uid="{00000000-0005-0000-0000-0000BB740000}"/>
    <cellStyle name="Normal 41 7 3 4 3 2" xfId="47314" xr:uid="{00000000-0005-0000-0000-0000BC740000}"/>
    <cellStyle name="Normal 41 7 3 4 4" xfId="19733" xr:uid="{00000000-0005-0000-0000-0000BD740000}"/>
    <cellStyle name="Normal 41 7 3 4 4 2" xfId="41375" xr:uid="{00000000-0005-0000-0000-0000BE740000}"/>
    <cellStyle name="Normal 41 7 3 4 5" xfId="35364" xr:uid="{00000000-0005-0000-0000-0000BF740000}"/>
    <cellStyle name="Normal 41 7 3 5" xfId="14601" xr:uid="{00000000-0005-0000-0000-0000C0740000}"/>
    <cellStyle name="Normal 41 7 3 5 2" xfId="17686" xr:uid="{00000000-0005-0000-0000-0000C1740000}"/>
    <cellStyle name="Normal 41 7 3 5 2 2" xfId="29654" xr:uid="{00000000-0005-0000-0000-0000C2740000}"/>
    <cellStyle name="Normal 41 7 3 5 2 2 2" xfId="51260" xr:uid="{00000000-0005-0000-0000-0000C3740000}"/>
    <cellStyle name="Normal 41 7 3 5 2 3" xfId="23687" xr:uid="{00000000-0005-0000-0000-0000C4740000}"/>
    <cellStyle name="Normal 41 7 3 5 2 3 2" xfId="45324" xr:uid="{00000000-0005-0000-0000-0000C5740000}"/>
    <cellStyle name="Normal 41 7 3 5 2 4" xfId="39341" xr:uid="{00000000-0005-0000-0000-0000C6740000}"/>
    <cellStyle name="Normal 41 7 3 5 3" xfId="26672" xr:uid="{00000000-0005-0000-0000-0000C7740000}"/>
    <cellStyle name="Normal 41 7 3 5 3 2" xfId="48286" xr:uid="{00000000-0005-0000-0000-0000C8740000}"/>
    <cellStyle name="Normal 41 7 3 5 4" xfId="20705" xr:uid="{00000000-0005-0000-0000-0000C9740000}"/>
    <cellStyle name="Normal 41 7 3 5 4 2" xfId="42347" xr:uid="{00000000-0005-0000-0000-0000CA740000}"/>
    <cellStyle name="Normal 41 7 3 5 5" xfId="36338" xr:uid="{00000000-0005-0000-0000-0000CB740000}"/>
    <cellStyle name="Normal 41 7 3 6" xfId="15714" xr:uid="{00000000-0005-0000-0000-0000CC740000}"/>
    <cellStyle name="Normal 41 7 3 6 2" xfId="27686" xr:uid="{00000000-0005-0000-0000-0000CD740000}"/>
    <cellStyle name="Normal 41 7 3 6 2 2" xfId="49292" xr:uid="{00000000-0005-0000-0000-0000CE740000}"/>
    <cellStyle name="Normal 41 7 3 6 3" xfId="21719" xr:uid="{00000000-0005-0000-0000-0000CF740000}"/>
    <cellStyle name="Normal 41 7 3 6 3 2" xfId="43356" xr:uid="{00000000-0005-0000-0000-0000D0740000}"/>
    <cellStyle name="Normal 41 7 3 6 4" xfId="37369" xr:uid="{00000000-0005-0000-0000-0000D1740000}"/>
    <cellStyle name="Normal 41 7 3 7" xfId="24701" xr:uid="{00000000-0005-0000-0000-0000D2740000}"/>
    <cellStyle name="Normal 41 7 3 7 2" xfId="46321" xr:uid="{00000000-0005-0000-0000-0000D3740000}"/>
    <cellStyle name="Normal 41 7 3 8" xfId="18734" xr:uid="{00000000-0005-0000-0000-0000D4740000}"/>
    <cellStyle name="Normal 41 7 3 8 2" xfId="40376" xr:uid="{00000000-0005-0000-0000-0000D5740000}"/>
    <cellStyle name="Normal 41 7 3 9" xfId="31434" xr:uid="{00000000-0005-0000-0000-0000D6740000}"/>
    <cellStyle name="Normal 41 7 4" xfId="7606" xr:uid="{00000000-0005-0000-0000-0000D7740000}"/>
    <cellStyle name="Normal 41 7 4 2" xfId="13035" xr:uid="{00000000-0005-0000-0000-0000D8740000}"/>
    <cellStyle name="Normal 41 7 4 2 2" xfId="14034" xr:uid="{00000000-0005-0000-0000-0000D9740000}"/>
    <cellStyle name="Normal 41 7 4 2 2 2" xfId="17119" xr:uid="{00000000-0005-0000-0000-0000DA740000}"/>
    <cellStyle name="Normal 41 7 4 2 2 2 2" xfId="29088" xr:uid="{00000000-0005-0000-0000-0000DB740000}"/>
    <cellStyle name="Normal 41 7 4 2 2 2 2 2" xfId="50694" xr:uid="{00000000-0005-0000-0000-0000DC740000}"/>
    <cellStyle name="Normal 41 7 4 2 2 2 3" xfId="23121" xr:uid="{00000000-0005-0000-0000-0000DD740000}"/>
    <cellStyle name="Normal 41 7 4 2 2 2 3 2" xfId="44758" xr:uid="{00000000-0005-0000-0000-0000DE740000}"/>
    <cellStyle name="Normal 41 7 4 2 2 2 4" xfId="38774" xr:uid="{00000000-0005-0000-0000-0000DF740000}"/>
    <cellStyle name="Normal 41 7 4 2 2 3" xfId="26106" xr:uid="{00000000-0005-0000-0000-0000E0740000}"/>
    <cellStyle name="Normal 41 7 4 2 2 3 2" xfId="47720" xr:uid="{00000000-0005-0000-0000-0000E1740000}"/>
    <cellStyle name="Normal 41 7 4 2 2 4" xfId="20139" xr:uid="{00000000-0005-0000-0000-0000E2740000}"/>
    <cellStyle name="Normal 41 7 4 2 2 4 2" xfId="41781" xr:uid="{00000000-0005-0000-0000-0000E3740000}"/>
    <cellStyle name="Normal 41 7 4 2 2 5" xfId="35771" xr:uid="{00000000-0005-0000-0000-0000E4740000}"/>
    <cellStyle name="Normal 41 7 4 2 3" xfId="15008" xr:uid="{00000000-0005-0000-0000-0000E5740000}"/>
    <cellStyle name="Normal 41 7 4 2 3 2" xfId="18093" xr:uid="{00000000-0005-0000-0000-0000E6740000}"/>
    <cellStyle name="Normal 41 7 4 2 3 2 2" xfId="30060" xr:uid="{00000000-0005-0000-0000-0000E7740000}"/>
    <cellStyle name="Normal 41 7 4 2 3 2 2 2" xfId="51666" xr:uid="{00000000-0005-0000-0000-0000E8740000}"/>
    <cellStyle name="Normal 41 7 4 2 3 2 3" xfId="24093" xr:uid="{00000000-0005-0000-0000-0000E9740000}"/>
    <cellStyle name="Normal 41 7 4 2 3 2 3 2" xfId="45730" xr:uid="{00000000-0005-0000-0000-0000EA740000}"/>
    <cellStyle name="Normal 41 7 4 2 3 2 4" xfId="39748" xr:uid="{00000000-0005-0000-0000-0000EB740000}"/>
    <cellStyle name="Normal 41 7 4 2 3 3" xfId="27078" xr:uid="{00000000-0005-0000-0000-0000EC740000}"/>
    <cellStyle name="Normal 41 7 4 2 3 3 2" xfId="48692" xr:uid="{00000000-0005-0000-0000-0000ED740000}"/>
    <cellStyle name="Normal 41 7 4 2 3 4" xfId="21111" xr:uid="{00000000-0005-0000-0000-0000EE740000}"/>
    <cellStyle name="Normal 41 7 4 2 3 4 2" xfId="42753" xr:uid="{00000000-0005-0000-0000-0000EF740000}"/>
    <cellStyle name="Normal 41 7 4 2 3 5" xfId="36745" xr:uid="{00000000-0005-0000-0000-0000F0740000}"/>
    <cellStyle name="Normal 41 7 4 2 4" xfId="16142" xr:uid="{00000000-0005-0000-0000-0000F1740000}"/>
    <cellStyle name="Normal 41 7 4 2 4 2" xfId="28112" xr:uid="{00000000-0005-0000-0000-0000F2740000}"/>
    <cellStyle name="Normal 41 7 4 2 4 2 2" xfId="49718" xr:uid="{00000000-0005-0000-0000-0000F3740000}"/>
    <cellStyle name="Normal 41 7 4 2 4 3" xfId="22145" xr:uid="{00000000-0005-0000-0000-0000F4740000}"/>
    <cellStyle name="Normal 41 7 4 2 4 3 2" xfId="43782" xr:uid="{00000000-0005-0000-0000-0000F5740000}"/>
    <cellStyle name="Normal 41 7 4 2 4 4" xfId="37797" xr:uid="{00000000-0005-0000-0000-0000F6740000}"/>
    <cellStyle name="Normal 41 7 4 2 5" xfId="25130" xr:uid="{00000000-0005-0000-0000-0000F7740000}"/>
    <cellStyle name="Normal 41 7 4 2 5 2" xfId="46747" xr:uid="{00000000-0005-0000-0000-0000F8740000}"/>
    <cellStyle name="Normal 41 7 4 2 6" xfId="19163" xr:uid="{00000000-0005-0000-0000-0000F9740000}"/>
    <cellStyle name="Normal 41 7 4 2 6 2" xfId="40805" xr:uid="{00000000-0005-0000-0000-0000FA740000}"/>
    <cellStyle name="Normal 41 7 4 2 7" xfId="34791" xr:uid="{00000000-0005-0000-0000-0000FB740000}"/>
    <cellStyle name="Normal 41 7 4 3" xfId="13355" xr:uid="{00000000-0005-0000-0000-0000FC740000}"/>
    <cellStyle name="Normal 41 7 4 3 2" xfId="14354" xr:uid="{00000000-0005-0000-0000-0000FD740000}"/>
    <cellStyle name="Normal 41 7 4 3 2 2" xfId="17439" xr:uid="{00000000-0005-0000-0000-0000FE740000}"/>
    <cellStyle name="Normal 41 7 4 3 2 2 2" xfId="29408" xr:uid="{00000000-0005-0000-0000-0000FF740000}"/>
    <cellStyle name="Normal 41 7 4 3 2 2 2 2" xfId="51014" xr:uid="{00000000-0005-0000-0000-000000750000}"/>
    <cellStyle name="Normal 41 7 4 3 2 2 3" xfId="23441" xr:uid="{00000000-0005-0000-0000-000001750000}"/>
    <cellStyle name="Normal 41 7 4 3 2 2 3 2" xfId="45078" xr:uid="{00000000-0005-0000-0000-000002750000}"/>
    <cellStyle name="Normal 41 7 4 3 2 2 4" xfId="39094" xr:uid="{00000000-0005-0000-0000-000003750000}"/>
    <cellStyle name="Normal 41 7 4 3 2 3" xfId="26426" xr:uid="{00000000-0005-0000-0000-000004750000}"/>
    <cellStyle name="Normal 41 7 4 3 2 3 2" xfId="48040" xr:uid="{00000000-0005-0000-0000-000005750000}"/>
    <cellStyle name="Normal 41 7 4 3 2 4" xfId="20459" xr:uid="{00000000-0005-0000-0000-000006750000}"/>
    <cellStyle name="Normal 41 7 4 3 2 4 2" xfId="42101" xr:uid="{00000000-0005-0000-0000-000007750000}"/>
    <cellStyle name="Normal 41 7 4 3 2 5" xfId="36091" xr:uid="{00000000-0005-0000-0000-000008750000}"/>
    <cellStyle name="Normal 41 7 4 3 3" xfId="15328" xr:uid="{00000000-0005-0000-0000-000009750000}"/>
    <cellStyle name="Normal 41 7 4 3 3 2" xfId="18413" xr:uid="{00000000-0005-0000-0000-00000A750000}"/>
    <cellStyle name="Normal 41 7 4 3 3 2 2" xfId="30380" xr:uid="{00000000-0005-0000-0000-00000B750000}"/>
    <cellStyle name="Normal 41 7 4 3 3 2 2 2" xfId="51986" xr:uid="{00000000-0005-0000-0000-00000C750000}"/>
    <cellStyle name="Normal 41 7 4 3 3 2 3" xfId="24413" xr:uid="{00000000-0005-0000-0000-00000D750000}"/>
    <cellStyle name="Normal 41 7 4 3 3 2 3 2" xfId="46050" xr:uid="{00000000-0005-0000-0000-00000E750000}"/>
    <cellStyle name="Normal 41 7 4 3 3 2 4" xfId="40068" xr:uid="{00000000-0005-0000-0000-00000F750000}"/>
    <cellStyle name="Normal 41 7 4 3 3 3" xfId="27398" xr:uid="{00000000-0005-0000-0000-000010750000}"/>
    <cellStyle name="Normal 41 7 4 3 3 3 2" xfId="49012" xr:uid="{00000000-0005-0000-0000-000011750000}"/>
    <cellStyle name="Normal 41 7 4 3 3 4" xfId="21431" xr:uid="{00000000-0005-0000-0000-000012750000}"/>
    <cellStyle name="Normal 41 7 4 3 3 4 2" xfId="43073" xr:uid="{00000000-0005-0000-0000-000013750000}"/>
    <cellStyle name="Normal 41 7 4 3 3 5" xfId="37065" xr:uid="{00000000-0005-0000-0000-000014750000}"/>
    <cellStyle name="Normal 41 7 4 3 4" xfId="16462" xr:uid="{00000000-0005-0000-0000-000015750000}"/>
    <cellStyle name="Normal 41 7 4 3 4 2" xfId="28432" xr:uid="{00000000-0005-0000-0000-000016750000}"/>
    <cellStyle name="Normal 41 7 4 3 4 2 2" xfId="50038" xr:uid="{00000000-0005-0000-0000-000017750000}"/>
    <cellStyle name="Normal 41 7 4 3 4 3" xfId="22465" xr:uid="{00000000-0005-0000-0000-000018750000}"/>
    <cellStyle name="Normal 41 7 4 3 4 3 2" xfId="44102" xr:uid="{00000000-0005-0000-0000-000019750000}"/>
    <cellStyle name="Normal 41 7 4 3 4 4" xfId="38117" xr:uid="{00000000-0005-0000-0000-00001A750000}"/>
    <cellStyle name="Normal 41 7 4 3 5" xfId="25450" xr:uid="{00000000-0005-0000-0000-00001B750000}"/>
    <cellStyle name="Normal 41 7 4 3 5 2" xfId="47067" xr:uid="{00000000-0005-0000-0000-00001C750000}"/>
    <cellStyle name="Normal 41 7 4 3 6" xfId="19483" xr:uid="{00000000-0005-0000-0000-00001D750000}"/>
    <cellStyle name="Normal 41 7 4 3 6 2" xfId="41125" xr:uid="{00000000-0005-0000-0000-00001E750000}"/>
    <cellStyle name="Normal 41 7 4 3 7" xfId="35111" xr:uid="{00000000-0005-0000-0000-00001F750000}"/>
    <cellStyle name="Normal 41 7 4 4" xfId="13713" xr:uid="{00000000-0005-0000-0000-000020750000}"/>
    <cellStyle name="Normal 41 7 4 4 2" xfId="16799" xr:uid="{00000000-0005-0000-0000-000021750000}"/>
    <cellStyle name="Normal 41 7 4 4 2 2" xfId="28768" xr:uid="{00000000-0005-0000-0000-000022750000}"/>
    <cellStyle name="Normal 41 7 4 4 2 2 2" xfId="50374" xr:uid="{00000000-0005-0000-0000-000023750000}"/>
    <cellStyle name="Normal 41 7 4 4 2 3" xfId="22801" xr:uid="{00000000-0005-0000-0000-000024750000}"/>
    <cellStyle name="Normal 41 7 4 4 2 3 2" xfId="44438" xr:uid="{00000000-0005-0000-0000-000025750000}"/>
    <cellStyle name="Normal 41 7 4 4 2 4" xfId="38454" xr:uid="{00000000-0005-0000-0000-000026750000}"/>
    <cellStyle name="Normal 41 7 4 4 3" xfId="25786" xr:uid="{00000000-0005-0000-0000-000027750000}"/>
    <cellStyle name="Normal 41 7 4 4 3 2" xfId="47400" xr:uid="{00000000-0005-0000-0000-000028750000}"/>
    <cellStyle name="Normal 41 7 4 4 4" xfId="19819" xr:uid="{00000000-0005-0000-0000-000029750000}"/>
    <cellStyle name="Normal 41 7 4 4 4 2" xfId="41461" xr:uid="{00000000-0005-0000-0000-00002A750000}"/>
    <cellStyle name="Normal 41 7 4 4 5" xfId="35450" xr:uid="{00000000-0005-0000-0000-00002B750000}"/>
    <cellStyle name="Normal 41 7 4 5" xfId="14687" xr:uid="{00000000-0005-0000-0000-00002C750000}"/>
    <cellStyle name="Normal 41 7 4 5 2" xfId="17772" xr:uid="{00000000-0005-0000-0000-00002D750000}"/>
    <cellStyle name="Normal 41 7 4 5 2 2" xfId="29740" xr:uid="{00000000-0005-0000-0000-00002E750000}"/>
    <cellStyle name="Normal 41 7 4 5 2 2 2" xfId="51346" xr:uid="{00000000-0005-0000-0000-00002F750000}"/>
    <cellStyle name="Normal 41 7 4 5 2 3" xfId="23773" xr:uid="{00000000-0005-0000-0000-000030750000}"/>
    <cellStyle name="Normal 41 7 4 5 2 3 2" xfId="45410" xr:uid="{00000000-0005-0000-0000-000031750000}"/>
    <cellStyle name="Normal 41 7 4 5 2 4" xfId="39427" xr:uid="{00000000-0005-0000-0000-000032750000}"/>
    <cellStyle name="Normal 41 7 4 5 3" xfId="26758" xr:uid="{00000000-0005-0000-0000-000033750000}"/>
    <cellStyle name="Normal 41 7 4 5 3 2" xfId="48372" xr:uid="{00000000-0005-0000-0000-000034750000}"/>
    <cellStyle name="Normal 41 7 4 5 4" xfId="20791" xr:uid="{00000000-0005-0000-0000-000035750000}"/>
    <cellStyle name="Normal 41 7 4 5 4 2" xfId="42433" xr:uid="{00000000-0005-0000-0000-000036750000}"/>
    <cellStyle name="Normal 41 7 4 5 5" xfId="36424" xr:uid="{00000000-0005-0000-0000-000037750000}"/>
    <cellStyle name="Normal 41 7 4 6" xfId="15800" xr:uid="{00000000-0005-0000-0000-000038750000}"/>
    <cellStyle name="Normal 41 7 4 6 2" xfId="27772" xr:uid="{00000000-0005-0000-0000-000039750000}"/>
    <cellStyle name="Normal 41 7 4 6 2 2" xfId="49378" xr:uid="{00000000-0005-0000-0000-00003A750000}"/>
    <cellStyle name="Normal 41 7 4 6 3" xfId="21805" xr:uid="{00000000-0005-0000-0000-00003B750000}"/>
    <cellStyle name="Normal 41 7 4 6 3 2" xfId="43442" xr:uid="{00000000-0005-0000-0000-00003C750000}"/>
    <cellStyle name="Normal 41 7 4 6 4" xfId="37455" xr:uid="{00000000-0005-0000-0000-00003D750000}"/>
    <cellStyle name="Normal 41 7 4 7" xfId="24787" xr:uid="{00000000-0005-0000-0000-00003E750000}"/>
    <cellStyle name="Normal 41 7 4 7 2" xfId="46407" xr:uid="{00000000-0005-0000-0000-00003F750000}"/>
    <cellStyle name="Normal 41 7 4 8" xfId="18820" xr:uid="{00000000-0005-0000-0000-000040750000}"/>
    <cellStyle name="Normal 41 7 4 8 2" xfId="40462" xr:uid="{00000000-0005-0000-0000-000041750000}"/>
    <cellStyle name="Normal 41 7 4 9" xfId="31702" xr:uid="{00000000-0005-0000-0000-000042750000}"/>
    <cellStyle name="Normal 41 7 5" xfId="8209" xr:uid="{00000000-0005-0000-0000-000043750000}"/>
    <cellStyle name="Normal 41 7 5 2" xfId="13119" xr:uid="{00000000-0005-0000-0000-000044750000}"/>
    <cellStyle name="Normal 41 7 5 2 2" xfId="14118" xr:uid="{00000000-0005-0000-0000-000045750000}"/>
    <cellStyle name="Normal 41 7 5 2 2 2" xfId="17203" xr:uid="{00000000-0005-0000-0000-000046750000}"/>
    <cellStyle name="Normal 41 7 5 2 2 2 2" xfId="29172" xr:uid="{00000000-0005-0000-0000-000047750000}"/>
    <cellStyle name="Normal 41 7 5 2 2 2 2 2" xfId="50778" xr:uid="{00000000-0005-0000-0000-000048750000}"/>
    <cellStyle name="Normal 41 7 5 2 2 2 3" xfId="23205" xr:uid="{00000000-0005-0000-0000-000049750000}"/>
    <cellStyle name="Normal 41 7 5 2 2 2 3 2" xfId="44842" xr:uid="{00000000-0005-0000-0000-00004A750000}"/>
    <cellStyle name="Normal 41 7 5 2 2 2 4" xfId="38858" xr:uid="{00000000-0005-0000-0000-00004B750000}"/>
    <cellStyle name="Normal 41 7 5 2 2 3" xfId="26190" xr:uid="{00000000-0005-0000-0000-00004C750000}"/>
    <cellStyle name="Normal 41 7 5 2 2 3 2" xfId="47804" xr:uid="{00000000-0005-0000-0000-00004D750000}"/>
    <cellStyle name="Normal 41 7 5 2 2 4" xfId="20223" xr:uid="{00000000-0005-0000-0000-00004E750000}"/>
    <cellStyle name="Normal 41 7 5 2 2 4 2" xfId="41865" xr:uid="{00000000-0005-0000-0000-00004F750000}"/>
    <cellStyle name="Normal 41 7 5 2 2 5" xfId="35855" xr:uid="{00000000-0005-0000-0000-000050750000}"/>
    <cellStyle name="Normal 41 7 5 2 3" xfId="15092" xr:uid="{00000000-0005-0000-0000-000051750000}"/>
    <cellStyle name="Normal 41 7 5 2 3 2" xfId="18177" xr:uid="{00000000-0005-0000-0000-000052750000}"/>
    <cellStyle name="Normal 41 7 5 2 3 2 2" xfId="30144" xr:uid="{00000000-0005-0000-0000-000053750000}"/>
    <cellStyle name="Normal 41 7 5 2 3 2 2 2" xfId="51750" xr:uid="{00000000-0005-0000-0000-000054750000}"/>
    <cellStyle name="Normal 41 7 5 2 3 2 3" xfId="24177" xr:uid="{00000000-0005-0000-0000-000055750000}"/>
    <cellStyle name="Normal 41 7 5 2 3 2 3 2" xfId="45814" xr:uid="{00000000-0005-0000-0000-000056750000}"/>
    <cellStyle name="Normal 41 7 5 2 3 2 4" xfId="39832" xr:uid="{00000000-0005-0000-0000-000057750000}"/>
    <cellStyle name="Normal 41 7 5 2 3 3" xfId="27162" xr:uid="{00000000-0005-0000-0000-000058750000}"/>
    <cellStyle name="Normal 41 7 5 2 3 3 2" xfId="48776" xr:uid="{00000000-0005-0000-0000-000059750000}"/>
    <cellStyle name="Normal 41 7 5 2 3 4" xfId="21195" xr:uid="{00000000-0005-0000-0000-00005A750000}"/>
    <cellStyle name="Normal 41 7 5 2 3 4 2" xfId="42837" xr:uid="{00000000-0005-0000-0000-00005B750000}"/>
    <cellStyle name="Normal 41 7 5 2 3 5" xfId="36829" xr:uid="{00000000-0005-0000-0000-00005C750000}"/>
    <cellStyle name="Normal 41 7 5 2 4" xfId="16226" xr:uid="{00000000-0005-0000-0000-00005D750000}"/>
    <cellStyle name="Normal 41 7 5 2 4 2" xfId="28196" xr:uid="{00000000-0005-0000-0000-00005E750000}"/>
    <cellStyle name="Normal 41 7 5 2 4 2 2" xfId="49802" xr:uid="{00000000-0005-0000-0000-00005F750000}"/>
    <cellStyle name="Normal 41 7 5 2 4 3" xfId="22229" xr:uid="{00000000-0005-0000-0000-000060750000}"/>
    <cellStyle name="Normal 41 7 5 2 4 3 2" xfId="43866" xr:uid="{00000000-0005-0000-0000-000061750000}"/>
    <cellStyle name="Normal 41 7 5 2 4 4" xfId="37881" xr:uid="{00000000-0005-0000-0000-000062750000}"/>
    <cellStyle name="Normal 41 7 5 2 5" xfId="25214" xr:uid="{00000000-0005-0000-0000-000063750000}"/>
    <cellStyle name="Normal 41 7 5 2 5 2" xfId="46831" xr:uid="{00000000-0005-0000-0000-000064750000}"/>
    <cellStyle name="Normal 41 7 5 2 6" xfId="19247" xr:uid="{00000000-0005-0000-0000-000065750000}"/>
    <cellStyle name="Normal 41 7 5 2 6 2" xfId="40889" xr:uid="{00000000-0005-0000-0000-000066750000}"/>
    <cellStyle name="Normal 41 7 5 2 7" xfId="34875" xr:uid="{00000000-0005-0000-0000-000067750000}"/>
    <cellStyle name="Normal 41 7 5 3" xfId="13439" xr:uid="{00000000-0005-0000-0000-000068750000}"/>
    <cellStyle name="Normal 41 7 5 3 2" xfId="14438" xr:uid="{00000000-0005-0000-0000-000069750000}"/>
    <cellStyle name="Normal 41 7 5 3 2 2" xfId="17523" xr:uid="{00000000-0005-0000-0000-00006A750000}"/>
    <cellStyle name="Normal 41 7 5 3 2 2 2" xfId="29492" xr:uid="{00000000-0005-0000-0000-00006B750000}"/>
    <cellStyle name="Normal 41 7 5 3 2 2 2 2" xfId="51098" xr:uid="{00000000-0005-0000-0000-00006C750000}"/>
    <cellStyle name="Normal 41 7 5 3 2 2 3" xfId="23525" xr:uid="{00000000-0005-0000-0000-00006D750000}"/>
    <cellStyle name="Normal 41 7 5 3 2 2 3 2" xfId="45162" xr:uid="{00000000-0005-0000-0000-00006E750000}"/>
    <cellStyle name="Normal 41 7 5 3 2 2 4" xfId="39178" xr:uid="{00000000-0005-0000-0000-00006F750000}"/>
    <cellStyle name="Normal 41 7 5 3 2 3" xfId="26510" xr:uid="{00000000-0005-0000-0000-000070750000}"/>
    <cellStyle name="Normal 41 7 5 3 2 3 2" xfId="48124" xr:uid="{00000000-0005-0000-0000-000071750000}"/>
    <cellStyle name="Normal 41 7 5 3 2 4" xfId="20543" xr:uid="{00000000-0005-0000-0000-000072750000}"/>
    <cellStyle name="Normal 41 7 5 3 2 4 2" xfId="42185" xr:uid="{00000000-0005-0000-0000-000073750000}"/>
    <cellStyle name="Normal 41 7 5 3 2 5" xfId="36175" xr:uid="{00000000-0005-0000-0000-000074750000}"/>
    <cellStyle name="Normal 41 7 5 3 3" xfId="15412" xr:uid="{00000000-0005-0000-0000-000075750000}"/>
    <cellStyle name="Normal 41 7 5 3 3 2" xfId="18497" xr:uid="{00000000-0005-0000-0000-000076750000}"/>
    <cellStyle name="Normal 41 7 5 3 3 2 2" xfId="30464" xr:uid="{00000000-0005-0000-0000-000077750000}"/>
    <cellStyle name="Normal 41 7 5 3 3 2 2 2" xfId="52070" xr:uid="{00000000-0005-0000-0000-000078750000}"/>
    <cellStyle name="Normal 41 7 5 3 3 2 3" xfId="24497" xr:uid="{00000000-0005-0000-0000-000079750000}"/>
    <cellStyle name="Normal 41 7 5 3 3 2 3 2" xfId="46134" xr:uid="{00000000-0005-0000-0000-00007A750000}"/>
    <cellStyle name="Normal 41 7 5 3 3 2 4" xfId="40152" xr:uid="{00000000-0005-0000-0000-00007B750000}"/>
    <cellStyle name="Normal 41 7 5 3 3 3" xfId="27482" xr:uid="{00000000-0005-0000-0000-00007C750000}"/>
    <cellStyle name="Normal 41 7 5 3 3 3 2" xfId="49096" xr:uid="{00000000-0005-0000-0000-00007D750000}"/>
    <cellStyle name="Normal 41 7 5 3 3 4" xfId="21515" xr:uid="{00000000-0005-0000-0000-00007E750000}"/>
    <cellStyle name="Normal 41 7 5 3 3 4 2" xfId="43157" xr:uid="{00000000-0005-0000-0000-00007F750000}"/>
    <cellStyle name="Normal 41 7 5 3 3 5" xfId="37149" xr:uid="{00000000-0005-0000-0000-000080750000}"/>
    <cellStyle name="Normal 41 7 5 3 4" xfId="16546" xr:uid="{00000000-0005-0000-0000-000081750000}"/>
    <cellStyle name="Normal 41 7 5 3 4 2" xfId="28516" xr:uid="{00000000-0005-0000-0000-000082750000}"/>
    <cellStyle name="Normal 41 7 5 3 4 2 2" xfId="50122" xr:uid="{00000000-0005-0000-0000-000083750000}"/>
    <cellStyle name="Normal 41 7 5 3 4 3" xfId="22549" xr:uid="{00000000-0005-0000-0000-000084750000}"/>
    <cellStyle name="Normal 41 7 5 3 4 3 2" xfId="44186" xr:uid="{00000000-0005-0000-0000-000085750000}"/>
    <cellStyle name="Normal 41 7 5 3 4 4" xfId="38201" xr:uid="{00000000-0005-0000-0000-000086750000}"/>
    <cellStyle name="Normal 41 7 5 3 5" xfId="25534" xr:uid="{00000000-0005-0000-0000-000087750000}"/>
    <cellStyle name="Normal 41 7 5 3 5 2" xfId="47151" xr:uid="{00000000-0005-0000-0000-000088750000}"/>
    <cellStyle name="Normal 41 7 5 3 6" xfId="19567" xr:uid="{00000000-0005-0000-0000-000089750000}"/>
    <cellStyle name="Normal 41 7 5 3 6 2" xfId="41209" xr:uid="{00000000-0005-0000-0000-00008A750000}"/>
    <cellStyle name="Normal 41 7 5 3 7" xfId="35195" xr:uid="{00000000-0005-0000-0000-00008B750000}"/>
    <cellStyle name="Normal 41 7 5 4" xfId="13797" xr:uid="{00000000-0005-0000-0000-00008C750000}"/>
    <cellStyle name="Normal 41 7 5 4 2" xfId="16883" xr:uid="{00000000-0005-0000-0000-00008D750000}"/>
    <cellStyle name="Normal 41 7 5 4 2 2" xfId="28852" xr:uid="{00000000-0005-0000-0000-00008E750000}"/>
    <cellStyle name="Normal 41 7 5 4 2 2 2" xfId="50458" xr:uid="{00000000-0005-0000-0000-00008F750000}"/>
    <cellStyle name="Normal 41 7 5 4 2 3" xfId="22885" xr:uid="{00000000-0005-0000-0000-000090750000}"/>
    <cellStyle name="Normal 41 7 5 4 2 3 2" xfId="44522" xr:uid="{00000000-0005-0000-0000-000091750000}"/>
    <cellStyle name="Normal 41 7 5 4 2 4" xfId="38538" xr:uid="{00000000-0005-0000-0000-000092750000}"/>
    <cellStyle name="Normal 41 7 5 4 3" xfId="25870" xr:uid="{00000000-0005-0000-0000-000093750000}"/>
    <cellStyle name="Normal 41 7 5 4 3 2" xfId="47484" xr:uid="{00000000-0005-0000-0000-000094750000}"/>
    <cellStyle name="Normal 41 7 5 4 4" xfId="19903" xr:uid="{00000000-0005-0000-0000-000095750000}"/>
    <cellStyle name="Normal 41 7 5 4 4 2" xfId="41545" xr:uid="{00000000-0005-0000-0000-000096750000}"/>
    <cellStyle name="Normal 41 7 5 4 5" xfId="35534" xr:uid="{00000000-0005-0000-0000-000097750000}"/>
    <cellStyle name="Normal 41 7 5 5" xfId="14771" xr:uid="{00000000-0005-0000-0000-000098750000}"/>
    <cellStyle name="Normal 41 7 5 5 2" xfId="17856" xr:uid="{00000000-0005-0000-0000-000099750000}"/>
    <cellStyle name="Normal 41 7 5 5 2 2" xfId="29824" xr:uid="{00000000-0005-0000-0000-00009A750000}"/>
    <cellStyle name="Normal 41 7 5 5 2 2 2" xfId="51430" xr:uid="{00000000-0005-0000-0000-00009B750000}"/>
    <cellStyle name="Normal 41 7 5 5 2 3" xfId="23857" xr:uid="{00000000-0005-0000-0000-00009C750000}"/>
    <cellStyle name="Normal 41 7 5 5 2 3 2" xfId="45494" xr:uid="{00000000-0005-0000-0000-00009D750000}"/>
    <cellStyle name="Normal 41 7 5 5 2 4" xfId="39511" xr:uid="{00000000-0005-0000-0000-00009E750000}"/>
    <cellStyle name="Normal 41 7 5 5 3" xfId="26842" xr:uid="{00000000-0005-0000-0000-00009F750000}"/>
    <cellStyle name="Normal 41 7 5 5 3 2" xfId="48456" xr:uid="{00000000-0005-0000-0000-0000A0750000}"/>
    <cellStyle name="Normal 41 7 5 5 4" xfId="20875" xr:uid="{00000000-0005-0000-0000-0000A1750000}"/>
    <cellStyle name="Normal 41 7 5 5 4 2" xfId="42517" xr:uid="{00000000-0005-0000-0000-0000A2750000}"/>
    <cellStyle name="Normal 41 7 5 5 5" xfId="36508" xr:uid="{00000000-0005-0000-0000-0000A3750000}"/>
    <cellStyle name="Normal 41 7 5 6" xfId="15884" xr:uid="{00000000-0005-0000-0000-0000A4750000}"/>
    <cellStyle name="Normal 41 7 5 6 2" xfId="27856" xr:uid="{00000000-0005-0000-0000-0000A5750000}"/>
    <cellStyle name="Normal 41 7 5 6 2 2" xfId="49462" xr:uid="{00000000-0005-0000-0000-0000A6750000}"/>
    <cellStyle name="Normal 41 7 5 6 3" xfId="21889" xr:uid="{00000000-0005-0000-0000-0000A7750000}"/>
    <cellStyle name="Normal 41 7 5 6 3 2" xfId="43526" xr:uid="{00000000-0005-0000-0000-0000A8750000}"/>
    <cellStyle name="Normal 41 7 5 6 4" xfId="37539" xr:uid="{00000000-0005-0000-0000-0000A9750000}"/>
    <cellStyle name="Normal 41 7 5 7" xfId="24871" xr:uid="{00000000-0005-0000-0000-0000AA750000}"/>
    <cellStyle name="Normal 41 7 5 7 2" xfId="46491" xr:uid="{00000000-0005-0000-0000-0000AB750000}"/>
    <cellStyle name="Normal 41 7 5 8" xfId="18904" xr:uid="{00000000-0005-0000-0000-0000AC750000}"/>
    <cellStyle name="Normal 41 7 5 8 2" xfId="40546" xr:uid="{00000000-0005-0000-0000-0000AD750000}"/>
    <cellStyle name="Normal 41 7 5 9" xfId="31874" xr:uid="{00000000-0005-0000-0000-0000AE750000}"/>
    <cellStyle name="Normal 41 7 6" xfId="7857" xr:uid="{00000000-0005-0000-0000-0000AF750000}"/>
    <cellStyle name="Normal 41 7 6 2" xfId="13082" xr:uid="{00000000-0005-0000-0000-0000B0750000}"/>
    <cellStyle name="Normal 41 7 6 2 2" xfId="14081" xr:uid="{00000000-0005-0000-0000-0000B1750000}"/>
    <cellStyle name="Normal 41 7 6 2 2 2" xfId="17166" xr:uid="{00000000-0005-0000-0000-0000B2750000}"/>
    <cellStyle name="Normal 41 7 6 2 2 2 2" xfId="29135" xr:uid="{00000000-0005-0000-0000-0000B3750000}"/>
    <cellStyle name="Normal 41 7 6 2 2 2 2 2" xfId="50741" xr:uid="{00000000-0005-0000-0000-0000B4750000}"/>
    <cellStyle name="Normal 41 7 6 2 2 2 3" xfId="23168" xr:uid="{00000000-0005-0000-0000-0000B5750000}"/>
    <cellStyle name="Normal 41 7 6 2 2 2 3 2" xfId="44805" xr:uid="{00000000-0005-0000-0000-0000B6750000}"/>
    <cellStyle name="Normal 41 7 6 2 2 2 4" xfId="38821" xr:uid="{00000000-0005-0000-0000-0000B7750000}"/>
    <cellStyle name="Normal 41 7 6 2 2 3" xfId="26153" xr:uid="{00000000-0005-0000-0000-0000B8750000}"/>
    <cellStyle name="Normal 41 7 6 2 2 3 2" xfId="47767" xr:uid="{00000000-0005-0000-0000-0000B9750000}"/>
    <cellStyle name="Normal 41 7 6 2 2 4" xfId="20186" xr:uid="{00000000-0005-0000-0000-0000BA750000}"/>
    <cellStyle name="Normal 41 7 6 2 2 4 2" xfId="41828" xr:uid="{00000000-0005-0000-0000-0000BB750000}"/>
    <cellStyle name="Normal 41 7 6 2 2 5" xfId="35818" xr:uid="{00000000-0005-0000-0000-0000BC750000}"/>
    <cellStyle name="Normal 41 7 6 2 3" xfId="15055" xr:uid="{00000000-0005-0000-0000-0000BD750000}"/>
    <cellStyle name="Normal 41 7 6 2 3 2" xfId="18140" xr:uid="{00000000-0005-0000-0000-0000BE750000}"/>
    <cellStyle name="Normal 41 7 6 2 3 2 2" xfId="30107" xr:uid="{00000000-0005-0000-0000-0000BF750000}"/>
    <cellStyle name="Normal 41 7 6 2 3 2 2 2" xfId="51713" xr:uid="{00000000-0005-0000-0000-0000C0750000}"/>
    <cellStyle name="Normal 41 7 6 2 3 2 3" xfId="24140" xr:uid="{00000000-0005-0000-0000-0000C1750000}"/>
    <cellStyle name="Normal 41 7 6 2 3 2 3 2" xfId="45777" xr:uid="{00000000-0005-0000-0000-0000C2750000}"/>
    <cellStyle name="Normal 41 7 6 2 3 2 4" xfId="39795" xr:uid="{00000000-0005-0000-0000-0000C3750000}"/>
    <cellStyle name="Normal 41 7 6 2 3 3" xfId="27125" xr:uid="{00000000-0005-0000-0000-0000C4750000}"/>
    <cellStyle name="Normal 41 7 6 2 3 3 2" xfId="48739" xr:uid="{00000000-0005-0000-0000-0000C5750000}"/>
    <cellStyle name="Normal 41 7 6 2 3 4" xfId="21158" xr:uid="{00000000-0005-0000-0000-0000C6750000}"/>
    <cellStyle name="Normal 41 7 6 2 3 4 2" xfId="42800" xr:uid="{00000000-0005-0000-0000-0000C7750000}"/>
    <cellStyle name="Normal 41 7 6 2 3 5" xfId="36792" xr:uid="{00000000-0005-0000-0000-0000C8750000}"/>
    <cellStyle name="Normal 41 7 6 2 4" xfId="16189" xr:uid="{00000000-0005-0000-0000-0000C9750000}"/>
    <cellStyle name="Normal 41 7 6 2 4 2" xfId="28159" xr:uid="{00000000-0005-0000-0000-0000CA750000}"/>
    <cellStyle name="Normal 41 7 6 2 4 2 2" xfId="49765" xr:uid="{00000000-0005-0000-0000-0000CB750000}"/>
    <cellStyle name="Normal 41 7 6 2 4 3" xfId="22192" xr:uid="{00000000-0005-0000-0000-0000CC750000}"/>
    <cellStyle name="Normal 41 7 6 2 4 3 2" xfId="43829" xr:uid="{00000000-0005-0000-0000-0000CD750000}"/>
    <cellStyle name="Normal 41 7 6 2 4 4" xfId="37844" xr:uid="{00000000-0005-0000-0000-0000CE750000}"/>
    <cellStyle name="Normal 41 7 6 2 5" xfId="25177" xr:uid="{00000000-0005-0000-0000-0000CF750000}"/>
    <cellStyle name="Normal 41 7 6 2 5 2" xfId="46794" xr:uid="{00000000-0005-0000-0000-0000D0750000}"/>
    <cellStyle name="Normal 41 7 6 2 6" xfId="19210" xr:uid="{00000000-0005-0000-0000-0000D1750000}"/>
    <cellStyle name="Normal 41 7 6 2 6 2" xfId="40852" xr:uid="{00000000-0005-0000-0000-0000D2750000}"/>
    <cellStyle name="Normal 41 7 6 2 7" xfId="34838" xr:uid="{00000000-0005-0000-0000-0000D3750000}"/>
    <cellStyle name="Normal 41 7 6 3" xfId="13402" xr:uid="{00000000-0005-0000-0000-0000D4750000}"/>
    <cellStyle name="Normal 41 7 6 3 2" xfId="14401" xr:uid="{00000000-0005-0000-0000-0000D5750000}"/>
    <cellStyle name="Normal 41 7 6 3 2 2" xfId="17486" xr:uid="{00000000-0005-0000-0000-0000D6750000}"/>
    <cellStyle name="Normal 41 7 6 3 2 2 2" xfId="29455" xr:uid="{00000000-0005-0000-0000-0000D7750000}"/>
    <cellStyle name="Normal 41 7 6 3 2 2 2 2" xfId="51061" xr:uid="{00000000-0005-0000-0000-0000D8750000}"/>
    <cellStyle name="Normal 41 7 6 3 2 2 3" xfId="23488" xr:uid="{00000000-0005-0000-0000-0000D9750000}"/>
    <cellStyle name="Normal 41 7 6 3 2 2 3 2" xfId="45125" xr:uid="{00000000-0005-0000-0000-0000DA750000}"/>
    <cellStyle name="Normal 41 7 6 3 2 2 4" xfId="39141" xr:uid="{00000000-0005-0000-0000-0000DB750000}"/>
    <cellStyle name="Normal 41 7 6 3 2 3" xfId="26473" xr:uid="{00000000-0005-0000-0000-0000DC750000}"/>
    <cellStyle name="Normal 41 7 6 3 2 3 2" xfId="48087" xr:uid="{00000000-0005-0000-0000-0000DD750000}"/>
    <cellStyle name="Normal 41 7 6 3 2 4" xfId="20506" xr:uid="{00000000-0005-0000-0000-0000DE750000}"/>
    <cellStyle name="Normal 41 7 6 3 2 4 2" xfId="42148" xr:uid="{00000000-0005-0000-0000-0000DF750000}"/>
    <cellStyle name="Normal 41 7 6 3 2 5" xfId="36138" xr:uid="{00000000-0005-0000-0000-0000E0750000}"/>
    <cellStyle name="Normal 41 7 6 3 3" xfId="15375" xr:uid="{00000000-0005-0000-0000-0000E1750000}"/>
    <cellStyle name="Normal 41 7 6 3 3 2" xfId="18460" xr:uid="{00000000-0005-0000-0000-0000E2750000}"/>
    <cellStyle name="Normal 41 7 6 3 3 2 2" xfId="30427" xr:uid="{00000000-0005-0000-0000-0000E3750000}"/>
    <cellStyle name="Normal 41 7 6 3 3 2 2 2" xfId="52033" xr:uid="{00000000-0005-0000-0000-0000E4750000}"/>
    <cellStyle name="Normal 41 7 6 3 3 2 3" xfId="24460" xr:uid="{00000000-0005-0000-0000-0000E5750000}"/>
    <cellStyle name="Normal 41 7 6 3 3 2 3 2" xfId="46097" xr:uid="{00000000-0005-0000-0000-0000E6750000}"/>
    <cellStyle name="Normal 41 7 6 3 3 2 4" xfId="40115" xr:uid="{00000000-0005-0000-0000-0000E7750000}"/>
    <cellStyle name="Normal 41 7 6 3 3 3" xfId="27445" xr:uid="{00000000-0005-0000-0000-0000E8750000}"/>
    <cellStyle name="Normal 41 7 6 3 3 3 2" xfId="49059" xr:uid="{00000000-0005-0000-0000-0000E9750000}"/>
    <cellStyle name="Normal 41 7 6 3 3 4" xfId="21478" xr:uid="{00000000-0005-0000-0000-0000EA750000}"/>
    <cellStyle name="Normal 41 7 6 3 3 4 2" xfId="43120" xr:uid="{00000000-0005-0000-0000-0000EB750000}"/>
    <cellStyle name="Normal 41 7 6 3 3 5" xfId="37112" xr:uid="{00000000-0005-0000-0000-0000EC750000}"/>
    <cellStyle name="Normal 41 7 6 3 4" xfId="16509" xr:uid="{00000000-0005-0000-0000-0000ED750000}"/>
    <cellStyle name="Normal 41 7 6 3 4 2" xfId="28479" xr:uid="{00000000-0005-0000-0000-0000EE750000}"/>
    <cellStyle name="Normal 41 7 6 3 4 2 2" xfId="50085" xr:uid="{00000000-0005-0000-0000-0000EF750000}"/>
    <cellStyle name="Normal 41 7 6 3 4 3" xfId="22512" xr:uid="{00000000-0005-0000-0000-0000F0750000}"/>
    <cellStyle name="Normal 41 7 6 3 4 3 2" xfId="44149" xr:uid="{00000000-0005-0000-0000-0000F1750000}"/>
    <cellStyle name="Normal 41 7 6 3 4 4" xfId="38164" xr:uid="{00000000-0005-0000-0000-0000F2750000}"/>
    <cellStyle name="Normal 41 7 6 3 5" xfId="25497" xr:uid="{00000000-0005-0000-0000-0000F3750000}"/>
    <cellStyle name="Normal 41 7 6 3 5 2" xfId="47114" xr:uid="{00000000-0005-0000-0000-0000F4750000}"/>
    <cellStyle name="Normal 41 7 6 3 6" xfId="19530" xr:uid="{00000000-0005-0000-0000-0000F5750000}"/>
    <cellStyle name="Normal 41 7 6 3 6 2" xfId="41172" xr:uid="{00000000-0005-0000-0000-0000F6750000}"/>
    <cellStyle name="Normal 41 7 6 3 7" xfId="35158" xr:uid="{00000000-0005-0000-0000-0000F7750000}"/>
    <cellStyle name="Normal 41 7 6 4" xfId="13760" xr:uid="{00000000-0005-0000-0000-0000F8750000}"/>
    <cellStyle name="Normal 41 7 6 4 2" xfId="16846" xr:uid="{00000000-0005-0000-0000-0000F9750000}"/>
    <cellStyle name="Normal 41 7 6 4 2 2" xfId="28815" xr:uid="{00000000-0005-0000-0000-0000FA750000}"/>
    <cellStyle name="Normal 41 7 6 4 2 2 2" xfId="50421" xr:uid="{00000000-0005-0000-0000-0000FB750000}"/>
    <cellStyle name="Normal 41 7 6 4 2 3" xfId="22848" xr:uid="{00000000-0005-0000-0000-0000FC750000}"/>
    <cellStyle name="Normal 41 7 6 4 2 3 2" xfId="44485" xr:uid="{00000000-0005-0000-0000-0000FD750000}"/>
    <cellStyle name="Normal 41 7 6 4 2 4" xfId="38501" xr:uid="{00000000-0005-0000-0000-0000FE750000}"/>
    <cellStyle name="Normal 41 7 6 4 3" xfId="25833" xr:uid="{00000000-0005-0000-0000-0000FF750000}"/>
    <cellStyle name="Normal 41 7 6 4 3 2" xfId="47447" xr:uid="{00000000-0005-0000-0000-000000760000}"/>
    <cellStyle name="Normal 41 7 6 4 4" xfId="19866" xr:uid="{00000000-0005-0000-0000-000001760000}"/>
    <cellStyle name="Normal 41 7 6 4 4 2" xfId="41508" xr:uid="{00000000-0005-0000-0000-000002760000}"/>
    <cellStyle name="Normal 41 7 6 4 5" xfId="35497" xr:uid="{00000000-0005-0000-0000-000003760000}"/>
    <cellStyle name="Normal 41 7 6 5" xfId="14734" xr:uid="{00000000-0005-0000-0000-000004760000}"/>
    <cellStyle name="Normal 41 7 6 5 2" xfId="17819" xr:uid="{00000000-0005-0000-0000-000005760000}"/>
    <cellStyle name="Normal 41 7 6 5 2 2" xfId="29787" xr:uid="{00000000-0005-0000-0000-000006760000}"/>
    <cellStyle name="Normal 41 7 6 5 2 2 2" xfId="51393" xr:uid="{00000000-0005-0000-0000-000007760000}"/>
    <cellStyle name="Normal 41 7 6 5 2 3" xfId="23820" xr:uid="{00000000-0005-0000-0000-000008760000}"/>
    <cellStyle name="Normal 41 7 6 5 2 3 2" xfId="45457" xr:uid="{00000000-0005-0000-0000-000009760000}"/>
    <cellStyle name="Normal 41 7 6 5 2 4" xfId="39474" xr:uid="{00000000-0005-0000-0000-00000A760000}"/>
    <cellStyle name="Normal 41 7 6 5 3" xfId="26805" xr:uid="{00000000-0005-0000-0000-00000B760000}"/>
    <cellStyle name="Normal 41 7 6 5 3 2" xfId="48419" xr:uid="{00000000-0005-0000-0000-00000C760000}"/>
    <cellStyle name="Normal 41 7 6 5 4" xfId="20838" xr:uid="{00000000-0005-0000-0000-00000D760000}"/>
    <cellStyle name="Normal 41 7 6 5 4 2" xfId="42480" xr:uid="{00000000-0005-0000-0000-00000E760000}"/>
    <cellStyle name="Normal 41 7 6 5 5" xfId="36471" xr:uid="{00000000-0005-0000-0000-00000F760000}"/>
    <cellStyle name="Normal 41 7 6 6" xfId="15847" xr:uid="{00000000-0005-0000-0000-000010760000}"/>
    <cellStyle name="Normal 41 7 6 6 2" xfId="27819" xr:uid="{00000000-0005-0000-0000-000011760000}"/>
    <cellStyle name="Normal 41 7 6 6 2 2" xfId="49425" xr:uid="{00000000-0005-0000-0000-000012760000}"/>
    <cellStyle name="Normal 41 7 6 6 3" xfId="21852" xr:uid="{00000000-0005-0000-0000-000013760000}"/>
    <cellStyle name="Normal 41 7 6 6 3 2" xfId="43489" xr:uid="{00000000-0005-0000-0000-000014760000}"/>
    <cellStyle name="Normal 41 7 6 6 4" xfId="37502" xr:uid="{00000000-0005-0000-0000-000015760000}"/>
    <cellStyle name="Normal 41 7 6 7" xfId="24834" xr:uid="{00000000-0005-0000-0000-000016760000}"/>
    <cellStyle name="Normal 41 7 6 7 2" xfId="46454" xr:uid="{00000000-0005-0000-0000-000017760000}"/>
    <cellStyle name="Normal 41 7 6 8" xfId="18867" xr:uid="{00000000-0005-0000-0000-000018760000}"/>
    <cellStyle name="Normal 41 7 6 8 2" xfId="40509" xr:uid="{00000000-0005-0000-0000-000019760000}"/>
    <cellStyle name="Normal 41 7 6 9" xfId="31824" xr:uid="{00000000-0005-0000-0000-00001A760000}"/>
    <cellStyle name="Normal 41 7 7" xfId="8520" xr:uid="{00000000-0005-0000-0000-00001B760000}"/>
    <cellStyle name="Normal 41 7 7 2" xfId="13162" xr:uid="{00000000-0005-0000-0000-00001C760000}"/>
    <cellStyle name="Normal 41 7 7 2 2" xfId="14161" xr:uid="{00000000-0005-0000-0000-00001D760000}"/>
    <cellStyle name="Normal 41 7 7 2 2 2" xfId="17246" xr:uid="{00000000-0005-0000-0000-00001E760000}"/>
    <cellStyle name="Normal 41 7 7 2 2 2 2" xfId="29215" xr:uid="{00000000-0005-0000-0000-00001F760000}"/>
    <cellStyle name="Normal 41 7 7 2 2 2 2 2" xfId="50821" xr:uid="{00000000-0005-0000-0000-000020760000}"/>
    <cellStyle name="Normal 41 7 7 2 2 2 3" xfId="23248" xr:uid="{00000000-0005-0000-0000-000021760000}"/>
    <cellStyle name="Normal 41 7 7 2 2 2 3 2" xfId="44885" xr:uid="{00000000-0005-0000-0000-000022760000}"/>
    <cellStyle name="Normal 41 7 7 2 2 2 4" xfId="38901" xr:uid="{00000000-0005-0000-0000-000023760000}"/>
    <cellStyle name="Normal 41 7 7 2 2 3" xfId="26233" xr:uid="{00000000-0005-0000-0000-000024760000}"/>
    <cellStyle name="Normal 41 7 7 2 2 3 2" xfId="47847" xr:uid="{00000000-0005-0000-0000-000025760000}"/>
    <cellStyle name="Normal 41 7 7 2 2 4" xfId="20266" xr:uid="{00000000-0005-0000-0000-000026760000}"/>
    <cellStyle name="Normal 41 7 7 2 2 4 2" xfId="41908" xr:uid="{00000000-0005-0000-0000-000027760000}"/>
    <cellStyle name="Normal 41 7 7 2 2 5" xfId="35898" xr:uid="{00000000-0005-0000-0000-000028760000}"/>
    <cellStyle name="Normal 41 7 7 2 3" xfId="15135" xr:uid="{00000000-0005-0000-0000-000029760000}"/>
    <cellStyle name="Normal 41 7 7 2 3 2" xfId="18220" xr:uid="{00000000-0005-0000-0000-00002A760000}"/>
    <cellStyle name="Normal 41 7 7 2 3 2 2" xfId="30187" xr:uid="{00000000-0005-0000-0000-00002B760000}"/>
    <cellStyle name="Normal 41 7 7 2 3 2 2 2" xfId="51793" xr:uid="{00000000-0005-0000-0000-00002C760000}"/>
    <cellStyle name="Normal 41 7 7 2 3 2 3" xfId="24220" xr:uid="{00000000-0005-0000-0000-00002D760000}"/>
    <cellStyle name="Normal 41 7 7 2 3 2 3 2" xfId="45857" xr:uid="{00000000-0005-0000-0000-00002E760000}"/>
    <cellStyle name="Normal 41 7 7 2 3 2 4" xfId="39875" xr:uid="{00000000-0005-0000-0000-00002F760000}"/>
    <cellStyle name="Normal 41 7 7 2 3 3" xfId="27205" xr:uid="{00000000-0005-0000-0000-000030760000}"/>
    <cellStyle name="Normal 41 7 7 2 3 3 2" xfId="48819" xr:uid="{00000000-0005-0000-0000-000031760000}"/>
    <cellStyle name="Normal 41 7 7 2 3 4" xfId="21238" xr:uid="{00000000-0005-0000-0000-000032760000}"/>
    <cellStyle name="Normal 41 7 7 2 3 4 2" xfId="42880" xr:uid="{00000000-0005-0000-0000-000033760000}"/>
    <cellStyle name="Normal 41 7 7 2 3 5" xfId="36872" xr:uid="{00000000-0005-0000-0000-000034760000}"/>
    <cellStyle name="Normal 41 7 7 2 4" xfId="16269" xr:uid="{00000000-0005-0000-0000-000035760000}"/>
    <cellStyle name="Normal 41 7 7 2 4 2" xfId="28239" xr:uid="{00000000-0005-0000-0000-000036760000}"/>
    <cellStyle name="Normal 41 7 7 2 4 2 2" xfId="49845" xr:uid="{00000000-0005-0000-0000-000037760000}"/>
    <cellStyle name="Normal 41 7 7 2 4 3" xfId="22272" xr:uid="{00000000-0005-0000-0000-000038760000}"/>
    <cellStyle name="Normal 41 7 7 2 4 3 2" xfId="43909" xr:uid="{00000000-0005-0000-0000-000039760000}"/>
    <cellStyle name="Normal 41 7 7 2 4 4" xfId="37924" xr:uid="{00000000-0005-0000-0000-00003A760000}"/>
    <cellStyle name="Normal 41 7 7 2 5" xfId="25257" xr:uid="{00000000-0005-0000-0000-00003B760000}"/>
    <cellStyle name="Normal 41 7 7 2 5 2" xfId="46874" xr:uid="{00000000-0005-0000-0000-00003C760000}"/>
    <cellStyle name="Normal 41 7 7 2 6" xfId="19290" xr:uid="{00000000-0005-0000-0000-00003D760000}"/>
    <cellStyle name="Normal 41 7 7 2 6 2" xfId="40932" xr:uid="{00000000-0005-0000-0000-00003E760000}"/>
    <cellStyle name="Normal 41 7 7 2 7" xfId="34918" xr:uid="{00000000-0005-0000-0000-00003F760000}"/>
    <cellStyle name="Normal 41 7 7 3" xfId="13482" xr:uid="{00000000-0005-0000-0000-000040760000}"/>
    <cellStyle name="Normal 41 7 7 3 2" xfId="14481" xr:uid="{00000000-0005-0000-0000-000041760000}"/>
    <cellStyle name="Normal 41 7 7 3 2 2" xfId="17566" xr:uid="{00000000-0005-0000-0000-000042760000}"/>
    <cellStyle name="Normal 41 7 7 3 2 2 2" xfId="29535" xr:uid="{00000000-0005-0000-0000-000043760000}"/>
    <cellStyle name="Normal 41 7 7 3 2 2 2 2" xfId="51141" xr:uid="{00000000-0005-0000-0000-000044760000}"/>
    <cellStyle name="Normal 41 7 7 3 2 2 3" xfId="23568" xr:uid="{00000000-0005-0000-0000-000045760000}"/>
    <cellStyle name="Normal 41 7 7 3 2 2 3 2" xfId="45205" xr:uid="{00000000-0005-0000-0000-000046760000}"/>
    <cellStyle name="Normal 41 7 7 3 2 2 4" xfId="39221" xr:uid="{00000000-0005-0000-0000-000047760000}"/>
    <cellStyle name="Normal 41 7 7 3 2 3" xfId="26553" xr:uid="{00000000-0005-0000-0000-000048760000}"/>
    <cellStyle name="Normal 41 7 7 3 2 3 2" xfId="48167" xr:uid="{00000000-0005-0000-0000-000049760000}"/>
    <cellStyle name="Normal 41 7 7 3 2 4" xfId="20586" xr:uid="{00000000-0005-0000-0000-00004A760000}"/>
    <cellStyle name="Normal 41 7 7 3 2 4 2" xfId="42228" xr:uid="{00000000-0005-0000-0000-00004B760000}"/>
    <cellStyle name="Normal 41 7 7 3 2 5" xfId="36218" xr:uid="{00000000-0005-0000-0000-00004C760000}"/>
    <cellStyle name="Normal 41 7 7 3 3" xfId="15455" xr:uid="{00000000-0005-0000-0000-00004D760000}"/>
    <cellStyle name="Normal 41 7 7 3 3 2" xfId="18540" xr:uid="{00000000-0005-0000-0000-00004E760000}"/>
    <cellStyle name="Normal 41 7 7 3 3 2 2" xfId="30507" xr:uid="{00000000-0005-0000-0000-00004F760000}"/>
    <cellStyle name="Normal 41 7 7 3 3 2 2 2" xfId="52113" xr:uid="{00000000-0005-0000-0000-000050760000}"/>
    <cellStyle name="Normal 41 7 7 3 3 2 3" xfId="24540" xr:uid="{00000000-0005-0000-0000-000051760000}"/>
    <cellStyle name="Normal 41 7 7 3 3 2 3 2" xfId="46177" xr:uid="{00000000-0005-0000-0000-000052760000}"/>
    <cellStyle name="Normal 41 7 7 3 3 2 4" xfId="40195" xr:uid="{00000000-0005-0000-0000-000053760000}"/>
    <cellStyle name="Normal 41 7 7 3 3 3" xfId="27525" xr:uid="{00000000-0005-0000-0000-000054760000}"/>
    <cellStyle name="Normal 41 7 7 3 3 3 2" xfId="49139" xr:uid="{00000000-0005-0000-0000-000055760000}"/>
    <cellStyle name="Normal 41 7 7 3 3 4" xfId="21558" xr:uid="{00000000-0005-0000-0000-000056760000}"/>
    <cellStyle name="Normal 41 7 7 3 3 4 2" xfId="43200" xr:uid="{00000000-0005-0000-0000-000057760000}"/>
    <cellStyle name="Normal 41 7 7 3 3 5" xfId="37192" xr:uid="{00000000-0005-0000-0000-000058760000}"/>
    <cellStyle name="Normal 41 7 7 3 4" xfId="16589" xr:uid="{00000000-0005-0000-0000-000059760000}"/>
    <cellStyle name="Normal 41 7 7 3 4 2" xfId="28559" xr:uid="{00000000-0005-0000-0000-00005A760000}"/>
    <cellStyle name="Normal 41 7 7 3 4 2 2" xfId="50165" xr:uid="{00000000-0005-0000-0000-00005B760000}"/>
    <cellStyle name="Normal 41 7 7 3 4 3" xfId="22592" xr:uid="{00000000-0005-0000-0000-00005C760000}"/>
    <cellStyle name="Normal 41 7 7 3 4 3 2" xfId="44229" xr:uid="{00000000-0005-0000-0000-00005D760000}"/>
    <cellStyle name="Normal 41 7 7 3 4 4" xfId="38244" xr:uid="{00000000-0005-0000-0000-00005E760000}"/>
    <cellStyle name="Normal 41 7 7 3 5" xfId="25577" xr:uid="{00000000-0005-0000-0000-00005F760000}"/>
    <cellStyle name="Normal 41 7 7 3 5 2" xfId="47194" xr:uid="{00000000-0005-0000-0000-000060760000}"/>
    <cellStyle name="Normal 41 7 7 3 6" xfId="19610" xr:uid="{00000000-0005-0000-0000-000061760000}"/>
    <cellStyle name="Normal 41 7 7 3 6 2" xfId="41252" xr:uid="{00000000-0005-0000-0000-000062760000}"/>
    <cellStyle name="Normal 41 7 7 3 7" xfId="35238" xr:uid="{00000000-0005-0000-0000-000063760000}"/>
    <cellStyle name="Normal 41 7 7 4" xfId="13840" xr:uid="{00000000-0005-0000-0000-000064760000}"/>
    <cellStyle name="Normal 41 7 7 4 2" xfId="16926" xr:uid="{00000000-0005-0000-0000-000065760000}"/>
    <cellStyle name="Normal 41 7 7 4 2 2" xfId="28895" xr:uid="{00000000-0005-0000-0000-000066760000}"/>
    <cellStyle name="Normal 41 7 7 4 2 2 2" xfId="50501" xr:uid="{00000000-0005-0000-0000-000067760000}"/>
    <cellStyle name="Normal 41 7 7 4 2 3" xfId="22928" xr:uid="{00000000-0005-0000-0000-000068760000}"/>
    <cellStyle name="Normal 41 7 7 4 2 3 2" xfId="44565" xr:uid="{00000000-0005-0000-0000-000069760000}"/>
    <cellStyle name="Normal 41 7 7 4 2 4" xfId="38581" xr:uid="{00000000-0005-0000-0000-00006A760000}"/>
    <cellStyle name="Normal 41 7 7 4 3" xfId="25913" xr:uid="{00000000-0005-0000-0000-00006B760000}"/>
    <cellStyle name="Normal 41 7 7 4 3 2" xfId="47527" xr:uid="{00000000-0005-0000-0000-00006C760000}"/>
    <cellStyle name="Normal 41 7 7 4 4" xfId="19946" xr:uid="{00000000-0005-0000-0000-00006D760000}"/>
    <cellStyle name="Normal 41 7 7 4 4 2" xfId="41588" xr:uid="{00000000-0005-0000-0000-00006E760000}"/>
    <cellStyle name="Normal 41 7 7 4 5" xfId="35577" xr:uid="{00000000-0005-0000-0000-00006F760000}"/>
    <cellStyle name="Normal 41 7 7 5" xfId="14814" xr:uid="{00000000-0005-0000-0000-000070760000}"/>
    <cellStyle name="Normal 41 7 7 5 2" xfId="17899" xr:uid="{00000000-0005-0000-0000-000071760000}"/>
    <cellStyle name="Normal 41 7 7 5 2 2" xfId="29867" xr:uid="{00000000-0005-0000-0000-000072760000}"/>
    <cellStyle name="Normal 41 7 7 5 2 2 2" xfId="51473" xr:uid="{00000000-0005-0000-0000-000073760000}"/>
    <cellStyle name="Normal 41 7 7 5 2 3" xfId="23900" xr:uid="{00000000-0005-0000-0000-000074760000}"/>
    <cellStyle name="Normal 41 7 7 5 2 3 2" xfId="45537" xr:uid="{00000000-0005-0000-0000-000075760000}"/>
    <cellStyle name="Normal 41 7 7 5 2 4" xfId="39554" xr:uid="{00000000-0005-0000-0000-000076760000}"/>
    <cellStyle name="Normal 41 7 7 5 3" xfId="26885" xr:uid="{00000000-0005-0000-0000-000077760000}"/>
    <cellStyle name="Normal 41 7 7 5 3 2" xfId="48499" xr:uid="{00000000-0005-0000-0000-000078760000}"/>
    <cellStyle name="Normal 41 7 7 5 4" xfId="20918" xr:uid="{00000000-0005-0000-0000-000079760000}"/>
    <cellStyle name="Normal 41 7 7 5 4 2" xfId="42560" xr:uid="{00000000-0005-0000-0000-00007A760000}"/>
    <cellStyle name="Normal 41 7 7 5 5" xfId="36551" xr:uid="{00000000-0005-0000-0000-00007B760000}"/>
    <cellStyle name="Normal 41 7 7 6" xfId="15927" xr:uid="{00000000-0005-0000-0000-00007C760000}"/>
    <cellStyle name="Normal 41 7 7 6 2" xfId="27899" xr:uid="{00000000-0005-0000-0000-00007D760000}"/>
    <cellStyle name="Normal 41 7 7 6 2 2" xfId="49505" xr:uid="{00000000-0005-0000-0000-00007E760000}"/>
    <cellStyle name="Normal 41 7 7 6 3" xfId="21932" xr:uid="{00000000-0005-0000-0000-00007F760000}"/>
    <cellStyle name="Normal 41 7 7 6 3 2" xfId="43569" xr:uid="{00000000-0005-0000-0000-000080760000}"/>
    <cellStyle name="Normal 41 7 7 6 4" xfId="37582" xr:uid="{00000000-0005-0000-0000-000081760000}"/>
    <cellStyle name="Normal 41 7 7 7" xfId="24914" xr:uid="{00000000-0005-0000-0000-000082760000}"/>
    <cellStyle name="Normal 41 7 7 7 2" xfId="46534" xr:uid="{00000000-0005-0000-0000-000083760000}"/>
    <cellStyle name="Normal 41 7 7 8" xfId="18947" xr:uid="{00000000-0005-0000-0000-000084760000}"/>
    <cellStyle name="Normal 41 7 7 8 2" xfId="40589" xr:uid="{00000000-0005-0000-0000-000085760000}"/>
    <cellStyle name="Normal 41 7 7 9" xfId="31988" xr:uid="{00000000-0005-0000-0000-000086760000}"/>
    <cellStyle name="Normal 41 7 8" xfId="12904" xr:uid="{00000000-0005-0000-0000-000087760000}"/>
    <cellStyle name="Normal 41 7 8 2" xfId="13903" xr:uid="{00000000-0005-0000-0000-000088760000}"/>
    <cellStyle name="Normal 41 7 8 2 2" xfId="16988" xr:uid="{00000000-0005-0000-0000-000089760000}"/>
    <cellStyle name="Normal 41 7 8 2 2 2" xfId="28957" xr:uid="{00000000-0005-0000-0000-00008A760000}"/>
    <cellStyle name="Normal 41 7 8 2 2 2 2" xfId="50563" xr:uid="{00000000-0005-0000-0000-00008B760000}"/>
    <cellStyle name="Normal 41 7 8 2 2 3" xfId="22990" xr:uid="{00000000-0005-0000-0000-00008C760000}"/>
    <cellStyle name="Normal 41 7 8 2 2 3 2" xfId="44627" xr:uid="{00000000-0005-0000-0000-00008D760000}"/>
    <cellStyle name="Normal 41 7 8 2 2 4" xfId="38643" xr:uid="{00000000-0005-0000-0000-00008E760000}"/>
    <cellStyle name="Normal 41 7 8 2 3" xfId="25975" xr:uid="{00000000-0005-0000-0000-00008F760000}"/>
    <cellStyle name="Normal 41 7 8 2 3 2" xfId="47589" xr:uid="{00000000-0005-0000-0000-000090760000}"/>
    <cellStyle name="Normal 41 7 8 2 4" xfId="20008" xr:uid="{00000000-0005-0000-0000-000091760000}"/>
    <cellStyle name="Normal 41 7 8 2 4 2" xfId="41650" xr:uid="{00000000-0005-0000-0000-000092760000}"/>
    <cellStyle name="Normal 41 7 8 2 5" xfId="35640" xr:uid="{00000000-0005-0000-0000-000093760000}"/>
    <cellStyle name="Normal 41 7 8 3" xfId="14877" xr:uid="{00000000-0005-0000-0000-000094760000}"/>
    <cellStyle name="Normal 41 7 8 3 2" xfId="17962" xr:uid="{00000000-0005-0000-0000-000095760000}"/>
    <cellStyle name="Normal 41 7 8 3 2 2" xfId="29929" xr:uid="{00000000-0005-0000-0000-000096760000}"/>
    <cellStyle name="Normal 41 7 8 3 2 2 2" xfId="51535" xr:uid="{00000000-0005-0000-0000-000097760000}"/>
    <cellStyle name="Normal 41 7 8 3 2 3" xfId="23962" xr:uid="{00000000-0005-0000-0000-000098760000}"/>
    <cellStyle name="Normal 41 7 8 3 2 3 2" xfId="45599" xr:uid="{00000000-0005-0000-0000-000099760000}"/>
    <cellStyle name="Normal 41 7 8 3 2 4" xfId="39617" xr:uid="{00000000-0005-0000-0000-00009A760000}"/>
    <cellStyle name="Normal 41 7 8 3 3" xfId="26947" xr:uid="{00000000-0005-0000-0000-00009B760000}"/>
    <cellStyle name="Normal 41 7 8 3 3 2" xfId="48561" xr:uid="{00000000-0005-0000-0000-00009C760000}"/>
    <cellStyle name="Normal 41 7 8 3 4" xfId="20980" xr:uid="{00000000-0005-0000-0000-00009D760000}"/>
    <cellStyle name="Normal 41 7 8 3 4 2" xfId="42622" xr:uid="{00000000-0005-0000-0000-00009E760000}"/>
    <cellStyle name="Normal 41 7 8 3 5" xfId="36614" xr:uid="{00000000-0005-0000-0000-00009F760000}"/>
    <cellStyle name="Normal 41 7 8 4" xfId="16011" xr:uid="{00000000-0005-0000-0000-0000A0760000}"/>
    <cellStyle name="Normal 41 7 8 4 2" xfId="27981" xr:uid="{00000000-0005-0000-0000-0000A1760000}"/>
    <cellStyle name="Normal 41 7 8 4 2 2" xfId="49587" xr:uid="{00000000-0005-0000-0000-0000A2760000}"/>
    <cellStyle name="Normal 41 7 8 4 3" xfId="22014" xr:uid="{00000000-0005-0000-0000-0000A3760000}"/>
    <cellStyle name="Normal 41 7 8 4 3 2" xfId="43651" xr:uid="{00000000-0005-0000-0000-0000A4760000}"/>
    <cellStyle name="Normal 41 7 8 4 4" xfId="37666" xr:uid="{00000000-0005-0000-0000-0000A5760000}"/>
    <cellStyle name="Normal 41 7 8 5" xfId="24999" xr:uid="{00000000-0005-0000-0000-0000A6760000}"/>
    <cellStyle name="Normal 41 7 8 5 2" xfId="46616" xr:uid="{00000000-0005-0000-0000-0000A7760000}"/>
    <cellStyle name="Normal 41 7 8 6" xfId="19032" xr:uid="{00000000-0005-0000-0000-0000A8760000}"/>
    <cellStyle name="Normal 41 7 8 6 2" xfId="40674" xr:uid="{00000000-0005-0000-0000-0000A9760000}"/>
    <cellStyle name="Normal 41 7 8 7" xfId="34660" xr:uid="{00000000-0005-0000-0000-0000AA760000}"/>
    <cellStyle name="Normal 41 7 9" xfId="13224" xr:uid="{00000000-0005-0000-0000-0000AB760000}"/>
    <cellStyle name="Normal 41 7 9 2" xfId="14223" xr:uid="{00000000-0005-0000-0000-0000AC760000}"/>
    <cellStyle name="Normal 41 7 9 2 2" xfId="17308" xr:uid="{00000000-0005-0000-0000-0000AD760000}"/>
    <cellStyle name="Normal 41 7 9 2 2 2" xfId="29277" xr:uid="{00000000-0005-0000-0000-0000AE760000}"/>
    <cellStyle name="Normal 41 7 9 2 2 2 2" xfId="50883" xr:uid="{00000000-0005-0000-0000-0000AF760000}"/>
    <cellStyle name="Normal 41 7 9 2 2 3" xfId="23310" xr:uid="{00000000-0005-0000-0000-0000B0760000}"/>
    <cellStyle name="Normal 41 7 9 2 2 3 2" xfId="44947" xr:uid="{00000000-0005-0000-0000-0000B1760000}"/>
    <cellStyle name="Normal 41 7 9 2 2 4" xfId="38963" xr:uid="{00000000-0005-0000-0000-0000B2760000}"/>
    <cellStyle name="Normal 41 7 9 2 3" xfId="26295" xr:uid="{00000000-0005-0000-0000-0000B3760000}"/>
    <cellStyle name="Normal 41 7 9 2 3 2" xfId="47909" xr:uid="{00000000-0005-0000-0000-0000B4760000}"/>
    <cellStyle name="Normal 41 7 9 2 4" xfId="20328" xr:uid="{00000000-0005-0000-0000-0000B5760000}"/>
    <cellStyle name="Normal 41 7 9 2 4 2" xfId="41970" xr:uid="{00000000-0005-0000-0000-0000B6760000}"/>
    <cellStyle name="Normal 41 7 9 2 5" xfId="35960" xr:uid="{00000000-0005-0000-0000-0000B7760000}"/>
    <cellStyle name="Normal 41 7 9 3" xfId="15197" xr:uid="{00000000-0005-0000-0000-0000B8760000}"/>
    <cellStyle name="Normal 41 7 9 3 2" xfId="18282" xr:uid="{00000000-0005-0000-0000-0000B9760000}"/>
    <cellStyle name="Normal 41 7 9 3 2 2" xfId="30249" xr:uid="{00000000-0005-0000-0000-0000BA760000}"/>
    <cellStyle name="Normal 41 7 9 3 2 2 2" xfId="51855" xr:uid="{00000000-0005-0000-0000-0000BB760000}"/>
    <cellStyle name="Normal 41 7 9 3 2 3" xfId="24282" xr:uid="{00000000-0005-0000-0000-0000BC760000}"/>
    <cellStyle name="Normal 41 7 9 3 2 3 2" xfId="45919" xr:uid="{00000000-0005-0000-0000-0000BD760000}"/>
    <cellStyle name="Normal 41 7 9 3 2 4" xfId="39937" xr:uid="{00000000-0005-0000-0000-0000BE760000}"/>
    <cellStyle name="Normal 41 7 9 3 3" xfId="27267" xr:uid="{00000000-0005-0000-0000-0000BF760000}"/>
    <cellStyle name="Normal 41 7 9 3 3 2" xfId="48881" xr:uid="{00000000-0005-0000-0000-0000C0760000}"/>
    <cellStyle name="Normal 41 7 9 3 4" xfId="21300" xr:uid="{00000000-0005-0000-0000-0000C1760000}"/>
    <cellStyle name="Normal 41 7 9 3 4 2" xfId="42942" xr:uid="{00000000-0005-0000-0000-0000C2760000}"/>
    <cellStyle name="Normal 41 7 9 3 5" xfId="36934" xr:uid="{00000000-0005-0000-0000-0000C3760000}"/>
    <cellStyle name="Normal 41 7 9 4" xfId="16331" xr:uid="{00000000-0005-0000-0000-0000C4760000}"/>
    <cellStyle name="Normal 41 7 9 4 2" xfId="28301" xr:uid="{00000000-0005-0000-0000-0000C5760000}"/>
    <cellStyle name="Normal 41 7 9 4 2 2" xfId="49907" xr:uid="{00000000-0005-0000-0000-0000C6760000}"/>
    <cellStyle name="Normal 41 7 9 4 3" xfId="22334" xr:uid="{00000000-0005-0000-0000-0000C7760000}"/>
    <cellStyle name="Normal 41 7 9 4 3 2" xfId="43971" xr:uid="{00000000-0005-0000-0000-0000C8760000}"/>
    <cellStyle name="Normal 41 7 9 4 4" xfId="37986" xr:uid="{00000000-0005-0000-0000-0000C9760000}"/>
    <cellStyle name="Normal 41 7 9 5" xfId="25319" xr:uid="{00000000-0005-0000-0000-0000CA760000}"/>
    <cellStyle name="Normal 41 7 9 5 2" xfId="46936" xr:uid="{00000000-0005-0000-0000-0000CB760000}"/>
    <cellStyle name="Normal 41 7 9 6" xfId="19352" xr:uid="{00000000-0005-0000-0000-0000CC760000}"/>
    <cellStyle name="Normal 41 7 9 6 2" xfId="40994" xr:uid="{00000000-0005-0000-0000-0000CD760000}"/>
    <cellStyle name="Normal 41 7 9 7" xfId="34980" xr:uid="{00000000-0005-0000-0000-0000CE760000}"/>
    <cellStyle name="Normal 41 8" xfId="5669" xr:uid="{00000000-0005-0000-0000-0000CF760000}"/>
    <cellStyle name="Normal 41 8 10" xfId="13582" xr:uid="{00000000-0005-0000-0000-0000D0760000}"/>
    <cellStyle name="Normal 41 8 10 2" xfId="16668" xr:uid="{00000000-0005-0000-0000-0000D1760000}"/>
    <cellStyle name="Normal 41 8 10 2 2" xfId="28638" xr:uid="{00000000-0005-0000-0000-0000D2760000}"/>
    <cellStyle name="Normal 41 8 10 2 2 2" xfId="50244" xr:uid="{00000000-0005-0000-0000-0000D3760000}"/>
    <cellStyle name="Normal 41 8 10 2 3" xfId="22671" xr:uid="{00000000-0005-0000-0000-0000D4760000}"/>
    <cellStyle name="Normal 41 8 10 2 3 2" xfId="44308" xr:uid="{00000000-0005-0000-0000-0000D5760000}"/>
    <cellStyle name="Normal 41 8 10 2 4" xfId="38323" xr:uid="{00000000-0005-0000-0000-0000D6760000}"/>
    <cellStyle name="Normal 41 8 10 3" xfId="25656" xr:uid="{00000000-0005-0000-0000-0000D7760000}"/>
    <cellStyle name="Normal 41 8 10 3 2" xfId="47270" xr:uid="{00000000-0005-0000-0000-0000D8760000}"/>
    <cellStyle name="Normal 41 8 10 4" xfId="19689" xr:uid="{00000000-0005-0000-0000-0000D9760000}"/>
    <cellStyle name="Normal 41 8 10 4 2" xfId="41331" xr:uid="{00000000-0005-0000-0000-0000DA760000}"/>
    <cellStyle name="Normal 41 8 10 5" xfId="35319" xr:uid="{00000000-0005-0000-0000-0000DB760000}"/>
    <cellStyle name="Normal 41 8 11" xfId="14557" xr:uid="{00000000-0005-0000-0000-0000DC760000}"/>
    <cellStyle name="Normal 41 8 11 2" xfId="17642" xr:uid="{00000000-0005-0000-0000-0000DD760000}"/>
    <cellStyle name="Normal 41 8 11 2 2" xfId="29610" xr:uid="{00000000-0005-0000-0000-0000DE760000}"/>
    <cellStyle name="Normal 41 8 11 2 2 2" xfId="51216" xr:uid="{00000000-0005-0000-0000-0000DF760000}"/>
    <cellStyle name="Normal 41 8 11 2 3" xfId="23643" xr:uid="{00000000-0005-0000-0000-0000E0760000}"/>
    <cellStyle name="Normal 41 8 11 2 3 2" xfId="45280" xr:uid="{00000000-0005-0000-0000-0000E1760000}"/>
    <cellStyle name="Normal 41 8 11 2 4" xfId="39297" xr:uid="{00000000-0005-0000-0000-0000E2760000}"/>
    <cellStyle name="Normal 41 8 11 3" xfId="26628" xr:uid="{00000000-0005-0000-0000-0000E3760000}"/>
    <cellStyle name="Normal 41 8 11 3 2" xfId="48242" xr:uid="{00000000-0005-0000-0000-0000E4760000}"/>
    <cellStyle name="Normal 41 8 11 4" xfId="20661" xr:uid="{00000000-0005-0000-0000-0000E5760000}"/>
    <cellStyle name="Normal 41 8 11 4 2" xfId="42303" xr:uid="{00000000-0005-0000-0000-0000E6760000}"/>
    <cellStyle name="Normal 41 8 11 5" xfId="36294" xr:uid="{00000000-0005-0000-0000-0000E7760000}"/>
    <cellStyle name="Normal 41 8 12" xfId="15670" xr:uid="{00000000-0005-0000-0000-0000E8760000}"/>
    <cellStyle name="Normal 41 8 12 2" xfId="27642" xr:uid="{00000000-0005-0000-0000-0000E9760000}"/>
    <cellStyle name="Normal 41 8 12 2 2" xfId="49248" xr:uid="{00000000-0005-0000-0000-0000EA760000}"/>
    <cellStyle name="Normal 41 8 12 3" xfId="21675" xr:uid="{00000000-0005-0000-0000-0000EB760000}"/>
    <cellStyle name="Normal 41 8 12 3 2" xfId="43312" xr:uid="{00000000-0005-0000-0000-0000EC760000}"/>
    <cellStyle name="Normal 41 8 12 4" xfId="37325" xr:uid="{00000000-0005-0000-0000-0000ED760000}"/>
    <cellStyle name="Normal 41 8 13" xfId="24657" xr:uid="{00000000-0005-0000-0000-0000EE760000}"/>
    <cellStyle name="Normal 41 8 13 2" xfId="46277" xr:uid="{00000000-0005-0000-0000-0000EF760000}"/>
    <cellStyle name="Normal 41 8 14" xfId="18690" xr:uid="{00000000-0005-0000-0000-0000F0760000}"/>
    <cellStyle name="Normal 41 8 14 2" xfId="40332" xr:uid="{00000000-0005-0000-0000-0000F1760000}"/>
    <cellStyle name="Normal 41 8 15" xfId="31255" xr:uid="{00000000-0005-0000-0000-0000F2760000}"/>
    <cellStyle name="Normal 41 8 2" xfId="7297" xr:uid="{00000000-0005-0000-0000-0000F3760000}"/>
    <cellStyle name="Normal 41 8 2 2" xfId="12994" xr:uid="{00000000-0005-0000-0000-0000F4760000}"/>
    <cellStyle name="Normal 41 8 2 2 2" xfId="13993" xr:uid="{00000000-0005-0000-0000-0000F5760000}"/>
    <cellStyle name="Normal 41 8 2 2 2 2" xfId="17078" xr:uid="{00000000-0005-0000-0000-0000F6760000}"/>
    <cellStyle name="Normal 41 8 2 2 2 2 2" xfId="29047" xr:uid="{00000000-0005-0000-0000-0000F7760000}"/>
    <cellStyle name="Normal 41 8 2 2 2 2 2 2" xfId="50653" xr:uid="{00000000-0005-0000-0000-0000F8760000}"/>
    <cellStyle name="Normal 41 8 2 2 2 2 3" xfId="23080" xr:uid="{00000000-0005-0000-0000-0000F9760000}"/>
    <cellStyle name="Normal 41 8 2 2 2 2 3 2" xfId="44717" xr:uid="{00000000-0005-0000-0000-0000FA760000}"/>
    <cellStyle name="Normal 41 8 2 2 2 2 4" xfId="38733" xr:uid="{00000000-0005-0000-0000-0000FB760000}"/>
    <cellStyle name="Normal 41 8 2 2 2 3" xfId="26065" xr:uid="{00000000-0005-0000-0000-0000FC760000}"/>
    <cellStyle name="Normal 41 8 2 2 2 3 2" xfId="47679" xr:uid="{00000000-0005-0000-0000-0000FD760000}"/>
    <cellStyle name="Normal 41 8 2 2 2 4" xfId="20098" xr:uid="{00000000-0005-0000-0000-0000FE760000}"/>
    <cellStyle name="Normal 41 8 2 2 2 4 2" xfId="41740" xr:uid="{00000000-0005-0000-0000-0000FF760000}"/>
    <cellStyle name="Normal 41 8 2 2 2 5" xfId="35730" xr:uid="{00000000-0005-0000-0000-000000770000}"/>
    <cellStyle name="Normal 41 8 2 2 3" xfId="14967" xr:uid="{00000000-0005-0000-0000-000001770000}"/>
    <cellStyle name="Normal 41 8 2 2 3 2" xfId="18052" xr:uid="{00000000-0005-0000-0000-000002770000}"/>
    <cellStyle name="Normal 41 8 2 2 3 2 2" xfId="30019" xr:uid="{00000000-0005-0000-0000-000003770000}"/>
    <cellStyle name="Normal 41 8 2 2 3 2 2 2" xfId="51625" xr:uid="{00000000-0005-0000-0000-000004770000}"/>
    <cellStyle name="Normal 41 8 2 2 3 2 3" xfId="24052" xr:uid="{00000000-0005-0000-0000-000005770000}"/>
    <cellStyle name="Normal 41 8 2 2 3 2 3 2" xfId="45689" xr:uid="{00000000-0005-0000-0000-000006770000}"/>
    <cellStyle name="Normal 41 8 2 2 3 2 4" xfId="39707" xr:uid="{00000000-0005-0000-0000-000007770000}"/>
    <cellStyle name="Normal 41 8 2 2 3 3" xfId="27037" xr:uid="{00000000-0005-0000-0000-000008770000}"/>
    <cellStyle name="Normal 41 8 2 2 3 3 2" xfId="48651" xr:uid="{00000000-0005-0000-0000-000009770000}"/>
    <cellStyle name="Normal 41 8 2 2 3 4" xfId="21070" xr:uid="{00000000-0005-0000-0000-00000A770000}"/>
    <cellStyle name="Normal 41 8 2 2 3 4 2" xfId="42712" xr:uid="{00000000-0005-0000-0000-00000B770000}"/>
    <cellStyle name="Normal 41 8 2 2 3 5" xfId="36704" xr:uid="{00000000-0005-0000-0000-00000C770000}"/>
    <cellStyle name="Normal 41 8 2 2 4" xfId="16101" xr:uid="{00000000-0005-0000-0000-00000D770000}"/>
    <cellStyle name="Normal 41 8 2 2 4 2" xfId="28071" xr:uid="{00000000-0005-0000-0000-00000E770000}"/>
    <cellStyle name="Normal 41 8 2 2 4 2 2" xfId="49677" xr:uid="{00000000-0005-0000-0000-00000F770000}"/>
    <cellStyle name="Normal 41 8 2 2 4 3" xfId="22104" xr:uid="{00000000-0005-0000-0000-000010770000}"/>
    <cellStyle name="Normal 41 8 2 2 4 3 2" xfId="43741" xr:uid="{00000000-0005-0000-0000-000011770000}"/>
    <cellStyle name="Normal 41 8 2 2 4 4" xfId="37756" xr:uid="{00000000-0005-0000-0000-000012770000}"/>
    <cellStyle name="Normal 41 8 2 2 5" xfId="25089" xr:uid="{00000000-0005-0000-0000-000013770000}"/>
    <cellStyle name="Normal 41 8 2 2 5 2" xfId="46706" xr:uid="{00000000-0005-0000-0000-000014770000}"/>
    <cellStyle name="Normal 41 8 2 2 6" xfId="19122" xr:uid="{00000000-0005-0000-0000-000015770000}"/>
    <cellStyle name="Normal 41 8 2 2 6 2" xfId="40764" xr:uid="{00000000-0005-0000-0000-000016770000}"/>
    <cellStyle name="Normal 41 8 2 2 7" xfId="34750" xr:uid="{00000000-0005-0000-0000-000017770000}"/>
    <cellStyle name="Normal 41 8 2 3" xfId="13314" xr:uid="{00000000-0005-0000-0000-000018770000}"/>
    <cellStyle name="Normal 41 8 2 3 2" xfId="14313" xr:uid="{00000000-0005-0000-0000-000019770000}"/>
    <cellStyle name="Normal 41 8 2 3 2 2" xfId="17398" xr:uid="{00000000-0005-0000-0000-00001A770000}"/>
    <cellStyle name="Normal 41 8 2 3 2 2 2" xfId="29367" xr:uid="{00000000-0005-0000-0000-00001B770000}"/>
    <cellStyle name="Normal 41 8 2 3 2 2 2 2" xfId="50973" xr:uid="{00000000-0005-0000-0000-00001C770000}"/>
    <cellStyle name="Normal 41 8 2 3 2 2 3" xfId="23400" xr:uid="{00000000-0005-0000-0000-00001D770000}"/>
    <cellStyle name="Normal 41 8 2 3 2 2 3 2" xfId="45037" xr:uid="{00000000-0005-0000-0000-00001E770000}"/>
    <cellStyle name="Normal 41 8 2 3 2 2 4" xfId="39053" xr:uid="{00000000-0005-0000-0000-00001F770000}"/>
    <cellStyle name="Normal 41 8 2 3 2 3" xfId="26385" xr:uid="{00000000-0005-0000-0000-000020770000}"/>
    <cellStyle name="Normal 41 8 2 3 2 3 2" xfId="47999" xr:uid="{00000000-0005-0000-0000-000021770000}"/>
    <cellStyle name="Normal 41 8 2 3 2 4" xfId="20418" xr:uid="{00000000-0005-0000-0000-000022770000}"/>
    <cellStyle name="Normal 41 8 2 3 2 4 2" xfId="42060" xr:uid="{00000000-0005-0000-0000-000023770000}"/>
    <cellStyle name="Normal 41 8 2 3 2 5" xfId="36050" xr:uid="{00000000-0005-0000-0000-000024770000}"/>
    <cellStyle name="Normal 41 8 2 3 3" xfId="15287" xr:uid="{00000000-0005-0000-0000-000025770000}"/>
    <cellStyle name="Normal 41 8 2 3 3 2" xfId="18372" xr:uid="{00000000-0005-0000-0000-000026770000}"/>
    <cellStyle name="Normal 41 8 2 3 3 2 2" xfId="30339" xr:uid="{00000000-0005-0000-0000-000027770000}"/>
    <cellStyle name="Normal 41 8 2 3 3 2 2 2" xfId="51945" xr:uid="{00000000-0005-0000-0000-000028770000}"/>
    <cellStyle name="Normal 41 8 2 3 3 2 3" xfId="24372" xr:uid="{00000000-0005-0000-0000-000029770000}"/>
    <cellStyle name="Normal 41 8 2 3 3 2 3 2" xfId="46009" xr:uid="{00000000-0005-0000-0000-00002A770000}"/>
    <cellStyle name="Normal 41 8 2 3 3 2 4" xfId="40027" xr:uid="{00000000-0005-0000-0000-00002B770000}"/>
    <cellStyle name="Normal 41 8 2 3 3 3" xfId="27357" xr:uid="{00000000-0005-0000-0000-00002C770000}"/>
    <cellStyle name="Normal 41 8 2 3 3 3 2" xfId="48971" xr:uid="{00000000-0005-0000-0000-00002D770000}"/>
    <cellStyle name="Normal 41 8 2 3 3 4" xfId="21390" xr:uid="{00000000-0005-0000-0000-00002E770000}"/>
    <cellStyle name="Normal 41 8 2 3 3 4 2" xfId="43032" xr:uid="{00000000-0005-0000-0000-00002F770000}"/>
    <cellStyle name="Normal 41 8 2 3 3 5" xfId="37024" xr:uid="{00000000-0005-0000-0000-000030770000}"/>
    <cellStyle name="Normal 41 8 2 3 4" xfId="16421" xr:uid="{00000000-0005-0000-0000-000031770000}"/>
    <cellStyle name="Normal 41 8 2 3 4 2" xfId="28391" xr:uid="{00000000-0005-0000-0000-000032770000}"/>
    <cellStyle name="Normal 41 8 2 3 4 2 2" xfId="49997" xr:uid="{00000000-0005-0000-0000-000033770000}"/>
    <cellStyle name="Normal 41 8 2 3 4 3" xfId="22424" xr:uid="{00000000-0005-0000-0000-000034770000}"/>
    <cellStyle name="Normal 41 8 2 3 4 3 2" xfId="44061" xr:uid="{00000000-0005-0000-0000-000035770000}"/>
    <cellStyle name="Normal 41 8 2 3 4 4" xfId="38076" xr:uid="{00000000-0005-0000-0000-000036770000}"/>
    <cellStyle name="Normal 41 8 2 3 5" xfId="25409" xr:uid="{00000000-0005-0000-0000-000037770000}"/>
    <cellStyle name="Normal 41 8 2 3 5 2" xfId="47026" xr:uid="{00000000-0005-0000-0000-000038770000}"/>
    <cellStyle name="Normal 41 8 2 3 6" xfId="19442" xr:uid="{00000000-0005-0000-0000-000039770000}"/>
    <cellStyle name="Normal 41 8 2 3 6 2" xfId="41084" xr:uid="{00000000-0005-0000-0000-00003A770000}"/>
    <cellStyle name="Normal 41 8 2 3 7" xfId="35070" xr:uid="{00000000-0005-0000-0000-00003B770000}"/>
    <cellStyle name="Normal 41 8 2 4" xfId="13672" xr:uid="{00000000-0005-0000-0000-00003C770000}"/>
    <cellStyle name="Normal 41 8 2 4 2" xfId="16758" xr:uid="{00000000-0005-0000-0000-00003D770000}"/>
    <cellStyle name="Normal 41 8 2 4 2 2" xfId="28727" xr:uid="{00000000-0005-0000-0000-00003E770000}"/>
    <cellStyle name="Normal 41 8 2 4 2 2 2" xfId="50333" xr:uid="{00000000-0005-0000-0000-00003F770000}"/>
    <cellStyle name="Normal 41 8 2 4 2 3" xfId="22760" xr:uid="{00000000-0005-0000-0000-000040770000}"/>
    <cellStyle name="Normal 41 8 2 4 2 3 2" xfId="44397" xr:uid="{00000000-0005-0000-0000-000041770000}"/>
    <cellStyle name="Normal 41 8 2 4 2 4" xfId="38413" xr:uid="{00000000-0005-0000-0000-000042770000}"/>
    <cellStyle name="Normal 41 8 2 4 3" xfId="25745" xr:uid="{00000000-0005-0000-0000-000043770000}"/>
    <cellStyle name="Normal 41 8 2 4 3 2" xfId="47359" xr:uid="{00000000-0005-0000-0000-000044770000}"/>
    <cellStyle name="Normal 41 8 2 4 4" xfId="19778" xr:uid="{00000000-0005-0000-0000-000045770000}"/>
    <cellStyle name="Normal 41 8 2 4 4 2" xfId="41420" xr:uid="{00000000-0005-0000-0000-000046770000}"/>
    <cellStyle name="Normal 41 8 2 4 5" xfId="35409" xr:uid="{00000000-0005-0000-0000-000047770000}"/>
    <cellStyle name="Normal 41 8 2 5" xfId="14646" xr:uid="{00000000-0005-0000-0000-000048770000}"/>
    <cellStyle name="Normal 41 8 2 5 2" xfId="17731" xr:uid="{00000000-0005-0000-0000-000049770000}"/>
    <cellStyle name="Normal 41 8 2 5 2 2" xfId="29699" xr:uid="{00000000-0005-0000-0000-00004A770000}"/>
    <cellStyle name="Normal 41 8 2 5 2 2 2" xfId="51305" xr:uid="{00000000-0005-0000-0000-00004B770000}"/>
    <cellStyle name="Normal 41 8 2 5 2 3" xfId="23732" xr:uid="{00000000-0005-0000-0000-00004C770000}"/>
    <cellStyle name="Normal 41 8 2 5 2 3 2" xfId="45369" xr:uid="{00000000-0005-0000-0000-00004D770000}"/>
    <cellStyle name="Normal 41 8 2 5 2 4" xfId="39386" xr:uid="{00000000-0005-0000-0000-00004E770000}"/>
    <cellStyle name="Normal 41 8 2 5 3" xfId="26717" xr:uid="{00000000-0005-0000-0000-00004F770000}"/>
    <cellStyle name="Normal 41 8 2 5 3 2" xfId="48331" xr:uid="{00000000-0005-0000-0000-000050770000}"/>
    <cellStyle name="Normal 41 8 2 5 4" xfId="20750" xr:uid="{00000000-0005-0000-0000-000051770000}"/>
    <cellStyle name="Normal 41 8 2 5 4 2" xfId="42392" xr:uid="{00000000-0005-0000-0000-000052770000}"/>
    <cellStyle name="Normal 41 8 2 5 5" xfId="36383" xr:uid="{00000000-0005-0000-0000-000053770000}"/>
    <cellStyle name="Normal 41 8 2 6" xfId="15759" xr:uid="{00000000-0005-0000-0000-000054770000}"/>
    <cellStyle name="Normal 41 8 2 6 2" xfId="27731" xr:uid="{00000000-0005-0000-0000-000055770000}"/>
    <cellStyle name="Normal 41 8 2 6 2 2" xfId="49337" xr:uid="{00000000-0005-0000-0000-000056770000}"/>
    <cellStyle name="Normal 41 8 2 6 3" xfId="21764" xr:uid="{00000000-0005-0000-0000-000057770000}"/>
    <cellStyle name="Normal 41 8 2 6 3 2" xfId="43401" xr:uid="{00000000-0005-0000-0000-000058770000}"/>
    <cellStyle name="Normal 41 8 2 6 4" xfId="37414" xr:uid="{00000000-0005-0000-0000-000059770000}"/>
    <cellStyle name="Normal 41 8 2 7" xfId="24746" xr:uid="{00000000-0005-0000-0000-00005A770000}"/>
    <cellStyle name="Normal 41 8 2 7 2" xfId="46366" xr:uid="{00000000-0005-0000-0000-00005B770000}"/>
    <cellStyle name="Normal 41 8 2 8" xfId="18779" xr:uid="{00000000-0005-0000-0000-00005C770000}"/>
    <cellStyle name="Normal 41 8 2 8 2" xfId="40421" xr:uid="{00000000-0005-0000-0000-00005D770000}"/>
    <cellStyle name="Normal 41 8 2 9" xfId="31592" xr:uid="{00000000-0005-0000-0000-00005E770000}"/>
    <cellStyle name="Normal 41 8 3" xfId="7007" xr:uid="{00000000-0005-0000-0000-00005F770000}"/>
    <cellStyle name="Normal 41 8 3 2" xfId="12950" xr:uid="{00000000-0005-0000-0000-000060770000}"/>
    <cellStyle name="Normal 41 8 3 2 2" xfId="13949" xr:uid="{00000000-0005-0000-0000-000061770000}"/>
    <cellStyle name="Normal 41 8 3 2 2 2" xfId="17034" xr:uid="{00000000-0005-0000-0000-000062770000}"/>
    <cellStyle name="Normal 41 8 3 2 2 2 2" xfId="29003" xr:uid="{00000000-0005-0000-0000-000063770000}"/>
    <cellStyle name="Normal 41 8 3 2 2 2 2 2" xfId="50609" xr:uid="{00000000-0005-0000-0000-000064770000}"/>
    <cellStyle name="Normal 41 8 3 2 2 2 3" xfId="23036" xr:uid="{00000000-0005-0000-0000-000065770000}"/>
    <cellStyle name="Normal 41 8 3 2 2 2 3 2" xfId="44673" xr:uid="{00000000-0005-0000-0000-000066770000}"/>
    <cellStyle name="Normal 41 8 3 2 2 2 4" xfId="38689" xr:uid="{00000000-0005-0000-0000-000067770000}"/>
    <cellStyle name="Normal 41 8 3 2 2 3" xfId="26021" xr:uid="{00000000-0005-0000-0000-000068770000}"/>
    <cellStyle name="Normal 41 8 3 2 2 3 2" xfId="47635" xr:uid="{00000000-0005-0000-0000-000069770000}"/>
    <cellStyle name="Normal 41 8 3 2 2 4" xfId="20054" xr:uid="{00000000-0005-0000-0000-00006A770000}"/>
    <cellStyle name="Normal 41 8 3 2 2 4 2" xfId="41696" xr:uid="{00000000-0005-0000-0000-00006B770000}"/>
    <cellStyle name="Normal 41 8 3 2 2 5" xfId="35686" xr:uid="{00000000-0005-0000-0000-00006C770000}"/>
    <cellStyle name="Normal 41 8 3 2 3" xfId="14923" xr:uid="{00000000-0005-0000-0000-00006D770000}"/>
    <cellStyle name="Normal 41 8 3 2 3 2" xfId="18008" xr:uid="{00000000-0005-0000-0000-00006E770000}"/>
    <cellStyle name="Normal 41 8 3 2 3 2 2" xfId="29975" xr:uid="{00000000-0005-0000-0000-00006F770000}"/>
    <cellStyle name="Normal 41 8 3 2 3 2 2 2" xfId="51581" xr:uid="{00000000-0005-0000-0000-000070770000}"/>
    <cellStyle name="Normal 41 8 3 2 3 2 3" xfId="24008" xr:uid="{00000000-0005-0000-0000-000071770000}"/>
    <cellStyle name="Normal 41 8 3 2 3 2 3 2" xfId="45645" xr:uid="{00000000-0005-0000-0000-000072770000}"/>
    <cellStyle name="Normal 41 8 3 2 3 2 4" xfId="39663" xr:uid="{00000000-0005-0000-0000-000073770000}"/>
    <cellStyle name="Normal 41 8 3 2 3 3" xfId="26993" xr:uid="{00000000-0005-0000-0000-000074770000}"/>
    <cellStyle name="Normal 41 8 3 2 3 3 2" xfId="48607" xr:uid="{00000000-0005-0000-0000-000075770000}"/>
    <cellStyle name="Normal 41 8 3 2 3 4" xfId="21026" xr:uid="{00000000-0005-0000-0000-000076770000}"/>
    <cellStyle name="Normal 41 8 3 2 3 4 2" xfId="42668" xr:uid="{00000000-0005-0000-0000-000077770000}"/>
    <cellStyle name="Normal 41 8 3 2 3 5" xfId="36660" xr:uid="{00000000-0005-0000-0000-000078770000}"/>
    <cellStyle name="Normal 41 8 3 2 4" xfId="16057" xr:uid="{00000000-0005-0000-0000-000079770000}"/>
    <cellStyle name="Normal 41 8 3 2 4 2" xfId="28027" xr:uid="{00000000-0005-0000-0000-00007A770000}"/>
    <cellStyle name="Normal 41 8 3 2 4 2 2" xfId="49633" xr:uid="{00000000-0005-0000-0000-00007B770000}"/>
    <cellStyle name="Normal 41 8 3 2 4 3" xfId="22060" xr:uid="{00000000-0005-0000-0000-00007C770000}"/>
    <cellStyle name="Normal 41 8 3 2 4 3 2" xfId="43697" xr:uid="{00000000-0005-0000-0000-00007D770000}"/>
    <cellStyle name="Normal 41 8 3 2 4 4" xfId="37712" xr:uid="{00000000-0005-0000-0000-00007E770000}"/>
    <cellStyle name="Normal 41 8 3 2 5" xfId="25045" xr:uid="{00000000-0005-0000-0000-00007F770000}"/>
    <cellStyle name="Normal 41 8 3 2 5 2" xfId="46662" xr:uid="{00000000-0005-0000-0000-000080770000}"/>
    <cellStyle name="Normal 41 8 3 2 6" xfId="19078" xr:uid="{00000000-0005-0000-0000-000081770000}"/>
    <cellStyle name="Normal 41 8 3 2 6 2" xfId="40720" xr:uid="{00000000-0005-0000-0000-000082770000}"/>
    <cellStyle name="Normal 41 8 3 2 7" xfId="34706" xr:uid="{00000000-0005-0000-0000-000083770000}"/>
    <cellStyle name="Normal 41 8 3 3" xfId="13270" xr:uid="{00000000-0005-0000-0000-000084770000}"/>
    <cellStyle name="Normal 41 8 3 3 2" xfId="14269" xr:uid="{00000000-0005-0000-0000-000085770000}"/>
    <cellStyle name="Normal 41 8 3 3 2 2" xfId="17354" xr:uid="{00000000-0005-0000-0000-000086770000}"/>
    <cellStyle name="Normal 41 8 3 3 2 2 2" xfId="29323" xr:uid="{00000000-0005-0000-0000-000087770000}"/>
    <cellStyle name="Normal 41 8 3 3 2 2 2 2" xfId="50929" xr:uid="{00000000-0005-0000-0000-000088770000}"/>
    <cellStyle name="Normal 41 8 3 3 2 2 3" xfId="23356" xr:uid="{00000000-0005-0000-0000-000089770000}"/>
    <cellStyle name="Normal 41 8 3 3 2 2 3 2" xfId="44993" xr:uid="{00000000-0005-0000-0000-00008A770000}"/>
    <cellStyle name="Normal 41 8 3 3 2 2 4" xfId="39009" xr:uid="{00000000-0005-0000-0000-00008B770000}"/>
    <cellStyle name="Normal 41 8 3 3 2 3" xfId="26341" xr:uid="{00000000-0005-0000-0000-00008C770000}"/>
    <cellStyle name="Normal 41 8 3 3 2 3 2" xfId="47955" xr:uid="{00000000-0005-0000-0000-00008D770000}"/>
    <cellStyle name="Normal 41 8 3 3 2 4" xfId="20374" xr:uid="{00000000-0005-0000-0000-00008E770000}"/>
    <cellStyle name="Normal 41 8 3 3 2 4 2" xfId="42016" xr:uid="{00000000-0005-0000-0000-00008F770000}"/>
    <cellStyle name="Normal 41 8 3 3 2 5" xfId="36006" xr:uid="{00000000-0005-0000-0000-000090770000}"/>
    <cellStyle name="Normal 41 8 3 3 3" xfId="15243" xr:uid="{00000000-0005-0000-0000-000091770000}"/>
    <cellStyle name="Normal 41 8 3 3 3 2" xfId="18328" xr:uid="{00000000-0005-0000-0000-000092770000}"/>
    <cellStyle name="Normal 41 8 3 3 3 2 2" xfId="30295" xr:uid="{00000000-0005-0000-0000-000093770000}"/>
    <cellStyle name="Normal 41 8 3 3 3 2 2 2" xfId="51901" xr:uid="{00000000-0005-0000-0000-000094770000}"/>
    <cellStyle name="Normal 41 8 3 3 3 2 3" xfId="24328" xr:uid="{00000000-0005-0000-0000-000095770000}"/>
    <cellStyle name="Normal 41 8 3 3 3 2 3 2" xfId="45965" xr:uid="{00000000-0005-0000-0000-000096770000}"/>
    <cellStyle name="Normal 41 8 3 3 3 2 4" xfId="39983" xr:uid="{00000000-0005-0000-0000-000097770000}"/>
    <cellStyle name="Normal 41 8 3 3 3 3" xfId="27313" xr:uid="{00000000-0005-0000-0000-000098770000}"/>
    <cellStyle name="Normal 41 8 3 3 3 3 2" xfId="48927" xr:uid="{00000000-0005-0000-0000-000099770000}"/>
    <cellStyle name="Normal 41 8 3 3 3 4" xfId="21346" xr:uid="{00000000-0005-0000-0000-00009A770000}"/>
    <cellStyle name="Normal 41 8 3 3 3 4 2" xfId="42988" xr:uid="{00000000-0005-0000-0000-00009B770000}"/>
    <cellStyle name="Normal 41 8 3 3 3 5" xfId="36980" xr:uid="{00000000-0005-0000-0000-00009C770000}"/>
    <cellStyle name="Normal 41 8 3 3 4" xfId="16377" xr:uid="{00000000-0005-0000-0000-00009D770000}"/>
    <cellStyle name="Normal 41 8 3 3 4 2" xfId="28347" xr:uid="{00000000-0005-0000-0000-00009E770000}"/>
    <cellStyle name="Normal 41 8 3 3 4 2 2" xfId="49953" xr:uid="{00000000-0005-0000-0000-00009F770000}"/>
    <cellStyle name="Normal 41 8 3 3 4 3" xfId="22380" xr:uid="{00000000-0005-0000-0000-0000A0770000}"/>
    <cellStyle name="Normal 41 8 3 3 4 3 2" xfId="44017" xr:uid="{00000000-0005-0000-0000-0000A1770000}"/>
    <cellStyle name="Normal 41 8 3 3 4 4" xfId="38032" xr:uid="{00000000-0005-0000-0000-0000A2770000}"/>
    <cellStyle name="Normal 41 8 3 3 5" xfId="25365" xr:uid="{00000000-0005-0000-0000-0000A3770000}"/>
    <cellStyle name="Normal 41 8 3 3 5 2" xfId="46982" xr:uid="{00000000-0005-0000-0000-0000A4770000}"/>
    <cellStyle name="Normal 41 8 3 3 6" xfId="19398" xr:uid="{00000000-0005-0000-0000-0000A5770000}"/>
    <cellStyle name="Normal 41 8 3 3 6 2" xfId="41040" xr:uid="{00000000-0005-0000-0000-0000A6770000}"/>
    <cellStyle name="Normal 41 8 3 3 7" xfId="35026" xr:uid="{00000000-0005-0000-0000-0000A7770000}"/>
    <cellStyle name="Normal 41 8 3 4" xfId="13628" xr:uid="{00000000-0005-0000-0000-0000A8770000}"/>
    <cellStyle name="Normal 41 8 3 4 2" xfId="16714" xr:uid="{00000000-0005-0000-0000-0000A9770000}"/>
    <cellStyle name="Normal 41 8 3 4 2 2" xfId="28683" xr:uid="{00000000-0005-0000-0000-0000AA770000}"/>
    <cellStyle name="Normal 41 8 3 4 2 2 2" xfId="50289" xr:uid="{00000000-0005-0000-0000-0000AB770000}"/>
    <cellStyle name="Normal 41 8 3 4 2 3" xfId="22716" xr:uid="{00000000-0005-0000-0000-0000AC770000}"/>
    <cellStyle name="Normal 41 8 3 4 2 3 2" xfId="44353" xr:uid="{00000000-0005-0000-0000-0000AD770000}"/>
    <cellStyle name="Normal 41 8 3 4 2 4" xfId="38369" xr:uid="{00000000-0005-0000-0000-0000AE770000}"/>
    <cellStyle name="Normal 41 8 3 4 3" xfId="25701" xr:uid="{00000000-0005-0000-0000-0000AF770000}"/>
    <cellStyle name="Normal 41 8 3 4 3 2" xfId="47315" xr:uid="{00000000-0005-0000-0000-0000B0770000}"/>
    <cellStyle name="Normal 41 8 3 4 4" xfId="19734" xr:uid="{00000000-0005-0000-0000-0000B1770000}"/>
    <cellStyle name="Normal 41 8 3 4 4 2" xfId="41376" xr:uid="{00000000-0005-0000-0000-0000B2770000}"/>
    <cellStyle name="Normal 41 8 3 4 5" xfId="35365" xr:uid="{00000000-0005-0000-0000-0000B3770000}"/>
    <cellStyle name="Normal 41 8 3 5" xfId="14602" xr:uid="{00000000-0005-0000-0000-0000B4770000}"/>
    <cellStyle name="Normal 41 8 3 5 2" xfId="17687" xr:uid="{00000000-0005-0000-0000-0000B5770000}"/>
    <cellStyle name="Normal 41 8 3 5 2 2" xfId="29655" xr:uid="{00000000-0005-0000-0000-0000B6770000}"/>
    <cellStyle name="Normal 41 8 3 5 2 2 2" xfId="51261" xr:uid="{00000000-0005-0000-0000-0000B7770000}"/>
    <cellStyle name="Normal 41 8 3 5 2 3" xfId="23688" xr:uid="{00000000-0005-0000-0000-0000B8770000}"/>
    <cellStyle name="Normal 41 8 3 5 2 3 2" xfId="45325" xr:uid="{00000000-0005-0000-0000-0000B9770000}"/>
    <cellStyle name="Normal 41 8 3 5 2 4" xfId="39342" xr:uid="{00000000-0005-0000-0000-0000BA770000}"/>
    <cellStyle name="Normal 41 8 3 5 3" xfId="26673" xr:uid="{00000000-0005-0000-0000-0000BB770000}"/>
    <cellStyle name="Normal 41 8 3 5 3 2" xfId="48287" xr:uid="{00000000-0005-0000-0000-0000BC770000}"/>
    <cellStyle name="Normal 41 8 3 5 4" xfId="20706" xr:uid="{00000000-0005-0000-0000-0000BD770000}"/>
    <cellStyle name="Normal 41 8 3 5 4 2" xfId="42348" xr:uid="{00000000-0005-0000-0000-0000BE770000}"/>
    <cellStyle name="Normal 41 8 3 5 5" xfId="36339" xr:uid="{00000000-0005-0000-0000-0000BF770000}"/>
    <cellStyle name="Normal 41 8 3 6" xfId="15715" xr:uid="{00000000-0005-0000-0000-0000C0770000}"/>
    <cellStyle name="Normal 41 8 3 6 2" xfId="27687" xr:uid="{00000000-0005-0000-0000-0000C1770000}"/>
    <cellStyle name="Normal 41 8 3 6 2 2" xfId="49293" xr:uid="{00000000-0005-0000-0000-0000C2770000}"/>
    <cellStyle name="Normal 41 8 3 6 3" xfId="21720" xr:uid="{00000000-0005-0000-0000-0000C3770000}"/>
    <cellStyle name="Normal 41 8 3 6 3 2" xfId="43357" xr:uid="{00000000-0005-0000-0000-0000C4770000}"/>
    <cellStyle name="Normal 41 8 3 6 4" xfId="37370" xr:uid="{00000000-0005-0000-0000-0000C5770000}"/>
    <cellStyle name="Normal 41 8 3 7" xfId="24702" xr:uid="{00000000-0005-0000-0000-0000C6770000}"/>
    <cellStyle name="Normal 41 8 3 7 2" xfId="46322" xr:uid="{00000000-0005-0000-0000-0000C7770000}"/>
    <cellStyle name="Normal 41 8 3 8" xfId="18735" xr:uid="{00000000-0005-0000-0000-0000C8770000}"/>
    <cellStyle name="Normal 41 8 3 8 2" xfId="40377" xr:uid="{00000000-0005-0000-0000-0000C9770000}"/>
    <cellStyle name="Normal 41 8 3 9" xfId="31435" xr:uid="{00000000-0005-0000-0000-0000CA770000}"/>
    <cellStyle name="Normal 41 8 4" xfId="7607" xr:uid="{00000000-0005-0000-0000-0000CB770000}"/>
    <cellStyle name="Normal 41 8 4 2" xfId="13036" xr:uid="{00000000-0005-0000-0000-0000CC770000}"/>
    <cellStyle name="Normal 41 8 4 2 2" xfId="14035" xr:uid="{00000000-0005-0000-0000-0000CD770000}"/>
    <cellStyle name="Normal 41 8 4 2 2 2" xfId="17120" xr:uid="{00000000-0005-0000-0000-0000CE770000}"/>
    <cellStyle name="Normal 41 8 4 2 2 2 2" xfId="29089" xr:uid="{00000000-0005-0000-0000-0000CF770000}"/>
    <cellStyle name="Normal 41 8 4 2 2 2 2 2" xfId="50695" xr:uid="{00000000-0005-0000-0000-0000D0770000}"/>
    <cellStyle name="Normal 41 8 4 2 2 2 3" xfId="23122" xr:uid="{00000000-0005-0000-0000-0000D1770000}"/>
    <cellStyle name="Normal 41 8 4 2 2 2 3 2" xfId="44759" xr:uid="{00000000-0005-0000-0000-0000D2770000}"/>
    <cellStyle name="Normal 41 8 4 2 2 2 4" xfId="38775" xr:uid="{00000000-0005-0000-0000-0000D3770000}"/>
    <cellStyle name="Normal 41 8 4 2 2 3" xfId="26107" xr:uid="{00000000-0005-0000-0000-0000D4770000}"/>
    <cellStyle name="Normal 41 8 4 2 2 3 2" xfId="47721" xr:uid="{00000000-0005-0000-0000-0000D5770000}"/>
    <cellStyle name="Normal 41 8 4 2 2 4" xfId="20140" xr:uid="{00000000-0005-0000-0000-0000D6770000}"/>
    <cellStyle name="Normal 41 8 4 2 2 4 2" xfId="41782" xr:uid="{00000000-0005-0000-0000-0000D7770000}"/>
    <cellStyle name="Normal 41 8 4 2 2 5" xfId="35772" xr:uid="{00000000-0005-0000-0000-0000D8770000}"/>
    <cellStyle name="Normal 41 8 4 2 3" xfId="15009" xr:uid="{00000000-0005-0000-0000-0000D9770000}"/>
    <cellStyle name="Normal 41 8 4 2 3 2" xfId="18094" xr:uid="{00000000-0005-0000-0000-0000DA770000}"/>
    <cellStyle name="Normal 41 8 4 2 3 2 2" xfId="30061" xr:uid="{00000000-0005-0000-0000-0000DB770000}"/>
    <cellStyle name="Normal 41 8 4 2 3 2 2 2" xfId="51667" xr:uid="{00000000-0005-0000-0000-0000DC770000}"/>
    <cellStyle name="Normal 41 8 4 2 3 2 3" xfId="24094" xr:uid="{00000000-0005-0000-0000-0000DD770000}"/>
    <cellStyle name="Normal 41 8 4 2 3 2 3 2" xfId="45731" xr:uid="{00000000-0005-0000-0000-0000DE770000}"/>
    <cellStyle name="Normal 41 8 4 2 3 2 4" xfId="39749" xr:uid="{00000000-0005-0000-0000-0000DF770000}"/>
    <cellStyle name="Normal 41 8 4 2 3 3" xfId="27079" xr:uid="{00000000-0005-0000-0000-0000E0770000}"/>
    <cellStyle name="Normal 41 8 4 2 3 3 2" xfId="48693" xr:uid="{00000000-0005-0000-0000-0000E1770000}"/>
    <cellStyle name="Normal 41 8 4 2 3 4" xfId="21112" xr:uid="{00000000-0005-0000-0000-0000E2770000}"/>
    <cellStyle name="Normal 41 8 4 2 3 4 2" xfId="42754" xr:uid="{00000000-0005-0000-0000-0000E3770000}"/>
    <cellStyle name="Normal 41 8 4 2 3 5" xfId="36746" xr:uid="{00000000-0005-0000-0000-0000E4770000}"/>
    <cellStyle name="Normal 41 8 4 2 4" xfId="16143" xr:uid="{00000000-0005-0000-0000-0000E5770000}"/>
    <cellStyle name="Normal 41 8 4 2 4 2" xfId="28113" xr:uid="{00000000-0005-0000-0000-0000E6770000}"/>
    <cellStyle name="Normal 41 8 4 2 4 2 2" xfId="49719" xr:uid="{00000000-0005-0000-0000-0000E7770000}"/>
    <cellStyle name="Normal 41 8 4 2 4 3" xfId="22146" xr:uid="{00000000-0005-0000-0000-0000E8770000}"/>
    <cellStyle name="Normal 41 8 4 2 4 3 2" xfId="43783" xr:uid="{00000000-0005-0000-0000-0000E9770000}"/>
    <cellStyle name="Normal 41 8 4 2 4 4" xfId="37798" xr:uid="{00000000-0005-0000-0000-0000EA770000}"/>
    <cellStyle name="Normal 41 8 4 2 5" xfId="25131" xr:uid="{00000000-0005-0000-0000-0000EB770000}"/>
    <cellStyle name="Normal 41 8 4 2 5 2" xfId="46748" xr:uid="{00000000-0005-0000-0000-0000EC770000}"/>
    <cellStyle name="Normal 41 8 4 2 6" xfId="19164" xr:uid="{00000000-0005-0000-0000-0000ED770000}"/>
    <cellStyle name="Normal 41 8 4 2 6 2" xfId="40806" xr:uid="{00000000-0005-0000-0000-0000EE770000}"/>
    <cellStyle name="Normal 41 8 4 2 7" xfId="34792" xr:uid="{00000000-0005-0000-0000-0000EF770000}"/>
    <cellStyle name="Normal 41 8 4 3" xfId="13356" xr:uid="{00000000-0005-0000-0000-0000F0770000}"/>
    <cellStyle name="Normal 41 8 4 3 2" xfId="14355" xr:uid="{00000000-0005-0000-0000-0000F1770000}"/>
    <cellStyle name="Normal 41 8 4 3 2 2" xfId="17440" xr:uid="{00000000-0005-0000-0000-0000F2770000}"/>
    <cellStyle name="Normal 41 8 4 3 2 2 2" xfId="29409" xr:uid="{00000000-0005-0000-0000-0000F3770000}"/>
    <cellStyle name="Normal 41 8 4 3 2 2 2 2" xfId="51015" xr:uid="{00000000-0005-0000-0000-0000F4770000}"/>
    <cellStyle name="Normal 41 8 4 3 2 2 3" xfId="23442" xr:uid="{00000000-0005-0000-0000-0000F5770000}"/>
    <cellStyle name="Normal 41 8 4 3 2 2 3 2" xfId="45079" xr:uid="{00000000-0005-0000-0000-0000F6770000}"/>
    <cellStyle name="Normal 41 8 4 3 2 2 4" xfId="39095" xr:uid="{00000000-0005-0000-0000-0000F7770000}"/>
    <cellStyle name="Normal 41 8 4 3 2 3" xfId="26427" xr:uid="{00000000-0005-0000-0000-0000F8770000}"/>
    <cellStyle name="Normal 41 8 4 3 2 3 2" xfId="48041" xr:uid="{00000000-0005-0000-0000-0000F9770000}"/>
    <cellStyle name="Normal 41 8 4 3 2 4" xfId="20460" xr:uid="{00000000-0005-0000-0000-0000FA770000}"/>
    <cellStyle name="Normal 41 8 4 3 2 4 2" xfId="42102" xr:uid="{00000000-0005-0000-0000-0000FB770000}"/>
    <cellStyle name="Normal 41 8 4 3 2 5" xfId="36092" xr:uid="{00000000-0005-0000-0000-0000FC770000}"/>
    <cellStyle name="Normal 41 8 4 3 3" xfId="15329" xr:uid="{00000000-0005-0000-0000-0000FD770000}"/>
    <cellStyle name="Normal 41 8 4 3 3 2" xfId="18414" xr:uid="{00000000-0005-0000-0000-0000FE770000}"/>
    <cellStyle name="Normal 41 8 4 3 3 2 2" xfId="30381" xr:uid="{00000000-0005-0000-0000-0000FF770000}"/>
    <cellStyle name="Normal 41 8 4 3 3 2 2 2" xfId="51987" xr:uid="{00000000-0005-0000-0000-000000780000}"/>
    <cellStyle name="Normal 41 8 4 3 3 2 3" xfId="24414" xr:uid="{00000000-0005-0000-0000-000001780000}"/>
    <cellStyle name="Normal 41 8 4 3 3 2 3 2" xfId="46051" xr:uid="{00000000-0005-0000-0000-000002780000}"/>
    <cellStyle name="Normal 41 8 4 3 3 2 4" xfId="40069" xr:uid="{00000000-0005-0000-0000-000003780000}"/>
    <cellStyle name="Normal 41 8 4 3 3 3" xfId="27399" xr:uid="{00000000-0005-0000-0000-000004780000}"/>
    <cellStyle name="Normal 41 8 4 3 3 3 2" xfId="49013" xr:uid="{00000000-0005-0000-0000-000005780000}"/>
    <cellStyle name="Normal 41 8 4 3 3 4" xfId="21432" xr:uid="{00000000-0005-0000-0000-000006780000}"/>
    <cellStyle name="Normal 41 8 4 3 3 4 2" xfId="43074" xr:uid="{00000000-0005-0000-0000-000007780000}"/>
    <cellStyle name="Normal 41 8 4 3 3 5" xfId="37066" xr:uid="{00000000-0005-0000-0000-000008780000}"/>
    <cellStyle name="Normal 41 8 4 3 4" xfId="16463" xr:uid="{00000000-0005-0000-0000-000009780000}"/>
    <cellStyle name="Normal 41 8 4 3 4 2" xfId="28433" xr:uid="{00000000-0005-0000-0000-00000A780000}"/>
    <cellStyle name="Normal 41 8 4 3 4 2 2" xfId="50039" xr:uid="{00000000-0005-0000-0000-00000B780000}"/>
    <cellStyle name="Normal 41 8 4 3 4 3" xfId="22466" xr:uid="{00000000-0005-0000-0000-00000C780000}"/>
    <cellStyle name="Normal 41 8 4 3 4 3 2" xfId="44103" xr:uid="{00000000-0005-0000-0000-00000D780000}"/>
    <cellStyle name="Normal 41 8 4 3 4 4" xfId="38118" xr:uid="{00000000-0005-0000-0000-00000E780000}"/>
    <cellStyle name="Normal 41 8 4 3 5" xfId="25451" xr:uid="{00000000-0005-0000-0000-00000F780000}"/>
    <cellStyle name="Normal 41 8 4 3 5 2" xfId="47068" xr:uid="{00000000-0005-0000-0000-000010780000}"/>
    <cellStyle name="Normal 41 8 4 3 6" xfId="19484" xr:uid="{00000000-0005-0000-0000-000011780000}"/>
    <cellStyle name="Normal 41 8 4 3 6 2" xfId="41126" xr:uid="{00000000-0005-0000-0000-000012780000}"/>
    <cellStyle name="Normal 41 8 4 3 7" xfId="35112" xr:uid="{00000000-0005-0000-0000-000013780000}"/>
    <cellStyle name="Normal 41 8 4 4" xfId="13714" xr:uid="{00000000-0005-0000-0000-000014780000}"/>
    <cellStyle name="Normal 41 8 4 4 2" xfId="16800" xr:uid="{00000000-0005-0000-0000-000015780000}"/>
    <cellStyle name="Normal 41 8 4 4 2 2" xfId="28769" xr:uid="{00000000-0005-0000-0000-000016780000}"/>
    <cellStyle name="Normal 41 8 4 4 2 2 2" xfId="50375" xr:uid="{00000000-0005-0000-0000-000017780000}"/>
    <cellStyle name="Normal 41 8 4 4 2 3" xfId="22802" xr:uid="{00000000-0005-0000-0000-000018780000}"/>
    <cellStyle name="Normal 41 8 4 4 2 3 2" xfId="44439" xr:uid="{00000000-0005-0000-0000-000019780000}"/>
    <cellStyle name="Normal 41 8 4 4 2 4" xfId="38455" xr:uid="{00000000-0005-0000-0000-00001A780000}"/>
    <cellStyle name="Normal 41 8 4 4 3" xfId="25787" xr:uid="{00000000-0005-0000-0000-00001B780000}"/>
    <cellStyle name="Normal 41 8 4 4 3 2" xfId="47401" xr:uid="{00000000-0005-0000-0000-00001C780000}"/>
    <cellStyle name="Normal 41 8 4 4 4" xfId="19820" xr:uid="{00000000-0005-0000-0000-00001D780000}"/>
    <cellStyle name="Normal 41 8 4 4 4 2" xfId="41462" xr:uid="{00000000-0005-0000-0000-00001E780000}"/>
    <cellStyle name="Normal 41 8 4 4 5" xfId="35451" xr:uid="{00000000-0005-0000-0000-00001F780000}"/>
    <cellStyle name="Normal 41 8 4 5" xfId="14688" xr:uid="{00000000-0005-0000-0000-000020780000}"/>
    <cellStyle name="Normal 41 8 4 5 2" xfId="17773" xr:uid="{00000000-0005-0000-0000-000021780000}"/>
    <cellStyle name="Normal 41 8 4 5 2 2" xfId="29741" xr:uid="{00000000-0005-0000-0000-000022780000}"/>
    <cellStyle name="Normal 41 8 4 5 2 2 2" xfId="51347" xr:uid="{00000000-0005-0000-0000-000023780000}"/>
    <cellStyle name="Normal 41 8 4 5 2 3" xfId="23774" xr:uid="{00000000-0005-0000-0000-000024780000}"/>
    <cellStyle name="Normal 41 8 4 5 2 3 2" xfId="45411" xr:uid="{00000000-0005-0000-0000-000025780000}"/>
    <cellStyle name="Normal 41 8 4 5 2 4" xfId="39428" xr:uid="{00000000-0005-0000-0000-000026780000}"/>
    <cellStyle name="Normal 41 8 4 5 3" xfId="26759" xr:uid="{00000000-0005-0000-0000-000027780000}"/>
    <cellStyle name="Normal 41 8 4 5 3 2" xfId="48373" xr:uid="{00000000-0005-0000-0000-000028780000}"/>
    <cellStyle name="Normal 41 8 4 5 4" xfId="20792" xr:uid="{00000000-0005-0000-0000-000029780000}"/>
    <cellStyle name="Normal 41 8 4 5 4 2" xfId="42434" xr:uid="{00000000-0005-0000-0000-00002A780000}"/>
    <cellStyle name="Normal 41 8 4 5 5" xfId="36425" xr:uid="{00000000-0005-0000-0000-00002B780000}"/>
    <cellStyle name="Normal 41 8 4 6" xfId="15801" xr:uid="{00000000-0005-0000-0000-00002C780000}"/>
    <cellStyle name="Normal 41 8 4 6 2" xfId="27773" xr:uid="{00000000-0005-0000-0000-00002D780000}"/>
    <cellStyle name="Normal 41 8 4 6 2 2" xfId="49379" xr:uid="{00000000-0005-0000-0000-00002E780000}"/>
    <cellStyle name="Normal 41 8 4 6 3" xfId="21806" xr:uid="{00000000-0005-0000-0000-00002F780000}"/>
    <cellStyle name="Normal 41 8 4 6 3 2" xfId="43443" xr:uid="{00000000-0005-0000-0000-000030780000}"/>
    <cellStyle name="Normal 41 8 4 6 4" xfId="37456" xr:uid="{00000000-0005-0000-0000-000031780000}"/>
    <cellStyle name="Normal 41 8 4 7" xfId="24788" xr:uid="{00000000-0005-0000-0000-000032780000}"/>
    <cellStyle name="Normal 41 8 4 7 2" xfId="46408" xr:uid="{00000000-0005-0000-0000-000033780000}"/>
    <cellStyle name="Normal 41 8 4 8" xfId="18821" xr:uid="{00000000-0005-0000-0000-000034780000}"/>
    <cellStyle name="Normal 41 8 4 8 2" xfId="40463" xr:uid="{00000000-0005-0000-0000-000035780000}"/>
    <cellStyle name="Normal 41 8 4 9" xfId="31703" xr:uid="{00000000-0005-0000-0000-000036780000}"/>
    <cellStyle name="Normal 41 8 5" xfId="8210" xr:uid="{00000000-0005-0000-0000-000037780000}"/>
    <cellStyle name="Normal 41 8 5 2" xfId="13120" xr:uid="{00000000-0005-0000-0000-000038780000}"/>
    <cellStyle name="Normal 41 8 5 2 2" xfId="14119" xr:uid="{00000000-0005-0000-0000-000039780000}"/>
    <cellStyle name="Normal 41 8 5 2 2 2" xfId="17204" xr:uid="{00000000-0005-0000-0000-00003A780000}"/>
    <cellStyle name="Normal 41 8 5 2 2 2 2" xfId="29173" xr:uid="{00000000-0005-0000-0000-00003B780000}"/>
    <cellStyle name="Normal 41 8 5 2 2 2 2 2" xfId="50779" xr:uid="{00000000-0005-0000-0000-00003C780000}"/>
    <cellStyle name="Normal 41 8 5 2 2 2 3" xfId="23206" xr:uid="{00000000-0005-0000-0000-00003D780000}"/>
    <cellStyle name="Normal 41 8 5 2 2 2 3 2" xfId="44843" xr:uid="{00000000-0005-0000-0000-00003E780000}"/>
    <cellStyle name="Normal 41 8 5 2 2 2 4" xfId="38859" xr:uid="{00000000-0005-0000-0000-00003F780000}"/>
    <cellStyle name="Normal 41 8 5 2 2 3" xfId="26191" xr:uid="{00000000-0005-0000-0000-000040780000}"/>
    <cellStyle name="Normal 41 8 5 2 2 3 2" xfId="47805" xr:uid="{00000000-0005-0000-0000-000041780000}"/>
    <cellStyle name="Normal 41 8 5 2 2 4" xfId="20224" xr:uid="{00000000-0005-0000-0000-000042780000}"/>
    <cellStyle name="Normal 41 8 5 2 2 4 2" xfId="41866" xr:uid="{00000000-0005-0000-0000-000043780000}"/>
    <cellStyle name="Normal 41 8 5 2 2 5" xfId="35856" xr:uid="{00000000-0005-0000-0000-000044780000}"/>
    <cellStyle name="Normal 41 8 5 2 3" xfId="15093" xr:uid="{00000000-0005-0000-0000-000045780000}"/>
    <cellStyle name="Normal 41 8 5 2 3 2" xfId="18178" xr:uid="{00000000-0005-0000-0000-000046780000}"/>
    <cellStyle name="Normal 41 8 5 2 3 2 2" xfId="30145" xr:uid="{00000000-0005-0000-0000-000047780000}"/>
    <cellStyle name="Normal 41 8 5 2 3 2 2 2" xfId="51751" xr:uid="{00000000-0005-0000-0000-000048780000}"/>
    <cellStyle name="Normal 41 8 5 2 3 2 3" xfId="24178" xr:uid="{00000000-0005-0000-0000-000049780000}"/>
    <cellStyle name="Normal 41 8 5 2 3 2 3 2" xfId="45815" xr:uid="{00000000-0005-0000-0000-00004A780000}"/>
    <cellStyle name="Normal 41 8 5 2 3 2 4" xfId="39833" xr:uid="{00000000-0005-0000-0000-00004B780000}"/>
    <cellStyle name="Normal 41 8 5 2 3 3" xfId="27163" xr:uid="{00000000-0005-0000-0000-00004C780000}"/>
    <cellStyle name="Normal 41 8 5 2 3 3 2" xfId="48777" xr:uid="{00000000-0005-0000-0000-00004D780000}"/>
    <cellStyle name="Normal 41 8 5 2 3 4" xfId="21196" xr:uid="{00000000-0005-0000-0000-00004E780000}"/>
    <cellStyle name="Normal 41 8 5 2 3 4 2" xfId="42838" xr:uid="{00000000-0005-0000-0000-00004F780000}"/>
    <cellStyle name="Normal 41 8 5 2 3 5" xfId="36830" xr:uid="{00000000-0005-0000-0000-000050780000}"/>
    <cellStyle name="Normal 41 8 5 2 4" xfId="16227" xr:uid="{00000000-0005-0000-0000-000051780000}"/>
    <cellStyle name="Normal 41 8 5 2 4 2" xfId="28197" xr:uid="{00000000-0005-0000-0000-000052780000}"/>
    <cellStyle name="Normal 41 8 5 2 4 2 2" xfId="49803" xr:uid="{00000000-0005-0000-0000-000053780000}"/>
    <cellStyle name="Normal 41 8 5 2 4 3" xfId="22230" xr:uid="{00000000-0005-0000-0000-000054780000}"/>
    <cellStyle name="Normal 41 8 5 2 4 3 2" xfId="43867" xr:uid="{00000000-0005-0000-0000-000055780000}"/>
    <cellStyle name="Normal 41 8 5 2 4 4" xfId="37882" xr:uid="{00000000-0005-0000-0000-000056780000}"/>
    <cellStyle name="Normal 41 8 5 2 5" xfId="25215" xr:uid="{00000000-0005-0000-0000-000057780000}"/>
    <cellStyle name="Normal 41 8 5 2 5 2" xfId="46832" xr:uid="{00000000-0005-0000-0000-000058780000}"/>
    <cellStyle name="Normal 41 8 5 2 6" xfId="19248" xr:uid="{00000000-0005-0000-0000-000059780000}"/>
    <cellStyle name="Normal 41 8 5 2 6 2" xfId="40890" xr:uid="{00000000-0005-0000-0000-00005A780000}"/>
    <cellStyle name="Normal 41 8 5 2 7" xfId="34876" xr:uid="{00000000-0005-0000-0000-00005B780000}"/>
    <cellStyle name="Normal 41 8 5 3" xfId="13440" xr:uid="{00000000-0005-0000-0000-00005C780000}"/>
    <cellStyle name="Normal 41 8 5 3 2" xfId="14439" xr:uid="{00000000-0005-0000-0000-00005D780000}"/>
    <cellStyle name="Normal 41 8 5 3 2 2" xfId="17524" xr:uid="{00000000-0005-0000-0000-00005E780000}"/>
    <cellStyle name="Normal 41 8 5 3 2 2 2" xfId="29493" xr:uid="{00000000-0005-0000-0000-00005F780000}"/>
    <cellStyle name="Normal 41 8 5 3 2 2 2 2" xfId="51099" xr:uid="{00000000-0005-0000-0000-000060780000}"/>
    <cellStyle name="Normal 41 8 5 3 2 2 3" xfId="23526" xr:uid="{00000000-0005-0000-0000-000061780000}"/>
    <cellStyle name="Normal 41 8 5 3 2 2 3 2" xfId="45163" xr:uid="{00000000-0005-0000-0000-000062780000}"/>
    <cellStyle name="Normal 41 8 5 3 2 2 4" xfId="39179" xr:uid="{00000000-0005-0000-0000-000063780000}"/>
    <cellStyle name="Normal 41 8 5 3 2 3" xfId="26511" xr:uid="{00000000-0005-0000-0000-000064780000}"/>
    <cellStyle name="Normal 41 8 5 3 2 3 2" xfId="48125" xr:uid="{00000000-0005-0000-0000-000065780000}"/>
    <cellStyle name="Normal 41 8 5 3 2 4" xfId="20544" xr:uid="{00000000-0005-0000-0000-000066780000}"/>
    <cellStyle name="Normal 41 8 5 3 2 4 2" xfId="42186" xr:uid="{00000000-0005-0000-0000-000067780000}"/>
    <cellStyle name="Normal 41 8 5 3 2 5" xfId="36176" xr:uid="{00000000-0005-0000-0000-000068780000}"/>
    <cellStyle name="Normal 41 8 5 3 3" xfId="15413" xr:uid="{00000000-0005-0000-0000-000069780000}"/>
    <cellStyle name="Normal 41 8 5 3 3 2" xfId="18498" xr:uid="{00000000-0005-0000-0000-00006A780000}"/>
    <cellStyle name="Normal 41 8 5 3 3 2 2" xfId="30465" xr:uid="{00000000-0005-0000-0000-00006B780000}"/>
    <cellStyle name="Normal 41 8 5 3 3 2 2 2" xfId="52071" xr:uid="{00000000-0005-0000-0000-00006C780000}"/>
    <cellStyle name="Normal 41 8 5 3 3 2 3" xfId="24498" xr:uid="{00000000-0005-0000-0000-00006D780000}"/>
    <cellStyle name="Normal 41 8 5 3 3 2 3 2" xfId="46135" xr:uid="{00000000-0005-0000-0000-00006E780000}"/>
    <cellStyle name="Normal 41 8 5 3 3 2 4" xfId="40153" xr:uid="{00000000-0005-0000-0000-00006F780000}"/>
    <cellStyle name="Normal 41 8 5 3 3 3" xfId="27483" xr:uid="{00000000-0005-0000-0000-000070780000}"/>
    <cellStyle name="Normal 41 8 5 3 3 3 2" xfId="49097" xr:uid="{00000000-0005-0000-0000-000071780000}"/>
    <cellStyle name="Normal 41 8 5 3 3 4" xfId="21516" xr:uid="{00000000-0005-0000-0000-000072780000}"/>
    <cellStyle name="Normal 41 8 5 3 3 4 2" xfId="43158" xr:uid="{00000000-0005-0000-0000-000073780000}"/>
    <cellStyle name="Normal 41 8 5 3 3 5" xfId="37150" xr:uid="{00000000-0005-0000-0000-000074780000}"/>
    <cellStyle name="Normal 41 8 5 3 4" xfId="16547" xr:uid="{00000000-0005-0000-0000-000075780000}"/>
    <cellStyle name="Normal 41 8 5 3 4 2" xfId="28517" xr:uid="{00000000-0005-0000-0000-000076780000}"/>
    <cellStyle name="Normal 41 8 5 3 4 2 2" xfId="50123" xr:uid="{00000000-0005-0000-0000-000077780000}"/>
    <cellStyle name="Normal 41 8 5 3 4 3" xfId="22550" xr:uid="{00000000-0005-0000-0000-000078780000}"/>
    <cellStyle name="Normal 41 8 5 3 4 3 2" xfId="44187" xr:uid="{00000000-0005-0000-0000-000079780000}"/>
    <cellStyle name="Normal 41 8 5 3 4 4" xfId="38202" xr:uid="{00000000-0005-0000-0000-00007A780000}"/>
    <cellStyle name="Normal 41 8 5 3 5" xfId="25535" xr:uid="{00000000-0005-0000-0000-00007B780000}"/>
    <cellStyle name="Normal 41 8 5 3 5 2" xfId="47152" xr:uid="{00000000-0005-0000-0000-00007C780000}"/>
    <cellStyle name="Normal 41 8 5 3 6" xfId="19568" xr:uid="{00000000-0005-0000-0000-00007D780000}"/>
    <cellStyle name="Normal 41 8 5 3 6 2" xfId="41210" xr:uid="{00000000-0005-0000-0000-00007E780000}"/>
    <cellStyle name="Normal 41 8 5 3 7" xfId="35196" xr:uid="{00000000-0005-0000-0000-00007F780000}"/>
    <cellStyle name="Normal 41 8 5 4" xfId="13798" xr:uid="{00000000-0005-0000-0000-000080780000}"/>
    <cellStyle name="Normal 41 8 5 4 2" xfId="16884" xr:uid="{00000000-0005-0000-0000-000081780000}"/>
    <cellStyle name="Normal 41 8 5 4 2 2" xfId="28853" xr:uid="{00000000-0005-0000-0000-000082780000}"/>
    <cellStyle name="Normal 41 8 5 4 2 2 2" xfId="50459" xr:uid="{00000000-0005-0000-0000-000083780000}"/>
    <cellStyle name="Normal 41 8 5 4 2 3" xfId="22886" xr:uid="{00000000-0005-0000-0000-000084780000}"/>
    <cellStyle name="Normal 41 8 5 4 2 3 2" xfId="44523" xr:uid="{00000000-0005-0000-0000-000085780000}"/>
    <cellStyle name="Normal 41 8 5 4 2 4" xfId="38539" xr:uid="{00000000-0005-0000-0000-000086780000}"/>
    <cellStyle name="Normal 41 8 5 4 3" xfId="25871" xr:uid="{00000000-0005-0000-0000-000087780000}"/>
    <cellStyle name="Normal 41 8 5 4 3 2" xfId="47485" xr:uid="{00000000-0005-0000-0000-000088780000}"/>
    <cellStyle name="Normal 41 8 5 4 4" xfId="19904" xr:uid="{00000000-0005-0000-0000-000089780000}"/>
    <cellStyle name="Normal 41 8 5 4 4 2" xfId="41546" xr:uid="{00000000-0005-0000-0000-00008A780000}"/>
    <cellStyle name="Normal 41 8 5 4 5" xfId="35535" xr:uid="{00000000-0005-0000-0000-00008B780000}"/>
    <cellStyle name="Normal 41 8 5 5" xfId="14772" xr:uid="{00000000-0005-0000-0000-00008C780000}"/>
    <cellStyle name="Normal 41 8 5 5 2" xfId="17857" xr:uid="{00000000-0005-0000-0000-00008D780000}"/>
    <cellStyle name="Normal 41 8 5 5 2 2" xfId="29825" xr:uid="{00000000-0005-0000-0000-00008E780000}"/>
    <cellStyle name="Normal 41 8 5 5 2 2 2" xfId="51431" xr:uid="{00000000-0005-0000-0000-00008F780000}"/>
    <cellStyle name="Normal 41 8 5 5 2 3" xfId="23858" xr:uid="{00000000-0005-0000-0000-000090780000}"/>
    <cellStyle name="Normal 41 8 5 5 2 3 2" xfId="45495" xr:uid="{00000000-0005-0000-0000-000091780000}"/>
    <cellStyle name="Normal 41 8 5 5 2 4" xfId="39512" xr:uid="{00000000-0005-0000-0000-000092780000}"/>
    <cellStyle name="Normal 41 8 5 5 3" xfId="26843" xr:uid="{00000000-0005-0000-0000-000093780000}"/>
    <cellStyle name="Normal 41 8 5 5 3 2" xfId="48457" xr:uid="{00000000-0005-0000-0000-000094780000}"/>
    <cellStyle name="Normal 41 8 5 5 4" xfId="20876" xr:uid="{00000000-0005-0000-0000-000095780000}"/>
    <cellStyle name="Normal 41 8 5 5 4 2" xfId="42518" xr:uid="{00000000-0005-0000-0000-000096780000}"/>
    <cellStyle name="Normal 41 8 5 5 5" xfId="36509" xr:uid="{00000000-0005-0000-0000-000097780000}"/>
    <cellStyle name="Normal 41 8 5 6" xfId="15885" xr:uid="{00000000-0005-0000-0000-000098780000}"/>
    <cellStyle name="Normal 41 8 5 6 2" xfId="27857" xr:uid="{00000000-0005-0000-0000-000099780000}"/>
    <cellStyle name="Normal 41 8 5 6 2 2" xfId="49463" xr:uid="{00000000-0005-0000-0000-00009A780000}"/>
    <cellStyle name="Normal 41 8 5 6 3" xfId="21890" xr:uid="{00000000-0005-0000-0000-00009B780000}"/>
    <cellStyle name="Normal 41 8 5 6 3 2" xfId="43527" xr:uid="{00000000-0005-0000-0000-00009C780000}"/>
    <cellStyle name="Normal 41 8 5 6 4" xfId="37540" xr:uid="{00000000-0005-0000-0000-00009D780000}"/>
    <cellStyle name="Normal 41 8 5 7" xfId="24872" xr:uid="{00000000-0005-0000-0000-00009E780000}"/>
    <cellStyle name="Normal 41 8 5 7 2" xfId="46492" xr:uid="{00000000-0005-0000-0000-00009F780000}"/>
    <cellStyle name="Normal 41 8 5 8" xfId="18905" xr:uid="{00000000-0005-0000-0000-0000A0780000}"/>
    <cellStyle name="Normal 41 8 5 8 2" xfId="40547" xr:uid="{00000000-0005-0000-0000-0000A1780000}"/>
    <cellStyle name="Normal 41 8 5 9" xfId="31875" xr:uid="{00000000-0005-0000-0000-0000A2780000}"/>
    <cellStyle name="Normal 41 8 6" xfId="7856" xr:uid="{00000000-0005-0000-0000-0000A3780000}"/>
    <cellStyle name="Normal 41 8 6 2" xfId="13081" xr:uid="{00000000-0005-0000-0000-0000A4780000}"/>
    <cellStyle name="Normal 41 8 6 2 2" xfId="14080" xr:uid="{00000000-0005-0000-0000-0000A5780000}"/>
    <cellStyle name="Normal 41 8 6 2 2 2" xfId="17165" xr:uid="{00000000-0005-0000-0000-0000A6780000}"/>
    <cellStyle name="Normal 41 8 6 2 2 2 2" xfId="29134" xr:uid="{00000000-0005-0000-0000-0000A7780000}"/>
    <cellStyle name="Normal 41 8 6 2 2 2 2 2" xfId="50740" xr:uid="{00000000-0005-0000-0000-0000A8780000}"/>
    <cellStyle name="Normal 41 8 6 2 2 2 3" xfId="23167" xr:uid="{00000000-0005-0000-0000-0000A9780000}"/>
    <cellStyle name="Normal 41 8 6 2 2 2 3 2" xfId="44804" xr:uid="{00000000-0005-0000-0000-0000AA780000}"/>
    <cellStyle name="Normal 41 8 6 2 2 2 4" xfId="38820" xr:uid="{00000000-0005-0000-0000-0000AB780000}"/>
    <cellStyle name="Normal 41 8 6 2 2 3" xfId="26152" xr:uid="{00000000-0005-0000-0000-0000AC780000}"/>
    <cellStyle name="Normal 41 8 6 2 2 3 2" xfId="47766" xr:uid="{00000000-0005-0000-0000-0000AD780000}"/>
    <cellStyle name="Normal 41 8 6 2 2 4" xfId="20185" xr:uid="{00000000-0005-0000-0000-0000AE780000}"/>
    <cellStyle name="Normal 41 8 6 2 2 4 2" xfId="41827" xr:uid="{00000000-0005-0000-0000-0000AF780000}"/>
    <cellStyle name="Normal 41 8 6 2 2 5" xfId="35817" xr:uid="{00000000-0005-0000-0000-0000B0780000}"/>
    <cellStyle name="Normal 41 8 6 2 3" xfId="15054" xr:uid="{00000000-0005-0000-0000-0000B1780000}"/>
    <cellStyle name="Normal 41 8 6 2 3 2" xfId="18139" xr:uid="{00000000-0005-0000-0000-0000B2780000}"/>
    <cellStyle name="Normal 41 8 6 2 3 2 2" xfId="30106" xr:uid="{00000000-0005-0000-0000-0000B3780000}"/>
    <cellStyle name="Normal 41 8 6 2 3 2 2 2" xfId="51712" xr:uid="{00000000-0005-0000-0000-0000B4780000}"/>
    <cellStyle name="Normal 41 8 6 2 3 2 3" xfId="24139" xr:uid="{00000000-0005-0000-0000-0000B5780000}"/>
    <cellStyle name="Normal 41 8 6 2 3 2 3 2" xfId="45776" xr:uid="{00000000-0005-0000-0000-0000B6780000}"/>
    <cellStyle name="Normal 41 8 6 2 3 2 4" xfId="39794" xr:uid="{00000000-0005-0000-0000-0000B7780000}"/>
    <cellStyle name="Normal 41 8 6 2 3 3" xfId="27124" xr:uid="{00000000-0005-0000-0000-0000B8780000}"/>
    <cellStyle name="Normal 41 8 6 2 3 3 2" xfId="48738" xr:uid="{00000000-0005-0000-0000-0000B9780000}"/>
    <cellStyle name="Normal 41 8 6 2 3 4" xfId="21157" xr:uid="{00000000-0005-0000-0000-0000BA780000}"/>
    <cellStyle name="Normal 41 8 6 2 3 4 2" xfId="42799" xr:uid="{00000000-0005-0000-0000-0000BB780000}"/>
    <cellStyle name="Normal 41 8 6 2 3 5" xfId="36791" xr:uid="{00000000-0005-0000-0000-0000BC780000}"/>
    <cellStyle name="Normal 41 8 6 2 4" xfId="16188" xr:uid="{00000000-0005-0000-0000-0000BD780000}"/>
    <cellStyle name="Normal 41 8 6 2 4 2" xfId="28158" xr:uid="{00000000-0005-0000-0000-0000BE780000}"/>
    <cellStyle name="Normal 41 8 6 2 4 2 2" xfId="49764" xr:uid="{00000000-0005-0000-0000-0000BF780000}"/>
    <cellStyle name="Normal 41 8 6 2 4 3" xfId="22191" xr:uid="{00000000-0005-0000-0000-0000C0780000}"/>
    <cellStyle name="Normal 41 8 6 2 4 3 2" xfId="43828" xr:uid="{00000000-0005-0000-0000-0000C1780000}"/>
    <cellStyle name="Normal 41 8 6 2 4 4" xfId="37843" xr:uid="{00000000-0005-0000-0000-0000C2780000}"/>
    <cellStyle name="Normal 41 8 6 2 5" xfId="25176" xr:uid="{00000000-0005-0000-0000-0000C3780000}"/>
    <cellStyle name="Normal 41 8 6 2 5 2" xfId="46793" xr:uid="{00000000-0005-0000-0000-0000C4780000}"/>
    <cellStyle name="Normal 41 8 6 2 6" xfId="19209" xr:uid="{00000000-0005-0000-0000-0000C5780000}"/>
    <cellStyle name="Normal 41 8 6 2 6 2" xfId="40851" xr:uid="{00000000-0005-0000-0000-0000C6780000}"/>
    <cellStyle name="Normal 41 8 6 2 7" xfId="34837" xr:uid="{00000000-0005-0000-0000-0000C7780000}"/>
    <cellStyle name="Normal 41 8 6 3" xfId="13401" xr:uid="{00000000-0005-0000-0000-0000C8780000}"/>
    <cellStyle name="Normal 41 8 6 3 2" xfId="14400" xr:uid="{00000000-0005-0000-0000-0000C9780000}"/>
    <cellStyle name="Normal 41 8 6 3 2 2" xfId="17485" xr:uid="{00000000-0005-0000-0000-0000CA780000}"/>
    <cellStyle name="Normal 41 8 6 3 2 2 2" xfId="29454" xr:uid="{00000000-0005-0000-0000-0000CB780000}"/>
    <cellStyle name="Normal 41 8 6 3 2 2 2 2" xfId="51060" xr:uid="{00000000-0005-0000-0000-0000CC780000}"/>
    <cellStyle name="Normal 41 8 6 3 2 2 3" xfId="23487" xr:uid="{00000000-0005-0000-0000-0000CD780000}"/>
    <cellStyle name="Normal 41 8 6 3 2 2 3 2" xfId="45124" xr:uid="{00000000-0005-0000-0000-0000CE780000}"/>
    <cellStyle name="Normal 41 8 6 3 2 2 4" xfId="39140" xr:uid="{00000000-0005-0000-0000-0000CF780000}"/>
    <cellStyle name="Normal 41 8 6 3 2 3" xfId="26472" xr:uid="{00000000-0005-0000-0000-0000D0780000}"/>
    <cellStyle name="Normal 41 8 6 3 2 3 2" xfId="48086" xr:uid="{00000000-0005-0000-0000-0000D1780000}"/>
    <cellStyle name="Normal 41 8 6 3 2 4" xfId="20505" xr:uid="{00000000-0005-0000-0000-0000D2780000}"/>
    <cellStyle name="Normal 41 8 6 3 2 4 2" xfId="42147" xr:uid="{00000000-0005-0000-0000-0000D3780000}"/>
    <cellStyle name="Normal 41 8 6 3 2 5" xfId="36137" xr:uid="{00000000-0005-0000-0000-0000D4780000}"/>
    <cellStyle name="Normal 41 8 6 3 3" xfId="15374" xr:uid="{00000000-0005-0000-0000-0000D5780000}"/>
    <cellStyle name="Normal 41 8 6 3 3 2" xfId="18459" xr:uid="{00000000-0005-0000-0000-0000D6780000}"/>
    <cellStyle name="Normal 41 8 6 3 3 2 2" xfId="30426" xr:uid="{00000000-0005-0000-0000-0000D7780000}"/>
    <cellStyle name="Normal 41 8 6 3 3 2 2 2" xfId="52032" xr:uid="{00000000-0005-0000-0000-0000D8780000}"/>
    <cellStyle name="Normal 41 8 6 3 3 2 3" xfId="24459" xr:uid="{00000000-0005-0000-0000-0000D9780000}"/>
    <cellStyle name="Normal 41 8 6 3 3 2 3 2" xfId="46096" xr:uid="{00000000-0005-0000-0000-0000DA780000}"/>
    <cellStyle name="Normal 41 8 6 3 3 2 4" xfId="40114" xr:uid="{00000000-0005-0000-0000-0000DB780000}"/>
    <cellStyle name="Normal 41 8 6 3 3 3" xfId="27444" xr:uid="{00000000-0005-0000-0000-0000DC780000}"/>
    <cellStyle name="Normal 41 8 6 3 3 3 2" xfId="49058" xr:uid="{00000000-0005-0000-0000-0000DD780000}"/>
    <cellStyle name="Normal 41 8 6 3 3 4" xfId="21477" xr:uid="{00000000-0005-0000-0000-0000DE780000}"/>
    <cellStyle name="Normal 41 8 6 3 3 4 2" xfId="43119" xr:uid="{00000000-0005-0000-0000-0000DF780000}"/>
    <cellStyle name="Normal 41 8 6 3 3 5" xfId="37111" xr:uid="{00000000-0005-0000-0000-0000E0780000}"/>
    <cellStyle name="Normal 41 8 6 3 4" xfId="16508" xr:uid="{00000000-0005-0000-0000-0000E1780000}"/>
    <cellStyle name="Normal 41 8 6 3 4 2" xfId="28478" xr:uid="{00000000-0005-0000-0000-0000E2780000}"/>
    <cellStyle name="Normal 41 8 6 3 4 2 2" xfId="50084" xr:uid="{00000000-0005-0000-0000-0000E3780000}"/>
    <cellStyle name="Normal 41 8 6 3 4 3" xfId="22511" xr:uid="{00000000-0005-0000-0000-0000E4780000}"/>
    <cellStyle name="Normal 41 8 6 3 4 3 2" xfId="44148" xr:uid="{00000000-0005-0000-0000-0000E5780000}"/>
    <cellStyle name="Normal 41 8 6 3 4 4" xfId="38163" xr:uid="{00000000-0005-0000-0000-0000E6780000}"/>
    <cellStyle name="Normal 41 8 6 3 5" xfId="25496" xr:uid="{00000000-0005-0000-0000-0000E7780000}"/>
    <cellStyle name="Normal 41 8 6 3 5 2" xfId="47113" xr:uid="{00000000-0005-0000-0000-0000E8780000}"/>
    <cellStyle name="Normal 41 8 6 3 6" xfId="19529" xr:uid="{00000000-0005-0000-0000-0000E9780000}"/>
    <cellStyle name="Normal 41 8 6 3 6 2" xfId="41171" xr:uid="{00000000-0005-0000-0000-0000EA780000}"/>
    <cellStyle name="Normal 41 8 6 3 7" xfId="35157" xr:uid="{00000000-0005-0000-0000-0000EB780000}"/>
    <cellStyle name="Normal 41 8 6 4" xfId="13759" xr:uid="{00000000-0005-0000-0000-0000EC780000}"/>
    <cellStyle name="Normal 41 8 6 4 2" xfId="16845" xr:uid="{00000000-0005-0000-0000-0000ED780000}"/>
    <cellStyle name="Normal 41 8 6 4 2 2" xfId="28814" xr:uid="{00000000-0005-0000-0000-0000EE780000}"/>
    <cellStyle name="Normal 41 8 6 4 2 2 2" xfId="50420" xr:uid="{00000000-0005-0000-0000-0000EF780000}"/>
    <cellStyle name="Normal 41 8 6 4 2 3" xfId="22847" xr:uid="{00000000-0005-0000-0000-0000F0780000}"/>
    <cellStyle name="Normal 41 8 6 4 2 3 2" xfId="44484" xr:uid="{00000000-0005-0000-0000-0000F1780000}"/>
    <cellStyle name="Normal 41 8 6 4 2 4" xfId="38500" xr:uid="{00000000-0005-0000-0000-0000F2780000}"/>
    <cellStyle name="Normal 41 8 6 4 3" xfId="25832" xr:uid="{00000000-0005-0000-0000-0000F3780000}"/>
    <cellStyle name="Normal 41 8 6 4 3 2" xfId="47446" xr:uid="{00000000-0005-0000-0000-0000F4780000}"/>
    <cellStyle name="Normal 41 8 6 4 4" xfId="19865" xr:uid="{00000000-0005-0000-0000-0000F5780000}"/>
    <cellStyle name="Normal 41 8 6 4 4 2" xfId="41507" xr:uid="{00000000-0005-0000-0000-0000F6780000}"/>
    <cellStyle name="Normal 41 8 6 4 5" xfId="35496" xr:uid="{00000000-0005-0000-0000-0000F7780000}"/>
    <cellStyle name="Normal 41 8 6 5" xfId="14733" xr:uid="{00000000-0005-0000-0000-0000F8780000}"/>
    <cellStyle name="Normal 41 8 6 5 2" xfId="17818" xr:uid="{00000000-0005-0000-0000-0000F9780000}"/>
    <cellStyle name="Normal 41 8 6 5 2 2" xfId="29786" xr:uid="{00000000-0005-0000-0000-0000FA780000}"/>
    <cellStyle name="Normal 41 8 6 5 2 2 2" xfId="51392" xr:uid="{00000000-0005-0000-0000-0000FB780000}"/>
    <cellStyle name="Normal 41 8 6 5 2 3" xfId="23819" xr:uid="{00000000-0005-0000-0000-0000FC780000}"/>
    <cellStyle name="Normal 41 8 6 5 2 3 2" xfId="45456" xr:uid="{00000000-0005-0000-0000-0000FD780000}"/>
    <cellStyle name="Normal 41 8 6 5 2 4" xfId="39473" xr:uid="{00000000-0005-0000-0000-0000FE780000}"/>
    <cellStyle name="Normal 41 8 6 5 3" xfId="26804" xr:uid="{00000000-0005-0000-0000-0000FF780000}"/>
    <cellStyle name="Normal 41 8 6 5 3 2" xfId="48418" xr:uid="{00000000-0005-0000-0000-000000790000}"/>
    <cellStyle name="Normal 41 8 6 5 4" xfId="20837" xr:uid="{00000000-0005-0000-0000-000001790000}"/>
    <cellStyle name="Normal 41 8 6 5 4 2" xfId="42479" xr:uid="{00000000-0005-0000-0000-000002790000}"/>
    <cellStyle name="Normal 41 8 6 5 5" xfId="36470" xr:uid="{00000000-0005-0000-0000-000003790000}"/>
    <cellStyle name="Normal 41 8 6 6" xfId="15846" xr:uid="{00000000-0005-0000-0000-000004790000}"/>
    <cellStyle name="Normal 41 8 6 6 2" xfId="27818" xr:uid="{00000000-0005-0000-0000-000005790000}"/>
    <cellStyle name="Normal 41 8 6 6 2 2" xfId="49424" xr:uid="{00000000-0005-0000-0000-000006790000}"/>
    <cellStyle name="Normal 41 8 6 6 3" xfId="21851" xr:uid="{00000000-0005-0000-0000-000007790000}"/>
    <cellStyle name="Normal 41 8 6 6 3 2" xfId="43488" xr:uid="{00000000-0005-0000-0000-000008790000}"/>
    <cellStyle name="Normal 41 8 6 6 4" xfId="37501" xr:uid="{00000000-0005-0000-0000-000009790000}"/>
    <cellStyle name="Normal 41 8 6 7" xfId="24833" xr:uid="{00000000-0005-0000-0000-00000A790000}"/>
    <cellStyle name="Normal 41 8 6 7 2" xfId="46453" xr:uid="{00000000-0005-0000-0000-00000B790000}"/>
    <cellStyle name="Normal 41 8 6 8" xfId="18866" xr:uid="{00000000-0005-0000-0000-00000C790000}"/>
    <cellStyle name="Normal 41 8 6 8 2" xfId="40508" xr:uid="{00000000-0005-0000-0000-00000D790000}"/>
    <cellStyle name="Normal 41 8 6 9" xfId="31823" xr:uid="{00000000-0005-0000-0000-00000E790000}"/>
    <cellStyle name="Normal 41 8 7" xfId="8521" xr:uid="{00000000-0005-0000-0000-00000F790000}"/>
    <cellStyle name="Normal 41 8 7 2" xfId="13163" xr:uid="{00000000-0005-0000-0000-000010790000}"/>
    <cellStyle name="Normal 41 8 7 2 2" xfId="14162" xr:uid="{00000000-0005-0000-0000-000011790000}"/>
    <cellStyle name="Normal 41 8 7 2 2 2" xfId="17247" xr:uid="{00000000-0005-0000-0000-000012790000}"/>
    <cellStyle name="Normal 41 8 7 2 2 2 2" xfId="29216" xr:uid="{00000000-0005-0000-0000-000013790000}"/>
    <cellStyle name="Normal 41 8 7 2 2 2 2 2" xfId="50822" xr:uid="{00000000-0005-0000-0000-000014790000}"/>
    <cellStyle name="Normal 41 8 7 2 2 2 3" xfId="23249" xr:uid="{00000000-0005-0000-0000-000015790000}"/>
    <cellStyle name="Normal 41 8 7 2 2 2 3 2" xfId="44886" xr:uid="{00000000-0005-0000-0000-000016790000}"/>
    <cellStyle name="Normal 41 8 7 2 2 2 4" xfId="38902" xr:uid="{00000000-0005-0000-0000-000017790000}"/>
    <cellStyle name="Normal 41 8 7 2 2 3" xfId="26234" xr:uid="{00000000-0005-0000-0000-000018790000}"/>
    <cellStyle name="Normal 41 8 7 2 2 3 2" xfId="47848" xr:uid="{00000000-0005-0000-0000-000019790000}"/>
    <cellStyle name="Normal 41 8 7 2 2 4" xfId="20267" xr:uid="{00000000-0005-0000-0000-00001A790000}"/>
    <cellStyle name="Normal 41 8 7 2 2 4 2" xfId="41909" xr:uid="{00000000-0005-0000-0000-00001B790000}"/>
    <cellStyle name="Normal 41 8 7 2 2 5" xfId="35899" xr:uid="{00000000-0005-0000-0000-00001C790000}"/>
    <cellStyle name="Normal 41 8 7 2 3" xfId="15136" xr:uid="{00000000-0005-0000-0000-00001D790000}"/>
    <cellStyle name="Normal 41 8 7 2 3 2" xfId="18221" xr:uid="{00000000-0005-0000-0000-00001E790000}"/>
    <cellStyle name="Normal 41 8 7 2 3 2 2" xfId="30188" xr:uid="{00000000-0005-0000-0000-00001F790000}"/>
    <cellStyle name="Normal 41 8 7 2 3 2 2 2" xfId="51794" xr:uid="{00000000-0005-0000-0000-000020790000}"/>
    <cellStyle name="Normal 41 8 7 2 3 2 3" xfId="24221" xr:uid="{00000000-0005-0000-0000-000021790000}"/>
    <cellStyle name="Normal 41 8 7 2 3 2 3 2" xfId="45858" xr:uid="{00000000-0005-0000-0000-000022790000}"/>
    <cellStyle name="Normal 41 8 7 2 3 2 4" xfId="39876" xr:uid="{00000000-0005-0000-0000-000023790000}"/>
    <cellStyle name="Normal 41 8 7 2 3 3" xfId="27206" xr:uid="{00000000-0005-0000-0000-000024790000}"/>
    <cellStyle name="Normal 41 8 7 2 3 3 2" xfId="48820" xr:uid="{00000000-0005-0000-0000-000025790000}"/>
    <cellStyle name="Normal 41 8 7 2 3 4" xfId="21239" xr:uid="{00000000-0005-0000-0000-000026790000}"/>
    <cellStyle name="Normal 41 8 7 2 3 4 2" xfId="42881" xr:uid="{00000000-0005-0000-0000-000027790000}"/>
    <cellStyle name="Normal 41 8 7 2 3 5" xfId="36873" xr:uid="{00000000-0005-0000-0000-000028790000}"/>
    <cellStyle name="Normal 41 8 7 2 4" xfId="16270" xr:uid="{00000000-0005-0000-0000-000029790000}"/>
    <cellStyle name="Normal 41 8 7 2 4 2" xfId="28240" xr:uid="{00000000-0005-0000-0000-00002A790000}"/>
    <cellStyle name="Normal 41 8 7 2 4 2 2" xfId="49846" xr:uid="{00000000-0005-0000-0000-00002B790000}"/>
    <cellStyle name="Normal 41 8 7 2 4 3" xfId="22273" xr:uid="{00000000-0005-0000-0000-00002C790000}"/>
    <cellStyle name="Normal 41 8 7 2 4 3 2" xfId="43910" xr:uid="{00000000-0005-0000-0000-00002D790000}"/>
    <cellStyle name="Normal 41 8 7 2 4 4" xfId="37925" xr:uid="{00000000-0005-0000-0000-00002E790000}"/>
    <cellStyle name="Normal 41 8 7 2 5" xfId="25258" xr:uid="{00000000-0005-0000-0000-00002F790000}"/>
    <cellStyle name="Normal 41 8 7 2 5 2" xfId="46875" xr:uid="{00000000-0005-0000-0000-000030790000}"/>
    <cellStyle name="Normal 41 8 7 2 6" xfId="19291" xr:uid="{00000000-0005-0000-0000-000031790000}"/>
    <cellStyle name="Normal 41 8 7 2 6 2" xfId="40933" xr:uid="{00000000-0005-0000-0000-000032790000}"/>
    <cellStyle name="Normal 41 8 7 2 7" xfId="34919" xr:uid="{00000000-0005-0000-0000-000033790000}"/>
    <cellStyle name="Normal 41 8 7 3" xfId="13483" xr:uid="{00000000-0005-0000-0000-000034790000}"/>
    <cellStyle name="Normal 41 8 7 3 2" xfId="14482" xr:uid="{00000000-0005-0000-0000-000035790000}"/>
    <cellStyle name="Normal 41 8 7 3 2 2" xfId="17567" xr:uid="{00000000-0005-0000-0000-000036790000}"/>
    <cellStyle name="Normal 41 8 7 3 2 2 2" xfId="29536" xr:uid="{00000000-0005-0000-0000-000037790000}"/>
    <cellStyle name="Normal 41 8 7 3 2 2 2 2" xfId="51142" xr:uid="{00000000-0005-0000-0000-000038790000}"/>
    <cellStyle name="Normal 41 8 7 3 2 2 3" xfId="23569" xr:uid="{00000000-0005-0000-0000-000039790000}"/>
    <cellStyle name="Normal 41 8 7 3 2 2 3 2" xfId="45206" xr:uid="{00000000-0005-0000-0000-00003A790000}"/>
    <cellStyle name="Normal 41 8 7 3 2 2 4" xfId="39222" xr:uid="{00000000-0005-0000-0000-00003B790000}"/>
    <cellStyle name="Normal 41 8 7 3 2 3" xfId="26554" xr:uid="{00000000-0005-0000-0000-00003C790000}"/>
    <cellStyle name="Normal 41 8 7 3 2 3 2" xfId="48168" xr:uid="{00000000-0005-0000-0000-00003D790000}"/>
    <cellStyle name="Normal 41 8 7 3 2 4" xfId="20587" xr:uid="{00000000-0005-0000-0000-00003E790000}"/>
    <cellStyle name="Normal 41 8 7 3 2 4 2" xfId="42229" xr:uid="{00000000-0005-0000-0000-00003F790000}"/>
    <cellStyle name="Normal 41 8 7 3 2 5" xfId="36219" xr:uid="{00000000-0005-0000-0000-000040790000}"/>
    <cellStyle name="Normal 41 8 7 3 3" xfId="15456" xr:uid="{00000000-0005-0000-0000-000041790000}"/>
    <cellStyle name="Normal 41 8 7 3 3 2" xfId="18541" xr:uid="{00000000-0005-0000-0000-000042790000}"/>
    <cellStyle name="Normal 41 8 7 3 3 2 2" xfId="30508" xr:uid="{00000000-0005-0000-0000-000043790000}"/>
    <cellStyle name="Normal 41 8 7 3 3 2 2 2" xfId="52114" xr:uid="{00000000-0005-0000-0000-000044790000}"/>
    <cellStyle name="Normal 41 8 7 3 3 2 3" xfId="24541" xr:uid="{00000000-0005-0000-0000-000045790000}"/>
    <cellStyle name="Normal 41 8 7 3 3 2 3 2" xfId="46178" xr:uid="{00000000-0005-0000-0000-000046790000}"/>
    <cellStyle name="Normal 41 8 7 3 3 2 4" xfId="40196" xr:uid="{00000000-0005-0000-0000-000047790000}"/>
    <cellStyle name="Normal 41 8 7 3 3 3" xfId="27526" xr:uid="{00000000-0005-0000-0000-000048790000}"/>
    <cellStyle name="Normal 41 8 7 3 3 3 2" xfId="49140" xr:uid="{00000000-0005-0000-0000-000049790000}"/>
    <cellStyle name="Normal 41 8 7 3 3 4" xfId="21559" xr:uid="{00000000-0005-0000-0000-00004A790000}"/>
    <cellStyle name="Normal 41 8 7 3 3 4 2" xfId="43201" xr:uid="{00000000-0005-0000-0000-00004B790000}"/>
    <cellStyle name="Normal 41 8 7 3 3 5" xfId="37193" xr:uid="{00000000-0005-0000-0000-00004C790000}"/>
    <cellStyle name="Normal 41 8 7 3 4" xfId="16590" xr:uid="{00000000-0005-0000-0000-00004D790000}"/>
    <cellStyle name="Normal 41 8 7 3 4 2" xfId="28560" xr:uid="{00000000-0005-0000-0000-00004E790000}"/>
    <cellStyle name="Normal 41 8 7 3 4 2 2" xfId="50166" xr:uid="{00000000-0005-0000-0000-00004F790000}"/>
    <cellStyle name="Normal 41 8 7 3 4 3" xfId="22593" xr:uid="{00000000-0005-0000-0000-000050790000}"/>
    <cellStyle name="Normal 41 8 7 3 4 3 2" xfId="44230" xr:uid="{00000000-0005-0000-0000-000051790000}"/>
    <cellStyle name="Normal 41 8 7 3 4 4" xfId="38245" xr:uid="{00000000-0005-0000-0000-000052790000}"/>
    <cellStyle name="Normal 41 8 7 3 5" xfId="25578" xr:uid="{00000000-0005-0000-0000-000053790000}"/>
    <cellStyle name="Normal 41 8 7 3 5 2" xfId="47195" xr:uid="{00000000-0005-0000-0000-000054790000}"/>
    <cellStyle name="Normal 41 8 7 3 6" xfId="19611" xr:uid="{00000000-0005-0000-0000-000055790000}"/>
    <cellStyle name="Normal 41 8 7 3 6 2" xfId="41253" xr:uid="{00000000-0005-0000-0000-000056790000}"/>
    <cellStyle name="Normal 41 8 7 3 7" xfId="35239" xr:uid="{00000000-0005-0000-0000-000057790000}"/>
    <cellStyle name="Normal 41 8 7 4" xfId="13841" xr:uid="{00000000-0005-0000-0000-000058790000}"/>
    <cellStyle name="Normal 41 8 7 4 2" xfId="16927" xr:uid="{00000000-0005-0000-0000-000059790000}"/>
    <cellStyle name="Normal 41 8 7 4 2 2" xfId="28896" xr:uid="{00000000-0005-0000-0000-00005A790000}"/>
    <cellStyle name="Normal 41 8 7 4 2 2 2" xfId="50502" xr:uid="{00000000-0005-0000-0000-00005B790000}"/>
    <cellStyle name="Normal 41 8 7 4 2 3" xfId="22929" xr:uid="{00000000-0005-0000-0000-00005C790000}"/>
    <cellStyle name="Normal 41 8 7 4 2 3 2" xfId="44566" xr:uid="{00000000-0005-0000-0000-00005D790000}"/>
    <cellStyle name="Normal 41 8 7 4 2 4" xfId="38582" xr:uid="{00000000-0005-0000-0000-00005E790000}"/>
    <cellStyle name="Normal 41 8 7 4 3" xfId="25914" xr:uid="{00000000-0005-0000-0000-00005F790000}"/>
    <cellStyle name="Normal 41 8 7 4 3 2" xfId="47528" xr:uid="{00000000-0005-0000-0000-000060790000}"/>
    <cellStyle name="Normal 41 8 7 4 4" xfId="19947" xr:uid="{00000000-0005-0000-0000-000061790000}"/>
    <cellStyle name="Normal 41 8 7 4 4 2" xfId="41589" xr:uid="{00000000-0005-0000-0000-000062790000}"/>
    <cellStyle name="Normal 41 8 7 4 5" xfId="35578" xr:uid="{00000000-0005-0000-0000-000063790000}"/>
    <cellStyle name="Normal 41 8 7 5" xfId="14815" xr:uid="{00000000-0005-0000-0000-000064790000}"/>
    <cellStyle name="Normal 41 8 7 5 2" xfId="17900" xr:uid="{00000000-0005-0000-0000-000065790000}"/>
    <cellStyle name="Normal 41 8 7 5 2 2" xfId="29868" xr:uid="{00000000-0005-0000-0000-000066790000}"/>
    <cellStyle name="Normal 41 8 7 5 2 2 2" xfId="51474" xr:uid="{00000000-0005-0000-0000-000067790000}"/>
    <cellStyle name="Normal 41 8 7 5 2 3" xfId="23901" xr:uid="{00000000-0005-0000-0000-000068790000}"/>
    <cellStyle name="Normal 41 8 7 5 2 3 2" xfId="45538" xr:uid="{00000000-0005-0000-0000-000069790000}"/>
    <cellStyle name="Normal 41 8 7 5 2 4" xfId="39555" xr:uid="{00000000-0005-0000-0000-00006A790000}"/>
    <cellStyle name="Normal 41 8 7 5 3" xfId="26886" xr:uid="{00000000-0005-0000-0000-00006B790000}"/>
    <cellStyle name="Normal 41 8 7 5 3 2" xfId="48500" xr:uid="{00000000-0005-0000-0000-00006C790000}"/>
    <cellStyle name="Normal 41 8 7 5 4" xfId="20919" xr:uid="{00000000-0005-0000-0000-00006D790000}"/>
    <cellStyle name="Normal 41 8 7 5 4 2" xfId="42561" xr:uid="{00000000-0005-0000-0000-00006E790000}"/>
    <cellStyle name="Normal 41 8 7 5 5" xfId="36552" xr:uid="{00000000-0005-0000-0000-00006F790000}"/>
    <cellStyle name="Normal 41 8 7 6" xfId="15928" xr:uid="{00000000-0005-0000-0000-000070790000}"/>
    <cellStyle name="Normal 41 8 7 6 2" xfId="27900" xr:uid="{00000000-0005-0000-0000-000071790000}"/>
    <cellStyle name="Normal 41 8 7 6 2 2" xfId="49506" xr:uid="{00000000-0005-0000-0000-000072790000}"/>
    <cellStyle name="Normal 41 8 7 6 3" xfId="21933" xr:uid="{00000000-0005-0000-0000-000073790000}"/>
    <cellStyle name="Normal 41 8 7 6 3 2" xfId="43570" xr:uid="{00000000-0005-0000-0000-000074790000}"/>
    <cellStyle name="Normal 41 8 7 6 4" xfId="37583" xr:uid="{00000000-0005-0000-0000-000075790000}"/>
    <cellStyle name="Normal 41 8 7 7" xfId="24915" xr:uid="{00000000-0005-0000-0000-000076790000}"/>
    <cellStyle name="Normal 41 8 7 7 2" xfId="46535" xr:uid="{00000000-0005-0000-0000-000077790000}"/>
    <cellStyle name="Normal 41 8 7 8" xfId="18948" xr:uid="{00000000-0005-0000-0000-000078790000}"/>
    <cellStyle name="Normal 41 8 7 8 2" xfId="40590" xr:uid="{00000000-0005-0000-0000-000079790000}"/>
    <cellStyle name="Normal 41 8 7 9" xfId="31989" xr:uid="{00000000-0005-0000-0000-00007A790000}"/>
    <cellStyle name="Normal 41 8 8" xfId="12905" xr:uid="{00000000-0005-0000-0000-00007B790000}"/>
    <cellStyle name="Normal 41 8 8 2" xfId="13904" xr:uid="{00000000-0005-0000-0000-00007C790000}"/>
    <cellStyle name="Normal 41 8 8 2 2" xfId="16989" xr:uid="{00000000-0005-0000-0000-00007D790000}"/>
    <cellStyle name="Normal 41 8 8 2 2 2" xfId="28958" xr:uid="{00000000-0005-0000-0000-00007E790000}"/>
    <cellStyle name="Normal 41 8 8 2 2 2 2" xfId="50564" xr:uid="{00000000-0005-0000-0000-00007F790000}"/>
    <cellStyle name="Normal 41 8 8 2 2 3" xfId="22991" xr:uid="{00000000-0005-0000-0000-000080790000}"/>
    <cellStyle name="Normal 41 8 8 2 2 3 2" xfId="44628" xr:uid="{00000000-0005-0000-0000-000081790000}"/>
    <cellStyle name="Normal 41 8 8 2 2 4" xfId="38644" xr:uid="{00000000-0005-0000-0000-000082790000}"/>
    <cellStyle name="Normal 41 8 8 2 3" xfId="25976" xr:uid="{00000000-0005-0000-0000-000083790000}"/>
    <cellStyle name="Normal 41 8 8 2 3 2" xfId="47590" xr:uid="{00000000-0005-0000-0000-000084790000}"/>
    <cellStyle name="Normal 41 8 8 2 4" xfId="20009" xr:uid="{00000000-0005-0000-0000-000085790000}"/>
    <cellStyle name="Normal 41 8 8 2 4 2" xfId="41651" xr:uid="{00000000-0005-0000-0000-000086790000}"/>
    <cellStyle name="Normal 41 8 8 2 5" xfId="35641" xr:uid="{00000000-0005-0000-0000-000087790000}"/>
    <cellStyle name="Normal 41 8 8 3" xfId="14878" xr:uid="{00000000-0005-0000-0000-000088790000}"/>
    <cellStyle name="Normal 41 8 8 3 2" xfId="17963" xr:uid="{00000000-0005-0000-0000-000089790000}"/>
    <cellStyle name="Normal 41 8 8 3 2 2" xfId="29930" xr:uid="{00000000-0005-0000-0000-00008A790000}"/>
    <cellStyle name="Normal 41 8 8 3 2 2 2" xfId="51536" xr:uid="{00000000-0005-0000-0000-00008B790000}"/>
    <cellStyle name="Normal 41 8 8 3 2 3" xfId="23963" xr:uid="{00000000-0005-0000-0000-00008C790000}"/>
    <cellStyle name="Normal 41 8 8 3 2 3 2" xfId="45600" xr:uid="{00000000-0005-0000-0000-00008D790000}"/>
    <cellStyle name="Normal 41 8 8 3 2 4" xfId="39618" xr:uid="{00000000-0005-0000-0000-00008E790000}"/>
    <cellStyle name="Normal 41 8 8 3 3" xfId="26948" xr:uid="{00000000-0005-0000-0000-00008F790000}"/>
    <cellStyle name="Normal 41 8 8 3 3 2" xfId="48562" xr:uid="{00000000-0005-0000-0000-000090790000}"/>
    <cellStyle name="Normal 41 8 8 3 4" xfId="20981" xr:uid="{00000000-0005-0000-0000-000091790000}"/>
    <cellStyle name="Normal 41 8 8 3 4 2" xfId="42623" xr:uid="{00000000-0005-0000-0000-000092790000}"/>
    <cellStyle name="Normal 41 8 8 3 5" xfId="36615" xr:uid="{00000000-0005-0000-0000-000093790000}"/>
    <cellStyle name="Normal 41 8 8 4" xfId="16012" xr:uid="{00000000-0005-0000-0000-000094790000}"/>
    <cellStyle name="Normal 41 8 8 4 2" xfId="27982" xr:uid="{00000000-0005-0000-0000-000095790000}"/>
    <cellStyle name="Normal 41 8 8 4 2 2" xfId="49588" xr:uid="{00000000-0005-0000-0000-000096790000}"/>
    <cellStyle name="Normal 41 8 8 4 3" xfId="22015" xr:uid="{00000000-0005-0000-0000-000097790000}"/>
    <cellStyle name="Normal 41 8 8 4 3 2" xfId="43652" xr:uid="{00000000-0005-0000-0000-000098790000}"/>
    <cellStyle name="Normal 41 8 8 4 4" xfId="37667" xr:uid="{00000000-0005-0000-0000-000099790000}"/>
    <cellStyle name="Normal 41 8 8 5" xfId="25000" xr:uid="{00000000-0005-0000-0000-00009A790000}"/>
    <cellStyle name="Normal 41 8 8 5 2" xfId="46617" xr:uid="{00000000-0005-0000-0000-00009B790000}"/>
    <cellStyle name="Normal 41 8 8 6" xfId="19033" xr:uid="{00000000-0005-0000-0000-00009C790000}"/>
    <cellStyle name="Normal 41 8 8 6 2" xfId="40675" xr:uid="{00000000-0005-0000-0000-00009D790000}"/>
    <cellStyle name="Normal 41 8 8 7" xfId="34661" xr:uid="{00000000-0005-0000-0000-00009E790000}"/>
    <cellStyle name="Normal 41 8 9" xfId="13225" xr:uid="{00000000-0005-0000-0000-00009F790000}"/>
    <cellStyle name="Normal 41 8 9 2" xfId="14224" xr:uid="{00000000-0005-0000-0000-0000A0790000}"/>
    <cellStyle name="Normal 41 8 9 2 2" xfId="17309" xr:uid="{00000000-0005-0000-0000-0000A1790000}"/>
    <cellStyle name="Normal 41 8 9 2 2 2" xfId="29278" xr:uid="{00000000-0005-0000-0000-0000A2790000}"/>
    <cellStyle name="Normal 41 8 9 2 2 2 2" xfId="50884" xr:uid="{00000000-0005-0000-0000-0000A3790000}"/>
    <cellStyle name="Normal 41 8 9 2 2 3" xfId="23311" xr:uid="{00000000-0005-0000-0000-0000A4790000}"/>
    <cellStyle name="Normal 41 8 9 2 2 3 2" xfId="44948" xr:uid="{00000000-0005-0000-0000-0000A5790000}"/>
    <cellStyle name="Normal 41 8 9 2 2 4" xfId="38964" xr:uid="{00000000-0005-0000-0000-0000A6790000}"/>
    <cellStyle name="Normal 41 8 9 2 3" xfId="26296" xr:uid="{00000000-0005-0000-0000-0000A7790000}"/>
    <cellStyle name="Normal 41 8 9 2 3 2" xfId="47910" xr:uid="{00000000-0005-0000-0000-0000A8790000}"/>
    <cellStyle name="Normal 41 8 9 2 4" xfId="20329" xr:uid="{00000000-0005-0000-0000-0000A9790000}"/>
    <cellStyle name="Normal 41 8 9 2 4 2" xfId="41971" xr:uid="{00000000-0005-0000-0000-0000AA790000}"/>
    <cellStyle name="Normal 41 8 9 2 5" xfId="35961" xr:uid="{00000000-0005-0000-0000-0000AB790000}"/>
    <cellStyle name="Normal 41 8 9 3" xfId="15198" xr:uid="{00000000-0005-0000-0000-0000AC790000}"/>
    <cellStyle name="Normal 41 8 9 3 2" xfId="18283" xr:uid="{00000000-0005-0000-0000-0000AD790000}"/>
    <cellStyle name="Normal 41 8 9 3 2 2" xfId="30250" xr:uid="{00000000-0005-0000-0000-0000AE790000}"/>
    <cellStyle name="Normal 41 8 9 3 2 2 2" xfId="51856" xr:uid="{00000000-0005-0000-0000-0000AF790000}"/>
    <cellStyle name="Normal 41 8 9 3 2 3" xfId="24283" xr:uid="{00000000-0005-0000-0000-0000B0790000}"/>
    <cellStyle name="Normal 41 8 9 3 2 3 2" xfId="45920" xr:uid="{00000000-0005-0000-0000-0000B1790000}"/>
    <cellStyle name="Normal 41 8 9 3 2 4" xfId="39938" xr:uid="{00000000-0005-0000-0000-0000B2790000}"/>
    <cellStyle name="Normal 41 8 9 3 3" xfId="27268" xr:uid="{00000000-0005-0000-0000-0000B3790000}"/>
    <cellStyle name="Normal 41 8 9 3 3 2" xfId="48882" xr:uid="{00000000-0005-0000-0000-0000B4790000}"/>
    <cellStyle name="Normal 41 8 9 3 4" xfId="21301" xr:uid="{00000000-0005-0000-0000-0000B5790000}"/>
    <cellStyle name="Normal 41 8 9 3 4 2" xfId="42943" xr:uid="{00000000-0005-0000-0000-0000B6790000}"/>
    <cellStyle name="Normal 41 8 9 3 5" xfId="36935" xr:uid="{00000000-0005-0000-0000-0000B7790000}"/>
    <cellStyle name="Normal 41 8 9 4" xfId="16332" xr:uid="{00000000-0005-0000-0000-0000B8790000}"/>
    <cellStyle name="Normal 41 8 9 4 2" xfId="28302" xr:uid="{00000000-0005-0000-0000-0000B9790000}"/>
    <cellStyle name="Normal 41 8 9 4 2 2" xfId="49908" xr:uid="{00000000-0005-0000-0000-0000BA790000}"/>
    <cellStyle name="Normal 41 8 9 4 3" xfId="22335" xr:uid="{00000000-0005-0000-0000-0000BB790000}"/>
    <cellStyle name="Normal 41 8 9 4 3 2" xfId="43972" xr:uid="{00000000-0005-0000-0000-0000BC790000}"/>
    <cellStyle name="Normal 41 8 9 4 4" xfId="37987" xr:uid="{00000000-0005-0000-0000-0000BD790000}"/>
    <cellStyle name="Normal 41 8 9 5" xfId="25320" xr:uid="{00000000-0005-0000-0000-0000BE790000}"/>
    <cellStyle name="Normal 41 8 9 5 2" xfId="46937" xr:uid="{00000000-0005-0000-0000-0000BF790000}"/>
    <cellStyle name="Normal 41 8 9 6" xfId="19353" xr:uid="{00000000-0005-0000-0000-0000C0790000}"/>
    <cellStyle name="Normal 41 8 9 6 2" xfId="40995" xr:uid="{00000000-0005-0000-0000-0000C1790000}"/>
    <cellStyle name="Normal 41 8 9 7" xfId="34981" xr:uid="{00000000-0005-0000-0000-0000C2790000}"/>
    <cellStyle name="Normal 41 9" xfId="5670" xr:uid="{00000000-0005-0000-0000-0000C3790000}"/>
    <cellStyle name="Normal 41 9 10" xfId="13583" xr:uid="{00000000-0005-0000-0000-0000C4790000}"/>
    <cellStyle name="Normal 41 9 10 2" xfId="16669" xr:uid="{00000000-0005-0000-0000-0000C5790000}"/>
    <cellStyle name="Normal 41 9 10 2 2" xfId="28639" xr:uid="{00000000-0005-0000-0000-0000C6790000}"/>
    <cellStyle name="Normal 41 9 10 2 2 2" xfId="50245" xr:uid="{00000000-0005-0000-0000-0000C7790000}"/>
    <cellStyle name="Normal 41 9 10 2 3" xfId="22672" xr:uid="{00000000-0005-0000-0000-0000C8790000}"/>
    <cellStyle name="Normal 41 9 10 2 3 2" xfId="44309" xr:uid="{00000000-0005-0000-0000-0000C9790000}"/>
    <cellStyle name="Normal 41 9 10 2 4" xfId="38324" xr:uid="{00000000-0005-0000-0000-0000CA790000}"/>
    <cellStyle name="Normal 41 9 10 3" xfId="25657" xr:uid="{00000000-0005-0000-0000-0000CB790000}"/>
    <cellStyle name="Normal 41 9 10 3 2" xfId="47271" xr:uid="{00000000-0005-0000-0000-0000CC790000}"/>
    <cellStyle name="Normal 41 9 10 4" xfId="19690" xr:uid="{00000000-0005-0000-0000-0000CD790000}"/>
    <cellStyle name="Normal 41 9 10 4 2" xfId="41332" xr:uid="{00000000-0005-0000-0000-0000CE790000}"/>
    <cellStyle name="Normal 41 9 10 5" xfId="35320" xr:uid="{00000000-0005-0000-0000-0000CF790000}"/>
    <cellStyle name="Normal 41 9 11" xfId="14558" xr:uid="{00000000-0005-0000-0000-0000D0790000}"/>
    <cellStyle name="Normal 41 9 11 2" xfId="17643" xr:uid="{00000000-0005-0000-0000-0000D1790000}"/>
    <cellStyle name="Normal 41 9 11 2 2" xfId="29611" xr:uid="{00000000-0005-0000-0000-0000D2790000}"/>
    <cellStyle name="Normal 41 9 11 2 2 2" xfId="51217" xr:uid="{00000000-0005-0000-0000-0000D3790000}"/>
    <cellStyle name="Normal 41 9 11 2 3" xfId="23644" xr:uid="{00000000-0005-0000-0000-0000D4790000}"/>
    <cellStyle name="Normal 41 9 11 2 3 2" xfId="45281" xr:uid="{00000000-0005-0000-0000-0000D5790000}"/>
    <cellStyle name="Normal 41 9 11 2 4" xfId="39298" xr:uid="{00000000-0005-0000-0000-0000D6790000}"/>
    <cellStyle name="Normal 41 9 11 3" xfId="26629" xr:uid="{00000000-0005-0000-0000-0000D7790000}"/>
    <cellStyle name="Normal 41 9 11 3 2" xfId="48243" xr:uid="{00000000-0005-0000-0000-0000D8790000}"/>
    <cellStyle name="Normal 41 9 11 4" xfId="20662" xr:uid="{00000000-0005-0000-0000-0000D9790000}"/>
    <cellStyle name="Normal 41 9 11 4 2" xfId="42304" xr:uid="{00000000-0005-0000-0000-0000DA790000}"/>
    <cellStyle name="Normal 41 9 11 5" xfId="36295" xr:uid="{00000000-0005-0000-0000-0000DB790000}"/>
    <cellStyle name="Normal 41 9 12" xfId="15671" xr:uid="{00000000-0005-0000-0000-0000DC790000}"/>
    <cellStyle name="Normal 41 9 12 2" xfId="27643" xr:uid="{00000000-0005-0000-0000-0000DD790000}"/>
    <cellStyle name="Normal 41 9 12 2 2" xfId="49249" xr:uid="{00000000-0005-0000-0000-0000DE790000}"/>
    <cellStyle name="Normal 41 9 12 3" xfId="21676" xr:uid="{00000000-0005-0000-0000-0000DF790000}"/>
    <cellStyle name="Normal 41 9 12 3 2" xfId="43313" xr:uid="{00000000-0005-0000-0000-0000E0790000}"/>
    <cellStyle name="Normal 41 9 12 4" xfId="37326" xr:uid="{00000000-0005-0000-0000-0000E1790000}"/>
    <cellStyle name="Normal 41 9 13" xfId="24658" xr:uid="{00000000-0005-0000-0000-0000E2790000}"/>
    <cellStyle name="Normal 41 9 13 2" xfId="46278" xr:uid="{00000000-0005-0000-0000-0000E3790000}"/>
    <cellStyle name="Normal 41 9 14" xfId="18691" xr:uid="{00000000-0005-0000-0000-0000E4790000}"/>
    <cellStyle name="Normal 41 9 14 2" xfId="40333" xr:uid="{00000000-0005-0000-0000-0000E5790000}"/>
    <cellStyle name="Normal 41 9 15" xfId="31256" xr:uid="{00000000-0005-0000-0000-0000E6790000}"/>
    <cellStyle name="Normal 41 9 2" xfId="7298" xr:uid="{00000000-0005-0000-0000-0000E7790000}"/>
    <cellStyle name="Normal 41 9 2 2" xfId="12995" xr:uid="{00000000-0005-0000-0000-0000E8790000}"/>
    <cellStyle name="Normal 41 9 2 2 2" xfId="13994" xr:uid="{00000000-0005-0000-0000-0000E9790000}"/>
    <cellStyle name="Normal 41 9 2 2 2 2" xfId="17079" xr:uid="{00000000-0005-0000-0000-0000EA790000}"/>
    <cellStyle name="Normal 41 9 2 2 2 2 2" xfId="29048" xr:uid="{00000000-0005-0000-0000-0000EB790000}"/>
    <cellStyle name="Normal 41 9 2 2 2 2 2 2" xfId="50654" xr:uid="{00000000-0005-0000-0000-0000EC790000}"/>
    <cellStyle name="Normal 41 9 2 2 2 2 3" xfId="23081" xr:uid="{00000000-0005-0000-0000-0000ED790000}"/>
    <cellStyle name="Normal 41 9 2 2 2 2 3 2" xfId="44718" xr:uid="{00000000-0005-0000-0000-0000EE790000}"/>
    <cellStyle name="Normal 41 9 2 2 2 2 4" xfId="38734" xr:uid="{00000000-0005-0000-0000-0000EF790000}"/>
    <cellStyle name="Normal 41 9 2 2 2 3" xfId="26066" xr:uid="{00000000-0005-0000-0000-0000F0790000}"/>
    <cellStyle name="Normal 41 9 2 2 2 3 2" xfId="47680" xr:uid="{00000000-0005-0000-0000-0000F1790000}"/>
    <cellStyle name="Normal 41 9 2 2 2 4" xfId="20099" xr:uid="{00000000-0005-0000-0000-0000F2790000}"/>
    <cellStyle name="Normal 41 9 2 2 2 4 2" xfId="41741" xr:uid="{00000000-0005-0000-0000-0000F3790000}"/>
    <cellStyle name="Normal 41 9 2 2 2 5" xfId="35731" xr:uid="{00000000-0005-0000-0000-0000F4790000}"/>
    <cellStyle name="Normal 41 9 2 2 3" xfId="14968" xr:uid="{00000000-0005-0000-0000-0000F5790000}"/>
    <cellStyle name="Normal 41 9 2 2 3 2" xfId="18053" xr:uid="{00000000-0005-0000-0000-0000F6790000}"/>
    <cellStyle name="Normal 41 9 2 2 3 2 2" xfId="30020" xr:uid="{00000000-0005-0000-0000-0000F7790000}"/>
    <cellStyle name="Normal 41 9 2 2 3 2 2 2" xfId="51626" xr:uid="{00000000-0005-0000-0000-0000F8790000}"/>
    <cellStyle name="Normal 41 9 2 2 3 2 3" xfId="24053" xr:uid="{00000000-0005-0000-0000-0000F9790000}"/>
    <cellStyle name="Normal 41 9 2 2 3 2 3 2" xfId="45690" xr:uid="{00000000-0005-0000-0000-0000FA790000}"/>
    <cellStyle name="Normal 41 9 2 2 3 2 4" xfId="39708" xr:uid="{00000000-0005-0000-0000-0000FB790000}"/>
    <cellStyle name="Normal 41 9 2 2 3 3" xfId="27038" xr:uid="{00000000-0005-0000-0000-0000FC790000}"/>
    <cellStyle name="Normal 41 9 2 2 3 3 2" xfId="48652" xr:uid="{00000000-0005-0000-0000-0000FD790000}"/>
    <cellStyle name="Normal 41 9 2 2 3 4" xfId="21071" xr:uid="{00000000-0005-0000-0000-0000FE790000}"/>
    <cellStyle name="Normal 41 9 2 2 3 4 2" xfId="42713" xr:uid="{00000000-0005-0000-0000-0000FF790000}"/>
    <cellStyle name="Normal 41 9 2 2 3 5" xfId="36705" xr:uid="{00000000-0005-0000-0000-0000007A0000}"/>
    <cellStyle name="Normal 41 9 2 2 4" xfId="16102" xr:uid="{00000000-0005-0000-0000-0000017A0000}"/>
    <cellStyle name="Normal 41 9 2 2 4 2" xfId="28072" xr:uid="{00000000-0005-0000-0000-0000027A0000}"/>
    <cellStyle name="Normal 41 9 2 2 4 2 2" xfId="49678" xr:uid="{00000000-0005-0000-0000-0000037A0000}"/>
    <cellStyle name="Normal 41 9 2 2 4 3" xfId="22105" xr:uid="{00000000-0005-0000-0000-0000047A0000}"/>
    <cellStyle name="Normal 41 9 2 2 4 3 2" xfId="43742" xr:uid="{00000000-0005-0000-0000-0000057A0000}"/>
    <cellStyle name="Normal 41 9 2 2 4 4" xfId="37757" xr:uid="{00000000-0005-0000-0000-0000067A0000}"/>
    <cellStyle name="Normal 41 9 2 2 5" xfId="25090" xr:uid="{00000000-0005-0000-0000-0000077A0000}"/>
    <cellStyle name="Normal 41 9 2 2 5 2" xfId="46707" xr:uid="{00000000-0005-0000-0000-0000087A0000}"/>
    <cellStyle name="Normal 41 9 2 2 6" xfId="19123" xr:uid="{00000000-0005-0000-0000-0000097A0000}"/>
    <cellStyle name="Normal 41 9 2 2 6 2" xfId="40765" xr:uid="{00000000-0005-0000-0000-00000A7A0000}"/>
    <cellStyle name="Normal 41 9 2 2 7" xfId="34751" xr:uid="{00000000-0005-0000-0000-00000B7A0000}"/>
    <cellStyle name="Normal 41 9 2 3" xfId="13315" xr:uid="{00000000-0005-0000-0000-00000C7A0000}"/>
    <cellStyle name="Normal 41 9 2 3 2" xfId="14314" xr:uid="{00000000-0005-0000-0000-00000D7A0000}"/>
    <cellStyle name="Normal 41 9 2 3 2 2" xfId="17399" xr:uid="{00000000-0005-0000-0000-00000E7A0000}"/>
    <cellStyle name="Normal 41 9 2 3 2 2 2" xfId="29368" xr:uid="{00000000-0005-0000-0000-00000F7A0000}"/>
    <cellStyle name="Normal 41 9 2 3 2 2 2 2" xfId="50974" xr:uid="{00000000-0005-0000-0000-0000107A0000}"/>
    <cellStyle name="Normal 41 9 2 3 2 2 3" xfId="23401" xr:uid="{00000000-0005-0000-0000-0000117A0000}"/>
    <cellStyle name="Normal 41 9 2 3 2 2 3 2" xfId="45038" xr:uid="{00000000-0005-0000-0000-0000127A0000}"/>
    <cellStyle name="Normal 41 9 2 3 2 2 4" xfId="39054" xr:uid="{00000000-0005-0000-0000-0000137A0000}"/>
    <cellStyle name="Normal 41 9 2 3 2 3" xfId="26386" xr:uid="{00000000-0005-0000-0000-0000147A0000}"/>
    <cellStyle name="Normal 41 9 2 3 2 3 2" xfId="48000" xr:uid="{00000000-0005-0000-0000-0000157A0000}"/>
    <cellStyle name="Normal 41 9 2 3 2 4" xfId="20419" xr:uid="{00000000-0005-0000-0000-0000167A0000}"/>
    <cellStyle name="Normal 41 9 2 3 2 4 2" xfId="42061" xr:uid="{00000000-0005-0000-0000-0000177A0000}"/>
    <cellStyle name="Normal 41 9 2 3 2 5" xfId="36051" xr:uid="{00000000-0005-0000-0000-0000187A0000}"/>
    <cellStyle name="Normal 41 9 2 3 3" xfId="15288" xr:uid="{00000000-0005-0000-0000-0000197A0000}"/>
    <cellStyle name="Normal 41 9 2 3 3 2" xfId="18373" xr:uid="{00000000-0005-0000-0000-00001A7A0000}"/>
    <cellStyle name="Normal 41 9 2 3 3 2 2" xfId="30340" xr:uid="{00000000-0005-0000-0000-00001B7A0000}"/>
    <cellStyle name="Normal 41 9 2 3 3 2 2 2" xfId="51946" xr:uid="{00000000-0005-0000-0000-00001C7A0000}"/>
    <cellStyle name="Normal 41 9 2 3 3 2 3" xfId="24373" xr:uid="{00000000-0005-0000-0000-00001D7A0000}"/>
    <cellStyle name="Normal 41 9 2 3 3 2 3 2" xfId="46010" xr:uid="{00000000-0005-0000-0000-00001E7A0000}"/>
    <cellStyle name="Normal 41 9 2 3 3 2 4" xfId="40028" xr:uid="{00000000-0005-0000-0000-00001F7A0000}"/>
    <cellStyle name="Normal 41 9 2 3 3 3" xfId="27358" xr:uid="{00000000-0005-0000-0000-0000207A0000}"/>
    <cellStyle name="Normal 41 9 2 3 3 3 2" xfId="48972" xr:uid="{00000000-0005-0000-0000-0000217A0000}"/>
    <cellStyle name="Normal 41 9 2 3 3 4" xfId="21391" xr:uid="{00000000-0005-0000-0000-0000227A0000}"/>
    <cellStyle name="Normal 41 9 2 3 3 4 2" xfId="43033" xr:uid="{00000000-0005-0000-0000-0000237A0000}"/>
    <cellStyle name="Normal 41 9 2 3 3 5" xfId="37025" xr:uid="{00000000-0005-0000-0000-0000247A0000}"/>
    <cellStyle name="Normal 41 9 2 3 4" xfId="16422" xr:uid="{00000000-0005-0000-0000-0000257A0000}"/>
    <cellStyle name="Normal 41 9 2 3 4 2" xfId="28392" xr:uid="{00000000-0005-0000-0000-0000267A0000}"/>
    <cellStyle name="Normal 41 9 2 3 4 2 2" xfId="49998" xr:uid="{00000000-0005-0000-0000-0000277A0000}"/>
    <cellStyle name="Normal 41 9 2 3 4 3" xfId="22425" xr:uid="{00000000-0005-0000-0000-0000287A0000}"/>
    <cellStyle name="Normal 41 9 2 3 4 3 2" xfId="44062" xr:uid="{00000000-0005-0000-0000-0000297A0000}"/>
    <cellStyle name="Normal 41 9 2 3 4 4" xfId="38077" xr:uid="{00000000-0005-0000-0000-00002A7A0000}"/>
    <cellStyle name="Normal 41 9 2 3 5" xfId="25410" xr:uid="{00000000-0005-0000-0000-00002B7A0000}"/>
    <cellStyle name="Normal 41 9 2 3 5 2" xfId="47027" xr:uid="{00000000-0005-0000-0000-00002C7A0000}"/>
    <cellStyle name="Normal 41 9 2 3 6" xfId="19443" xr:uid="{00000000-0005-0000-0000-00002D7A0000}"/>
    <cellStyle name="Normal 41 9 2 3 6 2" xfId="41085" xr:uid="{00000000-0005-0000-0000-00002E7A0000}"/>
    <cellStyle name="Normal 41 9 2 3 7" xfId="35071" xr:uid="{00000000-0005-0000-0000-00002F7A0000}"/>
    <cellStyle name="Normal 41 9 2 4" xfId="13673" xr:uid="{00000000-0005-0000-0000-0000307A0000}"/>
    <cellStyle name="Normal 41 9 2 4 2" xfId="16759" xr:uid="{00000000-0005-0000-0000-0000317A0000}"/>
    <cellStyle name="Normal 41 9 2 4 2 2" xfId="28728" xr:uid="{00000000-0005-0000-0000-0000327A0000}"/>
    <cellStyle name="Normal 41 9 2 4 2 2 2" xfId="50334" xr:uid="{00000000-0005-0000-0000-0000337A0000}"/>
    <cellStyle name="Normal 41 9 2 4 2 3" xfId="22761" xr:uid="{00000000-0005-0000-0000-0000347A0000}"/>
    <cellStyle name="Normal 41 9 2 4 2 3 2" xfId="44398" xr:uid="{00000000-0005-0000-0000-0000357A0000}"/>
    <cellStyle name="Normal 41 9 2 4 2 4" xfId="38414" xr:uid="{00000000-0005-0000-0000-0000367A0000}"/>
    <cellStyle name="Normal 41 9 2 4 3" xfId="25746" xr:uid="{00000000-0005-0000-0000-0000377A0000}"/>
    <cellStyle name="Normal 41 9 2 4 3 2" xfId="47360" xr:uid="{00000000-0005-0000-0000-0000387A0000}"/>
    <cellStyle name="Normal 41 9 2 4 4" xfId="19779" xr:uid="{00000000-0005-0000-0000-0000397A0000}"/>
    <cellStyle name="Normal 41 9 2 4 4 2" xfId="41421" xr:uid="{00000000-0005-0000-0000-00003A7A0000}"/>
    <cellStyle name="Normal 41 9 2 4 5" xfId="35410" xr:uid="{00000000-0005-0000-0000-00003B7A0000}"/>
    <cellStyle name="Normal 41 9 2 5" xfId="14647" xr:uid="{00000000-0005-0000-0000-00003C7A0000}"/>
    <cellStyle name="Normal 41 9 2 5 2" xfId="17732" xr:uid="{00000000-0005-0000-0000-00003D7A0000}"/>
    <cellStyle name="Normal 41 9 2 5 2 2" xfId="29700" xr:uid="{00000000-0005-0000-0000-00003E7A0000}"/>
    <cellStyle name="Normal 41 9 2 5 2 2 2" xfId="51306" xr:uid="{00000000-0005-0000-0000-00003F7A0000}"/>
    <cellStyle name="Normal 41 9 2 5 2 3" xfId="23733" xr:uid="{00000000-0005-0000-0000-0000407A0000}"/>
    <cellStyle name="Normal 41 9 2 5 2 3 2" xfId="45370" xr:uid="{00000000-0005-0000-0000-0000417A0000}"/>
    <cellStyle name="Normal 41 9 2 5 2 4" xfId="39387" xr:uid="{00000000-0005-0000-0000-0000427A0000}"/>
    <cellStyle name="Normal 41 9 2 5 3" xfId="26718" xr:uid="{00000000-0005-0000-0000-0000437A0000}"/>
    <cellStyle name="Normal 41 9 2 5 3 2" xfId="48332" xr:uid="{00000000-0005-0000-0000-0000447A0000}"/>
    <cellStyle name="Normal 41 9 2 5 4" xfId="20751" xr:uid="{00000000-0005-0000-0000-0000457A0000}"/>
    <cellStyle name="Normal 41 9 2 5 4 2" xfId="42393" xr:uid="{00000000-0005-0000-0000-0000467A0000}"/>
    <cellStyle name="Normal 41 9 2 5 5" xfId="36384" xr:uid="{00000000-0005-0000-0000-0000477A0000}"/>
    <cellStyle name="Normal 41 9 2 6" xfId="15760" xr:uid="{00000000-0005-0000-0000-0000487A0000}"/>
    <cellStyle name="Normal 41 9 2 6 2" xfId="27732" xr:uid="{00000000-0005-0000-0000-0000497A0000}"/>
    <cellStyle name="Normal 41 9 2 6 2 2" xfId="49338" xr:uid="{00000000-0005-0000-0000-00004A7A0000}"/>
    <cellStyle name="Normal 41 9 2 6 3" xfId="21765" xr:uid="{00000000-0005-0000-0000-00004B7A0000}"/>
    <cellStyle name="Normal 41 9 2 6 3 2" xfId="43402" xr:uid="{00000000-0005-0000-0000-00004C7A0000}"/>
    <cellStyle name="Normal 41 9 2 6 4" xfId="37415" xr:uid="{00000000-0005-0000-0000-00004D7A0000}"/>
    <cellStyle name="Normal 41 9 2 7" xfId="24747" xr:uid="{00000000-0005-0000-0000-00004E7A0000}"/>
    <cellStyle name="Normal 41 9 2 7 2" xfId="46367" xr:uid="{00000000-0005-0000-0000-00004F7A0000}"/>
    <cellStyle name="Normal 41 9 2 8" xfId="18780" xr:uid="{00000000-0005-0000-0000-0000507A0000}"/>
    <cellStyle name="Normal 41 9 2 8 2" xfId="40422" xr:uid="{00000000-0005-0000-0000-0000517A0000}"/>
    <cellStyle name="Normal 41 9 2 9" xfId="31593" xr:uid="{00000000-0005-0000-0000-0000527A0000}"/>
    <cellStyle name="Normal 41 9 3" xfId="7008" xr:uid="{00000000-0005-0000-0000-0000537A0000}"/>
    <cellStyle name="Normal 41 9 3 2" xfId="12951" xr:uid="{00000000-0005-0000-0000-0000547A0000}"/>
    <cellStyle name="Normal 41 9 3 2 2" xfId="13950" xr:uid="{00000000-0005-0000-0000-0000557A0000}"/>
    <cellStyle name="Normal 41 9 3 2 2 2" xfId="17035" xr:uid="{00000000-0005-0000-0000-0000567A0000}"/>
    <cellStyle name="Normal 41 9 3 2 2 2 2" xfId="29004" xr:uid="{00000000-0005-0000-0000-0000577A0000}"/>
    <cellStyle name="Normal 41 9 3 2 2 2 2 2" xfId="50610" xr:uid="{00000000-0005-0000-0000-0000587A0000}"/>
    <cellStyle name="Normal 41 9 3 2 2 2 3" xfId="23037" xr:uid="{00000000-0005-0000-0000-0000597A0000}"/>
    <cellStyle name="Normal 41 9 3 2 2 2 3 2" xfId="44674" xr:uid="{00000000-0005-0000-0000-00005A7A0000}"/>
    <cellStyle name="Normal 41 9 3 2 2 2 4" xfId="38690" xr:uid="{00000000-0005-0000-0000-00005B7A0000}"/>
    <cellStyle name="Normal 41 9 3 2 2 3" xfId="26022" xr:uid="{00000000-0005-0000-0000-00005C7A0000}"/>
    <cellStyle name="Normal 41 9 3 2 2 3 2" xfId="47636" xr:uid="{00000000-0005-0000-0000-00005D7A0000}"/>
    <cellStyle name="Normal 41 9 3 2 2 4" xfId="20055" xr:uid="{00000000-0005-0000-0000-00005E7A0000}"/>
    <cellStyle name="Normal 41 9 3 2 2 4 2" xfId="41697" xr:uid="{00000000-0005-0000-0000-00005F7A0000}"/>
    <cellStyle name="Normal 41 9 3 2 2 5" xfId="35687" xr:uid="{00000000-0005-0000-0000-0000607A0000}"/>
    <cellStyle name="Normal 41 9 3 2 3" xfId="14924" xr:uid="{00000000-0005-0000-0000-0000617A0000}"/>
    <cellStyle name="Normal 41 9 3 2 3 2" xfId="18009" xr:uid="{00000000-0005-0000-0000-0000627A0000}"/>
    <cellStyle name="Normal 41 9 3 2 3 2 2" xfId="29976" xr:uid="{00000000-0005-0000-0000-0000637A0000}"/>
    <cellStyle name="Normal 41 9 3 2 3 2 2 2" xfId="51582" xr:uid="{00000000-0005-0000-0000-0000647A0000}"/>
    <cellStyle name="Normal 41 9 3 2 3 2 3" xfId="24009" xr:uid="{00000000-0005-0000-0000-0000657A0000}"/>
    <cellStyle name="Normal 41 9 3 2 3 2 3 2" xfId="45646" xr:uid="{00000000-0005-0000-0000-0000667A0000}"/>
    <cellStyle name="Normal 41 9 3 2 3 2 4" xfId="39664" xr:uid="{00000000-0005-0000-0000-0000677A0000}"/>
    <cellStyle name="Normal 41 9 3 2 3 3" xfId="26994" xr:uid="{00000000-0005-0000-0000-0000687A0000}"/>
    <cellStyle name="Normal 41 9 3 2 3 3 2" xfId="48608" xr:uid="{00000000-0005-0000-0000-0000697A0000}"/>
    <cellStyle name="Normal 41 9 3 2 3 4" xfId="21027" xr:uid="{00000000-0005-0000-0000-00006A7A0000}"/>
    <cellStyle name="Normal 41 9 3 2 3 4 2" xfId="42669" xr:uid="{00000000-0005-0000-0000-00006B7A0000}"/>
    <cellStyle name="Normal 41 9 3 2 3 5" xfId="36661" xr:uid="{00000000-0005-0000-0000-00006C7A0000}"/>
    <cellStyle name="Normal 41 9 3 2 4" xfId="16058" xr:uid="{00000000-0005-0000-0000-00006D7A0000}"/>
    <cellStyle name="Normal 41 9 3 2 4 2" xfId="28028" xr:uid="{00000000-0005-0000-0000-00006E7A0000}"/>
    <cellStyle name="Normal 41 9 3 2 4 2 2" xfId="49634" xr:uid="{00000000-0005-0000-0000-00006F7A0000}"/>
    <cellStyle name="Normal 41 9 3 2 4 3" xfId="22061" xr:uid="{00000000-0005-0000-0000-0000707A0000}"/>
    <cellStyle name="Normal 41 9 3 2 4 3 2" xfId="43698" xr:uid="{00000000-0005-0000-0000-0000717A0000}"/>
    <cellStyle name="Normal 41 9 3 2 4 4" xfId="37713" xr:uid="{00000000-0005-0000-0000-0000727A0000}"/>
    <cellStyle name="Normal 41 9 3 2 5" xfId="25046" xr:uid="{00000000-0005-0000-0000-0000737A0000}"/>
    <cellStyle name="Normal 41 9 3 2 5 2" xfId="46663" xr:uid="{00000000-0005-0000-0000-0000747A0000}"/>
    <cellStyle name="Normal 41 9 3 2 6" xfId="19079" xr:uid="{00000000-0005-0000-0000-0000757A0000}"/>
    <cellStyle name="Normal 41 9 3 2 6 2" xfId="40721" xr:uid="{00000000-0005-0000-0000-0000767A0000}"/>
    <cellStyle name="Normal 41 9 3 2 7" xfId="34707" xr:uid="{00000000-0005-0000-0000-0000777A0000}"/>
    <cellStyle name="Normal 41 9 3 3" xfId="13271" xr:uid="{00000000-0005-0000-0000-0000787A0000}"/>
    <cellStyle name="Normal 41 9 3 3 2" xfId="14270" xr:uid="{00000000-0005-0000-0000-0000797A0000}"/>
    <cellStyle name="Normal 41 9 3 3 2 2" xfId="17355" xr:uid="{00000000-0005-0000-0000-00007A7A0000}"/>
    <cellStyle name="Normal 41 9 3 3 2 2 2" xfId="29324" xr:uid="{00000000-0005-0000-0000-00007B7A0000}"/>
    <cellStyle name="Normal 41 9 3 3 2 2 2 2" xfId="50930" xr:uid="{00000000-0005-0000-0000-00007C7A0000}"/>
    <cellStyle name="Normal 41 9 3 3 2 2 3" xfId="23357" xr:uid="{00000000-0005-0000-0000-00007D7A0000}"/>
    <cellStyle name="Normal 41 9 3 3 2 2 3 2" xfId="44994" xr:uid="{00000000-0005-0000-0000-00007E7A0000}"/>
    <cellStyle name="Normal 41 9 3 3 2 2 4" xfId="39010" xr:uid="{00000000-0005-0000-0000-00007F7A0000}"/>
    <cellStyle name="Normal 41 9 3 3 2 3" xfId="26342" xr:uid="{00000000-0005-0000-0000-0000807A0000}"/>
    <cellStyle name="Normal 41 9 3 3 2 3 2" xfId="47956" xr:uid="{00000000-0005-0000-0000-0000817A0000}"/>
    <cellStyle name="Normal 41 9 3 3 2 4" xfId="20375" xr:uid="{00000000-0005-0000-0000-0000827A0000}"/>
    <cellStyle name="Normal 41 9 3 3 2 4 2" xfId="42017" xr:uid="{00000000-0005-0000-0000-0000837A0000}"/>
    <cellStyle name="Normal 41 9 3 3 2 5" xfId="36007" xr:uid="{00000000-0005-0000-0000-0000847A0000}"/>
    <cellStyle name="Normal 41 9 3 3 3" xfId="15244" xr:uid="{00000000-0005-0000-0000-0000857A0000}"/>
    <cellStyle name="Normal 41 9 3 3 3 2" xfId="18329" xr:uid="{00000000-0005-0000-0000-0000867A0000}"/>
    <cellStyle name="Normal 41 9 3 3 3 2 2" xfId="30296" xr:uid="{00000000-0005-0000-0000-0000877A0000}"/>
    <cellStyle name="Normal 41 9 3 3 3 2 2 2" xfId="51902" xr:uid="{00000000-0005-0000-0000-0000887A0000}"/>
    <cellStyle name="Normal 41 9 3 3 3 2 3" xfId="24329" xr:uid="{00000000-0005-0000-0000-0000897A0000}"/>
    <cellStyle name="Normal 41 9 3 3 3 2 3 2" xfId="45966" xr:uid="{00000000-0005-0000-0000-00008A7A0000}"/>
    <cellStyle name="Normal 41 9 3 3 3 2 4" xfId="39984" xr:uid="{00000000-0005-0000-0000-00008B7A0000}"/>
    <cellStyle name="Normal 41 9 3 3 3 3" xfId="27314" xr:uid="{00000000-0005-0000-0000-00008C7A0000}"/>
    <cellStyle name="Normal 41 9 3 3 3 3 2" xfId="48928" xr:uid="{00000000-0005-0000-0000-00008D7A0000}"/>
    <cellStyle name="Normal 41 9 3 3 3 4" xfId="21347" xr:uid="{00000000-0005-0000-0000-00008E7A0000}"/>
    <cellStyle name="Normal 41 9 3 3 3 4 2" xfId="42989" xr:uid="{00000000-0005-0000-0000-00008F7A0000}"/>
    <cellStyle name="Normal 41 9 3 3 3 5" xfId="36981" xr:uid="{00000000-0005-0000-0000-0000907A0000}"/>
    <cellStyle name="Normal 41 9 3 3 4" xfId="16378" xr:uid="{00000000-0005-0000-0000-0000917A0000}"/>
    <cellStyle name="Normal 41 9 3 3 4 2" xfId="28348" xr:uid="{00000000-0005-0000-0000-0000927A0000}"/>
    <cellStyle name="Normal 41 9 3 3 4 2 2" xfId="49954" xr:uid="{00000000-0005-0000-0000-0000937A0000}"/>
    <cellStyle name="Normal 41 9 3 3 4 3" xfId="22381" xr:uid="{00000000-0005-0000-0000-0000947A0000}"/>
    <cellStyle name="Normal 41 9 3 3 4 3 2" xfId="44018" xr:uid="{00000000-0005-0000-0000-0000957A0000}"/>
    <cellStyle name="Normal 41 9 3 3 4 4" xfId="38033" xr:uid="{00000000-0005-0000-0000-0000967A0000}"/>
    <cellStyle name="Normal 41 9 3 3 5" xfId="25366" xr:uid="{00000000-0005-0000-0000-0000977A0000}"/>
    <cellStyle name="Normal 41 9 3 3 5 2" xfId="46983" xr:uid="{00000000-0005-0000-0000-0000987A0000}"/>
    <cellStyle name="Normal 41 9 3 3 6" xfId="19399" xr:uid="{00000000-0005-0000-0000-0000997A0000}"/>
    <cellStyle name="Normal 41 9 3 3 6 2" xfId="41041" xr:uid="{00000000-0005-0000-0000-00009A7A0000}"/>
    <cellStyle name="Normal 41 9 3 3 7" xfId="35027" xr:uid="{00000000-0005-0000-0000-00009B7A0000}"/>
    <cellStyle name="Normal 41 9 3 4" xfId="13629" xr:uid="{00000000-0005-0000-0000-00009C7A0000}"/>
    <cellStyle name="Normal 41 9 3 4 2" xfId="16715" xr:uid="{00000000-0005-0000-0000-00009D7A0000}"/>
    <cellStyle name="Normal 41 9 3 4 2 2" xfId="28684" xr:uid="{00000000-0005-0000-0000-00009E7A0000}"/>
    <cellStyle name="Normal 41 9 3 4 2 2 2" xfId="50290" xr:uid="{00000000-0005-0000-0000-00009F7A0000}"/>
    <cellStyle name="Normal 41 9 3 4 2 3" xfId="22717" xr:uid="{00000000-0005-0000-0000-0000A07A0000}"/>
    <cellStyle name="Normal 41 9 3 4 2 3 2" xfId="44354" xr:uid="{00000000-0005-0000-0000-0000A17A0000}"/>
    <cellStyle name="Normal 41 9 3 4 2 4" xfId="38370" xr:uid="{00000000-0005-0000-0000-0000A27A0000}"/>
    <cellStyle name="Normal 41 9 3 4 3" xfId="25702" xr:uid="{00000000-0005-0000-0000-0000A37A0000}"/>
    <cellStyle name="Normal 41 9 3 4 3 2" xfId="47316" xr:uid="{00000000-0005-0000-0000-0000A47A0000}"/>
    <cellStyle name="Normal 41 9 3 4 4" xfId="19735" xr:uid="{00000000-0005-0000-0000-0000A57A0000}"/>
    <cellStyle name="Normal 41 9 3 4 4 2" xfId="41377" xr:uid="{00000000-0005-0000-0000-0000A67A0000}"/>
    <cellStyle name="Normal 41 9 3 4 5" xfId="35366" xr:uid="{00000000-0005-0000-0000-0000A77A0000}"/>
    <cellStyle name="Normal 41 9 3 5" xfId="14603" xr:uid="{00000000-0005-0000-0000-0000A87A0000}"/>
    <cellStyle name="Normal 41 9 3 5 2" xfId="17688" xr:uid="{00000000-0005-0000-0000-0000A97A0000}"/>
    <cellStyle name="Normal 41 9 3 5 2 2" xfId="29656" xr:uid="{00000000-0005-0000-0000-0000AA7A0000}"/>
    <cellStyle name="Normal 41 9 3 5 2 2 2" xfId="51262" xr:uid="{00000000-0005-0000-0000-0000AB7A0000}"/>
    <cellStyle name="Normal 41 9 3 5 2 3" xfId="23689" xr:uid="{00000000-0005-0000-0000-0000AC7A0000}"/>
    <cellStyle name="Normal 41 9 3 5 2 3 2" xfId="45326" xr:uid="{00000000-0005-0000-0000-0000AD7A0000}"/>
    <cellStyle name="Normal 41 9 3 5 2 4" xfId="39343" xr:uid="{00000000-0005-0000-0000-0000AE7A0000}"/>
    <cellStyle name="Normal 41 9 3 5 3" xfId="26674" xr:uid="{00000000-0005-0000-0000-0000AF7A0000}"/>
    <cellStyle name="Normal 41 9 3 5 3 2" xfId="48288" xr:uid="{00000000-0005-0000-0000-0000B07A0000}"/>
    <cellStyle name="Normal 41 9 3 5 4" xfId="20707" xr:uid="{00000000-0005-0000-0000-0000B17A0000}"/>
    <cellStyle name="Normal 41 9 3 5 4 2" xfId="42349" xr:uid="{00000000-0005-0000-0000-0000B27A0000}"/>
    <cellStyle name="Normal 41 9 3 5 5" xfId="36340" xr:uid="{00000000-0005-0000-0000-0000B37A0000}"/>
    <cellStyle name="Normal 41 9 3 6" xfId="15716" xr:uid="{00000000-0005-0000-0000-0000B47A0000}"/>
    <cellStyle name="Normal 41 9 3 6 2" xfId="27688" xr:uid="{00000000-0005-0000-0000-0000B57A0000}"/>
    <cellStyle name="Normal 41 9 3 6 2 2" xfId="49294" xr:uid="{00000000-0005-0000-0000-0000B67A0000}"/>
    <cellStyle name="Normal 41 9 3 6 3" xfId="21721" xr:uid="{00000000-0005-0000-0000-0000B77A0000}"/>
    <cellStyle name="Normal 41 9 3 6 3 2" xfId="43358" xr:uid="{00000000-0005-0000-0000-0000B87A0000}"/>
    <cellStyle name="Normal 41 9 3 6 4" xfId="37371" xr:uid="{00000000-0005-0000-0000-0000B97A0000}"/>
    <cellStyle name="Normal 41 9 3 7" xfId="24703" xr:uid="{00000000-0005-0000-0000-0000BA7A0000}"/>
    <cellStyle name="Normal 41 9 3 7 2" xfId="46323" xr:uid="{00000000-0005-0000-0000-0000BB7A0000}"/>
    <cellStyle name="Normal 41 9 3 8" xfId="18736" xr:uid="{00000000-0005-0000-0000-0000BC7A0000}"/>
    <cellStyle name="Normal 41 9 3 8 2" xfId="40378" xr:uid="{00000000-0005-0000-0000-0000BD7A0000}"/>
    <cellStyle name="Normal 41 9 3 9" xfId="31436" xr:uid="{00000000-0005-0000-0000-0000BE7A0000}"/>
    <cellStyle name="Normal 41 9 4" xfId="7608" xr:uid="{00000000-0005-0000-0000-0000BF7A0000}"/>
    <cellStyle name="Normal 41 9 4 2" xfId="13037" xr:uid="{00000000-0005-0000-0000-0000C07A0000}"/>
    <cellStyle name="Normal 41 9 4 2 2" xfId="14036" xr:uid="{00000000-0005-0000-0000-0000C17A0000}"/>
    <cellStyle name="Normal 41 9 4 2 2 2" xfId="17121" xr:uid="{00000000-0005-0000-0000-0000C27A0000}"/>
    <cellStyle name="Normal 41 9 4 2 2 2 2" xfId="29090" xr:uid="{00000000-0005-0000-0000-0000C37A0000}"/>
    <cellStyle name="Normal 41 9 4 2 2 2 2 2" xfId="50696" xr:uid="{00000000-0005-0000-0000-0000C47A0000}"/>
    <cellStyle name="Normal 41 9 4 2 2 2 3" xfId="23123" xr:uid="{00000000-0005-0000-0000-0000C57A0000}"/>
    <cellStyle name="Normal 41 9 4 2 2 2 3 2" xfId="44760" xr:uid="{00000000-0005-0000-0000-0000C67A0000}"/>
    <cellStyle name="Normal 41 9 4 2 2 2 4" xfId="38776" xr:uid="{00000000-0005-0000-0000-0000C77A0000}"/>
    <cellStyle name="Normal 41 9 4 2 2 3" xfId="26108" xr:uid="{00000000-0005-0000-0000-0000C87A0000}"/>
    <cellStyle name="Normal 41 9 4 2 2 3 2" xfId="47722" xr:uid="{00000000-0005-0000-0000-0000C97A0000}"/>
    <cellStyle name="Normal 41 9 4 2 2 4" xfId="20141" xr:uid="{00000000-0005-0000-0000-0000CA7A0000}"/>
    <cellStyle name="Normal 41 9 4 2 2 4 2" xfId="41783" xr:uid="{00000000-0005-0000-0000-0000CB7A0000}"/>
    <cellStyle name="Normal 41 9 4 2 2 5" xfId="35773" xr:uid="{00000000-0005-0000-0000-0000CC7A0000}"/>
    <cellStyle name="Normal 41 9 4 2 3" xfId="15010" xr:uid="{00000000-0005-0000-0000-0000CD7A0000}"/>
    <cellStyle name="Normal 41 9 4 2 3 2" xfId="18095" xr:uid="{00000000-0005-0000-0000-0000CE7A0000}"/>
    <cellStyle name="Normal 41 9 4 2 3 2 2" xfId="30062" xr:uid="{00000000-0005-0000-0000-0000CF7A0000}"/>
    <cellStyle name="Normal 41 9 4 2 3 2 2 2" xfId="51668" xr:uid="{00000000-0005-0000-0000-0000D07A0000}"/>
    <cellStyle name="Normal 41 9 4 2 3 2 3" xfId="24095" xr:uid="{00000000-0005-0000-0000-0000D17A0000}"/>
    <cellStyle name="Normal 41 9 4 2 3 2 3 2" xfId="45732" xr:uid="{00000000-0005-0000-0000-0000D27A0000}"/>
    <cellStyle name="Normal 41 9 4 2 3 2 4" xfId="39750" xr:uid="{00000000-0005-0000-0000-0000D37A0000}"/>
    <cellStyle name="Normal 41 9 4 2 3 3" xfId="27080" xr:uid="{00000000-0005-0000-0000-0000D47A0000}"/>
    <cellStyle name="Normal 41 9 4 2 3 3 2" xfId="48694" xr:uid="{00000000-0005-0000-0000-0000D57A0000}"/>
    <cellStyle name="Normal 41 9 4 2 3 4" xfId="21113" xr:uid="{00000000-0005-0000-0000-0000D67A0000}"/>
    <cellStyle name="Normal 41 9 4 2 3 4 2" xfId="42755" xr:uid="{00000000-0005-0000-0000-0000D77A0000}"/>
    <cellStyle name="Normal 41 9 4 2 3 5" xfId="36747" xr:uid="{00000000-0005-0000-0000-0000D87A0000}"/>
    <cellStyle name="Normal 41 9 4 2 4" xfId="16144" xr:uid="{00000000-0005-0000-0000-0000D97A0000}"/>
    <cellStyle name="Normal 41 9 4 2 4 2" xfId="28114" xr:uid="{00000000-0005-0000-0000-0000DA7A0000}"/>
    <cellStyle name="Normal 41 9 4 2 4 2 2" xfId="49720" xr:uid="{00000000-0005-0000-0000-0000DB7A0000}"/>
    <cellStyle name="Normal 41 9 4 2 4 3" xfId="22147" xr:uid="{00000000-0005-0000-0000-0000DC7A0000}"/>
    <cellStyle name="Normal 41 9 4 2 4 3 2" xfId="43784" xr:uid="{00000000-0005-0000-0000-0000DD7A0000}"/>
    <cellStyle name="Normal 41 9 4 2 4 4" xfId="37799" xr:uid="{00000000-0005-0000-0000-0000DE7A0000}"/>
    <cellStyle name="Normal 41 9 4 2 5" xfId="25132" xr:uid="{00000000-0005-0000-0000-0000DF7A0000}"/>
    <cellStyle name="Normal 41 9 4 2 5 2" xfId="46749" xr:uid="{00000000-0005-0000-0000-0000E07A0000}"/>
    <cellStyle name="Normal 41 9 4 2 6" xfId="19165" xr:uid="{00000000-0005-0000-0000-0000E17A0000}"/>
    <cellStyle name="Normal 41 9 4 2 6 2" xfId="40807" xr:uid="{00000000-0005-0000-0000-0000E27A0000}"/>
    <cellStyle name="Normal 41 9 4 2 7" xfId="34793" xr:uid="{00000000-0005-0000-0000-0000E37A0000}"/>
    <cellStyle name="Normal 41 9 4 3" xfId="13357" xr:uid="{00000000-0005-0000-0000-0000E47A0000}"/>
    <cellStyle name="Normal 41 9 4 3 2" xfId="14356" xr:uid="{00000000-0005-0000-0000-0000E57A0000}"/>
    <cellStyle name="Normal 41 9 4 3 2 2" xfId="17441" xr:uid="{00000000-0005-0000-0000-0000E67A0000}"/>
    <cellStyle name="Normal 41 9 4 3 2 2 2" xfId="29410" xr:uid="{00000000-0005-0000-0000-0000E77A0000}"/>
    <cellStyle name="Normal 41 9 4 3 2 2 2 2" xfId="51016" xr:uid="{00000000-0005-0000-0000-0000E87A0000}"/>
    <cellStyle name="Normal 41 9 4 3 2 2 3" xfId="23443" xr:uid="{00000000-0005-0000-0000-0000E97A0000}"/>
    <cellStyle name="Normal 41 9 4 3 2 2 3 2" xfId="45080" xr:uid="{00000000-0005-0000-0000-0000EA7A0000}"/>
    <cellStyle name="Normal 41 9 4 3 2 2 4" xfId="39096" xr:uid="{00000000-0005-0000-0000-0000EB7A0000}"/>
    <cellStyle name="Normal 41 9 4 3 2 3" xfId="26428" xr:uid="{00000000-0005-0000-0000-0000EC7A0000}"/>
    <cellStyle name="Normal 41 9 4 3 2 3 2" xfId="48042" xr:uid="{00000000-0005-0000-0000-0000ED7A0000}"/>
    <cellStyle name="Normal 41 9 4 3 2 4" xfId="20461" xr:uid="{00000000-0005-0000-0000-0000EE7A0000}"/>
    <cellStyle name="Normal 41 9 4 3 2 4 2" xfId="42103" xr:uid="{00000000-0005-0000-0000-0000EF7A0000}"/>
    <cellStyle name="Normal 41 9 4 3 2 5" xfId="36093" xr:uid="{00000000-0005-0000-0000-0000F07A0000}"/>
    <cellStyle name="Normal 41 9 4 3 3" xfId="15330" xr:uid="{00000000-0005-0000-0000-0000F17A0000}"/>
    <cellStyle name="Normal 41 9 4 3 3 2" xfId="18415" xr:uid="{00000000-0005-0000-0000-0000F27A0000}"/>
    <cellStyle name="Normal 41 9 4 3 3 2 2" xfId="30382" xr:uid="{00000000-0005-0000-0000-0000F37A0000}"/>
    <cellStyle name="Normal 41 9 4 3 3 2 2 2" xfId="51988" xr:uid="{00000000-0005-0000-0000-0000F47A0000}"/>
    <cellStyle name="Normal 41 9 4 3 3 2 3" xfId="24415" xr:uid="{00000000-0005-0000-0000-0000F57A0000}"/>
    <cellStyle name="Normal 41 9 4 3 3 2 3 2" xfId="46052" xr:uid="{00000000-0005-0000-0000-0000F67A0000}"/>
    <cellStyle name="Normal 41 9 4 3 3 2 4" xfId="40070" xr:uid="{00000000-0005-0000-0000-0000F77A0000}"/>
    <cellStyle name="Normal 41 9 4 3 3 3" xfId="27400" xr:uid="{00000000-0005-0000-0000-0000F87A0000}"/>
    <cellStyle name="Normal 41 9 4 3 3 3 2" xfId="49014" xr:uid="{00000000-0005-0000-0000-0000F97A0000}"/>
    <cellStyle name="Normal 41 9 4 3 3 4" xfId="21433" xr:uid="{00000000-0005-0000-0000-0000FA7A0000}"/>
    <cellStyle name="Normal 41 9 4 3 3 4 2" xfId="43075" xr:uid="{00000000-0005-0000-0000-0000FB7A0000}"/>
    <cellStyle name="Normal 41 9 4 3 3 5" xfId="37067" xr:uid="{00000000-0005-0000-0000-0000FC7A0000}"/>
    <cellStyle name="Normal 41 9 4 3 4" xfId="16464" xr:uid="{00000000-0005-0000-0000-0000FD7A0000}"/>
    <cellStyle name="Normal 41 9 4 3 4 2" xfId="28434" xr:uid="{00000000-0005-0000-0000-0000FE7A0000}"/>
    <cellStyle name="Normal 41 9 4 3 4 2 2" xfId="50040" xr:uid="{00000000-0005-0000-0000-0000FF7A0000}"/>
    <cellStyle name="Normal 41 9 4 3 4 3" xfId="22467" xr:uid="{00000000-0005-0000-0000-0000007B0000}"/>
    <cellStyle name="Normal 41 9 4 3 4 3 2" xfId="44104" xr:uid="{00000000-0005-0000-0000-0000017B0000}"/>
    <cellStyle name="Normal 41 9 4 3 4 4" xfId="38119" xr:uid="{00000000-0005-0000-0000-0000027B0000}"/>
    <cellStyle name="Normal 41 9 4 3 5" xfId="25452" xr:uid="{00000000-0005-0000-0000-0000037B0000}"/>
    <cellStyle name="Normal 41 9 4 3 5 2" xfId="47069" xr:uid="{00000000-0005-0000-0000-0000047B0000}"/>
    <cellStyle name="Normal 41 9 4 3 6" xfId="19485" xr:uid="{00000000-0005-0000-0000-0000057B0000}"/>
    <cellStyle name="Normal 41 9 4 3 6 2" xfId="41127" xr:uid="{00000000-0005-0000-0000-0000067B0000}"/>
    <cellStyle name="Normal 41 9 4 3 7" xfId="35113" xr:uid="{00000000-0005-0000-0000-0000077B0000}"/>
    <cellStyle name="Normal 41 9 4 4" xfId="13715" xr:uid="{00000000-0005-0000-0000-0000087B0000}"/>
    <cellStyle name="Normal 41 9 4 4 2" xfId="16801" xr:uid="{00000000-0005-0000-0000-0000097B0000}"/>
    <cellStyle name="Normal 41 9 4 4 2 2" xfId="28770" xr:uid="{00000000-0005-0000-0000-00000A7B0000}"/>
    <cellStyle name="Normal 41 9 4 4 2 2 2" xfId="50376" xr:uid="{00000000-0005-0000-0000-00000B7B0000}"/>
    <cellStyle name="Normal 41 9 4 4 2 3" xfId="22803" xr:uid="{00000000-0005-0000-0000-00000C7B0000}"/>
    <cellStyle name="Normal 41 9 4 4 2 3 2" xfId="44440" xr:uid="{00000000-0005-0000-0000-00000D7B0000}"/>
    <cellStyle name="Normal 41 9 4 4 2 4" xfId="38456" xr:uid="{00000000-0005-0000-0000-00000E7B0000}"/>
    <cellStyle name="Normal 41 9 4 4 3" xfId="25788" xr:uid="{00000000-0005-0000-0000-00000F7B0000}"/>
    <cellStyle name="Normal 41 9 4 4 3 2" xfId="47402" xr:uid="{00000000-0005-0000-0000-0000107B0000}"/>
    <cellStyle name="Normal 41 9 4 4 4" xfId="19821" xr:uid="{00000000-0005-0000-0000-0000117B0000}"/>
    <cellStyle name="Normal 41 9 4 4 4 2" xfId="41463" xr:uid="{00000000-0005-0000-0000-0000127B0000}"/>
    <cellStyle name="Normal 41 9 4 4 5" xfId="35452" xr:uid="{00000000-0005-0000-0000-0000137B0000}"/>
    <cellStyle name="Normal 41 9 4 5" xfId="14689" xr:uid="{00000000-0005-0000-0000-0000147B0000}"/>
    <cellStyle name="Normal 41 9 4 5 2" xfId="17774" xr:uid="{00000000-0005-0000-0000-0000157B0000}"/>
    <cellStyle name="Normal 41 9 4 5 2 2" xfId="29742" xr:uid="{00000000-0005-0000-0000-0000167B0000}"/>
    <cellStyle name="Normal 41 9 4 5 2 2 2" xfId="51348" xr:uid="{00000000-0005-0000-0000-0000177B0000}"/>
    <cellStyle name="Normal 41 9 4 5 2 3" xfId="23775" xr:uid="{00000000-0005-0000-0000-0000187B0000}"/>
    <cellStyle name="Normal 41 9 4 5 2 3 2" xfId="45412" xr:uid="{00000000-0005-0000-0000-0000197B0000}"/>
    <cellStyle name="Normal 41 9 4 5 2 4" xfId="39429" xr:uid="{00000000-0005-0000-0000-00001A7B0000}"/>
    <cellStyle name="Normal 41 9 4 5 3" xfId="26760" xr:uid="{00000000-0005-0000-0000-00001B7B0000}"/>
    <cellStyle name="Normal 41 9 4 5 3 2" xfId="48374" xr:uid="{00000000-0005-0000-0000-00001C7B0000}"/>
    <cellStyle name="Normal 41 9 4 5 4" xfId="20793" xr:uid="{00000000-0005-0000-0000-00001D7B0000}"/>
    <cellStyle name="Normal 41 9 4 5 4 2" xfId="42435" xr:uid="{00000000-0005-0000-0000-00001E7B0000}"/>
    <cellStyle name="Normal 41 9 4 5 5" xfId="36426" xr:uid="{00000000-0005-0000-0000-00001F7B0000}"/>
    <cellStyle name="Normal 41 9 4 6" xfId="15802" xr:uid="{00000000-0005-0000-0000-0000207B0000}"/>
    <cellStyle name="Normal 41 9 4 6 2" xfId="27774" xr:uid="{00000000-0005-0000-0000-0000217B0000}"/>
    <cellStyle name="Normal 41 9 4 6 2 2" xfId="49380" xr:uid="{00000000-0005-0000-0000-0000227B0000}"/>
    <cellStyle name="Normal 41 9 4 6 3" xfId="21807" xr:uid="{00000000-0005-0000-0000-0000237B0000}"/>
    <cellStyle name="Normal 41 9 4 6 3 2" xfId="43444" xr:uid="{00000000-0005-0000-0000-0000247B0000}"/>
    <cellStyle name="Normal 41 9 4 6 4" xfId="37457" xr:uid="{00000000-0005-0000-0000-0000257B0000}"/>
    <cellStyle name="Normal 41 9 4 7" xfId="24789" xr:uid="{00000000-0005-0000-0000-0000267B0000}"/>
    <cellStyle name="Normal 41 9 4 7 2" xfId="46409" xr:uid="{00000000-0005-0000-0000-0000277B0000}"/>
    <cellStyle name="Normal 41 9 4 8" xfId="18822" xr:uid="{00000000-0005-0000-0000-0000287B0000}"/>
    <cellStyle name="Normal 41 9 4 8 2" xfId="40464" xr:uid="{00000000-0005-0000-0000-0000297B0000}"/>
    <cellStyle name="Normal 41 9 4 9" xfId="31704" xr:uid="{00000000-0005-0000-0000-00002A7B0000}"/>
    <cellStyle name="Normal 41 9 5" xfId="8211" xr:uid="{00000000-0005-0000-0000-00002B7B0000}"/>
    <cellStyle name="Normal 41 9 5 2" xfId="13121" xr:uid="{00000000-0005-0000-0000-00002C7B0000}"/>
    <cellStyle name="Normal 41 9 5 2 2" xfId="14120" xr:uid="{00000000-0005-0000-0000-00002D7B0000}"/>
    <cellStyle name="Normal 41 9 5 2 2 2" xfId="17205" xr:uid="{00000000-0005-0000-0000-00002E7B0000}"/>
    <cellStyle name="Normal 41 9 5 2 2 2 2" xfId="29174" xr:uid="{00000000-0005-0000-0000-00002F7B0000}"/>
    <cellStyle name="Normal 41 9 5 2 2 2 2 2" xfId="50780" xr:uid="{00000000-0005-0000-0000-0000307B0000}"/>
    <cellStyle name="Normal 41 9 5 2 2 2 3" xfId="23207" xr:uid="{00000000-0005-0000-0000-0000317B0000}"/>
    <cellStyle name="Normal 41 9 5 2 2 2 3 2" xfId="44844" xr:uid="{00000000-0005-0000-0000-0000327B0000}"/>
    <cellStyle name="Normal 41 9 5 2 2 2 4" xfId="38860" xr:uid="{00000000-0005-0000-0000-0000337B0000}"/>
    <cellStyle name="Normal 41 9 5 2 2 3" xfId="26192" xr:uid="{00000000-0005-0000-0000-0000347B0000}"/>
    <cellStyle name="Normal 41 9 5 2 2 3 2" xfId="47806" xr:uid="{00000000-0005-0000-0000-0000357B0000}"/>
    <cellStyle name="Normal 41 9 5 2 2 4" xfId="20225" xr:uid="{00000000-0005-0000-0000-0000367B0000}"/>
    <cellStyle name="Normal 41 9 5 2 2 4 2" xfId="41867" xr:uid="{00000000-0005-0000-0000-0000377B0000}"/>
    <cellStyle name="Normal 41 9 5 2 2 5" xfId="35857" xr:uid="{00000000-0005-0000-0000-0000387B0000}"/>
    <cellStyle name="Normal 41 9 5 2 3" xfId="15094" xr:uid="{00000000-0005-0000-0000-0000397B0000}"/>
    <cellStyle name="Normal 41 9 5 2 3 2" xfId="18179" xr:uid="{00000000-0005-0000-0000-00003A7B0000}"/>
    <cellStyle name="Normal 41 9 5 2 3 2 2" xfId="30146" xr:uid="{00000000-0005-0000-0000-00003B7B0000}"/>
    <cellStyle name="Normal 41 9 5 2 3 2 2 2" xfId="51752" xr:uid="{00000000-0005-0000-0000-00003C7B0000}"/>
    <cellStyle name="Normal 41 9 5 2 3 2 3" xfId="24179" xr:uid="{00000000-0005-0000-0000-00003D7B0000}"/>
    <cellStyle name="Normal 41 9 5 2 3 2 3 2" xfId="45816" xr:uid="{00000000-0005-0000-0000-00003E7B0000}"/>
    <cellStyle name="Normal 41 9 5 2 3 2 4" xfId="39834" xr:uid="{00000000-0005-0000-0000-00003F7B0000}"/>
    <cellStyle name="Normal 41 9 5 2 3 3" xfId="27164" xr:uid="{00000000-0005-0000-0000-0000407B0000}"/>
    <cellStyle name="Normal 41 9 5 2 3 3 2" xfId="48778" xr:uid="{00000000-0005-0000-0000-0000417B0000}"/>
    <cellStyle name="Normal 41 9 5 2 3 4" xfId="21197" xr:uid="{00000000-0005-0000-0000-0000427B0000}"/>
    <cellStyle name="Normal 41 9 5 2 3 4 2" xfId="42839" xr:uid="{00000000-0005-0000-0000-0000437B0000}"/>
    <cellStyle name="Normal 41 9 5 2 3 5" xfId="36831" xr:uid="{00000000-0005-0000-0000-0000447B0000}"/>
    <cellStyle name="Normal 41 9 5 2 4" xfId="16228" xr:uid="{00000000-0005-0000-0000-0000457B0000}"/>
    <cellStyle name="Normal 41 9 5 2 4 2" xfId="28198" xr:uid="{00000000-0005-0000-0000-0000467B0000}"/>
    <cellStyle name="Normal 41 9 5 2 4 2 2" xfId="49804" xr:uid="{00000000-0005-0000-0000-0000477B0000}"/>
    <cellStyle name="Normal 41 9 5 2 4 3" xfId="22231" xr:uid="{00000000-0005-0000-0000-0000487B0000}"/>
    <cellStyle name="Normal 41 9 5 2 4 3 2" xfId="43868" xr:uid="{00000000-0005-0000-0000-0000497B0000}"/>
    <cellStyle name="Normal 41 9 5 2 4 4" xfId="37883" xr:uid="{00000000-0005-0000-0000-00004A7B0000}"/>
    <cellStyle name="Normal 41 9 5 2 5" xfId="25216" xr:uid="{00000000-0005-0000-0000-00004B7B0000}"/>
    <cellStyle name="Normal 41 9 5 2 5 2" xfId="46833" xr:uid="{00000000-0005-0000-0000-00004C7B0000}"/>
    <cellStyle name="Normal 41 9 5 2 6" xfId="19249" xr:uid="{00000000-0005-0000-0000-00004D7B0000}"/>
    <cellStyle name="Normal 41 9 5 2 6 2" xfId="40891" xr:uid="{00000000-0005-0000-0000-00004E7B0000}"/>
    <cellStyle name="Normal 41 9 5 2 7" xfId="34877" xr:uid="{00000000-0005-0000-0000-00004F7B0000}"/>
    <cellStyle name="Normal 41 9 5 3" xfId="13441" xr:uid="{00000000-0005-0000-0000-0000507B0000}"/>
    <cellStyle name="Normal 41 9 5 3 2" xfId="14440" xr:uid="{00000000-0005-0000-0000-0000517B0000}"/>
    <cellStyle name="Normal 41 9 5 3 2 2" xfId="17525" xr:uid="{00000000-0005-0000-0000-0000527B0000}"/>
    <cellStyle name="Normal 41 9 5 3 2 2 2" xfId="29494" xr:uid="{00000000-0005-0000-0000-0000537B0000}"/>
    <cellStyle name="Normal 41 9 5 3 2 2 2 2" xfId="51100" xr:uid="{00000000-0005-0000-0000-0000547B0000}"/>
    <cellStyle name="Normal 41 9 5 3 2 2 3" xfId="23527" xr:uid="{00000000-0005-0000-0000-0000557B0000}"/>
    <cellStyle name="Normal 41 9 5 3 2 2 3 2" xfId="45164" xr:uid="{00000000-0005-0000-0000-0000567B0000}"/>
    <cellStyle name="Normal 41 9 5 3 2 2 4" xfId="39180" xr:uid="{00000000-0005-0000-0000-0000577B0000}"/>
    <cellStyle name="Normal 41 9 5 3 2 3" xfId="26512" xr:uid="{00000000-0005-0000-0000-0000587B0000}"/>
    <cellStyle name="Normal 41 9 5 3 2 3 2" xfId="48126" xr:uid="{00000000-0005-0000-0000-0000597B0000}"/>
    <cellStyle name="Normal 41 9 5 3 2 4" xfId="20545" xr:uid="{00000000-0005-0000-0000-00005A7B0000}"/>
    <cellStyle name="Normal 41 9 5 3 2 4 2" xfId="42187" xr:uid="{00000000-0005-0000-0000-00005B7B0000}"/>
    <cellStyle name="Normal 41 9 5 3 2 5" xfId="36177" xr:uid="{00000000-0005-0000-0000-00005C7B0000}"/>
    <cellStyle name="Normal 41 9 5 3 3" xfId="15414" xr:uid="{00000000-0005-0000-0000-00005D7B0000}"/>
    <cellStyle name="Normal 41 9 5 3 3 2" xfId="18499" xr:uid="{00000000-0005-0000-0000-00005E7B0000}"/>
    <cellStyle name="Normal 41 9 5 3 3 2 2" xfId="30466" xr:uid="{00000000-0005-0000-0000-00005F7B0000}"/>
    <cellStyle name="Normal 41 9 5 3 3 2 2 2" xfId="52072" xr:uid="{00000000-0005-0000-0000-0000607B0000}"/>
    <cellStyle name="Normal 41 9 5 3 3 2 3" xfId="24499" xr:uid="{00000000-0005-0000-0000-0000617B0000}"/>
    <cellStyle name="Normal 41 9 5 3 3 2 3 2" xfId="46136" xr:uid="{00000000-0005-0000-0000-0000627B0000}"/>
    <cellStyle name="Normal 41 9 5 3 3 2 4" xfId="40154" xr:uid="{00000000-0005-0000-0000-0000637B0000}"/>
    <cellStyle name="Normal 41 9 5 3 3 3" xfId="27484" xr:uid="{00000000-0005-0000-0000-0000647B0000}"/>
    <cellStyle name="Normal 41 9 5 3 3 3 2" xfId="49098" xr:uid="{00000000-0005-0000-0000-0000657B0000}"/>
    <cellStyle name="Normal 41 9 5 3 3 4" xfId="21517" xr:uid="{00000000-0005-0000-0000-0000667B0000}"/>
    <cellStyle name="Normal 41 9 5 3 3 4 2" xfId="43159" xr:uid="{00000000-0005-0000-0000-0000677B0000}"/>
    <cellStyle name="Normal 41 9 5 3 3 5" xfId="37151" xr:uid="{00000000-0005-0000-0000-0000687B0000}"/>
    <cellStyle name="Normal 41 9 5 3 4" xfId="16548" xr:uid="{00000000-0005-0000-0000-0000697B0000}"/>
    <cellStyle name="Normal 41 9 5 3 4 2" xfId="28518" xr:uid="{00000000-0005-0000-0000-00006A7B0000}"/>
    <cellStyle name="Normal 41 9 5 3 4 2 2" xfId="50124" xr:uid="{00000000-0005-0000-0000-00006B7B0000}"/>
    <cellStyle name="Normal 41 9 5 3 4 3" xfId="22551" xr:uid="{00000000-0005-0000-0000-00006C7B0000}"/>
    <cellStyle name="Normal 41 9 5 3 4 3 2" xfId="44188" xr:uid="{00000000-0005-0000-0000-00006D7B0000}"/>
    <cellStyle name="Normal 41 9 5 3 4 4" xfId="38203" xr:uid="{00000000-0005-0000-0000-00006E7B0000}"/>
    <cellStyle name="Normal 41 9 5 3 5" xfId="25536" xr:uid="{00000000-0005-0000-0000-00006F7B0000}"/>
    <cellStyle name="Normal 41 9 5 3 5 2" xfId="47153" xr:uid="{00000000-0005-0000-0000-0000707B0000}"/>
    <cellStyle name="Normal 41 9 5 3 6" xfId="19569" xr:uid="{00000000-0005-0000-0000-0000717B0000}"/>
    <cellStyle name="Normal 41 9 5 3 6 2" xfId="41211" xr:uid="{00000000-0005-0000-0000-0000727B0000}"/>
    <cellStyle name="Normal 41 9 5 3 7" xfId="35197" xr:uid="{00000000-0005-0000-0000-0000737B0000}"/>
    <cellStyle name="Normal 41 9 5 4" xfId="13799" xr:uid="{00000000-0005-0000-0000-0000747B0000}"/>
    <cellStyle name="Normal 41 9 5 4 2" xfId="16885" xr:uid="{00000000-0005-0000-0000-0000757B0000}"/>
    <cellStyle name="Normal 41 9 5 4 2 2" xfId="28854" xr:uid="{00000000-0005-0000-0000-0000767B0000}"/>
    <cellStyle name="Normal 41 9 5 4 2 2 2" xfId="50460" xr:uid="{00000000-0005-0000-0000-0000777B0000}"/>
    <cellStyle name="Normal 41 9 5 4 2 3" xfId="22887" xr:uid="{00000000-0005-0000-0000-0000787B0000}"/>
    <cellStyle name="Normal 41 9 5 4 2 3 2" xfId="44524" xr:uid="{00000000-0005-0000-0000-0000797B0000}"/>
    <cellStyle name="Normal 41 9 5 4 2 4" xfId="38540" xr:uid="{00000000-0005-0000-0000-00007A7B0000}"/>
    <cellStyle name="Normal 41 9 5 4 3" xfId="25872" xr:uid="{00000000-0005-0000-0000-00007B7B0000}"/>
    <cellStyle name="Normal 41 9 5 4 3 2" xfId="47486" xr:uid="{00000000-0005-0000-0000-00007C7B0000}"/>
    <cellStyle name="Normal 41 9 5 4 4" xfId="19905" xr:uid="{00000000-0005-0000-0000-00007D7B0000}"/>
    <cellStyle name="Normal 41 9 5 4 4 2" xfId="41547" xr:uid="{00000000-0005-0000-0000-00007E7B0000}"/>
    <cellStyle name="Normal 41 9 5 4 5" xfId="35536" xr:uid="{00000000-0005-0000-0000-00007F7B0000}"/>
    <cellStyle name="Normal 41 9 5 5" xfId="14773" xr:uid="{00000000-0005-0000-0000-0000807B0000}"/>
    <cellStyle name="Normal 41 9 5 5 2" xfId="17858" xr:uid="{00000000-0005-0000-0000-0000817B0000}"/>
    <cellStyle name="Normal 41 9 5 5 2 2" xfId="29826" xr:uid="{00000000-0005-0000-0000-0000827B0000}"/>
    <cellStyle name="Normal 41 9 5 5 2 2 2" xfId="51432" xr:uid="{00000000-0005-0000-0000-0000837B0000}"/>
    <cellStyle name="Normal 41 9 5 5 2 3" xfId="23859" xr:uid="{00000000-0005-0000-0000-0000847B0000}"/>
    <cellStyle name="Normal 41 9 5 5 2 3 2" xfId="45496" xr:uid="{00000000-0005-0000-0000-0000857B0000}"/>
    <cellStyle name="Normal 41 9 5 5 2 4" xfId="39513" xr:uid="{00000000-0005-0000-0000-0000867B0000}"/>
    <cellStyle name="Normal 41 9 5 5 3" xfId="26844" xr:uid="{00000000-0005-0000-0000-0000877B0000}"/>
    <cellStyle name="Normal 41 9 5 5 3 2" xfId="48458" xr:uid="{00000000-0005-0000-0000-0000887B0000}"/>
    <cellStyle name="Normal 41 9 5 5 4" xfId="20877" xr:uid="{00000000-0005-0000-0000-0000897B0000}"/>
    <cellStyle name="Normal 41 9 5 5 4 2" xfId="42519" xr:uid="{00000000-0005-0000-0000-00008A7B0000}"/>
    <cellStyle name="Normal 41 9 5 5 5" xfId="36510" xr:uid="{00000000-0005-0000-0000-00008B7B0000}"/>
    <cellStyle name="Normal 41 9 5 6" xfId="15886" xr:uid="{00000000-0005-0000-0000-00008C7B0000}"/>
    <cellStyle name="Normal 41 9 5 6 2" xfId="27858" xr:uid="{00000000-0005-0000-0000-00008D7B0000}"/>
    <cellStyle name="Normal 41 9 5 6 2 2" xfId="49464" xr:uid="{00000000-0005-0000-0000-00008E7B0000}"/>
    <cellStyle name="Normal 41 9 5 6 3" xfId="21891" xr:uid="{00000000-0005-0000-0000-00008F7B0000}"/>
    <cellStyle name="Normal 41 9 5 6 3 2" xfId="43528" xr:uid="{00000000-0005-0000-0000-0000907B0000}"/>
    <cellStyle name="Normal 41 9 5 6 4" xfId="37541" xr:uid="{00000000-0005-0000-0000-0000917B0000}"/>
    <cellStyle name="Normal 41 9 5 7" xfId="24873" xr:uid="{00000000-0005-0000-0000-0000927B0000}"/>
    <cellStyle name="Normal 41 9 5 7 2" xfId="46493" xr:uid="{00000000-0005-0000-0000-0000937B0000}"/>
    <cellStyle name="Normal 41 9 5 8" xfId="18906" xr:uid="{00000000-0005-0000-0000-0000947B0000}"/>
    <cellStyle name="Normal 41 9 5 8 2" xfId="40548" xr:uid="{00000000-0005-0000-0000-0000957B0000}"/>
    <cellStyle name="Normal 41 9 5 9" xfId="31876" xr:uid="{00000000-0005-0000-0000-0000967B0000}"/>
    <cellStyle name="Normal 41 9 6" xfId="7855" xr:uid="{00000000-0005-0000-0000-0000977B0000}"/>
    <cellStyle name="Normal 41 9 6 2" xfId="13080" xr:uid="{00000000-0005-0000-0000-0000987B0000}"/>
    <cellStyle name="Normal 41 9 6 2 2" xfId="14079" xr:uid="{00000000-0005-0000-0000-0000997B0000}"/>
    <cellStyle name="Normal 41 9 6 2 2 2" xfId="17164" xr:uid="{00000000-0005-0000-0000-00009A7B0000}"/>
    <cellStyle name="Normal 41 9 6 2 2 2 2" xfId="29133" xr:uid="{00000000-0005-0000-0000-00009B7B0000}"/>
    <cellStyle name="Normal 41 9 6 2 2 2 2 2" xfId="50739" xr:uid="{00000000-0005-0000-0000-00009C7B0000}"/>
    <cellStyle name="Normal 41 9 6 2 2 2 3" xfId="23166" xr:uid="{00000000-0005-0000-0000-00009D7B0000}"/>
    <cellStyle name="Normal 41 9 6 2 2 2 3 2" xfId="44803" xr:uid="{00000000-0005-0000-0000-00009E7B0000}"/>
    <cellStyle name="Normal 41 9 6 2 2 2 4" xfId="38819" xr:uid="{00000000-0005-0000-0000-00009F7B0000}"/>
    <cellStyle name="Normal 41 9 6 2 2 3" xfId="26151" xr:uid="{00000000-0005-0000-0000-0000A07B0000}"/>
    <cellStyle name="Normal 41 9 6 2 2 3 2" xfId="47765" xr:uid="{00000000-0005-0000-0000-0000A17B0000}"/>
    <cellStyle name="Normal 41 9 6 2 2 4" xfId="20184" xr:uid="{00000000-0005-0000-0000-0000A27B0000}"/>
    <cellStyle name="Normal 41 9 6 2 2 4 2" xfId="41826" xr:uid="{00000000-0005-0000-0000-0000A37B0000}"/>
    <cellStyle name="Normal 41 9 6 2 2 5" xfId="35816" xr:uid="{00000000-0005-0000-0000-0000A47B0000}"/>
    <cellStyle name="Normal 41 9 6 2 3" xfId="15053" xr:uid="{00000000-0005-0000-0000-0000A57B0000}"/>
    <cellStyle name="Normal 41 9 6 2 3 2" xfId="18138" xr:uid="{00000000-0005-0000-0000-0000A67B0000}"/>
    <cellStyle name="Normal 41 9 6 2 3 2 2" xfId="30105" xr:uid="{00000000-0005-0000-0000-0000A77B0000}"/>
    <cellStyle name="Normal 41 9 6 2 3 2 2 2" xfId="51711" xr:uid="{00000000-0005-0000-0000-0000A87B0000}"/>
    <cellStyle name="Normal 41 9 6 2 3 2 3" xfId="24138" xr:uid="{00000000-0005-0000-0000-0000A97B0000}"/>
    <cellStyle name="Normal 41 9 6 2 3 2 3 2" xfId="45775" xr:uid="{00000000-0005-0000-0000-0000AA7B0000}"/>
    <cellStyle name="Normal 41 9 6 2 3 2 4" xfId="39793" xr:uid="{00000000-0005-0000-0000-0000AB7B0000}"/>
    <cellStyle name="Normal 41 9 6 2 3 3" xfId="27123" xr:uid="{00000000-0005-0000-0000-0000AC7B0000}"/>
    <cellStyle name="Normal 41 9 6 2 3 3 2" xfId="48737" xr:uid="{00000000-0005-0000-0000-0000AD7B0000}"/>
    <cellStyle name="Normal 41 9 6 2 3 4" xfId="21156" xr:uid="{00000000-0005-0000-0000-0000AE7B0000}"/>
    <cellStyle name="Normal 41 9 6 2 3 4 2" xfId="42798" xr:uid="{00000000-0005-0000-0000-0000AF7B0000}"/>
    <cellStyle name="Normal 41 9 6 2 3 5" xfId="36790" xr:uid="{00000000-0005-0000-0000-0000B07B0000}"/>
    <cellStyle name="Normal 41 9 6 2 4" xfId="16187" xr:uid="{00000000-0005-0000-0000-0000B17B0000}"/>
    <cellStyle name="Normal 41 9 6 2 4 2" xfId="28157" xr:uid="{00000000-0005-0000-0000-0000B27B0000}"/>
    <cellStyle name="Normal 41 9 6 2 4 2 2" xfId="49763" xr:uid="{00000000-0005-0000-0000-0000B37B0000}"/>
    <cellStyle name="Normal 41 9 6 2 4 3" xfId="22190" xr:uid="{00000000-0005-0000-0000-0000B47B0000}"/>
    <cellStyle name="Normal 41 9 6 2 4 3 2" xfId="43827" xr:uid="{00000000-0005-0000-0000-0000B57B0000}"/>
    <cellStyle name="Normal 41 9 6 2 4 4" xfId="37842" xr:uid="{00000000-0005-0000-0000-0000B67B0000}"/>
    <cellStyle name="Normal 41 9 6 2 5" xfId="25175" xr:uid="{00000000-0005-0000-0000-0000B77B0000}"/>
    <cellStyle name="Normal 41 9 6 2 5 2" xfId="46792" xr:uid="{00000000-0005-0000-0000-0000B87B0000}"/>
    <cellStyle name="Normal 41 9 6 2 6" xfId="19208" xr:uid="{00000000-0005-0000-0000-0000B97B0000}"/>
    <cellStyle name="Normal 41 9 6 2 6 2" xfId="40850" xr:uid="{00000000-0005-0000-0000-0000BA7B0000}"/>
    <cellStyle name="Normal 41 9 6 2 7" xfId="34836" xr:uid="{00000000-0005-0000-0000-0000BB7B0000}"/>
    <cellStyle name="Normal 41 9 6 3" xfId="13400" xr:uid="{00000000-0005-0000-0000-0000BC7B0000}"/>
    <cellStyle name="Normal 41 9 6 3 2" xfId="14399" xr:uid="{00000000-0005-0000-0000-0000BD7B0000}"/>
    <cellStyle name="Normal 41 9 6 3 2 2" xfId="17484" xr:uid="{00000000-0005-0000-0000-0000BE7B0000}"/>
    <cellStyle name="Normal 41 9 6 3 2 2 2" xfId="29453" xr:uid="{00000000-0005-0000-0000-0000BF7B0000}"/>
    <cellStyle name="Normal 41 9 6 3 2 2 2 2" xfId="51059" xr:uid="{00000000-0005-0000-0000-0000C07B0000}"/>
    <cellStyle name="Normal 41 9 6 3 2 2 3" xfId="23486" xr:uid="{00000000-0005-0000-0000-0000C17B0000}"/>
    <cellStyle name="Normal 41 9 6 3 2 2 3 2" xfId="45123" xr:uid="{00000000-0005-0000-0000-0000C27B0000}"/>
    <cellStyle name="Normal 41 9 6 3 2 2 4" xfId="39139" xr:uid="{00000000-0005-0000-0000-0000C37B0000}"/>
    <cellStyle name="Normal 41 9 6 3 2 3" xfId="26471" xr:uid="{00000000-0005-0000-0000-0000C47B0000}"/>
    <cellStyle name="Normal 41 9 6 3 2 3 2" xfId="48085" xr:uid="{00000000-0005-0000-0000-0000C57B0000}"/>
    <cellStyle name="Normal 41 9 6 3 2 4" xfId="20504" xr:uid="{00000000-0005-0000-0000-0000C67B0000}"/>
    <cellStyle name="Normal 41 9 6 3 2 4 2" xfId="42146" xr:uid="{00000000-0005-0000-0000-0000C77B0000}"/>
    <cellStyle name="Normal 41 9 6 3 2 5" xfId="36136" xr:uid="{00000000-0005-0000-0000-0000C87B0000}"/>
    <cellStyle name="Normal 41 9 6 3 3" xfId="15373" xr:uid="{00000000-0005-0000-0000-0000C97B0000}"/>
    <cellStyle name="Normal 41 9 6 3 3 2" xfId="18458" xr:uid="{00000000-0005-0000-0000-0000CA7B0000}"/>
    <cellStyle name="Normal 41 9 6 3 3 2 2" xfId="30425" xr:uid="{00000000-0005-0000-0000-0000CB7B0000}"/>
    <cellStyle name="Normal 41 9 6 3 3 2 2 2" xfId="52031" xr:uid="{00000000-0005-0000-0000-0000CC7B0000}"/>
    <cellStyle name="Normal 41 9 6 3 3 2 3" xfId="24458" xr:uid="{00000000-0005-0000-0000-0000CD7B0000}"/>
    <cellStyle name="Normal 41 9 6 3 3 2 3 2" xfId="46095" xr:uid="{00000000-0005-0000-0000-0000CE7B0000}"/>
    <cellStyle name="Normal 41 9 6 3 3 2 4" xfId="40113" xr:uid="{00000000-0005-0000-0000-0000CF7B0000}"/>
    <cellStyle name="Normal 41 9 6 3 3 3" xfId="27443" xr:uid="{00000000-0005-0000-0000-0000D07B0000}"/>
    <cellStyle name="Normal 41 9 6 3 3 3 2" xfId="49057" xr:uid="{00000000-0005-0000-0000-0000D17B0000}"/>
    <cellStyle name="Normal 41 9 6 3 3 4" xfId="21476" xr:uid="{00000000-0005-0000-0000-0000D27B0000}"/>
    <cellStyle name="Normal 41 9 6 3 3 4 2" xfId="43118" xr:uid="{00000000-0005-0000-0000-0000D37B0000}"/>
    <cellStyle name="Normal 41 9 6 3 3 5" xfId="37110" xr:uid="{00000000-0005-0000-0000-0000D47B0000}"/>
    <cellStyle name="Normal 41 9 6 3 4" xfId="16507" xr:uid="{00000000-0005-0000-0000-0000D57B0000}"/>
    <cellStyle name="Normal 41 9 6 3 4 2" xfId="28477" xr:uid="{00000000-0005-0000-0000-0000D67B0000}"/>
    <cellStyle name="Normal 41 9 6 3 4 2 2" xfId="50083" xr:uid="{00000000-0005-0000-0000-0000D77B0000}"/>
    <cellStyle name="Normal 41 9 6 3 4 3" xfId="22510" xr:uid="{00000000-0005-0000-0000-0000D87B0000}"/>
    <cellStyle name="Normal 41 9 6 3 4 3 2" xfId="44147" xr:uid="{00000000-0005-0000-0000-0000D97B0000}"/>
    <cellStyle name="Normal 41 9 6 3 4 4" xfId="38162" xr:uid="{00000000-0005-0000-0000-0000DA7B0000}"/>
    <cellStyle name="Normal 41 9 6 3 5" xfId="25495" xr:uid="{00000000-0005-0000-0000-0000DB7B0000}"/>
    <cellStyle name="Normal 41 9 6 3 5 2" xfId="47112" xr:uid="{00000000-0005-0000-0000-0000DC7B0000}"/>
    <cellStyle name="Normal 41 9 6 3 6" xfId="19528" xr:uid="{00000000-0005-0000-0000-0000DD7B0000}"/>
    <cellStyle name="Normal 41 9 6 3 6 2" xfId="41170" xr:uid="{00000000-0005-0000-0000-0000DE7B0000}"/>
    <cellStyle name="Normal 41 9 6 3 7" xfId="35156" xr:uid="{00000000-0005-0000-0000-0000DF7B0000}"/>
    <cellStyle name="Normal 41 9 6 4" xfId="13758" xr:uid="{00000000-0005-0000-0000-0000E07B0000}"/>
    <cellStyle name="Normal 41 9 6 4 2" xfId="16844" xr:uid="{00000000-0005-0000-0000-0000E17B0000}"/>
    <cellStyle name="Normal 41 9 6 4 2 2" xfId="28813" xr:uid="{00000000-0005-0000-0000-0000E27B0000}"/>
    <cellStyle name="Normal 41 9 6 4 2 2 2" xfId="50419" xr:uid="{00000000-0005-0000-0000-0000E37B0000}"/>
    <cellStyle name="Normal 41 9 6 4 2 3" xfId="22846" xr:uid="{00000000-0005-0000-0000-0000E47B0000}"/>
    <cellStyle name="Normal 41 9 6 4 2 3 2" xfId="44483" xr:uid="{00000000-0005-0000-0000-0000E57B0000}"/>
    <cellStyle name="Normal 41 9 6 4 2 4" xfId="38499" xr:uid="{00000000-0005-0000-0000-0000E67B0000}"/>
    <cellStyle name="Normal 41 9 6 4 3" xfId="25831" xr:uid="{00000000-0005-0000-0000-0000E77B0000}"/>
    <cellStyle name="Normal 41 9 6 4 3 2" xfId="47445" xr:uid="{00000000-0005-0000-0000-0000E87B0000}"/>
    <cellStyle name="Normal 41 9 6 4 4" xfId="19864" xr:uid="{00000000-0005-0000-0000-0000E97B0000}"/>
    <cellStyle name="Normal 41 9 6 4 4 2" xfId="41506" xr:uid="{00000000-0005-0000-0000-0000EA7B0000}"/>
    <cellStyle name="Normal 41 9 6 4 5" xfId="35495" xr:uid="{00000000-0005-0000-0000-0000EB7B0000}"/>
    <cellStyle name="Normal 41 9 6 5" xfId="14732" xr:uid="{00000000-0005-0000-0000-0000EC7B0000}"/>
    <cellStyle name="Normal 41 9 6 5 2" xfId="17817" xr:uid="{00000000-0005-0000-0000-0000ED7B0000}"/>
    <cellStyle name="Normal 41 9 6 5 2 2" xfId="29785" xr:uid="{00000000-0005-0000-0000-0000EE7B0000}"/>
    <cellStyle name="Normal 41 9 6 5 2 2 2" xfId="51391" xr:uid="{00000000-0005-0000-0000-0000EF7B0000}"/>
    <cellStyle name="Normal 41 9 6 5 2 3" xfId="23818" xr:uid="{00000000-0005-0000-0000-0000F07B0000}"/>
    <cellStyle name="Normal 41 9 6 5 2 3 2" xfId="45455" xr:uid="{00000000-0005-0000-0000-0000F17B0000}"/>
    <cellStyle name="Normal 41 9 6 5 2 4" xfId="39472" xr:uid="{00000000-0005-0000-0000-0000F27B0000}"/>
    <cellStyle name="Normal 41 9 6 5 3" xfId="26803" xr:uid="{00000000-0005-0000-0000-0000F37B0000}"/>
    <cellStyle name="Normal 41 9 6 5 3 2" xfId="48417" xr:uid="{00000000-0005-0000-0000-0000F47B0000}"/>
    <cellStyle name="Normal 41 9 6 5 4" xfId="20836" xr:uid="{00000000-0005-0000-0000-0000F57B0000}"/>
    <cellStyle name="Normal 41 9 6 5 4 2" xfId="42478" xr:uid="{00000000-0005-0000-0000-0000F67B0000}"/>
    <cellStyle name="Normal 41 9 6 5 5" xfId="36469" xr:uid="{00000000-0005-0000-0000-0000F77B0000}"/>
    <cellStyle name="Normal 41 9 6 6" xfId="15845" xr:uid="{00000000-0005-0000-0000-0000F87B0000}"/>
    <cellStyle name="Normal 41 9 6 6 2" xfId="27817" xr:uid="{00000000-0005-0000-0000-0000F97B0000}"/>
    <cellStyle name="Normal 41 9 6 6 2 2" xfId="49423" xr:uid="{00000000-0005-0000-0000-0000FA7B0000}"/>
    <cellStyle name="Normal 41 9 6 6 3" xfId="21850" xr:uid="{00000000-0005-0000-0000-0000FB7B0000}"/>
    <cellStyle name="Normal 41 9 6 6 3 2" xfId="43487" xr:uid="{00000000-0005-0000-0000-0000FC7B0000}"/>
    <cellStyle name="Normal 41 9 6 6 4" xfId="37500" xr:uid="{00000000-0005-0000-0000-0000FD7B0000}"/>
    <cellStyle name="Normal 41 9 6 7" xfId="24832" xr:uid="{00000000-0005-0000-0000-0000FE7B0000}"/>
    <cellStyle name="Normal 41 9 6 7 2" xfId="46452" xr:uid="{00000000-0005-0000-0000-0000FF7B0000}"/>
    <cellStyle name="Normal 41 9 6 8" xfId="18865" xr:uid="{00000000-0005-0000-0000-0000007C0000}"/>
    <cellStyle name="Normal 41 9 6 8 2" xfId="40507" xr:uid="{00000000-0005-0000-0000-0000017C0000}"/>
    <cellStyle name="Normal 41 9 6 9" xfId="31822" xr:uid="{00000000-0005-0000-0000-0000027C0000}"/>
    <cellStyle name="Normal 41 9 7" xfId="8522" xr:uid="{00000000-0005-0000-0000-0000037C0000}"/>
    <cellStyle name="Normal 41 9 7 2" xfId="13164" xr:uid="{00000000-0005-0000-0000-0000047C0000}"/>
    <cellStyle name="Normal 41 9 7 2 2" xfId="14163" xr:uid="{00000000-0005-0000-0000-0000057C0000}"/>
    <cellStyle name="Normal 41 9 7 2 2 2" xfId="17248" xr:uid="{00000000-0005-0000-0000-0000067C0000}"/>
    <cellStyle name="Normal 41 9 7 2 2 2 2" xfId="29217" xr:uid="{00000000-0005-0000-0000-0000077C0000}"/>
    <cellStyle name="Normal 41 9 7 2 2 2 2 2" xfId="50823" xr:uid="{00000000-0005-0000-0000-0000087C0000}"/>
    <cellStyle name="Normal 41 9 7 2 2 2 3" xfId="23250" xr:uid="{00000000-0005-0000-0000-0000097C0000}"/>
    <cellStyle name="Normal 41 9 7 2 2 2 3 2" xfId="44887" xr:uid="{00000000-0005-0000-0000-00000A7C0000}"/>
    <cellStyle name="Normal 41 9 7 2 2 2 4" xfId="38903" xr:uid="{00000000-0005-0000-0000-00000B7C0000}"/>
    <cellStyle name="Normal 41 9 7 2 2 3" xfId="26235" xr:uid="{00000000-0005-0000-0000-00000C7C0000}"/>
    <cellStyle name="Normal 41 9 7 2 2 3 2" xfId="47849" xr:uid="{00000000-0005-0000-0000-00000D7C0000}"/>
    <cellStyle name="Normal 41 9 7 2 2 4" xfId="20268" xr:uid="{00000000-0005-0000-0000-00000E7C0000}"/>
    <cellStyle name="Normal 41 9 7 2 2 4 2" xfId="41910" xr:uid="{00000000-0005-0000-0000-00000F7C0000}"/>
    <cellStyle name="Normal 41 9 7 2 2 5" xfId="35900" xr:uid="{00000000-0005-0000-0000-0000107C0000}"/>
    <cellStyle name="Normal 41 9 7 2 3" xfId="15137" xr:uid="{00000000-0005-0000-0000-0000117C0000}"/>
    <cellStyle name="Normal 41 9 7 2 3 2" xfId="18222" xr:uid="{00000000-0005-0000-0000-0000127C0000}"/>
    <cellStyle name="Normal 41 9 7 2 3 2 2" xfId="30189" xr:uid="{00000000-0005-0000-0000-0000137C0000}"/>
    <cellStyle name="Normal 41 9 7 2 3 2 2 2" xfId="51795" xr:uid="{00000000-0005-0000-0000-0000147C0000}"/>
    <cellStyle name="Normal 41 9 7 2 3 2 3" xfId="24222" xr:uid="{00000000-0005-0000-0000-0000157C0000}"/>
    <cellStyle name="Normal 41 9 7 2 3 2 3 2" xfId="45859" xr:uid="{00000000-0005-0000-0000-0000167C0000}"/>
    <cellStyle name="Normal 41 9 7 2 3 2 4" xfId="39877" xr:uid="{00000000-0005-0000-0000-0000177C0000}"/>
    <cellStyle name="Normal 41 9 7 2 3 3" xfId="27207" xr:uid="{00000000-0005-0000-0000-0000187C0000}"/>
    <cellStyle name="Normal 41 9 7 2 3 3 2" xfId="48821" xr:uid="{00000000-0005-0000-0000-0000197C0000}"/>
    <cellStyle name="Normal 41 9 7 2 3 4" xfId="21240" xr:uid="{00000000-0005-0000-0000-00001A7C0000}"/>
    <cellStyle name="Normal 41 9 7 2 3 4 2" xfId="42882" xr:uid="{00000000-0005-0000-0000-00001B7C0000}"/>
    <cellStyle name="Normal 41 9 7 2 3 5" xfId="36874" xr:uid="{00000000-0005-0000-0000-00001C7C0000}"/>
    <cellStyle name="Normal 41 9 7 2 4" xfId="16271" xr:uid="{00000000-0005-0000-0000-00001D7C0000}"/>
    <cellStyle name="Normal 41 9 7 2 4 2" xfId="28241" xr:uid="{00000000-0005-0000-0000-00001E7C0000}"/>
    <cellStyle name="Normal 41 9 7 2 4 2 2" xfId="49847" xr:uid="{00000000-0005-0000-0000-00001F7C0000}"/>
    <cellStyle name="Normal 41 9 7 2 4 3" xfId="22274" xr:uid="{00000000-0005-0000-0000-0000207C0000}"/>
    <cellStyle name="Normal 41 9 7 2 4 3 2" xfId="43911" xr:uid="{00000000-0005-0000-0000-0000217C0000}"/>
    <cellStyle name="Normal 41 9 7 2 4 4" xfId="37926" xr:uid="{00000000-0005-0000-0000-0000227C0000}"/>
    <cellStyle name="Normal 41 9 7 2 5" xfId="25259" xr:uid="{00000000-0005-0000-0000-0000237C0000}"/>
    <cellStyle name="Normal 41 9 7 2 5 2" xfId="46876" xr:uid="{00000000-0005-0000-0000-0000247C0000}"/>
    <cellStyle name="Normal 41 9 7 2 6" xfId="19292" xr:uid="{00000000-0005-0000-0000-0000257C0000}"/>
    <cellStyle name="Normal 41 9 7 2 6 2" xfId="40934" xr:uid="{00000000-0005-0000-0000-0000267C0000}"/>
    <cellStyle name="Normal 41 9 7 2 7" xfId="34920" xr:uid="{00000000-0005-0000-0000-0000277C0000}"/>
    <cellStyle name="Normal 41 9 7 3" xfId="13484" xr:uid="{00000000-0005-0000-0000-0000287C0000}"/>
    <cellStyle name="Normal 41 9 7 3 2" xfId="14483" xr:uid="{00000000-0005-0000-0000-0000297C0000}"/>
    <cellStyle name="Normal 41 9 7 3 2 2" xfId="17568" xr:uid="{00000000-0005-0000-0000-00002A7C0000}"/>
    <cellStyle name="Normal 41 9 7 3 2 2 2" xfId="29537" xr:uid="{00000000-0005-0000-0000-00002B7C0000}"/>
    <cellStyle name="Normal 41 9 7 3 2 2 2 2" xfId="51143" xr:uid="{00000000-0005-0000-0000-00002C7C0000}"/>
    <cellStyle name="Normal 41 9 7 3 2 2 3" xfId="23570" xr:uid="{00000000-0005-0000-0000-00002D7C0000}"/>
    <cellStyle name="Normal 41 9 7 3 2 2 3 2" xfId="45207" xr:uid="{00000000-0005-0000-0000-00002E7C0000}"/>
    <cellStyle name="Normal 41 9 7 3 2 2 4" xfId="39223" xr:uid="{00000000-0005-0000-0000-00002F7C0000}"/>
    <cellStyle name="Normal 41 9 7 3 2 3" xfId="26555" xr:uid="{00000000-0005-0000-0000-0000307C0000}"/>
    <cellStyle name="Normal 41 9 7 3 2 3 2" xfId="48169" xr:uid="{00000000-0005-0000-0000-0000317C0000}"/>
    <cellStyle name="Normal 41 9 7 3 2 4" xfId="20588" xr:uid="{00000000-0005-0000-0000-0000327C0000}"/>
    <cellStyle name="Normal 41 9 7 3 2 4 2" xfId="42230" xr:uid="{00000000-0005-0000-0000-0000337C0000}"/>
    <cellStyle name="Normal 41 9 7 3 2 5" xfId="36220" xr:uid="{00000000-0005-0000-0000-0000347C0000}"/>
    <cellStyle name="Normal 41 9 7 3 3" xfId="15457" xr:uid="{00000000-0005-0000-0000-0000357C0000}"/>
    <cellStyle name="Normal 41 9 7 3 3 2" xfId="18542" xr:uid="{00000000-0005-0000-0000-0000367C0000}"/>
    <cellStyle name="Normal 41 9 7 3 3 2 2" xfId="30509" xr:uid="{00000000-0005-0000-0000-0000377C0000}"/>
    <cellStyle name="Normal 41 9 7 3 3 2 2 2" xfId="52115" xr:uid="{00000000-0005-0000-0000-0000387C0000}"/>
    <cellStyle name="Normal 41 9 7 3 3 2 3" xfId="24542" xr:uid="{00000000-0005-0000-0000-0000397C0000}"/>
    <cellStyle name="Normal 41 9 7 3 3 2 3 2" xfId="46179" xr:uid="{00000000-0005-0000-0000-00003A7C0000}"/>
    <cellStyle name="Normal 41 9 7 3 3 2 4" xfId="40197" xr:uid="{00000000-0005-0000-0000-00003B7C0000}"/>
    <cellStyle name="Normal 41 9 7 3 3 3" xfId="27527" xr:uid="{00000000-0005-0000-0000-00003C7C0000}"/>
    <cellStyle name="Normal 41 9 7 3 3 3 2" xfId="49141" xr:uid="{00000000-0005-0000-0000-00003D7C0000}"/>
    <cellStyle name="Normal 41 9 7 3 3 4" xfId="21560" xr:uid="{00000000-0005-0000-0000-00003E7C0000}"/>
    <cellStyle name="Normal 41 9 7 3 3 4 2" xfId="43202" xr:uid="{00000000-0005-0000-0000-00003F7C0000}"/>
    <cellStyle name="Normal 41 9 7 3 3 5" xfId="37194" xr:uid="{00000000-0005-0000-0000-0000407C0000}"/>
    <cellStyle name="Normal 41 9 7 3 4" xfId="16591" xr:uid="{00000000-0005-0000-0000-0000417C0000}"/>
    <cellStyle name="Normal 41 9 7 3 4 2" xfId="28561" xr:uid="{00000000-0005-0000-0000-0000427C0000}"/>
    <cellStyle name="Normal 41 9 7 3 4 2 2" xfId="50167" xr:uid="{00000000-0005-0000-0000-0000437C0000}"/>
    <cellStyle name="Normal 41 9 7 3 4 3" xfId="22594" xr:uid="{00000000-0005-0000-0000-0000447C0000}"/>
    <cellStyle name="Normal 41 9 7 3 4 3 2" xfId="44231" xr:uid="{00000000-0005-0000-0000-0000457C0000}"/>
    <cellStyle name="Normal 41 9 7 3 4 4" xfId="38246" xr:uid="{00000000-0005-0000-0000-0000467C0000}"/>
    <cellStyle name="Normal 41 9 7 3 5" xfId="25579" xr:uid="{00000000-0005-0000-0000-0000477C0000}"/>
    <cellStyle name="Normal 41 9 7 3 5 2" xfId="47196" xr:uid="{00000000-0005-0000-0000-0000487C0000}"/>
    <cellStyle name="Normal 41 9 7 3 6" xfId="19612" xr:uid="{00000000-0005-0000-0000-0000497C0000}"/>
    <cellStyle name="Normal 41 9 7 3 6 2" xfId="41254" xr:uid="{00000000-0005-0000-0000-00004A7C0000}"/>
    <cellStyle name="Normal 41 9 7 3 7" xfId="35240" xr:uid="{00000000-0005-0000-0000-00004B7C0000}"/>
    <cellStyle name="Normal 41 9 7 4" xfId="13842" xr:uid="{00000000-0005-0000-0000-00004C7C0000}"/>
    <cellStyle name="Normal 41 9 7 4 2" xfId="16928" xr:uid="{00000000-0005-0000-0000-00004D7C0000}"/>
    <cellStyle name="Normal 41 9 7 4 2 2" xfId="28897" xr:uid="{00000000-0005-0000-0000-00004E7C0000}"/>
    <cellStyle name="Normal 41 9 7 4 2 2 2" xfId="50503" xr:uid="{00000000-0005-0000-0000-00004F7C0000}"/>
    <cellStyle name="Normal 41 9 7 4 2 3" xfId="22930" xr:uid="{00000000-0005-0000-0000-0000507C0000}"/>
    <cellStyle name="Normal 41 9 7 4 2 3 2" xfId="44567" xr:uid="{00000000-0005-0000-0000-0000517C0000}"/>
    <cellStyle name="Normal 41 9 7 4 2 4" xfId="38583" xr:uid="{00000000-0005-0000-0000-0000527C0000}"/>
    <cellStyle name="Normal 41 9 7 4 3" xfId="25915" xr:uid="{00000000-0005-0000-0000-0000537C0000}"/>
    <cellStyle name="Normal 41 9 7 4 3 2" xfId="47529" xr:uid="{00000000-0005-0000-0000-0000547C0000}"/>
    <cellStyle name="Normal 41 9 7 4 4" xfId="19948" xr:uid="{00000000-0005-0000-0000-0000557C0000}"/>
    <cellStyle name="Normal 41 9 7 4 4 2" xfId="41590" xr:uid="{00000000-0005-0000-0000-0000567C0000}"/>
    <cellStyle name="Normal 41 9 7 4 5" xfId="35579" xr:uid="{00000000-0005-0000-0000-0000577C0000}"/>
    <cellStyle name="Normal 41 9 7 5" xfId="14816" xr:uid="{00000000-0005-0000-0000-0000587C0000}"/>
    <cellStyle name="Normal 41 9 7 5 2" xfId="17901" xr:uid="{00000000-0005-0000-0000-0000597C0000}"/>
    <cellStyle name="Normal 41 9 7 5 2 2" xfId="29869" xr:uid="{00000000-0005-0000-0000-00005A7C0000}"/>
    <cellStyle name="Normal 41 9 7 5 2 2 2" xfId="51475" xr:uid="{00000000-0005-0000-0000-00005B7C0000}"/>
    <cellStyle name="Normal 41 9 7 5 2 3" xfId="23902" xr:uid="{00000000-0005-0000-0000-00005C7C0000}"/>
    <cellStyle name="Normal 41 9 7 5 2 3 2" xfId="45539" xr:uid="{00000000-0005-0000-0000-00005D7C0000}"/>
    <cellStyle name="Normal 41 9 7 5 2 4" xfId="39556" xr:uid="{00000000-0005-0000-0000-00005E7C0000}"/>
    <cellStyle name="Normal 41 9 7 5 3" xfId="26887" xr:uid="{00000000-0005-0000-0000-00005F7C0000}"/>
    <cellStyle name="Normal 41 9 7 5 3 2" xfId="48501" xr:uid="{00000000-0005-0000-0000-0000607C0000}"/>
    <cellStyle name="Normal 41 9 7 5 4" xfId="20920" xr:uid="{00000000-0005-0000-0000-0000617C0000}"/>
    <cellStyle name="Normal 41 9 7 5 4 2" xfId="42562" xr:uid="{00000000-0005-0000-0000-0000627C0000}"/>
    <cellStyle name="Normal 41 9 7 5 5" xfId="36553" xr:uid="{00000000-0005-0000-0000-0000637C0000}"/>
    <cellStyle name="Normal 41 9 7 6" xfId="15929" xr:uid="{00000000-0005-0000-0000-0000647C0000}"/>
    <cellStyle name="Normal 41 9 7 6 2" xfId="27901" xr:uid="{00000000-0005-0000-0000-0000657C0000}"/>
    <cellStyle name="Normal 41 9 7 6 2 2" xfId="49507" xr:uid="{00000000-0005-0000-0000-0000667C0000}"/>
    <cellStyle name="Normal 41 9 7 6 3" xfId="21934" xr:uid="{00000000-0005-0000-0000-0000677C0000}"/>
    <cellStyle name="Normal 41 9 7 6 3 2" xfId="43571" xr:uid="{00000000-0005-0000-0000-0000687C0000}"/>
    <cellStyle name="Normal 41 9 7 6 4" xfId="37584" xr:uid="{00000000-0005-0000-0000-0000697C0000}"/>
    <cellStyle name="Normal 41 9 7 7" xfId="24916" xr:uid="{00000000-0005-0000-0000-00006A7C0000}"/>
    <cellStyle name="Normal 41 9 7 7 2" xfId="46536" xr:uid="{00000000-0005-0000-0000-00006B7C0000}"/>
    <cellStyle name="Normal 41 9 7 8" xfId="18949" xr:uid="{00000000-0005-0000-0000-00006C7C0000}"/>
    <cellStyle name="Normal 41 9 7 8 2" xfId="40591" xr:uid="{00000000-0005-0000-0000-00006D7C0000}"/>
    <cellStyle name="Normal 41 9 7 9" xfId="31990" xr:uid="{00000000-0005-0000-0000-00006E7C0000}"/>
    <cellStyle name="Normal 41 9 8" xfId="12906" xr:uid="{00000000-0005-0000-0000-00006F7C0000}"/>
    <cellStyle name="Normal 41 9 8 2" xfId="13905" xr:uid="{00000000-0005-0000-0000-0000707C0000}"/>
    <cellStyle name="Normal 41 9 8 2 2" xfId="16990" xr:uid="{00000000-0005-0000-0000-0000717C0000}"/>
    <cellStyle name="Normal 41 9 8 2 2 2" xfId="28959" xr:uid="{00000000-0005-0000-0000-0000727C0000}"/>
    <cellStyle name="Normal 41 9 8 2 2 2 2" xfId="50565" xr:uid="{00000000-0005-0000-0000-0000737C0000}"/>
    <cellStyle name="Normal 41 9 8 2 2 3" xfId="22992" xr:uid="{00000000-0005-0000-0000-0000747C0000}"/>
    <cellStyle name="Normal 41 9 8 2 2 3 2" xfId="44629" xr:uid="{00000000-0005-0000-0000-0000757C0000}"/>
    <cellStyle name="Normal 41 9 8 2 2 4" xfId="38645" xr:uid="{00000000-0005-0000-0000-0000767C0000}"/>
    <cellStyle name="Normal 41 9 8 2 3" xfId="25977" xr:uid="{00000000-0005-0000-0000-0000777C0000}"/>
    <cellStyle name="Normal 41 9 8 2 3 2" xfId="47591" xr:uid="{00000000-0005-0000-0000-0000787C0000}"/>
    <cellStyle name="Normal 41 9 8 2 4" xfId="20010" xr:uid="{00000000-0005-0000-0000-0000797C0000}"/>
    <cellStyle name="Normal 41 9 8 2 4 2" xfId="41652" xr:uid="{00000000-0005-0000-0000-00007A7C0000}"/>
    <cellStyle name="Normal 41 9 8 2 5" xfId="35642" xr:uid="{00000000-0005-0000-0000-00007B7C0000}"/>
    <cellStyle name="Normal 41 9 8 3" xfId="14879" xr:uid="{00000000-0005-0000-0000-00007C7C0000}"/>
    <cellStyle name="Normal 41 9 8 3 2" xfId="17964" xr:uid="{00000000-0005-0000-0000-00007D7C0000}"/>
    <cellStyle name="Normal 41 9 8 3 2 2" xfId="29931" xr:uid="{00000000-0005-0000-0000-00007E7C0000}"/>
    <cellStyle name="Normal 41 9 8 3 2 2 2" xfId="51537" xr:uid="{00000000-0005-0000-0000-00007F7C0000}"/>
    <cellStyle name="Normal 41 9 8 3 2 3" xfId="23964" xr:uid="{00000000-0005-0000-0000-0000807C0000}"/>
    <cellStyle name="Normal 41 9 8 3 2 3 2" xfId="45601" xr:uid="{00000000-0005-0000-0000-0000817C0000}"/>
    <cellStyle name="Normal 41 9 8 3 2 4" xfId="39619" xr:uid="{00000000-0005-0000-0000-0000827C0000}"/>
    <cellStyle name="Normal 41 9 8 3 3" xfId="26949" xr:uid="{00000000-0005-0000-0000-0000837C0000}"/>
    <cellStyle name="Normal 41 9 8 3 3 2" xfId="48563" xr:uid="{00000000-0005-0000-0000-0000847C0000}"/>
    <cellStyle name="Normal 41 9 8 3 4" xfId="20982" xr:uid="{00000000-0005-0000-0000-0000857C0000}"/>
    <cellStyle name="Normal 41 9 8 3 4 2" xfId="42624" xr:uid="{00000000-0005-0000-0000-0000867C0000}"/>
    <cellStyle name="Normal 41 9 8 3 5" xfId="36616" xr:uid="{00000000-0005-0000-0000-0000877C0000}"/>
    <cellStyle name="Normal 41 9 8 4" xfId="16013" xr:uid="{00000000-0005-0000-0000-0000887C0000}"/>
    <cellStyle name="Normal 41 9 8 4 2" xfId="27983" xr:uid="{00000000-0005-0000-0000-0000897C0000}"/>
    <cellStyle name="Normal 41 9 8 4 2 2" xfId="49589" xr:uid="{00000000-0005-0000-0000-00008A7C0000}"/>
    <cellStyle name="Normal 41 9 8 4 3" xfId="22016" xr:uid="{00000000-0005-0000-0000-00008B7C0000}"/>
    <cellStyle name="Normal 41 9 8 4 3 2" xfId="43653" xr:uid="{00000000-0005-0000-0000-00008C7C0000}"/>
    <cellStyle name="Normal 41 9 8 4 4" xfId="37668" xr:uid="{00000000-0005-0000-0000-00008D7C0000}"/>
    <cellStyle name="Normal 41 9 8 5" xfId="25001" xr:uid="{00000000-0005-0000-0000-00008E7C0000}"/>
    <cellStyle name="Normal 41 9 8 5 2" xfId="46618" xr:uid="{00000000-0005-0000-0000-00008F7C0000}"/>
    <cellStyle name="Normal 41 9 8 6" xfId="19034" xr:uid="{00000000-0005-0000-0000-0000907C0000}"/>
    <cellStyle name="Normal 41 9 8 6 2" xfId="40676" xr:uid="{00000000-0005-0000-0000-0000917C0000}"/>
    <cellStyle name="Normal 41 9 8 7" xfId="34662" xr:uid="{00000000-0005-0000-0000-0000927C0000}"/>
    <cellStyle name="Normal 41 9 9" xfId="13226" xr:uid="{00000000-0005-0000-0000-0000937C0000}"/>
    <cellStyle name="Normal 41 9 9 2" xfId="14225" xr:uid="{00000000-0005-0000-0000-0000947C0000}"/>
    <cellStyle name="Normal 41 9 9 2 2" xfId="17310" xr:uid="{00000000-0005-0000-0000-0000957C0000}"/>
    <cellStyle name="Normal 41 9 9 2 2 2" xfId="29279" xr:uid="{00000000-0005-0000-0000-0000967C0000}"/>
    <cellStyle name="Normal 41 9 9 2 2 2 2" xfId="50885" xr:uid="{00000000-0005-0000-0000-0000977C0000}"/>
    <cellStyle name="Normal 41 9 9 2 2 3" xfId="23312" xr:uid="{00000000-0005-0000-0000-0000987C0000}"/>
    <cellStyle name="Normal 41 9 9 2 2 3 2" xfId="44949" xr:uid="{00000000-0005-0000-0000-0000997C0000}"/>
    <cellStyle name="Normal 41 9 9 2 2 4" xfId="38965" xr:uid="{00000000-0005-0000-0000-00009A7C0000}"/>
    <cellStyle name="Normal 41 9 9 2 3" xfId="26297" xr:uid="{00000000-0005-0000-0000-00009B7C0000}"/>
    <cellStyle name="Normal 41 9 9 2 3 2" xfId="47911" xr:uid="{00000000-0005-0000-0000-00009C7C0000}"/>
    <cellStyle name="Normal 41 9 9 2 4" xfId="20330" xr:uid="{00000000-0005-0000-0000-00009D7C0000}"/>
    <cellStyle name="Normal 41 9 9 2 4 2" xfId="41972" xr:uid="{00000000-0005-0000-0000-00009E7C0000}"/>
    <cellStyle name="Normal 41 9 9 2 5" xfId="35962" xr:uid="{00000000-0005-0000-0000-00009F7C0000}"/>
    <cellStyle name="Normal 41 9 9 3" xfId="15199" xr:uid="{00000000-0005-0000-0000-0000A07C0000}"/>
    <cellStyle name="Normal 41 9 9 3 2" xfId="18284" xr:uid="{00000000-0005-0000-0000-0000A17C0000}"/>
    <cellStyle name="Normal 41 9 9 3 2 2" xfId="30251" xr:uid="{00000000-0005-0000-0000-0000A27C0000}"/>
    <cellStyle name="Normal 41 9 9 3 2 2 2" xfId="51857" xr:uid="{00000000-0005-0000-0000-0000A37C0000}"/>
    <cellStyle name="Normal 41 9 9 3 2 3" xfId="24284" xr:uid="{00000000-0005-0000-0000-0000A47C0000}"/>
    <cellStyle name="Normal 41 9 9 3 2 3 2" xfId="45921" xr:uid="{00000000-0005-0000-0000-0000A57C0000}"/>
    <cellStyle name="Normal 41 9 9 3 2 4" xfId="39939" xr:uid="{00000000-0005-0000-0000-0000A67C0000}"/>
    <cellStyle name="Normal 41 9 9 3 3" xfId="27269" xr:uid="{00000000-0005-0000-0000-0000A77C0000}"/>
    <cellStyle name="Normal 41 9 9 3 3 2" xfId="48883" xr:uid="{00000000-0005-0000-0000-0000A87C0000}"/>
    <cellStyle name="Normal 41 9 9 3 4" xfId="21302" xr:uid="{00000000-0005-0000-0000-0000A97C0000}"/>
    <cellStyle name="Normal 41 9 9 3 4 2" xfId="42944" xr:uid="{00000000-0005-0000-0000-0000AA7C0000}"/>
    <cellStyle name="Normal 41 9 9 3 5" xfId="36936" xr:uid="{00000000-0005-0000-0000-0000AB7C0000}"/>
    <cellStyle name="Normal 41 9 9 4" xfId="16333" xr:uid="{00000000-0005-0000-0000-0000AC7C0000}"/>
    <cellStyle name="Normal 41 9 9 4 2" xfId="28303" xr:uid="{00000000-0005-0000-0000-0000AD7C0000}"/>
    <cellStyle name="Normal 41 9 9 4 2 2" xfId="49909" xr:uid="{00000000-0005-0000-0000-0000AE7C0000}"/>
    <cellStyle name="Normal 41 9 9 4 3" xfId="22336" xr:uid="{00000000-0005-0000-0000-0000AF7C0000}"/>
    <cellStyle name="Normal 41 9 9 4 3 2" xfId="43973" xr:uid="{00000000-0005-0000-0000-0000B07C0000}"/>
    <cellStyle name="Normal 41 9 9 4 4" xfId="37988" xr:uid="{00000000-0005-0000-0000-0000B17C0000}"/>
    <cellStyle name="Normal 41 9 9 5" xfId="25321" xr:uid="{00000000-0005-0000-0000-0000B27C0000}"/>
    <cellStyle name="Normal 41 9 9 5 2" xfId="46938" xr:uid="{00000000-0005-0000-0000-0000B37C0000}"/>
    <cellStyle name="Normal 41 9 9 6" xfId="19354" xr:uid="{00000000-0005-0000-0000-0000B47C0000}"/>
    <cellStyle name="Normal 41 9 9 6 2" xfId="40996" xr:uid="{00000000-0005-0000-0000-0000B57C0000}"/>
    <cellStyle name="Normal 41 9 9 7" xfId="34982" xr:uid="{00000000-0005-0000-0000-0000B67C0000}"/>
    <cellStyle name="Normal 42" xfId="2816" xr:uid="{00000000-0005-0000-0000-0000B77C0000}"/>
    <cellStyle name="Normal 42 10" xfId="7299" xr:uid="{00000000-0005-0000-0000-0000B87C0000}"/>
    <cellStyle name="Normal 42 11" xfId="7300" xr:uid="{00000000-0005-0000-0000-0000B97C0000}"/>
    <cellStyle name="Normal 42 12" xfId="7609" xr:uid="{00000000-0005-0000-0000-0000BA7C0000}"/>
    <cellStyle name="Normal 42 13" xfId="8212" xr:uid="{00000000-0005-0000-0000-0000BB7C0000}"/>
    <cellStyle name="Normal 42 14" xfId="7854" xr:uid="{00000000-0005-0000-0000-0000BC7C0000}"/>
    <cellStyle name="Normal 42 2" xfId="5671" xr:uid="{00000000-0005-0000-0000-0000BD7C0000}"/>
    <cellStyle name="Normal 42 3" xfId="6756" xr:uid="{00000000-0005-0000-0000-0000BE7C0000}"/>
    <cellStyle name="Normal 42 4" xfId="6497" xr:uid="{00000000-0005-0000-0000-0000BF7C0000}"/>
    <cellStyle name="Normal 42 5" xfId="7301" xr:uid="{00000000-0005-0000-0000-0000C07C0000}"/>
    <cellStyle name="Normal 42 6" xfId="7302" xr:uid="{00000000-0005-0000-0000-0000C17C0000}"/>
    <cellStyle name="Normal 42 7" xfId="7303" xr:uid="{00000000-0005-0000-0000-0000C27C0000}"/>
    <cellStyle name="Normal 42 8" xfId="7304" xr:uid="{00000000-0005-0000-0000-0000C37C0000}"/>
    <cellStyle name="Normal 42 9" xfId="7305" xr:uid="{00000000-0005-0000-0000-0000C47C0000}"/>
    <cellStyle name="Normal 43" xfId="2817" xr:uid="{00000000-0005-0000-0000-0000C57C0000}"/>
    <cellStyle name="Normal 43 10" xfId="5673" xr:uid="{00000000-0005-0000-0000-0000C67C0000}"/>
    <cellStyle name="Normal 43 11" xfId="5674" xr:uid="{00000000-0005-0000-0000-0000C77C0000}"/>
    <cellStyle name="Normal 43 12" xfId="5675" xr:uid="{00000000-0005-0000-0000-0000C87C0000}"/>
    <cellStyle name="Normal 43 13" xfId="5676" xr:uid="{00000000-0005-0000-0000-0000C97C0000}"/>
    <cellStyle name="Normal 43 14" xfId="5677" xr:uid="{00000000-0005-0000-0000-0000CA7C0000}"/>
    <cellStyle name="Normal 43 15" xfId="5678" xr:uid="{00000000-0005-0000-0000-0000CB7C0000}"/>
    <cellStyle name="Normal 43 16" xfId="5679" xr:uid="{00000000-0005-0000-0000-0000CC7C0000}"/>
    <cellStyle name="Normal 43 17" xfId="5680" xr:uid="{00000000-0005-0000-0000-0000CD7C0000}"/>
    <cellStyle name="Normal 43 18" xfId="5681" xr:uid="{00000000-0005-0000-0000-0000CE7C0000}"/>
    <cellStyle name="Normal 43 19" xfId="5682" xr:uid="{00000000-0005-0000-0000-0000CF7C0000}"/>
    <cellStyle name="Normal 43 2" xfId="5672" xr:uid="{00000000-0005-0000-0000-0000D07C0000}"/>
    <cellStyle name="Normal 43 2 2" xfId="5683" xr:uid="{00000000-0005-0000-0000-0000D17C0000}"/>
    <cellStyle name="Normal 43 2 3" xfId="6758" xr:uid="{00000000-0005-0000-0000-0000D27C0000}"/>
    <cellStyle name="Normal 43 2 4" xfId="6495" xr:uid="{00000000-0005-0000-0000-0000D37C0000}"/>
    <cellStyle name="Normal 43 2 5" xfId="7610" xr:uid="{00000000-0005-0000-0000-0000D47C0000}"/>
    <cellStyle name="Normal 43 2 6" xfId="8214" xr:uid="{00000000-0005-0000-0000-0000D57C0000}"/>
    <cellStyle name="Normal 43 2 7" xfId="7852" xr:uid="{00000000-0005-0000-0000-0000D67C0000}"/>
    <cellStyle name="Normal 43 20" xfId="5684" xr:uid="{00000000-0005-0000-0000-0000D77C0000}"/>
    <cellStyle name="Normal 43 21" xfId="5685" xr:uid="{00000000-0005-0000-0000-0000D87C0000}"/>
    <cellStyle name="Normal 43 22" xfId="5686" xr:uid="{00000000-0005-0000-0000-0000D97C0000}"/>
    <cellStyle name="Normal 43 23" xfId="6757" xr:uid="{00000000-0005-0000-0000-0000DA7C0000}"/>
    <cellStyle name="Normal 43 24" xfId="6496" xr:uid="{00000000-0005-0000-0000-0000DB7C0000}"/>
    <cellStyle name="Normal 43 25" xfId="8213" xr:uid="{00000000-0005-0000-0000-0000DC7C0000}"/>
    <cellStyle name="Normal 43 26" xfId="7853" xr:uid="{00000000-0005-0000-0000-0000DD7C0000}"/>
    <cellStyle name="Normal 43 3" xfId="5687" xr:uid="{00000000-0005-0000-0000-0000DE7C0000}"/>
    <cellStyle name="Normal 43 4" xfId="5688" xr:uid="{00000000-0005-0000-0000-0000DF7C0000}"/>
    <cellStyle name="Normal 43 5" xfId="5689" xr:uid="{00000000-0005-0000-0000-0000E07C0000}"/>
    <cellStyle name="Normal 43 6" xfId="5690" xr:uid="{00000000-0005-0000-0000-0000E17C0000}"/>
    <cellStyle name="Normal 43 7" xfId="5691" xr:uid="{00000000-0005-0000-0000-0000E27C0000}"/>
    <cellStyle name="Normal 43 8" xfId="5692" xr:uid="{00000000-0005-0000-0000-0000E37C0000}"/>
    <cellStyle name="Normal 43 9" xfId="5693" xr:uid="{00000000-0005-0000-0000-0000E47C0000}"/>
    <cellStyle name="Normal 44" xfId="2818" xr:uid="{00000000-0005-0000-0000-0000E57C0000}"/>
    <cellStyle name="Normal 44 2" xfId="5694" xr:uid="{00000000-0005-0000-0000-0000E67C0000}"/>
    <cellStyle name="Normal 44 3" xfId="6759" xr:uid="{00000000-0005-0000-0000-0000E77C0000}"/>
    <cellStyle name="Normal 44 4" xfId="6494" xr:uid="{00000000-0005-0000-0000-0000E87C0000}"/>
    <cellStyle name="Normal 44 5" xfId="8215" xr:uid="{00000000-0005-0000-0000-0000E97C0000}"/>
    <cellStyle name="Normal 44 6" xfId="7851" xr:uid="{00000000-0005-0000-0000-0000EA7C0000}"/>
    <cellStyle name="Normal 44 7" xfId="10290" xr:uid="{00000000-0005-0000-0000-0000EB7C0000}"/>
    <cellStyle name="Normal 45" xfId="2819" xr:uid="{00000000-0005-0000-0000-0000EC7C0000}"/>
    <cellStyle name="Normal 45 10" xfId="5696" xr:uid="{00000000-0005-0000-0000-0000ED7C0000}"/>
    <cellStyle name="Normal 45 11" xfId="5697" xr:uid="{00000000-0005-0000-0000-0000EE7C0000}"/>
    <cellStyle name="Normal 45 12" xfId="5698" xr:uid="{00000000-0005-0000-0000-0000EF7C0000}"/>
    <cellStyle name="Normal 45 13" xfId="5699" xr:uid="{00000000-0005-0000-0000-0000F07C0000}"/>
    <cellStyle name="Normal 45 14" xfId="5700" xr:uid="{00000000-0005-0000-0000-0000F17C0000}"/>
    <cellStyle name="Normal 45 15" xfId="3764" xr:uid="{00000000-0005-0000-0000-0000F27C0000}"/>
    <cellStyle name="Normal 45 16" xfId="5701" xr:uid="{00000000-0005-0000-0000-0000F37C0000}"/>
    <cellStyle name="Normal 45 17" xfId="5702" xr:uid="{00000000-0005-0000-0000-0000F47C0000}"/>
    <cellStyle name="Normal 45 18" xfId="5703" xr:uid="{00000000-0005-0000-0000-0000F57C0000}"/>
    <cellStyle name="Normal 45 19" xfId="5704" xr:uid="{00000000-0005-0000-0000-0000F67C0000}"/>
    <cellStyle name="Normal 45 2" xfId="5695" xr:uid="{00000000-0005-0000-0000-0000F77C0000}"/>
    <cellStyle name="Normal 45 2 2" xfId="5705" xr:uid="{00000000-0005-0000-0000-0000F87C0000}"/>
    <cellStyle name="Normal 45 2 3" xfId="6761" xr:uid="{00000000-0005-0000-0000-0000F97C0000}"/>
    <cellStyle name="Normal 45 2 4" xfId="6492" xr:uid="{00000000-0005-0000-0000-0000FA7C0000}"/>
    <cellStyle name="Normal 45 2 5" xfId="7611" xr:uid="{00000000-0005-0000-0000-0000FB7C0000}"/>
    <cellStyle name="Normal 45 2 6" xfId="8217" xr:uid="{00000000-0005-0000-0000-0000FC7C0000}"/>
    <cellStyle name="Normal 45 2 7" xfId="7849" xr:uid="{00000000-0005-0000-0000-0000FD7C0000}"/>
    <cellStyle name="Normal 45 20" xfId="5706" xr:uid="{00000000-0005-0000-0000-0000FE7C0000}"/>
    <cellStyle name="Normal 45 21" xfId="5707" xr:uid="{00000000-0005-0000-0000-0000FF7C0000}"/>
    <cellStyle name="Normal 45 22" xfId="5708" xr:uid="{00000000-0005-0000-0000-0000007D0000}"/>
    <cellStyle name="Normal 45 23" xfId="6760" xr:uid="{00000000-0005-0000-0000-0000017D0000}"/>
    <cellStyle name="Normal 45 24" xfId="6493" xr:uid="{00000000-0005-0000-0000-0000027D0000}"/>
    <cellStyle name="Normal 45 25" xfId="8216" xr:uid="{00000000-0005-0000-0000-0000037D0000}"/>
    <cellStyle name="Normal 45 26" xfId="7850" xr:uid="{00000000-0005-0000-0000-0000047D0000}"/>
    <cellStyle name="Normal 45 27" xfId="10291" xr:uid="{00000000-0005-0000-0000-0000057D0000}"/>
    <cellStyle name="Normal 45 3" xfId="5709" xr:uid="{00000000-0005-0000-0000-0000067D0000}"/>
    <cellStyle name="Normal 45 4" xfId="5710" xr:uid="{00000000-0005-0000-0000-0000077D0000}"/>
    <cellStyle name="Normal 45 5" xfId="5711" xr:uid="{00000000-0005-0000-0000-0000087D0000}"/>
    <cellStyle name="Normal 45 6" xfId="5712" xr:uid="{00000000-0005-0000-0000-0000097D0000}"/>
    <cellStyle name="Normal 45 7" xfId="5713" xr:uid="{00000000-0005-0000-0000-00000A7D0000}"/>
    <cellStyle name="Normal 45 8" xfId="5714" xr:uid="{00000000-0005-0000-0000-00000B7D0000}"/>
    <cellStyle name="Normal 45 9" xfId="5715" xr:uid="{00000000-0005-0000-0000-00000C7D0000}"/>
    <cellStyle name="Normal 46" xfId="2820" xr:uid="{00000000-0005-0000-0000-00000D7D0000}"/>
    <cellStyle name="Normal 46 10" xfId="5717" xr:uid="{00000000-0005-0000-0000-00000E7D0000}"/>
    <cellStyle name="Normal 46 11" xfId="5718" xr:uid="{00000000-0005-0000-0000-00000F7D0000}"/>
    <cellStyle name="Normal 46 12" xfId="5719" xr:uid="{00000000-0005-0000-0000-0000107D0000}"/>
    <cellStyle name="Normal 46 13" xfId="5720" xr:uid="{00000000-0005-0000-0000-0000117D0000}"/>
    <cellStyle name="Normal 46 14" xfId="5721" xr:uid="{00000000-0005-0000-0000-0000127D0000}"/>
    <cellStyle name="Normal 46 15" xfId="5722" xr:uid="{00000000-0005-0000-0000-0000137D0000}"/>
    <cellStyle name="Normal 46 16" xfId="5723" xr:uid="{00000000-0005-0000-0000-0000147D0000}"/>
    <cellStyle name="Normal 46 17" xfId="5724" xr:uid="{00000000-0005-0000-0000-0000157D0000}"/>
    <cellStyle name="Normal 46 18" xfId="5725" xr:uid="{00000000-0005-0000-0000-0000167D0000}"/>
    <cellStyle name="Normal 46 19" xfId="5726" xr:uid="{00000000-0005-0000-0000-0000177D0000}"/>
    <cellStyle name="Normal 46 2" xfId="5716" xr:uid="{00000000-0005-0000-0000-0000187D0000}"/>
    <cellStyle name="Normal 46 2 2" xfId="5727" xr:uid="{00000000-0005-0000-0000-0000197D0000}"/>
    <cellStyle name="Normal 46 2 3" xfId="6764" xr:uid="{00000000-0005-0000-0000-00001A7D0000}"/>
    <cellStyle name="Normal 46 2 4" xfId="6488" xr:uid="{00000000-0005-0000-0000-00001B7D0000}"/>
    <cellStyle name="Normal 46 2 5" xfId="7612" xr:uid="{00000000-0005-0000-0000-00001C7D0000}"/>
    <cellStyle name="Normal 46 2 6" xfId="8221" xr:uid="{00000000-0005-0000-0000-00001D7D0000}"/>
    <cellStyle name="Normal 46 2 7" xfId="7821" xr:uid="{00000000-0005-0000-0000-00001E7D0000}"/>
    <cellStyle name="Normal 46 20" xfId="5728" xr:uid="{00000000-0005-0000-0000-00001F7D0000}"/>
    <cellStyle name="Normal 46 21" xfId="5729" xr:uid="{00000000-0005-0000-0000-0000207D0000}"/>
    <cellStyle name="Normal 46 22" xfId="5730" xr:uid="{00000000-0005-0000-0000-0000217D0000}"/>
    <cellStyle name="Normal 46 23" xfId="6762" xr:uid="{00000000-0005-0000-0000-0000227D0000}"/>
    <cellStyle name="Normal 46 24" xfId="6490" xr:uid="{00000000-0005-0000-0000-0000237D0000}"/>
    <cellStyle name="Normal 46 25" xfId="8219" xr:uid="{00000000-0005-0000-0000-0000247D0000}"/>
    <cellStyle name="Normal 46 26" xfId="7847" xr:uid="{00000000-0005-0000-0000-0000257D0000}"/>
    <cellStyle name="Normal 46 27" xfId="10292" xr:uid="{00000000-0005-0000-0000-0000267D0000}"/>
    <cellStyle name="Normal 46 3" xfId="5731" xr:uid="{00000000-0005-0000-0000-0000277D0000}"/>
    <cellStyle name="Normal 46 4" xfId="5732" xr:uid="{00000000-0005-0000-0000-0000287D0000}"/>
    <cellStyle name="Normal 46 5" xfId="5733" xr:uid="{00000000-0005-0000-0000-0000297D0000}"/>
    <cellStyle name="Normal 46 6" xfId="5734" xr:uid="{00000000-0005-0000-0000-00002A7D0000}"/>
    <cellStyle name="Normal 46 7" xfId="5735" xr:uid="{00000000-0005-0000-0000-00002B7D0000}"/>
    <cellStyle name="Normal 46 8" xfId="5736" xr:uid="{00000000-0005-0000-0000-00002C7D0000}"/>
    <cellStyle name="Normal 46 9" xfId="5737" xr:uid="{00000000-0005-0000-0000-00002D7D0000}"/>
    <cellStyle name="Normal 47" xfId="2821" xr:uid="{00000000-0005-0000-0000-00002E7D0000}"/>
    <cellStyle name="Normal 47 10" xfId="5739" xr:uid="{00000000-0005-0000-0000-00002F7D0000}"/>
    <cellStyle name="Normal 47 10 10" xfId="13584" xr:uid="{00000000-0005-0000-0000-0000307D0000}"/>
    <cellStyle name="Normal 47 10 10 2" xfId="16670" xr:uid="{00000000-0005-0000-0000-0000317D0000}"/>
    <cellStyle name="Normal 47 10 10 2 2" xfId="28640" xr:uid="{00000000-0005-0000-0000-0000327D0000}"/>
    <cellStyle name="Normal 47 10 10 2 2 2" xfId="50246" xr:uid="{00000000-0005-0000-0000-0000337D0000}"/>
    <cellStyle name="Normal 47 10 10 2 3" xfId="22673" xr:uid="{00000000-0005-0000-0000-0000347D0000}"/>
    <cellStyle name="Normal 47 10 10 2 3 2" xfId="44310" xr:uid="{00000000-0005-0000-0000-0000357D0000}"/>
    <cellStyle name="Normal 47 10 10 2 4" xfId="38325" xr:uid="{00000000-0005-0000-0000-0000367D0000}"/>
    <cellStyle name="Normal 47 10 10 3" xfId="25658" xr:uid="{00000000-0005-0000-0000-0000377D0000}"/>
    <cellStyle name="Normal 47 10 10 3 2" xfId="47272" xr:uid="{00000000-0005-0000-0000-0000387D0000}"/>
    <cellStyle name="Normal 47 10 10 4" xfId="19691" xr:uid="{00000000-0005-0000-0000-0000397D0000}"/>
    <cellStyle name="Normal 47 10 10 4 2" xfId="41333" xr:uid="{00000000-0005-0000-0000-00003A7D0000}"/>
    <cellStyle name="Normal 47 10 10 5" xfId="35321" xr:uid="{00000000-0005-0000-0000-00003B7D0000}"/>
    <cellStyle name="Normal 47 10 11" xfId="14559" xr:uid="{00000000-0005-0000-0000-00003C7D0000}"/>
    <cellStyle name="Normal 47 10 11 2" xfId="17644" xr:uid="{00000000-0005-0000-0000-00003D7D0000}"/>
    <cellStyle name="Normal 47 10 11 2 2" xfId="29612" xr:uid="{00000000-0005-0000-0000-00003E7D0000}"/>
    <cellStyle name="Normal 47 10 11 2 2 2" xfId="51218" xr:uid="{00000000-0005-0000-0000-00003F7D0000}"/>
    <cellStyle name="Normal 47 10 11 2 3" xfId="23645" xr:uid="{00000000-0005-0000-0000-0000407D0000}"/>
    <cellStyle name="Normal 47 10 11 2 3 2" xfId="45282" xr:uid="{00000000-0005-0000-0000-0000417D0000}"/>
    <cellStyle name="Normal 47 10 11 2 4" xfId="39299" xr:uid="{00000000-0005-0000-0000-0000427D0000}"/>
    <cellStyle name="Normal 47 10 11 3" xfId="26630" xr:uid="{00000000-0005-0000-0000-0000437D0000}"/>
    <cellStyle name="Normal 47 10 11 3 2" xfId="48244" xr:uid="{00000000-0005-0000-0000-0000447D0000}"/>
    <cellStyle name="Normal 47 10 11 4" xfId="20663" xr:uid="{00000000-0005-0000-0000-0000457D0000}"/>
    <cellStyle name="Normal 47 10 11 4 2" xfId="42305" xr:uid="{00000000-0005-0000-0000-0000467D0000}"/>
    <cellStyle name="Normal 47 10 11 5" xfId="36296" xr:uid="{00000000-0005-0000-0000-0000477D0000}"/>
    <cellStyle name="Normal 47 10 12" xfId="15672" xr:uid="{00000000-0005-0000-0000-0000487D0000}"/>
    <cellStyle name="Normal 47 10 12 2" xfId="27644" xr:uid="{00000000-0005-0000-0000-0000497D0000}"/>
    <cellStyle name="Normal 47 10 12 2 2" xfId="49250" xr:uid="{00000000-0005-0000-0000-00004A7D0000}"/>
    <cellStyle name="Normal 47 10 12 3" xfId="21677" xr:uid="{00000000-0005-0000-0000-00004B7D0000}"/>
    <cellStyle name="Normal 47 10 12 3 2" xfId="43314" xr:uid="{00000000-0005-0000-0000-00004C7D0000}"/>
    <cellStyle name="Normal 47 10 12 4" xfId="37327" xr:uid="{00000000-0005-0000-0000-00004D7D0000}"/>
    <cellStyle name="Normal 47 10 13" xfId="24659" xr:uid="{00000000-0005-0000-0000-00004E7D0000}"/>
    <cellStyle name="Normal 47 10 13 2" xfId="46279" xr:uid="{00000000-0005-0000-0000-00004F7D0000}"/>
    <cellStyle name="Normal 47 10 14" xfId="18692" xr:uid="{00000000-0005-0000-0000-0000507D0000}"/>
    <cellStyle name="Normal 47 10 14 2" xfId="40334" xr:uid="{00000000-0005-0000-0000-0000517D0000}"/>
    <cellStyle name="Normal 47 10 15" xfId="31257" xr:uid="{00000000-0005-0000-0000-0000527D0000}"/>
    <cellStyle name="Normal 47 10 2" xfId="7306" xr:uid="{00000000-0005-0000-0000-0000537D0000}"/>
    <cellStyle name="Normal 47 10 2 2" xfId="12996" xr:uid="{00000000-0005-0000-0000-0000547D0000}"/>
    <cellStyle name="Normal 47 10 2 2 2" xfId="13995" xr:uid="{00000000-0005-0000-0000-0000557D0000}"/>
    <cellStyle name="Normal 47 10 2 2 2 2" xfId="17080" xr:uid="{00000000-0005-0000-0000-0000567D0000}"/>
    <cellStyle name="Normal 47 10 2 2 2 2 2" xfId="29049" xr:uid="{00000000-0005-0000-0000-0000577D0000}"/>
    <cellStyle name="Normal 47 10 2 2 2 2 2 2" xfId="50655" xr:uid="{00000000-0005-0000-0000-0000587D0000}"/>
    <cellStyle name="Normal 47 10 2 2 2 2 3" xfId="23082" xr:uid="{00000000-0005-0000-0000-0000597D0000}"/>
    <cellStyle name="Normal 47 10 2 2 2 2 3 2" xfId="44719" xr:uid="{00000000-0005-0000-0000-00005A7D0000}"/>
    <cellStyle name="Normal 47 10 2 2 2 2 4" xfId="38735" xr:uid="{00000000-0005-0000-0000-00005B7D0000}"/>
    <cellStyle name="Normal 47 10 2 2 2 3" xfId="26067" xr:uid="{00000000-0005-0000-0000-00005C7D0000}"/>
    <cellStyle name="Normal 47 10 2 2 2 3 2" xfId="47681" xr:uid="{00000000-0005-0000-0000-00005D7D0000}"/>
    <cellStyle name="Normal 47 10 2 2 2 4" xfId="20100" xr:uid="{00000000-0005-0000-0000-00005E7D0000}"/>
    <cellStyle name="Normal 47 10 2 2 2 4 2" xfId="41742" xr:uid="{00000000-0005-0000-0000-00005F7D0000}"/>
    <cellStyle name="Normal 47 10 2 2 2 5" xfId="35732" xr:uid="{00000000-0005-0000-0000-0000607D0000}"/>
    <cellStyle name="Normal 47 10 2 2 3" xfId="14969" xr:uid="{00000000-0005-0000-0000-0000617D0000}"/>
    <cellStyle name="Normal 47 10 2 2 3 2" xfId="18054" xr:uid="{00000000-0005-0000-0000-0000627D0000}"/>
    <cellStyle name="Normal 47 10 2 2 3 2 2" xfId="30021" xr:uid="{00000000-0005-0000-0000-0000637D0000}"/>
    <cellStyle name="Normal 47 10 2 2 3 2 2 2" xfId="51627" xr:uid="{00000000-0005-0000-0000-0000647D0000}"/>
    <cellStyle name="Normal 47 10 2 2 3 2 3" xfId="24054" xr:uid="{00000000-0005-0000-0000-0000657D0000}"/>
    <cellStyle name="Normal 47 10 2 2 3 2 3 2" xfId="45691" xr:uid="{00000000-0005-0000-0000-0000667D0000}"/>
    <cellStyle name="Normal 47 10 2 2 3 2 4" xfId="39709" xr:uid="{00000000-0005-0000-0000-0000677D0000}"/>
    <cellStyle name="Normal 47 10 2 2 3 3" xfId="27039" xr:uid="{00000000-0005-0000-0000-0000687D0000}"/>
    <cellStyle name="Normal 47 10 2 2 3 3 2" xfId="48653" xr:uid="{00000000-0005-0000-0000-0000697D0000}"/>
    <cellStyle name="Normal 47 10 2 2 3 4" xfId="21072" xr:uid="{00000000-0005-0000-0000-00006A7D0000}"/>
    <cellStyle name="Normal 47 10 2 2 3 4 2" xfId="42714" xr:uid="{00000000-0005-0000-0000-00006B7D0000}"/>
    <cellStyle name="Normal 47 10 2 2 3 5" xfId="36706" xr:uid="{00000000-0005-0000-0000-00006C7D0000}"/>
    <cellStyle name="Normal 47 10 2 2 4" xfId="16103" xr:uid="{00000000-0005-0000-0000-00006D7D0000}"/>
    <cellStyle name="Normal 47 10 2 2 4 2" xfId="28073" xr:uid="{00000000-0005-0000-0000-00006E7D0000}"/>
    <cellStyle name="Normal 47 10 2 2 4 2 2" xfId="49679" xr:uid="{00000000-0005-0000-0000-00006F7D0000}"/>
    <cellStyle name="Normal 47 10 2 2 4 3" xfId="22106" xr:uid="{00000000-0005-0000-0000-0000707D0000}"/>
    <cellStyle name="Normal 47 10 2 2 4 3 2" xfId="43743" xr:uid="{00000000-0005-0000-0000-0000717D0000}"/>
    <cellStyle name="Normal 47 10 2 2 4 4" xfId="37758" xr:uid="{00000000-0005-0000-0000-0000727D0000}"/>
    <cellStyle name="Normal 47 10 2 2 5" xfId="25091" xr:uid="{00000000-0005-0000-0000-0000737D0000}"/>
    <cellStyle name="Normal 47 10 2 2 5 2" xfId="46708" xr:uid="{00000000-0005-0000-0000-0000747D0000}"/>
    <cellStyle name="Normal 47 10 2 2 6" xfId="19124" xr:uid="{00000000-0005-0000-0000-0000757D0000}"/>
    <cellStyle name="Normal 47 10 2 2 6 2" xfId="40766" xr:uid="{00000000-0005-0000-0000-0000767D0000}"/>
    <cellStyle name="Normal 47 10 2 2 7" xfId="34752" xr:uid="{00000000-0005-0000-0000-0000777D0000}"/>
    <cellStyle name="Normal 47 10 2 3" xfId="13316" xr:uid="{00000000-0005-0000-0000-0000787D0000}"/>
    <cellStyle name="Normal 47 10 2 3 2" xfId="14315" xr:uid="{00000000-0005-0000-0000-0000797D0000}"/>
    <cellStyle name="Normal 47 10 2 3 2 2" xfId="17400" xr:uid="{00000000-0005-0000-0000-00007A7D0000}"/>
    <cellStyle name="Normal 47 10 2 3 2 2 2" xfId="29369" xr:uid="{00000000-0005-0000-0000-00007B7D0000}"/>
    <cellStyle name="Normal 47 10 2 3 2 2 2 2" xfId="50975" xr:uid="{00000000-0005-0000-0000-00007C7D0000}"/>
    <cellStyle name="Normal 47 10 2 3 2 2 3" xfId="23402" xr:uid="{00000000-0005-0000-0000-00007D7D0000}"/>
    <cellStyle name="Normal 47 10 2 3 2 2 3 2" xfId="45039" xr:uid="{00000000-0005-0000-0000-00007E7D0000}"/>
    <cellStyle name="Normal 47 10 2 3 2 2 4" xfId="39055" xr:uid="{00000000-0005-0000-0000-00007F7D0000}"/>
    <cellStyle name="Normal 47 10 2 3 2 3" xfId="26387" xr:uid="{00000000-0005-0000-0000-0000807D0000}"/>
    <cellStyle name="Normal 47 10 2 3 2 3 2" xfId="48001" xr:uid="{00000000-0005-0000-0000-0000817D0000}"/>
    <cellStyle name="Normal 47 10 2 3 2 4" xfId="20420" xr:uid="{00000000-0005-0000-0000-0000827D0000}"/>
    <cellStyle name="Normal 47 10 2 3 2 4 2" xfId="42062" xr:uid="{00000000-0005-0000-0000-0000837D0000}"/>
    <cellStyle name="Normal 47 10 2 3 2 5" xfId="36052" xr:uid="{00000000-0005-0000-0000-0000847D0000}"/>
    <cellStyle name="Normal 47 10 2 3 3" xfId="15289" xr:uid="{00000000-0005-0000-0000-0000857D0000}"/>
    <cellStyle name="Normal 47 10 2 3 3 2" xfId="18374" xr:uid="{00000000-0005-0000-0000-0000867D0000}"/>
    <cellStyle name="Normal 47 10 2 3 3 2 2" xfId="30341" xr:uid="{00000000-0005-0000-0000-0000877D0000}"/>
    <cellStyle name="Normal 47 10 2 3 3 2 2 2" xfId="51947" xr:uid="{00000000-0005-0000-0000-0000887D0000}"/>
    <cellStyle name="Normal 47 10 2 3 3 2 3" xfId="24374" xr:uid="{00000000-0005-0000-0000-0000897D0000}"/>
    <cellStyle name="Normal 47 10 2 3 3 2 3 2" xfId="46011" xr:uid="{00000000-0005-0000-0000-00008A7D0000}"/>
    <cellStyle name="Normal 47 10 2 3 3 2 4" xfId="40029" xr:uid="{00000000-0005-0000-0000-00008B7D0000}"/>
    <cellStyle name="Normal 47 10 2 3 3 3" xfId="27359" xr:uid="{00000000-0005-0000-0000-00008C7D0000}"/>
    <cellStyle name="Normal 47 10 2 3 3 3 2" xfId="48973" xr:uid="{00000000-0005-0000-0000-00008D7D0000}"/>
    <cellStyle name="Normal 47 10 2 3 3 4" xfId="21392" xr:uid="{00000000-0005-0000-0000-00008E7D0000}"/>
    <cellStyle name="Normal 47 10 2 3 3 4 2" xfId="43034" xr:uid="{00000000-0005-0000-0000-00008F7D0000}"/>
    <cellStyle name="Normal 47 10 2 3 3 5" xfId="37026" xr:uid="{00000000-0005-0000-0000-0000907D0000}"/>
    <cellStyle name="Normal 47 10 2 3 4" xfId="16423" xr:uid="{00000000-0005-0000-0000-0000917D0000}"/>
    <cellStyle name="Normal 47 10 2 3 4 2" xfId="28393" xr:uid="{00000000-0005-0000-0000-0000927D0000}"/>
    <cellStyle name="Normal 47 10 2 3 4 2 2" xfId="49999" xr:uid="{00000000-0005-0000-0000-0000937D0000}"/>
    <cellStyle name="Normal 47 10 2 3 4 3" xfId="22426" xr:uid="{00000000-0005-0000-0000-0000947D0000}"/>
    <cellStyle name="Normal 47 10 2 3 4 3 2" xfId="44063" xr:uid="{00000000-0005-0000-0000-0000957D0000}"/>
    <cellStyle name="Normal 47 10 2 3 4 4" xfId="38078" xr:uid="{00000000-0005-0000-0000-0000967D0000}"/>
    <cellStyle name="Normal 47 10 2 3 5" xfId="25411" xr:uid="{00000000-0005-0000-0000-0000977D0000}"/>
    <cellStyle name="Normal 47 10 2 3 5 2" xfId="47028" xr:uid="{00000000-0005-0000-0000-0000987D0000}"/>
    <cellStyle name="Normal 47 10 2 3 6" xfId="19444" xr:uid="{00000000-0005-0000-0000-0000997D0000}"/>
    <cellStyle name="Normal 47 10 2 3 6 2" xfId="41086" xr:uid="{00000000-0005-0000-0000-00009A7D0000}"/>
    <cellStyle name="Normal 47 10 2 3 7" xfId="35072" xr:uid="{00000000-0005-0000-0000-00009B7D0000}"/>
    <cellStyle name="Normal 47 10 2 4" xfId="13674" xr:uid="{00000000-0005-0000-0000-00009C7D0000}"/>
    <cellStyle name="Normal 47 10 2 4 2" xfId="16760" xr:uid="{00000000-0005-0000-0000-00009D7D0000}"/>
    <cellStyle name="Normal 47 10 2 4 2 2" xfId="28729" xr:uid="{00000000-0005-0000-0000-00009E7D0000}"/>
    <cellStyle name="Normal 47 10 2 4 2 2 2" xfId="50335" xr:uid="{00000000-0005-0000-0000-00009F7D0000}"/>
    <cellStyle name="Normal 47 10 2 4 2 3" xfId="22762" xr:uid="{00000000-0005-0000-0000-0000A07D0000}"/>
    <cellStyle name="Normal 47 10 2 4 2 3 2" xfId="44399" xr:uid="{00000000-0005-0000-0000-0000A17D0000}"/>
    <cellStyle name="Normal 47 10 2 4 2 4" xfId="38415" xr:uid="{00000000-0005-0000-0000-0000A27D0000}"/>
    <cellStyle name="Normal 47 10 2 4 3" xfId="25747" xr:uid="{00000000-0005-0000-0000-0000A37D0000}"/>
    <cellStyle name="Normal 47 10 2 4 3 2" xfId="47361" xr:uid="{00000000-0005-0000-0000-0000A47D0000}"/>
    <cellStyle name="Normal 47 10 2 4 4" xfId="19780" xr:uid="{00000000-0005-0000-0000-0000A57D0000}"/>
    <cellStyle name="Normal 47 10 2 4 4 2" xfId="41422" xr:uid="{00000000-0005-0000-0000-0000A67D0000}"/>
    <cellStyle name="Normal 47 10 2 4 5" xfId="35411" xr:uid="{00000000-0005-0000-0000-0000A77D0000}"/>
    <cellStyle name="Normal 47 10 2 5" xfId="14648" xr:uid="{00000000-0005-0000-0000-0000A87D0000}"/>
    <cellStyle name="Normal 47 10 2 5 2" xfId="17733" xr:uid="{00000000-0005-0000-0000-0000A97D0000}"/>
    <cellStyle name="Normal 47 10 2 5 2 2" xfId="29701" xr:uid="{00000000-0005-0000-0000-0000AA7D0000}"/>
    <cellStyle name="Normal 47 10 2 5 2 2 2" xfId="51307" xr:uid="{00000000-0005-0000-0000-0000AB7D0000}"/>
    <cellStyle name="Normal 47 10 2 5 2 3" xfId="23734" xr:uid="{00000000-0005-0000-0000-0000AC7D0000}"/>
    <cellStyle name="Normal 47 10 2 5 2 3 2" xfId="45371" xr:uid="{00000000-0005-0000-0000-0000AD7D0000}"/>
    <cellStyle name="Normal 47 10 2 5 2 4" xfId="39388" xr:uid="{00000000-0005-0000-0000-0000AE7D0000}"/>
    <cellStyle name="Normal 47 10 2 5 3" xfId="26719" xr:uid="{00000000-0005-0000-0000-0000AF7D0000}"/>
    <cellStyle name="Normal 47 10 2 5 3 2" xfId="48333" xr:uid="{00000000-0005-0000-0000-0000B07D0000}"/>
    <cellStyle name="Normal 47 10 2 5 4" xfId="20752" xr:uid="{00000000-0005-0000-0000-0000B17D0000}"/>
    <cellStyle name="Normal 47 10 2 5 4 2" xfId="42394" xr:uid="{00000000-0005-0000-0000-0000B27D0000}"/>
    <cellStyle name="Normal 47 10 2 5 5" xfId="36385" xr:uid="{00000000-0005-0000-0000-0000B37D0000}"/>
    <cellStyle name="Normal 47 10 2 6" xfId="15761" xr:uid="{00000000-0005-0000-0000-0000B47D0000}"/>
    <cellStyle name="Normal 47 10 2 6 2" xfId="27733" xr:uid="{00000000-0005-0000-0000-0000B57D0000}"/>
    <cellStyle name="Normal 47 10 2 6 2 2" xfId="49339" xr:uid="{00000000-0005-0000-0000-0000B67D0000}"/>
    <cellStyle name="Normal 47 10 2 6 3" xfId="21766" xr:uid="{00000000-0005-0000-0000-0000B77D0000}"/>
    <cellStyle name="Normal 47 10 2 6 3 2" xfId="43403" xr:uid="{00000000-0005-0000-0000-0000B87D0000}"/>
    <cellStyle name="Normal 47 10 2 6 4" xfId="37416" xr:uid="{00000000-0005-0000-0000-0000B97D0000}"/>
    <cellStyle name="Normal 47 10 2 7" xfId="24748" xr:uid="{00000000-0005-0000-0000-0000BA7D0000}"/>
    <cellStyle name="Normal 47 10 2 7 2" xfId="46368" xr:uid="{00000000-0005-0000-0000-0000BB7D0000}"/>
    <cellStyle name="Normal 47 10 2 8" xfId="18781" xr:uid="{00000000-0005-0000-0000-0000BC7D0000}"/>
    <cellStyle name="Normal 47 10 2 8 2" xfId="40423" xr:uid="{00000000-0005-0000-0000-0000BD7D0000}"/>
    <cellStyle name="Normal 47 10 2 9" xfId="31594" xr:uid="{00000000-0005-0000-0000-0000BE7D0000}"/>
    <cellStyle name="Normal 47 10 3" xfId="7009" xr:uid="{00000000-0005-0000-0000-0000BF7D0000}"/>
    <cellStyle name="Normal 47 10 3 2" xfId="12952" xr:uid="{00000000-0005-0000-0000-0000C07D0000}"/>
    <cellStyle name="Normal 47 10 3 2 2" xfId="13951" xr:uid="{00000000-0005-0000-0000-0000C17D0000}"/>
    <cellStyle name="Normal 47 10 3 2 2 2" xfId="17036" xr:uid="{00000000-0005-0000-0000-0000C27D0000}"/>
    <cellStyle name="Normal 47 10 3 2 2 2 2" xfId="29005" xr:uid="{00000000-0005-0000-0000-0000C37D0000}"/>
    <cellStyle name="Normal 47 10 3 2 2 2 2 2" xfId="50611" xr:uid="{00000000-0005-0000-0000-0000C47D0000}"/>
    <cellStyle name="Normal 47 10 3 2 2 2 3" xfId="23038" xr:uid="{00000000-0005-0000-0000-0000C57D0000}"/>
    <cellStyle name="Normal 47 10 3 2 2 2 3 2" xfId="44675" xr:uid="{00000000-0005-0000-0000-0000C67D0000}"/>
    <cellStyle name="Normal 47 10 3 2 2 2 4" xfId="38691" xr:uid="{00000000-0005-0000-0000-0000C77D0000}"/>
    <cellStyle name="Normal 47 10 3 2 2 3" xfId="26023" xr:uid="{00000000-0005-0000-0000-0000C87D0000}"/>
    <cellStyle name="Normal 47 10 3 2 2 3 2" xfId="47637" xr:uid="{00000000-0005-0000-0000-0000C97D0000}"/>
    <cellStyle name="Normal 47 10 3 2 2 4" xfId="20056" xr:uid="{00000000-0005-0000-0000-0000CA7D0000}"/>
    <cellStyle name="Normal 47 10 3 2 2 4 2" xfId="41698" xr:uid="{00000000-0005-0000-0000-0000CB7D0000}"/>
    <cellStyle name="Normal 47 10 3 2 2 5" xfId="35688" xr:uid="{00000000-0005-0000-0000-0000CC7D0000}"/>
    <cellStyle name="Normal 47 10 3 2 3" xfId="14925" xr:uid="{00000000-0005-0000-0000-0000CD7D0000}"/>
    <cellStyle name="Normal 47 10 3 2 3 2" xfId="18010" xr:uid="{00000000-0005-0000-0000-0000CE7D0000}"/>
    <cellStyle name="Normal 47 10 3 2 3 2 2" xfId="29977" xr:uid="{00000000-0005-0000-0000-0000CF7D0000}"/>
    <cellStyle name="Normal 47 10 3 2 3 2 2 2" xfId="51583" xr:uid="{00000000-0005-0000-0000-0000D07D0000}"/>
    <cellStyle name="Normal 47 10 3 2 3 2 3" xfId="24010" xr:uid="{00000000-0005-0000-0000-0000D17D0000}"/>
    <cellStyle name="Normal 47 10 3 2 3 2 3 2" xfId="45647" xr:uid="{00000000-0005-0000-0000-0000D27D0000}"/>
    <cellStyle name="Normal 47 10 3 2 3 2 4" xfId="39665" xr:uid="{00000000-0005-0000-0000-0000D37D0000}"/>
    <cellStyle name="Normal 47 10 3 2 3 3" xfId="26995" xr:uid="{00000000-0005-0000-0000-0000D47D0000}"/>
    <cellStyle name="Normal 47 10 3 2 3 3 2" xfId="48609" xr:uid="{00000000-0005-0000-0000-0000D57D0000}"/>
    <cellStyle name="Normal 47 10 3 2 3 4" xfId="21028" xr:uid="{00000000-0005-0000-0000-0000D67D0000}"/>
    <cellStyle name="Normal 47 10 3 2 3 4 2" xfId="42670" xr:uid="{00000000-0005-0000-0000-0000D77D0000}"/>
    <cellStyle name="Normal 47 10 3 2 3 5" xfId="36662" xr:uid="{00000000-0005-0000-0000-0000D87D0000}"/>
    <cellStyle name="Normal 47 10 3 2 4" xfId="16059" xr:uid="{00000000-0005-0000-0000-0000D97D0000}"/>
    <cellStyle name="Normal 47 10 3 2 4 2" xfId="28029" xr:uid="{00000000-0005-0000-0000-0000DA7D0000}"/>
    <cellStyle name="Normal 47 10 3 2 4 2 2" xfId="49635" xr:uid="{00000000-0005-0000-0000-0000DB7D0000}"/>
    <cellStyle name="Normal 47 10 3 2 4 3" xfId="22062" xr:uid="{00000000-0005-0000-0000-0000DC7D0000}"/>
    <cellStyle name="Normal 47 10 3 2 4 3 2" xfId="43699" xr:uid="{00000000-0005-0000-0000-0000DD7D0000}"/>
    <cellStyle name="Normal 47 10 3 2 4 4" xfId="37714" xr:uid="{00000000-0005-0000-0000-0000DE7D0000}"/>
    <cellStyle name="Normal 47 10 3 2 5" xfId="25047" xr:uid="{00000000-0005-0000-0000-0000DF7D0000}"/>
    <cellStyle name="Normal 47 10 3 2 5 2" xfId="46664" xr:uid="{00000000-0005-0000-0000-0000E07D0000}"/>
    <cellStyle name="Normal 47 10 3 2 6" xfId="19080" xr:uid="{00000000-0005-0000-0000-0000E17D0000}"/>
    <cellStyle name="Normal 47 10 3 2 6 2" xfId="40722" xr:uid="{00000000-0005-0000-0000-0000E27D0000}"/>
    <cellStyle name="Normal 47 10 3 2 7" xfId="34708" xr:uid="{00000000-0005-0000-0000-0000E37D0000}"/>
    <cellStyle name="Normal 47 10 3 3" xfId="13272" xr:uid="{00000000-0005-0000-0000-0000E47D0000}"/>
    <cellStyle name="Normal 47 10 3 3 2" xfId="14271" xr:uid="{00000000-0005-0000-0000-0000E57D0000}"/>
    <cellStyle name="Normal 47 10 3 3 2 2" xfId="17356" xr:uid="{00000000-0005-0000-0000-0000E67D0000}"/>
    <cellStyle name="Normal 47 10 3 3 2 2 2" xfId="29325" xr:uid="{00000000-0005-0000-0000-0000E77D0000}"/>
    <cellStyle name="Normal 47 10 3 3 2 2 2 2" xfId="50931" xr:uid="{00000000-0005-0000-0000-0000E87D0000}"/>
    <cellStyle name="Normal 47 10 3 3 2 2 3" xfId="23358" xr:uid="{00000000-0005-0000-0000-0000E97D0000}"/>
    <cellStyle name="Normal 47 10 3 3 2 2 3 2" xfId="44995" xr:uid="{00000000-0005-0000-0000-0000EA7D0000}"/>
    <cellStyle name="Normal 47 10 3 3 2 2 4" xfId="39011" xr:uid="{00000000-0005-0000-0000-0000EB7D0000}"/>
    <cellStyle name="Normal 47 10 3 3 2 3" xfId="26343" xr:uid="{00000000-0005-0000-0000-0000EC7D0000}"/>
    <cellStyle name="Normal 47 10 3 3 2 3 2" xfId="47957" xr:uid="{00000000-0005-0000-0000-0000ED7D0000}"/>
    <cellStyle name="Normal 47 10 3 3 2 4" xfId="20376" xr:uid="{00000000-0005-0000-0000-0000EE7D0000}"/>
    <cellStyle name="Normal 47 10 3 3 2 4 2" xfId="42018" xr:uid="{00000000-0005-0000-0000-0000EF7D0000}"/>
    <cellStyle name="Normal 47 10 3 3 2 5" xfId="36008" xr:uid="{00000000-0005-0000-0000-0000F07D0000}"/>
    <cellStyle name="Normal 47 10 3 3 3" xfId="15245" xr:uid="{00000000-0005-0000-0000-0000F17D0000}"/>
    <cellStyle name="Normal 47 10 3 3 3 2" xfId="18330" xr:uid="{00000000-0005-0000-0000-0000F27D0000}"/>
    <cellStyle name="Normal 47 10 3 3 3 2 2" xfId="30297" xr:uid="{00000000-0005-0000-0000-0000F37D0000}"/>
    <cellStyle name="Normal 47 10 3 3 3 2 2 2" xfId="51903" xr:uid="{00000000-0005-0000-0000-0000F47D0000}"/>
    <cellStyle name="Normal 47 10 3 3 3 2 3" xfId="24330" xr:uid="{00000000-0005-0000-0000-0000F57D0000}"/>
    <cellStyle name="Normal 47 10 3 3 3 2 3 2" xfId="45967" xr:uid="{00000000-0005-0000-0000-0000F67D0000}"/>
    <cellStyle name="Normal 47 10 3 3 3 2 4" xfId="39985" xr:uid="{00000000-0005-0000-0000-0000F77D0000}"/>
    <cellStyle name="Normal 47 10 3 3 3 3" xfId="27315" xr:uid="{00000000-0005-0000-0000-0000F87D0000}"/>
    <cellStyle name="Normal 47 10 3 3 3 3 2" xfId="48929" xr:uid="{00000000-0005-0000-0000-0000F97D0000}"/>
    <cellStyle name="Normal 47 10 3 3 3 4" xfId="21348" xr:uid="{00000000-0005-0000-0000-0000FA7D0000}"/>
    <cellStyle name="Normal 47 10 3 3 3 4 2" xfId="42990" xr:uid="{00000000-0005-0000-0000-0000FB7D0000}"/>
    <cellStyle name="Normal 47 10 3 3 3 5" xfId="36982" xr:uid="{00000000-0005-0000-0000-0000FC7D0000}"/>
    <cellStyle name="Normal 47 10 3 3 4" xfId="16379" xr:uid="{00000000-0005-0000-0000-0000FD7D0000}"/>
    <cellStyle name="Normal 47 10 3 3 4 2" xfId="28349" xr:uid="{00000000-0005-0000-0000-0000FE7D0000}"/>
    <cellStyle name="Normal 47 10 3 3 4 2 2" xfId="49955" xr:uid="{00000000-0005-0000-0000-0000FF7D0000}"/>
    <cellStyle name="Normal 47 10 3 3 4 3" xfId="22382" xr:uid="{00000000-0005-0000-0000-0000007E0000}"/>
    <cellStyle name="Normal 47 10 3 3 4 3 2" xfId="44019" xr:uid="{00000000-0005-0000-0000-0000017E0000}"/>
    <cellStyle name="Normal 47 10 3 3 4 4" xfId="38034" xr:uid="{00000000-0005-0000-0000-0000027E0000}"/>
    <cellStyle name="Normal 47 10 3 3 5" xfId="25367" xr:uid="{00000000-0005-0000-0000-0000037E0000}"/>
    <cellStyle name="Normal 47 10 3 3 5 2" xfId="46984" xr:uid="{00000000-0005-0000-0000-0000047E0000}"/>
    <cellStyle name="Normal 47 10 3 3 6" xfId="19400" xr:uid="{00000000-0005-0000-0000-0000057E0000}"/>
    <cellStyle name="Normal 47 10 3 3 6 2" xfId="41042" xr:uid="{00000000-0005-0000-0000-0000067E0000}"/>
    <cellStyle name="Normal 47 10 3 3 7" xfId="35028" xr:uid="{00000000-0005-0000-0000-0000077E0000}"/>
    <cellStyle name="Normal 47 10 3 4" xfId="13630" xr:uid="{00000000-0005-0000-0000-0000087E0000}"/>
    <cellStyle name="Normal 47 10 3 4 2" xfId="16716" xr:uid="{00000000-0005-0000-0000-0000097E0000}"/>
    <cellStyle name="Normal 47 10 3 4 2 2" xfId="28685" xr:uid="{00000000-0005-0000-0000-00000A7E0000}"/>
    <cellStyle name="Normal 47 10 3 4 2 2 2" xfId="50291" xr:uid="{00000000-0005-0000-0000-00000B7E0000}"/>
    <cellStyle name="Normal 47 10 3 4 2 3" xfId="22718" xr:uid="{00000000-0005-0000-0000-00000C7E0000}"/>
    <cellStyle name="Normal 47 10 3 4 2 3 2" xfId="44355" xr:uid="{00000000-0005-0000-0000-00000D7E0000}"/>
    <cellStyle name="Normal 47 10 3 4 2 4" xfId="38371" xr:uid="{00000000-0005-0000-0000-00000E7E0000}"/>
    <cellStyle name="Normal 47 10 3 4 3" xfId="25703" xr:uid="{00000000-0005-0000-0000-00000F7E0000}"/>
    <cellStyle name="Normal 47 10 3 4 3 2" xfId="47317" xr:uid="{00000000-0005-0000-0000-0000107E0000}"/>
    <cellStyle name="Normal 47 10 3 4 4" xfId="19736" xr:uid="{00000000-0005-0000-0000-0000117E0000}"/>
    <cellStyle name="Normal 47 10 3 4 4 2" xfId="41378" xr:uid="{00000000-0005-0000-0000-0000127E0000}"/>
    <cellStyle name="Normal 47 10 3 4 5" xfId="35367" xr:uid="{00000000-0005-0000-0000-0000137E0000}"/>
    <cellStyle name="Normal 47 10 3 5" xfId="14604" xr:uid="{00000000-0005-0000-0000-0000147E0000}"/>
    <cellStyle name="Normal 47 10 3 5 2" xfId="17689" xr:uid="{00000000-0005-0000-0000-0000157E0000}"/>
    <cellStyle name="Normal 47 10 3 5 2 2" xfId="29657" xr:uid="{00000000-0005-0000-0000-0000167E0000}"/>
    <cellStyle name="Normal 47 10 3 5 2 2 2" xfId="51263" xr:uid="{00000000-0005-0000-0000-0000177E0000}"/>
    <cellStyle name="Normal 47 10 3 5 2 3" xfId="23690" xr:uid="{00000000-0005-0000-0000-0000187E0000}"/>
    <cellStyle name="Normal 47 10 3 5 2 3 2" xfId="45327" xr:uid="{00000000-0005-0000-0000-0000197E0000}"/>
    <cellStyle name="Normal 47 10 3 5 2 4" xfId="39344" xr:uid="{00000000-0005-0000-0000-00001A7E0000}"/>
    <cellStyle name="Normal 47 10 3 5 3" xfId="26675" xr:uid="{00000000-0005-0000-0000-00001B7E0000}"/>
    <cellStyle name="Normal 47 10 3 5 3 2" xfId="48289" xr:uid="{00000000-0005-0000-0000-00001C7E0000}"/>
    <cellStyle name="Normal 47 10 3 5 4" xfId="20708" xr:uid="{00000000-0005-0000-0000-00001D7E0000}"/>
    <cellStyle name="Normal 47 10 3 5 4 2" xfId="42350" xr:uid="{00000000-0005-0000-0000-00001E7E0000}"/>
    <cellStyle name="Normal 47 10 3 5 5" xfId="36341" xr:uid="{00000000-0005-0000-0000-00001F7E0000}"/>
    <cellStyle name="Normal 47 10 3 6" xfId="15717" xr:uid="{00000000-0005-0000-0000-0000207E0000}"/>
    <cellStyle name="Normal 47 10 3 6 2" xfId="27689" xr:uid="{00000000-0005-0000-0000-0000217E0000}"/>
    <cellStyle name="Normal 47 10 3 6 2 2" xfId="49295" xr:uid="{00000000-0005-0000-0000-0000227E0000}"/>
    <cellStyle name="Normal 47 10 3 6 3" xfId="21722" xr:uid="{00000000-0005-0000-0000-0000237E0000}"/>
    <cellStyle name="Normal 47 10 3 6 3 2" xfId="43359" xr:uid="{00000000-0005-0000-0000-0000247E0000}"/>
    <cellStyle name="Normal 47 10 3 6 4" xfId="37372" xr:uid="{00000000-0005-0000-0000-0000257E0000}"/>
    <cellStyle name="Normal 47 10 3 7" xfId="24704" xr:uid="{00000000-0005-0000-0000-0000267E0000}"/>
    <cellStyle name="Normal 47 10 3 7 2" xfId="46324" xr:uid="{00000000-0005-0000-0000-0000277E0000}"/>
    <cellStyle name="Normal 47 10 3 8" xfId="18737" xr:uid="{00000000-0005-0000-0000-0000287E0000}"/>
    <cellStyle name="Normal 47 10 3 8 2" xfId="40379" xr:uid="{00000000-0005-0000-0000-0000297E0000}"/>
    <cellStyle name="Normal 47 10 3 9" xfId="31437" xr:uid="{00000000-0005-0000-0000-00002A7E0000}"/>
    <cellStyle name="Normal 47 10 4" xfId="7613" xr:uid="{00000000-0005-0000-0000-00002B7E0000}"/>
    <cellStyle name="Normal 47 10 4 2" xfId="13038" xr:uid="{00000000-0005-0000-0000-00002C7E0000}"/>
    <cellStyle name="Normal 47 10 4 2 2" xfId="14037" xr:uid="{00000000-0005-0000-0000-00002D7E0000}"/>
    <cellStyle name="Normal 47 10 4 2 2 2" xfId="17122" xr:uid="{00000000-0005-0000-0000-00002E7E0000}"/>
    <cellStyle name="Normal 47 10 4 2 2 2 2" xfId="29091" xr:uid="{00000000-0005-0000-0000-00002F7E0000}"/>
    <cellStyle name="Normal 47 10 4 2 2 2 2 2" xfId="50697" xr:uid="{00000000-0005-0000-0000-0000307E0000}"/>
    <cellStyle name="Normal 47 10 4 2 2 2 3" xfId="23124" xr:uid="{00000000-0005-0000-0000-0000317E0000}"/>
    <cellStyle name="Normal 47 10 4 2 2 2 3 2" xfId="44761" xr:uid="{00000000-0005-0000-0000-0000327E0000}"/>
    <cellStyle name="Normal 47 10 4 2 2 2 4" xfId="38777" xr:uid="{00000000-0005-0000-0000-0000337E0000}"/>
    <cellStyle name="Normal 47 10 4 2 2 3" xfId="26109" xr:uid="{00000000-0005-0000-0000-0000347E0000}"/>
    <cellStyle name="Normal 47 10 4 2 2 3 2" xfId="47723" xr:uid="{00000000-0005-0000-0000-0000357E0000}"/>
    <cellStyle name="Normal 47 10 4 2 2 4" xfId="20142" xr:uid="{00000000-0005-0000-0000-0000367E0000}"/>
    <cellStyle name="Normal 47 10 4 2 2 4 2" xfId="41784" xr:uid="{00000000-0005-0000-0000-0000377E0000}"/>
    <cellStyle name="Normal 47 10 4 2 2 5" xfId="35774" xr:uid="{00000000-0005-0000-0000-0000387E0000}"/>
    <cellStyle name="Normal 47 10 4 2 3" xfId="15011" xr:uid="{00000000-0005-0000-0000-0000397E0000}"/>
    <cellStyle name="Normal 47 10 4 2 3 2" xfId="18096" xr:uid="{00000000-0005-0000-0000-00003A7E0000}"/>
    <cellStyle name="Normal 47 10 4 2 3 2 2" xfId="30063" xr:uid="{00000000-0005-0000-0000-00003B7E0000}"/>
    <cellStyle name="Normal 47 10 4 2 3 2 2 2" xfId="51669" xr:uid="{00000000-0005-0000-0000-00003C7E0000}"/>
    <cellStyle name="Normal 47 10 4 2 3 2 3" xfId="24096" xr:uid="{00000000-0005-0000-0000-00003D7E0000}"/>
    <cellStyle name="Normal 47 10 4 2 3 2 3 2" xfId="45733" xr:uid="{00000000-0005-0000-0000-00003E7E0000}"/>
    <cellStyle name="Normal 47 10 4 2 3 2 4" xfId="39751" xr:uid="{00000000-0005-0000-0000-00003F7E0000}"/>
    <cellStyle name="Normal 47 10 4 2 3 3" xfId="27081" xr:uid="{00000000-0005-0000-0000-0000407E0000}"/>
    <cellStyle name="Normal 47 10 4 2 3 3 2" xfId="48695" xr:uid="{00000000-0005-0000-0000-0000417E0000}"/>
    <cellStyle name="Normal 47 10 4 2 3 4" xfId="21114" xr:uid="{00000000-0005-0000-0000-0000427E0000}"/>
    <cellStyle name="Normal 47 10 4 2 3 4 2" xfId="42756" xr:uid="{00000000-0005-0000-0000-0000437E0000}"/>
    <cellStyle name="Normal 47 10 4 2 3 5" xfId="36748" xr:uid="{00000000-0005-0000-0000-0000447E0000}"/>
    <cellStyle name="Normal 47 10 4 2 4" xfId="16145" xr:uid="{00000000-0005-0000-0000-0000457E0000}"/>
    <cellStyle name="Normal 47 10 4 2 4 2" xfId="28115" xr:uid="{00000000-0005-0000-0000-0000467E0000}"/>
    <cellStyle name="Normal 47 10 4 2 4 2 2" xfId="49721" xr:uid="{00000000-0005-0000-0000-0000477E0000}"/>
    <cellStyle name="Normal 47 10 4 2 4 3" xfId="22148" xr:uid="{00000000-0005-0000-0000-0000487E0000}"/>
    <cellStyle name="Normal 47 10 4 2 4 3 2" xfId="43785" xr:uid="{00000000-0005-0000-0000-0000497E0000}"/>
    <cellStyle name="Normal 47 10 4 2 4 4" xfId="37800" xr:uid="{00000000-0005-0000-0000-00004A7E0000}"/>
    <cellStyle name="Normal 47 10 4 2 5" xfId="25133" xr:uid="{00000000-0005-0000-0000-00004B7E0000}"/>
    <cellStyle name="Normal 47 10 4 2 5 2" xfId="46750" xr:uid="{00000000-0005-0000-0000-00004C7E0000}"/>
    <cellStyle name="Normal 47 10 4 2 6" xfId="19166" xr:uid="{00000000-0005-0000-0000-00004D7E0000}"/>
    <cellStyle name="Normal 47 10 4 2 6 2" xfId="40808" xr:uid="{00000000-0005-0000-0000-00004E7E0000}"/>
    <cellStyle name="Normal 47 10 4 2 7" xfId="34794" xr:uid="{00000000-0005-0000-0000-00004F7E0000}"/>
    <cellStyle name="Normal 47 10 4 3" xfId="13358" xr:uid="{00000000-0005-0000-0000-0000507E0000}"/>
    <cellStyle name="Normal 47 10 4 3 2" xfId="14357" xr:uid="{00000000-0005-0000-0000-0000517E0000}"/>
    <cellStyle name="Normal 47 10 4 3 2 2" xfId="17442" xr:uid="{00000000-0005-0000-0000-0000527E0000}"/>
    <cellStyle name="Normal 47 10 4 3 2 2 2" xfId="29411" xr:uid="{00000000-0005-0000-0000-0000537E0000}"/>
    <cellStyle name="Normal 47 10 4 3 2 2 2 2" xfId="51017" xr:uid="{00000000-0005-0000-0000-0000547E0000}"/>
    <cellStyle name="Normal 47 10 4 3 2 2 3" xfId="23444" xr:uid="{00000000-0005-0000-0000-0000557E0000}"/>
    <cellStyle name="Normal 47 10 4 3 2 2 3 2" xfId="45081" xr:uid="{00000000-0005-0000-0000-0000567E0000}"/>
    <cellStyle name="Normal 47 10 4 3 2 2 4" xfId="39097" xr:uid="{00000000-0005-0000-0000-0000577E0000}"/>
    <cellStyle name="Normal 47 10 4 3 2 3" xfId="26429" xr:uid="{00000000-0005-0000-0000-0000587E0000}"/>
    <cellStyle name="Normal 47 10 4 3 2 3 2" xfId="48043" xr:uid="{00000000-0005-0000-0000-0000597E0000}"/>
    <cellStyle name="Normal 47 10 4 3 2 4" xfId="20462" xr:uid="{00000000-0005-0000-0000-00005A7E0000}"/>
    <cellStyle name="Normal 47 10 4 3 2 4 2" xfId="42104" xr:uid="{00000000-0005-0000-0000-00005B7E0000}"/>
    <cellStyle name="Normal 47 10 4 3 2 5" xfId="36094" xr:uid="{00000000-0005-0000-0000-00005C7E0000}"/>
    <cellStyle name="Normal 47 10 4 3 3" xfId="15331" xr:uid="{00000000-0005-0000-0000-00005D7E0000}"/>
    <cellStyle name="Normal 47 10 4 3 3 2" xfId="18416" xr:uid="{00000000-0005-0000-0000-00005E7E0000}"/>
    <cellStyle name="Normal 47 10 4 3 3 2 2" xfId="30383" xr:uid="{00000000-0005-0000-0000-00005F7E0000}"/>
    <cellStyle name="Normal 47 10 4 3 3 2 2 2" xfId="51989" xr:uid="{00000000-0005-0000-0000-0000607E0000}"/>
    <cellStyle name="Normal 47 10 4 3 3 2 3" xfId="24416" xr:uid="{00000000-0005-0000-0000-0000617E0000}"/>
    <cellStyle name="Normal 47 10 4 3 3 2 3 2" xfId="46053" xr:uid="{00000000-0005-0000-0000-0000627E0000}"/>
    <cellStyle name="Normal 47 10 4 3 3 2 4" xfId="40071" xr:uid="{00000000-0005-0000-0000-0000637E0000}"/>
    <cellStyle name="Normal 47 10 4 3 3 3" xfId="27401" xr:uid="{00000000-0005-0000-0000-0000647E0000}"/>
    <cellStyle name="Normal 47 10 4 3 3 3 2" xfId="49015" xr:uid="{00000000-0005-0000-0000-0000657E0000}"/>
    <cellStyle name="Normal 47 10 4 3 3 4" xfId="21434" xr:uid="{00000000-0005-0000-0000-0000667E0000}"/>
    <cellStyle name="Normal 47 10 4 3 3 4 2" xfId="43076" xr:uid="{00000000-0005-0000-0000-0000677E0000}"/>
    <cellStyle name="Normal 47 10 4 3 3 5" xfId="37068" xr:uid="{00000000-0005-0000-0000-0000687E0000}"/>
    <cellStyle name="Normal 47 10 4 3 4" xfId="16465" xr:uid="{00000000-0005-0000-0000-0000697E0000}"/>
    <cellStyle name="Normal 47 10 4 3 4 2" xfId="28435" xr:uid="{00000000-0005-0000-0000-00006A7E0000}"/>
    <cellStyle name="Normal 47 10 4 3 4 2 2" xfId="50041" xr:uid="{00000000-0005-0000-0000-00006B7E0000}"/>
    <cellStyle name="Normal 47 10 4 3 4 3" xfId="22468" xr:uid="{00000000-0005-0000-0000-00006C7E0000}"/>
    <cellStyle name="Normal 47 10 4 3 4 3 2" xfId="44105" xr:uid="{00000000-0005-0000-0000-00006D7E0000}"/>
    <cellStyle name="Normal 47 10 4 3 4 4" xfId="38120" xr:uid="{00000000-0005-0000-0000-00006E7E0000}"/>
    <cellStyle name="Normal 47 10 4 3 5" xfId="25453" xr:uid="{00000000-0005-0000-0000-00006F7E0000}"/>
    <cellStyle name="Normal 47 10 4 3 5 2" xfId="47070" xr:uid="{00000000-0005-0000-0000-0000707E0000}"/>
    <cellStyle name="Normal 47 10 4 3 6" xfId="19486" xr:uid="{00000000-0005-0000-0000-0000717E0000}"/>
    <cellStyle name="Normal 47 10 4 3 6 2" xfId="41128" xr:uid="{00000000-0005-0000-0000-0000727E0000}"/>
    <cellStyle name="Normal 47 10 4 3 7" xfId="35114" xr:uid="{00000000-0005-0000-0000-0000737E0000}"/>
    <cellStyle name="Normal 47 10 4 4" xfId="13716" xr:uid="{00000000-0005-0000-0000-0000747E0000}"/>
    <cellStyle name="Normal 47 10 4 4 2" xfId="16802" xr:uid="{00000000-0005-0000-0000-0000757E0000}"/>
    <cellStyle name="Normal 47 10 4 4 2 2" xfId="28771" xr:uid="{00000000-0005-0000-0000-0000767E0000}"/>
    <cellStyle name="Normal 47 10 4 4 2 2 2" xfId="50377" xr:uid="{00000000-0005-0000-0000-0000777E0000}"/>
    <cellStyle name="Normal 47 10 4 4 2 3" xfId="22804" xr:uid="{00000000-0005-0000-0000-0000787E0000}"/>
    <cellStyle name="Normal 47 10 4 4 2 3 2" xfId="44441" xr:uid="{00000000-0005-0000-0000-0000797E0000}"/>
    <cellStyle name="Normal 47 10 4 4 2 4" xfId="38457" xr:uid="{00000000-0005-0000-0000-00007A7E0000}"/>
    <cellStyle name="Normal 47 10 4 4 3" xfId="25789" xr:uid="{00000000-0005-0000-0000-00007B7E0000}"/>
    <cellStyle name="Normal 47 10 4 4 3 2" xfId="47403" xr:uid="{00000000-0005-0000-0000-00007C7E0000}"/>
    <cellStyle name="Normal 47 10 4 4 4" xfId="19822" xr:uid="{00000000-0005-0000-0000-00007D7E0000}"/>
    <cellStyle name="Normal 47 10 4 4 4 2" xfId="41464" xr:uid="{00000000-0005-0000-0000-00007E7E0000}"/>
    <cellStyle name="Normal 47 10 4 4 5" xfId="35453" xr:uid="{00000000-0005-0000-0000-00007F7E0000}"/>
    <cellStyle name="Normal 47 10 4 5" xfId="14690" xr:uid="{00000000-0005-0000-0000-0000807E0000}"/>
    <cellStyle name="Normal 47 10 4 5 2" xfId="17775" xr:uid="{00000000-0005-0000-0000-0000817E0000}"/>
    <cellStyle name="Normal 47 10 4 5 2 2" xfId="29743" xr:uid="{00000000-0005-0000-0000-0000827E0000}"/>
    <cellStyle name="Normal 47 10 4 5 2 2 2" xfId="51349" xr:uid="{00000000-0005-0000-0000-0000837E0000}"/>
    <cellStyle name="Normal 47 10 4 5 2 3" xfId="23776" xr:uid="{00000000-0005-0000-0000-0000847E0000}"/>
    <cellStyle name="Normal 47 10 4 5 2 3 2" xfId="45413" xr:uid="{00000000-0005-0000-0000-0000857E0000}"/>
    <cellStyle name="Normal 47 10 4 5 2 4" xfId="39430" xr:uid="{00000000-0005-0000-0000-0000867E0000}"/>
    <cellStyle name="Normal 47 10 4 5 3" xfId="26761" xr:uid="{00000000-0005-0000-0000-0000877E0000}"/>
    <cellStyle name="Normal 47 10 4 5 3 2" xfId="48375" xr:uid="{00000000-0005-0000-0000-0000887E0000}"/>
    <cellStyle name="Normal 47 10 4 5 4" xfId="20794" xr:uid="{00000000-0005-0000-0000-0000897E0000}"/>
    <cellStyle name="Normal 47 10 4 5 4 2" xfId="42436" xr:uid="{00000000-0005-0000-0000-00008A7E0000}"/>
    <cellStyle name="Normal 47 10 4 5 5" xfId="36427" xr:uid="{00000000-0005-0000-0000-00008B7E0000}"/>
    <cellStyle name="Normal 47 10 4 6" xfId="15803" xr:uid="{00000000-0005-0000-0000-00008C7E0000}"/>
    <cellStyle name="Normal 47 10 4 6 2" xfId="27775" xr:uid="{00000000-0005-0000-0000-00008D7E0000}"/>
    <cellStyle name="Normal 47 10 4 6 2 2" xfId="49381" xr:uid="{00000000-0005-0000-0000-00008E7E0000}"/>
    <cellStyle name="Normal 47 10 4 6 3" xfId="21808" xr:uid="{00000000-0005-0000-0000-00008F7E0000}"/>
    <cellStyle name="Normal 47 10 4 6 3 2" xfId="43445" xr:uid="{00000000-0005-0000-0000-0000907E0000}"/>
    <cellStyle name="Normal 47 10 4 6 4" xfId="37458" xr:uid="{00000000-0005-0000-0000-0000917E0000}"/>
    <cellStyle name="Normal 47 10 4 7" xfId="24790" xr:uid="{00000000-0005-0000-0000-0000927E0000}"/>
    <cellStyle name="Normal 47 10 4 7 2" xfId="46410" xr:uid="{00000000-0005-0000-0000-0000937E0000}"/>
    <cellStyle name="Normal 47 10 4 8" xfId="18823" xr:uid="{00000000-0005-0000-0000-0000947E0000}"/>
    <cellStyle name="Normal 47 10 4 8 2" xfId="40465" xr:uid="{00000000-0005-0000-0000-0000957E0000}"/>
    <cellStyle name="Normal 47 10 4 9" xfId="31705" xr:uid="{00000000-0005-0000-0000-0000967E0000}"/>
    <cellStyle name="Normal 47 10 5" xfId="8223" xr:uid="{00000000-0005-0000-0000-0000977E0000}"/>
    <cellStyle name="Normal 47 10 5 2" xfId="13122" xr:uid="{00000000-0005-0000-0000-0000987E0000}"/>
    <cellStyle name="Normal 47 10 5 2 2" xfId="14121" xr:uid="{00000000-0005-0000-0000-0000997E0000}"/>
    <cellStyle name="Normal 47 10 5 2 2 2" xfId="17206" xr:uid="{00000000-0005-0000-0000-00009A7E0000}"/>
    <cellStyle name="Normal 47 10 5 2 2 2 2" xfId="29175" xr:uid="{00000000-0005-0000-0000-00009B7E0000}"/>
    <cellStyle name="Normal 47 10 5 2 2 2 2 2" xfId="50781" xr:uid="{00000000-0005-0000-0000-00009C7E0000}"/>
    <cellStyle name="Normal 47 10 5 2 2 2 3" xfId="23208" xr:uid="{00000000-0005-0000-0000-00009D7E0000}"/>
    <cellStyle name="Normal 47 10 5 2 2 2 3 2" xfId="44845" xr:uid="{00000000-0005-0000-0000-00009E7E0000}"/>
    <cellStyle name="Normal 47 10 5 2 2 2 4" xfId="38861" xr:uid="{00000000-0005-0000-0000-00009F7E0000}"/>
    <cellStyle name="Normal 47 10 5 2 2 3" xfId="26193" xr:uid="{00000000-0005-0000-0000-0000A07E0000}"/>
    <cellStyle name="Normal 47 10 5 2 2 3 2" xfId="47807" xr:uid="{00000000-0005-0000-0000-0000A17E0000}"/>
    <cellStyle name="Normal 47 10 5 2 2 4" xfId="20226" xr:uid="{00000000-0005-0000-0000-0000A27E0000}"/>
    <cellStyle name="Normal 47 10 5 2 2 4 2" xfId="41868" xr:uid="{00000000-0005-0000-0000-0000A37E0000}"/>
    <cellStyle name="Normal 47 10 5 2 2 5" xfId="35858" xr:uid="{00000000-0005-0000-0000-0000A47E0000}"/>
    <cellStyle name="Normal 47 10 5 2 3" xfId="15095" xr:uid="{00000000-0005-0000-0000-0000A57E0000}"/>
    <cellStyle name="Normal 47 10 5 2 3 2" xfId="18180" xr:uid="{00000000-0005-0000-0000-0000A67E0000}"/>
    <cellStyle name="Normal 47 10 5 2 3 2 2" xfId="30147" xr:uid="{00000000-0005-0000-0000-0000A77E0000}"/>
    <cellStyle name="Normal 47 10 5 2 3 2 2 2" xfId="51753" xr:uid="{00000000-0005-0000-0000-0000A87E0000}"/>
    <cellStyle name="Normal 47 10 5 2 3 2 3" xfId="24180" xr:uid="{00000000-0005-0000-0000-0000A97E0000}"/>
    <cellStyle name="Normal 47 10 5 2 3 2 3 2" xfId="45817" xr:uid="{00000000-0005-0000-0000-0000AA7E0000}"/>
    <cellStyle name="Normal 47 10 5 2 3 2 4" xfId="39835" xr:uid="{00000000-0005-0000-0000-0000AB7E0000}"/>
    <cellStyle name="Normal 47 10 5 2 3 3" xfId="27165" xr:uid="{00000000-0005-0000-0000-0000AC7E0000}"/>
    <cellStyle name="Normal 47 10 5 2 3 3 2" xfId="48779" xr:uid="{00000000-0005-0000-0000-0000AD7E0000}"/>
    <cellStyle name="Normal 47 10 5 2 3 4" xfId="21198" xr:uid="{00000000-0005-0000-0000-0000AE7E0000}"/>
    <cellStyle name="Normal 47 10 5 2 3 4 2" xfId="42840" xr:uid="{00000000-0005-0000-0000-0000AF7E0000}"/>
    <cellStyle name="Normal 47 10 5 2 3 5" xfId="36832" xr:uid="{00000000-0005-0000-0000-0000B07E0000}"/>
    <cellStyle name="Normal 47 10 5 2 4" xfId="16229" xr:uid="{00000000-0005-0000-0000-0000B17E0000}"/>
    <cellStyle name="Normal 47 10 5 2 4 2" xfId="28199" xr:uid="{00000000-0005-0000-0000-0000B27E0000}"/>
    <cellStyle name="Normal 47 10 5 2 4 2 2" xfId="49805" xr:uid="{00000000-0005-0000-0000-0000B37E0000}"/>
    <cellStyle name="Normal 47 10 5 2 4 3" xfId="22232" xr:uid="{00000000-0005-0000-0000-0000B47E0000}"/>
    <cellStyle name="Normal 47 10 5 2 4 3 2" xfId="43869" xr:uid="{00000000-0005-0000-0000-0000B57E0000}"/>
    <cellStyle name="Normal 47 10 5 2 4 4" xfId="37884" xr:uid="{00000000-0005-0000-0000-0000B67E0000}"/>
    <cellStyle name="Normal 47 10 5 2 5" xfId="25217" xr:uid="{00000000-0005-0000-0000-0000B77E0000}"/>
    <cellStyle name="Normal 47 10 5 2 5 2" xfId="46834" xr:uid="{00000000-0005-0000-0000-0000B87E0000}"/>
    <cellStyle name="Normal 47 10 5 2 6" xfId="19250" xr:uid="{00000000-0005-0000-0000-0000B97E0000}"/>
    <cellStyle name="Normal 47 10 5 2 6 2" xfId="40892" xr:uid="{00000000-0005-0000-0000-0000BA7E0000}"/>
    <cellStyle name="Normal 47 10 5 2 7" xfId="34878" xr:uid="{00000000-0005-0000-0000-0000BB7E0000}"/>
    <cellStyle name="Normal 47 10 5 3" xfId="13442" xr:uid="{00000000-0005-0000-0000-0000BC7E0000}"/>
    <cellStyle name="Normal 47 10 5 3 2" xfId="14441" xr:uid="{00000000-0005-0000-0000-0000BD7E0000}"/>
    <cellStyle name="Normal 47 10 5 3 2 2" xfId="17526" xr:uid="{00000000-0005-0000-0000-0000BE7E0000}"/>
    <cellStyle name="Normal 47 10 5 3 2 2 2" xfId="29495" xr:uid="{00000000-0005-0000-0000-0000BF7E0000}"/>
    <cellStyle name="Normal 47 10 5 3 2 2 2 2" xfId="51101" xr:uid="{00000000-0005-0000-0000-0000C07E0000}"/>
    <cellStyle name="Normal 47 10 5 3 2 2 3" xfId="23528" xr:uid="{00000000-0005-0000-0000-0000C17E0000}"/>
    <cellStyle name="Normal 47 10 5 3 2 2 3 2" xfId="45165" xr:uid="{00000000-0005-0000-0000-0000C27E0000}"/>
    <cellStyle name="Normal 47 10 5 3 2 2 4" xfId="39181" xr:uid="{00000000-0005-0000-0000-0000C37E0000}"/>
    <cellStyle name="Normal 47 10 5 3 2 3" xfId="26513" xr:uid="{00000000-0005-0000-0000-0000C47E0000}"/>
    <cellStyle name="Normal 47 10 5 3 2 3 2" xfId="48127" xr:uid="{00000000-0005-0000-0000-0000C57E0000}"/>
    <cellStyle name="Normal 47 10 5 3 2 4" xfId="20546" xr:uid="{00000000-0005-0000-0000-0000C67E0000}"/>
    <cellStyle name="Normal 47 10 5 3 2 4 2" xfId="42188" xr:uid="{00000000-0005-0000-0000-0000C77E0000}"/>
    <cellStyle name="Normal 47 10 5 3 2 5" xfId="36178" xr:uid="{00000000-0005-0000-0000-0000C87E0000}"/>
    <cellStyle name="Normal 47 10 5 3 3" xfId="15415" xr:uid="{00000000-0005-0000-0000-0000C97E0000}"/>
    <cellStyle name="Normal 47 10 5 3 3 2" xfId="18500" xr:uid="{00000000-0005-0000-0000-0000CA7E0000}"/>
    <cellStyle name="Normal 47 10 5 3 3 2 2" xfId="30467" xr:uid="{00000000-0005-0000-0000-0000CB7E0000}"/>
    <cellStyle name="Normal 47 10 5 3 3 2 2 2" xfId="52073" xr:uid="{00000000-0005-0000-0000-0000CC7E0000}"/>
    <cellStyle name="Normal 47 10 5 3 3 2 3" xfId="24500" xr:uid="{00000000-0005-0000-0000-0000CD7E0000}"/>
    <cellStyle name="Normal 47 10 5 3 3 2 3 2" xfId="46137" xr:uid="{00000000-0005-0000-0000-0000CE7E0000}"/>
    <cellStyle name="Normal 47 10 5 3 3 2 4" xfId="40155" xr:uid="{00000000-0005-0000-0000-0000CF7E0000}"/>
    <cellStyle name="Normal 47 10 5 3 3 3" xfId="27485" xr:uid="{00000000-0005-0000-0000-0000D07E0000}"/>
    <cellStyle name="Normal 47 10 5 3 3 3 2" xfId="49099" xr:uid="{00000000-0005-0000-0000-0000D17E0000}"/>
    <cellStyle name="Normal 47 10 5 3 3 4" xfId="21518" xr:uid="{00000000-0005-0000-0000-0000D27E0000}"/>
    <cellStyle name="Normal 47 10 5 3 3 4 2" xfId="43160" xr:uid="{00000000-0005-0000-0000-0000D37E0000}"/>
    <cellStyle name="Normal 47 10 5 3 3 5" xfId="37152" xr:uid="{00000000-0005-0000-0000-0000D47E0000}"/>
    <cellStyle name="Normal 47 10 5 3 4" xfId="16549" xr:uid="{00000000-0005-0000-0000-0000D57E0000}"/>
    <cellStyle name="Normal 47 10 5 3 4 2" xfId="28519" xr:uid="{00000000-0005-0000-0000-0000D67E0000}"/>
    <cellStyle name="Normal 47 10 5 3 4 2 2" xfId="50125" xr:uid="{00000000-0005-0000-0000-0000D77E0000}"/>
    <cellStyle name="Normal 47 10 5 3 4 3" xfId="22552" xr:uid="{00000000-0005-0000-0000-0000D87E0000}"/>
    <cellStyle name="Normal 47 10 5 3 4 3 2" xfId="44189" xr:uid="{00000000-0005-0000-0000-0000D97E0000}"/>
    <cellStyle name="Normal 47 10 5 3 4 4" xfId="38204" xr:uid="{00000000-0005-0000-0000-0000DA7E0000}"/>
    <cellStyle name="Normal 47 10 5 3 5" xfId="25537" xr:uid="{00000000-0005-0000-0000-0000DB7E0000}"/>
    <cellStyle name="Normal 47 10 5 3 5 2" xfId="47154" xr:uid="{00000000-0005-0000-0000-0000DC7E0000}"/>
    <cellStyle name="Normal 47 10 5 3 6" xfId="19570" xr:uid="{00000000-0005-0000-0000-0000DD7E0000}"/>
    <cellStyle name="Normal 47 10 5 3 6 2" xfId="41212" xr:uid="{00000000-0005-0000-0000-0000DE7E0000}"/>
    <cellStyle name="Normal 47 10 5 3 7" xfId="35198" xr:uid="{00000000-0005-0000-0000-0000DF7E0000}"/>
    <cellStyle name="Normal 47 10 5 4" xfId="13800" xr:uid="{00000000-0005-0000-0000-0000E07E0000}"/>
    <cellStyle name="Normal 47 10 5 4 2" xfId="16886" xr:uid="{00000000-0005-0000-0000-0000E17E0000}"/>
    <cellStyle name="Normal 47 10 5 4 2 2" xfId="28855" xr:uid="{00000000-0005-0000-0000-0000E27E0000}"/>
    <cellStyle name="Normal 47 10 5 4 2 2 2" xfId="50461" xr:uid="{00000000-0005-0000-0000-0000E37E0000}"/>
    <cellStyle name="Normal 47 10 5 4 2 3" xfId="22888" xr:uid="{00000000-0005-0000-0000-0000E47E0000}"/>
    <cellStyle name="Normal 47 10 5 4 2 3 2" xfId="44525" xr:uid="{00000000-0005-0000-0000-0000E57E0000}"/>
    <cellStyle name="Normal 47 10 5 4 2 4" xfId="38541" xr:uid="{00000000-0005-0000-0000-0000E67E0000}"/>
    <cellStyle name="Normal 47 10 5 4 3" xfId="25873" xr:uid="{00000000-0005-0000-0000-0000E77E0000}"/>
    <cellStyle name="Normal 47 10 5 4 3 2" xfId="47487" xr:uid="{00000000-0005-0000-0000-0000E87E0000}"/>
    <cellStyle name="Normal 47 10 5 4 4" xfId="19906" xr:uid="{00000000-0005-0000-0000-0000E97E0000}"/>
    <cellStyle name="Normal 47 10 5 4 4 2" xfId="41548" xr:uid="{00000000-0005-0000-0000-0000EA7E0000}"/>
    <cellStyle name="Normal 47 10 5 4 5" xfId="35537" xr:uid="{00000000-0005-0000-0000-0000EB7E0000}"/>
    <cellStyle name="Normal 47 10 5 5" xfId="14774" xr:uid="{00000000-0005-0000-0000-0000EC7E0000}"/>
    <cellStyle name="Normal 47 10 5 5 2" xfId="17859" xr:uid="{00000000-0005-0000-0000-0000ED7E0000}"/>
    <cellStyle name="Normal 47 10 5 5 2 2" xfId="29827" xr:uid="{00000000-0005-0000-0000-0000EE7E0000}"/>
    <cellStyle name="Normal 47 10 5 5 2 2 2" xfId="51433" xr:uid="{00000000-0005-0000-0000-0000EF7E0000}"/>
    <cellStyle name="Normal 47 10 5 5 2 3" xfId="23860" xr:uid="{00000000-0005-0000-0000-0000F07E0000}"/>
    <cellStyle name="Normal 47 10 5 5 2 3 2" xfId="45497" xr:uid="{00000000-0005-0000-0000-0000F17E0000}"/>
    <cellStyle name="Normal 47 10 5 5 2 4" xfId="39514" xr:uid="{00000000-0005-0000-0000-0000F27E0000}"/>
    <cellStyle name="Normal 47 10 5 5 3" xfId="26845" xr:uid="{00000000-0005-0000-0000-0000F37E0000}"/>
    <cellStyle name="Normal 47 10 5 5 3 2" xfId="48459" xr:uid="{00000000-0005-0000-0000-0000F47E0000}"/>
    <cellStyle name="Normal 47 10 5 5 4" xfId="20878" xr:uid="{00000000-0005-0000-0000-0000F57E0000}"/>
    <cellStyle name="Normal 47 10 5 5 4 2" xfId="42520" xr:uid="{00000000-0005-0000-0000-0000F67E0000}"/>
    <cellStyle name="Normal 47 10 5 5 5" xfId="36511" xr:uid="{00000000-0005-0000-0000-0000F77E0000}"/>
    <cellStyle name="Normal 47 10 5 6" xfId="15887" xr:uid="{00000000-0005-0000-0000-0000F87E0000}"/>
    <cellStyle name="Normal 47 10 5 6 2" xfId="27859" xr:uid="{00000000-0005-0000-0000-0000F97E0000}"/>
    <cellStyle name="Normal 47 10 5 6 2 2" xfId="49465" xr:uid="{00000000-0005-0000-0000-0000FA7E0000}"/>
    <cellStyle name="Normal 47 10 5 6 3" xfId="21892" xr:uid="{00000000-0005-0000-0000-0000FB7E0000}"/>
    <cellStyle name="Normal 47 10 5 6 3 2" xfId="43529" xr:uid="{00000000-0005-0000-0000-0000FC7E0000}"/>
    <cellStyle name="Normal 47 10 5 6 4" xfId="37542" xr:uid="{00000000-0005-0000-0000-0000FD7E0000}"/>
    <cellStyle name="Normal 47 10 5 7" xfId="24874" xr:uid="{00000000-0005-0000-0000-0000FE7E0000}"/>
    <cellStyle name="Normal 47 10 5 7 2" xfId="46494" xr:uid="{00000000-0005-0000-0000-0000FF7E0000}"/>
    <cellStyle name="Normal 47 10 5 8" xfId="18907" xr:uid="{00000000-0005-0000-0000-0000007F0000}"/>
    <cellStyle name="Normal 47 10 5 8 2" xfId="40549" xr:uid="{00000000-0005-0000-0000-0000017F0000}"/>
    <cellStyle name="Normal 47 10 5 9" xfId="31877" xr:uid="{00000000-0005-0000-0000-0000027F0000}"/>
    <cellStyle name="Normal 47 10 6" xfId="7819" xr:uid="{00000000-0005-0000-0000-0000037F0000}"/>
    <cellStyle name="Normal 47 10 6 2" xfId="13079" xr:uid="{00000000-0005-0000-0000-0000047F0000}"/>
    <cellStyle name="Normal 47 10 6 2 2" xfId="14078" xr:uid="{00000000-0005-0000-0000-0000057F0000}"/>
    <cellStyle name="Normal 47 10 6 2 2 2" xfId="17163" xr:uid="{00000000-0005-0000-0000-0000067F0000}"/>
    <cellStyle name="Normal 47 10 6 2 2 2 2" xfId="29132" xr:uid="{00000000-0005-0000-0000-0000077F0000}"/>
    <cellStyle name="Normal 47 10 6 2 2 2 2 2" xfId="50738" xr:uid="{00000000-0005-0000-0000-0000087F0000}"/>
    <cellStyle name="Normal 47 10 6 2 2 2 3" xfId="23165" xr:uid="{00000000-0005-0000-0000-0000097F0000}"/>
    <cellStyle name="Normal 47 10 6 2 2 2 3 2" xfId="44802" xr:uid="{00000000-0005-0000-0000-00000A7F0000}"/>
    <cellStyle name="Normal 47 10 6 2 2 2 4" xfId="38818" xr:uid="{00000000-0005-0000-0000-00000B7F0000}"/>
    <cellStyle name="Normal 47 10 6 2 2 3" xfId="26150" xr:uid="{00000000-0005-0000-0000-00000C7F0000}"/>
    <cellStyle name="Normal 47 10 6 2 2 3 2" xfId="47764" xr:uid="{00000000-0005-0000-0000-00000D7F0000}"/>
    <cellStyle name="Normal 47 10 6 2 2 4" xfId="20183" xr:uid="{00000000-0005-0000-0000-00000E7F0000}"/>
    <cellStyle name="Normal 47 10 6 2 2 4 2" xfId="41825" xr:uid="{00000000-0005-0000-0000-00000F7F0000}"/>
    <cellStyle name="Normal 47 10 6 2 2 5" xfId="35815" xr:uid="{00000000-0005-0000-0000-0000107F0000}"/>
    <cellStyle name="Normal 47 10 6 2 3" xfId="15052" xr:uid="{00000000-0005-0000-0000-0000117F0000}"/>
    <cellStyle name="Normal 47 10 6 2 3 2" xfId="18137" xr:uid="{00000000-0005-0000-0000-0000127F0000}"/>
    <cellStyle name="Normal 47 10 6 2 3 2 2" xfId="30104" xr:uid="{00000000-0005-0000-0000-0000137F0000}"/>
    <cellStyle name="Normal 47 10 6 2 3 2 2 2" xfId="51710" xr:uid="{00000000-0005-0000-0000-0000147F0000}"/>
    <cellStyle name="Normal 47 10 6 2 3 2 3" xfId="24137" xr:uid="{00000000-0005-0000-0000-0000157F0000}"/>
    <cellStyle name="Normal 47 10 6 2 3 2 3 2" xfId="45774" xr:uid="{00000000-0005-0000-0000-0000167F0000}"/>
    <cellStyle name="Normal 47 10 6 2 3 2 4" xfId="39792" xr:uid="{00000000-0005-0000-0000-0000177F0000}"/>
    <cellStyle name="Normal 47 10 6 2 3 3" xfId="27122" xr:uid="{00000000-0005-0000-0000-0000187F0000}"/>
    <cellStyle name="Normal 47 10 6 2 3 3 2" xfId="48736" xr:uid="{00000000-0005-0000-0000-0000197F0000}"/>
    <cellStyle name="Normal 47 10 6 2 3 4" xfId="21155" xr:uid="{00000000-0005-0000-0000-00001A7F0000}"/>
    <cellStyle name="Normal 47 10 6 2 3 4 2" xfId="42797" xr:uid="{00000000-0005-0000-0000-00001B7F0000}"/>
    <cellStyle name="Normal 47 10 6 2 3 5" xfId="36789" xr:uid="{00000000-0005-0000-0000-00001C7F0000}"/>
    <cellStyle name="Normal 47 10 6 2 4" xfId="16186" xr:uid="{00000000-0005-0000-0000-00001D7F0000}"/>
    <cellStyle name="Normal 47 10 6 2 4 2" xfId="28156" xr:uid="{00000000-0005-0000-0000-00001E7F0000}"/>
    <cellStyle name="Normal 47 10 6 2 4 2 2" xfId="49762" xr:uid="{00000000-0005-0000-0000-00001F7F0000}"/>
    <cellStyle name="Normal 47 10 6 2 4 3" xfId="22189" xr:uid="{00000000-0005-0000-0000-0000207F0000}"/>
    <cellStyle name="Normal 47 10 6 2 4 3 2" xfId="43826" xr:uid="{00000000-0005-0000-0000-0000217F0000}"/>
    <cellStyle name="Normal 47 10 6 2 4 4" xfId="37841" xr:uid="{00000000-0005-0000-0000-0000227F0000}"/>
    <cellStyle name="Normal 47 10 6 2 5" xfId="25174" xr:uid="{00000000-0005-0000-0000-0000237F0000}"/>
    <cellStyle name="Normal 47 10 6 2 5 2" xfId="46791" xr:uid="{00000000-0005-0000-0000-0000247F0000}"/>
    <cellStyle name="Normal 47 10 6 2 6" xfId="19207" xr:uid="{00000000-0005-0000-0000-0000257F0000}"/>
    <cellStyle name="Normal 47 10 6 2 6 2" xfId="40849" xr:uid="{00000000-0005-0000-0000-0000267F0000}"/>
    <cellStyle name="Normal 47 10 6 2 7" xfId="34835" xr:uid="{00000000-0005-0000-0000-0000277F0000}"/>
    <cellStyle name="Normal 47 10 6 3" xfId="13399" xr:uid="{00000000-0005-0000-0000-0000287F0000}"/>
    <cellStyle name="Normal 47 10 6 3 2" xfId="14398" xr:uid="{00000000-0005-0000-0000-0000297F0000}"/>
    <cellStyle name="Normal 47 10 6 3 2 2" xfId="17483" xr:uid="{00000000-0005-0000-0000-00002A7F0000}"/>
    <cellStyle name="Normal 47 10 6 3 2 2 2" xfId="29452" xr:uid="{00000000-0005-0000-0000-00002B7F0000}"/>
    <cellStyle name="Normal 47 10 6 3 2 2 2 2" xfId="51058" xr:uid="{00000000-0005-0000-0000-00002C7F0000}"/>
    <cellStyle name="Normal 47 10 6 3 2 2 3" xfId="23485" xr:uid="{00000000-0005-0000-0000-00002D7F0000}"/>
    <cellStyle name="Normal 47 10 6 3 2 2 3 2" xfId="45122" xr:uid="{00000000-0005-0000-0000-00002E7F0000}"/>
    <cellStyle name="Normal 47 10 6 3 2 2 4" xfId="39138" xr:uid="{00000000-0005-0000-0000-00002F7F0000}"/>
    <cellStyle name="Normal 47 10 6 3 2 3" xfId="26470" xr:uid="{00000000-0005-0000-0000-0000307F0000}"/>
    <cellStyle name="Normal 47 10 6 3 2 3 2" xfId="48084" xr:uid="{00000000-0005-0000-0000-0000317F0000}"/>
    <cellStyle name="Normal 47 10 6 3 2 4" xfId="20503" xr:uid="{00000000-0005-0000-0000-0000327F0000}"/>
    <cellStyle name="Normal 47 10 6 3 2 4 2" xfId="42145" xr:uid="{00000000-0005-0000-0000-0000337F0000}"/>
    <cellStyle name="Normal 47 10 6 3 2 5" xfId="36135" xr:uid="{00000000-0005-0000-0000-0000347F0000}"/>
    <cellStyle name="Normal 47 10 6 3 3" xfId="15372" xr:uid="{00000000-0005-0000-0000-0000357F0000}"/>
    <cellStyle name="Normal 47 10 6 3 3 2" xfId="18457" xr:uid="{00000000-0005-0000-0000-0000367F0000}"/>
    <cellStyle name="Normal 47 10 6 3 3 2 2" xfId="30424" xr:uid="{00000000-0005-0000-0000-0000377F0000}"/>
    <cellStyle name="Normal 47 10 6 3 3 2 2 2" xfId="52030" xr:uid="{00000000-0005-0000-0000-0000387F0000}"/>
    <cellStyle name="Normal 47 10 6 3 3 2 3" xfId="24457" xr:uid="{00000000-0005-0000-0000-0000397F0000}"/>
    <cellStyle name="Normal 47 10 6 3 3 2 3 2" xfId="46094" xr:uid="{00000000-0005-0000-0000-00003A7F0000}"/>
    <cellStyle name="Normal 47 10 6 3 3 2 4" xfId="40112" xr:uid="{00000000-0005-0000-0000-00003B7F0000}"/>
    <cellStyle name="Normal 47 10 6 3 3 3" xfId="27442" xr:uid="{00000000-0005-0000-0000-00003C7F0000}"/>
    <cellStyle name="Normal 47 10 6 3 3 3 2" xfId="49056" xr:uid="{00000000-0005-0000-0000-00003D7F0000}"/>
    <cellStyle name="Normal 47 10 6 3 3 4" xfId="21475" xr:uid="{00000000-0005-0000-0000-00003E7F0000}"/>
    <cellStyle name="Normal 47 10 6 3 3 4 2" xfId="43117" xr:uid="{00000000-0005-0000-0000-00003F7F0000}"/>
    <cellStyle name="Normal 47 10 6 3 3 5" xfId="37109" xr:uid="{00000000-0005-0000-0000-0000407F0000}"/>
    <cellStyle name="Normal 47 10 6 3 4" xfId="16506" xr:uid="{00000000-0005-0000-0000-0000417F0000}"/>
    <cellStyle name="Normal 47 10 6 3 4 2" xfId="28476" xr:uid="{00000000-0005-0000-0000-0000427F0000}"/>
    <cellStyle name="Normal 47 10 6 3 4 2 2" xfId="50082" xr:uid="{00000000-0005-0000-0000-0000437F0000}"/>
    <cellStyle name="Normal 47 10 6 3 4 3" xfId="22509" xr:uid="{00000000-0005-0000-0000-0000447F0000}"/>
    <cellStyle name="Normal 47 10 6 3 4 3 2" xfId="44146" xr:uid="{00000000-0005-0000-0000-0000457F0000}"/>
    <cellStyle name="Normal 47 10 6 3 4 4" xfId="38161" xr:uid="{00000000-0005-0000-0000-0000467F0000}"/>
    <cellStyle name="Normal 47 10 6 3 5" xfId="25494" xr:uid="{00000000-0005-0000-0000-0000477F0000}"/>
    <cellStyle name="Normal 47 10 6 3 5 2" xfId="47111" xr:uid="{00000000-0005-0000-0000-0000487F0000}"/>
    <cellStyle name="Normal 47 10 6 3 6" xfId="19527" xr:uid="{00000000-0005-0000-0000-0000497F0000}"/>
    <cellStyle name="Normal 47 10 6 3 6 2" xfId="41169" xr:uid="{00000000-0005-0000-0000-00004A7F0000}"/>
    <cellStyle name="Normal 47 10 6 3 7" xfId="35155" xr:uid="{00000000-0005-0000-0000-00004B7F0000}"/>
    <cellStyle name="Normal 47 10 6 4" xfId="13757" xr:uid="{00000000-0005-0000-0000-00004C7F0000}"/>
    <cellStyle name="Normal 47 10 6 4 2" xfId="16843" xr:uid="{00000000-0005-0000-0000-00004D7F0000}"/>
    <cellStyle name="Normal 47 10 6 4 2 2" xfId="28812" xr:uid="{00000000-0005-0000-0000-00004E7F0000}"/>
    <cellStyle name="Normal 47 10 6 4 2 2 2" xfId="50418" xr:uid="{00000000-0005-0000-0000-00004F7F0000}"/>
    <cellStyle name="Normal 47 10 6 4 2 3" xfId="22845" xr:uid="{00000000-0005-0000-0000-0000507F0000}"/>
    <cellStyle name="Normal 47 10 6 4 2 3 2" xfId="44482" xr:uid="{00000000-0005-0000-0000-0000517F0000}"/>
    <cellStyle name="Normal 47 10 6 4 2 4" xfId="38498" xr:uid="{00000000-0005-0000-0000-0000527F0000}"/>
    <cellStyle name="Normal 47 10 6 4 3" xfId="25830" xr:uid="{00000000-0005-0000-0000-0000537F0000}"/>
    <cellStyle name="Normal 47 10 6 4 3 2" xfId="47444" xr:uid="{00000000-0005-0000-0000-0000547F0000}"/>
    <cellStyle name="Normal 47 10 6 4 4" xfId="19863" xr:uid="{00000000-0005-0000-0000-0000557F0000}"/>
    <cellStyle name="Normal 47 10 6 4 4 2" xfId="41505" xr:uid="{00000000-0005-0000-0000-0000567F0000}"/>
    <cellStyle name="Normal 47 10 6 4 5" xfId="35494" xr:uid="{00000000-0005-0000-0000-0000577F0000}"/>
    <cellStyle name="Normal 47 10 6 5" xfId="14731" xr:uid="{00000000-0005-0000-0000-0000587F0000}"/>
    <cellStyle name="Normal 47 10 6 5 2" xfId="17816" xr:uid="{00000000-0005-0000-0000-0000597F0000}"/>
    <cellStyle name="Normal 47 10 6 5 2 2" xfId="29784" xr:uid="{00000000-0005-0000-0000-00005A7F0000}"/>
    <cellStyle name="Normal 47 10 6 5 2 2 2" xfId="51390" xr:uid="{00000000-0005-0000-0000-00005B7F0000}"/>
    <cellStyle name="Normal 47 10 6 5 2 3" xfId="23817" xr:uid="{00000000-0005-0000-0000-00005C7F0000}"/>
    <cellStyle name="Normal 47 10 6 5 2 3 2" xfId="45454" xr:uid="{00000000-0005-0000-0000-00005D7F0000}"/>
    <cellStyle name="Normal 47 10 6 5 2 4" xfId="39471" xr:uid="{00000000-0005-0000-0000-00005E7F0000}"/>
    <cellStyle name="Normal 47 10 6 5 3" xfId="26802" xr:uid="{00000000-0005-0000-0000-00005F7F0000}"/>
    <cellStyle name="Normal 47 10 6 5 3 2" xfId="48416" xr:uid="{00000000-0005-0000-0000-0000607F0000}"/>
    <cellStyle name="Normal 47 10 6 5 4" xfId="20835" xr:uid="{00000000-0005-0000-0000-0000617F0000}"/>
    <cellStyle name="Normal 47 10 6 5 4 2" xfId="42477" xr:uid="{00000000-0005-0000-0000-0000627F0000}"/>
    <cellStyle name="Normal 47 10 6 5 5" xfId="36468" xr:uid="{00000000-0005-0000-0000-0000637F0000}"/>
    <cellStyle name="Normal 47 10 6 6" xfId="15844" xr:uid="{00000000-0005-0000-0000-0000647F0000}"/>
    <cellStyle name="Normal 47 10 6 6 2" xfId="27816" xr:uid="{00000000-0005-0000-0000-0000657F0000}"/>
    <cellStyle name="Normal 47 10 6 6 2 2" xfId="49422" xr:uid="{00000000-0005-0000-0000-0000667F0000}"/>
    <cellStyle name="Normal 47 10 6 6 3" xfId="21849" xr:uid="{00000000-0005-0000-0000-0000677F0000}"/>
    <cellStyle name="Normal 47 10 6 6 3 2" xfId="43486" xr:uid="{00000000-0005-0000-0000-0000687F0000}"/>
    <cellStyle name="Normal 47 10 6 6 4" xfId="37499" xr:uid="{00000000-0005-0000-0000-0000697F0000}"/>
    <cellStyle name="Normal 47 10 6 7" xfId="24831" xr:uid="{00000000-0005-0000-0000-00006A7F0000}"/>
    <cellStyle name="Normal 47 10 6 7 2" xfId="46451" xr:uid="{00000000-0005-0000-0000-00006B7F0000}"/>
    <cellStyle name="Normal 47 10 6 8" xfId="18864" xr:uid="{00000000-0005-0000-0000-00006C7F0000}"/>
    <cellStyle name="Normal 47 10 6 8 2" xfId="40506" xr:uid="{00000000-0005-0000-0000-00006D7F0000}"/>
    <cellStyle name="Normal 47 10 6 9" xfId="31795" xr:uid="{00000000-0005-0000-0000-00006E7F0000}"/>
    <cellStyle name="Normal 47 10 7" xfId="8523" xr:uid="{00000000-0005-0000-0000-00006F7F0000}"/>
    <cellStyle name="Normal 47 10 7 2" xfId="13165" xr:uid="{00000000-0005-0000-0000-0000707F0000}"/>
    <cellStyle name="Normal 47 10 7 2 2" xfId="14164" xr:uid="{00000000-0005-0000-0000-0000717F0000}"/>
    <cellStyle name="Normal 47 10 7 2 2 2" xfId="17249" xr:uid="{00000000-0005-0000-0000-0000727F0000}"/>
    <cellStyle name="Normal 47 10 7 2 2 2 2" xfId="29218" xr:uid="{00000000-0005-0000-0000-0000737F0000}"/>
    <cellStyle name="Normal 47 10 7 2 2 2 2 2" xfId="50824" xr:uid="{00000000-0005-0000-0000-0000747F0000}"/>
    <cellStyle name="Normal 47 10 7 2 2 2 3" xfId="23251" xr:uid="{00000000-0005-0000-0000-0000757F0000}"/>
    <cellStyle name="Normal 47 10 7 2 2 2 3 2" xfId="44888" xr:uid="{00000000-0005-0000-0000-0000767F0000}"/>
    <cellStyle name="Normal 47 10 7 2 2 2 4" xfId="38904" xr:uid="{00000000-0005-0000-0000-0000777F0000}"/>
    <cellStyle name="Normal 47 10 7 2 2 3" xfId="26236" xr:uid="{00000000-0005-0000-0000-0000787F0000}"/>
    <cellStyle name="Normal 47 10 7 2 2 3 2" xfId="47850" xr:uid="{00000000-0005-0000-0000-0000797F0000}"/>
    <cellStyle name="Normal 47 10 7 2 2 4" xfId="20269" xr:uid="{00000000-0005-0000-0000-00007A7F0000}"/>
    <cellStyle name="Normal 47 10 7 2 2 4 2" xfId="41911" xr:uid="{00000000-0005-0000-0000-00007B7F0000}"/>
    <cellStyle name="Normal 47 10 7 2 2 5" xfId="35901" xr:uid="{00000000-0005-0000-0000-00007C7F0000}"/>
    <cellStyle name="Normal 47 10 7 2 3" xfId="15138" xr:uid="{00000000-0005-0000-0000-00007D7F0000}"/>
    <cellStyle name="Normal 47 10 7 2 3 2" xfId="18223" xr:uid="{00000000-0005-0000-0000-00007E7F0000}"/>
    <cellStyle name="Normal 47 10 7 2 3 2 2" xfId="30190" xr:uid="{00000000-0005-0000-0000-00007F7F0000}"/>
    <cellStyle name="Normal 47 10 7 2 3 2 2 2" xfId="51796" xr:uid="{00000000-0005-0000-0000-0000807F0000}"/>
    <cellStyle name="Normal 47 10 7 2 3 2 3" xfId="24223" xr:uid="{00000000-0005-0000-0000-0000817F0000}"/>
    <cellStyle name="Normal 47 10 7 2 3 2 3 2" xfId="45860" xr:uid="{00000000-0005-0000-0000-0000827F0000}"/>
    <cellStyle name="Normal 47 10 7 2 3 2 4" xfId="39878" xr:uid="{00000000-0005-0000-0000-0000837F0000}"/>
    <cellStyle name="Normal 47 10 7 2 3 3" xfId="27208" xr:uid="{00000000-0005-0000-0000-0000847F0000}"/>
    <cellStyle name="Normal 47 10 7 2 3 3 2" xfId="48822" xr:uid="{00000000-0005-0000-0000-0000857F0000}"/>
    <cellStyle name="Normal 47 10 7 2 3 4" xfId="21241" xr:uid="{00000000-0005-0000-0000-0000867F0000}"/>
    <cellStyle name="Normal 47 10 7 2 3 4 2" xfId="42883" xr:uid="{00000000-0005-0000-0000-0000877F0000}"/>
    <cellStyle name="Normal 47 10 7 2 3 5" xfId="36875" xr:uid="{00000000-0005-0000-0000-0000887F0000}"/>
    <cellStyle name="Normal 47 10 7 2 4" xfId="16272" xr:uid="{00000000-0005-0000-0000-0000897F0000}"/>
    <cellStyle name="Normal 47 10 7 2 4 2" xfId="28242" xr:uid="{00000000-0005-0000-0000-00008A7F0000}"/>
    <cellStyle name="Normal 47 10 7 2 4 2 2" xfId="49848" xr:uid="{00000000-0005-0000-0000-00008B7F0000}"/>
    <cellStyle name="Normal 47 10 7 2 4 3" xfId="22275" xr:uid="{00000000-0005-0000-0000-00008C7F0000}"/>
    <cellStyle name="Normal 47 10 7 2 4 3 2" xfId="43912" xr:uid="{00000000-0005-0000-0000-00008D7F0000}"/>
    <cellStyle name="Normal 47 10 7 2 4 4" xfId="37927" xr:uid="{00000000-0005-0000-0000-00008E7F0000}"/>
    <cellStyle name="Normal 47 10 7 2 5" xfId="25260" xr:uid="{00000000-0005-0000-0000-00008F7F0000}"/>
    <cellStyle name="Normal 47 10 7 2 5 2" xfId="46877" xr:uid="{00000000-0005-0000-0000-0000907F0000}"/>
    <cellStyle name="Normal 47 10 7 2 6" xfId="19293" xr:uid="{00000000-0005-0000-0000-0000917F0000}"/>
    <cellStyle name="Normal 47 10 7 2 6 2" xfId="40935" xr:uid="{00000000-0005-0000-0000-0000927F0000}"/>
    <cellStyle name="Normal 47 10 7 2 7" xfId="34921" xr:uid="{00000000-0005-0000-0000-0000937F0000}"/>
    <cellStyle name="Normal 47 10 7 3" xfId="13485" xr:uid="{00000000-0005-0000-0000-0000947F0000}"/>
    <cellStyle name="Normal 47 10 7 3 2" xfId="14484" xr:uid="{00000000-0005-0000-0000-0000957F0000}"/>
    <cellStyle name="Normal 47 10 7 3 2 2" xfId="17569" xr:uid="{00000000-0005-0000-0000-0000967F0000}"/>
    <cellStyle name="Normal 47 10 7 3 2 2 2" xfId="29538" xr:uid="{00000000-0005-0000-0000-0000977F0000}"/>
    <cellStyle name="Normal 47 10 7 3 2 2 2 2" xfId="51144" xr:uid="{00000000-0005-0000-0000-0000987F0000}"/>
    <cellStyle name="Normal 47 10 7 3 2 2 3" xfId="23571" xr:uid="{00000000-0005-0000-0000-0000997F0000}"/>
    <cellStyle name="Normal 47 10 7 3 2 2 3 2" xfId="45208" xr:uid="{00000000-0005-0000-0000-00009A7F0000}"/>
    <cellStyle name="Normal 47 10 7 3 2 2 4" xfId="39224" xr:uid="{00000000-0005-0000-0000-00009B7F0000}"/>
    <cellStyle name="Normal 47 10 7 3 2 3" xfId="26556" xr:uid="{00000000-0005-0000-0000-00009C7F0000}"/>
    <cellStyle name="Normal 47 10 7 3 2 3 2" xfId="48170" xr:uid="{00000000-0005-0000-0000-00009D7F0000}"/>
    <cellStyle name="Normal 47 10 7 3 2 4" xfId="20589" xr:uid="{00000000-0005-0000-0000-00009E7F0000}"/>
    <cellStyle name="Normal 47 10 7 3 2 4 2" xfId="42231" xr:uid="{00000000-0005-0000-0000-00009F7F0000}"/>
    <cellStyle name="Normal 47 10 7 3 2 5" xfId="36221" xr:uid="{00000000-0005-0000-0000-0000A07F0000}"/>
    <cellStyle name="Normal 47 10 7 3 3" xfId="15458" xr:uid="{00000000-0005-0000-0000-0000A17F0000}"/>
    <cellStyle name="Normal 47 10 7 3 3 2" xfId="18543" xr:uid="{00000000-0005-0000-0000-0000A27F0000}"/>
    <cellStyle name="Normal 47 10 7 3 3 2 2" xfId="30510" xr:uid="{00000000-0005-0000-0000-0000A37F0000}"/>
    <cellStyle name="Normal 47 10 7 3 3 2 2 2" xfId="52116" xr:uid="{00000000-0005-0000-0000-0000A47F0000}"/>
    <cellStyle name="Normal 47 10 7 3 3 2 3" xfId="24543" xr:uid="{00000000-0005-0000-0000-0000A57F0000}"/>
    <cellStyle name="Normal 47 10 7 3 3 2 3 2" xfId="46180" xr:uid="{00000000-0005-0000-0000-0000A67F0000}"/>
    <cellStyle name="Normal 47 10 7 3 3 2 4" xfId="40198" xr:uid="{00000000-0005-0000-0000-0000A77F0000}"/>
    <cellStyle name="Normal 47 10 7 3 3 3" xfId="27528" xr:uid="{00000000-0005-0000-0000-0000A87F0000}"/>
    <cellStyle name="Normal 47 10 7 3 3 3 2" xfId="49142" xr:uid="{00000000-0005-0000-0000-0000A97F0000}"/>
    <cellStyle name="Normal 47 10 7 3 3 4" xfId="21561" xr:uid="{00000000-0005-0000-0000-0000AA7F0000}"/>
    <cellStyle name="Normal 47 10 7 3 3 4 2" xfId="43203" xr:uid="{00000000-0005-0000-0000-0000AB7F0000}"/>
    <cellStyle name="Normal 47 10 7 3 3 5" xfId="37195" xr:uid="{00000000-0005-0000-0000-0000AC7F0000}"/>
    <cellStyle name="Normal 47 10 7 3 4" xfId="16592" xr:uid="{00000000-0005-0000-0000-0000AD7F0000}"/>
    <cellStyle name="Normal 47 10 7 3 4 2" xfId="28562" xr:uid="{00000000-0005-0000-0000-0000AE7F0000}"/>
    <cellStyle name="Normal 47 10 7 3 4 2 2" xfId="50168" xr:uid="{00000000-0005-0000-0000-0000AF7F0000}"/>
    <cellStyle name="Normal 47 10 7 3 4 3" xfId="22595" xr:uid="{00000000-0005-0000-0000-0000B07F0000}"/>
    <cellStyle name="Normal 47 10 7 3 4 3 2" xfId="44232" xr:uid="{00000000-0005-0000-0000-0000B17F0000}"/>
    <cellStyle name="Normal 47 10 7 3 4 4" xfId="38247" xr:uid="{00000000-0005-0000-0000-0000B27F0000}"/>
    <cellStyle name="Normal 47 10 7 3 5" xfId="25580" xr:uid="{00000000-0005-0000-0000-0000B37F0000}"/>
    <cellStyle name="Normal 47 10 7 3 5 2" xfId="47197" xr:uid="{00000000-0005-0000-0000-0000B47F0000}"/>
    <cellStyle name="Normal 47 10 7 3 6" xfId="19613" xr:uid="{00000000-0005-0000-0000-0000B57F0000}"/>
    <cellStyle name="Normal 47 10 7 3 6 2" xfId="41255" xr:uid="{00000000-0005-0000-0000-0000B67F0000}"/>
    <cellStyle name="Normal 47 10 7 3 7" xfId="35241" xr:uid="{00000000-0005-0000-0000-0000B77F0000}"/>
    <cellStyle name="Normal 47 10 7 4" xfId="13843" xr:uid="{00000000-0005-0000-0000-0000B87F0000}"/>
    <cellStyle name="Normal 47 10 7 4 2" xfId="16929" xr:uid="{00000000-0005-0000-0000-0000B97F0000}"/>
    <cellStyle name="Normal 47 10 7 4 2 2" xfId="28898" xr:uid="{00000000-0005-0000-0000-0000BA7F0000}"/>
    <cellStyle name="Normal 47 10 7 4 2 2 2" xfId="50504" xr:uid="{00000000-0005-0000-0000-0000BB7F0000}"/>
    <cellStyle name="Normal 47 10 7 4 2 3" xfId="22931" xr:uid="{00000000-0005-0000-0000-0000BC7F0000}"/>
    <cellStyle name="Normal 47 10 7 4 2 3 2" xfId="44568" xr:uid="{00000000-0005-0000-0000-0000BD7F0000}"/>
    <cellStyle name="Normal 47 10 7 4 2 4" xfId="38584" xr:uid="{00000000-0005-0000-0000-0000BE7F0000}"/>
    <cellStyle name="Normal 47 10 7 4 3" xfId="25916" xr:uid="{00000000-0005-0000-0000-0000BF7F0000}"/>
    <cellStyle name="Normal 47 10 7 4 3 2" xfId="47530" xr:uid="{00000000-0005-0000-0000-0000C07F0000}"/>
    <cellStyle name="Normal 47 10 7 4 4" xfId="19949" xr:uid="{00000000-0005-0000-0000-0000C17F0000}"/>
    <cellStyle name="Normal 47 10 7 4 4 2" xfId="41591" xr:uid="{00000000-0005-0000-0000-0000C27F0000}"/>
    <cellStyle name="Normal 47 10 7 4 5" xfId="35580" xr:uid="{00000000-0005-0000-0000-0000C37F0000}"/>
    <cellStyle name="Normal 47 10 7 5" xfId="14817" xr:uid="{00000000-0005-0000-0000-0000C47F0000}"/>
    <cellStyle name="Normal 47 10 7 5 2" xfId="17902" xr:uid="{00000000-0005-0000-0000-0000C57F0000}"/>
    <cellStyle name="Normal 47 10 7 5 2 2" xfId="29870" xr:uid="{00000000-0005-0000-0000-0000C67F0000}"/>
    <cellStyle name="Normal 47 10 7 5 2 2 2" xfId="51476" xr:uid="{00000000-0005-0000-0000-0000C77F0000}"/>
    <cellStyle name="Normal 47 10 7 5 2 3" xfId="23903" xr:uid="{00000000-0005-0000-0000-0000C87F0000}"/>
    <cellStyle name="Normal 47 10 7 5 2 3 2" xfId="45540" xr:uid="{00000000-0005-0000-0000-0000C97F0000}"/>
    <cellStyle name="Normal 47 10 7 5 2 4" xfId="39557" xr:uid="{00000000-0005-0000-0000-0000CA7F0000}"/>
    <cellStyle name="Normal 47 10 7 5 3" xfId="26888" xr:uid="{00000000-0005-0000-0000-0000CB7F0000}"/>
    <cellStyle name="Normal 47 10 7 5 3 2" xfId="48502" xr:uid="{00000000-0005-0000-0000-0000CC7F0000}"/>
    <cellStyle name="Normal 47 10 7 5 4" xfId="20921" xr:uid="{00000000-0005-0000-0000-0000CD7F0000}"/>
    <cellStyle name="Normal 47 10 7 5 4 2" xfId="42563" xr:uid="{00000000-0005-0000-0000-0000CE7F0000}"/>
    <cellStyle name="Normal 47 10 7 5 5" xfId="36554" xr:uid="{00000000-0005-0000-0000-0000CF7F0000}"/>
    <cellStyle name="Normal 47 10 7 6" xfId="15930" xr:uid="{00000000-0005-0000-0000-0000D07F0000}"/>
    <cellStyle name="Normal 47 10 7 6 2" xfId="27902" xr:uid="{00000000-0005-0000-0000-0000D17F0000}"/>
    <cellStyle name="Normal 47 10 7 6 2 2" xfId="49508" xr:uid="{00000000-0005-0000-0000-0000D27F0000}"/>
    <cellStyle name="Normal 47 10 7 6 3" xfId="21935" xr:uid="{00000000-0005-0000-0000-0000D37F0000}"/>
    <cellStyle name="Normal 47 10 7 6 3 2" xfId="43572" xr:uid="{00000000-0005-0000-0000-0000D47F0000}"/>
    <cellStyle name="Normal 47 10 7 6 4" xfId="37585" xr:uid="{00000000-0005-0000-0000-0000D57F0000}"/>
    <cellStyle name="Normal 47 10 7 7" xfId="24917" xr:uid="{00000000-0005-0000-0000-0000D67F0000}"/>
    <cellStyle name="Normal 47 10 7 7 2" xfId="46537" xr:uid="{00000000-0005-0000-0000-0000D77F0000}"/>
    <cellStyle name="Normal 47 10 7 8" xfId="18950" xr:uid="{00000000-0005-0000-0000-0000D87F0000}"/>
    <cellStyle name="Normal 47 10 7 8 2" xfId="40592" xr:uid="{00000000-0005-0000-0000-0000D97F0000}"/>
    <cellStyle name="Normal 47 10 7 9" xfId="31991" xr:uid="{00000000-0005-0000-0000-0000DA7F0000}"/>
    <cellStyle name="Normal 47 10 8" xfId="12907" xr:uid="{00000000-0005-0000-0000-0000DB7F0000}"/>
    <cellStyle name="Normal 47 10 8 2" xfId="13906" xr:uid="{00000000-0005-0000-0000-0000DC7F0000}"/>
    <cellStyle name="Normal 47 10 8 2 2" xfId="16991" xr:uid="{00000000-0005-0000-0000-0000DD7F0000}"/>
    <cellStyle name="Normal 47 10 8 2 2 2" xfId="28960" xr:uid="{00000000-0005-0000-0000-0000DE7F0000}"/>
    <cellStyle name="Normal 47 10 8 2 2 2 2" xfId="50566" xr:uid="{00000000-0005-0000-0000-0000DF7F0000}"/>
    <cellStyle name="Normal 47 10 8 2 2 3" xfId="22993" xr:uid="{00000000-0005-0000-0000-0000E07F0000}"/>
    <cellStyle name="Normal 47 10 8 2 2 3 2" xfId="44630" xr:uid="{00000000-0005-0000-0000-0000E17F0000}"/>
    <cellStyle name="Normal 47 10 8 2 2 4" xfId="38646" xr:uid="{00000000-0005-0000-0000-0000E27F0000}"/>
    <cellStyle name="Normal 47 10 8 2 3" xfId="25978" xr:uid="{00000000-0005-0000-0000-0000E37F0000}"/>
    <cellStyle name="Normal 47 10 8 2 3 2" xfId="47592" xr:uid="{00000000-0005-0000-0000-0000E47F0000}"/>
    <cellStyle name="Normal 47 10 8 2 4" xfId="20011" xr:uid="{00000000-0005-0000-0000-0000E57F0000}"/>
    <cellStyle name="Normal 47 10 8 2 4 2" xfId="41653" xr:uid="{00000000-0005-0000-0000-0000E67F0000}"/>
    <cellStyle name="Normal 47 10 8 2 5" xfId="35643" xr:uid="{00000000-0005-0000-0000-0000E77F0000}"/>
    <cellStyle name="Normal 47 10 8 3" xfId="14880" xr:uid="{00000000-0005-0000-0000-0000E87F0000}"/>
    <cellStyle name="Normal 47 10 8 3 2" xfId="17965" xr:uid="{00000000-0005-0000-0000-0000E97F0000}"/>
    <cellStyle name="Normal 47 10 8 3 2 2" xfId="29932" xr:uid="{00000000-0005-0000-0000-0000EA7F0000}"/>
    <cellStyle name="Normal 47 10 8 3 2 2 2" xfId="51538" xr:uid="{00000000-0005-0000-0000-0000EB7F0000}"/>
    <cellStyle name="Normal 47 10 8 3 2 3" xfId="23965" xr:uid="{00000000-0005-0000-0000-0000EC7F0000}"/>
    <cellStyle name="Normal 47 10 8 3 2 3 2" xfId="45602" xr:uid="{00000000-0005-0000-0000-0000ED7F0000}"/>
    <cellStyle name="Normal 47 10 8 3 2 4" xfId="39620" xr:uid="{00000000-0005-0000-0000-0000EE7F0000}"/>
    <cellStyle name="Normal 47 10 8 3 3" xfId="26950" xr:uid="{00000000-0005-0000-0000-0000EF7F0000}"/>
    <cellStyle name="Normal 47 10 8 3 3 2" xfId="48564" xr:uid="{00000000-0005-0000-0000-0000F07F0000}"/>
    <cellStyle name="Normal 47 10 8 3 4" xfId="20983" xr:uid="{00000000-0005-0000-0000-0000F17F0000}"/>
    <cellStyle name="Normal 47 10 8 3 4 2" xfId="42625" xr:uid="{00000000-0005-0000-0000-0000F27F0000}"/>
    <cellStyle name="Normal 47 10 8 3 5" xfId="36617" xr:uid="{00000000-0005-0000-0000-0000F37F0000}"/>
    <cellStyle name="Normal 47 10 8 4" xfId="16014" xr:uid="{00000000-0005-0000-0000-0000F47F0000}"/>
    <cellStyle name="Normal 47 10 8 4 2" xfId="27984" xr:uid="{00000000-0005-0000-0000-0000F57F0000}"/>
    <cellStyle name="Normal 47 10 8 4 2 2" xfId="49590" xr:uid="{00000000-0005-0000-0000-0000F67F0000}"/>
    <cellStyle name="Normal 47 10 8 4 3" xfId="22017" xr:uid="{00000000-0005-0000-0000-0000F77F0000}"/>
    <cellStyle name="Normal 47 10 8 4 3 2" xfId="43654" xr:uid="{00000000-0005-0000-0000-0000F87F0000}"/>
    <cellStyle name="Normal 47 10 8 4 4" xfId="37669" xr:uid="{00000000-0005-0000-0000-0000F97F0000}"/>
    <cellStyle name="Normal 47 10 8 5" xfId="25002" xr:uid="{00000000-0005-0000-0000-0000FA7F0000}"/>
    <cellStyle name="Normal 47 10 8 5 2" xfId="46619" xr:uid="{00000000-0005-0000-0000-0000FB7F0000}"/>
    <cellStyle name="Normal 47 10 8 6" xfId="19035" xr:uid="{00000000-0005-0000-0000-0000FC7F0000}"/>
    <cellStyle name="Normal 47 10 8 6 2" xfId="40677" xr:uid="{00000000-0005-0000-0000-0000FD7F0000}"/>
    <cellStyle name="Normal 47 10 8 7" xfId="34663" xr:uid="{00000000-0005-0000-0000-0000FE7F0000}"/>
    <cellStyle name="Normal 47 10 9" xfId="13227" xr:uid="{00000000-0005-0000-0000-0000FF7F0000}"/>
    <cellStyle name="Normal 47 10 9 2" xfId="14226" xr:uid="{00000000-0005-0000-0000-000000800000}"/>
    <cellStyle name="Normal 47 10 9 2 2" xfId="17311" xr:uid="{00000000-0005-0000-0000-000001800000}"/>
    <cellStyle name="Normal 47 10 9 2 2 2" xfId="29280" xr:uid="{00000000-0005-0000-0000-000002800000}"/>
    <cellStyle name="Normal 47 10 9 2 2 2 2" xfId="50886" xr:uid="{00000000-0005-0000-0000-000003800000}"/>
    <cellStyle name="Normal 47 10 9 2 2 3" xfId="23313" xr:uid="{00000000-0005-0000-0000-000004800000}"/>
    <cellStyle name="Normal 47 10 9 2 2 3 2" xfId="44950" xr:uid="{00000000-0005-0000-0000-000005800000}"/>
    <cellStyle name="Normal 47 10 9 2 2 4" xfId="38966" xr:uid="{00000000-0005-0000-0000-000006800000}"/>
    <cellStyle name="Normal 47 10 9 2 3" xfId="26298" xr:uid="{00000000-0005-0000-0000-000007800000}"/>
    <cellStyle name="Normal 47 10 9 2 3 2" xfId="47912" xr:uid="{00000000-0005-0000-0000-000008800000}"/>
    <cellStyle name="Normal 47 10 9 2 4" xfId="20331" xr:uid="{00000000-0005-0000-0000-000009800000}"/>
    <cellStyle name="Normal 47 10 9 2 4 2" xfId="41973" xr:uid="{00000000-0005-0000-0000-00000A800000}"/>
    <cellStyle name="Normal 47 10 9 2 5" xfId="35963" xr:uid="{00000000-0005-0000-0000-00000B800000}"/>
    <cellStyle name="Normal 47 10 9 3" xfId="15200" xr:uid="{00000000-0005-0000-0000-00000C800000}"/>
    <cellStyle name="Normal 47 10 9 3 2" xfId="18285" xr:uid="{00000000-0005-0000-0000-00000D800000}"/>
    <cellStyle name="Normal 47 10 9 3 2 2" xfId="30252" xr:uid="{00000000-0005-0000-0000-00000E800000}"/>
    <cellStyle name="Normal 47 10 9 3 2 2 2" xfId="51858" xr:uid="{00000000-0005-0000-0000-00000F800000}"/>
    <cellStyle name="Normal 47 10 9 3 2 3" xfId="24285" xr:uid="{00000000-0005-0000-0000-000010800000}"/>
    <cellStyle name="Normal 47 10 9 3 2 3 2" xfId="45922" xr:uid="{00000000-0005-0000-0000-000011800000}"/>
    <cellStyle name="Normal 47 10 9 3 2 4" xfId="39940" xr:uid="{00000000-0005-0000-0000-000012800000}"/>
    <cellStyle name="Normal 47 10 9 3 3" xfId="27270" xr:uid="{00000000-0005-0000-0000-000013800000}"/>
    <cellStyle name="Normal 47 10 9 3 3 2" xfId="48884" xr:uid="{00000000-0005-0000-0000-000014800000}"/>
    <cellStyle name="Normal 47 10 9 3 4" xfId="21303" xr:uid="{00000000-0005-0000-0000-000015800000}"/>
    <cellStyle name="Normal 47 10 9 3 4 2" xfId="42945" xr:uid="{00000000-0005-0000-0000-000016800000}"/>
    <cellStyle name="Normal 47 10 9 3 5" xfId="36937" xr:uid="{00000000-0005-0000-0000-000017800000}"/>
    <cellStyle name="Normal 47 10 9 4" xfId="16334" xr:uid="{00000000-0005-0000-0000-000018800000}"/>
    <cellStyle name="Normal 47 10 9 4 2" xfId="28304" xr:uid="{00000000-0005-0000-0000-000019800000}"/>
    <cellStyle name="Normal 47 10 9 4 2 2" xfId="49910" xr:uid="{00000000-0005-0000-0000-00001A800000}"/>
    <cellStyle name="Normal 47 10 9 4 3" xfId="22337" xr:uid="{00000000-0005-0000-0000-00001B800000}"/>
    <cellStyle name="Normal 47 10 9 4 3 2" xfId="43974" xr:uid="{00000000-0005-0000-0000-00001C800000}"/>
    <cellStyle name="Normal 47 10 9 4 4" xfId="37989" xr:uid="{00000000-0005-0000-0000-00001D800000}"/>
    <cellStyle name="Normal 47 10 9 5" xfId="25322" xr:uid="{00000000-0005-0000-0000-00001E800000}"/>
    <cellStyle name="Normal 47 10 9 5 2" xfId="46939" xr:uid="{00000000-0005-0000-0000-00001F800000}"/>
    <cellStyle name="Normal 47 10 9 6" xfId="19355" xr:uid="{00000000-0005-0000-0000-000020800000}"/>
    <cellStyle name="Normal 47 10 9 6 2" xfId="40997" xr:uid="{00000000-0005-0000-0000-000021800000}"/>
    <cellStyle name="Normal 47 10 9 7" xfId="34983" xr:uid="{00000000-0005-0000-0000-000022800000}"/>
    <cellStyle name="Normal 47 11" xfId="5740" xr:uid="{00000000-0005-0000-0000-000023800000}"/>
    <cellStyle name="Normal 47 11 10" xfId="13585" xr:uid="{00000000-0005-0000-0000-000024800000}"/>
    <cellStyle name="Normal 47 11 10 2" xfId="16671" xr:uid="{00000000-0005-0000-0000-000025800000}"/>
    <cellStyle name="Normal 47 11 10 2 2" xfId="28641" xr:uid="{00000000-0005-0000-0000-000026800000}"/>
    <cellStyle name="Normal 47 11 10 2 2 2" xfId="50247" xr:uid="{00000000-0005-0000-0000-000027800000}"/>
    <cellStyle name="Normal 47 11 10 2 3" xfId="22674" xr:uid="{00000000-0005-0000-0000-000028800000}"/>
    <cellStyle name="Normal 47 11 10 2 3 2" xfId="44311" xr:uid="{00000000-0005-0000-0000-000029800000}"/>
    <cellStyle name="Normal 47 11 10 2 4" xfId="38326" xr:uid="{00000000-0005-0000-0000-00002A800000}"/>
    <cellStyle name="Normal 47 11 10 3" xfId="25659" xr:uid="{00000000-0005-0000-0000-00002B800000}"/>
    <cellStyle name="Normal 47 11 10 3 2" xfId="47273" xr:uid="{00000000-0005-0000-0000-00002C800000}"/>
    <cellStyle name="Normal 47 11 10 4" xfId="19692" xr:uid="{00000000-0005-0000-0000-00002D800000}"/>
    <cellStyle name="Normal 47 11 10 4 2" xfId="41334" xr:uid="{00000000-0005-0000-0000-00002E800000}"/>
    <cellStyle name="Normal 47 11 10 5" xfId="35322" xr:uid="{00000000-0005-0000-0000-00002F800000}"/>
    <cellStyle name="Normal 47 11 11" xfId="14560" xr:uid="{00000000-0005-0000-0000-000030800000}"/>
    <cellStyle name="Normal 47 11 11 2" xfId="17645" xr:uid="{00000000-0005-0000-0000-000031800000}"/>
    <cellStyle name="Normal 47 11 11 2 2" xfId="29613" xr:uid="{00000000-0005-0000-0000-000032800000}"/>
    <cellStyle name="Normal 47 11 11 2 2 2" xfId="51219" xr:uid="{00000000-0005-0000-0000-000033800000}"/>
    <cellStyle name="Normal 47 11 11 2 3" xfId="23646" xr:uid="{00000000-0005-0000-0000-000034800000}"/>
    <cellStyle name="Normal 47 11 11 2 3 2" xfId="45283" xr:uid="{00000000-0005-0000-0000-000035800000}"/>
    <cellStyle name="Normal 47 11 11 2 4" xfId="39300" xr:uid="{00000000-0005-0000-0000-000036800000}"/>
    <cellStyle name="Normal 47 11 11 3" xfId="26631" xr:uid="{00000000-0005-0000-0000-000037800000}"/>
    <cellStyle name="Normal 47 11 11 3 2" xfId="48245" xr:uid="{00000000-0005-0000-0000-000038800000}"/>
    <cellStyle name="Normal 47 11 11 4" xfId="20664" xr:uid="{00000000-0005-0000-0000-000039800000}"/>
    <cellStyle name="Normal 47 11 11 4 2" xfId="42306" xr:uid="{00000000-0005-0000-0000-00003A800000}"/>
    <cellStyle name="Normal 47 11 11 5" xfId="36297" xr:uid="{00000000-0005-0000-0000-00003B800000}"/>
    <cellStyle name="Normal 47 11 12" xfId="15673" xr:uid="{00000000-0005-0000-0000-00003C800000}"/>
    <cellStyle name="Normal 47 11 12 2" xfId="27645" xr:uid="{00000000-0005-0000-0000-00003D800000}"/>
    <cellStyle name="Normal 47 11 12 2 2" xfId="49251" xr:uid="{00000000-0005-0000-0000-00003E800000}"/>
    <cellStyle name="Normal 47 11 12 3" xfId="21678" xr:uid="{00000000-0005-0000-0000-00003F800000}"/>
    <cellStyle name="Normal 47 11 12 3 2" xfId="43315" xr:uid="{00000000-0005-0000-0000-000040800000}"/>
    <cellStyle name="Normal 47 11 12 4" xfId="37328" xr:uid="{00000000-0005-0000-0000-000041800000}"/>
    <cellStyle name="Normal 47 11 13" xfId="24660" xr:uid="{00000000-0005-0000-0000-000042800000}"/>
    <cellStyle name="Normal 47 11 13 2" xfId="46280" xr:uid="{00000000-0005-0000-0000-000043800000}"/>
    <cellStyle name="Normal 47 11 14" xfId="18693" xr:uid="{00000000-0005-0000-0000-000044800000}"/>
    <cellStyle name="Normal 47 11 14 2" xfId="40335" xr:uid="{00000000-0005-0000-0000-000045800000}"/>
    <cellStyle name="Normal 47 11 15" xfId="31258" xr:uid="{00000000-0005-0000-0000-000046800000}"/>
    <cellStyle name="Normal 47 11 2" xfId="7307" xr:uid="{00000000-0005-0000-0000-000047800000}"/>
    <cellStyle name="Normal 47 11 2 2" xfId="12997" xr:uid="{00000000-0005-0000-0000-000048800000}"/>
    <cellStyle name="Normal 47 11 2 2 2" xfId="13996" xr:uid="{00000000-0005-0000-0000-000049800000}"/>
    <cellStyle name="Normal 47 11 2 2 2 2" xfId="17081" xr:uid="{00000000-0005-0000-0000-00004A800000}"/>
    <cellStyle name="Normal 47 11 2 2 2 2 2" xfId="29050" xr:uid="{00000000-0005-0000-0000-00004B800000}"/>
    <cellStyle name="Normal 47 11 2 2 2 2 2 2" xfId="50656" xr:uid="{00000000-0005-0000-0000-00004C800000}"/>
    <cellStyle name="Normal 47 11 2 2 2 2 3" xfId="23083" xr:uid="{00000000-0005-0000-0000-00004D800000}"/>
    <cellStyle name="Normal 47 11 2 2 2 2 3 2" xfId="44720" xr:uid="{00000000-0005-0000-0000-00004E800000}"/>
    <cellStyle name="Normal 47 11 2 2 2 2 4" xfId="38736" xr:uid="{00000000-0005-0000-0000-00004F800000}"/>
    <cellStyle name="Normal 47 11 2 2 2 3" xfId="26068" xr:uid="{00000000-0005-0000-0000-000050800000}"/>
    <cellStyle name="Normal 47 11 2 2 2 3 2" xfId="47682" xr:uid="{00000000-0005-0000-0000-000051800000}"/>
    <cellStyle name="Normal 47 11 2 2 2 4" xfId="20101" xr:uid="{00000000-0005-0000-0000-000052800000}"/>
    <cellStyle name="Normal 47 11 2 2 2 4 2" xfId="41743" xr:uid="{00000000-0005-0000-0000-000053800000}"/>
    <cellStyle name="Normal 47 11 2 2 2 5" xfId="35733" xr:uid="{00000000-0005-0000-0000-000054800000}"/>
    <cellStyle name="Normal 47 11 2 2 3" xfId="14970" xr:uid="{00000000-0005-0000-0000-000055800000}"/>
    <cellStyle name="Normal 47 11 2 2 3 2" xfId="18055" xr:uid="{00000000-0005-0000-0000-000056800000}"/>
    <cellStyle name="Normal 47 11 2 2 3 2 2" xfId="30022" xr:uid="{00000000-0005-0000-0000-000057800000}"/>
    <cellStyle name="Normal 47 11 2 2 3 2 2 2" xfId="51628" xr:uid="{00000000-0005-0000-0000-000058800000}"/>
    <cellStyle name="Normal 47 11 2 2 3 2 3" xfId="24055" xr:uid="{00000000-0005-0000-0000-000059800000}"/>
    <cellStyle name="Normal 47 11 2 2 3 2 3 2" xfId="45692" xr:uid="{00000000-0005-0000-0000-00005A800000}"/>
    <cellStyle name="Normal 47 11 2 2 3 2 4" xfId="39710" xr:uid="{00000000-0005-0000-0000-00005B800000}"/>
    <cellStyle name="Normal 47 11 2 2 3 3" xfId="27040" xr:uid="{00000000-0005-0000-0000-00005C800000}"/>
    <cellStyle name="Normal 47 11 2 2 3 3 2" xfId="48654" xr:uid="{00000000-0005-0000-0000-00005D800000}"/>
    <cellStyle name="Normal 47 11 2 2 3 4" xfId="21073" xr:uid="{00000000-0005-0000-0000-00005E800000}"/>
    <cellStyle name="Normal 47 11 2 2 3 4 2" xfId="42715" xr:uid="{00000000-0005-0000-0000-00005F800000}"/>
    <cellStyle name="Normal 47 11 2 2 3 5" xfId="36707" xr:uid="{00000000-0005-0000-0000-000060800000}"/>
    <cellStyle name="Normal 47 11 2 2 4" xfId="16104" xr:uid="{00000000-0005-0000-0000-000061800000}"/>
    <cellStyle name="Normal 47 11 2 2 4 2" xfId="28074" xr:uid="{00000000-0005-0000-0000-000062800000}"/>
    <cellStyle name="Normal 47 11 2 2 4 2 2" xfId="49680" xr:uid="{00000000-0005-0000-0000-000063800000}"/>
    <cellStyle name="Normal 47 11 2 2 4 3" xfId="22107" xr:uid="{00000000-0005-0000-0000-000064800000}"/>
    <cellStyle name="Normal 47 11 2 2 4 3 2" xfId="43744" xr:uid="{00000000-0005-0000-0000-000065800000}"/>
    <cellStyle name="Normal 47 11 2 2 4 4" xfId="37759" xr:uid="{00000000-0005-0000-0000-000066800000}"/>
    <cellStyle name="Normal 47 11 2 2 5" xfId="25092" xr:uid="{00000000-0005-0000-0000-000067800000}"/>
    <cellStyle name="Normal 47 11 2 2 5 2" xfId="46709" xr:uid="{00000000-0005-0000-0000-000068800000}"/>
    <cellStyle name="Normal 47 11 2 2 6" xfId="19125" xr:uid="{00000000-0005-0000-0000-000069800000}"/>
    <cellStyle name="Normal 47 11 2 2 6 2" xfId="40767" xr:uid="{00000000-0005-0000-0000-00006A800000}"/>
    <cellStyle name="Normal 47 11 2 2 7" xfId="34753" xr:uid="{00000000-0005-0000-0000-00006B800000}"/>
    <cellStyle name="Normal 47 11 2 3" xfId="13317" xr:uid="{00000000-0005-0000-0000-00006C800000}"/>
    <cellStyle name="Normal 47 11 2 3 2" xfId="14316" xr:uid="{00000000-0005-0000-0000-00006D800000}"/>
    <cellStyle name="Normal 47 11 2 3 2 2" xfId="17401" xr:uid="{00000000-0005-0000-0000-00006E800000}"/>
    <cellStyle name="Normal 47 11 2 3 2 2 2" xfId="29370" xr:uid="{00000000-0005-0000-0000-00006F800000}"/>
    <cellStyle name="Normal 47 11 2 3 2 2 2 2" xfId="50976" xr:uid="{00000000-0005-0000-0000-000070800000}"/>
    <cellStyle name="Normal 47 11 2 3 2 2 3" xfId="23403" xr:uid="{00000000-0005-0000-0000-000071800000}"/>
    <cellStyle name="Normal 47 11 2 3 2 2 3 2" xfId="45040" xr:uid="{00000000-0005-0000-0000-000072800000}"/>
    <cellStyle name="Normal 47 11 2 3 2 2 4" xfId="39056" xr:uid="{00000000-0005-0000-0000-000073800000}"/>
    <cellStyle name="Normal 47 11 2 3 2 3" xfId="26388" xr:uid="{00000000-0005-0000-0000-000074800000}"/>
    <cellStyle name="Normal 47 11 2 3 2 3 2" xfId="48002" xr:uid="{00000000-0005-0000-0000-000075800000}"/>
    <cellStyle name="Normal 47 11 2 3 2 4" xfId="20421" xr:uid="{00000000-0005-0000-0000-000076800000}"/>
    <cellStyle name="Normal 47 11 2 3 2 4 2" xfId="42063" xr:uid="{00000000-0005-0000-0000-000077800000}"/>
    <cellStyle name="Normal 47 11 2 3 2 5" xfId="36053" xr:uid="{00000000-0005-0000-0000-000078800000}"/>
    <cellStyle name="Normal 47 11 2 3 3" xfId="15290" xr:uid="{00000000-0005-0000-0000-000079800000}"/>
    <cellStyle name="Normal 47 11 2 3 3 2" xfId="18375" xr:uid="{00000000-0005-0000-0000-00007A800000}"/>
    <cellStyle name="Normal 47 11 2 3 3 2 2" xfId="30342" xr:uid="{00000000-0005-0000-0000-00007B800000}"/>
    <cellStyle name="Normal 47 11 2 3 3 2 2 2" xfId="51948" xr:uid="{00000000-0005-0000-0000-00007C800000}"/>
    <cellStyle name="Normal 47 11 2 3 3 2 3" xfId="24375" xr:uid="{00000000-0005-0000-0000-00007D800000}"/>
    <cellStyle name="Normal 47 11 2 3 3 2 3 2" xfId="46012" xr:uid="{00000000-0005-0000-0000-00007E800000}"/>
    <cellStyle name="Normal 47 11 2 3 3 2 4" xfId="40030" xr:uid="{00000000-0005-0000-0000-00007F800000}"/>
    <cellStyle name="Normal 47 11 2 3 3 3" xfId="27360" xr:uid="{00000000-0005-0000-0000-000080800000}"/>
    <cellStyle name="Normal 47 11 2 3 3 3 2" xfId="48974" xr:uid="{00000000-0005-0000-0000-000081800000}"/>
    <cellStyle name="Normal 47 11 2 3 3 4" xfId="21393" xr:uid="{00000000-0005-0000-0000-000082800000}"/>
    <cellStyle name="Normal 47 11 2 3 3 4 2" xfId="43035" xr:uid="{00000000-0005-0000-0000-000083800000}"/>
    <cellStyle name="Normal 47 11 2 3 3 5" xfId="37027" xr:uid="{00000000-0005-0000-0000-000084800000}"/>
    <cellStyle name="Normal 47 11 2 3 4" xfId="16424" xr:uid="{00000000-0005-0000-0000-000085800000}"/>
    <cellStyle name="Normal 47 11 2 3 4 2" xfId="28394" xr:uid="{00000000-0005-0000-0000-000086800000}"/>
    <cellStyle name="Normal 47 11 2 3 4 2 2" xfId="50000" xr:uid="{00000000-0005-0000-0000-000087800000}"/>
    <cellStyle name="Normal 47 11 2 3 4 3" xfId="22427" xr:uid="{00000000-0005-0000-0000-000088800000}"/>
    <cellStyle name="Normal 47 11 2 3 4 3 2" xfId="44064" xr:uid="{00000000-0005-0000-0000-000089800000}"/>
    <cellStyle name="Normal 47 11 2 3 4 4" xfId="38079" xr:uid="{00000000-0005-0000-0000-00008A800000}"/>
    <cellStyle name="Normal 47 11 2 3 5" xfId="25412" xr:uid="{00000000-0005-0000-0000-00008B800000}"/>
    <cellStyle name="Normal 47 11 2 3 5 2" xfId="47029" xr:uid="{00000000-0005-0000-0000-00008C800000}"/>
    <cellStyle name="Normal 47 11 2 3 6" xfId="19445" xr:uid="{00000000-0005-0000-0000-00008D800000}"/>
    <cellStyle name="Normal 47 11 2 3 6 2" xfId="41087" xr:uid="{00000000-0005-0000-0000-00008E800000}"/>
    <cellStyle name="Normal 47 11 2 3 7" xfId="35073" xr:uid="{00000000-0005-0000-0000-00008F800000}"/>
    <cellStyle name="Normal 47 11 2 4" xfId="13675" xr:uid="{00000000-0005-0000-0000-000090800000}"/>
    <cellStyle name="Normal 47 11 2 4 2" xfId="16761" xr:uid="{00000000-0005-0000-0000-000091800000}"/>
    <cellStyle name="Normal 47 11 2 4 2 2" xfId="28730" xr:uid="{00000000-0005-0000-0000-000092800000}"/>
    <cellStyle name="Normal 47 11 2 4 2 2 2" xfId="50336" xr:uid="{00000000-0005-0000-0000-000093800000}"/>
    <cellStyle name="Normal 47 11 2 4 2 3" xfId="22763" xr:uid="{00000000-0005-0000-0000-000094800000}"/>
    <cellStyle name="Normal 47 11 2 4 2 3 2" xfId="44400" xr:uid="{00000000-0005-0000-0000-000095800000}"/>
    <cellStyle name="Normal 47 11 2 4 2 4" xfId="38416" xr:uid="{00000000-0005-0000-0000-000096800000}"/>
    <cellStyle name="Normal 47 11 2 4 3" xfId="25748" xr:uid="{00000000-0005-0000-0000-000097800000}"/>
    <cellStyle name="Normal 47 11 2 4 3 2" xfId="47362" xr:uid="{00000000-0005-0000-0000-000098800000}"/>
    <cellStyle name="Normal 47 11 2 4 4" xfId="19781" xr:uid="{00000000-0005-0000-0000-000099800000}"/>
    <cellStyle name="Normal 47 11 2 4 4 2" xfId="41423" xr:uid="{00000000-0005-0000-0000-00009A800000}"/>
    <cellStyle name="Normal 47 11 2 4 5" xfId="35412" xr:uid="{00000000-0005-0000-0000-00009B800000}"/>
    <cellStyle name="Normal 47 11 2 5" xfId="14649" xr:uid="{00000000-0005-0000-0000-00009C800000}"/>
    <cellStyle name="Normal 47 11 2 5 2" xfId="17734" xr:uid="{00000000-0005-0000-0000-00009D800000}"/>
    <cellStyle name="Normal 47 11 2 5 2 2" xfId="29702" xr:uid="{00000000-0005-0000-0000-00009E800000}"/>
    <cellStyle name="Normal 47 11 2 5 2 2 2" xfId="51308" xr:uid="{00000000-0005-0000-0000-00009F800000}"/>
    <cellStyle name="Normal 47 11 2 5 2 3" xfId="23735" xr:uid="{00000000-0005-0000-0000-0000A0800000}"/>
    <cellStyle name="Normal 47 11 2 5 2 3 2" xfId="45372" xr:uid="{00000000-0005-0000-0000-0000A1800000}"/>
    <cellStyle name="Normal 47 11 2 5 2 4" xfId="39389" xr:uid="{00000000-0005-0000-0000-0000A2800000}"/>
    <cellStyle name="Normal 47 11 2 5 3" xfId="26720" xr:uid="{00000000-0005-0000-0000-0000A3800000}"/>
    <cellStyle name="Normal 47 11 2 5 3 2" xfId="48334" xr:uid="{00000000-0005-0000-0000-0000A4800000}"/>
    <cellStyle name="Normal 47 11 2 5 4" xfId="20753" xr:uid="{00000000-0005-0000-0000-0000A5800000}"/>
    <cellStyle name="Normal 47 11 2 5 4 2" xfId="42395" xr:uid="{00000000-0005-0000-0000-0000A6800000}"/>
    <cellStyle name="Normal 47 11 2 5 5" xfId="36386" xr:uid="{00000000-0005-0000-0000-0000A7800000}"/>
    <cellStyle name="Normal 47 11 2 6" xfId="15762" xr:uid="{00000000-0005-0000-0000-0000A8800000}"/>
    <cellStyle name="Normal 47 11 2 6 2" xfId="27734" xr:uid="{00000000-0005-0000-0000-0000A9800000}"/>
    <cellStyle name="Normal 47 11 2 6 2 2" xfId="49340" xr:uid="{00000000-0005-0000-0000-0000AA800000}"/>
    <cellStyle name="Normal 47 11 2 6 3" xfId="21767" xr:uid="{00000000-0005-0000-0000-0000AB800000}"/>
    <cellStyle name="Normal 47 11 2 6 3 2" xfId="43404" xr:uid="{00000000-0005-0000-0000-0000AC800000}"/>
    <cellStyle name="Normal 47 11 2 6 4" xfId="37417" xr:uid="{00000000-0005-0000-0000-0000AD800000}"/>
    <cellStyle name="Normal 47 11 2 7" xfId="24749" xr:uid="{00000000-0005-0000-0000-0000AE800000}"/>
    <cellStyle name="Normal 47 11 2 7 2" xfId="46369" xr:uid="{00000000-0005-0000-0000-0000AF800000}"/>
    <cellStyle name="Normal 47 11 2 8" xfId="18782" xr:uid="{00000000-0005-0000-0000-0000B0800000}"/>
    <cellStyle name="Normal 47 11 2 8 2" xfId="40424" xr:uid="{00000000-0005-0000-0000-0000B1800000}"/>
    <cellStyle name="Normal 47 11 2 9" xfId="31595" xr:uid="{00000000-0005-0000-0000-0000B2800000}"/>
    <cellStyle name="Normal 47 11 3" xfId="7010" xr:uid="{00000000-0005-0000-0000-0000B3800000}"/>
    <cellStyle name="Normal 47 11 3 2" xfId="12953" xr:uid="{00000000-0005-0000-0000-0000B4800000}"/>
    <cellStyle name="Normal 47 11 3 2 2" xfId="13952" xr:uid="{00000000-0005-0000-0000-0000B5800000}"/>
    <cellStyle name="Normal 47 11 3 2 2 2" xfId="17037" xr:uid="{00000000-0005-0000-0000-0000B6800000}"/>
    <cellStyle name="Normal 47 11 3 2 2 2 2" xfId="29006" xr:uid="{00000000-0005-0000-0000-0000B7800000}"/>
    <cellStyle name="Normal 47 11 3 2 2 2 2 2" xfId="50612" xr:uid="{00000000-0005-0000-0000-0000B8800000}"/>
    <cellStyle name="Normal 47 11 3 2 2 2 3" xfId="23039" xr:uid="{00000000-0005-0000-0000-0000B9800000}"/>
    <cellStyle name="Normal 47 11 3 2 2 2 3 2" xfId="44676" xr:uid="{00000000-0005-0000-0000-0000BA800000}"/>
    <cellStyle name="Normal 47 11 3 2 2 2 4" xfId="38692" xr:uid="{00000000-0005-0000-0000-0000BB800000}"/>
    <cellStyle name="Normal 47 11 3 2 2 3" xfId="26024" xr:uid="{00000000-0005-0000-0000-0000BC800000}"/>
    <cellStyle name="Normal 47 11 3 2 2 3 2" xfId="47638" xr:uid="{00000000-0005-0000-0000-0000BD800000}"/>
    <cellStyle name="Normal 47 11 3 2 2 4" xfId="20057" xr:uid="{00000000-0005-0000-0000-0000BE800000}"/>
    <cellStyle name="Normal 47 11 3 2 2 4 2" xfId="41699" xr:uid="{00000000-0005-0000-0000-0000BF800000}"/>
    <cellStyle name="Normal 47 11 3 2 2 5" xfId="35689" xr:uid="{00000000-0005-0000-0000-0000C0800000}"/>
    <cellStyle name="Normal 47 11 3 2 3" xfId="14926" xr:uid="{00000000-0005-0000-0000-0000C1800000}"/>
    <cellStyle name="Normal 47 11 3 2 3 2" xfId="18011" xr:uid="{00000000-0005-0000-0000-0000C2800000}"/>
    <cellStyle name="Normal 47 11 3 2 3 2 2" xfId="29978" xr:uid="{00000000-0005-0000-0000-0000C3800000}"/>
    <cellStyle name="Normal 47 11 3 2 3 2 2 2" xfId="51584" xr:uid="{00000000-0005-0000-0000-0000C4800000}"/>
    <cellStyle name="Normal 47 11 3 2 3 2 3" xfId="24011" xr:uid="{00000000-0005-0000-0000-0000C5800000}"/>
    <cellStyle name="Normal 47 11 3 2 3 2 3 2" xfId="45648" xr:uid="{00000000-0005-0000-0000-0000C6800000}"/>
    <cellStyle name="Normal 47 11 3 2 3 2 4" xfId="39666" xr:uid="{00000000-0005-0000-0000-0000C7800000}"/>
    <cellStyle name="Normal 47 11 3 2 3 3" xfId="26996" xr:uid="{00000000-0005-0000-0000-0000C8800000}"/>
    <cellStyle name="Normal 47 11 3 2 3 3 2" xfId="48610" xr:uid="{00000000-0005-0000-0000-0000C9800000}"/>
    <cellStyle name="Normal 47 11 3 2 3 4" xfId="21029" xr:uid="{00000000-0005-0000-0000-0000CA800000}"/>
    <cellStyle name="Normal 47 11 3 2 3 4 2" xfId="42671" xr:uid="{00000000-0005-0000-0000-0000CB800000}"/>
    <cellStyle name="Normal 47 11 3 2 3 5" xfId="36663" xr:uid="{00000000-0005-0000-0000-0000CC800000}"/>
    <cellStyle name="Normal 47 11 3 2 4" xfId="16060" xr:uid="{00000000-0005-0000-0000-0000CD800000}"/>
    <cellStyle name="Normal 47 11 3 2 4 2" xfId="28030" xr:uid="{00000000-0005-0000-0000-0000CE800000}"/>
    <cellStyle name="Normal 47 11 3 2 4 2 2" xfId="49636" xr:uid="{00000000-0005-0000-0000-0000CF800000}"/>
    <cellStyle name="Normal 47 11 3 2 4 3" xfId="22063" xr:uid="{00000000-0005-0000-0000-0000D0800000}"/>
    <cellStyle name="Normal 47 11 3 2 4 3 2" xfId="43700" xr:uid="{00000000-0005-0000-0000-0000D1800000}"/>
    <cellStyle name="Normal 47 11 3 2 4 4" xfId="37715" xr:uid="{00000000-0005-0000-0000-0000D2800000}"/>
    <cellStyle name="Normal 47 11 3 2 5" xfId="25048" xr:uid="{00000000-0005-0000-0000-0000D3800000}"/>
    <cellStyle name="Normal 47 11 3 2 5 2" xfId="46665" xr:uid="{00000000-0005-0000-0000-0000D4800000}"/>
    <cellStyle name="Normal 47 11 3 2 6" xfId="19081" xr:uid="{00000000-0005-0000-0000-0000D5800000}"/>
    <cellStyle name="Normal 47 11 3 2 6 2" xfId="40723" xr:uid="{00000000-0005-0000-0000-0000D6800000}"/>
    <cellStyle name="Normal 47 11 3 2 7" xfId="34709" xr:uid="{00000000-0005-0000-0000-0000D7800000}"/>
    <cellStyle name="Normal 47 11 3 3" xfId="13273" xr:uid="{00000000-0005-0000-0000-0000D8800000}"/>
    <cellStyle name="Normal 47 11 3 3 2" xfId="14272" xr:uid="{00000000-0005-0000-0000-0000D9800000}"/>
    <cellStyle name="Normal 47 11 3 3 2 2" xfId="17357" xr:uid="{00000000-0005-0000-0000-0000DA800000}"/>
    <cellStyle name="Normal 47 11 3 3 2 2 2" xfId="29326" xr:uid="{00000000-0005-0000-0000-0000DB800000}"/>
    <cellStyle name="Normal 47 11 3 3 2 2 2 2" xfId="50932" xr:uid="{00000000-0005-0000-0000-0000DC800000}"/>
    <cellStyle name="Normal 47 11 3 3 2 2 3" xfId="23359" xr:uid="{00000000-0005-0000-0000-0000DD800000}"/>
    <cellStyle name="Normal 47 11 3 3 2 2 3 2" xfId="44996" xr:uid="{00000000-0005-0000-0000-0000DE800000}"/>
    <cellStyle name="Normal 47 11 3 3 2 2 4" xfId="39012" xr:uid="{00000000-0005-0000-0000-0000DF800000}"/>
    <cellStyle name="Normal 47 11 3 3 2 3" xfId="26344" xr:uid="{00000000-0005-0000-0000-0000E0800000}"/>
    <cellStyle name="Normal 47 11 3 3 2 3 2" xfId="47958" xr:uid="{00000000-0005-0000-0000-0000E1800000}"/>
    <cellStyle name="Normal 47 11 3 3 2 4" xfId="20377" xr:uid="{00000000-0005-0000-0000-0000E2800000}"/>
    <cellStyle name="Normal 47 11 3 3 2 4 2" xfId="42019" xr:uid="{00000000-0005-0000-0000-0000E3800000}"/>
    <cellStyle name="Normal 47 11 3 3 2 5" xfId="36009" xr:uid="{00000000-0005-0000-0000-0000E4800000}"/>
    <cellStyle name="Normal 47 11 3 3 3" xfId="15246" xr:uid="{00000000-0005-0000-0000-0000E5800000}"/>
    <cellStyle name="Normal 47 11 3 3 3 2" xfId="18331" xr:uid="{00000000-0005-0000-0000-0000E6800000}"/>
    <cellStyle name="Normal 47 11 3 3 3 2 2" xfId="30298" xr:uid="{00000000-0005-0000-0000-0000E7800000}"/>
    <cellStyle name="Normal 47 11 3 3 3 2 2 2" xfId="51904" xr:uid="{00000000-0005-0000-0000-0000E8800000}"/>
    <cellStyle name="Normal 47 11 3 3 3 2 3" xfId="24331" xr:uid="{00000000-0005-0000-0000-0000E9800000}"/>
    <cellStyle name="Normal 47 11 3 3 3 2 3 2" xfId="45968" xr:uid="{00000000-0005-0000-0000-0000EA800000}"/>
    <cellStyle name="Normal 47 11 3 3 3 2 4" xfId="39986" xr:uid="{00000000-0005-0000-0000-0000EB800000}"/>
    <cellStyle name="Normal 47 11 3 3 3 3" xfId="27316" xr:uid="{00000000-0005-0000-0000-0000EC800000}"/>
    <cellStyle name="Normal 47 11 3 3 3 3 2" xfId="48930" xr:uid="{00000000-0005-0000-0000-0000ED800000}"/>
    <cellStyle name="Normal 47 11 3 3 3 4" xfId="21349" xr:uid="{00000000-0005-0000-0000-0000EE800000}"/>
    <cellStyle name="Normal 47 11 3 3 3 4 2" xfId="42991" xr:uid="{00000000-0005-0000-0000-0000EF800000}"/>
    <cellStyle name="Normal 47 11 3 3 3 5" xfId="36983" xr:uid="{00000000-0005-0000-0000-0000F0800000}"/>
    <cellStyle name="Normal 47 11 3 3 4" xfId="16380" xr:uid="{00000000-0005-0000-0000-0000F1800000}"/>
    <cellStyle name="Normal 47 11 3 3 4 2" xfId="28350" xr:uid="{00000000-0005-0000-0000-0000F2800000}"/>
    <cellStyle name="Normal 47 11 3 3 4 2 2" xfId="49956" xr:uid="{00000000-0005-0000-0000-0000F3800000}"/>
    <cellStyle name="Normal 47 11 3 3 4 3" xfId="22383" xr:uid="{00000000-0005-0000-0000-0000F4800000}"/>
    <cellStyle name="Normal 47 11 3 3 4 3 2" xfId="44020" xr:uid="{00000000-0005-0000-0000-0000F5800000}"/>
    <cellStyle name="Normal 47 11 3 3 4 4" xfId="38035" xr:uid="{00000000-0005-0000-0000-0000F6800000}"/>
    <cellStyle name="Normal 47 11 3 3 5" xfId="25368" xr:uid="{00000000-0005-0000-0000-0000F7800000}"/>
    <cellStyle name="Normal 47 11 3 3 5 2" xfId="46985" xr:uid="{00000000-0005-0000-0000-0000F8800000}"/>
    <cellStyle name="Normal 47 11 3 3 6" xfId="19401" xr:uid="{00000000-0005-0000-0000-0000F9800000}"/>
    <cellStyle name="Normal 47 11 3 3 6 2" xfId="41043" xr:uid="{00000000-0005-0000-0000-0000FA800000}"/>
    <cellStyle name="Normal 47 11 3 3 7" xfId="35029" xr:uid="{00000000-0005-0000-0000-0000FB800000}"/>
    <cellStyle name="Normal 47 11 3 4" xfId="13631" xr:uid="{00000000-0005-0000-0000-0000FC800000}"/>
    <cellStyle name="Normal 47 11 3 4 2" xfId="16717" xr:uid="{00000000-0005-0000-0000-0000FD800000}"/>
    <cellStyle name="Normal 47 11 3 4 2 2" xfId="28686" xr:uid="{00000000-0005-0000-0000-0000FE800000}"/>
    <cellStyle name="Normal 47 11 3 4 2 2 2" xfId="50292" xr:uid="{00000000-0005-0000-0000-0000FF800000}"/>
    <cellStyle name="Normal 47 11 3 4 2 3" xfId="22719" xr:uid="{00000000-0005-0000-0000-000000810000}"/>
    <cellStyle name="Normal 47 11 3 4 2 3 2" xfId="44356" xr:uid="{00000000-0005-0000-0000-000001810000}"/>
    <cellStyle name="Normal 47 11 3 4 2 4" xfId="38372" xr:uid="{00000000-0005-0000-0000-000002810000}"/>
    <cellStyle name="Normal 47 11 3 4 3" xfId="25704" xr:uid="{00000000-0005-0000-0000-000003810000}"/>
    <cellStyle name="Normal 47 11 3 4 3 2" xfId="47318" xr:uid="{00000000-0005-0000-0000-000004810000}"/>
    <cellStyle name="Normal 47 11 3 4 4" xfId="19737" xr:uid="{00000000-0005-0000-0000-000005810000}"/>
    <cellStyle name="Normal 47 11 3 4 4 2" xfId="41379" xr:uid="{00000000-0005-0000-0000-000006810000}"/>
    <cellStyle name="Normal 47 11 3 4 5" xfId="35368" xr:uid="{00000000-0005-0000-0000-000007810000}"/>
    <cellStyle name="Normal 47 11 3 5" xfId="14605" xr:uid="{00000000-0005-0000-0000-000008810000}"/>
    <cellStyle name="Normal 47 11 3 5 2" xfId="17690" xr:uid="{00000000-0005-0000-0000-000009810000}"/>
    <cellStyle name="Normal 47 11 3 5 2 2" xfId="29658" xr:uid="{00000000-0005-0000-0000-00000A810000}"/>
    <cellStyle name="Normal 47 11 3 5 2 2 2" xfId="51264" xr:uid="{00000000-0005-0000-0000-00000B810000}"/>
    <cellStyle name="Normal 47 11 3 5 2 3" xfId="23691" xr:uid="{00000000-0005-0000-0000-00000C810000}"/>
    <cellStyle name="Normal 47 11 3 5 2 3 2" xfId="45328" xr:uid="{00000000-0005-0000-0000-00000D810000}"/>
    <cellStyle name="Normal 47 11 3 5 2 4" xfId="39345" xr:uid="{00000000-0005-0000-0000-00000E810000}"/>
    <cellStyle name="Normal 47 11 3 5 3" xfId="26676" xr:uid="{00000000-0005-0000-0000-00000F810000}"/>
    <cellStyle name="Normal 47 11 3 5 3 2" xfId="48290" xr:uid="{00000000-0005-0000-0000-000010810000}"/>
    <cellStyle name="Normal 47 11 3 5 4" xfId="20709" xr:uid="{00000000-0005-0000-0000-000011810000}"/>
    <cellStyle name="Normal 47 11 3 5 4 2" xfId="42351" xr:uid="{00000000-0005-0000-0000-000012810000}"/>
    <cellStyle name="Normal 47 11 3 5 5" xfId="36342" xr:uid="{00000000-0005-0000-0000-000013810000}"/>
    <cellStyle name="Normal 47 11 3 6" xfId="15718" xr:uid="{00000000-0005-0000-0000-000014810000}"/>
    <cellStyle name="Normal 47 11 3 6 2" xfId="27690" xr:uid="{00000000-0005-0000-0000-000015810000}"/>
    <cellStyle name="Normal 47 11 3 6 2 2" xfId="49296" xr:uid="{00000000-0005-0000-0000-000016810000}"/>
    <cellStyle name="Normal 47 11 3 6 3" xfId="21723" xr:uid="{00000000-0005-0000-0000-000017810000}"/>
    <cellStyle name="Normal 47 11 3 6 3 2" xfId="43360" xr:uid="{00000000-0005-0000-0000-000018810000}"/>
    <cellStyle name="Normal 47 11 3 6 4" xfId="37373" xr:uid="{00000000-0005-0000-0000-000019810000}"/>
    <cellStyle name="Normal 47 11 3 7" xfId="24705" xr:uid="{00000000-0005-0000-0000-00001A810000}"/>
    <cellStyle name="Normal 47 11 3 7 2" xfId="46325" xr:uid="{00000000-0005-0000-0000-00001B810000}"/>
    <cellStyle name="Normal 47 11 3 8" xfId="18738" xr:uid="{00000000-0005-0000-0000-00001C810000}"/>
    <cellStyle name="Normal 47 11 3 8 2" xfId="40380" xr:uid="{00000000-0005-0000-0000-00001D810000}"/>
    <cellStyle name="Normal 47 11 3 9" xfId="31438" xr:uid="{00000000-0005-0000-0000-00001E810000}"/>
    <cellStyle name="Normal 47 11 4" xfId="7614" xr:uid="{00000000-0005-0000-0000-00001F810000}"/>
    <cellStyle name="Normal 47 11 4 2" xfId="13039" xr:uid="{00000000-0005-0000-0000-000020810000}"/>
    <cellStyle name="Normal 47 11 4 2 2" xfId="14038" xr:uid="{00000000-0005-0000-0000-000021810000}"/>
    <cellStyle name="Normal 47 11 4 2 2 2" xfId="17123" xr:uid="{00000000-0005-0000-0000-000022810000}"/>
    <cellStyle name="Normal 47 11 4 2 2 2 2" xfId="29092" xr:uid="{00000000-0005-0000-0000-000023810000}"/>
    <cellStyle name="Normal 47 11 4 2 2 2 2 2" xfId="50698" xr:uid="{00000000-0005-0000-0000-000024810000}"/>
    <cellStyle name="Normal 47 11 4 2 2 2 3" xfId="23125" xr:uid="{00000000-0005-0000-0000-000025810000}"/>
    <cellStyle name="Normal 47 11 4 2 2 2 3 2" xfId="44762" xr:uid="{00000000-0005-0000-0000-000026810000}"/>
    <cellStyle name="Normal 47 11 4 2 2 2 4" xfId="38778" xr:uid="{00000000-0005-0000-0000-000027810000}"/>
    <cellStyle name="Normal 47 11 4 2 2 3" xfId="26110" xr:uid="{00000000-0005-0000-0000-000028810000}"/>
    <cellStyle name="Normal 47 11 4 2 2 3 2" xfId="47724" xr:uid="{00000000-0005-0000-0000-000029810000}"/>
    <cellStyle name="Normal 47 11 4 2 2 4" xfId="20143" xr:uid="{00000000-0005-0000-0000-00002A810000}"/>
    <cellStyle name="Normal 47 11 4 2 2 4 2" xfId="41785" xr:uid="{00000000-0005-0000-0000-00002B810000}"/>
    <cellStyle name="Normal 47 11 4 2 2 5" xfId="35775" xr:uid="{00000000-0005-0000-0000-00002C810000}"/>
    <cellStyle name="Normal 47 11 4 2 3" xfId="15012" xr:uid="{00000000-0005-0000-0000-00002D810000}"/>
    <cellStyle name="Normal 47 11 4 2 3 2" xfId="18097" xr:uid="{00000000-0005-0000-0000-00002E810000}"/>
    <cellStyle name="Normal 47 11 4 2 3 2 2" xfId="30064" xr:uid="{00000000-0005-0000-0000-00002F810000}"/>
    <cellStyle name="Normal 47 11 4 2 3 2 2 2" xfId="51670" xr:uid="{00000000-0005-0000-0000-000030810000}"/>
    <cellStyle name="Normal 47 11 4 2 3 2 3" xfId="24097" xr:uid="{00000000-0005-0000-0000-000031810000}"/>
    <cellStyle name="Normal 47 11 4 2 3 2 3 2" xfId="45734" xr:uid="{00000000-0005-0000-0000-000032810000}"/>
    <cellStyle name="Normal 47 11 4 2 3 2 4" xfId="39752" xr:uid="{00000000-0005-0000-0000-000033810000}"/>
    <cellStyle name="Normal 47 11 4 2 3 3" xfId="27082" xr:uid="{00000000-0005-0000-0000-000034810000}"/>
    <cellStyle name="Normal 47 11 4 2 3 3 2" xfId="48696" xr:uid="{00000000-0005-0000-0000-000035810000}"/>
    <cellStyle name="Normal 47 11 4 2 3 4" xfId="21115" xr:uid="{00000000-0005-0000-0000-000036810000}"/>
    <cellStyle name="Normal 47 11 4 2 3 4 2" xfId="42757" xr:uid="{00000000-0005-0000-0000-000037810000}"/>
    <cellStyle name="Normal 47 11 4 2 3 5" xfId="36749" xr:uid="{00000000-0005-0000-0000-000038810000}"/>
    <cellStyle name="Normal 47 11 4 2 4" xfId="16146" xr:uid="{00000000-0005-0000-0000-000039810000}"/>
    <cellStyle name="Normal 47 11 4 2 4 2" xfId="28116" xr:uid="{00000000-0005-0000-0000-00003A810000}"/>
    <cellStyle name="Normal 47 11 4 2 4 2 2" xfId="49722" xr:uid="{00000000-0005-0000-0000-00003B810000}"/>
    <cellStyle name="Normal 47 11 4 2 4 3" xfId="22149" xr:uid="{00000000-0005-0000-0000-00003C810000}"/>
    <cellStyle name="Normal 47 11 4 2 4 3 2" xfId="43786" xr:uid="{00000000-0005-0000-0000-00003D810000}"/>
    <cellStyle name="Normal 47 11 4 2 4 4" xfId="37801" xr:uid="{00000000-0005-0000-0000-00003E810000}"/>
    <cellStyle name="Normal 47 11 4 2 5" xfId="25134" xr:uid="{00000000-0005-0000-0000-00003F810000}"/>
    <cellStyle name="Normal 47 11 4 2 5 2" xfId="46751" xr:uid="{00000000-0005-0000-0000-000040810000}"/>
    <cellStyle name="Normal 47 11 4 2 6" xfId="19167" xr:uid="{00000000-0005-0000-0000-000041810000}"/>
    <cellStyle name="Normal 47 11 4 2 6 2" xfId="40809" xr:uid="{00000000-0005-0000-0000-000042810000}"/>
    <cellStyle name="Normal 47 11 4 2 7" xfId="34795" xr:uid="{00000000-0005-0000-0000-000043810000}"/>
    <cellStyle name="Normal 47 11 4 3" xfId="13359" xr:uid="{00000000-0005-0000-0000-000044810000}"/>
    <cellStyle name="Normal 47 11 4 3 2" xfId="14358" xr:uid="{00000000-0005-0000-0000-000045810000}"/>
    <cellStyle name="Normal 47 11 4 3 2 2" xfId="17443" xr:uid="{00000000-0005-0000-0000-000046810000}"/>
    <cellStyle name="Normal 47 11 4 3 2 2 2" xfId="29412" xr:uid="{00000000-0005-0000-0000-000047810000}"/>
    <cellStyle name="Normal 47 11 4 3 2 2 2 2" xfId="51018" xr:uid="{00000000-0005-0000-0000-000048810000}"/>
    <cellStyle name="Normal 47 11 4 3 2 2 3" xfId="23445" xr:uid="{00000000-0005-0000-0000-000049810000}"/>
    <cellStyle name="Normal 47 11 4 3 2 2 3 2" xfId="45082" xr:uid="{00000000-0005-0000-0000-00004A810000}"/>
    <cellStyle name="Normal 47 11 4 3 2 2 4" xfId="39098" xr:uid="{00000000-0005-0000-0000-00004B810000}"/>
    <cellStyle name="Normal 47 11 4 3 2 3" xfId="26430" xr:uid="{00000000-0005-0000-0000-00004C810000}"/>
    <cellStyle name="Normal 47 11 4 3 2 3 2" xfId="48044" xr:uid="{00000000-0005-0000-0000-00004D810000}"/>
    <cellStyle name="Normal 47 11 4 3 2 4" xfId="20463" xr:uid="{00000000-0005-0000-0000-00004E810000}"/>
    <cellStyle name="Normal 47 11 4 3 2 4 2" xfId="42105" xr:uid="{00000000-0005-0000-0000-00004F810000}"/>
    <cellStyle name="Normal 47 11 4 3 2 5" xfId="36095" xr:uid="{00000000-0005-0000-0000-000050810000}"/>
    <cellStyle name="Normal 47 11 4 3 3" xfId="15332" xr:uid="{00000000-0005-0000-0000-000051810000}"/>
    <cellStyle name="Normal 47 11 4 3 3 2" xfId="18417" xr:uid="{00000000-0005-0000-0000-000052810000}"/>
    <cellStyle name="Normal 47 11 4 3 3 2 2" xfId="30384" xr:uid="{00000000-0005-0000-0000-000053810000}"/>
    <cellStyle name="Normal 47 11 4 3 3 2 2 2" xfId="51990" xr:uid="{00000000-0005-0000-0000-000054810000}"/>
    <cellStyle name="Normal 47 11 4 3 3 2 3" xfId="24417" xr:uid="{00000000-0005-0000-0000-000055810000}"/>
    <cellStyle name="Normal 47 11 4 3 3 2 3 2" xfId="46054" xr:uid="{00000000-0005-0000-0000-000056810000}"/>
    <cellStyle name="Normal 47 11 4 3 3 2 4" xfId="40072" xr:uid="{00000000-0005-0000-0000-000057810000}"/>
    <cellStyle name="Normal 47 11 4 3 3 3" xfId="27402" xr:uid="{00000000-0005-0000-0000-000058810000}"/>
    <cellStyle name="Normal 47 11 4 3 3 3 2" xfId="49016" xr:uid="{00000000-0005-0000-0000-000059810000}"/>
    <cellStyle name="Normal 47 11 4 3 3 4" xfId="21435" xr:uid="{00000000-0005-0000-0000-00005A810000}"/>
    <cellStyle name="Normal 47 11 4 3 3 4 2" xfId="43077" xr:uid="{00000000-0005-0000-0000-00005B810000}"/>
    <cellStyle name="Normal 47 11 4 3 3 5" xfId="37069" xr:uid="{00000000-0005-0000-0000-00005C810000}"/>
    <cellStyle name="Normal 47 11 4 3 4" xfId="16466" xr:uid="{00000000-0005-0000-0000-00005D810000}"/>
    <cellStyle name="Normal 47 11 4 3 4 2" xfId="28436" xr:uid="{00000000-0005-0000-0000-00005E810000}"/>
    <cellStyle name="Normal 47 11 4 3 4 2 2" xfId="50042" xr:uid="{00000000-0005-0000-0000-00005F810000}"/>
    <cellStyle name="Normal 47 11 4 3 4 3" xfId="22469" xr:uid="{00000000-0005-0000-0000-000060810000}"/>
    <cellStyle name="Normal 47 11 4 3 4 3 2" xfId="44106" xr:uid="{00000000-0005-0000-0000-000061810000}"/>
    <cellStyle name="Normal 47 11 4 3 4 4" xfId="38121" xr:uid="{00000000-0005-0000-0000-000062810000}"/>
    <cellStyle name="Normal 47 11 4 3 5" xfId="25454" xr:uid="{00000000-0005-0000-0000-000063810000}"/>
    <cellStyle name="Normal 47 11 4 3 5 2" xfId="47071" xr:uid="{00000000-0005-0000-0000-000064810000}"/>
    <cellStyle name="Normal 47 11 4 3 6" xfId="19487" xr:uid="{00000000-0005-0000-0000-000065810000}"/>
    <cellStyle name="Normal 47 11 4 3 6 2" xfId="41129" xr:uid="{00000000-0005-0000-0000-000066810000}"/>
    <cellStyle name="Normal 47 11 4 3 7" xfId="35115" xr:uid="{00000000-0005-0000-0000-000067810000}"/>
    <cellStyle name="Normal 47 11 4 4" xfId="13717" xr:uid="{00000000-0005-0000-0000-000068810000}"/>
    <cellStyle name="Normal 47 11 4 4 2" xfId="16803" xr:uid="{00000000-0005-0000-0000-000069810000}"/>
    <cellStyle name="Normal 47 11 4 4 2 2" xfId="28772" xr:uid="{00000000-0005-0000-0000-00006A810000}"/>
    <cellStyle name="Normal 47 11 4 4 2 2 2" xfId="50378" xr:uid="{00000000-0005-0000-0000-00006B810000}"/>
    <cellStyle name="Normal 47 11 4 4 2 3" xfId="22805" xr:uid="{00000000-0005-0000-0000-00006C810000}"/>
    <cellStyle name="Normal 47 11 4 4 2 3 2" xfId="44442" xr:uid="{00000000-0005-0000-0000-00006D810000}"/>
    <cellStyle name="Normal 47 11 4 4 2 4" xfId="38458" xr:uid="{00000000-0005-0000-0000-00006E810000}"/>
    <cellStyle name="Normal 47 11 4 4 3" xfId="25790" xr:uid="{00000000-0005-0000-0000-00006F810000}"/>
    <cellStyle name="Normal 47 11 4 4 3 2" xfId="47404" xr:uid="{00000000-0005-0000-0000-000070810000}"/>
    <cellStyle name="Normal 47 11 4 4 4" xfId="19823" xr:uid="{00000000-0005-0000-0000-000071810000}"/>
    <cellStyle name="Normal 47 11 4 4 4 2" xfId="41465" xr:uid="{00000000-0005-0000-0000-000072810000}"/>
    <cellStyle name="Normal 47 11 4 4 5" xfId="35454" xr:uid="{00000000-0005-0000-0000-000073810000}"/>
    <cellStyle name="Normal 47 11 4 5" xfId="14691" xr:uid="{00000000-0005-0000-0000-000074810000}"/>
    <cellStyle name="Normal 47 11 4 5 2" xfId="17776" xr:uid="{00000000-0005-0000-0000-000075810000}"/>
    <cellStyle name="Normal 47 11 4 5 2 2" xfId="29744" xr:uid="{00000000-0005-0000-0000-000076810000}"/>
    <cellStyle name="Normal 47 11 4 5 2 2 2" xfId="51350" xr:uid="{00000000-0005-0000-0000-000077810000}"/>
    <cellStyle name="Normal 47 11 4 5 2 3" xfId="23777" xr:uid="{00000000-0005-0000-0000-000078810000}"/>
    <cellStyle name="Normal 47 11 4 5 2 3 2" xfId="45414" xr:uid="{00000000-0005-0000-0000-000079810000}"/>
    <cellStyle name="Normal 47 11 4 5 2 4" xfId="39431" xr:uid="{00000000-0005-0000-0000-00007A810000}"/>
    <cellStyle name="Normal 47 11 4 5 3" xfId="26762" xr:uid="{00000000-0005-0000-0000-00007B810000}"/>
    <cellStyle name="Normal 47 11 4 5 3 2" xfId="48376" xr:uid="{00000000-0005-0000-0000-00007C810000}"/>
    <cellStyle name="Normal 47 11 4 5 4" xfId="20795" xr:uid="{00000000-0005-0000-0000-00007D810000}"/>
    <cellStyle name="Normal 47 11 4 5 4 2" xfId="42437" xr:uid="{00000000-0005-0000-0000-00007E810000}"/>
    <cellStyle name="Normal 47 11 4 5 5" xfId="36428" xr:uid="{00000000-0005-0000-0000-00007F810000}"/>
    <cellStyle name="Normal 47 11 4 6" xfId="15804" xr:uid="{00000000-0005-0000-0000-000080810000}"/>
    <cellStyle name="Normal 47 11 4 6 2" xfId="27776" xr:uid="{00000000-0005-0000-0000-000081810000}"/>
    <cellStyle name="Normal 47 11 4 6 2 2" xfId="49382" xr:uid="{00000000-0005-0000-0000-000082810000}"/>
    <cellStyle name="Normal 47 11 4 6 3" xfId="21809" xr:uid="{00000000-0005-0000-0000-000083810000}"/>
    <cellStyle name="Normal 47 11 4 6 3 2" xfId="43446" xr:uid="{00000000-0005-0000-0000-000084810000}"/>
    <cellStyle name="Normal 47 11 4 6 4" xfId="37459" xr:uid="{00000000-0005-0000-0000-000085810000}"/>
    <cellStyle name="Normal 47 11 4 7" xfId="24791" xr:uid="{00000000-0005-0000-0000-000086810000}"/>
    <cellStyle name="Normal 47 11 4 7 2" xfId="46411" xr:uid="{00000000-0005-0000-0000-000087810000}"/>
    <cellStyle name="Normal 47 11 4 8" xfId="18824" xr:uid="{00000000-0005-0000-0000-000088810000}"/>
    <cellStyle name="Normal 47 11 4 8 2" xfId="40466" xr:uid="{00000000-0005-0000-0000-000089810000}"/>
    <cellStyle name="Normal 47 11 4 9" xfId="31706" xr:uid="{00000000-0005-0000-0000-00008A810000}"/>
    <cellStyle name="Normal 47 11 5" xfId="8224" xr:uid="{00000000-0005-0000-0000-00008B810000}"/>
    <cellStyle name="Normal 47 11 5 2" xfId="13123" xr:uid="{00000000-0005-0000-0000-00008C810000}"/>
    <cellStyle name="Normal 47 11 5 2 2" xfId="14122" xr:uid="{00000000-0005-0000-0000-00008D810000}"/>
    <cellStyle name="Normal 47 11 5 2 2 2" xfId="17207" xr:uid="{00000000-0005-0000-0000-00008E810000}"/>
    <cellStyle name="Normal 47 11 5 2 2 2 2" xfId="29176" xr:uid="{00000000-0005-0000-0000-00008F810000}"/>
    <cellStyle name="Normal 47 11 5 2 2 2 2 2" xfId="50782" xr:uid="{00000000-0005-0000-0000-000090810000}"/>
    <cellStyle name="Normal 47 11 5 2 2 2 3" xfId="23209" xr:uid="{00000000-0005-0000-0000-000091810000}"/>
    <cellStyle name="Normal 47 11 5 2 2 2 3 2" xfId="44846" xr:uid="{00000000-0005-0000-0000-000092810000}"/>
    <cellStyle name="Normal 47 11 5 2 2 2 4" xfId="38862" xr:uid="{00000000-0005-0000-0000-000093810000}"/>
    <cellStyle name="Normal 47 11 5 2 2 3" xfId="26194" xr:uid="{00000000-0005-0000-0000-000094810000}"/>
    <cellStyle name="Normal 47 11 5 2 2 3 2" xfId="47808" xr:uid="{00000000-0005-0000-0000-000095810000}"/>
    <cellStyle name="Normal 47 11 5 2 2 4" xfId="20227" xr:uid="{00000000-0005-0000-0000-000096810000}"/>
    <cellStyle name="Normal 47 11 5 2 2 4 2" xfId="41869" xr:uid="{00000000-0005-0000-0000-000097810000}"/>
    <cellStyle name="Normal 47 11 5 2 2 5" xfId="35859" xr:uid="{00000000-0005-0000-0000-000098810000}"/>
    <cellStyle name="Normal 47 11 5 2 3" xfId="15096" xr:uid="{00000000-0005-0000-0000-000099810000}"/>
    <cellStyle name="Normal 47 11 5 2 3 2" xfId="18181" xr:uid="{00000000-0005-0000-0000-00009A810000}"/>
    <cellStyle name="Normal 47 11 5 2 3 2 2" xfId="30148" xr:uid="{00000000-0005-0000-0000-00009B810000}"/>
    <cellStyle name="Normal 47 11 5 2 3 2 2 2" xfId="51754" xr:uid="{00000000-0005-0000-0000-00009C810000}"/>
    <cellStyle name="Normal 47 11 5 2 3 2 3" xfId="24181" xr:uid="{00000000-0005-0000-0000-00009D810000}"/>
    <cellStyle name="Normal 47 11 5 2 3 2 3 2" xfId="45818" xr:uid="{00000000-0005-0000-0000-00009E810000}"/>
    <cellStyle name="Normal 47 11 5 2 3 2 4" xfId="39836" xr:uid="{00000000-0005-0000-0000-00009F810000}"/>
    <cellStyle name="Normal 47 11 5 2 3 3" xfId="27166" xr:uid="{00000000-0005-0000-0000-0000A0810000}"/>
    <cellStyle name="Normal 47 11 5 2 3 3 2" xfId="48780" xr:uid="{00000000-0005-0000-0000-0000A1810000}"/>
    <cellStyle name="Normal 47 11 5 2 3 4" xfId="21199" xr:uid="{00000000-0005-0000-0000-0000A2810000}"/>
    <cellStyle name="Normal 47 11 5 2 3 4 2" xfId="42841" xr:uid="{00000000-0005-0000-0000-0000A3810000}"/>
    <cellStyle name="Normal 47 11 5 2 3 5" xfId="36833" xr:uid="{00000000-0005-0000-0000-0000A4810000}"/>
    <cellStyle name="Normal 47 11 5 2 4" xfId="16230" xr:uid="{00000000-0005-0000-0000-0000A5810000}"/>
    <cellStyle name="Normal 47 11 5 2 4 2" xfId="28200" xr:uid="{00000000-0005-0000-0000-0000A6810000}"/>
    <cellStyle name="Normal 47 11 5 2 4 2 2" xfId="49806" xr:uid="{00000000-0005-0000-0000-0000A7810000}"/>
    <cellStyle name="Normal 47 11 5 2 4 3" xfId="22233" xr:uid="{00000000-0005-0000-0000-0000A8810000}"/>
    <cellStyle name="Normal 47 11 5 2 4 3 2" xfId="43870" xr:uid="{00000000-0005-0000-0000-0000A9810000}"/>
    <cellStyle name="Normal 47 11 5 2 4 4" xfId="37885" xr:uid="{00000000-0005-0000-0000-0000AA810000}"/>
    <cellStyle name="Normal 47 11 5 2 5" xfId="25218" xr:uid="{00000000-0005-0000-0000-0000AB810000}"/>
    <cellStyle name="Normal 47 11 5 2 5 2" xfId="46835" xr:uid="{00000000-0005-0000-0000-0000AC810000}"/>
    <cellStyle name="Normal 47 11 5 2 6" xfId="19251" xr:uid="{00000000-0005-0000-0000-0000AD810000}"/>
    <cellStyle name="Normal 47 11 5 2 6 2" xfId="40893" xr:uid="{00000000-0005-0000-0000-0000AE810000}"/>
    <cellStyle name="Normal 47 11 5 2 7" xfId="34879" xr:uid="{00000000-0005-0000-0000-0000AF810000}"/>
    <cellStyle name="Normal 47 11 5 3" xfId="13443" xr:uid="{00000000-0005-0000-0000-0000B0810000}"/>
    <cellStyle name="Normal 47 11 5 3 2" xfId="14442" xr:uid="{00000000-0005-0000-0000-0000B1810000}"/>
    <cellStyle name="Normal 47 11 5 3 2 2" xfId="17527" xr:uid="{00000000-0005-0000-0000-0000B2810000}"/>
    <cellStyle name="Normal 47 11 5 3 2 2 2" xfId="29496" xr:uid="{00000000-0005-0000-0000-0000B3810000}"/>
    <cellStyle name="Normal 47 11 5 3 2 2 2 2" xfId="51102" xr:uid="{00000000-0005-0000-0000-0000B4810000}"/>
    <cellStyle name="Normal 47 11 5 3 2 2 3" xfId="23529" xr:uid="{00000000-0005-0000-0000-0000B5810000}"/>
    <cellStyle name="Normal 47 11 5 3 2 2 3 2" xfId="45166" xr:uid="{00000000-0005-0000-0000-0000B6810000}"/>
    <cellStyle name="Normal 47 11 5 3 2 2 4" xfId="39182" xr:uid="{00000000-0005-0000-0000-0000B7810000}"/>
    <cellStyle name="Normal 47 11 5 3 2 3" xfId="26514" xr:uid="{00000000-0005-0000-0000-0000B8810000}"/>
    <cellStyle name="Normal 47 11 5 3 2 3 2" xfId="48128" xr:uid="{00000000-0005-0000-0000-0000B9810000}"/>
    <cellStyle name="Normal 47 11 5 3 2 4" xfId="20547" xr:uid="{00000000-0005-0000-0000-0000BA810000}"/>
    <cellStyle name="Normal 47 11 5 3 2 4 2" xfId="42189" xr:uid="{00000000-0005-0000-0000-0000BB810000}"/>
    <cellStyle name="Normal 47 11 5 3 2 5" xfId="36179" xr:uid="{00000000-0005-0000-0000-0000BC810000}"/>
    <cellStyle name="Normal 47 11 5 3 3" xfId="15416" xr:uid="{00000000-0005-0000-0000-0000BD810000}"/>
    <cellStyle name="Normal 47 11 5 3 3 2" xfId="18501" xr:uid="{00000000-0005-0000-0000-0000BE810000}"/>
    <cellStyle name="Normal 47 11 5 3 3 2 2" xfId="30468" xr:uid="{00000000-0005-0000-0000-0000BF810000}"/>
    <cellStyle name="Normal 47 11 5 3 3 2 2 2" xfId="52074" xr:uid="{00000000-0005-0000-0000-0000C0810000}"/>
    <cellStyle name="Normal 47 11 5 3 3 2 3" xfId="24501" xr:uid="{00000000-0005-0000-0000-0000C1810000}"/>
    <cellStyle name="Normal 47 11 5 3 3 2 3 2" xfId="46138" xr:uid="{00000000-0005-0000-0000-0000C2810000}"/>
    <cellStyle name="Normal 47 11 5 3 3 2 4" xfId="40156" xr:uid="{00000000-0005-0000-0000-0000C3810000}"/>
    <cellStyle name="Normal 47 11 5 3 3 3" xfId="27486" xr:uid="{00000000-0005-0000-0000-0000C4810000}"/>
    <cellStyle name="Normal 47 11 5 3 3 3 2" xfId="49100" xr:uid="{00000000-0005-0000-0000-0000C5810000}"/>
    <cellStyle name="Normal 47 11 5 3 3 4" xfId="21519" xr:uid="{00000000-0005-0000-0000-0000C6810000}"/>
    <cellStyle name="Normal 47 11 5 3 3 4 2" xfId="43161" xr:uid="{00000000-0005-0000-0000-0000C7810000}"/>
    <cellStyle name="Normal 47 11 5 3 3 5" xfId="37153" xr:uid="{00000000-0005-0000-0000-0000C8810000}"/>
    <cellStyle name="Normal 47 11 5 3 4" xfId="16550" xr:uid="{00000000-0005-0000-0000-0000C9810000}"/>
    <cellStyle name="Normal 47 11 5 3 4 2" xfId="28520" xr:uid="{00000000-0005-0000-0000-0000CA810000}"/>
    <cellStyle name="Normal 47 11 5 3 4 2 2" xfId="50126" xr:uid="{00000000-0005-0000-0000-0000CB810000}"/>
    <cellStyle name="Normal 47 11 5 3 4 3" xfId="22553" xr:uid="{00000000-0005-0000-0000-0000CC810000}"/>
    <cellStyle name="Normal 47 11 5 3 4 3 2" xfId="44190" xr:uid="{00000000-0005-0000-0000-0000CD810000}"/>
    <cellStyle name="Normal 47 11 5 3 4 4" xfId="38205" xr:uid="{00000000-0005-0000-0000-0000CE810000}"/>
    <cellStyle name="Normal 47 11 5 3 5" xfId="25538" xr:uid="{00000000-0005-0000-0000-0000CF810000}"/>
    <cellStyle name="Normal 47 11 5 3 5 2" xfId="47155" xr:uid="{00000000-0005-0000-0000-0000D0810000}"/>
    <cellStyle name="Normal 47 11 5 3 6" xfId="19571" xr:uid="{00000000-0005-0000-0000-0000D1810000}"/>
    <cellStyle name="Normal 47 11 5 3 6 2" xfId="41213" xr:uid="{00000000-0005-0000-0000-0000D2810000}"/>
    <cellStyle name="Normal 47 11 5 3 7" xfId="35199" xr:uid="{00000000-0005-0000-0000-0000D3810000}"/>
    <cellStyle name="Normal 47 11 5 4" xfId="13801" xr:uid="{00000000-0005-0000-0000-0000D4810000}"/>
    <cellStyle name="Normal 47 11 5 4 2" xfId="16887" xr:uid="{00000000-0005-0000-0000-0000D5810000}"/>
    <cellStyle name="Normal 47 11 5 4 2 2" xfId="28856" xr:uid="{00000000-0005-0000-0000-0000D6810000}"/>
    <cellStyle name="Normal 47 11 5 4 2 2 2" xfId="50462" xr:uid="{00000000-0005-0000-0000-0000D7810000}"/>
    <cellStyle name="Normal 47 11 5 4 2 3" xfId="22889" xr:uid="{00000000-0005-0000-0000-0000D8810000}"/>
    <cellStyle name="Normal 47 11 5 4 2 3 2" xfId="44526" xr:uid="{00000000-0005-0000-0000-0000D9810000}"/>
    <cellStyle name="Normal 47 11 5 4 2 4" xfId="38542" xr:uid="{00000000-0005-0000-0000-0000DA810000}"/>
    <cellStyle name="Normal 47 11 5 4 3" xfId="25874" xr:uid="{00000000-0005-0000-0000-0000DB810000}"/>
    <cellStyle name="Normal 47 11 5 4 3 2" xfId="47488" xr:uid="{00000000-0005-0000-0000-0000DC810000}"/>
    <cellStyle name="Normal 47 11 5 4 4" xfId="19907" xr:uid="{00000000-0005-0000-0000-0000DD810000}"/>
    <cellStyle name="Normal 47 11 5 4 4 2" xfId="41549" xr:uid="{00000000-0005-0000-0000-0000DE810000}"/>
    <cellStyle name="Normal 47 11 5 4 5" xfId="35538" xr:uid="{00000000-0005-0000-0000-0000DF810000}"/>
    <cellStyle name="Normal 47 11 5 5" xfId="14775" xr:uid="{00000000-0005-0000-0000-0000E0810000}"/>
    <cellStyle name="Normal 47 11 5 5 2" xfId="17860" xr:uid="{00000000-0005-0000-0000-0000E1810000}"/>
    <cellStyle name="Normal 47 11 5 5 2 2" xfId="29828" xr:uid="{00000000-0005-0000-0000-0000E2810000}"/>
    <cellStyle name="Normal 47 11 5 5 2 2 2" xfId="51434" xr:uid="{00000000-0005-0000-0000-0000E3810000}"/>
    <cellStyle name="Normal 47 11 5 5 2 3" xfId="23861" xr:uid="{00000000-0005-0000-0000-0000E4810000}"/>
    <cellStyle name="Normal 47 11 5 5 2 3 2" xfId="45498" xr:uid="{00000000-0005-0000-0000-0000E5810000}"/>
    <cellStyle name="Normal 47 11 5 5 2 4" xfId="39515" xr:uid="{00000000-0005-0000-0000-0000E6810000}"/>
    <cellStyle name="Normal 47 11 5 5 3" xfId="26846" xr:uid="{00000000-0005-0000-0000-0000E7810000}"/>
    <cellStyle name="Normal 47 11 5 5 3 2" xfId="48460" xr:uid="{00000000-0005-0000-0000-0000E8810000}"/>
    <cellStyle name="Normal 47 11 5 5 4" xfId="20879" xr:uid="{00000000-0005-0000-0000-0000E9810000}"/>
    <cellStyle name="Normal 47 11 5 5 4 2" xfId="42521" xr:uid="{00000000-0005-0000-0000-0000EA810000}"/>
    <cellStyle name="Normal 47 11 5 5 5" xfId="36512" xr:uid="{00000000-0005-0000-0000-0000EB810000}"/>
    <cellStyle name="Normal 47 11 5 6" xfId="15888" xr:uid="{00000000-0005-0000-0000-0000EC810000}"/>
    <cellStyle name="Normal 47 11 5 6 2" xfId="27860" xr:uid="{00000000-0005-0000-0000-0000ED810000}"/>
    <cellStyle name="Normal 47 11 5 6 2 2" xfId="49466" xr:uid="{00000000-0005-0000-0000-0000EE810000}"/>
    <cellStyle name="Normal 47 11 5 6 3" xfId="21893" xr:uid="{00000000-0005-0000-0000-0000EF810000}"/>
    <cellStyle name="Normal 47 11 5 6 3 2" xfId="43530" xr:uid="{00000000-0005-0000-0000-0000F0810000}"/>
    <cellStyle name="Normal 47 11 5 6 4" xfId="37543" xr:uid="{00000000-0005-0000-0000-0000F1810000}"/>
    <cellStyle name="Normal 47 11 5 7" xfId="24875" xr:uid="{00000000-0005-0000-0000-0000F2810000}"/>
    <cellStyle name="Normal 47 11 5 7 2" xfId="46495" xr:uid="{00000000-0005-0000-0000-0000F3810000}"/>
    <cellStyle name="Normal 47 11 5 8" xfId="18908" xr:uid="{00000000-0005-0000-0000-0000F4810000}"/>
    <cellStyle name="Normal 47 11 5 8 2" xfId="40550" xr:uid="{00000000-0005-0000-0000-0000F5810000}"/>
    <cellStyle name="Normal 47 11 5 9" xfId="31878" xr:uid="{00000000-0005-0000-0000-0000F6810000}"/>
    <cellStyle name="Normal 47 11 6" xfId="7817" xr:uid="{00000000-0005-0000-0000-0000F7810000}"/>
    <cellStyle name="Normal 47 11 6 2" xfId="13078" xr:uid="{00000000-0005-0000-0000-0000F8810000}"/>
    <cellStyle name="Normal 47 11 6 2 2" xfId="14077" xr:uid="{00000000-0005-0000-0000-0000F9810000}"/>
    <cellStyle name="Normal 47 11 6 2 2 2" xfId="17162" xr:uid="{00000000-0005-0000-0000-0000FA810000}"/>
    <cellStyle name="Normal 47 11 6 2 2 2 2" xfId="29131" xr:uid="{00000000-0005-0000-0000-0000FB810000}"/>
    <cellStyle name="Normal 47 11 6 2 2 2 2 2" xfId="50737" xr:uid="{00000000-0005-0000-0000-0000FC810000}"/>
    <cellStyle name="Normal 47 11 6 2 2 2 3" xfId="23164" xr:uid="{00000000-0005-0000-0000-0000FD810000}"/>
    <cellStyle name="Normal 47 11 6 2 2 2 3 2" xfId="44801" xr:uid="{00000000-0005-0000-0000-0000FE810000}"/>
    <cellStyle name="Normal 47 11 6 2 2 2 4" xfId="38817" xr:uid="{00000000-0005-0000-0000-0000FF810000}"/>
    <cellStyle name="Normal 47 11 6 2 2 3" xfId="26149" xr:uid="{00000000-0005-0000-0000-000000820000}"/>
    <cellStyle name="Normal 47 11 6 2 2 3 2" xfId="47763" xr:uid="{00000000-0005-0000-0000-000001820000}"/>
    <cellStyle name="Normal 47 11 6 2 2 4" xfId="20182" xr:uid="{00000000-0005-0000-0000-000002820000}"/>
    <cellStyle name="Normal 47 11 6 2 2 4 2" xfId="41824" xr:uid="{00000000-0005-0000-0000-000003820000}"/>
    <cellStyle name="Normal 47 11 6 2 2 5" xfId="35814" xr:uid="{00000000-0005-0000-0000-000004820000}"/>
    <cellStyle name="Normal 47 11 6 2 3" xfId="15051" xr:uid="{00000000-0005-0000-0000-000005820000}"/>
    <cellStyle name="Normal 47 11 6 2 3 2" xfId="18136" xr:uid="{00000000-0005-0000-0000-000006820000}"/>
    <cellStyle name="Normal 47 11 6 2 3 2 2" xfId="30103" xr:uid="{00000000-0005-0000-0000-000007820000}"/>
    <cellStyle name="Normal 47 11 6 2 3 2 2 2" xfId="51709" xr:uid="{00000000-0005-0000-0000-000008820000}"/>
    <cellStyle name="Normal 47 11 6 2 3 2 3" xfId="24136" xr:uid="{00000000-0005-0000-0000-000009820000}"/>
    <cellStyle name="Normal 47 11 6 2 3 2 3 2" xfId="45773" xr:uid="{00000000-0005-0000-0000-00000A820000}"/>
    <cellStyle name="Normal 47 11 6 2 3 2 4" xfId="39791" xr:uid="{00000000-0005-0000-0000-00000B820000}"/>
    <cellStyle name="Normal 47 11 6 2 3 3" xfId="27121" xr:uid="{00000000-0005-0000-0000-00000C820000}"/>
    <cellStyle name="Normal 47 11 6 2 3 3 2" xfId="48735" xr:uid="{00000000-0005-0000-0000-00000D820000}"/>
    <cellStyle name="Normal 47 11 6 2 3 4" xfId="21154" xr:uid="{00000000-0005-0000-0000-00000E820000}"/>
    <cellStyle name="Normal 47 11 6 2 3 4 2" xfId="42796" xr:uid="{00000000-0005-0000-0000-00000F820000}"/>
    <cellStyle name="Normal 47 11 6 2 3 5" xfId="36788" xr:uid="{00000000-0005-0000-0000-000010820000}"/>
    <cellStyle name="Normal 47 11 6 2 4" xfId="16185" xr:uid="{00000000-0005-0000-0000-000011820000}"/>
    <cellStyle name="Normal 47 11 6 2 4 2" xfId="28155" xr:uid="{00000000-0005-0000-0000-000012820000}"/>
    <cellStyle name="Normal 47 11 6 2 4 2 2" xfId="49761" xr:uid="{00000000-0005-0000-0000-000013820000}"/>
    <cellStyle name="Normal 47 11 6 2 4 3" xfId="22188" xr:uid="{00000000-0005-0000-0000-000014820000}"/>
    <cellStyle name="Normal 47 11 6 2 4 3 2" xfId="43825" xr:uid="{00000000-0005-0000-0000-000015820000}"/>
    <cellStyle name="Normal 47 11 6 2 4 4" xfId="37840" xr:uid="{00000000-0005-0000-0000-000016820000}"/>
    <cellStyle name="Normal 47 11 6 2 5" xfId="25173" xr:uid="{00000000-0005-0000-0000-000017820000}"/>
    <cellStyle name="Normal 47 11 6 2 5 2" xfId="46790" xr:uid="{00000000-0005-0000-0000-000018820000}"/>
    <cellStyle name="Normal 47 11 6 2 6" xfId="19206" xr:uid="{00000000-0005-0000-0000-000019820000}"/>
    <cellStyle name="Normal 47 11 6 2 6 2" xfId="40848" xr:uid="{00000000-0005-0000-0000-00001A820000}"/>
    <cellStyle name="Normal 47 11 6 2 7" xfId="34834" xr:uid="{00000000-0005-0000-0000-00001B820000}"/>
    <cellStyle name="Normal 47 11 6 3" xfId="13398" xr:uid="{00000000-0005-0000-0000-00001C820000}"/>
    <cellStyle name="Normal 47 11 6 3 2" xfId="14397" xr:uid="{00000000-0005-0000-0000-00001D820000}"/>
    <cellStyle name="Normal 47 11 6 3 2 2" xfId="17482" xr:uid="{00000000-0005-0000-0000-00001E820000}"/>
    <cellStyle name="Normal 47 11 6 3 2 2 2" xfId="29451" xr:uid="{00000000-0005-0000-0000-00001F820000}"/>
    <cellStyle name="Normal 47 11 6 3 2 2 2 2" xfId="51057" xr:uid="{00000000-0005-0000-0000-000020820000}"/>
    <cellStyle name="Normal 47 11 6 3 2 2 3" xfId="23484" xr:uid="{00000000-0005-0000-0000-000021820000}"/>
    <cellStyle name="Normal 47 11 6 3 2 2 3 2" xfId="45121" xr:uid="{00000000-0005-0000-0000-000022820000}"/>
    <cellStyle name="Normal 47 11 6 3 2 2 4" xfId="39137" xr:uid="{00000000-0005-0000-0000-000023820000}"/>
    <cellStyle name="Normal 47 11 6 3 2 3" xfId="26469" xr:uid="{00000000-0005-0000-0000-000024820000}"/>
    <cellStyle name="Normal 47 11 6 3 2 3 2" xfId="48083" xr:uid="{00000000-0005-0000-0000-000025820000}"/>
    <cellStyle name="Normal 47 11 6 3 2 4" xfId="20502" xr:uid="{00000000-0005-0000-0000-000026820000}"/>
    <cellStyle name="Normal 47 11 6 3 2 4 2" xfId="42144" xr:uid="{00000000-0005-0000-0000-000027820000}"/>
    <cellStyle name="Normal 47 11 6 3 2 5" xfId="36134" xr:uid="{00000000-0005-0000-0000-000028820000}"/>
    <cellStyle name="Normal 47 11 6 3 3" xfId="15371" xr:uid="{00000000-0005-0000-0000-000029820000}"/>
    <cellStyle name="Normal 47 11 6 3 3 2" xfId="18456" xr:uid="{00000000-0005-0000-0000-00002A820000}"/>
    <cellStyle name="Normal 47 11 6 3 3 2 2" xfId="30423" xr:uid="{00000000-0005-0000-0000-00002B820000}"/>
    <cellStyle name="Normal 47 11 6 3 3 2 2 2" xfId="52029" xr:uid="{00000000-0005-0000-0000-00002C820000}"/>
    <cellStyle name="Normal 47 11 6 3 3 2 3" xfId="24456" xr:uid="{00000000-0005-0000-0000-00002D820000}"/>
    <cellStyle name="Normal 47 11 6 3 3 2 3 2" xfId="46093" xr:uid="{00000000-0005-0000-0000-00002E820000}"/>
    <cellStyle name="Normal 47 11 6 3 3 2 4" xfId="40111" xr:uid="{00000000-0005-0000-0000-00002F820000}"/>
    <cellStyle name="Normal 47 11 6 3 3 3" xfId="27441" xr:uid="{00000000-0005-0000-0000-000030820000}"/>
    <cellStyle name="Normal 47 11 6 3 3 3 2" xfId="49055" xr:uid="{00000000-0005-0000-0000-000031820000}"/>
    <cellStyle name="Normal 47 11 6 3 3 4" xfId="21474" xr:uid="{00000000-0005-0000-0000-000032820000}"/>
    <cellStyle name="Normal 47 11 6 3 3 4 2" xfId="43116" xr:uid="{00000000-0005-0000-0000-000033820000}"/>
    <cellStyle name="Normal 47 11 6 3 3 5" xfId="37108" xr:uid="{00000000-0005-0000-0000-000034820000}"/>
    <cellStyle name="Normal 47 11 6 3 4" xfId="16505" xr:uid="{00000000-0005-0000-0000-000035820000}"/>
    <cellStyle name="Normal 47 11 6 3 4 2" xfId="28475" xr:uid="{00000000-0005-0000-0000-000036820000}"/>
    <cellStyle name="Normal 47 11 6 3 4 2 2" xfId="50081" xr:uid="{00000000-0005-0000-0000-000037820000}"/>
    <cellStyle name="Normal 47 11 6 3 4 3" xfId="22508" xr:uid="{00000000-0005-0000-0000-000038820000}"/>
    <cellStyle name="Normal 47 11 6 3 4 3 2" xfId="44145" xr:uid="{00000000-0005-0000-0000-000039820000}"/>
    <cellStyle name="Normal 47 11 6 3 4 4" xfId="38160" xr:uid="{00000000-0005-0000-0000-00003A820000}"/>
    <cellStyle name="Normal 47 11 6 3 5" xfId="25493" xr:uid="{00000000-0005-0000-0000-00003B820000}"/>
    <cellStyle name="Normal 47 11 6 3 5 2" xfId="47110" xr:uid="{00000000-0005-0000-0000-00003C820000}"/>
    <cellStyle name="Normal 47 11 6 3 6" xfId="19526" xr:uid="{00000000-0005-0000-0000-00003D820000}"/>
    <cellStyle name="Normal 47 11 6 3 6 2" xfId="41168" xr:uid="{00000000-0005-0000-0000-00003E820000}"/>
    <cellStyle name="Normal 47 11 6 3 7" xfId="35154" xr:uid="{00000000-0005-0000-0000-00003F820000}"/>
    <cellStyle name="Normal 47 11 6 4" xfId="13756" xr:uid="{00000000-0005-0000-0000-000040820000}"/>
    <cellStyle name="Normal 47 11 6 4 2" xfId="16842" xr:uid="{00000000-0005-0000-0000-000041820000}"/>
    <cellStyle name="Normal 47 11 6 4 2 2" xfId="28811" xr:uid="{00000000-0005-0000-0000-000042820000}"/>
    <cellStyle name="Normal 47 11 6 4 2 2 2" xfId="50417" xr:uid="{00000000-0005-0000-0000-000043820000}"/>
    <cellStyle name="Normal 47 11 6 4 2 3" xfId="22844" xr:uid="{00000000-0005-0000-0000-000044820000}"/>
    <cellStyle name="Normal 47 11 6 4 2 3 2" xfId="44481" xr:uid="{00000000-0005-0000-0000-000045820000}"/>
    <cellStyle name="Normal 47 11 6 4 2 4" xfId="38497" xr:uid="{00000000-0005-0000-0000-000046820000}"/>
    <cellStyle name="Normal 47 11 6 4 3" xfId="25829" xr:uid="{00000000-0005-0000-0000-000047820000}"/>
    <cellStyle name="Normal 47 11 6 4 3 2" xfId="47443" xr:uid="{00000000-0005-0000-0000-000048820000}"/>
    <cellStyle name="Normal 47 11 6 4 4" xfId="19862" xr:uid="{00000000-0005-0000-0000-000049820000}"/>
    <cellStyle name="Normal 47 11 6 4 4 2" xfId="41504" xr:uid="{00000000-0005-0000-0000-00004A820000}"/>
    <cellStyle name="Normal 47 11 6 4 5" xfId="35493" xr:uid="{00000000-0005-0000-0000-00004B820000}"/>
    <cellStyle name="Normal 47 11 6 5" xfId="14730" xr:uid="{00000000-0005-0000-0000-00004C820000}"/>
    <cellStyle name="Normal 47 11 6 5 2" xfId="17815" xr:uid="{00000000-0005-0000-0000-00004D820000}"/>
    <cellStyle name="Normal 47 11 6 5 2 2" xfId="29783" xr:uid="{00000000-0005-0000-0000-00004E820000}"/>
    <cellStyle name="Normal 47 11 6 5 2 2 2" xfId="51389" xr:uid="{00000000-0005-0000-0000-00004F820000}"/>
    <cellStyle name="Normal 47 11 6 5 2 3" xfId="23816" xr:uid="{00000000-0005-0000-0000-000050820000}"/>
    <cellStyle name="Normal 47 11 6 5 2 3 2" xfId="45453" xr:uid="{00000000-0005-0000-0000-000051820000}"/>
    <cellStyle name="Normal 47 11 6 5 2 4" xfId="39470" xr:uid="{00000000-0005-0000-0000-000052820000}"/>
    <cellStyle name="Normal 47 11 6 5 3" xfId="26801" xr:uid="{00000000-0005-0000-0000-000053820000}"/>
    <cellStyle name="Normal 47 11 6 5 3 2" xfId="48415" xr:uid="{00000000-0005-0000-0000-000054820000}"/>
    <cellStyle name="Normal 47 11 6 5 4" xfId="20834" xr:uid="{00000000-0005-0000-0000-000055820000}"/>
    <cellStyle name="Normal 47 11 6 5 4 2" xfId="42476" xr:uid="{00000000-0005-0000-0000-000056820000}"/>
    <cellStyle name="Normal 47 11 6 5 5" xfId="36467" xr:uid="{00000000-0005-0000-0000-000057820000}"/>
    <cellStyle name="Normal 47 11 6 6" xfId="15843" xr:uid="{00000000-0005-0000-0000-000058820000}"/>
    <cellStyle name="Normal 47 11 6 6 2" xfId="27815" xr:uid="{00000000-0005-0000-0000-000059820000}"/>
    <cellStyle name="Normal 47 11 6 6 2 2" xfId="49421" xr:uid="{00000000-0005-0000-0000-00005A820000}"/>
    <cellStyle name="Normal 47 11 6 6 3" xfId="21848" xr:uid="{00000000-0005-0000-0000-00005B820000}"/>
    <cellStyle name="Normal 47 11 6 6 3 2" xfId="43485" xr:uid="{00000000-0005-0000-0000-00005C820000}"/>
    <cellStyle name="Normal 47 11 6 6 4" xfId="37498" xr:uid="{00000000-0005-0000-0000-00005D820000}"/>
    <cellStyle name="Normal 47 11 6 7" xfId="24830" xr:uid="{00000000-0005-0000-0000-00005E820000}"/>
    <cellStyle name="Normal 47 11 6 7 2" xfId="46450" xr:uid="{00000000-0005-0000-0000-00005F820000}"/>
    <cellStyle name="Normal 47 11 6 8" xfId="18863" xr:uid="{00000000-0005-0000-0000-000060820000}"/>
    <cellStyle name="Normal 47 11 6 8 2" xfId="40505" xr:uid="{00000000-0005-0000-0000-000061820000}"/>
    <cellStyle name="Normal 47 11 6 9" xfId="31793" xr:uid="{00000000-0005-0000-0000-000062820000}"/>
    <cellStyle name="Normal 47 11 7" xfId="8524" xr:uid="{00000000-0005-0000-0000-000063820000}"/>
    <cellStyle name="Normal 47 11 7 2" xfId="13166" xr:uid="{00000000-0005-0000-0000-000064820000}"/>
    <cellStyle name="Normal 47 11 7 2 2" xfId="14165" xr:uid="{00000000-0005-0000-0000-000065820000}"/>
    <cellStyle name="Normal 47 11 7 2 2 2" xfId="17250" xr:uid="{00000000-0005-0000-0000-000066820000}"/>
    <cellStyle name="Normal 47 11 7 2 2 2 2" xfId="29219" xr:uid="{00000000-0005-0000-0000-000067820000}"/>
    <cellStyle name="Normal 47 11 7 2 2 2 2 2" xfId="50825" xr:uid="{00000000-0005-0000-0000-000068820000}"/>
    <cellStyle name="Normal 47 11 7 2 2 2 3" xfId="23252" xr:uid="{00000000-0005-0000-0000-000069820000}"/>
    <cellStyle name="Normal 47 11 7 2 2 2 3 2" xfId="44889" xr:uid="{00000000-0005-0000-0000-00006A820000}"/>
    <cellStyle name="Normal 47 11 7 2 2 2 4" xfId="38905" xr:uid="{00000000-0005-0000-0000-00006B820000}"/>
    <cellStyle name="Normal 47 11 7 2 2 3" xfId="26237" xr:uid="{00000000-0005-0000-0000-00006C820000}"/>
    <cellStyle name="Normal 47 11 7 2 2 3 2" xfId="47851" xr:uid="{00000000-0005-0000-0000-00006D820000}"/>
    <cellStyle name="Normal 47 11 7 2 2 4" xfId="20270" xr:uid="{00000000-0005-0000-0000-00006E820000}"/>
    <cellStyle name="Normal 47 11 7 2 2 4 2" xfId="41912" xr:uid="{00000000-0005-0000-0000-00006F820000}"/>
    <cellStyle name="Normal 47 11 7 2 2 5" xfId="35902" xr:uid="{00000000-0005-0000-0000-000070820000}"/>
    <cellStyle name="Normal 47 11 7 2 3" xfId="15139" xr:uid="{00000000-0005-0000-0000-000071820000}"/>
    <cellStyle name="Normal 47 11 7 2 3 2" xfId="18224" xr:uid="{00000000-0005-0000-0000-000072820000}"/>
    <cellStyle name="Normal 47 11 7 2 3 2 2" xfId="30191" xr:uid="{00000000-0005-0000-0000-000073820000}"/>
    <cellStyle name="Normal 47 11 7 2 3 2 2 2" xfId="51797" xr:uid="{00000000-0005-0000-0000-000074820000}"/>
    <cellStyle name="Normal 47 11 7 2 3 2 3" xfId="24224" xr:uid="{00000000-0005-0000-0000-000075820000}"/>
    <cellStyle name="Normal 47 11 7 2 3 2 3 2" xfId="45861" xr:uid="{00000000-0005-0000-0000-000076820000}"/>
    <cellStyle name="Normal 47 11 7 2 3 2 4" xfId="39879" xr:uid="{00000000-0005-0000-0000-000077820000}"/>
    <cellStyle name="Normal 47 11 7 2 3 3" xfId="27209" xr:uid="{00000000-0005-0000-0000-000078820000}"/>
    <cellStyle name="Normal 47 11 7 2 3 3 2" xfId="48823" xr:uid="{00000000-0005-0000-0000-000079820000}"/>
    <cellStyle name="Normal 47 11 7 2 3 4" xfId="21242" xr:uid="{00000000-0005-0000-0000-00007A820000}"/>
    <cellStyle name="Normal 47 11 7 2 3 4 2" xfId="42884" xr:uid="{00000000-0005-0000-0000-00007B820000}"/>
    <cellStyle name="Normal 47 11 7 2 3 5" xfId="36876" xr:uid="{00000000-0005-0000-0000-00007C820000}"/>
    <cellStyle name="Normal 47 11 7 2 4" xfId="16273" xr:uid="{00000000-0005-0000-0000-00007D820000}"/>
    <cellStyle name="Normal 47 11 7 2 4 2" xfId="28243" xr:uid="{00000000-0005-0000-0000-00007E820000}"/>
    <cellStyle name="Normal 47 11 7 2 4 2 2" xfId="49849" xr:uid="{00000000-0005-0000-0000-00007F820000}"/>
    <cellStyle name="Normal 47 11 7 2 4 3" xfId="22276" xr:uid="{00000000-0005-0000-0000-000080820000}"/>
    <cellStyle name="Normal 47 11 7 2 4 3 2" xfId="43913" xr:uid="{00000000-0005-0000-0000-000081820000}"/>
    <cellStyle name="Normal 47 11 7 2 4 4" xfId="37928" xr:uid="{00000000-0005-0000-0000-000082820000}"/>
    <cellStyle name="Normal 47 11 7 2 5" xfId="25261" xr:uid="{00000000-0005-0000-0000-000083820000}"/>
    <cellStyle name="Normal 47 11 7 2 5 2" xfId="46878" xr:uid="{00000000-0005-0000-0000-000084820000}"/>
    <cellStyle name="Normal 47 11 7 2 6" xfId="19294" xr:uid="{00000000-0005-0000-0000-000085820000}"/>
    <cellStyle name="Normal 47 11 7 2 6 2" xfId="40936" xr:uid="{00000000-0005-0000-0000-000086820000}"/>
    <cellStyle name="Normal 47 11 7 2 7" xfId="34922" xr:uid="{00000000-0005-0000-0000-000087820000}"/>
    <cellStyle name="Normal 47 11 7 3" xfId="13486" xr:uid="{00000000-0005-0000-0000-000088820000}"/>
    <cellStyle name="Normal 47 11 7 3 2" xfId="14485" xr:uid="{00000000-0005-0000-0000-000089820000}"/>
    <cellStyle name="Normal 47 11 7 3 2 2" xfId="17570" xr:uid="{00000000-0005-0000-0000-00008A820000}"/>
    <cellStyle name="Normal 47 11 7 3 2 2 2" xfId="29539" xr:uid="{00000000-0005-0000-0000-00008B820000}"/>
    <cellStyle name="Normal 47 11 7 3 2 2 2 2" xfId="51145" xr:uid="{00000000-0005-0000-0000-00008C820000}"/>
    <cellStyle name="Normal 47 11 7 3 2 2 3" xfId="23572" xr:uid="{00000000-0005-0000-0000-00008D820000}"/>
    <cellStyle name="Normal 47 11 7 3 2 2 3 2" xfId="45209" xr:uid="{00000000-0005-0000-0000-00008E820000}"/>
    <cellStyle name="Normal 47 11 7 3 2 2 4" xfId="39225" xr:uid="{00000000-0005-0000-0000-00008F820000}"/>
    <cellStyle name="Normal 47 11 7 3 2 3" xfId="26557" xr:uid="{00000000-0005-0000-0000-000090820000}"/>
    <cellStyle name="Normal 47 11 7 3 2 3 2" xfId="48171" xr:uid="{00000000-0005-0000-0000-000091820000}"/>
    <cellStyle name="Normal 47 11 7 3 2 4" xfId="20590" xr:uid="{00000000-0005-0000-0000-000092820000}"/>
    <cellStyle name="Normal 47 11 7 3 2 4 2" xfId="42232" xr:uid="{00000000-0005-0000-0000-000093820000}"/>
    <cellStyle name="Normal 47 11 7 3 2 5" xfId="36222" xr:uid="{00000000-0005-0000-0000-000094820000}"/>
    <cellStyle name="Normal 47 11 7 3 3" xfId="15459" xr:uid="{00000000-0005-0000-0000-000095820000}"/>
    <cellStyle name="Normal 47 11 7 3 3 2" xfId="18544" xr:uid="{00000000-0005-0000-0000-000096820000}"/>
    <cellStyle name="Normal 47 11 7 3 3 2 2" xfId="30511" xr:uid="{00000000-0005-0000-0000-000097820000}"/>
    <cellStyle name="Normal 47 11 7 3 3 2 2 2" xfId="52117" xr:uid="{00000000-0005-0000-0000-000098820000}"/>
    <cellStyle name="Normal 47 11 7 3 3 2 3" xfId="24544" xr:uid="{00000000-0005-0000-0000-000099820000}"/>
    <cellStyle name="Normal 47 11 7 3 3 2 3 2" xfId="46181" xr:uid="{00000000-0005-0000-0000-00009A820000}"/>
    <cellStyle name="Normal 47 11 7 3 3 2 4" xfId="40199" xr:uid="{00000000-0005-0000-0000-00009B820000}"/>
    <cellStyle name="Normal 47 11 7 3 3 3" xfId="27529" xr:uid="{00000000-0005-0000-0000-00009C820000}"/>
    <cellStyle name="Normal 47 11 7 3 3 3 2" xfId="49143" xr:uid="{00000000-0005-0000-0000-00009D820000}"/>
    <cellStyle name="Normal 47 11 7 3 3 4" xfId="21562" xr:uid="{00000000-0005-0000-0000-00009E820000}"/>
    <cellStyle name="Normal 47 11 7 3 3 4 2" xfId="43204" xr:uid="{00000000-0005-0000-0000-00009F820000}"/>
    <cellStyle name="Normal 47 11 7 3 3 5" xfId="37196" xr:uid="{00000000-0005-0000-0000-0000A0820000}"/>
    <cellStyle name="Normal 47 11 7 3 4" xfId="16593" xr:uid="{00000000-0005-0000-0000-0000A1820000}"/>
    <cellStyle name="Normal 47 11 7 3 4 2" xfId="28563" xr:uid="{00000000-0005-0000-0000-0000A2820000}"/>
    <cellStyle name="Normal 47 11 7 3 4 2 2" xfId="50169" xr:uid="{00000000-0005-0000-0000-0000A3820000}"/>
    <cellStyle name="Normal 47 11 7 3 4 3" xfId="22596" xr:uid="{00000000-0005-0000-0000-0000A4820000}"/>
    <cellStyle name="Normal 47 11 7 3 4 3 2" xfId="44233" xr:uid="{00000000-0005-0000-0000-0000A5820000}"/>
    <cellStyle name="Normal 47 11 7 3 4 4" xfId="38248" xr:uid="{00000000-0005-0000-0000-0000A6820000}"/>
    <cellStyle name="Normal 47 11 7 3 5" xfId="25581" xr:uid="{00000000-0005-0000-0000-0000A7820000}"/>
    <cellStyle name="Normal 47 11 7 3 5 2" xfId="47198" xr:uid="{00000000-0005-0000-0000-0000A8820000}"/>
    <cellStyle name="Normal 47 11 7 3 6" xfId="19614" xr:uid="{00000000-0005-0000-0000-0000A9820000}"/>
    <cellStyle name="Normal 47 11 7 3 6 2" xfId="41256" xr:uid="{00000000-0005-0000-0000-0000AA820000}"/>
    <cellStyle name="Normal 47 11 7 3 7" xfId="35242" xr:uid="{00000000-0005-0000-0000-0000AB820000}"/>
    <cellStyle name="Normal 47 11 7 4" xfId="13844" xr:uid="{00000000-0005-0000-0000-0000AC820000}"/>
    <cellStyle name="Normal 47 11 7 4 2" xfId="16930" xr:uid="{00000000-0005-0000-0000-0000AD820000}"/>
    <cellStyle name="Normal 47 11 7 4 2 2" xfId="28899" xr:uid="{00000000-0005-0000-0000-0000AE820000}"/>
    <cellStyle name="Normal 47 11 7 4 2 2 2" xfId="50505" xr:uid="{00000000-0005-0000-0000-0000AF820000}"/>
    <cellStyle name="Normal 47 11 7 4 2 3" xfId="22932" xr:uid="{00000000-0005-0000-0000-0000B0820000}"/>
    <cellStyle name="Normal 47 11 7 4 2 3 2" xfId="44569" xr:uid="{00000000-0005-0000-0000-0000B1820000}"/>
    <cellStyle name="Normal 47 11 7 4 2 4" xfId="38585" xr:uid="{00000000-0005-0000-0000-0000B2820000}"/>
    <cellStyle name="Normal 47 11 7 4 3" xfId="25917" xr:uid="{00000000-0005-0000-0000-0000B3820000}"/>
    <cellStyle name="Normal 47 11 7 4 3 2" xfId="47531" xr:uid="{00000000-0005-0000-0000-0000B4820000}"/>
    <cellStyle name="Normal 47 11 7 4 4" xfId="19950" xr:uid="{00000000-0005-0000-0000-0000B5820000}"/>
    <cellStyle name="Normal 47 11 7 4 4 2" xfId="41592" xr:uid="{00000000-0005-0000-0000-0000B6820000}"/>
    <cellStyle name="Normal 47 11 7 4 5" xfId="35581" xr:uid="{00000000-0005-0000-0000-0000B7820000}"/>
    <cellStyle name="Normal 47 11 7 5" xfId="14818" xr:uid="{00000000-0005-0000-0000-0000B8820000}"/>
    <cellStyle name="Normal 47 11 7 5 2" xfId="17903" xr:uid="{00000000-0005-0000-0000-0000B9820000}"/>
    <cellStyle name="Normal 47 11 7 5 2 2" xfId="29871" xr:uid="{00000000-0005-0000-0000-0000BA820000}"/>
    <cellStyle name="Normal 47 11 7 5 2 2 2" xfId="51477" xr:uid="{00000000-0005-0000-0000-0000BB820000}"/>
    <cellStyle name="Normal 47 11 7 5 2 3" xfId="23904" xr:uid="{00000000-0005-0000-0000-0000BC820000}"/>
    <cellStyle name="Normal 47 11 7 5 2 3 2" xfId="45541" xr:uid="{00000000-0005-0000-0000-0000BD820000}"/>
    <cellStyle name="Normal 47 11 7 5 2 4" xfId="39558" xr:uid="{00000000-0005-0000-0000-0000BE820000}"/>
    <cellStyle name="Normal 47 11 7 5 3" xfId="26889" xr:uid="{00000000-0005-0000-0000-0000BF820000}"/>
    <cellStyle name="Normal 47 11 7 5 3 2" xfId="48503" xr:uid="{00000000-0005-0000-0000-0000C0820000}"/>
    <cellStyle name="Normal 47 11 7 5 4" xfId="20922" xr:uid="{00000000-0005-0000-0000-0000C1820000}"/>
    <cellStyle name="Normal 47 11 7 5 4 2" xfId="42564" xr:uid="{00000000-0005-0000-0000-0000C2820000}"/>
    <cellStyle name="Normal 47 11 7 5 5" xfId="36555" xr:uid="{00000000-0005-0000-0000-0000C3820000}"/>
    <cellStyle name="Normal 47 11 7 6" xfId="15931" xr:uid="{00000000-0005-0000-0000-0000C4820000}"/>
    <cellStyle name="Normal 47 11 7 6 2" xfId="27903" xr:uid="{00000000-0005-0000-0000-0000C5820000}"/>
    <cellStyle name="Normal 47 11 7 6 2 2" xfId="49509" xr:uid="{00000000-0005-0000-0000-0000C6820000}"/>
    <cellStyle name="Normal 47 11 7 6 3" xfId="21936" xr:uid="{00000000-0005-0000-0000-0000C7820000}"/>
    <cellStyle name="Normal 47 11 7 6 3 2" xfId="43573" xr:uid="{00000000-0005-0000-0000-0000C8820000}"/>
    <cellStyle name="Normal 47 11 7 6 4" xfId="37586" xr:uid="{00000000-0005-0000-0000-0000C9820000}"/>
    <cellStyle name="Normal 47 11 7 7" xfId="24918" xr:uid="{00000000-0005-0000-0000-0000CA820000}"/>
    <cellStyle name="Normal 47 11 7 7 2" xfId="46538" xr:uid="{00000000-0005-0000-0000-0000CB820000}"/>
    <cellStyle name="Normal 47 11 7 8" xfId="18951" xr:uid="{00000000-0005-0000-0000-0000CC820000}"/>
    <cellStyle name="Normal 47 11 7 8 2" xfId="40593" xr:uid="{00000000-0005-0000-0000-0000CD820000}"/>
    <cellStyle name="Normal 47 11 7 9" xfId="31992" xr:uid="{00000000-0005-0000-0000-0000CE820000}"/>
    <cellStyle name="Normal 47 11 8" xfId="12908" xr:uid="{00000000-0005-0000-0000-0000CF820000}"/>
    <cellStyle name="Normal 47 11 8 2" xfId="13907" xr:uid="{00000000-0005-0000-0000-0000D0820000}"/>
    <cellStyle name="Normal 47 11 8 2 2" xfId="16992" xr:uid="{00000000-0005-0000-0000-0000D1820000}"/>
    <cellStyle name="Normal 47 11 8 2 2 2" xfId="28961" xr:uid="{00000000-0005-0000-0000-0000D2820000}"/>
    <cellStyle name="Normal 47 11 8 2 2 2 2" xfId="50567" xr:uid="{00000000-0005-0000-0000-0000D3820000}"/>
    <cellStyle name="Normal 47 11 8 2 2 3" xfId="22994" xr:uid="{00000000-0005-0000-0000-0000D4820000}"/>
    <cellStyle name="Normal 47 11 8 2 2 3 2" xfId="44631" xr:uid="{00000000-0005-0000-0000-0000D5820000}"/>
    <cellStyle name="Normal 47 11 8 2 2 4" xfId="38647" xr:uid="{00000000-0005-0000-0000-0000D6820000}"/>
    <cellStyle name="Normal 47 11 8 2 3" xfId="25979" xr:uid="{00000000-0005-0000-0000-0000D7820000}"/>
    <cellStyle name="Normal 47 11 8 2 3 2" xfId="47593" xr:uid="{00000000-0005-0000-0000-0000D8820000}"/>
    <cellStyle name="Normal 47 11 8 2 4" xfId="20012" xr:uid="{00000000-0005-0000-0000-0000D9820000}"/>
    <cellStyle name="Normal 47 11 8 2 4 2" xfId="41654" xr:uid="{00000000-0005-0000-0000-0000DA820000}"/>
    <cellStyle name="Normal 47 11 8 2 5" xfId="35644" xr:uid="{00000000-0005-0000-0000-0000DB820000}"/>
    <cellStyle name="Normal 47 11 8 3" xfId="14881" xr:uid="{00000000-0005-0000-0000-0000DC820000}"/>
    <cellStyle name="Normal 47 11 8 3 2" xfId="17966" xr:uid="{00000000-0005-0000-0000-0000DD820000}"/>
    <cellStyle name="Normal 47 11 8 3 2 2" xfId="29933" xr:uid="{00000000-0005-0000-0000-0000DE820000}"/>
    <cellStyle name="Normal 47 11 8 3 2 2 2" xfId="51539" xr:uid="{00000000-0005-0000-0000-0000DF820000}"/>
    <cellStyle name="Normal 47 11 8 3 2 3" xfId="23966" xr:uid="{00000000-0005-0000-0000-0000E0820000}"/>
    <cellStyle name="Normal 47 11 8 3 2 3 2" xfId="45603" xr:uid="{00000000-0005-0000-0000-0000E1820000}"/>
    <cellStyle name="Normal 47 11 8 3 2 4" xfId="39621" xr:uid="{00000000-0005-0000-0000-0000E2820000}"/>
    <cellStyle name="Normal 47 11 8 3 3" xfId="26951" xr:uid="{00000000-0005-0000-0000-0000E3820000}"/>
    <cellStyle name="Normal 47 11 8 3 3 2" xfId="48565" xr:uid="{00000000-0005-0000-0000-0000E4820000}"/>
    <cellStyle name="Normal 47 11 8 3 4" xfId="20984" xr:uid="{00000000-0005-0000-0000-0000E5820000}"/>
    <cellStyle name="Normal 47 11 8 3 4 2" xfId="42626" xr:uid="{00000000-0005-0000-0000-0000E6820000}"/>
    <cellStyle name="Normal 47 11 8 3 5" xfId="36618" xr:uid="{00000000-0005-0000-0000-0000E7820000}"/>
    <cellStyle name="Normal 47 11 8 4" xfId="16015" xr:uid="{00000000-0005-0000-0000-0000E8820000}"/>
    <cellStyle name="Normal 47 11 8 4 2" xfId="27985" xr:uid="{00000000-0005-0000-0000-0000E9820000}"/>
    <cellStyle name="Normal 47 11 8 4 2 2" xfId="49591" xr:uid="{00000000-0005-0000-0000-0000EA820000}"/>
    <cellStyle name="Normal 47 11 8 4 3" xfId="22018" xr:uid="{00000000-0005-0000-0000-0000EB820000}"/>
    <cellStyle name="Normal 47 11 8 4 3 2" xfId="43655" xr:uid="{00000000-0005-0000-0000-0000EC820000}"/>
    <cellStyle name="Normal 47 11 8 4 4" xfId="37670" xr:uid="{00000000-0005-0000-0000-0000ED820000}"/>
    <cellStyle name="Normal 47 11 8 5" xfId="25003" xr:uid="{00000000-0005-0000-0000-0000EE820000}"/>
    <cellStyle name="Normal 47 11 8 5 2" xfId="46620" xr:uid="{00000000-0005-0000-0000-0000EF820000}"/>
    <cellStyle name="Normal 47 11 8 6" xfId="19036" xr:uid="{00000000-0005-0000-0000-0000F0820000}"/>
    <cellStyle name="Normal 47 11 8 6 2" xfId="40678" xr:uid="{00000000-0005-0000-0000-0000F1820000}"/>
    <cellStyle name="Normal 47 11 8 7" xfId="34664" xr:uid="{00000000-0005-0000-0000-0000F2820000}"/>
    <cellStyle name="Normal 47 11 9" xfId="13228" xr:uid="{00000000-0005-0000-0000-0000F3820000}"/>
    <cellStyle name="Normal 47 11 9 2" xfId="14227" xr:uid="{00000000-0005-0000-0000-0000F4820000}"/>
    <cellStyle name="Normal 47 11 9 2 2" xfId="17312" xr:uid="{00000000-0005-0000-0000-0000F5820000}"/>
    <cellStyle name="Normal 47 11 9 2 2 2" xfId="29281" xr:uid="{00000000-0005-0000-0000-0000F6820000}"/>
    <cellStyle name="Normal 47 11 9 2 2 2 2" xfId="50887" xr:uid="{00000000-0005-0000-0000-0000F7820000}"/>
    <cellStyle name="Normal 47 11 9 2 2 3" xfId="23314" xr:uid="{00000000-0005-0000-0000-0000F8820000}"/>
    <cellStyle name="Normal 47 11 9 2 2 3 2" xfId="44951" xr:uid="{00000000-0005-0000-0000-0000F9820000}"/>
    <cellStyle name="Normal 47 11 9 2 2 4" xfId="38967" xr:uid="{00000000-0005-0000-0000-0000FA820000}"/>
    <cellStyle name="Normal 47 11 9 2 3" xfId="26299" xr:uid="{00000000-0005-0000-0000-0000FB820000}"/>
    <cellStyle name="Normal 47 11 9 2 3 2" xfId="47913" xr:uid="{00000000-0005-0000-0000-0000FC820000}"/>
    <cellStyle name="Normal 47 11 9 2 4" xfId="20332" xr:uid="{00000000-0005-0000-0000-0000FD820000}"/>
    <cellStyle name="Normal 47 11 9 2 4 2" xfId="41974" xr:uid="{00000000-0005-0000-0000-0000FE820000}"/>
    <cellStyle name="Normal 47 11 9 2 5" xfId="35964" xr:uid="{00000000-0005-0000-0000-0000FF820000}"/>
    <cellStyle name="Normal 47 11 9 3" xfId="15201" xr:uid="{00000000-0005-0000-0000-000000830000}"/>
    <cellStyle name="Normal 47 11 9 3 2" xfId="18286" xr:uid="{00000000-0005-0000-0000-000001830000}"/>
    <cellStyle name="Normal 47 11 9 3 2 2" xfId="30253" xr:uid="{00000000-0005-0000-0000-000002830000}"/>
    <cellStyle name="Normal 47 11 9 3 2 2 2" xfId="51859" xr:uid="{00000000-0005-0000-0000-000003830000}"/>
    <cellStyle name="Normal 47 11 9 3 2 3" xfId="24286" xr:uid="{00000000-0005-0000-0000-000004830000}"/>
    <cellStyle name="Normal 47 11 9 3 2 3 2" xfId="45923" xr:uid="{00000000-0005-0000-0000-000005830000}"/>
    <cellStyle name="Normal 47 11 9 3 2 4" xfId="39941" xr:uid="{00000000-0005-0000-0000-000006830000}"/>
    <cellStyle name="Normal 47 11 9 3 3" xfId="27271" xr:uid="{00000000-0005-0000-0000-000007830000}"/>
    <cellStyle name="Normal 47 11 9 3 3 2" xfId="48885" xr:uid="{00000000-0005-0000-0000-000008830000}"/>
    <cellStyle name="Normal 47 11 9 3 4" xfId="21304" xr:uid="{00000000-0005-0000-0000-000009830000}"/>
    <cellStyle name="Normal 47 11 9 3 4 2" xfId="42946" xr:uid="{00000000-0005-0000-0000-00000A830000}"/>
    <cellStyle name="Normal 47 11 9 3 5" xfId="36938" xr:uid="{00000000-0005-0000-0000-00000B830000}"/>
    <cellStyle name="Normal 47 11 9 4" xfId="16335" xr:uid="{00000000-0005-0000-0000-00000C830000}"/>
    <cellStyle name="Normal 47 11 9 4 2" xfId="28305" xr:uid="{00000000-0005-0000-0000-00000D830000}"/>
    <cellStyle name="Normal 47 11 9 4 2 2" xfId="49911" xr:uid="{00000000-0005-0000-0000-00000E830000}"/>
    <cellStyle name="Normal 47 11 9 4 3" xfId="22338" xr:uid="{00000000-0005-0000-0000-00000F830000}"/>
    <cellStyle name="Normal 47 11 9 4 3 2" xfId="43975" xr:uid="{00000000-0005-0000-0000-000010830000}"/>
    <cellStyle name="Normal 47 11 9 4 4" xfId="37990" xr:uid="{00000000-0005-0000-0000-000011830000}"/>
    <cellStyle name="Normal 47 11 9 5" xfId="25323" xr:uid="{00000000-0005-0000-0000-000012830000}"/>
    <cellStyle name="Normal 47 11 9 5 2" xfId="46940" xr:uid="{00000000-0005-0000-0000-000013830000}"/>
    <cellStyle name="Normal 47 11 9 6" xfId="19356" xr:uid="{00000000-0005-0000-0000-000014830000}"/>
    <cellStyle name="Normal 47 11 9 6 2" xfId="40998" xr:uid="{00000000-0005-0000-0000-000015830000}"/>
    <cellStyle name="Normal 47 11 9 7" xfId="34984" xr:uid="{00000000-0005-0000-0000-000016830000}"/>
    <cellStyle name="Normal 47 12" xfId="5741" xr:uid="{00000000-0005-0000-0000-000017830000}"/>
    <cellStyle name="Normal 47 12 10" xfId="13586" xr:uid="{00000000-0005-0000-0000-000018830000}"/>
    <cellStyle name="Normal 47 12 10 2" xfId="16672" xr:uid="{00000000-0005-0000-0000-000019830000}"/>
    <cellStyle name="Normal 47 12 10 2 2" xfId="28642" xr:uid="{00000000-0005-0000-0000-00001A830000}"/>
    <cellStyle name="Normal 47 12 10 2 2 2" xfId="50248" xr:uid="{00000000-0005-0000-0000-00001B830000}"/>
    <cellStyle name="Normal 47 12 10 2 3" xfId="22675" xr:uid="{00000000-0005-0000-0000-00001C830000}"/>
    <cellStyle name="Normal 47 12 10 2 3 2" xfId="44312" xr:uid="{00000000-0005-0000-0000-00001D830000}"/>
    <cellStyle name="Normal 47 12 10 2 4" xfId="38327" xr:uid="{00000000-0005-0000-0000-00001E830000}"/>
    <cellStyle name="Normal 47 12 10 3" xfId="25660" xr:uid="{00000000-0005-0000-0000-00001F830000}"/>
    <cellStyle name="Normal 47 12 10 3 2" xfId="47274" xr:uid="{00000000-0005-0000-0000-000020830000}"/>
    <cellStyle name="Normal 47 12 10 4" xfId="19693" xr:uid="{00000000-0005-0000-0000-000021830000}"/>
    <cellStyle name="Normal 47 12 10 4 2" xfId="41335" xr:uid="{00000000-0005-0000-0000-000022830000}"/>
    <cellStyle name="Normal 47 12 10 5" xfId="35323" xr:uid="{00000000-0005-0000-0000-000023830000}"/>
    <cellStyle name="Normal 47 12 11" xfId="14561" xr:uid="{00000000-0005-0000-0000-000024830000}"/>
    <cellStyle name="Normal 47 12 11 2" xfId="17646" xr:uid="{00000000-0005-0000-0000-000025830000}"/>
    <cellStyle name="Normal 47 12 11 2 2" xfId="29614" xr:uid="{00000000-0005-0000-0000-000026830000}"/>
    <cellStyle name="Normal 47 12 11 2 2 2" xfId="51220" xr:uid="{00000000-0005-0000-0000-000027830000}"/>
    <cellStyle name="Normal 47 12 11 2 3" xfId="23647" xr:uid="{00000000-0005-0000-0000-000028830000}"/>
    <cellStyle name="Normal 47 12 11 2 3 2" xfId="45284" xr:uid="{00000000-0005-0000-0000-000029830000}"/>
    <cellStyle name="Normal 47 12 11 2 4" xfId="39301" xr:uid="{00000000-0005-0000-0000-00002A830000}"/>
    <cellStyle name="Normal 47 12 11 3" xfId="26632" xr:uid="{00000000-0005-0000-0000-00002B830000}"/>
    <cellStyle name="Normal 47 12 11 3 2" xfId="48246" xr:uid="{00000000-0005-0000-0000-00002C830000}"/>
    <cellStyle name="Normal 47 12 11 4" xfId="20665" xr:uid="{00000000-0005-0000-0000-00002D830000}"/>
    <cellStyle name="Normal 47 12 11 4 2" xfId="42307" xr:uid="{00000000-0005-0000-0000-00002E830000}"/>
    <cellStyle name="Normal 47 12 11 5" xfId="36298" xr:uid="{00000000-0005-0000-0000-00002F830000}"/>
    <cellStyle name="Normal 47 12 12" xfId="15674" xr:uid="{00000000-0005-0000-0000-000030830000}"/>
    <cellStyle name="Normal 47 12 12 2" xfId="27646" xr:uid="{00000000-0005-0000-0000-000031830000}"/>
    <cellStyle name="Normal 47 12 12 2 2" xfId="49252" xr:uid="{00000000-0005-0000-0000-000032830000}"/>
    <cellStyle name="Normal 47 12 12 3" xfId="21679" xr:uid="{00000000-0005-0000-0000-000033830000}"/>
    <cellStyle name="Normal 47 12 12 3 2" xfId="43316" xr:uid="{00000000-0005-0000-0000-000034830000}"/>
    <cellStyle name="Normal 47 12 12 4" xfId="37329" xr:uid="{00000000-0005-0000-0000-000035830000}"/>
    <cellStyle name="Normal 47 12 13" xfId="24661" xr:uid="{00000000-0005-0000-0000-000036830000}"/>
    <cellStyle name="Normal 47 12 13 2" xfId="46281" xr:uid="{00000000-0005-0000-0000-000037830000}"/>
    <cellStyle name="Normal 47 12 14" xfId="18694" xr:uid="{00000000-0005-0000-0000-000038830000}"/>
    <cellStyle name="Normal 47 12 14 2" xfId="40336" xr:uid="{00000000-0005-0000-0000-000039830000}"/>
    <cellStyle name="Normal 47 12 15" xfId="31259" xr:uid="{00000000-0005-0000-0000-00003A830000}"/>
    <cellStyle name="Normal 47 12 2" xfId="7308" xr:uid="{00000000-0005-0000-0000-00003B830000}"/>
    <cellStyle name="Normal 47 12 2 2" xfId="12998" xr:uid="{00000000-0005-0000-0000-00003C830000}"/>
    <cellStyle name="Normal 47 12 2 2 2" xfId="13997" xr:uid="{00000000-0005-0000-0000-00003D830000}"/>
    <cellStyle name="Normal 47 12 2 2 2 2" xfId="17082" xr:uid="{00000000-0005-0000-0000-00003E830000}"/>
    <cellStyle name="Normal 47 12 2 2 2 2 2" xfId="29051" xr:uid="{00000000-0005-0000-0000-00003F830000}"/>
    <cellStyle name="Normal 47 12 2 2 2 2 2 2" xfId="50657" xr:uid="{00000000-0005-0000-0000-000040830000}"/>
    <cellStyle name="Normal 47 12 2 2 2 2 3" xfId="23084" xr:uid="{00000000-0005-0000-0000-000041830000}"/>
    <cellStyle name="Normal 47 12 2 2 2 2 3 2" xfId="44721" xr:uid="{00000000-0005-0000-0000-000042830000}"/>
    <cellStyle name="Normal 47 12 2 2 2 2 4" xfId="38737" xr:uid="{00000000-0005-0000-0000-000043830000}"/>
    <cellStyle name="Normal 47 12 2 2 2 3" xfId="26069" xr:uid="{00000000-0005-0000-0000-000044830000}"/>
    <cellStyle name="Normal 47 12 2 2 2 3 2" xfId="47683" xr:uid="{00000000-0005-0000-0000-000045830000}"/>
    <cellStyle name="Normal 47 12 2 2 2 4" xfId="20102" xr:uid="{00000000-0005-0000-0000-000046830000}"/>
    <cellStyle name="Normal 47 12 2 2 2 4 2" xfId="41744" xr:uid="{00000000-0005-0000-0000-000047830000}"/>
    <cellStyle name="Normal 47 12 2 2 2 5" xfId="35734" xr:uid="{00000000-0005-0000-0000-000048830000}"/>
    <cellStyle name="Normal 47 12 2 2 3" xfId="14971" xr:uid="{00000000-0005-0000-0000-000049830000}"/>
    <cellStyle name="Normal 47 12 2 2 3 2" xfId="18056" xr:uid="{00000000-0005-0000-0000-00004A830000}"/>
    <cellStyle name="Normal 47 12 2 2 3 2 2" xfId="30023" xr:uid="{00000000-0005-0000-0000-00004B830000}"/>
    <cellStyle name="Normal 47 12 2 2 3 2 2 2" xfId="51629" xr:uid="{00000000-0005-0000-0000-00004C830000}"/>
    <cellStyle name="Normal 47 12 2 2 3 2 3" xfId="24056" xr:uid="{00000000-0005-0000-0000-00004D830000}"/>
    <cellStyle name="Normal 47 12 2 2 3 2 3 2" xfId="45693" xr:uid="{00000000-0005-0000-0000-00004E830000}"/>
    <cellStyle name="Normal 47 12 2 2 3 2 4" xfId="39711" xr:uid="{00000000-0005-0000-0000-00004F830000}"/>
    <cellStyle name="Normal 47 12 2 2 3 3" xfId="27041" xr:uid="{00000000-0005-0000-0000-000050830000}"/>
    <cellStyle name="Normal 47 12 2 2 3 3 2" xfId="48655" xr:uid="{00000000-0005-0000-0000-000051830000}"/>
    <cellStyle name="Normal 47 12 2 2 3 4" xfId="21074" xr:uid="{00000000-0005-0000-0000-000052830000}"/>
    <cellStyle name="Normal 47 12 2 2 3 4 2" xfId="42716" xr:uid="{00000000-0005-0000-0000-000053830000}"/>
    <cellStyle name="Normal 47 12 2 2 3 5" xfId="36708" xr:uid="{00000000-0005-0000-0000-000054830000}"/>
    <cellStyle name="Normal 47 12 2 2 4" xfId="16105" xr:uid="{00000000-0005-0000-0000-000055830000}"/>
    <cellStyle name="Normal 47 12 2 2 4 2" xfId="28075" xr:uid="{00000000-0005-0000-0000-000056830000}"/>
    <cellStyle name="Normal 47 12 2 2 4 2 2" xfId="49681" xr:uid="{00000000-0005-0000-0000-000057830000}"/>
    <cellStyle name="Normal 47 12 2 2 4 3" xfId="22108" xr:uid="{00000000-0005-0000-0000-000058830000}"/>
    <cellStyle name="Normal 47 12 2 2 4 3 2" xfId="43745" xr:uid="{00000000-0005-0000-0000-000059830000}"/>
    <cellStyle name="Normal 47 12 2 2 4 4" xfId="37760" xr:uid="{00000000-0005-0000-0000-00005A830000}"/>
    <cellStyle name="Normal 47 12 2 2 5" xfId="25093" xr:uid="{00000000-0005-0000-0000-00005B830000}"/>
    <cellStyle name="Normal 47 12 2 2 5 2" xfId="46710" xr:uid="{00000000-0005-0000-0000-00005C830000}"/>
    <cellStyle name="Normal 47 12 2 2 6" xfId="19126" xr:uid="{00000000-0005-0000-0000-00005D830000}"/>
    <cellStyle name="Normal 47 12 2 2 6 2" xfId="40768" xr:uid="{00000000-0005-0000-0000-00005E830000}"/>
    <cellStyle name="Normal 47 12 2 2 7" xfId="34754" xr:uid="{00000000-0005-0000-0000-00005F830000}"/>
    <cellStyle name="Normal 47 12 2 3" xfId="13318" xr:uid="{00000000-0005-0000-0000-000060830000}"/>
    <cellStyle name="Normal 47 12 2 3 2" xfId="14317" xr:uid="{00000000-0005-0000-0000-000061830000}"/>
    <cellStyle name="Normal 47 12 2 3 2 2" xfId="17402" xr:uid="{00000000-0005-0000-0000-000062830000}"/>
    <cellStyle name="Normal 47 12 2 3 2 2 2" xfId="29371" xr:uid="{00000000-0005-0000-0000-000063830000}"/>
    <cellStyle name="Normal 47 12 2 3 2 2 2 2" xfId="50977" xr:uid="{00000000-0005-0000-0000-000064830000}"/>
    <cellStyle name="Normal 47 12 2 3 2 2 3" xfId="23404" xr:uid="{00000000-0005-0000-0000-000065830000}"/>
    <cellStyle name="Normal 47 12 2 3 2 2 3 2" xfId="45041" xr:uid="{00000000-0005-0000-0000-000066830000}"/>
    <cellStyle name="Normal 47 12 2 3 2 2 4" xfId="39057" xr:uid="{00000000-0005-0000-0000-000067830000}"/>
    <cellStyle name="Normal 47 12 2 3 2 3" xfId="26389" xr:uid="{00000000-0005-0000-0000-000068830000}"/>
    <cellStyle name="Normal 47 12 2 3 2 3 2" xfId="48003" xr:uid="{00000000-0005-0000-0000-000069830000}"/>
    <cellStyle name="Normal 47 12 2 3 2 4" xfId="20422" xr:uid="{00000000-0005-0000-0000-00006A830000}"/>
    <cellStyle name="Normal 47 12 2 3 2 4 2" xfId="42064" xr:uid="{00000000-0005-0000-0000-00006B830000}"/>
    <cellStyle name="Normal 47 12 2 3 2 5" xfId="36054" xr:uid="{00000000-0005-0000-0000-00006C830000}"/>
    <cellStyle name="Normal 47 12 2 3 3" xfId="15291" xr:uid="{00000000-0005-0000-0000-00006D830000}"/>
    <cellStyle name="Normal 47 12 2 3 3 2" xfId="18376" xr:uid="{00000000-0005-0000-0000-00006E830000}"/>
    <cellStyle name="Normal 47 12 2 3 3 2 2" xfId="30343" xr:uid="{00000000-0005-0000-0000-00006F830000}"/>
    <cellStyle name="Normal 47 12 2 3 3 2 2 2" xfId="51949" xr:uid="{00000000-0005-0000-0000-000070830000}"/>
    <cellStyle name="Normal 47 12 2 3 3 2 3" xfId="24376" xr:uid="{00000000-0005-0000-0000-000071830000}"/>
    <cellStyle name="Normal 47 12 2 3 3 2 3 2" xfId="46013" xr:uid="{00000000-0005-0000-0000-000072830000}"/>
    <cellStyle name="Normal 47 12 2 3 3 2 4" xfId="40031" xr:uid="{00000000-0005-0000-0000-000073830000}"/>
    <cellStyle name="Normal 47 12 2 3 3 3" xfId="27361" xr:uid="{00000000-0005-0000-0000-000074830000}"/>
    <cellStyle name="Normal 47 12 2 3 3 3 2" xfId="48975" xr:uid="{00000000-0005-0000-0000-000075830000}"/>
    <cellStyle name="Normal 47 12 2 3 3 4" xfId="21394" xr:uid="{00000000-0005-0000-0000-000076830000}"/>
    <cellStyle name="Normal 47 12 2 3 3 4 2" xfId="43036" xr:uid="{00000000-0005-0000-0000-000077830000}"/>
    <cellStyle name="Normal 47 12 2 3 3 5" xfId="37028" xr:uid="{00000000-0005-0000-0000-000078830000}"/>
    <cellStyle name="Normal 47 12 2 3 4" xfId="16425" xr:uid="{00000000-0005-0000-0000-000079830000}"/>
    <cellStyle name="Normal 47 12 2 3 4 2" xfId="28395" xr:uid="{00000000-0005-0000-0000-00007A830000}"/>
    <cellStyle name="Normal 47 12 2 3 4 2 2" xfId="50001" xr:uid="{00000000-0005-0000-0000-00007B830000}"/>
    <cellStyle name="Normal 47 12 2 3 4 3" xfId="22428" xr:uid="{00000000-0005-0000-0000-00007C830000}"/>
    <cellStyle name="Normal 47 12 2 3 4 3 2" xfId="44065" xr:uid="{00000000-0005-0000-0000-00007D830000}"/>
    <cellStyle name="Normal 47 12 2 3 4 4" xfId="38080" xr:uid="{00000000-0005-0000-0000-00007E830000}"/>
    <cellStyle name="Normal 47 12 2 3 5" xfId="25413" xr:uid="{00000000-0005-0000-0000-00007F830000}"/>
    <cellStyle name="Normal 47 12 2 3 5 2" xfId="47030" xr:uid="{00000000-0005-0000-0000-000080830000}"/>
    <cellStyle name="Normal 47 12 2 3 6" xfId="19446" xr:uid="{00000000-0005-0000-0000-000081830000}"/>
    <cellStyle name="Normal 47 12 2 3 6 2" xfId="41088" xr:uid="{00000000-0005-0000-0000-000082830000}"/>
    <cellStyle name="Normal 47 12 2 3 7" xfId="35074" xr:uid="{00000000-0005-0000-0000-000083830000}"/>
    <cellStyle name="Normal 47 12 2 4" xfId="13676" xr:uid="{00000000-0005-0000-0000-000084830000}"/>
    <cellStyle name="Normal 47 12 2 4 2" xfId="16762" xr:uid="{00000000-0005-0000-0000-000085830000}"/>
    <cellStyle name="Normal 47 12 2 4 2 2" xfId="28731" xr:uid="{00000000-0005-0000-0000-000086830000}"/>
    <cellStyle name="Normal 47 12 2 4 2 2 2" xfId="50337" xr:uid="{00000000-0005-0000-0000-000087830000}"/>
    <cellStyle name="Normal 47 12 2 4 2 3" xfId="22764" xr:uid="{00000000-0005-0000-0000-000088830000}"/>
    <cellStyle name="Normal 47 12 2 4 2 3 2" xfId="44401" xr:uid="{00000000-0005-0000-0000-000089830000}"/>
    <cellStyle name="Normal 47 12 2 4 2 4" xfId="38417" xr:uid="{00000000-0005-0000-0000-00008A830000}"/>
    <cellStyle name="Normal 47 12 2 4 3" xfId="25749" xr:uid="{00000000-0005-0000-0000-00008B830000}"/>
    <cellStyle name="Normal 47 12 2 4 3 2" xfId="47363" xr:uid="{00000000-0005-0000-0000-00008C830000}"/>
    <cellStyle name="Normal 47 12 2 4 4" xfId="19782" xr:uid="{00000000-0005-0000-0000-00008D830000}"/>
    <cellStyle name="Normal 47 12 2 4 4 2" xfId="41424" xr:uid="{00000000-0005-0000-0000-00008E830000}"/>
    <cellStyle name="Normal 47 12 2 4 5" xfId="35413" xr:uid="{00000000-0005-0000-0000-00008F830000}"/>
    <cellStyle name="Normal 47 12 2 5" xfId="14650" xr:uid="{00000000-0005-0000-0000-000090830000}"/>
    <cellStyle name="Normal 47 12 2 5 2" xfId="17735" xr:uid="{00000000-0005-0000-0000-000091830000}"/>
    <cellStyle name="Normal 47 12 2 5 2 2" xfId="29703" xr:uid="{00000000-0005-0000-0000-000092830000}"/>
    <cellStyle name="Normal 47 12 2 5 2 2 2" xfId="51309" xr:uid="{00000000-0005-0000-0000-000093830000}"/>
    <cellStyle name="Normal 47 12 2 5 2 3" xfId="23736" xr:uid="{00000000-0005-0000-0000-000094830000}"/>
    <cellStyle name="Normal 47 12 2 5 2 3 2" xfId="45373" xr:uid="{00000000-0005-0000-0000-000095830000}"/>
    <cellStyle name="Normal 47 12 2 5 2 4" xfId="39390" xr:uid="{00000000-0005-0000-0000-000096830000}"/>
    <cellStyle name="Normal 47 12 2 5 3" xfId="26721" xr:uid="{00000000-0005-0000-0000-000097830000}"/>
    <cellStyle name="Normal 47 12 2 5 3 2" xfId="48335" xr:uid="{00000000-0005-0000-0000-000098830000}"/>
    <cellStyle name="Normal 47 12 2 5 4" xfId="20754" xr:uid="{00000000-0005-0000-0000-000099830000}"/>
    <cellStyle name="Normal 47 12 2 5 4 2" xfId="42396" xr:uid="{00000000-0005-0000-0000-00009A830000}"/>
    <cellStyle name="Normal 47 12 2 5 5" xfId="36387" xr:uid="{00000000-0005-0000-0000-00009B830000}"/>
    <cellStyle name="Normal 47 12 2 6" xfId="15763" xr:uid="{00000000-0005-0000-0000-00009C830000}"/>
    <cellStyle name="Normal 47 12 2 6 2" xfId="27735" xr:uid="{00000000-0005-0000-0000-00009D830000}"/>
    <cellStyle name="Normal 47 12 2 6 2 2" xfId="49341" xr:uid="{00000000-0005-0000-0000-00009E830000}"/>
    <cellStyle name="Normal 47 12 2 6 3" xfId="21768" xr:uid="{00000000-0005-0000-0000-00009F830000}"/>
    <cellStyle name="Normal 47 12 2 6 3 2" xfId="43405" xr:uid="{00000000-0005-0000-0000-0000A0830000}"/>
    <cellStyle name="Normal 47 12 2 6 4" xfId="37418" xr:uid="{00000000-0005-0000-0000-0000A1830000}"/>
    <cellStyle name="Normal 47 12 2 7" xfId="24750" xr:uid="{00000000-0005-0000-0000-0000A2830000}"/>
    <cellStyle name="Normal 47 12 2 7 2" xfId="46370" xr:uid="{00000000-0005-0000-0000-0000A3830000}"/>
    <cellStyle name="Normal 47 12 2 8" xfId="18783" xr:uid="{00000000-0005-0000-0000-0000A4830000}"/>
    <cellStyle name="Normal 47 12 2 8 2" xfId="40425" xr:uid="{00000000-0005-0000-0000-0000A5830000}"/>
    <cellStyle name="Normal 47 12 2 9" xfId="31596" xr:uid="{00000000-0005-0000-0000-0000A6830000}"/>
    <cellStyle name="Normal 47 12 3" xfId="7011" xr:uid="{00000000-0005-0000-0000-0000A7830000}"/>
    <cellStyle name="Normal 47 12 3 2" xfId="12954" xr:uid="{00000000-0005-0000-0000-0000A8830000}"/>
    <cellStyle name="Normal 47 12 3 2 2" xfId="13953" xr:uid="{00000000-0005-0000-0000-0000A9830000}"/>
    <cellStyle name="Normal 47 12 3 2 2 2" xfId="17038" xr:uid="{00000000-0005-0000-0000-0000AA830000}"/>
    <cellStyle name="Normal 47 12 3 2 2 2 2" xfId="29007" xr:uid="{00000000-0005-0000-0000-0000AB830000}"/>
    <cellStyle name="Normal 47 12 3 2 2 2 2 2" xfId="50613" xr:uid="{00000000-0005-0000-0000-0000AC830000}"/>
    <cellStyle name="Normal 47 12 3 2 2 2 3" xfId="23040" xr:uid="{00000000-0005-0000-0000-0000AD830000}"/>
    <cellStyle name="Normal 47 12 3 2 2 2 3 2" xfId="44677" xr:uid="{00000000-0005-0000-0000-0000AE830000}"/>
    <cellStyle name="Normal 47 12 3 2 2 2 4" xfId="38693" xr:uid="{00000000-0005-0000-0000-0000AF830000}"/>
    <cellStyle name="Normal 47 12 3 2 2 3" xfId="26025" xr:uid="{00000000-0005-0000-0000-0000B0830000}"/>
    <cellStyle name="Normal 47 12 3 2 2 3 2" xfId="47639" xr:uid="{00000000-0005-0000-0000-0000B1830000}"/>
    <cellStyle name="Normal 47 12 3 2 2 4" xfId="20058" xr:uid="{00000000-0005-0000-0000-0000B2830000}"/>
    <cellStyle name="Normal 47 12 3 2 2 4 2" xfId="41700" xr:uid="{00000000-0005-0000-0000-0000B3830000}"/>
    <cellStyle name="Normal 47 12 3 2 2 5" xfId="35690" xr:uid="{00000000-0005-0000-0000-0000B4830000}"/>
    <cellStyle name="Normal 47 12 3 2 3" xfId="14927" xr:uid="{00000000-0005-0000-0000-0000B5830000}"/>
    <cellStyle name="Normal 47 12 3 2 3 2" xfId="18012" xr:uid="{00000000-0005-0000-0000-0000B6830000}"/>
    <cellStyle name="Normal 47 12 3 2 3 2 2" xfId="29979" xr:uid="{00000000-0005-0000-0000-0000B7830000}"/>
    <cellStyle name="Normal 47 12 3 2 3 2 2 2" xfId="51585" xr:uid="{00000000-0005-0000-0000-0000B8830000}"/>
    <cellStyle name="Normal 47 12 3 2 3 2 3" xfId="24012" xr:uid="{00000000-0005-0000-0000-0000B9830000}"/>
    <cellStyle name="Normal 47 12 3 2 3 2 3 2" xfId="45649" xr:uid="{00000000-0005-0000-0000-0000BA830000}"/>
    <cellStyle name="Normal 47 12 3 2 3 2 4" xfId="39667" xr:uid="{00000000-0005-0000-0000-0000BB830000}"/>
    <cellStyle name="Normal 47 12 3 2 3 3" xfId="26997" xr:uid="{00000000-0005-0000-0000-0000BC830000}"/>
    <cellStyle name="Normal 47 12 3 2 3 3 2" xfId="48611" xr:uid="{00000000-0005-0000-0000-0000BD830000}"/>
    <cellStyle name="Normal 47 12 3 2 3 4" xfId="21030" xr:uid="{00000000-0005-0000-0000-0000BE830000}"/>
    <cellStyle name="Normal 47 12 3 2 3 4 2" xfId="42672" xr:uid="{00000000-0005-0000-0000-0000BF830000}"/>
    <cellStyle name="Normal 47 12 3 2 3 5" xfId="36664" xr:uid="{00000000-0005-0000-0000-0000C0830000}"/>
    <cellStyle name="Normal 47 12 3 2 4" xfId="16061" xr:uid="{00000000-0005-0000-0000-0000C1830000}"/>
    <cellStyle name="Normal 47 12 3 2 4 2" xfId="28031" xr:uid="{00000000-0005-0000-0000-0000C2830000}"/>
    <cellStyle name="Normal 47 12 3 2 4 2 2" xfId="49637" xr:uid="{00000000-0005-0000-0000-0000C3830000}"/>
    <cellStyle name="Normal 47 12 3 2 4 3" xfId="22064" xr:uid="{00000000-0005-0000-0000-0000C4830000}"/>
    <cellStyle name="Normal 47 12 3 2 4 3 2" xfId="43701" xr:uid="{00000000-0005-0000-0000-0000C5830000}"/>
    <cellStyle name="Normal 47 12 3 2 4 4" xfId="37716" xr:uid="{00000000-0005-0000-0000-0000C6830000}"/>
    <cellStyle name="Normal 47 12 3 2 5" xfId="25049" xr:uid="{00000000-0005-0000-0000-0000C7830000}"/>
    <cellStyle name="Normal 47 12 3 2 5 2" xfId="46666" xr:uid="{00000000-0005-0000-0000-0000C8830000}"/>
    <cellStyle name="Normal 47 12 3 2 6" xfId="19082" xr:uid="{00000000-0005-0000-0000-0000C9830000}"/>
    <cellStyle name="Normal 47 12 3 2 6 2" xfId="40724" xr:uid="{00000000-0005-0000-0000-0000CA830000}"/>
    <cellStyle name="Normal 47 12 3 2 7" xfId="34710" xr:uid="{00000000-0005-0000-0000-0000CB830000}"/>
    <cellStyle name="Normal 47 12 3 3" xfId="13274" xr:uid="{00000000-0005-0000-0000-0000CC830000}"/>
    <cellStyle name="Normal 47 12 3 3 2" xfId="14273" xr:uid="{00000000-0005-0000-0000-0000CD830000}"/>
    <cellStyle name="Normal 47 12 3 3 2 2" xfId="17358" xr:uid="{00000000-0005-0000-0000-0000CE830000}"/>
    <cellStyle name="Normal 47 12 3 3 2 2 2" xfId="29327" xr:uid="{00000000-0005-0000-0000-0000CF830000}"/>
    <cellStyle name="Normal 47 12 3 3 2 2 2 2" xfId="50933" xr:uid="{00000000-0005-0000-0000-0000D0830000}"/>
    <cellStyle name="Normal 47 12 3 3 2 2 3" xfId="23360" xr:uid="{00000000-0005-0000-0000-0000D1830000}"/>
    <cellStyle name="Normal 47 12 3 3 2 2 3 2" xfId="44997" xr:uid="{00000000-0005-0000-0000-0000D2830000}"/>
    <cellStyle name="Normal 47 12 3 3 2 2 4" xfId="39013" xr:uid="{00000000-0005-0000-0000-0000D3830000}"/>
    <cellStyle name="Normal 47 12 3 3 2 3" xfId="26345" xr:uid="{00000000-0005-0000-0000-0000D4830000}"/>
    <cellStyle name="Normal 47 12 3 3 2 3 2" xfId="47959" xr:uid="{00000000-0005-0000-0000-0000D5830000}"/>
    <cellStyle name="Normal 47 12 3 3 2 4" xfId="20378" xr:uid="{00000000-0005-0000-0000-0000D6830000}"/>
    <cellStyle name="Normal 47 12 3 3 2 4 2" xfId="42020" xr:uid="{00000000-0005-0000-0000-0000D7830000}"/>
    <cellStyle name="Normal 47 12 3 3 2 5" xfId="36010" xr:uid="{00000000-0005-0000-0000-0000D8830000}"/>
    <cellStyle name="Normal 47 12 3 3 3" xfId="15247" xr:uid="{00000000-0005-0000-0000-0000D9830000}"/>
    <cellStyle name="Normal 47 12 3 3 3 2" xfId="18332" xr:uid="{00000000-0005-0000-0000-0000DA830000}"/>
    <cellStyle name="Normal 47 12 3 3 3 2 2" xfId="30299" xr:uid="{00000000-0005-0000-0000-0000DB830000}"/>
    <cellStyle name="Normal 47 12 3 3 3 2 2 2" xfId="51905" xr:uid="{00000000-0005-0000-0000-0000DC830000}"/>
    <cellStyle name="Normal 47 12 3 3 3 2 3" xfId="24332" xr:uid="{00000000-0005-0000-0000-0000DD830000}"/>
    <cellStyle name="Normal 47 12 3 3 3 2 3 2" xfId="45969" xr:uid="{00000000-0005-0000-0000-0000DE830000}"/>
    <cellStyle name="Normal 47 12 3 3 3 2 4" xfId="39987" xr:uid="{00000000-0005-0000-0000-0000DF830000}"/>
    <cellStyle name="Normal 47 12 3 3 3 3" xfId="27317" xr:uid="{00000000-0005-0000-0000-0000E0830000}"/>
    <cellStyle name="Normal 47 12 3 3 3 3 2" xfId="48931" xr:uid="{00000000-0005-0000-0000-0000E1830000}"/>
    <cellStyle name="Normal 47 12 3 3 3 4" xfId="21350" xr:uid="{00000000-0005-0000-0000-0000E2830000}"/>
    <cellStyle name="Normal 47 12 3 3 3 4 2" xfId="42992" xr:uid="{00000000-0005-0000-0000-0000E3830000}"/>
    <cellStyle name="Normal 47 12 3 3 3 5" xfId="36984" xr:uid="{00000000-0005-0000-0000-0000E4830000}"/>
    <cellStyle name="Normal 47 12 3 3 4" xfId="16381" xr:uid="{00000000-0005-0000-0000-0000E5830000}"/>
    <cellStyle name="Normal 47 12 3 3 4 2" xfId="28351" xr:uid="{00000000-0005-0000-0000-0000E6830000}"/>
    <cellStyle name="Normal 47 12 3 3 4 2 2" xfId="49957" xr:uid="{00000000-0005-0000-0000-0000E7830000}"/>
    <cellStyle name="Normal 47 12 3 3 4 3" xfId="22384" xr:uid="{00000000-0005-0000-0000-0000E8830000}"/>
    <cellStyle name="Normal 47 12 3 3 4 3 2" xfId="44021" xr:uid="{00000000-0005-0000-0000-0000E9830000}"/>
    <cellStyle name="Normal 47 12 3 3 4 4" xfId="38036" xr:uid="{00000000-0005-0000-0000-0000EA830000}"/>
    <cellStyle name="Normal 47 12 3 3 5" xfId="25369" xr:uid="{00000000-0005-0000-0000-0000EB830000}"/>
    <cellStyle name="Normal 47 12 3 3 5 2" xfId="46986" xr:uid="{00000000-0005-0000-0000-0000EC830000}"/>
    <cellStyle name="Normal 47 12 3 3 6" xfId="19402" xr:uid="{00000000-0005-0000-0000-0000ED830000}"/>
    <cellStyle name="Normal 47 12 3 3 6 2" xfId="41044" xr:uid="{00000000-0005-0000-0000-0000EE830000}"/>
    <cellStyle name="Normal 47 12 3 3 7" xfId="35030" xr:uid="{00000000-0005-0000-0000-0000EF830000}"/>
    <cellStyle name="Normal 47 12 3 4" xfId="13632" xr:uid="{00000000-0005-0000-0000-0000F0830000}"/>
    <cellStyle name="Normal 47 12 3 4 2" xfId="16718" xr:uid="{00000000-0005-0000-0000-0000F1830000}"/>
    <cellStyle name="Normal 47 12 3 4 2 2" xfId="28687" xr:uid="{00000000-0005-0000-0000-0000F2830000}"/>
    <cellStyle name="Normal 47 12 3 4 2 2 2" xfId="50293" xr:uid="{00000000-0005-0000-0000-0000F3830000}"/>
    <cellStyle name="Normal 47 12 3 4 2 3" xfId="22720" xr:uid="{00000000-0005-0000-0000-0000F4830000}"/>
    <cellStyle name="Normal 47 12 3 4 2 3 2" xfId="44357" xr:uid="{00000000-0005-0000-0000-0000F5830000}"/>
    <cellStyle name="Normal 47 12 3 4 2 4" xfId="38373" xr:uid="{00000000-0005-0000-0000-0000F6830000}"/>
    <cellStyle name="Normal 47 12 3 4 3" xfId="25705" xr:uid="{00000000-0005-0000-0000-0000F7830000}"/>
    <cellStyle name="Normal 47 12 3 4 3 2" xfId="47319" xr:uid="{00000000-0005-0000-0000-0000F8830000}"/>
    <cellStyle name="Normal 47 12 3 4 4" xfId="19738" xr:uid="{00000000-0005-0000-0000-0000F9830000}"/>
    <cellStyle name="Normal 47 12 3 4 4 2" xfId="41380" xr:uid="{00000000-0005-0000-0000-0000FA830000}"/>
    <cellStyle name="Normal 47 12 3 4 5" xfId="35369" xr:uid="{00000000-0005-0000-0000-0000FB830000}"/>
    <cellStyle name="Normal 47 12 3 5" xfId="14606" xr:uid="{00000000-0005-0000-0000-0000FC830000}"/>
    <cellStyle name="Normal 47 12 3 5 2" xfId="17691" xr:uid="{00000000-0005-0000-0000-0000FD830000}"/>
    <cellStyle name="Normal 47 12 3 5 2 2" xfId="29659" xr:uid="{00000000-0005-0000-0000-0000FE830000}"/>
    <cellStyle name="Normal 47 12 3 5 2 2 2" xfId="51265" xr:uid="{00000000-0005-0000-0000-0000FF830000}"/>
    <cellStyle name="Normal 47 12 3 5 2 3" xfId="23692" xr:uid="{00000000-0005-0000-0000-000000840000}"/>
    <cellStyle name="Normal 47 12 3 5 2 3 2" xfId="45329" xr:uid="{00000000-0005-0000-0000-000001840000}"/>
    <cellStyle name="Normal 47 12 3 5 2 4" xfId="39346" xr:uid="{00000000-0005-0000-0000-000002840000}"/>
    <cellStyle name="Normal 47 12 3 5 3" xfId="26677" xr:uid="{00000000-0005-0000-0000-000003840000}"/>
    <cellStyle name="Normal 47 12 3 5 3 2" xfId="48291" xr:uid="{00000000-0005-0000-0000-000004840000}"/>
    <cellStyle name="Normal 47 12 3 5 4" xfId="20710" xr:uid="{00000000-0005-0000-0000-000005840000}"/>
    <cellStyle name="Normal 47 12 3 5 4 2" xfId="42352" xr:uid="{00000000-0005-0000-0000-000006840000}"/>
    <cellStyle name="Normal 47 12 3 5 5" xfId="36343" xr:uid="{00000000-0005-0000-0000-000007840000}"/>
    <cellStyle name="Normal 47 12 3 6" xfId="15719" xr:uid="{00000000-0005-0000-0000-000008840000}"/>
    <cellStyle name="Normal 47 12 3 6 2" xfId="27691" xr:uid="{00000000-0005-0000-0000-000009840000}"/>
    <cellStyle name="Normal 47 12 3 6 2 2" xfId="49297" xr:uid="{00000000-0005-0000-0000-00000A840000}"/>
    <cellStyle name="Normal 47 12 3 6 3" xfId="21724" xr:uid="{00000000-0005-0000-0000-00000B840000}"/>
    <cellStyle name="Normal 47 12 3 6 3 2" xfId="43361" xr:uid="{00000000-0005-0000-0000-00000C840000}"/>
    <cellStyle name="Normal 47 12 3 6 4" xfId="37374" xr:uid="{00000000-0005-0000-0000-00000D840000}"/>
    <cellStyle name="Normal 47 12 3 7" xfId="24706" xr:uid="{00000000-0005-0000-0000-00000E840000}"/>
    <cellStyle name="Normal 47 12 3 7 2" xfId="46326" xr:uid="{00000000-0005-0000-0000-00000F840000}"/>
    <cellStyle name="Normal 47 12 3 8" xfId="18739" xr:uid="{00000000-0005-0000-0000-000010840000}"/>
    <cellStyle name="Normal 47 12 3 8 2" xfId="40381" xr:uid="{00000000-0005-0000-0000-000011840000}"/>
    <cellStyle name="Normal 47 12 3 9" xfId="31439" xr:uid="{00000000-0005-0000-0000-000012840000}"/>
    <cellStyle name="Normal 47 12 4" xfId="7615" xr:uid="{00000000-0005-0000-0000-000013840000}"/>
    <cellStyle name="Normal 47 12 4 2" xfId="13040" xr:uid="{00000000-0005-0000-0000-000014840000}"/>
    <cellStyle name="Normal 47 12 4 2 2" xfId="14039" xr:uid="{00000000-0005-0000-0000-000015840000}"/>
    <cellStyle name="Normal 47 12 4 2 2 2" xfId="17124" xr:uid="{00000000-0005-0000-0000-000016840000}"/>
    <cellStyle name="Normal 47 12 4 2 2 2 2" xfId="29093" xr:uid="{00000000-0005-0000-0000-000017840000}"/>
    <cellStyle name="Normal 47 12 4 2 2 2 2 2" xfId="50699" xr:uid="{00000000-0005-0000-0000-000018840000}"/>
    <cellStyle name="Normal 47 12 4 2 2 2 3" xfId="23126" xr:uid="{00000000-0005-0000-0000-000019840000}"/>
    <cellStyle name="Normal 47 12 4 2 2 2 3 2" xfId="44763" xr:uid="{00000000-0005-0000-0000-00001A840000}"/>
    <cellStyle name="Normal 47 12 4 2 2 2 4" xfId="38779" xr:uid="{00000000-0005-0000-0000-00001B840000}"/>
    <cellStyle name="Normal 47 12 4 2 2 3" xfId="26111" xr:uid="{00000000-0005-0000-0000-00001C840000}"/>
    <cellStyle name="Normal 47 12 4 2 2 3 2" xfId="47725" xr:uid="{00000000-0005-0000-0000-00001D840000}"/>
    <cellStyle name="Normal 47 12 4 2 2 4" xfId="20144" xr:uid="{00000000-0005-0000-0000-00001E840000}"/>
    <cellStyle name="Normal 47 12 4 2 2 4 2" xfId="41786" xr:uid="{00000000-0005-0000-0000-00001F840000}"/>
    <cellStyle name="Normal 47 12 4 2 2 5" xfId="35776" xr:uid="{00000000-0005-0000-0000-000020840000}"/>
    <cellStyle name="Normal 47 12 4 2 3" xfId="15013" xr:uid="{00000000-0005-0000-0000-000021840000}"/>
    <cellStyle name="Normal 47 12 4 2 3 2" xfId="18098" xr:uid="{00000000-0005-0000-0000-000022840000}"/>
    <cellStyle name="Normal 47 12 4 2 3 2 2" xfId="30065" xr:uid="{00000000-0005-0000-0000-000023840000}"/>
    <cellStyle name="Normal 47 12 4 2 3 2 2 2" xfId="51671" xr:uid="{00000000-0005-0000-0000-000024840000}"/>
    <cellStyle name="Normal 47 12 4 2 3 2 3" xfId="24098" xr:uid="{00000000-0005-0000-0000-000025840000}"/>
    <cellStyle name="Normal 47 12 4 2 3 2 3 2" xfId="45735" xr:uid="{00000000-0005-0000-0000-000026840000}"/>
    <cellStyle name="Normal 47 12 4 2 3 2 4" xfId="39753" xr:uid="{00000000-0005-0000-0000-000027840000}"/>
    <cellStyle name="Normal 47 12 4 2 3 3" xfId="27083" xr:uid="{00000000-0005-0000-0000-000028840000}"/>
    <cellStyle name="Normal 47 12 4 2 3 3 2" xfId="48697" xr:uid="{00000000-0005-0000-0000-000029840000}"/>
    <cellStyle name="Normal 47 12 4 2 3 4" xfId="21116" xr:uid="{00000000-0005-0000-0000-00002A840000}"/>
    <cellStyle name="Normal 47 12 4 2 3 4 2" xfId="42758" xr:uid="{00000000-0005-0000-0000-00002B840000}"/>
    <cellStyle name="Normal 47 12 4 2 3 5" xfId="36750" xr:uid="{00000000-0005-0000-0000-00002C840000}"/>
    <cellStyle name="Normal 47 12 4 2 4" xfId="16147" xr:uid="{00000000-0005-0000-0000-00002D840000}"/>
    <cellStyle name="Normal 47 12 4 2 4 2" xfId="28117" xr:uid="{00000000-0005-0000-0000-00002E840000}"/>
    <cellStyle name="Normal 47 12 4 2 4 2 2" xfId="49723" xr:uid="{00000000-0005-0000-0000-00002F840000}"/>
    <cellStyle name="Normal 47 12 4 2 4 3" xfId="22150" xr:uid="{00000000-0005-0000-0000-000030840000}"/>
    <cellStyle name="Normal 47 12 4 2 4 3 2" xfId="43787" xr:uid="{00000000-0005-0000-0000-000031840000}"/>
    <cellStyle name="Normal 47 12 4 2 4 4" xfId="37802" xr:uid="{00000000-0005-0000-0000-000032840000}"/>
    <cellStyle name="Normal 47 12 4 2 5" xfId="25135" xr:uid="{00000000-0005-0000-0000-000033840000}"/>
    <cellStyle name="Normal 47 12 4 2 5 2" xfId="46752" xr:uid="{00000000-0005-0000-0000-000034840000}"/>
    <cellStyle name="Normal 47 12 4 2 6" xfId="19168" xr:uid="{00000000-0005-0000-0000-000035840000}"/>
    <cellStyle name="Normal 47 12 4 2 6 2" xfId="40810" xr:uid="{00000000-0005-0000-0000-000036840000}"/>
    <cellStyle name="Normal 47 12 4 2 7" xfId="34796" xr:uid="{00000000-0005-0000-0000-000037840000}"/>
    <cellStyle name="Normal 47 12 4 3" xfId="13360" xr:uid="{00000000-0005-0000-0000-000038840000}"/>
    <cellStyle name="Normal 47 12 4 3 2" xfId="14359" xr:uid="{00000000-0005-0000-0000-000039840000}"/>
    <cellStyle name="Normal 47 12 4 3 2 2" xfId="17444" xr:uid="{00000000-0005-0000-0000-00003A840000}"/>
    <cellStyle name="Normal 47 12 4 3 2 2 2" xfId="29413" xr:uid="{00000000-0005-0000-0000-00003B840000}"/>
    <cellStyle name="Normal 47 12 4 3 2 2 2 2" xfId="51019" xr:uid="{00000000-0005-0000-0000-00003C840000}"/>
    <cellStyle name="Normal 47 12 4 3 2 2 3" xfId="23446" xr:uid="{00000000-0005-0000-0000-00003D840000}"/>
    <cellStyle name="Normal 47 12 4 3 2 2 3 2" xfId="45083" xr:uid="{00000000-0005-0000-0000-00003E840000}"/>
    <cellStyle name="Normal 47 12 4 3 2 2 4" xfId="39099" xr:uid="{00000000-0005-0000-0000-00003F840000}"/>
    <cellStyle name="Normal 47 12 4 3 2 3" xfId="26431" xr:uid="{00000000-0005-0000-0000-000040840000}"/>
    <cellStyle name="Normal 47 12 4 3 2 3 2" xfId="48045" xr:uid="{00000000-0005-0000-0000-000041840000}"/>
    <cellStyle name="Normal 47 12 4 3 2 4" xfId="20464" xr:uid="{00000000-0005-0000-0000-000042840000}"/>
    <cellStyle name="Normal 47 12 4 3 2 4 2" xfId="42106" xr:uid="{00000000-0005-0000-0000-000043840000}"/>
    <cellStyle name="Normal 47 12 4 3 2 5" xfId="36096" xr:uid="{00000000-0005-0000-0000-000044840000}"/>
    <cellStyle name="Normal 47 12 4 3 3" xfId="15333" xr:uid="{00000000-0005-0000-0000-000045840000}"/>
    <cellStyle name="Normal 47 12 4 3 3 2" xfId="18418" xr:uid="{00000000-0005-0000-0000-000046840000}"/>
    <cellStyle name="Normal 47 12 4 3 3 2 2" xfId="30385" xr:uid="{00000000-0005-0000-0000-000047840000}"/>
    <cellStyle name="Normal 47 12 4 3 3 2 2 2" xfId="51991" xr:uid="{00000000-0005-0000-0000-000048840000}"/>
    <cellStyle name="Normal 47 12 4 3 3 2 3" xfId="24418" xr:uid="{00000000-0005-0000-0000-000049840000}"/>
    <cellStyle name="Normal 47 12 4 3 3 2 3 2" xfId="46055" xr:uid="{00000000-0005-0000-0000-00004A840000}"/>
    <cellStyle name="Normal 47 12 4 3 3 2 4" xfId="40073" xr:uid="{00000000-0005-0000-0000-00004B840000}"/>
    <cellStyle name="Normal 47 12 4 3 3 3" xfId="27403" xr:uid="{00000000-0005-0000-0000-00004C840000}"/>
    <cellStyle name="Normal 47 12 4 3 3 3 2" xfId="49017" xr:uid="{00000000-0005-0000-0000-00004D840000}"/>
    <cellStyle name="Normal 47 12 4 3 3 4" xfId="21436" xr:uid="{00000000-0005-0000-0000-00004E840000}"/>
    <cellStyle name="Normal 47 12 4 3 3 4 2" xfId="43078" xr:uid="{00000000-0005-0000-0000-00004F840000}"/>
    <cellStyle name="Normal 47 12 4 3 3 5" xfId="37070" xr:uid="{00000000-0005-0000-0000-000050840000}"/>
    <cellStyle name="Normal 47 12 4 3 4" xfId="16467" xr:uid="{00000000-0005-0000-0000-000051840000}"/>
    <cellStyle name="Normal 47 12 4 3 4 2" xfId="28437" xr:uid="{00000000-0005-0000-0000-000052840000}"/>
    <cellStyle name="Normal 47 12 4 3 4 2 2" xfId="50043" xr:uid="{00000000-0005-0000-0000-000053840000}"/>
    <cellStyle name="Normal 47 12 4 3 4 3" xfId="22470" xr:uid="{00000000-0005-0000-0000-000054840000}"/>
    <cellStyle name="Normal 47 12 4 3 4 3 2" xfId="44107" xr:uid="{00000000-0005-0000-0000-000055840000}"/>
    <cellStyle name="Normal 47 12 4 3 4 4" xfId="38122" xr:uid="{00000000-0005-0000-0000-000056840000}"/>
    <cellStyle name="Normal 47 12 4 3 5" xfId="25455" xr:uid="{00000000-0005-0000-0000-000057840000}"/>
    <cellStyle name="Normal 47 12 4 3 5 2" xfId="47072" xr:uid="{00000000-0005-0000-0000-000058840000}"/>
    <cellStyle name="Normal 47 12 4 3 6" xfId="19488" xr:uid="{00000000-0005-0000-0000-000059840000}"/>
    <cellStyle name="Normal 47 12 4 3 6 2" xfId="41130" xr:uid="{00000000-0005-0000-0000-00005A840000}"/>
    <cellStyle name="Normal 47 12 4 3 7" xfId="35116" xr:uid="{00000000-0005-0000-0000-00005B840000}"/>
    <cellStyle name="Normal 47 12 4 4" xfId="13718" xr:uid="{00000000-0005-0000-0000-00005C840000}"/>
    <cellStyle name="Normal 47 12 4 4 2" xfId="16804" xr:uid="{00000000-0005-0000-0000-00005D840000}"/>
    <cellStyle name="Normal 47 12 4 4 2 2" xfId="28773" xr:uid="{00000000-0005-0000-0000-00005E840000}"/>
    <cellStyle name="Normal 47 12 4 4 2 2 2" xfId="50379" xr:uid="{00000000-0005-0000-0000-00005F840000}"/>
    <cellStyle name="Normal 47 12 4 4 2 3" xfId="22806" xr:uid="{00000000-0005-0000-0000-000060840000}"/>
    <cellStyle name="Normal 47 12 4 4 2 3 2" xfId="44443" xr:uid="{00000000-0005-0000-0000-000061840000}"/>
    <cellStyle name="Normal 47 12 4 4 2 4" xfId="38459" xr:uid="{00000000-0005-0000-0000-000062840000}"/>
    <cellStyle name="Normal 47 12 4 4 3" xfId="25791" xr:uid="{00000000-0005-0000-0000-000063840000}"/>
    <cellStyle name="Normal 47 12 4 4 3 2" xfId="47405" xr:uid="{00000000-0005-0000-0000-000064840000}"/>
    <cellStyle name="Normal 47 12 4 4 4" xfId="19824" xr:uid="{00000000-0005-0000-0000-000065840000}"/>
    <cellStyle name="Normal 47 12 4 4 4 2" xfId="41466" xr:uid="{00000000-0005-0000-0000-000066840000}"/>
    <cellStyle name="Normal 47 12 4 4 5" xfId="35455" xr:uid="{00000000-0005-0000-0000-000067840000}"/>
    <cellStyle name="Normal 47 12 4 5" xfId="14692" xr:uid="{00000000-0005-0000-0000-000068840000}"/>
    <cellStyle name="Normal 47 12 4 5 2" xfId="17777" xr:uid="{00000000-0005-0000-0000-000069840000}"/>
    <cellStyle name="Normal 47 12 4 5 2 2" xfId="29745" xr:uid="{00000000-0005-0000-0000-00006A840000}"/>
    <cellStyle name="Normal 47 12 4 5 2 2 2" xfId="51351" xr:uid="{00000000-0005-0000-0000-00006B840000}"/>
    <cellStyle name="Normal 47 12 4 5 2 3" xfId="23778" xr:uid="{00000000-0005-0000-0000-00006C840000}"/>
    <cellStyle name="Normal 47 12 4 5 2 3 2" xfId="45415" xr:uid="{00000000-0005-0000-0000-00006D840000}"/>
    <cellStyle name="Normal 47 12 4 5 2 4" xfId="39432" xr:uid="{00000000-0005-0000-0000-00006E840000}"/>
    <cellStyle name="Normal 47 12 4 5 3" xfId="26763" xr:uid="{00000000-0005-0000-0000-00006F840000}"/>
    <cellStyle name="Normal 47 12 4 5 3 2" xfId="48377" xr:uid="{00000000-0005-0000-0000-000070840000}"/>
    <cellStyle name="Normal 47 12 4 5 4" xfId="20796" xr:uid="{00000000-0005-0000-0000-000071840000}"/>
    <cellStyle name="Normal 47 12 4 5 4 2" xfId="42438" xr:uid="{00000000-0005-0000-0000-000072840000}"/>
    <cellStyle name="Normal 47 12 4 5 5" xfId="36429" xr:uid="{00000000-0005-0000-0000-000073840000}"/>
    <cellStyle name="Normal 47 12 4 6" xfId="15805" xr:uid="{00000000-0005-0000-0000-000074840000}"/>
    <cellStyle name="Normal 47 12 4 6 2" xfId="27777" xr:uid="{00000000-0005-0000-0000-000075840000}"/>
    <cellStyle name="Normal 47 12 4 6 2 2" xfId="49383" xr:uid="{00000000-0005-0000-0000-000076840000}"/>
    <cellStyle name="Normal 47 12 4 6 3" xfId="21810" xr:uid="{00000000-0005-0000-0000-000077840000}"/>
    <cellStyle name="Normal 47 12 4 6 3 2" xfId="43447" xr:uid="{00000000-0005-0000-0000-000078840000}"/>
    <cellStyle name="Normal 47 12 4 6 4" xfId="37460" xr:uid="{00000000-0005-0000-0000-000079840000}"/>
    <cellStyle name="Normal 47 12 4 7" xfId="24792" xr:uid="{00000000-0005-0000-0000-00007A840000}"/>
    <cellStyle name="Normal 47 12 4 7 2" xfId="46412" xr:uid="{00000000-0005-0000-0000-00007B840000}"/>
    <cellStyle name="Normal 47 12 4 8" xfId="18825" xr:uid="{00000000-0005-0000-0000-00007C840000}"/>
    <cellStyle name="Normal 47 12 4 8 2" xfId="40467" xr:uid="{00000000-0005-0000-0000-00007D840000}"/>
    <cellStyle name="Normal 47 12 4 9" xfId="31707" xr:uid="{00000000-0005-0000-0000-00007E840000}"/>
    <cellStyle name="Normal 47 12 5" xfId="8225" xr:uid="{00000000-0005-0000-0000-00007F840000}"/>
    <cellStyle name="Normal 47 12 5 2" xfId="13124" xr:uid="{00000000-0005-0000-0000-000080840000}"/>
    <cellStyle name="Normal 47 12 5 2 2" xfId="14123" xr:uid="{00000000-0005-0000-0000-000081840000}"/>
    <cellStyle name="Normal 47 12 5 2 2 2" xfId="17208" xr:uid="{00000000-0005-0000-0000-000082840000}"/>
    <cellStyle name="Normal 47 12 5 2 2 2 2" xfId="29177" xr:uid="{00000000-0005-0000-0000-000083840000}"/>
    <cellStyle name="Normal 47 12 5 2 2 2 2 2" xfId="50783" xr:uid="{00000000-0005-0000-0000-000084840000}"/>
    <cellStyle name="Normal 47 12 5 2 2 2 3" xfId="23210" xr:uid="{00000000-0005-0000-0000-000085840000}"/>
    <cellStyle name="Normal 47 12 5 2 2 2 3 2" xfId="44847" xr:uid="{00000000-0005-0000-0000-000086840000}"/>
    <cellStyle name="Normal 47 12 5 2 2 2 4" xfId="38863" xr:uid="{00000000-0005-0000-0000-000087840000}"/>
    <cellStyle name="Normal 47 12 5 2 2 3" xfId="26195" xr:uid="{00000000-0005-0000-0000-000088840000}"/>
    <cellStyle name="Normal 47 12 5 2 2 3 2" xfId="47809" xr:uid="{00000000-0005-0000-0000-000089840000}"/>
    <cellStyle name="Normal 47 12 5 2 2 4" xfId="20228" xr:uid="{00000000-0005-0000-0000-00008A840000}"/>
    <cellStyle name="Normal 47 12 5 2 2 4 2" xfId="41870" xr:uid="{00000000-0005-0000-0000-00008B840000}"/>
    <cellStyle name="Normal 47 12 5 2 2 5" xfId="35860" xr:uid="{00000000-0005-0000-0000-00008C840000}"/>
    <cellStyle name="Normal 47 12 5 2 3" xfId="15097" xr:uid="{00000000-0005-0000-0000-00008D840000}"/>
    <cellStyle name="Normal 47 12 5 2 3 2" xfId="18182" xr:uid="{00000000-0005-0000-0000-00008E840000}"/>
    <cellStyle name="Normal 47 12 5 2 3 2 2" xfId="30149" xr:uid="{00000000-0005-0000-0000-00008F840000}"/>
    <cellStyle name="Normal 47 12 5 2 3 2 2 2" xfId="51755" xr:uid="{00000000-0005-0000-0000-000090840000}"/>
    <cellStyle name="Normal 47 12 5 2 3 2 3" xfId="24182" xr:uid="{00000000-0005-0000-0000-000091840000}"/>
    <cellStyle name="Normal 47 12 5 2 3 2 3 2" xfId="45819" xr:uid="{00000000-0005-0000-0000-000092840000}"/>
    <cellStyle name="Normal 47 12 5 2 3 2 4" xfId="39837" xr:uid="{00000000-0005-0000-0000-000093840000}"/>
    <cellStyle name="Normal 47 12 5 2 3 3" xfId="27167" xr:uid="{00000000-0005-0000-0000-000094840000}"/>
    <cellStyle name="Normal 47 12 5 2 3 3 2" xfId="48781" xr:uid="{00000000-0005-0000-0000-000095840000}"/>
    <cellStyle name="Normal 47 12 5 2 3 4" xfId="21200" xr:uid="{00000000-0005-0000-0000-000096840000}"/>
    <cellStyle name="Normal 47 12 5 2 3 4 2" xfId="42842" xr:uid="{00000000-0005-0000-0000-000097840000}"/>
    <cellStyle name="Normal 47 12 5 2 3 5" xfId="36834" xr:uid="{00000000-0005-0000-0000-000098840000}"/>
    <cellStyle name="Normal 47 12 5 2 4" xfId="16231" xr:uid="{00000000-0005-0000-0000-000099840000}"/>
    <cellStyle name="Normal 47 12 5 2 4 2" xfId="28201" xr:uid="{00000000-0005-0000-0000-00009A840000}"/>
    <cellStyle name="Normal 47 12 5 2 4 2 2" xfId="49807" xr:uid="{00000000-0005-0000-0000-00009B840000}"/>
    <cellStyle name="Normal 47 12 5 2 4 3" xfId="22234" xr:uid="{00000000-0005-0000-0000-00009C840000}"/>
    <cellStyle name="Normal 47 12 5 2 4 3 2" xfId="43871" xr:uid="{00000000-0005-0000-0000-00009D840000}"/>
    <cellStyle name="Normal 47 12 5 2 4 4" xfId="37886" xr:uid="{00000000-0005-0000-0000-00009E840000}"/>
    <cellStyle name="Normal 47 12 5 2 5" xfId="25219" xr:uid="{00000000-0005-0000-0000-00009F840000}"/>
    <cellStyle name="Normal 47 12 5 2 5 2" xfId="46836" xr:uid="{00000000-0005-0000-0000-0000A0840000}"/>
    <cellStyle name="Normal 47 12 5 2 6" xfId="19252" xr:uid="{00000000-0005-0000-0000-0000A1840000}"/>
    <cellStyle name="Normal 47 12 5 2 6 2" xfId="40894" xr:uid="{00000000-0005-0000-0000-0000A2840000}"/>
    <cellStyle name="Normal 47 12 5 2 7" xfId="34880" xr:uid="{00000000-0005-0000-0000-0000A3840000}"/>
    <cellStyle name="Normal 47 12 5 3" xfId="13444" xr:uid="{00000000-0005-0000-0000-0000A4840000}"/>
    <cellStyle name="Normal 47 12 5 3 2" xfId="14443" xr:uid="{00000000-0005-0000-0000-0000A5840000}"/>
    <cellStyle name="Normal 47 12 5 3 2 2" xfId="17528" xr:uid="{00000000-0005-0000-0000-0000A6840000}"/>
    <cellStyle name="Normal 47 12 5 3 2 2 2" xfId="29497" xr:uid="{00000000-0005-0000-0000-0000A7840000}"/>
    <cellStyle name="Normal 47 12 5 3 2 2 2 2" xfId="51103" xr:uid="{00000000-0005-0000-0000-0000A8840000}"/>
    <cellStyle name="Normal 47 12 5 3 2 2 3" xfId="23530" xr:uid="{00000000-0005-0000-0000-0000A9840000}"/>
    <cellStyle name="Normal 47 12 5 3 2 2 3 2" xfId="45167" xr:uid="{00000000-0005-0000-0000-0000AA840000}"/>
    <cellStyle name="Normal 47 12 5 3 2 2 4" xfId="39183" xr:uid="{00000000-0005-0000-0000-0000AB840000}"/>
    <cellStyle name="Normal 47 12 5 3 2 3" xfId="26515" xr:uid="{00000000-0005-0000-0000-0000AC840000}"/>
    <cellStyle name="Normal 47 12 5 3 2 3 2" xfId="48129" xr:uid="{00000000-0005-0000-0000-0000AD840000}"/>
    <cellStyle name="Normal 47 12 5 3 2 4" xfId="20548" xr:uid="{00000000-0005-0000-0000-0000AE840000}"/>
    <cellStyle name="Normal 47 12 5 3 2 4 2" xfId="42190" xr:uid="{00000000-0005-0000-0000-0000AF840000}"/>
    <cellStyle name="Normal 47 12 5 3 2 5" xfId="36180" xr:uid="{00000000-0005-0000-0000-0000B0840000}"/>
    <cellStyle name="Normal 47 12 5 3 3" xfId="15417" xr:uid="{00000000-0005-0000-0000-0000B1840000}"/>
    <cellStyle name="Normal 47 12 5 3 3 2" xfId="18502" xr:uid="{00000000-0005-0000-0000-0000B2840000}"/>
    <cellStyle name="Normal 47 12 5 3 3 2 2" xfId="30469" xr:uid="{00000000-0005-0000-0000-0000B3840000}"/>
    <cellStyle name="Normal 47 12 5 3 3 2 2 2" xfId="52075" xr:uid="{00000000-0005-0000-0000-0000B4840000}"/>
    <cellStyle name="Normal 47 12 5 3 3 2 3" xfId="24502" xr:uid="{00000000-0005-0000-0000-0000B5840000}"/>
    <cellStyle name="Normal 47 12 5 3 3 2 3 2" xfId="46139" xr:uid="{00000000-0005-0000-0000-0000B6840000}"/>
    <cellStyle name="Normal 47 12 5 3 3 2 4" xfId="40157" xr:uid="{00000000-0005-0000-0000-0000B7840000}"/>
    <cellStyle name="Normal 47 12 5 3 3 3" xfId="27487" xr:uid="{00000000-0005-0000-0000-0000B8840000}"/>
    <cellStyle name="Normal 47 12 5 3 3 3 2" xfId="49101" xr:uid="{00000000-0005-0000-0000-0000B9840000}"/>
    <cellStyle name="Normal 47 12 5 3 3 4" xfId="21520" xr:uid="{00000000-0005-0000-0000-0000BA840000}"/>
    <cellStyle name="Normal 47 12 5 3 3 4 2" xfId="43162" xr:uid="{00000000-0005-0000-0000-0000BB840000}"/>
    <cellStyle name="Normal 47 12 5 3 3 5" xfId="37154" xr:uid="{00000000-0005-0000-0000-0000BC840000}"/>
    <cellStyle name="Normal 47 12 5 3 4" xfId="16551" xr:uid="{00000000-0005-0000-0000-0000BD840000}"/>
    <cellStyle name="Normal 47 12 5 3 4 2" xfId="28521" xr:uid="{00000000-0005-0000-0000-0000BE840000}"/>
    <cellStyle name="Normal 47 12 5 3 4 2 2" xfId="50127" xr:uid="{00000000-0005-0000-0000-0000BF840000}"/>
    <cellStyle name="Normal 47 12 5 3 4 3" xfId="22554" xr:uid="{00000000-0005-0000-0000-0000C0840000}"/>
    <cellStyle name="Normal 47 12 5 3 4 3 2" xfId="44191" xr:uid="{00000000-0005-0000-0000-0000C1840000}"/>
    <cellStyle name="Normal 47 12 5 3 4 4" xfId="38206" xr:uid="{00000000-0005-0000-0000-0000C2840000}"/>
    <cellStyle name="Normal 47 12 5 3 5" xfId="25539" xr:uid="{00000000-0005-0000-0000-0000C3840000}"/>
    <cellStyle name="Normal 47 12 5 3 5 2" xfId="47156" xr:uid="{00000000-0005-0000-0000-0000C4840000}"/>
    <cellStyle name="Normal 47 12 5 3 6" xfId="19572" xr:uid="{00000000-0005-0000-0000-0000C5840000}"/>
    <cellStyle name="Normal 47 12 5 3 6 2" xfId="41214" xr:uid="{00000000-0005-0000-0000-0000C6840000}"/>
    <cellStyle name="Normal 47 12 5 3 7" xfId="35200" xr:uid="{00000000-0005-0000-0000-0000C7840000}"/>
    <cellStyle name="Normal 47 12 5 4" xfId="13802" xr:uid="{00000000-0005-0000-0000-0000C8840000}"/>
    <cellStyle name="Normal 47 12 5 4 2" xfId="16888" xr:uid="{00000000-0005-0000-0000-0000C9840000}"/>
    <cellStyle name="Normal 47 12 5 4 2 2" xfId="28857" xr:uid="{00000000-0005-0000-0000-0000CA840000}"/>
    <cellStyle name="Normal 47 12 5 4 2 2 2" xfId="50463" xr:uid="{00000000-0005-0000-0000-0000CB840000}"/>
    <cellStyle name="Normal 47 12 5 4 2 3" xfId="22890" xr:uid="{00000000-0005-0000-0000-0000CC840000}"/>
    <cellStyle name="Normal 47 12 5 4 2 3 2" xfId="44527" xr:uid="{00000000-0005-0000-0000-0000CD840000}"/>
    <cellStyle name="Normal 47 12 5 4 2 4" xfId="38543" xr:uid="{00000000-0005-0000-0000-0000CE840000}"/>
    <cellStyle name="Normal 47 12 5 4 3" xfId="25875" xr:uid="{00000000-0005-0000-0000-0000CF840000}"/>
    <cellStyle name="Normal 47 12 5 4 3 2" xfId="47489" xr:uid="{00000000-0005-0000-0000-0000D0840000}"/>
    <cellStyle name="Normal 47 12 5 4 4" xfId="19908" xr:uid="{00000000-0005-0000-0000-0000D1840000}"/>
    <cellStyle name="Normal 47 12 5 4 4 2" xfId="41550" xr:uid="{00000000-0005-0000-0000-0000D2840000}"/>
    <cellStyle name="Normal 47 12 5 4 5" xfId="35539" xr:uid="{00000000-0005-0000-0000-0000D3840000}"/>
    <cellStyle name="Normal 47 12 5 5" xfId="14776" xr:uid="{00000000-0005-0000-0000-0000D4840000}"/>
    <cellStyle name="Normal 47 12 5 5 2" xfId="17861" xr:uid="{00000000-0005-0000-0000-0000D5840000}"/>
    <cellStyle name="Normal 47 12 5 5 2 2" xfId="29829" xr:uid="{00000000-0005-0000-0000-0000D6840000}"/>
    <cellStyle name="Normal 47 12 5 5 2 2 2" xfId="51435" xr:uid="{00000000-0005-0000-0000-0000D7840000}"/>
    <cellStyle name="Normal 47 12 5 5 2 3" xfId="23862" xr:uid="{00000000-0005-0000-0000-0000D8840000}"/>
    <cellStyle name="Normal 47 12 5 5 2 3 2" xfId="45499" xr:uid="{00000000-0005-0000-0000-0000D9840000}"/>
    <cellStyle name="Normal 47 12 5 5 2 4" xfId="39516" xr:uid="{00000000-0005-0000-0000-0000DA840000}"/>
    <cellStyle name="Normal 47 12 5 5 3" xfId="26847" xr:uid="{00000000-0005-0000-0000-0000DB840000}"/>
    <cellStyle name="Normal 47 12 5 5 3 2" xfId="48461" xr:uid="{00000000-0005-0000-0000-0000DC840000}"/>
    <cellStyle name="Normal 47 12 5 5 4" xfId="20880" xr:uid="{00000000-0005-0000-0000-0000DD840000}"/>
    <cellStyle name="Normal 47 12 5 5 4 2" xfId="42522" xr:uid="{00000000-0005-0000-0000-0000DE840000}"/>
    <cellStyle name="Normal 47 12 5 5 5" xfId="36513" xr:uid="{00000000-0005-0000-0000-0000DF840000}"/>
    <cellStyle name="Normal 47 12 5 6" xfId="15889" xr:uid="{00000000-0005-0000-0000-0000E0840000}"/>
    <cellStyle name="Normal 47 12 5 6 2" xfId="27861" xr:uid="{00000000-0005-0000-0000-0000E1840000}"/>
    <cellStyle name="Normal 47 12 5 6 2 2" xfId="49467" xr:uid="{00000000-0005-0000-0000-0000E2840000}"/>
    <cellStyle name="Normal 47 12 5 6 3" xfId="21894" xr:uid="{00000000-0005-0000-0000-0000E3840000}"/>
    <cellStyle name="Normal 47 12 5 6 3 2" xfId="43531" xr:uid="{00000000-0005-0000-0000-0000E4840000}"/>
    <cellStyle name="Normal 47 12 5 6 4" xfId="37544" xr:uid="{00000000-0005-0000-0000-0000E5840000}"/>
    <cellStyle name="Normal 47 12 5 7" xfId="24876" xr:uid="{00000000-0005-0000-0000-0000E6840000}"/>
    <cellStyle name="Normal 47 12 5 7 2" xfId="46496" xr:uid="{00000000-0005-0000-0000-0000E7840000}"/>
    <cellStyle name="Normal 47 12 5 8" xfId="18909" xr:uid="{00000000-0005-0000-0000-0000E8840000}"/>
    <cellStyle name="Normal 47 12 5 8 2" xfId="40551" xr:uid="{00000000-0005-0000-0000-0000E9840000}"/>
    <cellStyle name="Normal 47 12 5 9" xfId="31879" xr:uid="{00000000-0005-0000-0000-0000EA840000}"/>
    <cellStyle name="Normal 47 12 6" xfId="7815" xr:uid="{00000000-0005-0000-0000-0000EB840000}"/>
    <cellStyle name="Normal 47 12 6 2" xfId="13077" xr:uid="{00000000-0005-0000-0000-0000EC840000}"/>
    <cellStyle name="Normal 47 12 6 2 2" xfId="14076" xr:uid="{00000000-0005-0000-0000-0000ED840000}"/>
    <cellStyle name="Normal 47 12 6 2 2 2" xfId="17161" xr:uid="{00000000-0005-0000-0000-0000EE840000}"/>
    <cellStyle name="Normal 47 12 6 2 2 2 2" xfId="29130" xr:uid="{00000000-0005-0000-0000-0000EF840000}"/>
    <cellStyle name="Normal 47 12 6 2 2 2 2 2" xfId="50736" xr:uid="{00000000-0005-0000-0000-0000F0840000}"/>
    <cellStyle name="Normal 47 12 6 2 2 2 3" xfId="23163" xr:uid="{00000000-0005-0000-0000-0000F1840000}"/>
    <cellStyle name="Normal 47 12 6 2 2 2 3 2" xfId="44800" xr:uid="{00000000-0005-0000-0000-0000F2840000}"/>
    <cellStyle name="Normal 47 12 6 2 2 2 4" xfId="38816" xr:uid="{00000000-0005-0000-0000-0000F3840000}"/>
    <cellStyle name="Normal 47 12 6 2 2 3" xfId="26148" xr:uid="{00000000-0005-0000-0000-0000F4840000}"/>
    <cellStyle name="Normal 47 12 6 2 2 3 2" xfId="47762" xr:uid="{00000000-0005-0000-0000-0000F5840000}"/>
    <cellStyle name="Normal 47 12 6 2 2 4" xfId="20181" xr:uid="{00000000-0005-0000-0000-0000F6840000}"/>
    <cellStyle name="Normal 47 12 6 2 2 4 2" xfId="41823" xr:uid="{00000000-0005-0000-0000-0000F7840000}"/>
    <cellStyle name="Normal 47 12 6 2 2 5" xfId="35813" xr:uid="{00000000-0005-0000-0000-0000F8840000}"/>
    <cellStyle name="Normal 47 12 6 2 3" xfId="15050" xr:uid="{00000000-0005-0000-0000-0000F9840000}"/>
    <cellStyle name="Normal 47 12 6 2 3 2" xfId="18135" xr:uid="{00000000-0005-0000-0000-0000FA840000}"/>
    <cellStyle name="Normal 47 12 6 2 3 2 2" xfId="30102" xr:uid="{00000000-0005-0000-0000-0000FB840000}"/>
    <cellStyle name="Normal 47 12 6 2 3 2 2 2" xfId="51708" xr:uid="{00000000-0005-0000-0000-0000FC840000}"/>
    <cellStyle name="Normal 47 12 6 2 3 2 3" xfId="24135" xr:uid="{00000000-0005-0000-0000-0000FD840000}"/>
    <cellStyle name="Normal 47 12 6 2 3 2 3 2" xfId="45772" xr:uid="{00000000-0005-0000-0000-0000FE840000}"/>
    <cellStyle name="Normal 47 12 6 2 3 2 4" xfId="39790" xr:uid="{00000000-0005-0000-0000-0000FF840000}"/>
    <cellStyle name="Normal 47 12 6 2 3 3" xfId="27120" xr:uid="{00000000-0005-0000-0000-000000850000}"/>
    <cellStyle name="Normal 47 12 6 2 3 3 2" xfId="48734" xr:uid="{00000000-0005-0000-0000-000001850000}"/>
    <cellStyle name="Normal 47 12 6 2 3 4" xfId="21153" xr:uid="{00000000-0005-0000-0000-000002850000}"/>
    <cellStyle name="Normal 47 12 6 2 3 4 2" xfId="42795" xr:uid="{00000000-0005-0000-0000-000003850000}"/>
    <cellStyle name="Normal 47 12 6 2 3 5" xfId="36787" xr:uid="{00000000-0005-0000-0000-000004850000}"/>
    <cellStyle name="Normal 47 12 6 2 4" xfId="16184" xr:uid="{00000000-0005-0000-0000-000005850000}"/>
    <cellStyle name="Normal 47 12 6 2 4 2" xfId="28154" xr:uid="{00000000-0005-0000-0000-000006850000}"/>
    <cellStyle name="Normal 47 12 6 2 4 2 2" xfId="49760" xr:uid="{00000000-0005-0000-0000-000007850000}"/>
    <cellStyle name="Normal 47 12 6 2 4 3" xfId="22187" xr:uid="{00000000-0005-0000-0000-000008850000}"/>
    <cellStyle name="Normal 47 12 6 2 4 3 2" xfId="43824" xr:uid="{00000000-0005-0000-0000-000009850000}"/>
    <cellStyle name="Normal 47 12 6 2 4 4" xfId="37839" xr:uid="{00000000-0005-0000-0000-00000A850000}"/>
    <cellStyle name="Normal 47 12 6 2 5" xfId="25172" xr:uid="{00000000-0005-0000-0000-00000B850000}"/>
    <cellStyle name="Normal 47 12 6 2 5 2" xfId="46789" xr:uid="{00000000-0005-0000-0000-00000C850000}"/>
    <cellStyle name="Normal 47 12 6 2 6" xfId="19205" xr:uid="{00000000-0005-0000-0000-00000D850000}"/>
    <cellStyle name="Normal 47 12 6 2 6 2" xfId="40847" xr:uid="{00000000-0005-0000-0000-00000E850000}"/>
    <cellStyle name="Normal 47 12 6 2 7" xfId="34833" xr:uid="{00000000-0005-0000-0000-00000F850000}"/>
    <cellStyle name="Normal 47 12 6 3" xfId="13397" xr:uid="{00000000-0005-0000-0000-000010850000}"/>
    <cellStyle name="Normal 47 12 6 3 2" xfId="14396" xr:uid="{00000000-0005-0000-0000-000011850000}"/>
    <cellStyle name="Normal 47 12 6 3 2 2" xfId="17481" xr:uid="{00000000-0005-0000-0000-000012850000}"/>
    <cellStyle name="Normal 47 12 6 3 2 2 2" xfId="29450" xr:uid="{00000000-0005-0000-0000-000013850000}"/>
    <cellStyle name="Normal 47 12 6 3 2 2 2 2" xfId="51056" xr:uid="{00000000-0005-0000-0000-000014850000}"/>
    <cellStyle name="Normal 47 12 6 3 2 2 3" xfId="23483" xr:uid="{00000000-0005-0000-0000-000015850000}"/>
    <cellStyle name="Normal 47 12 6 3 2 2 3 2" xfId="45120" xr:uid="{00000000-0005-0000-0000-000016850000}"/>
    <cellStyle name="Normal 47 12 6 3 2 2 4" xfId="39136" xr:uid="{00000000-0005-0000-0000-000017850000}"/>
    <cellStyle name="Normal 47 12 6 3 2 3" xfId="26468" xr:uid="{00000000-0005-0000-0000-000018850000}"/>
    <cellStyle name="Normal 47 12 6 3 2 3 2" xfId="48082" xr:uid="{00000000-0005-0000-0000-000019850000}"/>
    <cellStyle name="Normal 47 12 6 3 2 4" xfId="20501" xr:uid="{00000000-0005-0000-0000-00001A850000}"/>
    <cellStyle name="Normal 47 12 6 3 2 4 2" xfId="42143" xr:uid="{00000000-0005-0000-0000-00001B850000}"/>
    <cellStyle name="Normal 47 12 6 3 2 5" xfId="36133" xr:uid="{00000000-0005-0000-0000-00001C850000}"/>
    <cellStyle name="Normal 47 12 6 3 3" xfId="15370" xr:uid="{00000000-0005-0000-0000-00001D850000}"/>
    <cellStyle name="Normal 47 12 6 3 3 2" xfId="18455" xr:uid="{00000000-0005-0000-0000-00001E850000}"/>
    <cellStyle name="Normal 47 12 6 3 3 2 2" xfId="30422" xr:uid="{00000000-0005-0000-0000-00001F850000}"/>
    <cellStyle name="Normal 47 12 6 3 3 2 2 2" xfId="52028" xr:uid="{00000000-0005-0000-0000-000020850000}"/>
    <cellStyle name="Normal 47 12 6 3 3 2 3" xfId="24455" xr:uid="{00000000-0005-0000-0000-000021850000}"/>
    <cellStyle name="Normal 47 12 6 3 3 2 3 2" xfId="46092" xr:uid="{00000000-0005-0000-0000-000022850000}"/>
    <cellStyle name="Normal 47 12 6 3 3 2 4" xfId="40110" xr:uid="{00000000-0005-0000-0000-000023850000}"/>
    <cellStyle name="Normal 47 12 6 3 3 3" xfId="27440" xr:uid="{00000000-0005-0000-0000-000024850000}"/>
    <cellStyle name="Normal 47 12 6 3 3 3 2" xfId="49054" xr:uid="{00000000-0005-0000-0000-000025850000}"/>
    <cellStyle name="Normal 47 12 6 3 3 4" xfId="21473" xr:uid="{00000000-0005-0000-0000-000026850000}"/>
    <cellStyle name="Normal 47 12 6 3 3 4 2" xfId="43115" xr:uid="{00000000-0005-0000-0000-000027850000}"/>
    <cellStyle name="Normal 47 12 6 3 3 5" xfId="37107" xr:uid="{00000000-0005-0000-0000-000028850000}"/>
    <cellStyle name="Normal 47 12 6 3 4" xfId="16504" xr:uid="{00000000-0005-0000-0000-000029850000}"/>
    <cellStyle name="Normal 47 12 6 3 4 2" xfId="28474" xr:uid="{00000000-0005-0000-0000-00002A850000}"/>
    <cellStyle name="Normal 47 12 6 3 4 2 2" xfId="50080" xr:uid="{00000000-0005-0000-0000-00002B850000}"/>
    <cellStyle name="Normal 47 12 6 3 4 3" xfId="22507" xr:uid="{00000000-0005-0000-0000-00002C850000}"/>
    <cellStyle name="Normal 47 12 6 3 4 3 2" xfId="44144" xr:uid="{00000000-0005-0000-0000-00002D850000}"/>
    <cellStyle name="Normal 47 12 6 3 4 4" xfId="38159" xr:uid="{00000000-0005-0000-0000-00002E850000}"/>
    <cellStyle name="Normal 47 12 6 3 5" xfId="25492" xr:uid="{00000000-0005-0000-0000-00002F850000}"/>
    <cellStyle name="Normal 47 12 6 3 5 2" xfId="47109" xr:uid="{00000000-0005-0000-0000-000030850000}"/>
    <cellStyle name="Normal 47 12 6 3 6" xfId="19525" xr:uid="{00000000-0005-0000-0000-000031850000}"/>
    <cellStyle name="Normal 47 12 6 3 6 2" xfId="41167" xr:uid="{00000000-0005-0000-0000-000032850000}"/>
    <cellStyle name="Normal 47 12 6 3 7" xfId="35153" xr:uid="{00000000-0005-0000-0000-000033850000}"/>
    <cellStyle name="Normal 47 12 6 4" xfId="13755" xr:uid="{00000000-0005-0000-0000-000034850000}"/>
    <cellStyle name="Normal 47 12 6 4 2" xfId="16841" xr:uid="{00000000-0005-0000-0000-000035850000}"/>
    <cellStyle name="Normal 47 12 6 4 2 2" xfId="28810" xr:uid="{00000000-0005-0000-0000-000036850000}"/>
    <cellStyle name="Normal 47 12 6 4 2 2 2" xfId="50416" xr:uid="{00000000-0005-0000-0000-000037850000}"/>
    <cellStyle name="Normal 47 12 6 4 2 3" xfId="22843" xr:uid="{00000000-0005-0000-0000-000038850000}"/>
    <cellStyle name="Normal 47 12 6 4 2 3 2" xfId="44480" xr:uid="{00000000-0005-0000-0000-000039850000}"/>
    <cellStyle name="Normal 47 12 6 4 2 4" xfId="38496" xr:uid="{00000000-0005-0000-0000-00003A850000}"/>
    <cellStyle name="Normal 47 12 6 4 3" xfId="25828" xr:uid="{00000000-0005-0000-0000-00003B850000}"/>
    <cellStyle name="Normal 47 12 6 4 3 2" xfId="47442" xr:uid="{00000000-0005-0000-0000-00003C850000}"/>
    <cellStyle name="Normal 47 12 6 4 4" xfId="19861" xr:uid="{00000000-0005-0000-0000-00003D850000}"/>
    <cellStyle name="Normal 47 12 6 4 4 2" xfId="41503" xr:uid="{00000000-0005-0000-0000-00003E850000}"/>
    <cellStyle name="Normal 47 12 6 4 5" xfId="35492" xr:uid="{00000000-0005-0000-0000-00003F850000}"/>
    <cellStyle name="Normal 47 12 6 5" xfId="14729" xr:uid="{00000000-0005-0000-0000-000040850000}"/>
    <cellStyle name="Normal 47 12 6 5 2" xfId="17814" xr:uid="{00000000-0005-0000-0000-000041850000}"/>
    <cellStyle name="Normal 47 12 6 5 2 2" xfId="29782" xr:uid="{00000000-0005-0000-0000-000042850000}"/>
    <cellStyle name="Normal 47 12 6 5 2 2 2" xfId="51388" xr:uid="{00000000-0005-0000-0000-000043850000}"/>
    <cellStyle name="Normal 47 12 6 5 2 3" xfId="23815" xr:uid="{00000000-0005-0000-0000-000044850000}"/>
    <cellStyle name="Normal 47 12 6 5 2 3 2" xfId="45452" xr:uid="{00000000-0005-0000-0000-000045850000}"/>
    <cellStyle name="Normal 47 12 6 5 2 4" xfId="39469" xr:uid="{00000000-0005-0000-0000-000046850000}"/>
    <cellStyle name="Normal 47 12 6 5 3" xfId="26800" xr:uid="{00000000-0005-0000-0000-000047850000}"/>
    <cellStyle name="Normal 47 12 6 5 3 2" xfId="48414" xr:uid="{00000000-0005-0000-0000-000048850000}"/>
    <cellStyle name="Normal 47 12 6 5 4" xfId="20833" xr:uid="{00000000-0005-0000-0000-000049850000}"/>
    <cellStyle name="Normal 47 12 6 5 4 2" xfId="42475" xr:uid="{00000000-0005-0000-0000-00004A850000}"/>
    <cellStyle name="Normal 47 12 6 5 5" xfId="36466" xr:uid="{00000000-0005-0000-0000-00004B850000}"/>
    <cellStyle name="Normal 47 12 6 6" xfId="15842" xr:uid="{00000000-0005-0000-0000-00004C850000}"/>
    <cellStyle name="Normal 47 12 6 6 2" xfId="27814" xr:uid="{00000000-0005-0000-0000-00004D850000}"/>
    <cellStyle name="Normal 47 12 6 6 2 2" xfId="49420" xr:uid="{00000000-0005-0000-0000-00004E850000}"/>
    <cellStyle name="Normal 47 12 6 6 3" xfId="21847" xr:uid="{00000000-0005-0000-0000-00004F850000}"/>
    <cellStyle name="Normal 47 12 6 6 3 2" xfId="43484" xr:uid="{00000000-0005-0000-0000-000050850000}"/>
    <cellStyle name="Normal 47 12 6 6 4" xfId="37497" xr:uid="{00000000-0005-0000-0000-000051850000}"/>
    <cellStyle name="Normal 47 12 6 7" xfId="24829" xr:uid="{00000000-0005-0000-0000-000052850000}"/>
    <cellStyle name="Normal 47 12 6 7 2" xfId="46449" xr:uid="{00000000-0005-0000-0000-000053850000}"/>
    <cellStyle name="Normal 47 12 6 8" xfId="18862" xr:uid="{00000000-0005-0000-0000-000054850000}"/>
    <cellStyle name="Normal 47 12 6 8 2" xfId="40504" xr:uid="{00000000-0005-0000-0000-000055850000}"/>
    <cellStyle name="Normal 47 12 6 9" xfId="31791" xr:uid="{00000000-0005-0000-0000-000056850000}"/>
    <cellStyle name="Normal 47 12 7" xfId="8525" xr:uid="{00000000-0005-0000-0000-000057850000}"/>
    <cellStyle name="Normal 47 12 7 2" xfId="13167" xr:uid="{00000000-0005-0000-0000-000058850000}"/>
    <cellStyle name="Normal 47 12 7 2 2" xfId="14166" xr:uid="{00000000-0005-0000-0000-000059850000}"/>
    <cellStyle name="Normal 47 12 7 2 2 2" xfId="17251" xr:uid="{00000000-0005-0000-0000-00005A850000}"/>
    <cellStyle name="Normal 47 12 7 2 2 2 2" xfId="29220" xr:uid="{00000000-0005-0000-0000-00005B850000}"/>
    <cellStyle name="Normal 47 12 7 2 2 2 2 2" xfId="50826" xr:uid="{00000000-0005-0000-0000-00005C850000}"/>
    <cellStyle name="Normal 47 12 7 2 2 2 3" xfId="23253" xr:uid="{00000000-0005-0000-0000-00005D850000}"/>
    <cellStyle name="Normal 47 12 7 2 2 2 3 2" xfId="44890" xr:uid="{00000000-0005-0000-0000-00005E850000}"/>
    <cellStyle name="Normal 47 12 7 2 2 2 4" xfId="38906" xr:uid="{00000000-0005-0000-0000-00005F850000}"/>
    <cellStyle name="Normal 47 12 7 2 2 3" xfId="26238" xr:uid="{00000000-0005-0000-0000-000060850000}"/>
    <cellStyle name="Normal 47 12 7 2 2 3 2" xfId="47852" xr:uid="{00000000-0005-0000-0000-000061850000}"/>
    <cellStyle name="Normal 47 12 7 2 2 4" xfId="20271" xr:uid="{00000000-0005-0000-0000-000062850000}"/>
    <cellStyle name="Normal 47 12 7 2 2 4 2" xfId="41913" xr:uid="{00000000-0005-0000-0000-000063850000}"/>
    <cellStyle name="Normal 47 12 7 2 2 5" xfId="35903" xr:uid="{00000000-0005-0000-0000-000064850000}"/>
    <cellStyle name="Normal 47 12 7 2 3" xfId="15140" xr:uid="{00000000-0005-0000-0000-000065850000}"/>
    <cellStyle name="Normal 47 12 7 2 3 2" xfId="18225" xr:uid="{00000000-0005-0000-0000-000066850000}"/>
    <cellStyle name="Normal 47 12 7 2 3 2 2" xfId="30192" xr:uid="{00000000-0005-0000-0000-000067850000}"/>
    <cellStyle name="Normal 47 12 7 2 3 2 2 2" xfId="51798" xr:uid="{00000000-0005-0000-0000-000068850000}"/>
    <cellStyle name="Normal 47 12 7 2 3 2 3" xfId="24225" xr:uid="{00000000-0005-0000-0000-000069850000}"/>
    <cellStyle name="Normal 47 12 7 2 3 2 3 2" xfId="45862" xr:uid="{00000000-0005-0000-0000-00006A850000}"/>
    <cellStyle name="Normal 47 12 7 2 3 2 4" xfId="39880" xr:uid="{00000000-0005-0000-0000-00006B850000}"/>
    <cellStyle name="Normal 47 12 7 2 3 3" xfId="27210" xr:uid="{00000000-0005-0000-0000-00006C850000}"/>
    <cellStyle name="Normal 47 12 7 2 3 3 2" xfId="48824" xr:uid="{00000000-0005-0000-0000-00006D850000}"/>
    <cellStyle name="Normal 47 12 7 2 3 4" xfId="21243" xr:uid="{00000000-0005-0000-0000-00006E850000}"/>
    <cellStyle name="Normal 47 12 7 2 3 4 2" xfId="42885" xr:uid="{00000000-0005-0000-0000-00006F850000}"/>
    <cellStyle name="Normal 47 12 7 2 3 5" xfId="36877" xr:uid="{00000000-0005-0000-0000-000070850000}"/>
    <cellStyle name="Normal 47 12 7 2 4" xfId="16274" xr:uid="{00000000-0005-0000-0000-000071850000}"/>
    <cellStyle name="Normal 47 12 7 2 4 2" xfId="28244" xr:uid="{00000000-0005-0000-0000-000072850000}"/>
    <cellStyle name="Normal 47 12 7 2 4 2 2" xfId="49850" xr:uid="{00000000-0005-0000-0000-000073850000}"/>
    <cellStyle name="Normal 47 12 7 2 4 3" xfId="22277" xr:uid="{00000000-0005-0000-0000-000074850000}"/>
    <cellStyle name="Normal 47 12 7 2 4 3 2" xfId="43914" xr:uid="{00000000-0005-0000-0000-000075850000}"/>
    <cellStyle name="Normal 47 12 7 2 4 4" xfId="37929" xr:uid="{00000000-0005-0000-0000-000076850000}"/>
    <cellStyle name="Normal 47 12 7 2 5" xfId="25262" xr:uid="{00000000-0005-0000-0000-000077850000}"/>
    <cellStyle name="Normal 47 12 7 2 5 2" xfId="46879" xr:uid="{00000000-0005-0000-0000-000078850000}"/>
    <cellStyle name="Normal 47 12 7 2 6" xfId="19295" xr:uid="{00000000-0005-0000-0000-000079850000}"/>
    <cellStyle name="Normal 47 12 7 2 6 2" xfId="40937" xr:uid="{00000000-0005-0000-0000-00007A850000}"/>
    <cellStyle name="Normal 47 12 7 2 7" xfId="34923" xr:uid="{00000000-0005-0000-0000-00007B850000}"/>
    <cellStyle name="Normal 47 12 7 3" xfId="13487" xr:uid="{00000000-0005-0000-0000-00007C850000}"/>
    <cellStyle name="Normal 47 12 7 3 2" xfId="14486" xr:uid="{00000000-0005-0000-0000-00007D850000}"/>
    <cellStyle name="Normal 47 12 7 3 2 2" xfId="17571" xr:uid="{00000000-0005-0000-0000-00007E850000}"/>
    <cellStyle name="Normal 47 12 7 3 2 2 2" xfId="29540" xr:uid="{00000000-0005-0000-0000-00007F850000}"/>
    <cellStyle name="Normal 47 12 7 3 2 2 2 2" xfId="51146" xr:uid="{00000000-0005-0000-0000-000080850000}"/>
    <cellStyle name="Normal 47 12 7 3 2 2 3" xfId="23573" xr:uid="{00000000-0005-0000-0000-000081850000}"/>
    <cellStyle name="Normal 47 12 7 3 2 2 3 2" xfId="45210" xr:uid="{00000000-0005-0000-0000-000082850000}"/>
    <cellStyle name="Normal 47 12 7 3 2 2 4" xfId="39226" xr:uid="{00000000-0005-0000-0000-000083850000}"/>
    <cellStyle name="Normal 47 12 7 3 2 3" xfId="26558" xr:uid="{00000000-0005-0000-0000-000084850000}"/>
    <cellStyle name="Normal 47 12 7 3 2 3 2" xfId="48172" xr:uid="{00000000-0005-0000-0000-000085850000}"/>
    <cellStyle name="Normal 47 12 7 3 2 4" xfId="20591" xr:uid="{00000000-0005-0000-0000-000086850000}"/>
    <cellStyle name="Normal 47 12 7 3 2 4 2" xfId="42233" xr:uid="{00000000-0005-0000-0000-000087850000}"/>
    <cellStyle name="Normal 47 12 7 3 2 5" xfId="36223" xr:uid="{00000000-0005-0000-0000-000088850000}"/>
    <cellStyle name="Normal 47 12 7 3 3" xfId="15460" xr:uid="{00000000-0005-0000-0000-000089850000}"/>
    <cellStyle name="Normal 47 12 7 3 3 2" xfId="18545" xr:uid="{00000000-0005-0000-0000-00008A850000}"/>
    <cellStyle name="Normal 47 12 7 3 3 2 2" xfId="30512" xr:uid="{00000000-0005-0000-0000-00008B850000}"/>
    <cellStyle name="Normal 47 12 7 3 3 2 2 2" xfId="52118" xr:uid="{00000000-0005-0000-0000-00008C850000}"/>
    <cellStyle name="Normal 47 12 7 3 3 2 3" xfId="24545" xr:uid="{00000000-0005-0000-0000-00008D850000}"/>
    <cellStyle name="Normal 47 12 7 3 3 2 3 2" xfId="46182" xr:uid="{00000000-0005-0000-0000-00008E850000}"/>
    <cellStyle name="Normal 47 12 7 3 3 2 4" xfId="40200" xr:uid="{00000000-0005-0000-0000-00008F850000}"/>
    <cellStyle name="Normal 47 12 7 3 3 3" xfId="27530" xr:uid="{00000000-0005-0000-0000-000090850000}"/>
    <cellStyle name="Normal 47 12 7 3 3 3 2" xfId="49144" xr:uid="{00000000-0005-0000-0000-000091850000}"/>
    <cellStyle name="Normal 47 12 7 3 3 4" xfId="21563" xr:uid="{00000000-0005-0000-0000-000092850000}"/>
    <cellStyle name="Normal 47 12 7 3 3 4 2" xfId="43205" xr:uid="{00000000-0005-0000-0000-000093850000}"/>
    <cellStyle name="Normal 47 12 7 3 3 5" xfId="37197" xr:uid="{00000000-0005-0000-0000-000094850000}"/>
    <cellStyle name="Normal 47 12 7 3 4" xfId="16594" xr:uid="{00000000-0005-0000-0000-000095850000}"/>
    <cellStyle name="Normal 47 12 7 3 4 2" xfId="28564" xr:uid="{00000000-0005-0000-0000-000096850000}"/>
    <cellStyle name="Normal 47 12 7 3 4 2 2" xfId="50170" xr:uid="{00000000-0005-0000-0000-000097850000}"/>
    <cellStyle name="Normal 47 12 7 3 4 3" xfId="22597" xr:uid="{00000000-0005-0000-0000-000098850000}"/>
    <cellStyle name="Normal 47 12 7 3 4 3 2" xfId="44234" xr:uid="{00000000-0005-0000-0000-000099850000}"/>
    <cellStyle name="Normal 47 12 7 3 4 4" xfId="38249" xr:uid="{00000000-0005-0000-0000-00009A850000}"/>
    <cellStyle name="Normal 47 12 7 3 5" xfId="25582" xr:uid="{00000000-0005-0000-0000-00009B850000}"/>
    <cellStyle name="Normal 47 12 7 3 5 2" xfId="47199" xr:uid="{00000000-0005-0000-0000-00009C850000}"/>
    <cellStyle name="Normal 47 12 7 3 6" xfId="19615" xr:uid="{00000000-0005-0000-0000-00009D850000}"/>
    <cellStyle name="Normal 47 12 7 3 6 2" xfId="41257" xr:uid="{00000000-0005-0000-0000-00009E850000}"/>
    <cellStyle name="Normal 47 12 7 3 7" xfId="35243" xr:uid="{00000000-0005-0000-0000-00009F850000}"/>
    <cellStyle name="Normal 47 12 7 4" xfId="13845" xr:uid="{00000000-0005-0000-0000-0000A0850000}"/>
    <cellStyle name="Normal 47 12 7 4 2" xfId="16931" xr:uid="{00000000-0005-0000-0000-0000A1850000}"/>
    <cellStyle name="Normal 47 12 7 4 2 2" xfId="28900" xr:uid="{00000000-0005-0000-0000-0000A2850000}"/>
    <cellStyle name="Normal 47 12 7 4 2 2 2" xfId="50506" xr:uid="{00000000-0005-0000-0000-0000A3850000}"/>
    <cellStyle name="Normal 47 12 7 4 2 3" xfId="22933" xr:uid="{00000000-0005-0000-0000-0000A4850000}"/>
    <cellStyle name="Normal 47 12 7 4 2 3 2" xfId="44570" xr:uid="{00000000-0005-0000-0000-0000A5850000}"/>
    <cellStyle name="Normal 47 12 7 4 2 4" xfId="38586" xr:uid="{00000000-0005-0000-0000-0000A6850000}"/>
    <cellStyle name="Normal 47 12 7 4 3" xfId="25918" xr:uid="{00000000-0005-0000-0000-0000A7850000}"/>
    <cellStyle name="Normal 47 12 7 4 3 2" xfId="47532" xr:uid="{00000000-0005-0000-0000-0000A8850000}"/>
    <cellStyle name="Normal 47 12 7 4 4" xfId="19951" xr:uid="{00000000-0005-0000-0000-0000A9850000}"/>
    <cellStyle name="Normal 47 12 7 4 4 2" xfId="41593" xr:uid="{00000000-0005-0000-0000-0000AA850000}"/>
    <cellStyle name="Normal 47 12 7 4 5" xfId="35582" xr:uid="{00000000-0005-0000-0000-0000AB850000}"/>
    <cellStyle name="Normal 47 12 7 5" xfId="14819" xr:uid="{00000000-0005-0000-0000-0000AC850000}"/>
    <cellStyle name="Normal 47 12 7 5 2" xfId="17904" xr:uid="{00000000-0005-0000-0000-0000AD850000}"/>
    <cellStyle name="Normal 47 12 7 5 2 2" xfId="29872" xr:uid="{00000000-0005-0000-0000-0000AE850000}"/>
    <cellStyle name="Normal 47 12 7 5 2 2 2" xfId="51478" xr:uid="{00000000-0005-0000-0000-0000AF850000}"/>
    <cellStyle name="Normal 47 12 7 5 2 3" xfId="23905" xr:uid="{00000000-0005-0000-0000-0000B0850000}"/>
    <cellStyle name="Normal 47 12 7 5 2 3 2" xfId="45542" xr:uid="{00000000-0005-0000-0000-0000B1850000}"/>
    <cellStyle name="Normal 47 12 7 5 2 4" xfId="39559" xr:uid="{00000000-0005-0000-0000-0000B2850000}"/>
    <cellStyle name="Normal 47 12 7 5 3" xfId="26890" xr:uid="{00000000-0005-0000-0000-0000B3850000}"/>
    <cellStyle name="Normal 47 12 7 5 3 2" xfId="48504" xr:uid="{00000000-0005-0000-0000-0000B4850000}"/>
    <cellStyle name="Normal 47 12 7 5 4" xfId="20923" xr:uid="{00000000-0005-0000-0000-0000B5850000}"/>
    <cellStyle name="Normal 47 12 7 5 4 2" xfId="42565" xr:uid="{00000000-0005-0000-0000-0000B6850000}"/>
    <cellStyle name="Normal 47 12 7 5 5" xfId="36556" xr:uid="{00000000-0005-0000-0000-0000B7850000}"/>
    <cellStyle name="Normal 47 12 7 6" xfId="15932" xr:uid="{00000000-0005-0000-0000-0000B8850000}"/>
    <cellStyle name="Normal 47 12 7 6 2" xfId="27904" xr:uid="{00000000-0005-0000-0000-0000B9850000}"/>
    <cellStyle name="Normal 47 12 7 6 2 2" xfId="49510" xr:uid="{00000000-0005-0000-0000-0000BA850000}"/>
    <cellStyle name="Normal 47 12 7 6 3" xfId="21937" xr:uid="{00000000-0005-0000-0000-0000BB850000}"/>
    <cellStyle name="Normal 47 12 7 6 3 2" xfId="43574" xr:uid="{00000000-0005-0000-0000-0000BC850000}"/>
    <cellStyle name="Normal 47 12 7 6 4" xfId="37587" xr:uid="{00000000-0005-0000-0000-0000BD850000}"/>
    <cellStyle name="Normal 47 12 7 7" xfId="24919" xr:uid="{00000000-0005-0000-0000-0000BE850000}"/>
    <cellStyle name="Normal 47 12 7 7 2" xfId="46539" xr:uid="{00000000-0005-0000-0000-0000BF850000}"/>
    <cellStyle name="Normal 47 12 7 8" xfId="18952" xr:uid="{00000000-0005-0000-0000-0000C0850000}"/>
    <cellStyle name="Normal 47 12 7 8 2" xfId="40594" xr:uid="{00000000-0005-0000-0000-0000C1850000}"/>
    <cellStyle name="Normal 47 12 7 9" xfId="31993" xr:uid="{00000000-0005-0000-0000-0000C2850000}"/>
    <cellStyle name="Normal 47 12 8" xfId="12909" xr:uid="{00000000-0005-0000-0000-0000C3850000}"/>
    <cellStyle name="Normal 47 12 8 2" xfId="13908" xr:uid="{00000000-0005-0000-0000-0000C4850000}"/>
    <cellStyle name="Normal 47 12 8 2 2" xfId="16993" xr:uid="{00000000-0005-0000-0000-0000C5850000}"/>
    <cellStyle name="Normal 47 12 8 2 2 2" xfId="28962" xr:uid="{00000000-0005-0000-0000-0000C6850000}"/>
    <cellStyle name="Normal 47 12 8 2 2 2 2" xfId="50568" xr:uid="{00000000-0005-0000-0000-0000C7850000}"/>
    <cellStyle name="Normal 47 12 8 2 2 3" xfId="22995" xr:uid="{00000000-0005-0000-0000-0000C8850000}"/>
    <cellStyle name="Normal 47 12 8 2 2 3 2" xfId="44632" xr:uid="{00000000-0005-0000-0000-0000C9850000}"/>
    <cellStyle name="Normal 47 12 8 2 2 4" xfId="38648" xr:uid="{00000000-0005-0000-0000-0000CA850000}"/>
    <cellStyle name="Normal 47 12 8 2 3" xfId="25980" xr:uid="{00000000-0005-0000-0000-0000CB850000}"/>
    <cellStyle name="Normal 47 12 8 2 3 2" xfId="47594" xr:uid="{00000000-0005-0000-0000-0000CC850000}"/>
    <cellStyle name="Normal 47 12 8 2 4" xfId="20013" xr:uid="{00000000-0005-0000-0000-0000CD850000}"/>
    <cellStyle name="Normal 47 12 8 2 4 2" xfId="41655" xr:uid="{00000000-0005-0000-0000-0000CE850000}"/>
    <cellStyle name="Normal 47 12 8 2 5" xfId="35645" xr:uid="{00000000-0005-0000-0000-0000CF850000}"/>
    <cellStyle name="Normal 47 12 8 3" xfId="14882" xr:uid="{00000000-0005-0000-0000-0000D0850000}"/>
    <cellStyle name="Normal 47 12 8 3 2" xfId="17967" xr:uid="{00000000-0005-0000-0000-0000D1850000}"/>
    <cellStyle name="Normal 47 12 8 3 2 2" xfId="29934" xr:uid="{00000000-0005-0000-0000-0000D2850000}"/>
    <cellStyle name="Normal 47 12 8 3 2 2 2" xfId="51540" xr:uid="{00000000-0005-0000-0000-0000D3850000}"/>
    <cellStyle name="Normal 47 12 8 3 2 3" xfId="23967" xr:uid="{00000000-0005-0000-0000-0000D4850000}"/>
    <cellStyle name="Normal 47 12 8 3 2 3 2" xfId="45604" xr:uid="{00000000-0005-0000-0000-0000D5850000}"/>
    <cellStyle name="Normal 47 12 8 3 2 4" xfId="39622" xr:uid="{00000000-0005-0000-0000-0000D6850000}"/>
    <cellStyle name="Normal 47 12 8 3 3" xfId="26952" xr:uid="{00000000-0005-0000-0000-0000D7850000}"/>
    <cellStyle name="Normal 47 12 8 3 3 2" xfId="48566" xr:uid="{00000000-0005-0000-0000-0000D8850000}"/>
    <cellStyle name="Normal 47 12 8 3 4" xfId="20985" xr:uid="{00000000-0005-0000-0000-0000D9850000}"/>
    <cellStyle name="Normal 47 12 8 3 4 2" xfId="42627" xr:uid="{00000000-0005-0000-0000-0000DA850000}"/>
    <cellStyle name="Normal 47 12 8 3 5" xfId="36619" xr:uid="{00000000-0005-0000-0000-0000DB850000}"/>
    <cellStyle name="Normal 47 12 8 4" xfId="16016" xr:uid="{00000000-0005-0000-0000-0000DC850000}"/>
    <cellStyle name="Normal 47 12 8 4 2" xfId="27986" xr:uid="{00000000-0005-0000-0000-0000DD850000}"/>
    <cellStyle name="Normal 47 12 8 4 2 2" xfId="49592" xr:uid="{00000000-0005-0000-0000-0000DE850000}"/>
    <cellStyle name="Normal 47 12 8 4 3" xfId="22019" xr:uid="{00000000-0005-0000-0000-0000DF850000}"/>
    <cellStyle name="Normal 47 12 8 4 3 2" xfId="43656" xr:uid="{00000000-0005-0000-0000-0000E0850000}"/>
    <cellStyle name="Normal 47 12 8 4 4" xfId="37671" xr:uid="{00000000-0005-0000-0000-0000E1850000}"/>
    <cellStyle name="Normal 47 12 8 5" xfId="25004" xr:uid="{00000000-0005-0000-0000-0000E2850000}"/>
    <cellStyle name="Normal 47 12 8 5 2" xfId="46621" xr:uid="{00000000-0005-0000-0000-0000E3850000}"/>
    <cellStyle name="Normal 47 12 8 6" xfId="19037" xr:uid="{00000000-0005-0000-0000-0000E4850000}"/>
    <cellStyle name="Normal 47 12 8 6 2" xfId="40679" xr:uid="{00000000-0005-0000-0000-0000E5850000}"/>
    <cellStyle name="Normal 47 12 8 7" xfId="34665" xr:uid="{00000000-0005-0000-0000-0000E6850000}"/>
    <cellStyle name="Normal 47 12 9" xfId="13229" xr:uid="{00000000-0005-0000-0000-0000E7850000}"/>
    <cellStyle name="Normal 47 12 9 2" xfId="14228" xr:uid="{00000000-0005-0000-0000-0000E8850000}"/>
    <cellStyle name="Normal 47 12 9 2 2" xfId="17313" xr:uid="{00000000-0005-0000-0000-0000E9850000}"/>
    <cellStyle name="Normal 47 12 9 2 2 2" xfId="29282" xr:uid="{00000000-0005-0000-0000-0000EA850000}"/>
    <cellStyle name="Normal 47 12 9 2 2 2 2" xfId="50888" xr:uid="{00000000-0005-0000-0000-0000EB850000}"/>
    <cellStyle name="Normal 47 12 9 2 2 3" xfId="23315" xr:uid="{00000000-0005-0000-0000-0000EC850000}"/>
    <cellStyle name="Normal 47 12 9 2 2 3 2" xfId="44952" xr:uid="{00000000-0005-0000-0000-0000ED850000}"/>
    <cellStyle name="Normal 47 12 9 2 2 4" xfId="38968" xr:uid="{00000000-0005-0000-0000-0000EE850000}"/>
    <cellStyle name="Normal 47 12 9 2 3" xfId="26300" xr:uid="{00000000-0005-0000-0000-0000EF850000}"/>
    <cellStyle name="Normal 47 12 9 2 3 2" xfId="47914" xr:uid="{00000000-0005-0000-0000-0000F0850000}"/>
    <cellStyle name="Normal 47 12 9 2 4" xfId="20333" xr:uid="{00000000-0005-0000-0000-0000F1850000}"/>
    <cellStyle name="Normal 47 12 9 2 4 2" xfId="41975" xr:uid="{00000000-0005-0000-0000-0000F2850000}"/>
    <cellStyle name="Normal 47 12 9 2 5" xfId="35965" xr:uid="{00000000-0005-0000-0000-0000F3850000}"/>
    <cellStyle name="Normal 47 12 9 3" xfId="15202" xr:uid="{00000000-0005-0000-0000-0000F4850000}"/>
    <cellStyle name="Normal 47 12 9 3 2" xfId="18287" xr:uid="{00000000-0005-0000-0000-0000F5850000}"/>
    <cellStyle name="Normal 47 12 9 3 2 2" xfId="30254" xr:uid="{00000000-0005-0000-0000-0000F6850000}"/>
    <cellStyle name="Normal 47 12 9 3 2 2 2" xfId="51860" xr:uid="{00000000-0005-0000-0000-0000F7850000}"/>
    <cellStyle name="Normal 47 12 9 3 2 3" xfId="24287" xr:uid="{00000000-0005-0000-0000-0000F8850000}"/>
    <cellStyle name="Normal 47 12 9 3 2 3 2" xfId="45924" xr:uid="{00000000-0005-0000-0000-0000F9850000}"/>
    <cellStyle name="Normal 47 12 9 3 2 4" xfId="39942" xr:uid="{00000000-0005-0000-0000-0000FA850000}"/>
    <cellStyle name="Normal 47 12 9 3 3" xfId="27272" xr:uid="{00000000-0005-0000-0000-0000FB850000}"/>
    <cellStyle name="Normal 47 12 9 3 3 2" xfId="48886" xr:uid="{00000000-0005-0000-0000-0000FC850000}"/>
    <cellStyle name="Normal 47 12 9 3 4" xfId="21305" xr:uid="{00000000-0005-0000-0000-0000FD850000}"/>
    <cellStyle name="Normal 47 12 9 3 4 2" xfId="42947" xr:uid="{00000000-0005-0000-0000-0000FE850000}"/>
    <cellStyle name="Normal 47 12 9 3 5" xfId="36939" xr:uid="{00000000-0005-0000-0000-0000FF850000}"/>
    <cellStyle name="Normal 47 12 9 4" xfId="16336" xr:uid="{00000000-0005-0000-0000-000000860000}"/>
    <cellStyle name="Normal 47 12 9 4 2" xfId="28306" xr:uid="{00000000-0005-0000-0000-000001860000}"/>
    <cellStyle name="Normal 47 12 9 4 2 2" xfId="49912" xr:uid="{00000000-0005-0000-0000-000002860000}"/>
    <cellStyle name="Normal 47 12 9 4 3" xfId="22339" xr:uid="{00000000-0005-0000-0000-000003860000}"/>
    <cellStyle name="Normal 47 12 9 4 3 2" xfId="43976" xr:uid="{00000000-0005-0000-0000-000004860000}"/>
    <cellStyle name="Normal 47 12 9 4 4" xfId="37991" xr:uid="{00000000-0005-0000-0000-000005860000}"/>
    <cellStyle name="Normal 47 12 9 5" xfId="25324" xr:uid="{00000000-0005-0000-0000-000006860000}"/>
    <cellStyle name="Normal 47 12 9 5 2" xfId="46941" xr:uid="{00000000-0005-0000-0000-000007860000}"/>
    <cellStyle name="Normal 47 12 9 6" xfId="19357" xr:uid="{00000000-0005-0000-0000-000008860000}"/>
    <cellStyle name="Normal 47 12 9 6 2" xfId="40999" xr:uid="{00000000-0005-0000-0000-000009860000}"/>
    <cellStyle name="Normal 47 12 9 7" xfId="34985" xr:uid="{00000000-0005-0000-0000-00000A860000}"/>
    <cellStyle name="Normal 47 13" xfId="5742" xr:uid="{00000000-0005-0000-0000-00000B860000}"/>
    <cellStyle name="Normal 47 13 10" xfId="13587" xr:uid="{00000000-0005-0000-0000-00000C860000}"/>
    <cellStyle name="Normal 47 13 10 2" xfId="16673" xr:uid="{00000000-0005-0000-0000-00000D860000}"/>
    <cellStyle name="Normal 47 13 10 2 2" xfId="28643" xr:uid="{00000000-0005-0000-0000-00000E860000}"/>
    <cellStyle name="Normal 47 13 10 2 2 2" xfId="50249" xr:uid="{00000000-0005-0000-0000-00000F860000}"/>
    <cellStyle name="Normal 47 13 10 2 3" xfId="22676" xr:uid="{00000000-0005-0000-0000-000010860000}"/>
    <cellStyle name="Normal 47 13 10 2 3 2" xfId="44313" xr:uid="{00000000-0005-0000-0000-000011860000}"/>
    <cellStyle name="Normal 47 13 10 2 4" xfId="38328" xr:uid="{00000000-0005-0000-0000-000012860000}"/>
    <cellStyle name="Normal 47 13 10 3" xfId="25661" xr:uid="{00000000-0005-0000-0000-000013860000}"/>
    <cellStyle name="Normal 47 13 10 3 2" xfId="47275" xr:uid="{00000000-0005-0000-0000-000014860000}"/>
    <cellStyle name="Normal 47 13 10 4" xfId="19694" xr:uid="{00000000-0005-0000-0000-000015860000}"/>
    <cellStyle name="Normal 47 13 10 4 2" xfId="41336" xr:uid="{00000000-0005-0000-0000-000016860000}"/>
    <cellStyle name="Normal 47 13 10 5" xfId="35324" xr:uid="{00000000-0005-0000-0000-000017860000}"/>
    <cellStyle name="Normal 47 13 11" xfId="14562" xr:uid="{00000000-0005-0000-0000-000018860000}"/>
    <cellStyle name="Normal 47 13 11 2" xfId="17647" xr:uid="{00000000-0005-0000-0000-000019860000}"/>
    <cellStyle name="Normal 47 13 11 2 2" xfId="29615" xr:uid="{00000000-0005-0000-0000-00001A860000}"/>
    <cellStyle name="Normal 47 13 11 2 2 2" xfId="51221" xr:uid="{00000000-0005-0000-0000-00001B860000}"/>
    <cellStyle name="Normal 47 13 11 2 3" xfId="23648" xr:uid="{00000000-0005-0000-0000-00001C860000}"/>
    <cellStyle name="Normal 47 13 11 2 3 2" xfId="45285" xr:uid="{00000000-0005-0000-0000-00001D860000}"/>
    <cellStyle name="Normal 47 13 11 2 4" xfId="39302" xr:uid="{00000000-0005-0000-0000-00001E860000}"/>
    <cellStyle name="Normal 47 13 11 3" xfId="26633" xr:uid="{00000000-0005-0000-0000-00001F860000}"/>
    <cellStyle name="Normal 47 13 11 3 2" xfId="48247" xr:uid="{00000000-0005-0000-0000-000020860000}"/>
    <cellStyle name="Normal 47 13 11 4" xfId="20666" xr:uid="{00000000-0005-0000-0000-000021860000}"/>
    <cellStyle name="Normal 47 13 11 4 2" xfId="42308" xr:uid="{00000000-0005-0000-0000-000022860000}"/>
    <cellStyle name="Normal 47 13 11 5" xfId="36299" xr:uid="{00000000-0005-0000-0000-000023860000}"/>
    <cellStyle name="Normal 47 13 12" xfId="15675" xr:uid="{00000000-0005-0000-0000-000024860000}"/>
    <cellStyle name="Normal 47 13 12 2" xfId="27647" xr:uid="{00000000-0005-0000-0000-000025860000}"/>
    <cellStyle name="Normal 47 13 12 2 2" xfId="49253" xr:uid="{00000000-0005-0000-0000-000026860000}"/>
    <cellStyle name="Normal 47 13 12 3" xfId="21680" xr:uid="{00000000-0005-0000-0000-000027860000}"/>
    <cellStyle name="Normal 47 13 12 3 2" xfId="43317" xr:uid="{00000000-0005-0000-0000-000028860000}"/>
    <cellStyle name="Normal 47 13 12 4" xfId="37330" xr:uid="{00000000-0005-0000-0000-000029860000}"/>
    <cellStyle name="Normal 47 13 13" xfId="24662" xr:uid="{00000000-0005-0000-0000-00002A860000}"/>
    <cellStyle name="Normal 47 13 13 2" xfId="46282" xr:uid="{00000000-0005-0000-0000-00002B860000}"/>
    <cellStyle name="Normal 47 13 14" xfId="18695" xr:uid="{00000000-0005-0000-0000-00002C860000}"/>
    <cellStyle name="Normal 47 13 14 2" xfId="40337" xr:uid="{00000000-0005-0000-0000-00002D860000}"/>
    <cellStyle name="Normal 47 13 15" xfId="31260" xr:uid="{00000000-0005-0000-0000-00002E860000}"/>
    <cellStyle name="Normal 47 13 2" xfId="7309" xr:uid="{00000000-0005-0000-0000-00002F860000}"/>
    <cellStyle name="Normal 47 13 2 2" xfId="12999" xr:uid="{00000000-0005-0000-0000-000030860000}"/>
    <cellStyle name="Normal 47 13 2 2 2" xfId="13998" xr:uid="{00000000-0005-0000-0000-000031860000}"/>
    <cellStyle name="Normal 47 13 2 2 2 2" xfId="17083" xr:uid="{00000000-0005-0000-0000-000032860000}"/>
    <cellStyle name="Normal 47 13 2 2 2 2 2" xfId="29052" xr:uid="{00000000-0005-0000-0000-000033860000}"/>
    <cellStyle name="Normal 47 13 2 2 2 2 2 2" xfId="50658" xr:uid="{00000000-0005-0000-0000-000034860000}"/>
    <cellStyle name="Normal 47 13 2 2 2 2 3" xfId="23085" xr:uid="{00000000-0005-0000-0000-000035860000}"/>
    <cellStyle name="Normal 47 13 2 2 2 2 3 2" xfId="44722" xr:uid="{00000000-0005-0000-0000-000036860000}"/>
    <cellStyle name="Normal 47 13 2 2 2 2 4" xfId="38738" xr:uid="{00000000-0005-0000-0000-000037860000}"/>
    <cellStyle name="Normal 47 13 2 2 2 3" xfId="26070" xr:uid="{00000000-0005-0000-0000-000038860000}"/>
    <cellStyle name="Normal 47 13 2 2 2 3 2" xfId="47684" xr:uid="{00000000-0005-0000-0000-000039860000}"/>
    <cellStyle name="Normal 47 13 2 2 2 4" xfId="20103" xr:uid="{00000000-0005-0000-0000-00003A860000}"/>
    <cellStyle name="Normal 47 13 2 2 2 4 2" xfId="41745" xr:uid="{00000000-0005-0000-0000-00003B860000}"/>
    <cellStyle name="Normal 47 13 2 2 2 5" xfId="35735" xr:uid="{00000000-0005-0000-0000-00003C860000}"/>
    <cellStyle name="Normal 47 13 2 2 3" xfId="14972" xr:uid="{00000000-0005-0000-0000-00003D860000}"/>
    <cellStyle name="Normal 47 13 2 2 3 2" xfId="18057" xr:uid="{00000000-0005-0000-0000-00003E860000}"/>
    <cellStyle name="Normal 47 13 2 2 3 2 2" xfId="30024" xr:uid="{00000000-0005-0000-0000-00003F860000}"/>
    <cellStyle name="Normal 47 13 2 2 3 2 2 2" xfId="51630" xr:uid="{00000000-0005-0000-0000-000040860000}"/>
    <cellStyle name="Normal 47 13 2 2 3 2 3" xfId="24057" xr:uid="{00000000-0005-0000-0000-000041860000}"/>
    <cellStyle name="Normal 47 13 2 2 3 2 3 2" xfId="45694" xr:uid="{00000000-0005-0000-0000-000042860000}"/>
    <cellStyle name="Normal 47 13 2 2 3 2 4" xfId="39712" xr:uid="{00000000-0005-0000-0000-000043860000}"/>
    <cellStyle name="Normal 47 13 2 2 3 3" xfId="27042" xr:uid="{00000000-0005-0000-0000-000044860000}"/>
    <cellStyle name="Normal 47 13 2 2 3 3 2" xfId="48656" xr:uid="{00000000-0005-0000-0000-000045860000}"/>
    <cellStyle name="Normal 47 13 2 2 3 4" xfId="21075" xr:uid="{00000000-0005-0000-0000-000046860000}"/>
    <cellStyle name="Normal 47 13 2 2 3 4 2" xfId="42717" xr:uid="{00000000-0005-0000-0000-000047860000}"/>
    <cellStyle name="Normal 47 13 2 2 3 5" xfId="36709" xr:uid="{00000000-0005-0000-0000-000048860000}"/>
    <cellStyle name="Normal 47 13 2 2 4" xfId="16106" xr:uid="{00000000-0005-0000-0000-000049860000}"/>
    <cellStyle name="Normal 47 13 2 2 4 2" xfId="28076" xr:uid="{00000000-0005-0000-0000-00004A860000}"/>
    <cellStyle name="Normal 47 13 2 2 4 2 2" xfId="49682" xr:uid="{00000000-0005-0000-0000-00004B860000}"/>
    <cellStyle name="Normal 47 13 2 2 4 3" xfId="22109" xr:uid="{00000000-0005-0000-0000-00004C860000}"/>
    <cellStyle name="Normal 47 13 2 2 4 3 2" xfId="43746" xr:uid="{00000000-0005-0000-0000-00004D860000}"/>
    <cellStyle name="Normal 47 13 2 2 4 4" xfId="37761" xr:uid="{00000000-0005-0000-0000-00004E860000}"/>
    <cellStyle name="Normal 47 13 2 2 5" xfId="25094" xr:uid="{00000000-0005-0000-0000-00004F860000}"/>
    <cellStyle name="Normal 47 13 2 2 5 2" xfId="46711" xr:uid="{00000000-0005-0000-0000-000050860000}"/>
    <cellStyle name="Normal 47 13 2 2 6" xfId="19127" xr:uid="{00000000-0005-0000-0000-000051860000}"/>
    <cellStyle name="Normal 47 13 2 2 6 2" xfId="40769" xr:uid="{00000000-0005-0000-0000-000052860000}"/>
    <cellStyle name="Normal 47 13 2 2 7" xfId="34755" xr:uid="{00000000-0005-0000-0000-000053860000}"/>
    <cellStyle name="Normal 47 13 2 3" xfId="13319" xr:uid="{00000000-0005-0000-0000-000054860000}"/>
    <cellStyle name="Normal 47 13 2 3 2" xfId="14318" xr:uid="{00000000-0005-0000-0000-000055860000}"/>
    <cellStyle name="Normal 47 13 2 3 2 2" xfId="17403" xr:uid="{00000000-0005-0000-0000-000056860000}"/>
    <cellStyle name="Normal 47 13 2 3 2 2 2" xfId="29372" xr:uid="{00000000-0005-0000-0000-000057860000}"/>
    <cellStyle name="Normal 47 13 2 3 2 2 2 2" xfId="50978" xr:uid="{00000000-0005-0000-0000-000058860000}"/>
    <cellStyle name="Normal 47 13 2 3 2 2 3" xfId="23405" xr:uid="{00000000-0005-0000-0000-000059860000}"/>
    <cellStyle name="Normal 47 13 2 3 2 2 3 2" xfId="45042" xr:uid="{00000000-0005-0000-0000-00005A860000}"/>
    <cellStyle name="Normal 47 13 2 3 2 2 4" xfId="39058" xr:uid="{00000000-0005-0000-0000-00005B860000}"/>
    <cellStyle name="Normal 47 13 2 3 2 3" xfId="26390" xr:uid="{00000000-0005-0000-0000-00005C860000}"/>
    <cellStyle name="Normal 47 13 2 3 2 3 2" xfId="48004" xr:uid="{00000000-0005-0000-0000-00005D860000}"/>
    <cellStyle name="Normal 47 13 2 3 2 4" xfId="20423" xr:uid="{00000000-0005-0000-0000-00005E860000}"/>
    <cellStyle name="Normal 47 13 2 3 2 4 2" xfId="42065" xr:uid="{00000000-0005-0000-0000-00005F860000}"/>
    <cellStyle name="Normal 47 13 2 3 2 5" xfId="36055" xr:uid="{00000000-0005-0000-0000-000060860000}"/>
    <cellStyle name="Normal 47 13 2 3 3" xfId="15292" xr:uid="{00000000-0005-0000-0000-000061860000}"/>
    <cellStyle name="Normal 47 13 2 3 3 2" xfId="18377" xr:uid="{00000000-0005-0000-0000-000062860000}"/>
    <cellStyle name="Normal 47 13 2 3 3 2 2" xfId="30344" xr:uid="{00000000-0005-0000-0000-000063860000}"/>
    <cellStyle name="Normal 47 13 2 3 3 2 2 2" xfId="51950" xr:uid="{00000000-0005-0000-0000-000064860000}"/>
    <cellStyle name="Normal 47 13 2 3 3 2 3" xfId="24377" xr:uid="{00000000-0005-0000-0000-000065860000}"/>
    <cellStyle name="Normal 47 13 2 3 3 2 3 2" xfId="46014" xr:uid="{00000000-0005-0000-0000-000066860000}"/>
    <cellStyle name="Normal 47 13 2 3 3 2 4" xfId="40032" xr:uid="{00000000-0005-0000-0000-000067860000}"/>
    <cellStyle name="Normal 47 13 2 3 3 3" xfId="27362" xr:uid="{00000000-0005-0000-0000-000068860000}"/>
    <cellStyle name="Normal 47 13 2 3 3 3 2" xfId="48976" xr:uid="{00000000-0005-0000-0000-000069860000}"/>
    <cellStyle name="Normal 47 13 2 3 3 4" xfId="21395" xr:uid="{00000000-0005-0000-0000-00006A860000}"/>
    <cellStyle name="Normal 47 13 2 3 3 4 2" xfId="43037" xr:uid="{00000000-0005-0000-0000-00006B860000}"/>
    <cellStyle name="Normal 47 13 2 3 3 5" xfId="37029" xr:uid="{00000000-0005-0000-0000-00006C860000}"/>
    <cellStyle name="Normal 47 13 2 3 4" xfId="16426" xr:uid="{00000000-0005-0000-0000-00006D860000}"/>
    <cellStyle name="Normal 47 13 2 3 4 2" xfId="28396" xr:uid="{00000000-0005-0000-0000-00006E860000}"/>
    <cellStyle name="Normal 47 13 2 3 4 2 2" xfId="50002" xr:uid="{00000000-0005-0000-0000-00006F860000}"/>
    <cellStyle name="Normal 47 13 2 3 4 3" xfId="22429" xr:uid="{00000000-0005-0000-0000-000070860000}"/>
    <cellStyle name="Normal 47 13 2 3 4 3 2" xfId="44066" xr:uid="{00000000-0005-0000-0000-000071860000}"/>
    <cellStyle name="Normal 47 13 2 3 4 4" xfId="38081" xr:uid="{00000000-0005-0000-0000-000072860000}"/>
    <cellStyle name="Normal 47 13 2 3 5" xfId="25414" xr:uid="{00000000-0005-0000-0000-000073860000}"/>
    <cellStyle name="Normal 47 13 2 3 5 2" xfId="47031" xr:uid="{00000000-0005-0000-0000-000074860000}"/>
    <cellStyle name="Normal 47 13 2 3 6" xfId="19447" xr:uid="{00000000-0005-0000-0000-000075860000}"/>
    <cellStyle name="Normal 47 13 2 3 6 2" xfId="41089" xr:uid="{00000000-0005-0000-0000-000076860000}"/>
    <cellStyle name="Normal 47 13 2 3 7" xfId="35075" xr:uid="{00000000-0005-0000-0000-000077860000}"/>
    <cellStyle name="Normal 47 13 2 4" xfId="13677" xr:uid="{00000000-0005-0000-0000-000078860000}"/>
    <cellStyle name="Normal 47 13 2 4 2" xfId="16763" xr:uid="{00000000-0005-0000-0000-000079860000}"/>
    <cellStyle name="Normal 47 13 2 4 2 2" xfId="28732" xr:uid="{00000000-0005-0000-0000-00007A860000}"/>
    <cellStyle name="Normal 47 13 2 4 2 2 2" xfId="50338" xr:uid="{00000000-0005-0000-0000-00007B860000}"/>
    <cellStyle name="Normal 47 13 2 4 2 3" xfId="22765" xr:uid="{00000000-0005-0000-0000-00007C860000}"/>
    <cellStyle name="Normal 47 13 2 4 2 3 2" xfId="44402" xr:uid="{00000000-0005-0000-0000-00007D860000}"/>
    <cellStyle name="Normal 47 13 2 4 2 4" xfId="38418" xr:uid="{00000000-0005-0000-0000-00007E860000}"/>
    <cellStyle name="Normal 47 13 2 4 3" xfId="25750" xr:uid="{00000000-0005-0000-0000-00007F860000}"/>
    <cellStyle name="Normal 47 13 2 4 3 2" xfId="47364" xr:uid="{00000000-0005-0000-0000-000080860000}"/>
    <cellStyle name="Normal 47 13 2 4 4" xfId="19783" xr:uid="{00000000-0005-0000-0000-000081860000}"/>
    <cellStyle name="Normal 47 13 2 4 4 2" xfId="41425" xr:uid="{00000000-0005-0000-0000-000082860000}"/>
    <cellStyle name="Normal 47 13 2 4 5" xfId="35414" xr:uid="{00000000-0005-0000-0000-000083860000}"/>
    <cellStyle name="Normal 47 13 2 5" xfId="14651" xr:uid="{00000000-0005-0000-0000-000084860000}"/>
    <cellStyle name="Normal 47 13 2 5 2" xfId="17736" xr:uid="{00000000-0005-0000-0000-000085860000}"/>
    <cellStyle name="Normal 47 13 2 5 2 2" xfId="29704" xr:uid="{00000000-0005-0000-0000-000086860000}"/>
    <cellStyle name="Normal 47 13 2 5 2 2 2" xfId="51310" xr:uid="{00000000-0005-0000-0000-000087860000}"/>
    <cellStyle name="Normal 47 13 2 5 2 3" xfId="23737" xr:uid="{00000000-0005-0000-0000-000088860000}"/>
    <cellStyle name="Normal 47 13 2 5 2 3 2" xfId="45374" xr:uid="{00000000-0005-0000-0000-000089860000}"/>
    <cellStyle name="Normal 47 13 2 5 2 4" xfId="39391" xr:uid="{00000000-0005-0000-0000-00008A860000}"/>
    <cellStyle name="Normal 47 13 2 5 3" xfId="26722" xr:uid="{00000000-0005-0000-0000-00008B860000}"/>
    <cellStyle name="Normal 47 13 2 5 3 2" xfId="48336" xr:uid="{00000000-0005-0000-0000-00008C860000}"/>
    <cellStyle name="Normal 47 13 2 5 4" xfId="20755" xr:uid="{00000000-0005-0000-0000-00008D860000}"/>
    <cellStyle name="Normal 47 13 2 5 4 2" xfId="42397" xr:uid="{00000000-0005-0000-0000-00008E860000}"/>
    <cellStyle name="Normal 47 13 2 5 5" xfId="36388" xr:uid="{00000000-0005-0000-0000-00008F860000}"/>
    <cellStyle name="Normal 47 13 2 6" xfId="15764" xr:uid="{00000000-0005-0000-0000-000090860000}"/>
    <cellStyle name="Normal 47 13 2 6 2" xfId="27736" xr:uid="{00000000-0005-0000-0000-000091860000}"/>
    <cellStyle name="Normal 47 13 2 6 2 2" xfId="49342" xr:uid="{00000000-0005-0000-0000-000092860000}"/>
    <cellStyle name="Normal 47 13 2 6 3" xfId="21769" xr:uid="{00000000-0005-0000-0000-000093860000}"/>
    <cellStyle name="Normal 47 13 2 6 3 2" xfId="43406" xr:uid="{00000000-0005-0000-0000-000094860000}"/>
    <cellStyle name="Normal 47 13 2 6 4" xfId="37419" xr:uid="{00000000-0005-0000-0000-000095860000}"/>
    <cellStyle name="Normal 47 13 2 7" xfId="24751" xr:uid="{00000000-0005-0000-0000-000096860000}"/>
    <cellStyle name="Normal 47 13 2 7 2" xfId="46371" xr:uid="{00000000-0005-0000-0000-000097860000}"/>
    <cellStyle name="Normal 47 13 2 8" xfId="18784" xr:uid="{00000000-0005-0000-0000-000098860000}"/>
    <cellStyle name="Normal 47 13 2 8 2" xfId="40426" xr:uid="{00000000-0005-0000-0000-000099860000}"/>
    <cellStyle name="Normal 47 13 2 9" xfId="31597" xr:uid="{00000000-0005-0000-0000-00009A860000}"/>
    <cellStyle name="Normal 47 13 3" xfId="7012" xr:uid="{00000000-0005-0000-0000-00009B860000}"/>
    <cellStyle name="Normal 47 13 3 2" xfId="12955" xr:uid="{00000000-0005-0000-0000-00009C860000}"/>
    <cellStyle name="Normal 47 13 3 2 2" xfId="13954" xr:uid="{00000000-0005-0000-0000-00009D860000}"/>
    <cellStyle name="Normal 47 13 3 2 2 2" xfId="17039" xr:uid="{00000000-0005-0000-0000-00009E860000}"/>
    <cellStyle name="Normal 47 13 3 2 2 2 2" xfId="29008" xr:uid="{00000000-0005-0000-0000-00009F860000}"/>
    <cellStyle name="Normal 47 13 3 2 2 2 2 2" xfId="50614" xr:uid="{00000000-0005-0000-0000-0000A0860000}"/>
    <cellStyle name="Normal 47 13 3 2 2 2 3" xfId="23041" xr:uid="{00000000-0005-0000-0000-0000A1860000}"/>
    <cellStyle name="Normal 47 13 3 2 2 2 3 2" xfId="44678" xr:uid="{00000000-0005-0000-0000-0000A2860000}"/>
    <cellStyle name="Normal 47 13 3 2 2 2 4" xfId="38694" xr:uid="{00000000-0005-0000-0000-0000A3860000}"/>
    <cellStyle name="Normal 47 13 3 2 2 3" xfId="26026" xr:uid="{00000000-0005-0000-0000-0000A4860000}"/>
    <cellStyle name="Normal 47 13 3 2 2 3 2" xfId="47640" xr:uid="{00000000-0005-0000-0000-0000A5860000}"/>
    <cellStyle name="Normal 47 13 3 2 2 4" xfId="20059" xr:uid="{00000000-0005-0000-0000-0000A6860000}"/>
    <cellStyle name="Normal 47 13 3 2 2 4 2" xfId="41701" xr:uid="{00000000-0005-0000-0000-0000A7860000}"/>
    <cellStyle name="Normal 47 13 3 2 2 5" xfId="35691" xr:uid="{00000000-0005-0000-0000-0000A8860000}"/>
    <cellStyle name="Normal 47 13 3 2 3" xfId="14928" xr:uid="{00000000-0005-0000-0000-0000A9860000}"/>
    <cellStyle name="Normal 47 13 3 2 3 2" xfId="18013" xr:uid="{00000000-0005-0000-0000-0000AA860000}"/>
    <cellStyle name="Normal 47 13 3 2 3 2 2" xfId="29980" xr:uid="{00000000-0005-0000-0000-0000AB860000}"/>
    <cellStyle name="Normal 47 13 3 2 3 2 2 2" xfId="51586" xr:uid="{00000000-0005-0000-0000-0000AC860000}"/>
    <cellStyle name="Normal 47 13 3 2 3 2 3" xfId="24013" xr:uid="{00000000-0005-0000-0000-0000AD860000}"/>
    <cellStyle name="Normal 47 13 3 2 3 2 3 2" xfId="45650" xr:uid="{00000000-0005-0000-0000-0000AE860000}"/>
    <cellStyle name="Normal 47 13 3 2 3 2 4" xfId="39668" xr:uid="{00000000-0005-0000-0000-0000AF860000}"/>
    <cellStyle name="Normal 47 13 3 2 3 3" xfId="26998" xr:uid="{00000000-0005-0000-0000-0000B0860000}"/>
    <cellStyle name="Normal 47 13 3 2 3 3 2" xfId="48612" xr:uid="{00000000-0005-0000-0000-0000B1860000}"/>
    <cellStyle name="Normal 47 13 3 2 3 4" xfId="21031" xr:uid="{00000000-0005-0000-0000-0000B2860000}"/>
    <cellStyle name="Normal 47 13 3 2 3 4 2" xfId="42673" xr:uid="{00000000-0005-0000-0000-0000B3860000}"/>
    <cellStyle name="Normal 47 13 3 2 3 5" xfId="36665" xr:uid="{00000000-0005-0000-0000-0000B4860000}"/>
    <cellStyle name="Normal 47 13 3 2 4" xfId="16062" xr:uid="{00000000-0005-0000-0000-0000B5860000}"/>
    <cellStyle name="Normal 47 13 3 2 4 2" xfId="28032" xr:uid="{00000000-0005-0000-0000-0000B6860000}"/>
    <cellStyle name="Normal 47 13 3 2 4 2 2" xfId="49638" xr:uid="{00000000-0005-0000-0000-0000B7860000}"/>
    <cellStyle name="Normal 47 13 3 2 4 3" xfId="22065" xr:uid="{00000000-0005-0000-0000-0000B8860000}"/>
    <cellStyle name="Normal 47 13 3 2 4 3 2" xfId="43702" xr:uid="{00000000-0005-0000-0000-0000B9860000}"/>
    <cellStyle name="Normal 47 13 3 2 4 4" xfId="37717" xr:uid="{00000000-0005-0000-0000-0000BA860000}"/>
    <cellStyle name="Normal 47 13 3 2 5" xfId="25050" xr:uid="{00000000-0005-0000-0000-0000BB860000}"/>
    <cellStyle name="Normal 47 13 3 2 5 2" xfId="46667" xr:uid="{00000000-0005-0000-0000-0000BC860000}"/>
    <cellStyle name="Normal 47 13 3 2 6" xfId="19083" xr:uid="{00000000-0005-0000-0000-0000BD860000}"/>
    <cellStyle name="Normal 47 13 3 2 6 2" xfId="40725" xr:uid="{00000000-0005-0000-0000-0000BE860000}"/>
    <cellStyle name="Normal 47 13 3 2 7" xfId="34711" xr:uid="{00000000-0005-0000-0000-0000BF860000}"/>
    <cellStyle name="Normal 47 13 3 3" xfId="13275" xr:uid="{00000000-0005-0000-0000-0000C0860000}"/>
    <cellStyle name="Normal 47 13 3 3 2" xfId="14274" xr:uid="{00000000-0005-0000-0000-0000C1860000}"/>
    <cellStyle name="Normal 47 13 3 3 2 2" xfId="17359" xr:uid="{00000000-0005-0000-0000-0000C2860000}"/>
    <cellStyle name="Normal 47 13 3 3 2 2 2" xfId="29328" xr:uid="{00000000-0005-0000-0000-0000C3860000}"/>
    <cellStyle name="Normal 47 13 3 3 2 2 2 2" xfId="50934" xr:uid="{00000000-0005-0000-0000-0000C4860000}"/>
    <cellStyle name="Normal 47 13 3 3 2 2 3" xfId="23361" xr:uid="{00000000-0005-0000-0000-0000C5860000}"/>
    <cellStyle name="Normal 47 13 3 3 2 2 3 2" xfId="44998" xr:uid="{00000000-0005-0000-0000-0000C6860000}"/>
    <cellStyle name="Normal 47 13 3 3 2 2 4" xfId="39014" xr:uid="{00000000-0005-0000-0000-0000C7860000}"/>
    <cellStyle name="Normal 47 13 3 3 2 3" xfId="26346" xr:uid="{00000000-0005-0000-0000-0000C8860000}"/>
    <cellStyle name="Normal 47 13 3 3 2 3 2" xfId="47960" xr:uid="{00000000-0005-0000-0000-0000C9860000}"/>
    <cellStyle name="Normal 47 13 3 3 2 4" xfId="20379" xr:uid="{00000000-0005-0000-0000-0000CA860000}"/>
    <cellStyle name="Normal 47 13 3 3 2 4 2" xfId="42021" xr:uid="{00000000-0005-0000-0000-0000CB860000}"/>
    <cellStyle name="Normal 47 13 3 3 2 5" xfId="36011" xr:uid="{00000000-0005-0000-0000-0000CC860000}"/>
    <cellStyle name="Normal 47 13 3 3 3" xfId="15248" xr:uid="{00000000-0005-0000-0000-0000CD860000}"/>
    <cellStyle name="Normal 47 13 3 3 3 2" xfId="18333" xr:uid="{00000000-0005-0000-0000-0000CE860000}"/>
    <cellStyle name="Normal 47 13 3 3 3 2 2" xfId="30300" xr:uid="{00000000-0005-0000-0000-0000CF860000}"/>
    <cellStyle name="Normal 47 13 3 3 3 2 2 2" xfId="51906" xr:uid="{00000000-0005-0000-0000-0000D0860000}"/>
    <cellStyle name="Normal 47 13 3 3 3 2 3" xfId="24333" xr:uid="{00000000-0005-0000-0000-0000D1860000}"/>
    <cellStyle name="Normal 47 13 3 3 3 2 3 2" xfId="45970" xr:uid="{00000000-0005-0000-0000-0000D2860000}"/>
    <cellStyle name="Normal 47 13 3 3 3 2 4" xfId="39988" xr:uid="{00000000-0005-0000-0000-0000D3860000}"/>
    <cellStyle name="Normal 47 13 3 3 3 3" xfId="27318" xr:uid="{00000000-0005-0000-0000-0000D4860000}"/>
    <cellStyle name="Normal 47 13 3 3 3 3 2" xfId="48932" xr:uid="{00000000-0005-0000-0000-0000D5860000}"/>
    <cellStyle name="Normal 47 13 3 3 3 4" xfId="21351" xr:uid="{00000000-0005-0000-0000-0000D6860000}"/>
    <cellStyle name="Normal 47 13 3 3 3 4 2" xfId="42993" xr:uid="{00000000-0005-0000-0000-0000D7860000}"/>
    <cellStyle name="Normal 47 13 3 3 3 5" xfId="36985" xr:uid="{00000000-0005-0000-0000-0000D8860000}"/>
    <cellStyle name="Normal 47 13 3 3 4" xfId="16382" xr:uid="{00000000-0005-0000-0000-0000D9860000}"/>
    <cellStyle name="Normal 47 13 3 3 4 2" xfId="28352" xr:uid="{00000000-0005-0000-0000-0000DA860000}"/>
    <cellStyle name="Normal 47 13 3 3 4 2 2" xfId="49958" xr:uid="{00000000-0005-0000-0000-0000DB860000}"/>
    <cellStyle name="Normal 47 13 3 3 4 3" xfId="22385" xr:uid="{00000000-0005-0000-0000-0000DC860000}"/>
    <cellStyle name="Normal 47 13 3 3 4 3 2" xfId="44022" xr:uid="{00000000-0005-0000-0000-0000DD860000}"/>
    <cellStyle name="Normal 47 13 3 3 4 4" xfId="38037" xr:uid="{00000000-0005-0000-0000-0000DE860000}"/>
    <cellStyle name="Normal 47 13 3 3 5" xfId="25370" xr:uid="{00000000-0005-0000-0000-0000DF860000}"/>
    <cellStyle name="Normal 47 13 3 3 5 2" xfId="46987" xr:uid="{00000000-0005-0000-0000-0000E0860000}"/>
    <cellStyle name="Normal 47 13 3 3 6" xfId="19403" xr:uid="{00000000-0005-0000-0000-0000E1860000}"/>
    <cellStyle name="Normal 47 13 3 3 6 2" xfId="41045" xr:uid="{00000000-0005-0000-0000-0000E2860000}"/>
    <cellStyle name="Normal 47 13 3 3 7" xfId="35031" xr:uid="{00000000-0005-0000-0000-0000E3860000}"/>
    <cellStyle name="Normal 47 13 3 4" xfId="13633" xr:uid="{00000000-0005-0000-0000-0000E4860000}"/>
    <cellStyle name="Normal 47 13 3 4 2" xfId="16719" xr:uid="{00000000-0005-0000-0000-0000E5860000}"/>
    <cellStyle name="Normal 47 13 3 4 2 2" xfId="28688" xr:uid="{00000000-0005-0000-0000-0000E6860000}"/>
    <cellStyle name="Normal 47 13 3 4 2 2 2" xfId="50294" xr:uid="{00000000-0005-0000-0000-0000E7860000}"/>
    <cellStyle name="Normal 47 13 3 4 2 3" xfId="22721" xr:uid="{00000000-0005-0000-0000-0000E8860000}"/>
    <cellStyle name="Normal 47 13 3 4 2 3 2" xfId="44358" xr:uid="{00000000-0005-0000-0000-0000E9860000}"/>
    <cellStyle name="Normal 47 13 3 4 2 4" xfId="38374" xr:uid="{00000000-0005-0000-0000-0000EA860000}"/>
    <cellStyle name="Normal 47 13 3 4 3" xfId="25706" xr:uid="{00000000-0005-0000-0000-0000EB860000}"/>
    <cellStyle name="Normal 47 13 3 4 3 2" xfId="47320" xr:uid="{00000000-0005-0000-0000-0000EC860000}"/>
    <cellStyle name="Normal 47 13 3 4 4" xfId="19739" xr:uid="{00000000-0005-0000-0000-0000ED860000}"/>
    <cellStyle name="Normal 47 13 3 4 4 2" xfId="41381" xr:uid="{00000000-0005-0000-0000-0000EE860000}"/>
    <cellStyle name="Normal 47 13 3 4 5" xfId="35370" xr:uid="{00000000-0005-0000-0000-0000EF860000}"/>
    <cellStyle name="Normal 47 13 3 5" xfId="14607" xr:uid="{00000000-0005-0000-0000-0000F0860000}"/>
    <cellStyle name="Normal 47 13 3 5 2" xfId="17692" xr:uid="{00000000-0005-0000-0000-0000F1860000}"/>
    <cellStyle name="Normal 47 13 3 5 2 2" xfId="29660" xr:uid="{00000000-0005-0000-0000-0000F2860000}"/>
    <cellStyle name="Normal 47 13 3 5 2 2 2" xfId="51266" xr:uid="{00000000-0005-0000-0000-0000F3860000}"/>
    <cellStyle name="Normal 47 13 3 5 2 3" xfId="23693" xr:uid="{00000000-0005-0000-0000-0000F4860000}"/>
    <cellStyle name="Normal 47 13 3 5 2 3 2" xfId="45330" xr:uid="{00000000-0005-0000-0000-0000F5860000}"/>
    <cellStyle name="Normal 47 13 3 5 2 4" xfId="39347" xr:uid="{00000000-0005-0000-0000-0000F6860000}"/>
    <cellStyle name="Normal 47 13 3 5 3" xfId="26678" xr:uid="{00000000-0005-0000-0000-0000F7860000}"/>
    <cellStyle name="Normal 47 13 3 5 3 2" xfId="48292" xr:uid="{00000000-0005-0000-0000-0000F8860000}"/>
    <cellStyle name="Normal 47 13 3 5 4" xfId="20711" xr:uid="{00000000-0005-0000-0000-0000F9860000}"/>
    <cellStyle name="Normal 47 13 3 5 4 2" xfId="42353" xr:uid="{00000000-0005-0000-0000-0000FA860000}"/>
    <cellStyle name="Normal 47 13 3 5 5" xfId="36344" xr:uid="{00000000-0005-0000-0000-0000FB860000}"/>
    <cellStyle name="Normal 47 13 3 6" xfId="15720" xr:uid="{00000000-0005-0000-0000-0000FC860000}"/>
    <cellStyle name="Normal 47 13 3 6 2" xfId="27692" xr:uid="{00000000-0005-0000-0000-0000FD860000}"/>
    <cellStyle name="Normal 47 13 3 6 2 2" xfId="49298" xr:uid="{00000000-0005-0000-0000-0000FE860000}"/>
    <cellStyle name="Normal 47 13 3 6 3" xfId="21725" xr:uid="{00000000-0005-0000-0000-0000FF860000}"/>
    <cellStyle name="Normal 47 13 3 6 3 2" xfId="43362" xr:uid="{00000000-0005-0000-0000-000000870000}"/>
    <cellStyle name="Normal 47 13 3 6 4" xfId="37375" xr:uid="{00000000-0005-0000-0000-000001870000}"/>
    <cellStyle name="Normal 47 13 3 7" xfId="24707" xr:uid="{00000000-0005-0000-0000-000002870000}"/>
    <cellStyle name="Normal 47 13 3 7 2" xfId="46327" xr:uid="{00000000-0005-0000-0000-000003870000}"/>
    <cellStyle name="Normal 47 13 3 8" xfId="18740" xr:uid="{00000000-0005-0000-0000-000004870000}"/>
    <cellStyle name="Normal 47 13 3 8 2" xfId="40382" xr:uid="{00000000-0005-0000-0000-000005870000}"/>
    <cellStyle name="Normal 47 13 3 9" xfId="31440" xr:uid="{00000000-0005-0000-0000-000006870000}"/>
    <cellStyle name="Normal 47 13 4" xfId="7616" xr:uid="{00000000-0005-0000-0000-000007870000}"/>
    <cellStyle name="Normal 47 13 4 2" xfId="13041" xr:uid="{00000000-0005-0000-0000-000008870000}"/>
    <cellStyle name="Normal 47 13 4 2 2" xfId="14040" xr:uid="{00000000-0005-0000-0000-000009870000}"/>
    <cellStyle name="Normal 47 13 4 2 2 2" xfId="17125" xr:uid="{00000000-0005-0000-0000-00000A870000}"/>
    <cellStyle name="Normal 47 13 4 2 2 2 2" xfId="29094" xr:uid="{00000000-0005-0000-0000-00000B870000}"/>
    <cellStyle name="Normal 47 13 4 2 2 2 2 2" xfId="50700" xr:uid="{00000000-0005-0000-0000-00000C870000}"/>
    <cellStyle name="Normal 47 13 4 2 2 2 3" xfId="23127" xr:uid="{00000000-0005-0000-0000-00000D870000}"/>
    <cellStyle name="Normal 47 13 4 2 2 2 3 2" xfId="44764" xr:uid="{00000000-0005-0000-0000-00000E870000}"/>
    <cellStyle name="Normal 47 13 4 2 2 2 4" xfId="38780" xr:uid="{00000000-0005-0000-0000-00000F870000}"/>
    <cellStyle name="Normal 47 13 4 2 2 3" xfId="26112" xr:uid="{00000000-0005-0000-0000-000010870000}"/>
    <cellStyle name="Normal 47 13 4 2 2 3 2" xfId="47726" xr:uid="{00000000-0005-0000-0000-000011870000}"/>
    <cellStyle name="Normal 47 13 4 2 2 4" xfId="20145" xr:uid="{00000000-0005-0000-0000-000012870000}"/>
    <cellStyle name="Normal 47 13 4 2 2 4 2" xfId="41787" xr:uid="{00000000-0005-0000-0000-000013870000}"/>
    <cellStyle name="Normal 47 13 4 2 2 5" xfId="35777" xr:uid="{00000000-0005-0000-0000-000014870000}"/>
    <cellStyle name="Normal 47 13 4 2 3" xfId="15014" xr:uid="{00000000-0005-0000-0000-000015870000}"/>
    <cellStyle name="Normal 47 13 4 2 3 2" xfId="18099" xr:uid="{00000000-0005-0000-0000-000016870000}"/>
    <cellStyle name="Normal 47 13 4 2 3 2 2" xfId="30066" xr:uid="{00000000-0005-0000-0000-000017870000}"/>
    <cellStyle name="Normal 47 13 4 2 3 2 2 2" xfId="51672" xr:uid="{00000000-0005-0000-0000-000018870000}"/>
    <cellStyle name="Normal 47 13 4 2 3 2 3" xfId="24099" xr:uid="{00000000-0005-0000-0000-000019870000}"/>
    <cellStyle name="Normal 47 13 4 2 3 2 3 2" xfId="45736" xr:uid="{00000000-0005-0000-0000-00001A870000}"/>
    <cellStyle name="Normal 47 13 4 2 3 2 4" xfId="39754" xr:uid="{00000000-0005-0000-0000-00001B870000}"/>
    <cellStyle name="Normal 47 13 4 2 3 3" xfId="27084" xr:uid="{00000000-0005-0000-0000-00001C870000}"/>
    <cellStyle name="Normal 47 13 4 2 3 3 2" xfId="48698" xr:uid="{00000000-0005-0000-0000-00001D870000}"/>
    <cellStyle name="Normal 47 13 4 2 3 4" xfId="21117" xr:uid="{00000000-0005-0000-0000-00001E870000}"/>
    <cellStyle name="Normal 47 13 4 2 3 4 2" xfId="42759" xr:uid="{00000000-0005-0000-0000-00001F870000}"/>
    <cellStyle name="Normal 47 13 4 2 3 5" xfId="36751" xr:uid="{00000000-0005-0000-0000-000020870000}"/>
    <cellStyle name="Normal 47 13 4 2 4" xfId="16148" xr:uid="{00000000-0005-0000-0000-000021870000}"/>
    <cellStyle name="Normal 47 13 4 2 4 2" xfId="28118" xr:uid="{00000000-0005-0000-0000-000022870000}"/>
    <cellStyle name="Normal 47 13 4 2 4 2 2" xfId="49724" xr:uid="{00000000-0005-0000-0000-000023870000}"/>
    <cellStyle name="Normal 47 13 4 2 4 3" xfId="22151" xr:uid="{00000000-0005-0000-0000-000024870000}"/>
    <cellStyle name="Normal 47 13 4 2 4 3 2" xfId="43788" xr:uid="{00000000-0005-0000-0000-000025870000}"/>
    <cellStyle name="Normal 47 13 4 2 4 4" xfId="37803" xr:uid="{00000000-0005-0000-0000-000026870000}"/>
    <cellStyle name="Normal 47 13 4 2 5" xfId="25136" xr:uid="{00000000-0005-0000-0000-000027870000}"/>
    <cellStyle name="Normal 47 13 4 2 5 2" xfId="46753" xr:uid="{00000000-0005-0000-0000-000028870000}"/>
    <cellStyle name="Normal 47 13 4 2 6" xfId="19169" xr:uid="{00000000-0005-0000-0000-000029870000}"/>
    <cellStyle name="Normal 47 13 4 2 6 2" xfId="40811" xr:uid="{00000000-0005-0000-0000-00002A870000}"/>
    <cellStyle name="Normal 47 13 4 2 7" xfId="34797" xr:uid="{00000000-0005-0000-0000-00002B870000}"/>
    <cellStyle name="Normal 47 13 4 3" xfId="13361" xr:uid="{00000000-0005-0000-0000-00002C870000}"/>
    <cellStyle name="Normal 47 13 4 3 2" xfId="14360" xr:uid="{00000000-0005-0000-0000-00002D870000}"/>
    <cellStyle name="Normal 47 13 4 3 2 2" xfId="17445" xr:uid="{00000000-0005-0000-0000-00002E870000}"/>
    <cellStyle name="Normal 47 13 4 3 2 2 2" xfId="29414" xr:uid="{00000000-0005-0000-0000-00002F870000}"/>
    <cellStyle name="Normal 47 13 4 3 2 2 2 2" xfId="51020" xr:uid="{00000000-0005-0000-0000-000030870000}"/>
    <cellStyle name="Normal 47 13 4 3 2 2 3" xfId="23447" xr:uid="{00000000-0005-0000-0000-000031870000}"/>
    <cellStyle name="Normal 47 13 4 3 2 2 3 2" xfId="45084" xr:uid="{00000000-0005-0000-0000-000032870000}"/>
    <cellStyle name="Normal 47 13 4 3 2 2 4" xfId="39100" xr:uid="{00000000-0005-0000-0000-000033870000}"/>
    <cellStyle name="Normal 47 13 4 3 2 3" xfId="26432" xr:uid="{00000000-0005-0000-0000-000034870000}"/>
    <cellStyle name="Normal 47 13 4 3 2 3 2" xfId="48046" xr:uid="{00000000-0005-0000-0000-000035870000}"/>
    <cellStyle name="Normal 47 13 4 3 2 4" xfId="20465" xr:uid="{00000000-0005-0000-0000-000036870000}"/>
    <cellStyle name="Normal 47 13 4 3 2 4 2" xfId="42107" xr:uid="{00000000-0005-0000-0000-000037870000}"/>
    <cellStyle name="Normal 47 13 4 3 2 5" xfId="36097" xr:uid="{00000000-0005-0000-0000-000038870000}"/>
    <cellStyle name="Normal 47 13 4 3 3" xfId="15334" xr:uid="{00000000-0005-0000-0000-000039870000}"/>
    <cellStyle name="Normal 47 13 4 3 3 2" xfId="18419" xr:uid="{00000000-0005-0000-0000-00003A870000}"/>
    <cellStyle name="Normal 47 13 4 3 3 2 2" xfId="30386" xr:uid="{00000000-0005-0000-0000-00003B870000}"/>
    <cellStyle name="Normal 47 13 4 3 3 2 2 2" xfId="51992" xr:uid="{00000000-0005-0000-0000-00003C870000}"/>
    <cellStyle name="Normal 47 13 4 3 3 2 3" xfId="24419" xr:uid="{00000000-0005-0000-0000-00003D870000}"/>
    <cellStyle name="Normal 47 13 4 3 3 2 3 2" xfId="46056" xr:uid="{00000000-0005-0000-0000-00003E870000}"/>
    <cellStyle name="Normal 47 13 4 3 3 2 4" xfId="40074" xr:uid="{00000000-0005-0000-0000-00003F870000}"/>
    <cellStyle name="Normal 47 13 4 3 3 3" xfId="27404" xr:uid="{00000000-0005-0000-0000-000040870000}"/>
    <cellStyle name="Normal 47 13 4 3 3 3 2" xfId="49018" xr:uid="{00000000-0005-0000-0000-000041870000}"/>
    <cellStyle name="Normal 47 13 4 3 3 4" xfId="21437" xr:uid="{00000000-0005-0000-0000-000042870000}"/>
    <cellStyle name="Normal 47 13 4 3 3 4 2" xfId="43079" xr:uid="{00000000-0005-0000-0000-000043870000}"/>
    <cellStyle name="Normal 47 13 4 3 3 5" xfId="37071" xr:uid="{00000000-0005-0000-0000-000044870000}"/>
    <cellStyle name="Normal 47 13 4 3 4" xfId="16468" xr:uid="{00000000-0005-0000-0000-000045870000}"/>
    <cellStyle name="Normal 47 13 4 3 4 2" xfId="28438" xr:uid="{00000000-0005-0000-0000-000046870000}"/>
    <cellStyle name="Normal 47 13 4 3 4 2 2" xfId="50044" xr:uid="{00000000-0005-0000-0000-000047870000}"/>
    <cellStyle name="Normal 47 13 4 3 4 3" xfId="22471" xr:uid="{00000000-0005-0000-0000-000048870000}"/>
    <cellStyle name="Normal 47 13 4 3 4 3 2" xfId="44108" xr:uid="{00000000-0005-0000-0000-000049870000}"/>
    <cellStyle name="Normal 47 13 4 3 4 4" xfId="38123" xr:uid="{00000000-0005-0000-0000-00004A870000}"/>
    <cellStyle name="Normal 47 13 4 3 5" xfId="25456" xr:uid="{00000000-0005-0000-0000-00004B870000}"/>
    <cellStyle name="Normal 47 13 4 3 5 2" xfId="47073" xr:uid="{00000000-0005-0000-0000-00004C870000}"/>
    <cellStyle name="Normal 47 13 4 3 6" xfId="19489" xr:uid="{00000000-0005-0000-0000-00004D870000}"/>
    <cellStyle name="Normal 47 13 4 3 6 2" xfId="41131" xr:uid="{00000000-0005-0000-0000-00004E870000}"/>
    <cellStyle name="Normal 47 13 4 3 7" xfId="35117" xr:uid="{00000000-0005-0000-0000-00004F870000}"/>
    <cellStyle name="Normal 47 13 4 4" xfId="13719" xr:uid="{00000000-0005-0000-0000-000050870000}"/>
    <cellStyle name="Normal 47 13 4 4 2" xfId="16805" xr:uid="{00000000-0005-0000-0000-000051870000}"/>
    <cellStyle name="Normal 47 13 4 4 2 2" xfId="28774" xr:uid="{00000000-0005-0000-0000-000052870000}"/>
    <cellStyle name="Normal 47 13 4 4 2 2 2" xfId="50380" xr:uid="{00000000-0005-0000-0000-000053870000}"/>
    <cellStyle name="Normal 47 13 4 4 2 3" xfId="22807" xr:uid="{00000000-0005-0000-0000-000054870000}"/>
    <cellStyle name="Normal 47 13 4 4 2 3 2" xfId="44444" xr:uid="{00000000-0005-0000-0000-000055870000}"/>
    <cellStyle name="Normal 47 13 4 4 2 4" xfId="38460" xr:uid="{00000000-0005-0000-0000-000056870000}"/>
    <cellStyle name="Normal 47 13 4 4 3" xfId="25792" xr:uid="{00000000-0005-0000-0000-000057870000}"/>
    <cellStyle name="Normal 47 13 4 4 3 2" xfId="47406" xr:uid="{00000000-0005-0000-0000-000058870000}"/>
    <cellStyle name="Normal 47 13 4 4 4" xfId="19825" xr:uid="{00000000-0005-0000-0000-000059870000}"/>
    <cellStyle name="Normal 47 13 4 4 4 2" xfId="41467" xr:uid="{00000000-0005-0000-0000-00005A870000}"/>
    <cellStyle name="Normal 47 13 4 4 5" xfId="35456" xr:uid="{00000000-0005-0000-0000-00005B870000}"/>
    <cellStyle name="Normal 47 13 4 5" xfId="14693" xr:uid="{00000000-0005-0000-0000-00005C870000}"/>
    <cellStyle name="Normal 47 13 4 5 2" xfId="17778" xr:uid="{00000000-0005-0000-0000-00005D870000}"/>
    <cellStyle name="Normal 47 13 4 5 2 2" xfId="29746" xr:uid="{00000000-0005-0000-0000-00005E870000}"/>
    <cellStyle name="Normal 47 13 4 5 2 2 2" xfId="51352" xr:uid="{00000000-0005-0000-0000-00005F870000}"/>
    <cellStyle name="Normal 47 13 4 5 2 3" xfId="23779" xr:uid="{00000000-0005-0000-0000-000060870000}"/>
    <cellStyle name="Normal 47 13 4 5 2 3 2" xfId="45416" xr:uid="{00000000-0005-0000-0000-000061870000}"/>
    <cellStyle name="Normal 47 13 4 5 2 4" xfId="39433" xr:uid="{00000000-0005-0000-0000-000062870000}"/>
    <cellStyle name="Normal 47 13 4 5 3" xfId="26764" xr:uid="{00000000-0005-0000-0000-000063870000}"/>
    <cellStyle name="Normal 47 13 4 5 3 2" xfId="48378" xr:uid="{00000000-0005-0000-0000-000064870000}"/>
    <cellStyle name="Normal 47 13 4 5 4" xfId="20797" xr:uid="{00000000-0005-0000-0000-000065870000}"/>
    <cellStyle name="Normal 47 13 4 5 4 2" xfId="42439" xr:uid="{00000000-0005-0000-0000-000066870000}"/>
    <cellStyle name="Normal 47 13 4 5 5" xfId="36430" xr:uid="{00000000-0005-0000-0000-000067870000}"/>
    <cellStyle name="Normal 47 13 4 6" xfId="15806" xr:uid="{00000000-0005-0000-0000-000068870000}"/>
    <cellStyle name="Normal 47 13 4 6 2" xfId="27778" xr:uid="{00000000-0005-0000-0000-000069870000}"/>
    <cellStyle name="Normal 47 13 4 6 2 2" xfId="49384" xr:uid="{00000000-0005-0000-0000-00006A870000}"/>
    <cellStyle name="Normal 47 13 4 6 3" xfId="21811" xr:uid="{00000000-0005-0000-0000-00006B870000}"/>
    <cellStyle name="Normal 47 13 4 6 3 2" xfId="43448" xr:uid="{00000000-0005-0000-0000-00006C870000}"/>
    <cellStyle name="Normal 47 13 4 6 4" xfId="37461" xr:uid="{00000000-0005-0000-0000-00006D870000}"/>
    <cellStyle name="Normal 47 13 4 7" xfId="24793" xr:uid="{00000000-0005-0000-0000-00006E870000}"/>
    <cellStyle name="Normal 47 13 4 7 2" xfId="46413" xr:uid="{00000000-0005-0000-0000-00006F870000}"/>
    <cellStyle name="Normal 47 13 4 8" xfId="18826" xr:uid="{00000000-0005-0000-0000-000070870000}"/>
    <cellStyle name="Normal 47 13 4 8 2" xfId="40468" xr:uid="{00000000-0005-0000-0000-000071870000}"/>
    <cellStyle name="Normal 47 13 4 9" xfId="31708" xr:uid="{00000000-0005-0000-0000-000072870000}"/>
    <cellStyle name="Normal 47 13 5" xfId="8226" xr:uid="{00000000-0005-0000-0000-000073870000}"/>
    <cellStyle name="Normal 47 13 5 2" xfId="13125" xr:uid="{00000000-0005-0000-0000-000074870000}"/>
    <cellStyle name="Normal 47 13 5 2 2" xfId="14124" xr:uid="{00000000-0005-0000-0000-000075870000}"/>
    <cellStyle name="Normal 47 13 5 2 2 2" xfId="17209" xr:uid="{00000000-0005-0000-0000-000076870000}"/>
    <cellStyle name="Normal 47 13 5 2 2 2 2" xfId="29178" xr:uid="{00000000-0005-0000-0000-000077870000}"/>
    <cellStyle name="Normal 47 13 5 2 2 2 2 2" xfId="50784" xr:uid="{00000000-0005-0000-0000-000078870000}"/>
    <cellStyle name="Normal 47 13 5 2 2 2 3" xfId="23211" xr:uid="{00000000-0005-0000-0000-000079870000}"/>
    <cellStyle name="Normal 47 13 5 2 2 2 3 2" xfId="44848" xr:uid="{00000000-0005-0000-0000-00007A870000}"/>
    <cellStyle name="Normal 47 13 5 2 2 2 4" xfId="38864" xr:uid="{00000000-0005-0000-0000-00007B870000}"/>
    <cellStyle name="Normal 47 13 5 2 2 3" xfId="26196" xr:uid="{00000000-0005-0000-0000-00007C870000}"/>
    <cellStyle name="Normal 47 13 5 2 2 3 2" xfId="47810" xr:uid="{00000000-0005-0000-0000-00007D870000}"/>
    <cellStyle name="Normal 47 13 5 2 2 4" xfId="20229" xr:uid="{00000000-0005-0000-0000-00007E870000}"/>
    <cellStyle name="Normal 47 13 5 2 2 4 2" xfId="41871" xr:uid="{00000000-0005-0000-0000-00007F870000}"/>
    <cellStyle name="Normal 47 13 5 2 2 5" xfId="35861" xr:uid="{00000000-0005-0000-0000-000080870000}"/>
    <cellStyle name="Normal 47 13 5 2 3" xfId="15098" xr:uid="{00000000-0005-0000-0000-000081870000}"/>
    <cellStyle name="Normal 47 13 5 2 3 2" xfId="18183" xr:uid="{00000000-0005-0000-0000-000082870000}"/>
    <cellStyle name="Normal 47 13 5 2 3 2 2" xfId="30150" xr:uid="{00000000-0005-0000-0000-000083870000}"/>
    <cellStyle name="Normal 47 13 5 2 3 2 2 2" xfId="51756" xr:uid="{00000000-0005-0000-0000-000084870000}"/>
    <cellStyle name="Normal 47 13 5 2 3 2 3" xfId="24183" xr:uid="{00000000-0005-0000-0000-000085870000}"/>
    <cellStyle name="Normal 47 13 5 2 3 2 3 2" xfId="45820" xr:uid="{00000000-0005-0000-0000-000086870000}"/>
    <cellStyle name="Normal 47 13 5 2 3 2 4" xfId="39838" xr:uid="{00000000-0005-0000-0000-000087870000}"/>
    <cellStyle name="Normal 47 13 5 2 3 3" xfId="27168" xr:uid="{00000000-0005-0000-0000-000088870000}"/>
    <cellStyle name="Normal 47 13 5 2 3 3 2" xfId="48782" xr:uid="{00000000-0005-0000-0000-000089870000}"/>
    <cellStyle name="Normal 47 13 5 2 3 4" xfId="21201" xr:uid="{00000000-0005-0000-0000-00008A870000}"/>
    <cellStyle name="Normal 47 13 5 2 3 4 2" xfId="42843" xr:uid="{00000000-0005-0000-0000-00008B870000}"/>
    <cellStyle name="Normal 47 13 5 2 3 5" xfId="36835" xr:uid="{00000000-0005-0000-0000-00008C870000}"/>
    <cellStyle name="Normal 47 13 5 2 4" xfId="16232" xr:uid="{00000000-0005-0000-0000-00008D870000}"/>
    <cellStyle name="Normal 47 13 5 2 4 2" xfId="28202" xr:uid="{00000000-0005-0000-0000-00008E870000}"/>
    <cellStyle name="Normal 47 13 5 2 4 2 2" xfId="49808" xr:uid="{00000000-0005-0000-0000-00008F870000}"/>
    <cellStyle name="Normal 47 13 5 2 4 3" xfId="22235" xr:uid="{00000000-0005-0000-0000-000090870000}"/>
    <cellStyle name="Normal 47 13 5 2 4 3 2" xfId="43872" xr:uid="{00000000-0005-0000-0000-000091870000}"/>
    <cellStyle name="Normal 47 13 5 2 4 4" xfId="37887" xr:uid="{00000000-0005-0000-0000-000092870000}"/>
    <cellStyle name="Normal 47 13 5 2 5" xfId="25220" xr:uid="{00000000-0005-0000-0000-000093870000}"/>
    <cellStyle name="Normal 47 13 5 2 5 2" xfId="46837" xr:uid="{00000000-0005-0000-0000-000094870000}"/>
    <cellStyle name="Normal 47 13 5 2 6" xfId="19253" xr:uid="{00000000-0005-0000-0000-000095870000}"/>
    <cellStyle name="Normal 47 13 5 2 6 2" xfId="40895" xr:uid="{00000000-0005-0000-0000-000096870000}"/>
    <cellStyle name="Normal 47 13 5 2 7" xfId="34881" xr:uid="{00000000-0005-0000-0000-000097870000}"/>
    <cellStyle name="Normal 47 13 5 3" xfId="13445" xr:uid="{00000000-0005-0000-0000-000098870000}"/>
    <cellStyle name="Normal 47 13 5 3 2" xfId="14444" xr:uid="{00000000-0005-0000-0000-000099870000}"/>
    <cellStyle name="Normal 47 13 5 3 2 2" xfId="17529" xr:uid="{00000000-0005-0000-0000-00009A870000}"/>
    <cellStyle name="Normal 47 13 5 3 2 2 2" xfId="29498" xr:uid="{00000000-0005-0000-0000-00009B870000}"/>
    <cellStyle name="Normal 47 13 5 3 2 2 2 2" xfId="51104" xr:uid="{00000000-0005-0000-0000-00009C870000}"/>
    <cellStyle name="Normal 47 13 5 3 2 2 3" xfId="23531" xr:uid="{00000000-0005-0000-0000-00009D870000}"/>
    <cellStyle name="Normal 47 13 5 3 2 2 3 2" xfId="45168" xr:uid="{00000000-0005-0000-0000-00009E870000}"/>
    <cellStyle name="Normal 47 13 5 3 2 2 4" xfId="39184" xr:uid="{00000000-0005-0000-0000-00009F870000}"/>
    <cellStyle name="Normal 47 13 5 3 2 3" xfId="26516" xr:uid="{00000000-0005-0000-0000-0000A0870000}"/>
    <cellStyle name="Normal 47 13 5 3 2 3 2" xfId="48130" xr:uid="{00000000-0005-0000-0000-0000A1870000}"/>
    <cellStyle name="Normal 47 13 5 3 2 4" xfId="20549" xr:uid="{00000000-0005-0000-0000-0000A2870000}"/>
    <cellStyle name="Normal 47 13 5 3 2 4 2" xfId="42191" xr:uid="{00000000-0005-0000-0000-0000A3870000}"/>
    <cellStyle name="Normal 47 13 5 3 2 5" xfId="36181" xr:uid="{00000000-0005-0000-0000-0000A4870000}"/>
    <cellStyle name="Normal 47 13 5 3 3" xfId="15418" xr:uid="{00000000-0005-0000-0000-0000A5870000}"/>
    <cellStyle name="Normal 47 13 5 3 3 2" xfId="18503" xr:uid="{00000000-0005-0000-0000-0000A6870000}"/>
    <cellStyle name="Normal 47 13 5 3 3 2 2" xfId="30470" xr:uid="{00000000-0005-0000-0000-0000A7870000}"/>
    <cellStyle name="Normal 47 13 5 3 3 2 2 2" xfId="52076" xr:uid="{00000000-0005-0000-0000-0000A8870000}"/>
    <cellStyle name="Normal 47 13 5 3 3 2 3" xfId="24503" xr:uid="{00000000-0005-0000-0000-0000A9870000}"/>
    <cellStyle name="Normal 47 13 5 3 3 2 3 2" xfId="46140" xr:uid="{00000000-0005-0000-0000-0000AA870000}"/>
    <cellStyle name="Normal 47 13 5 3 3 2 4" xfId="40158" xr:uid="{00000000-0005-0000-0000-0000AB870000}"/>
    <cellStyle name="Normal 47 13 5 3 3 3" xfId="27488" xr:uid="{00000000-0005-0000-0000-0000AC870000}"/>
    <cellStyle name="Normal 47 13 5 3 3 3 2" xfId="49102" xr:uid="{00000000-0005-0000-0000-0000AD870000}"/>
    <cellStyle name="Normal 47 13 5 3 3 4" xfId="21521" xr:uid="{00000000-0005-0000-0000-0000AE870000}"/>
    <cellStyle name="Normal 47 13 5 3 3 4 2" xfId="43163" xr:uid="{00000000-0005-0000-0000-0000AF870000}"/>
    <cellStyle name="Normal 47 13 5 3 3 5" xfId="37155" xr:uid="{00000000-0005-0000-0000-0000B0870000}"/>
    <cellStyle name="Normal 47 13 5 3 4" xfId="16552" xr:uid="{00000000-0005-0000-0000-0000B1870000}"/>
    <cellStyle name="Normal 47 13 5 3 4 2" xfId="28522" xr:uid="{00000000-0005-0000-0000-0000B2870000}"/>
    <cellStyle name="Normal 47 13 5 3 4 2 2" xfId="50128" xr:uid="{00000000-0005-0000-0000-0000B3870000}"/>
    <cellStyle name="Normal 47 13 5 3 4 3" xfId="22555" xr:uid="{00000000-0005-0000-0000-0000B4870000}"/>
    <cellStyle name="Normal 47 13 5 3 4 3 2" xfId="44192" xr:uid="{00000000-0005-0000-0000-0000B5870000}"/>
    <cellStyle name="Normal 47 13 5 3 4 4" xfId="38207" xr:uid="{00000000-0005-0000-0000-0000B6870000}"/>
    <cellStyle name="Normal 47 13 5 3 5" xfId="25540" xr:uid="{00000000-0005-0000-0000-0000B7870000}"/>
    <cellStyle name="Normal 47 13 5 3 5 2" xfId="47157" xr:uid="{00000000-0005-0000-0000-0000B8870000}"/>
    <cellStyle name="Normal 47 13 5 3 6" xfId="19573" xr:uid="{00000000-0005-0000-0000-0000B9870000}"/>
    <cellStyle name="Normal 47 13 5 3 6 2" xfId="41215" xr:uid="{00000000-0005-0000-0000-0000BA870000}"/>
    <cellStyle name="Normal 47 13 5 3 7" xfId="35201" xr:uid="{00000000-0005-0000-0000-0000BB870000}"/>
    <cellStyle name="Normal 47 13 5 4" xfId="13803" xr:uid="{00000000-0005-0000-0000-0000BC870000}"/>
    <cellStyle name="Normal 47 13 5 4 2" xfId="16889" xr:uid="{00000000-0005-0000-0000-0000BD870000}"/>
    <cellStyle name="Normal 47 13 5 4 2 2" xfId="28858" xr:uid="{00000000-0005-0000-0000-0000BE870000}"/>
    <cellStyle name="Normal 47 13 5 4 2 2 2" xfId="50464" xr:uid="{00000000-0005-0000-0000-0000BF870000}"/>
    <cellStyle name="Normal 47 13 5 4 2 3" xfId="22891" xr:uid="{00000000-0005-0000-0000-0000C0870000}"/>
    <cellStyle name="Normal 47 13 5 4 2 3 2" xfId="44528" xr:uid="{00000000-0005-0000-0000-0000C1870000}"/>
    <cellStyle name="Normal 47 13 5 4 2 4" xfId="38544" xr:uid="{00000000-0005-0000-0000-0000C2870000}"/>
    <cellStyle name="Normal 47 13 5 4 3" xfId="25876" xr:uid="{00000000-0005-0000-0000-0000C3870000}"/>
    <cellStyle name="Normal 47 13 5 4 3 2" xfId="47490" xr:uid="{00000000-0005-0000-0000-0000C4870000}"/>
    <cellStyle name="Normal 47 13 5 4 4" xfId="19909" xr:uid="{00000000-0005-0000-0000-0000C5870000}"/>
    <cellStyle name="Normal 47 13 5 4 4 2" xfId="41551" xr:uid="{00000000-0005-0000-0000-0000C6870000}"/>
    <cellStyle name="Normal 47 13 5 4 5" xfId="35540" xr:uid="{00000000-0005-0000-0000-0000C7870000}"/>
    <cellStyle name="Normal 47 13 5 5" xfId="14777" xr:uid="{00000000-0005-0000-0000-0000C8870000}"/>
    <cellStyle name="Normal 47 13 5 5 2" xfId="17862" xr:uid="{00000000-0005-0000-0000-0000C9870000}"/>
    <cellStyle name="Normal 47 13 5 5 2 2" xfId="29830" xr:uid="{00000000-0005-0000-0000-0000CA870000}"/>
    <cellStyle name="Normal 47 13 5 5 2 2 2" xfId="51436" xr:uid="{00000000-0005-0000-0000-0000CB870000}"/>
    <cellStyle name="Normal 47 13 5 5 2 3" xfId="23863" xr:uid="{00000000-0005-0000-0000-0000CC870000}"/>
    <cellStyle name="Normal 47 13 5 5 2 3 2" xfId="45500" xr:uid="{00000000-0005-0000-0000-0000CD870000}"/>
    <cellStyle name="Normal 47 13 5 5 2 4" xfId="39517" xr:uid="{00000000-0005-0000-0000-0000CE870000}"/>
    <cellStyle name="Normal 47 13 5 5 3" xfId="26848" xr:uid="{00000000-0005-0000-0000-0000CF870000}"/>
    <cellStyle name="Normal 47 13 5 5 3 2" xfId="48462" xr:uid="{00000000-0005-0000-0000-0000D0870000}"/>
    <cellStyle name="Normal 47 13 5 5 4" xfId="20881" xr:uid="{00000000-0005-0000-0000-0000D1870000}"/>
    <cellStyle name="Normal 47 13 5 5 4 2" xfId="42523" xr:uid="{00000000-0005-0000-0000-0000D2870000}"/>
    <cellStyle name="Normal 47 13 5 5 5" xfId="36514" xr:uid="{00000000-0005-0000-0000-0000D3870000}"/>
    <cellStyle name="Normal 47 13 5 6" xfId="15890" xr:uid="{00000000-0005-0000-0000-0000D4870000}"/>
    <cellStyle name="Normal 47 13 5 6 2" xfId="27862" xr:uid="{00000000-0005-0000-0000-0000D5870000}"/>
    <cellStyle name="Normal 47 13 5 6 2 2" xfId="49468" xr:uid="{00000000-0005-0000-0000-0000D6870000}"/>
    <cellStyle name="Normal 47 13 5 6 3" xfId="21895" xr:uid="{00000000-0005-0000-0000-0000D7870000}"/>
    <cellStyle name="Normal 47 13 5 6 3 2" xfId="43532" xr:uid="{00000000-0005-0000-0000-0000D8870000}"/>
    <cellStyle name="Normal 47 13 5 6 4" xfId="37545" xr:uid="{00000000-0005-0000-0000-0000D9870000}"/>
    <cellStyle name="Normal 47 13 5 7" xfId="24877" xr:uid="{00000000-0005-0000-0000-0000DA870000}"/>
    <cellStyle name="Normal 47 13 5 7 2" xfId="46497" xr:uid="{00000000-0005-0000-0000-0000DB870000}"/>
    <cellStyle name="Normal 47 13 5 8" xfId="18910" xr:uid="{00000000-0005-0000-0000-0000DC870000}"/>
    <cellStyle name="Normal 47 13 5 8 2" xfId="40552" xr:uid="{00000000-0005-0000-0000-0000DD870000}"/>
    <cellStyle name="Normal 47 13 5 9" xfId="31880" xr:uid="{00000000-0005-0000-0000-0000DE870000}"/>
    <cellStyle name="Normal 47 13 6" xfId="7813" xr:uid="{00000000-0005-0000-0000-0000DF870000}"/>
    <cellStyle name="Normal 47 13 6 2" xfId="13076" xr:uid="{00000000-0005-0000-0000-0000E0870000}"/>
    <cellStyle name="Normal 47 13 6 2 2" xfId="14075" xr:uid="{00000000-0005-0000-0000-0000E1870000}"/>
    <cellStyle name="Normal 47 13 6 2 2 2" xfId="17160" xr:uid="{00000000-0005-0000-0000-0000E2870000}"/>
    <cellStyle name="Normal 47 13 6 2 2 2 2" xfId="29129" xr:uid="{00000000-0005-0000-0000-0000E3870000}"/>
    <cellStyle name="Normal 47 13 6 2 2 2 2 2" xfId="50735" xr:uid="{00000000-0005-0000-0000-0000E4870000}"/>
    <cellStyle name="Normal 47 13 6 2 2 2 3" xfId="23162" xr:uid="{00000000-0005-0000-0000-0000E5870000}"/>
    <cellStyle name="Normal 47 13 6 2 2 2 3 2" xfId="44799" xr:uid="{00000000-0005-0000-0000-0000E6870000}"/>
    <cellStyle name="Normal 47 13 6 2 2 2 4" xfId="38815" xr:uid="{00000000-0005-0000-0000-0000E7870000}"/>
    <cellStyle name="Normal 47 13 6 2 2 3" xfId="26147" xr:uid="{00000000-0005-0000-0000-0000E8870000}"/>
    <cellStyle name="Normal 47 13 6 2 2 3 2" xfId="47761" xr:uid="{00000000-0005-0000-0000-0000E9870000}"/>
    <cellStyle name="Normal 47 13 6 2 2 4" xfId="20180" xr:uid="{00000000-0005-0000-0000-0000EA870000}"/>
    <cellStyle name="Normal 47 13 6 2 2 4 2" xfId="41822" xr:uid="{00000000-0005-0000-0000-0000EB870000}"/>
    <cellStyle name="Normal 47 13 6 2 2 5" xfId="35812" xr:uid="{00000000-0005-0000-0000-0000EC870000}"/>
    <cellStyle name="Normal 47 13 6 2 3" xfId="15049" xr:uid="{00000000-0005-0000-0000-0000ED870000}"/>
    <cellStyle name="Normal 47 13 6 2 3 2" xfId="18134" xr:uid="{00000000-0005-0000-0000-0000EE870000}"/>
    <cellStyle name="Normal 47 13 6 2 3 2 2" xfId="30101" xr:uid="{00000000-0005-0000-0000-0000EF870000}"/>
    <cellStyle name="Normal 47 13 6 2 3 2 2 2" xfId="51707" xr:uid="{00000000-0005-0000-0000-0000F0870000}"/>
    <cellStyle name="Normal 47 13 6 2 3 2 3" xfId="24134" xr:uid="{00000000-0005-0000-0000-0000F1870000}"/>
    <cellStyle name="Normal 47 13 6 2 3 2 3 2" xfId="45771" xr:uid="{00000000-0005-0000-0000-0000F2870000}"/>
    <cellStyle name="Normal 47 13 6 2 3 2 4" xfId="39789" xr:uid="{00000000-0005-0000-0000-0000F3870000}"/>
    <cellStyle name="Normal 47 13 6 2 3 3" xfId="27119" xr:uid="{00000000-0005-0000-0000-0000F4870000}"/>
    <cellStyle name="Normal 47 13 6 2 3 3 2" xfId="48733" xr:uid="{00000000-0005-0000-0000-0000F5870000}"/>
    <cellStyle name="Normal 47 13 6 2 3 4" xfId="21152" xr:uid="{00000000-0005-0000-0000-0000F6870000}"/>
    <cellStyle name="Normal 47 13 6 2 3 4 2" xfId="42794" xr:uid="{00000000-0005-0000-0000-0000F7870000}"/>
    <cellStyle name="Normal 47 13 6 2 3 5" xfId="36786" xr:uid="{00000000-0005-0000-0000-0000F8870000}"/>
    <cellStyle name="Normal 47 13 6 2 4" xfId="16183" xr:uid="{00000000-0005-0000-0000-0000F9870000}"/>
    <cellStyle name="Normal 47 13 6 2 4 2" xfId="28153" xr:uid="{00000000-0005-0000-0000-0000FA870000}"/>
    <cellStyle name="Normal 47 13 6 2 4 2 2" xfId="49759" xr:uid="{00000000-0005-0000-0000-0000FB870000}"/>
    <cellStyle name="Normal 47 13 6 2 4 3" xfId="22186" xr:uid="{00000000-0005-0000-0000-0000FC870000}"/>
    <cellStyle name="Normal 47 13 6 2 4 3 2" xfId="43823" xr:uid="{00000000-0005-0000-0000-0000FD870000}"/>
    <cellStyle name="Normal 47 13 6 2 4 4" xfId="37838" xr:uid="{00000000-0005-0000-0000-0000FE870000}"/>
    <cellStyle name="Normal 47 13 6 2 5" xfId="25171" xr:uid="{00000000-0005-0000-0000-0000FF870000}"/>
    <cellStyle name="Normal 47 13 6 2 5 2" xfId="46788" xr:uid="{00000000-0005-0000-0000-000000880000}"/>
    <cellStyle name="Normal 47 13 6 2 6" xfId="19204" xr:uid="{00000000-0005-0000-0000-000001880000}"/>
    <cellStyle name="Normal 47 13 6 2 6 2" xfId="40846" xr:uid="{00000000-0005-0000-0000-000002880000}"/>
    <cellStyle name="Normal 47 13 6 2 7" xfId="34832" xr:uid="{00000000-0005-0000-0000-000003880000}"/>
    <cellStyle name="Normal 47 13 6 3" xfId="13396" xr:uid="{00000000-0005-0000-0000-000004880000}"/>
    <cellStyle name="Normal 47 13 6 3 2" xfId="14395" xr:uid="{00000000-0005-0000-0000-000005880000}"/>
    <cellStyle name="Normal 47 13 6 3 2 2" xfId="17480" xr:uid="{00000000-0005-0000-0000-000006880000}"/>
    <cellStyle name="Normal 47 13 6 3 2 2 2" xfId="29449" xr:uid="{00000000-0005-0000-0000-000007880000}"/>
    <cellStyle name="Normal 47 13 6 3 2 2 2 2" xfId="51055" xr:uid="{00000000-0005-0000-0000-000008880000}"/>
    <cellStyle name="Normal 47 13 6 3 2 2 3" xfId="23482" xr:uid="{00000000-0005-0000-0000-000009880000}"/>
    <cellStyle name="Normal 47 13 6 3 2 2 3 2" xfId="45119" xr:uid="{00000000-0005-0000-0000-00000A880000}"/>
    <cellStyle name="Normal 47 13 6 3 2 2 4" xfId="39135" xr:uid="{00000000-0005-0000-0000-00000B880000}"/>
    <cellStyle name="Normal 47 13 6 3 2 3" xfId="26467" xr:uid="{00000000-0005-0000-0000-00000C880000}"/>
    <cellStyle name="Normal 47 13 6 3 2 3 2" xfId="48081" xr:uid="{00000000-0005-0000-0000-00000D880000}"/>
    <cellStyle name="Normal 47 13 6 3 2 4" xfId="20500" xr:uid="{00000000-0005-0000-0000-00000E880000}"/>
    <cellStyle name="Normal 47 13 6 3 2 4 2" xfId="42142" xr:uid="{00000000-0005-0000-0000-00000F880000}"/>
    <cellStyle name="Normal 47 13 6 3 2 5" xfId="36132" xr:uid="{00000000-0005-0000-0000-000010880000}"/>
    <cellStyle name="Normal 47 13 6 3 3" xfId="15369" xr:uid="{00000000-0005-0000-0000-000011880000}"/>
    <cellStyle name="Normal 47 13 6 3 3 2" xfId="18454" xr:uid="{00000000-0005-0000-0000-000012880000}"/>
    <cellStyle name="Normal 47 13 6 3 3 2 2" xfId="30421" xr:uid="{00000000-0005-0000-0000-000013880000}"/>
    <cellStyle name="Normal 47 13 6 3 3 2 2 2" xfId="52027" xr:uid="{00000000-0005-0000-0000-000014880000}"/>
    <cellStyle name="Normal 47 13 6 3 3 2 3" xfId="24454" xr:uid="{00000000-0005-0000-0000-000015880000}"/>
    <cellStyle name="Normal 47 13 6 3 3 2 3 2" xfId="46091" xr:uid="{00000000-0005-0000-0000-000016880000}"/>
    <cellStyle name="Normal 47 13 6 3 3 2 4" xfId="40109" xr:uid="{00000000-0005-0000-0000-000017880000}"/>
    <cellStyle name="Normal 47 13 6 3 3 3" xfId="27439" xr:uid="{00000000-0005-0000-0000-000018880000}"/>
    <cellStyle name="Normal 47 13 6 3 3 3 2" xfId="49053" xr:uid="{00000000-0005-0000-0000-000019880000}"/>
    <cellStyle name="Normal 47 13 6 3 3 4" xfId="21472" xr:uid="{00000000-0005-0000-0000-00001A880000}"/>
    <cellStyle name="Normal 47 13 6 3 3 4 2" xfId="43114" xr:uid="{00000000-0005-0000-0000-00001B880000}"/>
    <cellStyle name="Normal 47 13 6 3 3 5" xfId="37106" xr:uid="{00000000-0005-0000-0000-00001C880000}"/>
    <cellStyle name="Normal 47 13 6 3 4" xfId="16503" xr:uid="{00000000-0005-0000-0000-00001D880000}"/>
    <cellStyle name="Normal 47 13 6 3 4 2" xfId="28473" xr:uid="{00000000-0005-0000-0000-00001E880000}"/>
    <cellStyle name="Normal 47 13 6 3 4 2 2" xfId="50079" xr:uid="{00000000-0005-0000-0000-00001F880000}"/>
    <cellStyle name="Normal 47 13 6 3 4 3" xfId="22506" xr:uid="{00000000-0005-0000-0000-000020880000}"/>
    <cellStyle name="Normal 47 13 6 3 4 3 2" xfId="44143" xr:uid="{00000000-0005-0000-0000-000021880000}"/>
    <cellStyle name="Normal 47 13 6 3 4 4" xfId="38158" xr:uid="{00000000-0005-0000-0000-000022880000}"/>
    <cellStyle name="Normal 47 13 6 3 5" xfId="25491" xr:uid="{00000000-0005-0000-0000-000023880000}"/>
    <cellStyle name="Normal 47 13 6 3 5 2" xfId="47108" xr:uid="{00000000-0005-0000-0000-000024880000}"/>
    <cellStyle name="Normal 47 13 6 3 6" xfId="19524" xr:uid="{00000000-0005-0000-0000-000025880000}"/>
    <cellStyle name="Normal 47 13 6 3 6 2" xfId="41166" xr:uid="{00000000-0005-0000-0000-000026880000}"/>
    <cellStyle name="Normal 47 13 6 3 7" xfId="35152" xr:uid="{00000000-0005-0000-0000-000027880000}"/>
    <cellStyle name="Normal 47 13 6 4" xfId="13754" xr:uid="{00000000-0005-0000-0000-000028880000}"/>
    <cellStyle name="Normal 47 13 6 4 2" xfId="16840" xr:uid="{00000000-0005-0000-0000-000029880000}"/>
    <cellStyle name="Normal 47 13 6 4 2 2" xfId="28809" xr:uid="{00000000-0005-0000-0000-00002A880000}"/>
    <cellStyle name="Normal 47 13 6 4 2 2 2" xfId="50415" xr:uid="{00000000-0005-0000-0000-00002B880000}"/>
    <cellStyle name="Normal 47 13 6 4 2 3" xfId="22842" xr:uid="{00000000-0005-0000-0000-00002C880000}"/>
    <cellStyle name="Normal 47 13 6 4 2 3 2" xfId="44479" xr:uid="{00000000-0005-0000-0000-00002D880000}"/>
    <cellStyle name="Normal 47 13 6 4 2 4" xfId="38495" xr:uid="{00000000-0005-0000-0000-00002E880000}"/>
    <cellStyle name="Normal 47 13 6 4 3" xfId="25827" xr:uid="{00000000-0005-0000-0000-00002F880000}"/>
    <cellStyle name="Normal 47 13 6 4 3 2" xfId="47441" xr:uid="{00000000-0005-0000-0000-000030880000}"/>
    <cellStyle name="Normal 47 13 6 4 4" xfId="19860" xr:uid="{00000000-0005-0000-0000-000031880000}"/>
    <cellStyle name="Normal 47 13 6 4 4 2" xfId="41502" xr:uid="{00000000-0005-0000-0000-000032880000}"/>
    <cellStyle name="Normal 47 13 6 4 5" xfId="35491" xr:uid="{00000000-0005-0000-0000-000033880000}"/>
    <cellStyle name="Normal 47 13 6 5" xfId="14728" xr:uid="{00000000-0005-0000-0000-000034880000}"/>
    <cellStyle name="Normal 47 13 6 5 2" xfId="17813" xr:uid="{00000000-0005-0000-0000-000035880000}"/>
    <cellStyle name="Normal 47 13 6 5 2 2" xfId="29781" xr:uid="{00000000-0005-0000-0000-000036880000}"/>
    <cellStyle name="Normal 47 13 6 5 2 2 2" xfId="51387" xr:uid="{00000000-0005-0000-0000-000037880000}"/>
    <cellStyle name="Normal 47 13 6 5 2 3" xfId="23814" xr:uid="{00000000-0005-0000-0000-000038880000}"/>
    <cellStyle name="Normal 47 13 6 5 2 3 2" xfId="45451" xr:uid="{00000000-0005-0000-0000-000039880000}"/>
    <cellStyle name="Normal 47 13 6 5 2 4" xfId="39468" xr:uid="{00000000-0005-0000-0000-00003A880000}"/>
    <cellStyle name="Normal 47 13 6 5 3" xfId="26799" xr:uid="{00000000-0005-0000-0000-00003B880000}"/>
    <cellStyle name="Normal 47 13 6 5 3 2" xfId="48413" xr:uid="{00000000-0005-0000-0000-00003C880000}"/>
    <cellStyle name="Normal 47 13 6 5 4" xfId="20832" xr:uid="{00000000-0005-0000-0000-00003D880000}"/>
    <cellStyle name="Normal 47 13 6 5 4 2" xfId="42474" xr:uid="{00000000-0005-0000-0000-00003E880000}"/>
    <cellStyle name="Normal 47 13 6 5 5" xfId="36465" xr:uid="{00000000-0005-0000-0000-00003F880000}"/>
    <cellStyle name="Normal 47 13 6 6" xfId="15841" xr:uid="{00000000-0005-0000-0000-000040880000}"/>
    <cellStyle name="Normal 47 13 6 6 2" xfId="27813" xr:uid="{00000000-0005-0000-0000-000041880000}"/>
    <cellStyle name="Normal 47 13 6 6 2 2" xfId="49419" xr:uid="{00000000-0005-0000-0000-000042880000}"/>
    <cellStyle name="Normal 47 13 6 6 3" xfId="21846" xr:uid="{00000000-0005-0000-0000-000043880000}"/>
    <cellStyle name="Normal 47 13 6 6 3 2" xfId="43483" xr:uid="{00000000-0005-0000-0000-000044880000}"/>
    <cellStyle name="Normal 47 13 6 6 4" xfId="37496" xr:uid="{00000000-0005-0000-0000-000045880000}"/>
    <cellStyle name="Normal 47 13 6 7" xfId="24828" xr:uid="{00000000-0005-0000-0000-000046880000}"/>
    <cellStyle name="Normal 47 13 6 7 2" xfId="46448" xr:uid="{00000000-0005-0000-0000-000047880000}"/>
    <cellStyle name="Normal 47 13 6 8" xfId="18861" xr:uid="{00000000-0005-0000-0000-000048880000}"/>
    <cellStyle name="Normal 47 13 6 8 2" xfId="40503" xr:uid="{00000000-0005-0000-0000-000049880000}"/>
    <cellStyle name="Normal 47 13 6 9" xfId="31789" xr:uid="{00000000-0005-0000-0000-00004A880000}"/>
    <cellStyle name="Normal 47 13 7" xfId="8526" xr:uid="{00000000-0005-0000-0000-00004B880000}"/>
    <cellStyle name="Normal 47 13 7 2" xfId="13168" xr:uid="{00000000-0005-0000-0000-00004C880000}"/>
    <cellStyle name="Normal 47 13 7 2 2" xfId="14167" xr:uid="{00000000-0005-0000-0000-00004D880000}"/>
    <cellStyle name="Normal 47 13 7 2 2 2" xfId="17252" xr:uid="{00000000-0005-0000-0000-00004E880000}"/>
    <cellStyle name="Normal 47 13 7 2 2 2 2" xfId="29221" xr:uid="{00000000-0005-0000-0000-00004F880000}"/>
    <cellStyle name="Normal 47 13 7 2 2 2 2 2" xfId="50827" xr:uid="{00000000-0005-0000-0000-000050880000}"/>
    <cellStyle name="Normal 47 13 7 2 2 2 3" xfId="23254" xr:uid="{00000000-0005-0000-0000-000051880000}"/>
    <cellStyle name="Normal 47 13 7 2 2 2 3 2" xfId="44891" xr:uid="{00000000-0005-0000-0000-000052880000}"/>
    <cellStyle name="Normal 47 13 7 2 2 2 4" xfId="38907" xr:uid="{00000000-0005-0000-0000-000053880000}"/>
    <cellStyle name="Normal 47 13 7 2 2 3" xfId="26239" xr:uid="{00000000-0005-0000-0000-000054880000}"/>
    <cellStyle name="Normal 47 13 7 2 2 3 2" xfId="47853" xr:uid="{00000000-0005-0000-0000-000055880000}"/>
    <cellStyle name="Normal 47 13 7 2 2 4" xfId="20272" xr:uid="{00000000-0005-0000-0000-000056880000}"/>
    <cellStyle name="Normal 47 13 7 2 2 4 2" xfId="41914" xr:uid="{00000000-0005-0000-0000-000057880000}"/>
    <cellStyle name="Normal 47 13 7 2 2 5" xfId="35904" xr:uid="{00000000-0005-0000-0000-000058880000}"/>
    <cellStyle name="Normal 47 13 7 2 3" xfId="15141" xr:uid="{00000000-0005-0000-0000-000059880000}"/>
    <cellStyle name="Normal 47 13 7 2 3 2" xfId="18226" xr:uid="{00000000-0005-0000-0000-00005A880000}"/>
    <cellStyle name="Normal 47 13 7 2 3 2 2" xfId="30193" xr:uid="{00000000-0005-0000-0000-00005B880000}"/>
    <cellStyle name="Normal 47 13 7 2 3 2 2 2" xfId="51799" xr:uid="{00000000-0005-0000-0000-00005C880000}"/>
    <cellStyle name="Normal 47 13 7 2 3 2 3" xfId="24226" xr:uid="{00000000-0005-0000-0000-00005D880000}"/>
    <cellStyle name="Normal 47 13 7 2 3 2 3 2" xfId="45863" xr:uid="{00000000-0005-0000-0000-00005E880000}"/>
    <cellStyle name="Normal 47 13 7 2 3 2 4" xfId="39881" xr:uid="{00000000-0005-0000-0000-00005F880000}"/>
    <cellStyle name="Normal 47 13 7 2 3 3" xfId="27211" xr:uid="{00000000-0005-0000-0000-000060880000}"/>
    <cellStyle name="Normal 47 13 7 2 3 3 2" xfId="48825" xr:uid="{00000000-0005-0000-0000-000061880000}"/>
    <cellStyle name="Normal 47 13 7 2 3 4" xfId="21244" xr:uid="{00000000-0005-0000-0000-000062880000}"/>
    <cellStyle name="Normal 47 13 7 2 3 4 2" xfId="42886" xr:uid="{00000000-0005-0000-0000-000063880000}"/>
    <cellStyle name="Normal 47 13 7 2 3 5" xfId="36878" xr:uid="{00000000-0005-0000-0000-000064880000}"/>
    <cellStyle name="Normal 47 13 7 2 4" xfId="16275" xr:uid="{00000000-0005-0000-0000-000065880000}"/>
    <cellStyle name="Normal 47 13 7 2 4 2" xfId="28245" xr:uid="{00000000-0005-0000-0000-000066880000}"/>
    <cellStyle name="Normal 47 13 7 2 4 2 2" xfId="49851" xr:uid="{00000000-0005-0000-0000-000067880000}"/>
    <cellStyle name="Normal 47 13 7 2 4 3" xfId="22278" xr:uid="{00000000-0005-0000-0000-000068880000}"/>
    <cellStyle name="Normal 47 13 7 2 4 3 2" xfId="43915" xr:uid="{00000000-0005-0000-0000-000069880000}"/>
    <cellStyle name="Normal 47 13 7 2 4 4" xfId="37930" xr:uid="{00000000-0005-0000-0000-00006A880000}"/>
    <cellStyle name="Normal 47 13 7 2 5" xfId="25263" xr:uid="{00000000-0005-0000-0000-00006B880000}"/>
    <cellStyle name="Normal 47 13 7 2 5 2" xfId="46880" xr:uid="{00000000-0005-0000-0000-00006C880000}"/>
    <cellStyle name="Normal 47 13 7 2 6" xfId="19296" xr:uid="{00000000-0005-0000-0000-00006D880000}"/>
    <cellStyle name="Normal 47 13 7 2 6 2" xfId="40938" xr:uid="{00000000-0005-0000-0000-00006E880000}"/>
    <cellStyle name="Normal 47 13 7 2 7" xfId="34924" xr:uid="{00000000-0005-0000-0000-00006F880000}"/>
    <cellStyle name="Normal 47 13 7 3" xfId="13488" xr:uid="{00000000-0005-0000-0000-000070880000}"/>
    <cellStyle name="Normal 47 13 7 3 2" xfId="14487" xr:uid="{00000000-0005-0000-0000-000071880000}"/>
    <cellStyle name="Normal 47 13 7 3 2 2" xfId="17572" xr:uid="{00000000-0005-0000-0000-000072880000}"/>
    <cellStyle name="Normal 47 13 7 3 2 2 2" xfId="29541" xr:uid="{00000000-0005-0000-0000-000073880000}"/>
    <cellStyle name="Normal 47 13 7 3 2 2 2 2" xfId="51147" xr:uid="{00000000-0005-0000-0000-000074880000}"/>
    <cellStyle name="Normal 47 13 7 3 2 2 3" xfId="23574" xr:uid="{00000000-0005-0000-0000-000075880000}"/>
    <cellStyle name="Normal 47 13 7 3 2 2 3 2" xfId="45211" xr:uid="{00000000-0005-0000-0000-000076880000}"/>
    <cellStyle name="Normal 47 13 7 3 2 2 4" xfId="39227" xr:uid="{00000000-0005-0000-0000-000077880000}"/>
    <cellStyle name="Normal 47 13 7 3 2 3" xfId="26559" xr:uid="{00000000-0005-0000-0000-000078880000}"/>
    <cellStyle name="Normal 47 13 7 3 2 3 2" xfId="48173" xr:uid="{00000000-0005-0000-0000-000079880000}"/>
    <cellStyle name="Normal 47 13 7 3 2 4" xfId="20592" xr:uid="{00000000-0005-0000-0000-00007A880000}"/>
    <cellStyle name="Normal 47 13 7 3 2 4 2" xfId="42234" xr:uid="{00000000-0005-0000-0000-00007B880000}"/>
    <cellStyle name="Normal 47 13 7 3 2 5" xfId="36224" xr:uid="{00000000-0005-0000-0000-00007C880000}"/>
    <cellStyle name="Normal 47 13 7 3 3" xfId="15461" xr:uid="{00000000-0005-0000-0000-00007D880000}"/>
    <cellStyle name="Normal 47 13 7 3 3 2" xfId="18546" xr:uid="{00000000-0005-0000-0000-00007E880000}"/>
    <cellStyle name="Normal 47 13 7 3 3 2 2" xfId="30513" xr:uid="{00000000-0005-0000-0000-00007F880000}"/>
    <cellStyle name="Normal 47 13 7 3 3 2 2 2" xfId="52119" xr:uid="{00000000-0005-0000-0000-000080880000}"/>
    <cellStyle name="Normal 47 13 7 3 3 2 3" xfId="24546" xr:uid="{00000000-0005-0000-0000-000081880000}"/>
    <cellStyle name="Normal 47 13 7 3 3 2 3 2" xfId="46183" xr:uid="{00000000-0005-0000-0000-000082880000}"/>
    <cellStyle name="Normal 47 13 7 3 3 2 4" xfId="40201" xr:uid="{00000000-0005-0000-0000-000083880000}"/>
    <cellStyle name="Normal 47 13 7 3 3 3" xfId="27531" xr:uid="{00000000-0005-0000-0000-000084880000}"/>
    <cellStyle name="Normal 47 13 7 3 3 3 2" xfId="49145" xr:uid="{00000000-0005-0000-0000-000085880000}"/>
    <cellStyle name="Normal 47 13 7 3 3 4" xfId="21564" xr:uid="{00000000-0005-0000-0000-000086880000}"/>
    <cellStyle name="Normal 47 13 7 3 3 4 2" xfId="43206" xr:uid="{00000000-0005-0000-0000-000087880000}"/>
    <cellStyle name="Normal 47 13 7 3 3 5" xfId="37198" xr:uid="{00000000-0005-0000-0000-000088880000}"/>
    <cellStyle name="Normal 47 13 7 3 4" xfId="16595" xr:uid="{00000000-0005-0000-0000-000089880000}"/>
    <cellStyle name="Normal 47 13 7 3 4 2" xfId="28565" xr:uid="{00000000-0005-0000-0000-00008A880000}"/>
    <cellStyle name="Normal 47 13 7 3 4 2 2" xfId="50171" xr:uid="{00000000-0005-0000-0000-00008B880000}"/>
    <cellStyle name="Normal 47 13 7 3 4 3" xfId="22598" xr:uid="{00000000-0005-0000-0000-00008C880000}"/>
    <cellStyle name="Normal 47 13 7 3 4 3 2" xfId="44235" xr:uid="{00000000-0005-0000-0000-00008D880000}"/>
    <cellStyle name="Normal 47 13 7 3 4 4" xfId="38250" xr:uid="{00000000-0005-0000-0000-00008E880000}"/>
    <cellStyle name="Normal 47 13 7 3 5" xfId="25583" xr:uid="{00000000-0005-0000-0000-00008F880000}"/>
    <cellStyle name="Normal 47 13 7 3 5 2" xfId="47200" xr:uid="{00000000-0005-0000-0000-000090880000}"/>
    <cellStyle name="Normal 47 13 7 3 6" xfId="19616" xr:uid="{00000000-0005-0000-0000-000091880000}"/>
    <cellStyle name="Normal 47 13 7 3 6 2" xfId="41258" xr:uid="{00000000-0005-0000-0000-000092880000}"/>
    <cellStyle name="Normal 47 13 7 3 7" xfId="35244" xr:uid="{00000000-0005-0000-0000-000093880000}"/>
    <cellStyle name="Normal 47 13 7 4" xfId="13846" xr:uid="{00000000-0005-0000-0000-000094880000}"/>
    <cellStyle name="Normal 47 13 7 4 2" xfId="16932" xr:uid="{00000000-0005-0000-0000-000095880000}"/>
    <cellStyle name="Normal 47 13 7 4 2 2" xfId="28901" xr:uid="{00000000-0005-0000-0000-000096880000}"/>
    <cellStyle name="Normal 47 13 7 4 2 2 2" xfId="50507" xr:uid="{00000000-0005-0000-0000-000097880000}"/>
    <cellStyle name="Normal 47 13 7 4 2 3" xfId="22934" xr:uid="{00000000-0005-0000-0000-000098880000}"/>
    <cellStyle name="Normal 47 13 7 4 2 3 2" xfId="44571" xr:uid="{00000000-0005-0000-0000-000099880000}"/>
    <cellStyle name="Normal 47 13 7 4 2 4" xfId="38587" xr:uid="{00000000-0005-0000-0000-00009A880000}"/>
    <cellStyle name="Normal 47 13 7 4 3" xfId="25919" xr:uid="{00000000-0005-0000-0000-00009B880000}"/>
    <cellStyle name="Normal 47 13 7 4 3 2" xfId="47533" xr:uid="{00000000-0005-0000-0000-00009C880000}"/>
    <cellStyle name="Normal 47 13 7 4 4" xfId="19952" xr:uid="{00000000-0005-0000-0000-00009D880000}"/>
    <cellStyle name="Normal 47 13 7 4 4 2" xfId="41594" xr:uid="{00000000-0005-0000-0000-00009E880000}"/>
    <cellStyle name="Normal 47 13 7 4 5" xfId="35583" xr:uid="{00000000-0005-0000-0000-00009F880000}"/>
    <cellStyle name="Normal 47 13 7 5" xfId="14820" xr:uid="{00000000-0005-0000-0000-0000A0880000}"/>
    <cellStyle name="Normal 47 13 7 5 2" xfId="17905" xr:uid="{00000000-0005-0000-0000-0000A1880000}"/>
    <cellStyle name="Normal 47 13 7 5 2 2" xfId="29873" xr:uid="{00000000-0005-0000-0000-0000A2880000}"/>
    <cellStyle name="Normal 47 13 7 5 2 2 2" xfId="51479" xr:uid="{00000000-0005-0000-0000-0000A3880000}"/>
    <cellStyle name="Normal 47 13 7 5 2 3" xfId="23906" xr:uid="{00000000-0005-0000-0000-0000A4880000}"/>
    <cellStyle name="Normal 47 13 7 5 2 3 2" xfId="45543" xr:uid="{00000000-0005-0000-0000-0000A5880000}"/>
    <cellStyle name="Normal 47 13 7 5 2 4" xfId="39560" xr:uid="{00000000-0005-0000-0000-0000A6880000}"/>
    <cellStyle name="Normal 47 13 7 5 3" xfId="26891" xr:uid="{00000000-0005-0000-0000-0000A7880000}"/>
    <cellStyle name="Normal 47 13 7 5 3 2" xfId="48505" xr:uid="{00000000-0005-0000-0000-0000A8880000}"/>
    <cellStyle name="Normal 47 13 7 5 4" xfId="20924" xr:uid="{00000000-0005-0000-0000-0000A9880000}"/>
    <cellStyle name="Normal 47 13 7 5 4 2" xfId="42566" xr:uid="{00000000-0005-0000-0000-0000AA880000}"/>
    <cellStyle name="Normal 47 13 7 5 5" xfId="36557" xr:uid="{00000000-0005-0000-0000-0000AB880000}"/>
    <cellStyle name="Normal 47 13 7 6" xfId="15933" xr:uid="{00000000-0005-0000-0000-0000AC880000}"/>
    <cellStyle name="Normal 47 13 7 6 2" xfId="27905" xr:uid="{00000000-0005-0000-0000-0000AD880000}"/>
    <cellStyle name="Normal 47 13 7 6 2 2" xfId="49511" xr:uid="{00000000-0005-0000-0000-0000AE880000}"/>
    <cellStyle name="Normal 47 13 7 6 3" xfId="21938" xr:uid="{00000000-0005-0000-0000-0000AF880000}"/>
    <cellStyle name="Normal 47 13 7 6 3 2" xfId="43575" xr:uid="{00000000-0005-0000-0000-0000B0880000}"/>
    <cellStyle name="Normal 47 13 7 6 4" xfId="37588" xr:uid="{00000000-0005-0000-0000-0000B1880000}"/>
    <cellStyle name="Normal 47 13 7 7" xfId="24920" xr:uid="{00000000-0005-0000-0000-0000B2880000}"/>
    <cellStyle name="Normal 47 13 7 7 2" xfId="46540" xr:uid="{00000000-0005-0000-0000-0000B3880000}"/>
    <cellStyle name="Normal 47 13 7 8" xfId="18953" xr:uid="{00000000-0005-0000-0000-0000B4880000}"/>
    <cellStyle name="Normal 47 13 7 8 2" xfId="40595" xr:uid="{00000000-0005-0000-0000-0000B5880000}"/>
    <cellStyle name="Normal 47 13 7 9" xfId="31994" xr:uid="{00000000-0005-0000-0000-0000B6880000}"/>
    <cellStyle name="Normal 47 13 8" xfId="12910" xr:uid="{00000000-0005-0000-0000-0000B7880000}"/>
    <cellStyle name="Normal 47 13 8 2" xfId="13909" xr:uid="{00000000-0005-0000-0000-0000B8880000}"/>
    <cellStyle name="Normal 47 13 8 2 2" xfId="16994" xr:uid="{00000000-0005-0000-0000-0000B9880000}"/>
    <cellStyle name="Normal 47 13 8 2 2 2" xfId="28963" xr:uid="{00000000-0005-0000-0000-0000BA880000}"/>
    <cellStyle name="Normal 47 13 8 2 2 2 2" xfId="50569" xr:uid="{00000000-0005-0000-0000-0000BB880000}"/>
    <cellStyle name="Normal 47 13 8 2 2 3" xfId="22996" xr:uid="{00000000-0005-0000-0000-0000BC880000}"/>
    <cellStyle name="Normal 47 13 8 2 2 3 2" xfId="44633" xr:uid="{00000000-0005-0000-0000-0000BD880000}"/>
    <cellStyle name="Normal 47 13 8 2 2 4" xfId="38649" xr:uid="{00000000-0005-0000-0000-0000BE880000}"/>
    <cellStyle name="Normal 47 13 8 2 3" xfId="25981" xr:uid="{00000000-0005-0000-0000-0000BF880000}"/>
    <cellStyle name="Normal 47 13 8 2 3 2" xfId="47595" xr:uid="{00000000-0005-0000-0000-0000C0880000}"/>
    <cellStyle name="Normal 47 13 8 2 4" xfId="20014" xr:uid="{00000000-0005-0000-0000-0000C1880000}"/>
    <cellStyle name="Normal 47 13 8 2 4 2" xfId="41656" xr:uid="{00000000-0005-0000-0000-0000C2880000}"/>
    <cellStyle name="Normal 47 13 8 2 5" xfId="35646" xr:uid="{00000000-0005-0000-0000-0000C3880000}"/>
    <cellStyle name="Normal 47 13 8 3" xfId="14883" xr:uid="{00000000-0005-0000-0000-0000C4880000}"/>
    <cellStyle name="Normal 47 13 8 3 2" xfId="17968" xr:uid="{00000000-0005-0000-0000-0000C5880000}"/>
    <cellStyle name="Normal 47 13 8 3 2 2" xfId="29935" xr:uid="{00000000-0005-0000-0000-0000C6880000}"/>
    <cellStyle name="Normal 47 13 8 3 2 2 2" xfId="51541" xr:uid="{00000000-0005-0000-0000-0000C7880000}"/>
    <cellStyle name="Normal 47 13 8 3 2 3" xfId="23968" xr:uid="{00000000-0005-0000-0000-0000C8880000}"/>
    <cellStyle name="Normal 47 13 8 3 2 3 2" xfId="45605" xr:uid="{00000000-0005-0000-0000-0000C9880000}"/>
    <cellStyle name="Normal 47 13 8 3 2 4" xfId="39623" xr:uid="{00000000-0005-0000-0000-0000CA880000}"/>
    <cellStyle name="Normal 47 13 8 3 3" xfId="26953" xr:uid="{00000000-0005-0000-0000-0000CB880000}"/>
    <cellStyle name="Normal 47 13 8 3 3 2" xfId="48567" xr:uid="{00000000-0005-0000-0000-0000CC880000}"/>
    <cellStyle name="Normal 47 13 8 3 4" xfId="20986" xr:uid="{00000000-0005-0000-0000-0000CD880000}"/>
    <cellStyle name="Normal 47 13 8 3 4 2" xfId="42628" xr:uid="{00000000-0005-0000-0000-0000CE880000}"/>
    <cellStyle name="Normal 47 13 8 3 5" xfId="36620" xr:uid="{00000000-0005-0000-0000-0000CF880000}"/>
    <cellStyle name="Normal 47 13 8 4" xfId="16017" xr:uid="{00000000-0005-0000-0000-0000D0880000}"/>
    <cellStyle name="Normal 47 13 8 4 2" xfId="27987" xr:uid="{00000000-0005-0000-0000-0000D1880000}"/>
    <cellStyle name="Normal 47 13 8 4 2 2" xfId="49593" xr:uid="{00000000-0005-0000-0000-0000D2880000}"/>
    <cellStyle name="Normal 47 13 8 4 3" xfId="22020" xr:uid="{00000000-0005-0000-0000-0000D3880000}"/>
    <cellStyle name="Normal 47 13 8 4 3 2" xfId="43657" xr:uid="{00000000-0005-0000-0000-0000D4880000}"/>
    <cellStyle name="Normal 47 13 8 4 4" xfId="37672" xr:uid="{00000000-0005-0000-0000-0000D5880000}"/>
    <cellStyle name="Normal 47 13 8 5" xfId="25005" xr:uid="{00000000-0005-0000-0000-0000D6880000}"/>
    <cellStyle name="Normal 47 13 8 5 2" xfId="46622" xr:uid="{00000000-0005-0000-0000-0000D7880000}"/>
    <cellStyle name="Normal 47 13 8 6" xfId="19038" xr:uid="{00000000-0005-0000-0000-0000D8880000}"/>
    <cellStyle name="Normal 47 13 8 6 2" xfId="40680" xr:uid="{00000000-0005-0000-0000-0000D9880000}"/>
    <cellStyle name="Normal 47 13 8 7" xfId="34666" xr:uid="{00000000-0005-0000-0000-0000DA880000}"/>
    <cellStyle name="Normal 47 13 9" xfId="13230" xr:uid="{00000000-0005-0000-0000-0000DB880000}"/>
    <cellStyle name="Normal 47 13 9 2" xfId="14229" xr:uid="{00000000-0005-0000-0000-0000DC880000}"/>
    <cellStyle name="Normal 47 13 9 2 2" xfId="17314" xr:uid="{00000000-0005-0000-0000-0000DD880000}"/>
    <cellStyle name="Normal 47 13 9 2 2 2" xfId="29283" xr:uid="{00000000-0005-0000-0000-0000DE880000}"/>
    <cellStyle name="Normal 47 13 9 2 2 2 2" xfId="50889" xr:uid="{00000000-0005-0000-0000-0000DF880000}"/>
    <cellStyle name="Normal 47 13 9 2 2 3" xfId="23316" xr:uid="{00000000-0005-0000-0000-0000E0880000}"/>
    <cellStyle name="Normal 47 13 9 2 2 3 2" xfId="44953" xr:uid="{00000000-0005-0000-0000-0000E1880000}"/>
    <cellStyle name="Normal 47 13 9 2 2 4" xfId="38969" xr:uid="{00000000-0005-0000-0000-0000E2880000}"/>
    <cellStyle name="Normal 47 13 9 2 3" xfId="26301" xr:uid="{00000000-0005-0000-0000-0000E3880000}"/>
    <cellStyle name="Normal 47 13 9 2 3 2" xfId="47915" xr:uid="{00000000-0005-0000-0000-0000E4880000}"/>
    <cellStyle name="Normal 47 13 9 2 4" xfId="20334" xr:uid="{00000000-0005-0000-0000-0000E5880000}"/>
    <cellStyle name="Normal 47 13 9 2 4 2" xfId="41976" xr:uid="{00000000-0005-0000-0000-0000E6880000}"/>
    <cellStyle name="Normal 47 13 9 2 5" xfId="35966" xr:uid="{00000000-0005-0000-0000-0000E7880000}"/>
    <cellStyle name="Normal 47 13 9 3" xfId="15203" xr:uid="{00000000-0005-0000-0000-0000E8880000}"/>
    <cellStyle name="Normal 47 13 9 3 2" xfId="18288" xr:uid="{00000000-0005-0000-0000-0000E9880000}"/>
    <cellStyle name="Normal 47 13 9 3 2 2" xfId="30255" xr:uid="{00000000-0005-0000-0000-0000EA880000}"/>
    <cellStyle name="Normal 47 13 9 3 2 2 2" xfId="51861" xr:uid="{00000000-0005-0000-0000-0000EB880000}"/>
    <cellStyle name="Normal 47 13 9 3 2 3" xfId="24288" xr:uid="{00000000-0005-0000-0000-0000EC880000}"/>
    <cellStyle name="Normal 47 13 9 3 2 3 2" xfId="45925" xr:uid="{00000000-0005-0000-0000-0000ED880000}"/>
    <cellStyle name="Normal 47 13 9 3 2 4" xfId="39943" xr:uid="{00000000-0005-0000-0000-0000EE880000}"/>
    <cellStyle name="Normal 47 13 9 3 3" xfId="27273" xr:uid="{00000000-0005-0000-0000-0000EF880000}"/>
    <cellStyle name="Normal 47 13 9 3 3 2" xfId="48887" xr:uid="{00000000-0005-0000-0000-0000F0880000}"/>
    <cellStyle name="Normal 47 13 9 3 4" xfId="21306" xr:uid="{00000000-0005-0000-0000-0000F1880000}"/>
    <cellStyle name="Normal 47 13 9 3 4 2" xfId="42948" xr:uid="{00000000-0005-0000-0000-0000F2880000}"/>
    <cellStyle name="Normal 47 13 9 3 5" xfId="36940" xr:uid="{00000000-0005-0000-0000-0000F3880000}"/>
    <cellStyle name="Normal 47 13 9 4" xfId="16337" xr:uid="{00000000-0005-0000-0000-0000F4880000}"/>
    <cellStyle name="Normal 47 13 9 4 2" xfId="28307" xr:uid="{00000000-0005-0000-0000-0000F5880000}"/>
    <cellStyle name="Normal 47 13 9 4 2 2" xfId="49913" xr:uid="{00000000-0005-0000-0000-0000F6880000}"/>
    <cellStyle name="Normal 47 13 9 4 3" xfId="22340" xr:uid="{00000000-0005-0000-0000-0000F7880000}"/>
    <cellStyle name="Normal 47 13 9 4 3 2" xfId="43977" xr:uid="{00000000-0005-0000-0000-0000F8880000}"/>
    <cellStyle name="Normal 47 13 9 4 4" xfId="37992" xr:uid="{00000000-0005-0000-0000-0000F9880000}"/>
    <cellStyle name="Normal 47 13 9 5" xfId="25325" xr:uid="{00000000-0005-0000-0000-0000FA880000}"/>
    <cellStyle name="Normal 47 13 9 5 2" xfId="46942" xr:uid="{00000000-0005-0000-0000-0000FB880000}"/>
    <cellStyle name="Normal 47 13 9 6" xfId="19358" xr:uid="{00000000-0005-0000-0000-0000FC880000}"/>
    <cellStyle name="Normal 47 13 9 6 2" xfId="41000" xr:uid="{00000000-0005-0000-0000-0000FD880000}"/>
    <cellStyle name="Normal 47 13 9 7" xfId="34986" xr:uid="{00000000-0005-0000-0000-0000FE880000}"/>
    <cellStyle name="Normal 47 14" xfId="5743" xr:uid="{00000000-0005-0000-0000-0000FF880000}"/>
    <cellStyle name="Normal 47 14 10" xfId="13588" xr:uid="{00000000-0005-0000-0000-000000890000}"/>
    <cellStyle name="Normal 47 14 10 2" xfId="16674" xr:uid="{00000000-0005-0000-0000-000001890000}"/>
    <cellStyle name="Normal 47 14 10 2 2" xfId="28644" xr:uid="{00000000-0005-0000-0000-000002890000}"/>
    <cellStyle name="Normal 47 14 10 2 2 2" xfId="50250" xr:uid="{00000000-0005-0000-0000-000003890000}"/>
    <cellStyle name="Normal 47 14 10 2 3" xfId="22677" xr:uid="{00000000-0005-0000-0000-000004890000}"/>
    <cellStyle name="Normal 47 14 10 2 3 2" xfId="44314" xr:uid="{00000000-0005-0000-0000-000005890000}"/>
    <cellStyle name="Normal 47 14 10 2 4" xfId="38329" xr:uid="{00000000-0005-0000-0000-000006890000}"/>
    <cellStyle name="Normal 47 14 10 3" xfId="25662" xr:uid="{00000000-0005-0000-0000-000007890000}"/>
    <cellStyle name="Normal 47 14 10 3 2" xfId="47276" xr:uid="{00000000-0005-0000-0000-000008890000}"/>
    <cellStyle name="Normal 47 14 10 4" xfId="19695" xr:uid="{00000000-0005-0000-0000-000009890000}"/>
    <cellStyle name="Normal 47 14 10 4 2" xfId="41337" xr:uid="{00000000-0005-0000-0000-00000A890000}"/>
    <cellStyle name="Normal 47 14 10 5" xfId="35325" xr:uid="{00000000-0005-0000-0000-00000B890000}"/>
    <cellStyle name="Normal 47 14 11" xfId="14563" xr:uid="{00000000-0005-0000-0000-00000C890000}"/>
    <cellStyle name="Normal 47 14 11 2" xfId="17648" xr:uid="{00000000-0005-0000-0000-00000D890000}"/>
    <cellStyle name="Normal 47 14 11 2 2" xfId="29616" xr:uid="{00000000-0005-0000-0000-00000E890000}"/>
    <cellStyle name="Normal 47 14 11 2 2 2" xfId="51222" xr:uid="{00000000-0005-0000-0000-00000F890000}"/>
    <cellStyle name="Normal 47 14 11 2 3" xfId="23649" xr:uid="{00000000-0005-0000-0000-000010890000}"/>
    <cellStyle name="Normal 47 14 11 2 3 2" xfId="45286" xr:uid="{00000000-0005-0000-0000-000011890000}"/>
    <cellStyle name="Normal 47 14 11 2 4" xfId="39303" xr:uid="{00000000-0005-0000-0000-000012890000}"/>
    <cellStyle name="Normal 47 14 11 3" xfId="26634" xr:uid="{00000000-0005-0000-0000-000013890000}"/>
    <cellStyle name="Normal 47 14 11 3 2" xfId="48248" xr:uid="{00000000-0005-0000-0000-000014890000}"/>
    <cellStyle name="Normal 47 14 11 4" xfId="20667" xr:uid="{00000000-0005-0000-0000-000015890000}"/>
    <cellStyle name="Normal 47 14 11 4 2" xfId="42309" xr:uid="{00000000-0005-0000-0000-000016890000}"/>
    <cellStyle name="Normal 47 14 11 5" xfId="36300" xr:uid="{00000000-0005-0000-0000-000017890000}"/>
    <cellStyle name="Normal 47 14 12" xfId="15676" xr:uid="{00000000-0005-0000-0000-000018890000}"/>
    <cellStyle name="Normal 47 14 12 2" xfId="27648" xr:uid="{00000000-0005-0000-0000-000019890000}"/>
    <cellStyle name="Normal 47 14 12 2 2" xfId="49254" xr:uid="{00000000-0005-0000-0000-00001A890000}"/>
    <cellStyle name="Normal 47 14 12 3" xfId="21681" xr:uid="{00000000-0005-0000-0000-00001B890000}"/>
    <cellStyle name="Normal 47 14 12 3 2" xfId="43318" xr:uid="{00000000-0005-0000-0000-00001C890000}"/>
    <cellStyle name="Normal 47 14 12 4" xfId="37331" xr:uid="{00000000-0005-0000-0000-00001D890000}"/>
    <cellStyle name="Normal 47 14 13" xfId="24663" xr:uid="{00000000-0005-0000-0000-00001E890000}"/>
    <cellStyle name="Normal 47 14 13 2" xfId="46283" xr:uid="{00000000-0005-0000-0000-00001F890000}"/>
    <cellStyle name="Normal 47 14 14" xfId="18696" xr:uid="{00000000-0005-0000-0000-000020890000}"/>
    <cellStyle name="Normal 47 14 14 2" xfId="40338" xr:uid="{00000000-0005-0000-0000-000021890000}"/>
    <cellStyle name="Normal 47 14 15" xfId="31261" xr:uid="{00000000-0005-0000-0000-000022890000}"/>
    <cellStyle name="Normal 47 14 2" xfId="7310" xr:uid="{00000000-0005-0000-0000-000023890000}"/>
    <cellStyle name="Normal 47 14 2 2" xfId="13000" xr:uid="{00000000-0005-0000-0000-000024890000}"/>
    <cellStyle name="Normal 47 14 2 2 2" xfId="13999" xr:uid="{00000000-0005-0000-0000-000025890000}"/>
    <cellStyle name="Normal 47 14 2 2 2 2" xfId="17084" xr:uid="{00000000-0005-0000-0000-000026890000}"/>
    <cellStyle name="Normal 47 14 2 2 2 2 2" xfId="29053" xr:uid="{00000000-0005-0000-0000-000027890000}"/>
    <cellStyle name="Normal 47 14 2 2 2 2 2 2" xfId="50659" xr:uid="{00000000-0005-0000-0000-000028890000}"/>
    <cellStyle name="Normal 47 14 2 2 2 2 3" xfId="23086" xr:uid="{00000000-0005-0000-0000-000029890000}"/>
    <cellStyle name="Normal 47 14 2 2 2 2 3 2" xfId="44723" xr:uid="{00000000-0005-0000-0000-00002A890000}"/>
    <cellStyle name="Normal 47 14 2 2 2 2 4" xfId="38739" xr:uid="{00000000-0005-0000-0000-00002B890000}"/>
    <cellStyle name="Normal 47 14 2 2 2 3" xfId="26071" xr:uid="{00000000-0005-0000-0000-00002C890000}"/>
    <cellStyle name="Normal 47 14 2 2 2 3 2" xfId="47685" xr:uid="{00000000-0005-0000-0000-00002D890000}"/>
    <cellStyle name="Normal 47 14 2 2 2 4" xfId="20104" xr:uid="{00000000-0005-0000-0000-00002E890000}"/>
    <cellStyle name="Normal 47 14 2 2 2 4 2" xfId="41746" xr:uid="{00000000-0005-0000-0000-00002F890000}"/>
    <cellStyle name="Normal 47 14 2 2 2 5" xfId="35736" xr:uid="{00000000-0005-0000-0000-000030890000}"/>
    <cellStyle name="Normal 47 14 2 2 3" xfId="14973" xr:uid="{00000000-0005-0000-0000-000031890000}"/>
    <cellStyle name="Normal 47 14 2 2 3 2" xfId="18058" xr:uid="{00000000-0005-0000-0000-000032890000}"/>
    <cellStyle name="Normal 47 14 2 2 3 2 2" xfId="30025" xr:uid="{00000000-0005-0000-0000-000033890000}"/>
    <cellStyle name="Normal 47 14 2 2 3 2 2 2" xfId="51631" xr:uid="{00000000-0005-0000-0000-000034890000}"/>
    <cellStyle name="Normal 47 14 2 2 3 2 3" xfId="24058" xr:uid="{00000000-0005-0000-0000-000035890000}"/>
    <cellStyle name="Normal 47 14 2 2 3 2 3 2" xfId="45695" xr:uid="{00000000-0005-0000-0000-000036890000}"/>
    <cellStyle name="Normal 47 14 2 2 3 2 4" xfId="39713" xr:uid="{00000000-0005-0000-0000-000037890000}"/>
    <cellStyle name="Normal 47 14 2 2 3 3" xfId="27043" xr:uid="{00000000-0005-0000-0000-000038890000}"/>
    <cellStyle name="Normal 47 14 2 2 3 3 2" xfId="48657" xr:uid="{00000000-0005-0000-0000-000039890000}"/>
    <cellStyle name="Normal 47 14 2 2 3 4" xfId="21076" xr:uid="{00000000-0005-0000-0000-00003A890000}"/>
    <cellStyle name="Normal 47 14 2 2 3 4 2" xfId="42718" xr:uid="{00000000-0005-0000-0000-00003B890000}"/>
    <cellStyle name="Normal 47 14 2 2 3 5" xfId="36710" xr:uid="{00000000-0005-0000-0000-00003C890000}"/>
    <cellStyle name="Normal 47 14 2 2 4" xfId="16107" xr:uid="{00000000-0005-0000-0000-00003D890000}"/>
    <cellStyle name="Normal 47 14 2 2 4 2" xfId="28077" xr:uid="{00000000-0005-0000-0000-00003E890000}"/>
    <cellStyle name="Normal 47 14 2 2 4 2 2" xfId="49683" xr:uid="{00000000-0005-0000-0000-00003F890000}"/>
    <cellStyle name="Normal 47 14 2 2 4 3" xfId="22110" xr:uid="{00000000-0005-0000-0000-000040890000}"/>
    <cellStyle name="Normal 47 14 2 2 4 3 2" xfId="43747" xr:uid="{00000000-0005-0000-0000-000041890000}"/>
    <cellStyle name="Normal 47 14 2 2 4 4" xfId="37762" xr:uid="{00000000-0005-0000-0000-000042890000}"/>
    <cellStyle name="Normal 47 14 2 2 5" xfId="25095" xr:uid="{00000000-0005-0000-0000-000043890000}"/>
    <cellStyle name="Normal 47 14 2 2 5 2" xfId="46712" xr:uid="{00000000-0005-0000-0000-000044890000}"/>
    <cellStyle name="Normal 47 14 2 2 6" xfId="19128" xr:uid="{00000000-0005-0000-0000-000045890000}"/>
    <cellStyle name="Normal 47 14 2 2 6 2" xfId="40770" xr:uid="{00000000-0005-0000-0000-000046890000}"/>
    <cellStyle name="Normal 47 14 2 2 7" xfId="34756" xr:uid="{00000000-0005-0000-0000-000047890000}"/>
    <cellStyle name="Normal 47 14 2 3" xfId="13320" xr:uid="{00000000-0005-0000-0000-000048890000}"/>
    <cellStyle name="Normal 47 14 2 3 2" xfId="14319" xr:uid="{00000000-0005-0000-0000-000049890000}"/>
    <cellStyle name="Normal 47 14 2 3 2 2" xfId="17404" xr:uid="{00000000-0005-0000-0000-00004A890000}"/>
    <cellStyle name="Normal 47 14 2 3 2 2 2" xfId="29373" xr:uid="{00000000-0005-0000-0000-00004B890000}"/>
    <cellStyle name="Normal 47 14 2 3 2 2 2 2" xfId="50979" xr:uid="{00000000-0005-0000-0000-00004C890000}"/>
    <cellStyle name="Normal 47 14 2 3 2 2 3" xfId="23406" xr:uid="{00000000-0005-0000-0000-00004D890000}"/>
    <cellStyle name="Normal 47 14 2 3 2 2 3 2" xfId="45043" xr:uid="{00000000-0005-0000-0000-00004E890000}"/>
    <cellStyle name="Normal 47 14 2 3 2 2 4" xfId="39059" xr:uid="{00000000-0005-0000-0000-00004F890000}"/>
    <cellStyle name="Normal 47 14 2 3 2 3" xfId="26391" xr:uid="{00000000-0005-0000-0000-000050890000}"/>
    <cellStyle name="Normal 47 14 2 3 2 3 2" xfId="48005" xr:uid="{00000000-0005-0000-0000-000051890000}"/>
    <cellStyle name="Normal 47 14 2 3 2 4" xfId="20424" xr:uid="{00000000-0005-0000-0000-000052890000}"/>
    <cellStyle name="Normal 47 14 2 3 2 4 2" xfId="42066" xr:uid="{00000000-0005-0000-0000-000053890000}"/>
    <cellStyle name="Normal 47 14 2 3 2 5" xfId="36056" xr:uid="{00000000-0005-0000-0000-000054890000}"/>
    <cellStyle name="Normal 47 14 2 3 3" xfId="15293" xr:uid="{00000000-0005-0000-0000-000055890000}"/>
    <cellStyle name="Normal 47 14 2 3 3 2" xfId="18378" xr:uid="{00000000-0005-0000-0000-000056890000}"/>
    <cellStyle name="Normal 47 14 2 3 3 2 2" xfId="30345" xr:uid="{00000000-0005-0000-0000-000057890000}"/>
    <cellStyle name="Normal 47 14 2 3 3 2 2 2" xfId="51951" xr:uid="{00000000-0005-0000-0000-000058890000}"/>
    <cellStyle name="Normal 47 14 2 3 3 2 3" xfId="24378" xr:uid="{00000000-0005-0000-0000-000059890000}"/>
    <cellStyle name="Normal 47 14 2 3 3 2 3 2" xfId="46015" xr:uid="{00000000-0005-0000-0000-00005A890000}"/>
    <cellStyle name="Normal 47 14 2 3 3 2 4" xfId="40033" xr:uid="{00000000-0005-0000-0000-00005B890000}"/>
    <cellStyle name="Normal 47 14 2 3 3 3" xfId="27363" xr:uid="{00000000-0005-0000-0000-00005C890000}"/>
    <cellStyle name="Normal 47 14 2 3 3 3 2" xfId="48977" xr:uid="{00000000-0005-0000-0000-00005D890000}"/>
    <cellStyle name="Normal 47 14 2 3 3 4" xfId="21396" xr:uid="{00000000-0005-0000-0000-00005E890000}"/>
    <cellStyle name="Normal 47 14 2 3 3 4 2" xfId="43038" xr:uid="{00000000-0005-0000-0000-00005F890000}"/>
    <cellStyle name="Normal 47 14 2 3 3 5" xfId="37030" xr:uid="{00000000-0005-0000-0000-000060890000}"/>
    <cellStyle name="Normal 47 14 2 3 4" xfId="16427" xr:uid="{00000000-0005-0000-0000-000061890000}"/>
    <cellStyle name="Normal 47 14 2 3 4 2" xfId="28397" xr:uid="{00000000-0005-0000-0000-000062890000}"/>
    <cellStyle name="Normal 47 14 2 3 4 2 2" xfId="50003" xr:uid="{00000000-0005-0000-0000-000063890000}"/>
    <cellStyle name="Normal 47 14 2 3 4 3" xfId="22430" xr:uid="{00000000-0005-0000-0000-000064890000}"/>
    <cellStyle name="Normal 47 14 2 3 4 3 2" xfId="44067" xr:uid="{00000000-0005-0000-0000-000065890000}"/>
    <cellStyle name="Normal 47 14 2 3 4 4" xfId="38082" xr:uid="{00000000-0005-0000-0000-000066890000}"/>
    <cellStyle name="Normal 47 14 2 3 5" xfId="25415" xr:uid="{00000000-0005-0000-0000-000067890000}"/>
    <cellStyle name="Normal 47 14 2 3 5 2" xfId="47032" xr:uid="{00000000-0005-0000-0000-000068890000}"/>
    <cellStyle name="Normal 47 14 2 3 6" xfId="19448" xr:uid="{00000000-0005-0000-0000-000069890000}"/>
    <cellStyle name="Normal 47 14 2 3 6 2" xfId="41090" xr:uid="{00000000-0005-0000-0000-00006A890000}"/>
    <cellStyle name="Normal 47 14 2 3 7" xfId="35076" xr:uid="{00000000-0005-0000-0000-00006B890000}"/>
    <cellStyle name="Normal 47 14 2 4" xfId="13678" xr:uid="{00000000-0005-0000-0000-00006C890000}"/>
    <cellStyle name="Normal 47 14 2 4 2" xfId="16764" xr:uid="{00000000-0005-0000-0000-00006D890000}"/>
    <cellStyle name="Normal 47 14 2 4 2 2" xfId="28733" xr:uid="{00000000-0005-0000-0000-00006E890000}"/>
    <cellStyle name="Normal 47 14 2 4 2 2 2" xfId="50339" xr:uid="{00000000-0005-0000-0000-00006F890000}"/>
    <cellStyle name="Normal 47 14 2 4 2 3" xfId="22766" xr:uid="{00000000-0005-0000-0000-000070890000}"/>
    <cellStyle name="Normal 47 14 2 4 2 3 2" xfId="44403" xr:uid="{00000000-0005-0000-0000-000071890000}"/>
    <cellStyle name="Normal 47 14 2 4 2 4" xfId="38419" xr:uid="{00000000-0005-0000-0000-000072890000}"/>
    <cellStyle name="Normal 47 14 2 4 3" xfId="25751" xr:uid="{00000000-0005-0000-0000-000073890000}"/>
    <cellStyle name="Normal 47 14 2 4 3 2" xfId="47365" xr:uid="{00000000-0005-0000-0000-000074890000}"/>
    <cellStyle name="Normal 47 14 2 4 4" xfId="19784" xr:uid="{00000000-0005-0000-0000-000075890000}"/>
    <cellStyle name="Normal 47 14 2 4 4 2" xfId="41426" xr:uid="{00000000-0005-0000-0000-000076890000}"/>
    <cellStyle name="Normal 47 14 2 4 5" xfId="35415" xr:uid="{00000000-0005-0000-0000-000077890000}"/>
    <cellStyle name="Normal 47 14 2 5" xfId="14652" xr:uid="{00000000-0005-0000-0000-000078890000}"/>
    <cellStyle name="Normal 47 14 2 5 2" xfId="17737" xr:uid="{00000000-0005-0000-0000-000079890000}"/>
    <cellStyle name="Normal 47 14 2 5 2 2" xfId="29705" xr:uid="{00000000-0005-0000-0000-00007A890000}"/>
    <cellStyle name="Normal 47 14 2 5 2 2 2" xfId="51311" xr:uid="{00000000-0005-0000-0000-00007B890000}"/>
    <cellStyle name="Normal 47 14 2 5 2 3" xfId="23738" xr:uid="{00000000-0005-0000-0000-00007C890000}"/>
    <cellStyle name="Normal 47 14 2 5 2 3 2" xfId="45375" xr:uid="{00000000-0005-0000-0000-00007D890000}"/>
    <cellStyle name="Normal 47 14 2 5 2 4" xfId="39392" xr:uid="{00000000-0005-0000-0000-00007E890000}"/>
    <cellStyle name="Normal 47 14 2 5 3" xfId="26723" xr:uid="{00000000-0005-0000-0000-00007F890000}"/>
    <cellStyle name="Normal 47 14 2 5 3 2" xfId="48337" xr:uid="{00000000-0005-0000-0000-000080890000}"/>
    <cellStyle name="Normal 47 14 2 5 4" xfId="20756" xr:uid="{00000000-0005-0000-0000-000081890000}"/>
    <cellStyle name="Normal 47 14 2 5 4 2" xfId="42398" xr:uid="{00000000-0005-0000-0000-000082890000}"/>
    <cellStyle name="Normal 47 14 2 5 5" xfId="36389" xr:uid="{00000000-0005-0000-0000-000083890000}"/>
    <cellStyle name="Normal 47 14 2 6" xfId="15765" xr:uid="{00000000-0005-0000-0000-000084890000}"/>
    <cellStyle name="Normal 47 14 2 6 2" xfId="27737" xr:uid="{00000000-0005-0000-0000-000085890000}"/>
    <cellStyle name="Normal 47 14 2 6 2 2" xfId="49343" xr:uid="{00000000-0005-0000-0000-000086890000}"/>
    <cellStyle name="Normal 47 14 2 6 3" xfId="21770" xr:uid="{00000000-0005-0000-0000-000087890000}"/>
    <cellStyle name="Normal 47 14 2 6 3 2" xfId="43407" xr:uid="{00000000-0005-0000-0000-000088890000}"/>
    <cellStyle name="Normal 47 14 2 6 4" xfId="37420" xr:uid="{00000000-0005-0000-0000-000089890000}"/>
    <cellStyle name="Normal 47 14 2 7" xfId="24752" xr:uid="{00000000-0005-0000-0000-00008A890000}"/>
    <cellStyle name="Normal 47 14 2 7 2" xfId="46372" xr:uid="{00000000-0005-0000-0000-00008B890000}"/>
    <cellStyle name="Normal 47 14 2 8" xfId="18785" xr:uid="{00000000-0005-0000-0000-00008C890000}"/>
    <cellStyle name="Normal 47 14 2 8 2" xfId="40427" xr:uid="{00000000-0005-0000-0000-00008D890000}"/>
    <cellStyle name="Normal 47 14 2 9" xfId="31598" xr:uid="{00000000-0005-0000-0000-00008E890000}"/>
    <cellStyle name="Normal 47 14 3" xfId="7013" xr:uid="{00000000-0005-0000-0000-00008F890000}"/>
    <cellStyle name="Normal 47 14 3 2" xfId="12956" xr:uid="{00000000-0005-0000-0000-000090890000}"/>
    <cellStyle name="Normal 47 14 3 2 2" xfId="13955" xr:uid="{00000000-0005-0000-0000-000091890000}"/>
    <cellStyle name="Normal 47 14 3 2 2 2" xfId="17040" xr:uid="{00000000-0005-0000-0000-000092890000}"/>
    <cellStyle name="Normal 47 14 3 2 2 2 2" xfId="29009" xr:uid="{00000000-0005-0000-0000-000093890000}"/>
    <cellStyle name="Normal 47 14 3 2 2 2 2 2" xfId="50615" xr:uid="{00000000-0005-0000-0000-000094890000}"/>
    <cellStyle name="Normal 47 14 3 2 2 2 3" xfId="23042" xr:uid="{00000000-0005-0000-0000-000095890000}"/>
    <cellStyle name="Normal 47 14 3 2 2 2 3 2" xfId="44679" xr:uid="{00000000-0005-0000-0000-000096890000}"/>
    <cellStyle name="Normal 47 14 3 2 2 2 4" xfId="38695" xr:uid="{00000000-0005-0000-0000-000097890000}"/>
    <cellStyle name="Normal 47 14 3 2 2 3" xfId="26027" xr:uid="{00000000-0005-0000-0000-000098890000}"/>
    <cellStyle name="Normal 47 14 3 2 2 3 2" xfId="47641" xr:uid="{00000000-0005-0000-0000-000099890000}"/>
    <cellStyle name="Normal 47 14 3 2 2 4" xfId="20060" xr:uid="{00000000-0005-0000-0000-00009A890000}"/>
    <cellStyle name="Normal 47 14 3 2 2 4 2" xfId="41702" xr:uid="{00000000-0005-0000-0000-00009B890000}"/>
    <cellStyle name="Normal 47 14 3 2 2 5" xfId="35692" xr:uid="{00000000-0005-0000-0000-00009C890000}"/>
    <cellStyle name="Normal 47 14 3 2 3" xfId="14929" xr:uid="{00000000-0005-0000-0000-00009D890000}"/>
    <cellStyle name="Normal 47 14 3 2 3 2" xfId="18014" xr:uid="{00000000-0005-0000-0000-00009E890000}"/>
    <cellStyle name="Normal 47 14 3 2 3 2 2" xfId="29981" xr:uid="{00000000-0005-0000-0000-00009F890000}"/>
    <cellStyle name="Normal 47 14 3 2 3 2 2 2" xfId="51587" xr:uid="{00000000-0005-0000-0000-0000A0890000}"/>
    <cellStyle name="Normal 47 14 3 2 3 2 3" xfId="24014" xr:uid="{00000000-0005-0000-0000-0000A1890000}"/>
    <cellStyle name="Normal 47 14 3 2 3 2 3 2" xfId="45651" xr:uid="{00000000-0005-0000-0000-0000A2890000}"/>
    <cellStyle name="Normal 47 14 3 2 3 2 4" xfId="39669" xr:uid="{00000000-0005-0000-0000-0000A3890000}"/>
    <cellStyle name="Normal 47 14 3 2 3 3" xfId="26999" xr:uid="{00000000-0005-0000-0000-0000A4890000}"/>
    <cellStyle name="Normal 47 14 3 2 3 3 2" xfId="48613" xr:uid="{00000000-0005-0000-0000-0000A5890000}"/>
    <cellStyle name="Normal 47 14 3 2 3 4" xfId="21032" xr:uid="{00000000-0005-0000-0000-0000A6890000}"/>
    <cellStyle name="Normal 47 14 3 2 3 4 2" xfId="42674" xr:uid="{00000000-0005-0000-0000-0000A7890000}"/>
    <cellStyle name="Normal 47 14 3 2 3 5" xfId="36666" xr:uid="{00000000-0005-0000-0000-0000A8890000}"/>
    <cellStyle name="Normal 47 14 3 2 4" xfId="16063" xr:uid="{00000000-0005-0000-0000-0000A9890000}"/>
    <cellStyle name="Normal 47 14 3 2 4 2" xfId="28033" xr:uid="{00000000-0005-0000-0000-0000AA890000}"/>
    <cellStyle name="Normal 47 14 3 2 4 2 2" xfId="49639" xr:uid="{00000000-0005-0000-0000-0000AB890000}"/>
    <cellStyle name="Normal 47 14 3 2 4 3" xfId="22066" xr:uid="{00000000-0005-0000-0000-0000AC890000}"/>
    <cellStyle name="Normal 47 14 3 2 4 3 2" xfId="43703" xr:uid="{00000000-0005-0000-0000-0000AD890000}"/>
    <cellStyle name="Normal 47 14 3 2 4 4" xfId="37718" xr:uid="{00000000-0005-0000-0000-0000AE890000}"/>
    <cellStyle name="Normal 47 14 3 2 5" xfId="25051" xr:uid="{00000000-0005-0000-0000-0000AF890000}"/>
    <cellStyle name="Normal 47 14 3 2 5 2" xfId="46668" xr:uid="{00000000-0005-0000-0000-0000B0890000}"/>
    <cellStyle name="Normal 47 14 3 2 6" xfId="19084" xr:uid="{00000000-0005-0000-0000-0000B1890000}"/>
    <cellStyle name="Normal 47 14 3 2 6 2" xfId="40726" xr:uid="{00000000-0005-0000-0000-0000B2890000}"/>
    <cellStyle name="Normal 47 14 3 2 7" xfId="34712" xr:uid="{00000000-0005-0000-0000-0000B3890000}"/>
    <cellStyle name="Normal 47 14 3 3" xfId="13276" xr:uid="{00000000-0005-0000-0000-0000B4890000}"/>
    <cellStyle name="Normal 47 14 3 3 2" xfId="14275" xr:uid="{00000000-0005-0000-0000-0000B5890000}"/>
    <cellStyle name="Normal 47 14 3 3 2 2" xfId="17360" xr:uid="{00000000-0005-0000-0000-0000B6890000}"/>
    <cellStyle name="Normal 47 14 3 3 2 2 2" xfId="29329" xr:uid="{00000000-0005-0000-0000-0000B7890000}"/>
    <cellStyle name="Normal 47 14 3 3 2 2 2 2" xfId="50935" xr:uid="{00000000-0005-0000-0000-0000B8890000}"/>
    <cellStyle name="Normal 47 14 3 3 2 2 3" xfId="23362" xr:uid="{00000000-0005-0000-0000-0000B9890000}"/>
    <cellStyle name="Normal 47 14 3 3 2 2 3 2" xfId="44999" xr:uid="{00000000-0005-0000-0000-0000BA890000}"/>
    <cellStyle name="Normal 47 14 3 3 2 2 4" xfId="39015" xr:uid="{00000000-0005-0000-0000-0000BB890000}"/>
    <cellStyle name="Normal 47 14 3 3 2 3" xfId="26347" xr:uid="{00000000-0005-0000-0000-0000BC890000}"/>
    <cellStyle name="Normal 47 14 3 3 2 3 2" xfId="47961" xr:uid="{00000000-0005-0000-0000-0000BD890000}"/>
    <cellStyle name="Normal 47 14 3 3 2 4" xfId="20380" xr:uid="{00000000-0005-0000-0000-0000BE890000}"/>
    <cellStyle name="Normal 47 14 3 3 2 4 2" xfId="42022" xr:uid="{00000000-0005-0000-0000-0000BF890000}"/>
    <cellStyle name="Normal 47 14 3 3 2 5" xfId="36012" xr:uid="{00000000-0005-0000-0000-0000C0890000}"/>
    <cellStyle name="Normal 47 14 3 3 3" xfId="15249" xr:uid="{00000000-0005-0000-0000-0000C1890000}"/>
    <cellStyle name="Normal 47 14 3 3 3 2" xfId="18334" xr:uid="{00000000-0005-0000-0000-0000C2890000}"/>
    <cellStyle name="Normal 47 14 3 3 3 2 2" xfId="30301" xr:uid="{00000000-0005-0000-0000-0000C3890000}"/>
    <cellStyle name="Normal 47 14 3 3 3 2 2 2" xfId="51907" xr:uid="{00000000-0005-0000-0000-0000C4890000}"/>
    <cellStyle name="Normal 47 14 3 3 3 2 3" xfId="24334" xr:uid="{00000000-0005-0000-0000-0000C5890000}"/>
    <cellStyle name="Normal 47 14 3 3 3 2 3 2" xfId="45971" xr:uid="{00000000-0005-0000-0000-0000C6890000}"/>
    <cellStyle name="Normal 47 14 3 3 3 2 4" xfId="39989" xr:uid="{00000000-0005-0000-0000-0000C7890000}"/>
    <cellStyle name="Normal 47 14 3 3 3 3" xfId="27319" xr:uid="{00000000-0005-0000-0000-0000C8890000}"/>
    <cellStyle name="Normal 47 14 3 3 3 3 2" xfId="48933" xr:uid="{00000000-0005-0000-0000-0000C9890000}"/>
    <cellStyle name="Normal 47 14 3 3 3 4" xfId="21352" xr:uid="{00000000-0005-0000-0000-0000CA890000}"/>
    <cellStyle name="Normal 47 14 3 3 3 4 2" xfId="42994" xr:uid="{00000000-0005-0000-0000-0000CB890000}"/>
    <cellStyle name="Normal 47 14 3 3 3 5" xfId="36986" xr:uid="{00000000-0005-0000-0000-0000CC890000}"/>
    <cellStyle name="Normal 47 14 3 3 4" xfId="16383" xr:uid="{00000000-0005-0000-0000-0000CD890000}"/>
    <cellStyle name="Normal 47 14 3 3 4 2" xfId="28353" xr:uid="{00000000-0005-0000-0000-0000CE890000}"/>
    <cellStyle name="Normal 47 14 3 3 4 2 2" xfId="49959" xr:uid="{00000000-0005-0000-0000-0000CF890000}"/>
    <cellStyle name="Normal 47 14 3 3 4 3" xfId="22386" xr:uid="{00000000-0005-0000-0000-0000D0890000}"/>
    <cellStyle name="Normal 47 14 3 3 4 3 2" xfId="44023" xr:uid="{00000000-0005-0000-0000-0000D1890000}"/>
    <cellStyle name="Normal 47 14 3 3 4 4" xfId="38038" xr:uid="{00000000-0005-0000-0000-0000D2890000}"/>
    <cellStyle name="Normal 47 14 3 3 5" xfId="25371" xr:uid="{00000000-0005-0000-0000-0000D3890000}"/>
    <cellStyle name="Normal 47 14 3 3 5 2" xfId="46988" xr:uid="{00000000-0005-0000-0000-0000D4890000}"/>
    <cellStyle name="Normal 47 14 3 3 6" xfId="19404" xr:uid="{00000000-0005-0000-0000-0000D5890000}"/>
    <cellStyle name="Normal 47 14 3 3 6 2" xfId="41046" xr:uid="{00000000-0005-0000-0000-0000D6890000}"/>
    <cellStyle name="Normal 47 14 3 3 7" xfId="35032" xr:uid="{00000000-0005-0000-0000-0000D7890000}"/>
    <cellStyle name="Normal 47 14 3 4" xfId="13634" xr:uid="{00000000-0005-0000-0000-0000D8890000}"/>
    <cellStyle name="Normal 47 14 3 4 2" xfId="16720" xr:uid="{00000000-0005-0000-0000-0000D9890000}"/>
    <cellStyle name="Normal 47 14 3 4 2 2" xfId="28689" xr:uid="{00000000-0005-0000-0000-0000DA890000}"/>
    <cellStyle name="Normal 47 14 3 4 2 2 2" xfId="50295" xr:uid="{00000000-0005-0000-0000-0000DB890000}"/>
    <cellStyle name="Normal 47 14 3 4 2 3" xfId="22722" xr:uid="{00000000-0005-0000-0000-0000DC890000}"/>
    <cellStyle name="Normal 47 14 3 4 2 3 2" xfId="44359" xr:uid="{00000000-0005-0000-0000-0000DD890000}"/>
    <cellStyle name="Normal 47 14 3 4 2 4" xfId="38375" xr:uid="{00000000-0005-0000-0000-0000DE890000}"/>
    <cellStyle name="Normal 47 14 3 4 3" xfId="25707" xr:uid="{00000000-0005-0000-0000-0000DF890000}"/>
    <cellStyle name="Normal 47 14 3 4 3 2" xfId="47321" xr:uid="{00000000-0005-0000-0000-0000E0890000}"/>
    <cellStyle name="Normal 47 14 3 4 4" xfId="19740" xr:uid="{00000000-0005-0000-0000-0000E1890000}"/>
    <cellStyle name="Normal 47 14 3 4 4 2" xfId="41382" xr:uid="{00000000-0005-0000-0000-0000E2890000}"/>
    <cellStyle name="Normal 47 14 3 4 5" xfId="35371" xr:uid="{00000000-0005-0000-0000-0000E3890000}"/>
    <cellStyle name="Normal 47 14 3 5" xfId="14608" xr:uid="{00000000-0005-0000-0000-0000E4890000}"/>
    <cellStyle name="Normal 47 14 3 5 2" xfId="17693" xr:uid="{00000000-0005-0000-0000-0000E5890000}"/>
    <cellStyle name="Normal 47 14 3 5 2 2" xfId="29661" xr:uid="{00000000-0005-0000-0000-0000E6890000}"/>
    <cellStyle name="Normal 47 14 3 5 2 2 2" xfId="51267" xr:uid="{00000000-0005-0000-0000-0000E7890000}"/>
    <cellStyle name="Normal 47 14 3 5 2 3" xfId="23694" xr:uid="{00000000-0005-0000-0000-0000E8890000}"/>
    <cellStyle name="Normal 47 14 3 5 2 3 2" xfId="45331" xr:uid="{00000000-0005-0000-0000-0000E9890000}"/>
    <cellStyle name="Normal 47 14 3 5 2 4" xfId="39348" xr:uid="{00000000-0005-0000-0000-0000EA890000}"/>
    <cellStyle name="Normal 47 14 3 5 3" xfId="26679" xr:uid="{00000000-0005-0000-0000-0000EB890000}"/>
    <cellStyle name="Normal 47 14 3 5 3 2" xfId="48293" xr:uid="{00000000-0005-0000-0000-0000EC890000}"/>
    <cellStyle name="Normal 47 14 3 5 4" xfId="20712" xr:uid="{00000000-0005-0000-0000-0000ED890000}"/>
    <cellStyle name="Normal 47 14 3 5 4 2" xfId="42354" xr:uid="{00000000-0005-0000-0000-0000EE890000}"/>
    <cellStyle name="Normal 47 14 3 5 5" xfId="36345" xr:uid="{00000000-0005-0000-0000-0000EF890000}"/>
    <cellStyle name="Normal 47 14 3 6" xfId="15721" xr:uid="{00000000-0005-0000-0000-0000F0890000}"/>
    <cellStyle name="Normal 47 14 3 6 2" xfId="27693" xr:uid="{00000000-0005-0000-0000-0000F1890000}"/>
    <cellStyle name="Normal 47 14 3 6 2 2" xfId="49299" xr:uid="{00000000-0005-0000-0000-0000F2890000}"/>
    <cellStyle name="Normal 47 14 3 6 3" xfId="21726" xr:uid="{00000000-0005-0000-0000-0000F3890000}"/>
    <cellStyle name="Normal 47 14 3 6 3 2" xfId="43363" xr:uid="{00000000-0005-0000-0000-0000F4890000}"/>
    <cellStyle name="Normal 47 14 3 6 4" xfId="37376" xr:uid="{00000000-0005-0000-0000-0000F5890000}"/>
    <cellStyle name="Normal 47 14 3 7" xfId="24708" xr:uid="{00000000-0005-0000-0000-0000F6890000}"/>
    <cellStyle name="Normal 47 14 3 7 2" xfId="46328" xr:uid="{00000000-0005-0000-0000-0000F7890000}"/>
    <cellStyle name="Normal 47 14 3 8" xfId="18741" xr:uid="{00000000-0005-0000-0000-0000F8890000}"/>
    <cellStyle name="Normal 47 14 3 8 2" xfId="40383" xr:uid="{00000000-0005-0000-0000-0000F9890000}"/>
    <cellStyle name="Normal 47 14 3 9" xfId="31441" xr:uid="{00000000-0005-0000-0000-0000FA890000}"/>
    <cellStyle name="Normal 47 14 4" xfId="7617" xr:uid="{00000000-0005-0000-0000-0000FB890000}"/>
    <cellStyle name="Normal 47 14 4 2" xfId="13042" xr:uid="{00000000-0005-0000-0000-0000FC890000}"/>
    <cellStyle name="Normal 47 14 4 2 2" xfId="14041" xr:uid="{00000000-0005-0000-0000-0000FD890000}"/>
    <cellStyle name="Normal 47 14 4 2 2 2" xfId="17126" xr:uid="{00000000-0005-0000-0000-0000FE890000}"/>
    <cellStyle name="Normal 47 14 4 2 2 2 2" xfId="29095" xr:uid="{00000000-0005-0000-0000-0000FF890000}"/>
    <cellStyle name="Normal 47 14 4 2 2 2 2 2" xfId="50701" xr:uid="{00000000-0005-0000-0000-0000008A0000}"/>
    <cellStyle name="Normal 47 14 4 2 2 2 3" xfId="23128" xr:uid="{00000000-0005-0000-0000-0000018A0000}"/>
    <cellStyle name="Normal 47 14 4 2 2 2 3 2" xfId="44765" xr:uid="{00000000-0005-0000-0000-0000028A0000}"/>
    <cellStyle name="Normal 47 14 4 2 2 2 4" xfId="38781" xr:uid="{00000000-0005-0000-0000-0000038A0000}"/>
    <cellStyle name="Normal 47 14 4 2 2 3" xfId="26113" xr:uid="{00000000-0005-0000-0000-0000048A0000}"/>
    <cellStyle name="Normal 47 14 4 2 2 3 2" xfId="47727" xr:uid="{00000000-0005-0000-0000-0000058A0000}"/>
    <cellStyle name="Normal 47 14 4 2 2 4" xfId="20146" xr:uid="{00000000-0005-0000-0000-0000068A0000}"/>
    <cellStyle name="Normal 47 14 4 2 2 4 2" xfId="41788" xr:uid="{00000000-0005-0000-0000-0000078A0000}"/>
    <cellStyle name="Normal 47 14 4 2 2 5" xfId="35778" xr:uid="{00000000-0005-0000-0000-0000088A0000}"/>
    <cellStyle name="Normal 47 14 4 2 3" xfId="15015" xr:uid="{00000000-0005-0000-0000-0000098A0000}"/>
    <cellStyle name="Normal 47 14 4 2 3 2" xfId="18100" xr:uid="{00000000-0005-0000-0000-00000A8A0000}"/>
    <cellStyle name="Normal 47 14 4 2 3 2 2" xfId="30067" xr:uid="{00000000-0005-0000-0000-00000B8A0000}"/>
    <cellStyle name="Normal 47 14 4 2 3 2 2 2" xfId="51673" xr:uid="{00000000-0005-0000-0000-00000C8A0000}"/>
    <cellStyle name="Normal 47 14 4 2 3 2 3" xfId="24100" xr:uid="{00000000-0005-0000-0000-00000D8A0000}"/>
    <cellStyle name="Normal 47 14 4 2 3 2 3 2" xfId="45737" xr:uid="{00000000-0005-0000-0000-00000E8A0000}"/>
    <cellStyle name="Normal 47 14 4 2 3 2 4" xfId="39755" xr:uid="{00000000-0005-0000-0000-00000F8A0000}"/>
    <cellStyle name="Normal 47 14 4 2 3 3" xfId="27085" xr:uid="{00000000-0005-0000-0000-0000108A0000}"/>
    <cellStyle name="Normal 47 14 4 2 3 3 2" xfId="48699" xr:uid="{00000000-0005-0000-0000-0000118A0000}"/>
    <cellStyle name="Normal 47 14 4 2 3 4" xfId="21118" xr:uid="{00000000-0005-0000-0000-0000128A0000}"/>
    <cellStyle name="Normal 47 14 4 2 3 4 2" xfId="42760" xr:uid="{00000000-0005-0000-0000-0000138A0000}"/>
    <cellStyle name="Normal 47 14 4 2 3 5" xfId="36752" xr:uid="{00000000-0005-0000-0000-0000148A0000}"/>
    <cellStyle name="Normal 47 14 4 2 4" xfId="16149" xr:uid="{00000000-0005-0000-0000-0000158A0000}"/>
    <cellStyle name="Normal 47 14 4 2 4 2" xfId="28119" xr:uid="{00000000-0005-0000-0000-0000168A0000}"/>
    <cellStyle name="Normal 47 14 4 2 4 2 2" xfId="49725" xr:uid="{00000000-0005-0000-0000-0000178A0000}"/>
    <cellStyle name="Normal 47 14 4 2 4 3" xfId="22152" xr:uid="{00000000-0005-0000-0000-0000188A0000}"/>
    <cellStyle name="Normal 47 14 4 2 4 3 2" xfId="43789" xr:uid="{00000000-0005-0000-0000-0000198A0000}"/>
    <cellStyle name="Normal 47 14 4 2 4 4" xfId="37804" xr:uid="{00000000-0005-0000-0000-00001A8A0000}"/>
    <cellStyle name="Normal 47 14 4 2 5" xfId="25137" xr:uid="{00000000-0005-0000-0000-00001B8A0000}"/>
    <cellStyle name="Normal 47 14 4 2 5 2" xfId="46754" xr:uid="{00000000-0005-0000-0000-00001C8A0000}"/>
    <cellStyle name="Normal 47 14 4 2 6" xfId="19170" xr:uid="{00000000-0005-0000-0000-00001D8A0000}"/>
    <cellStyle name="Normal 47 14 4 2 6 2" xfId="40812" xr:uid="{00000000-0005-0000-0000-00001E8A0000}"/>
    <cellStyle name="Normal 47 14 4 2 7" xfId="34798" xr:uid="{00000000-0005-0000-0000-00001F8A0000}"/>
    <cellStyle name="Normal 47 14 4 3" xfId="13362" xr:uid="{00000000-0005-0000-0000-0000208A0000}"/>
    <cellStyle name="Normal 47 14 4 3 2" xfId="14361" xr:uid="{00000000-0005-0000-0000-0000218A0000}"/>
    <cellStyle name="Normal 47 14 4 3 2 2" xfId="17446" xr:uid="{00000000-0005-0000-0000-0000228A0000}"/>
    <cellStyle name="Normal 47 14 4 3 2 2 2" xfId="29415" xr:uid="{00000000-0005-0000-0000-0000238A0000}"/>
    <cellStyle name="Normal 47 14 4 3 2 2 2 2" xfId="51021" xr:uid="{00000000-0005-0000-0000-0000248A0000}"/>
    <cellStyle name="Normal 47 14 4 3 2 2 3" xfId="23448" xr:uid="{00000000-0005-0000-0000-0000258A0000}"/>
    <cellStyle name="Normal 47 14 4 3 2 2 3 2" xfId="45085" xr:uid="{00000000-0005-0000-0000-0000268A0000}"/>
    <cellStyle name="Normal 47 14 4 3 2 2 4" xfId="39101" xr:uid="{00000000-0005-0000-0000-0000278A0000}"/>
    <cellStyle name="Normal 47 14 4 3 2 3" xfId="26433" xr:uid="{00000000-0005-0000-0000-0000288A0000}"/>
    <cellStyle name="Normal 47 14 4 3 2 3 2" xfId="48047" xr:uid="{00000000-0005-0000-0000-0000298A0000}"/>
    <cellStyle name="Normal 47 14 4 3 2 4" xfId="20466" xr:uid="{00000000-0005-0000-0000-00002A8A0000}"/>
    <cellStyle name="Normal 47 14 4 3 2 4 2" xfId="42108" xr:uid="{00000000-0005-0000-0000-00002B8A0000}"/>
    <cellStyle name="Normal 47 14 4 3 2 5" xfId="36098" xr:uid="{00000000-0005-0000-0000-00002C8A0000}"/>
    <cellStyle name="Normal 47 14 4 3 3" xfId="15335" xr:uid="{00000000-0005-0000-0000-00002D8A0000}"/>
    <cellStyle name="Normal 47 14 4 3 3 2" xfId="18420" xr:uid="{00000000-0005-0000-0000-00002E8A0000}"/>
    <cellStyle name="Normal 47 14 4 3 3 2 2" xfId="30387" xr:uid="{00000000-0005-0000-0000-00002F8A0000}"/>
    <cellStyle name="Normal 47 14 4 3 3 2 2 2" xfId="51993" xr:uid="{00000000-0005-0000-0000-0000308A0000}"/>
    <cellStyle name="Normal 47 14 4 3 3 2 3" xfId="24420" xr:uid="{00000000-0005-0000-0000-0000318A0000}"/>
    <cellStyle name="Normal 47 14 4 3 3 2 3 2" xfId="46057" xr:uid="{00000000-0005-0000-0000-0000328A0000}"/>
    <cellStyle name="Normal 47 14 4 3 3 2 4" xfId="40075" xr:uid="{00000000-0005-0000-0000-0000338A0000}"/>
    <cellStyle name="Normal 47 14 4 3 3 3" xfId="27405" xr:uid="{00000000-0005-0000-0000-0000348A0000}"/>
    <cellStyle name="Normal 47 14 4 3 3 3 2" xfId="49019" xr:uid="{00000000-0005-0000-0000-0000358A0000}"/>
    <cellStyle name="Normal 47 14 4 3 3 4" xfId="21438" xr:uid="{00000000-0005-0000-0000-0000368A0000}"/>
    <cellStyle name="Normal 47 14 4 3 3 4 2" xfId="43080" xr:uid="{00000000-0005-0000-0000-0000378A0000}"/>
    <cellStyle name="Normal 47 14 4 3 3 5" xfId="37072" xr:uid="{00000000-0005-0000-0000-0000388A0000}"/>
    <cellStyle name="Normal 47 14 4 3 4" xfId="16469" xr:uid="{00000000-0005-0000-0000-0000398A0000}"/>
    <cellStyle name="Normal 47 14 4 3 4 2" xfId="28439" xr:uid="{00000000-0005-0000-0000-00003A8A0000}"/>
    <cellStyle name="Normal 47 14 4 3 4 2 2" xfId="50045" xr:uid="{00000000-0005-0000-0000-00003B8A0000}"/>
    <cellStyle name="Normal 47 14 4 3 4 3" xfId="22472" xr:uid="{00000000-0005-0000-0000-00003C8A0000}"/>
    <cellStyle name="Normal 47 14 4 3 4 3 2" xfId="44109" xr:uid="{00000000-0005-0000-0000-00003D8A0000}"/>
    <cellStyle name="Normal 47 14 4 3 4 4" xfId="38124" xr:uid="{00000000-0005-0000-0000-00003E8A0000}"/>
    <cellStyle name="Normal 47 14 4 3 5" xfId="25457" xr:uid="{00000000-0005-0000-0000-00003F8A0000}"/>
    <cellStyle name="Normal 47 14 4 3 5 2" xfId="47074" xr:uid="{00000000-0005-0000-0000-0000408A0000}"/>
    <cellStyle name="Normal 47 14 4 3 6" xfId="19490" xr:uid="{00000000-0005-0000-0000-0000418A0000}"/>
    <cellStyle name="Normal 47 14 4 3 6 2" xfId="41132" xr:uid="{00000000-0005-0000-0000-0000428A0000}"/>
    <cellStyle name="Normal 47 14 4 3 7" xfId="35118" xr:uid="{00000000-0005-0000-0000-0000438A0000}"/>
    <cellStyle name="Normal 47 14 4 4" xfId="13720" xr:uid="{00000000-0005-0000-0000-0000448A0000}"/>
    <cellStyle name="Normal 47 14 4 4 2" xfId="16806" xr:uid="{00000000-0005-0000-0000-0000458A0000}"/>
    <cellStyle name="Normal 47 14 4 4 2 2" xfId="28775" xr:uid="{00000000-0005-0000-0000-0000468A0000}"/>
    <cellStyle name="Normal 47 14 4 4 2 2 2" xfId="50381" xr:uid="{00000000-0005-0000-0000-0000478A0000}"/>
    <cellStyle name="Normal 47 14 4 4 2 3" xfId="22808" xr:uid="{00000000-0005-0000-0000-0000488A0000}"/>
    <cellStyle name="Normal 47 14 4 4 2 3 2" xfId="44445" xr:uid="{00000000-0005-0000-0000-0000498A0000}"/>
    <cellStyle name="Normal 47 14 4 4 2 4" xfId="38461" xr:uid="{00000000-0005-0000-0000-00004A8A0000}"/>
    <cellStyle name="Normal 47 14 4 4 3" xfId="25793" xr:uid="{00000000-0005-0000-0000-00004B8A0000}"/>
    <cellStyle name="Normal 47 14 4 4 3 2" xfId="47407" xr:uid="{00000000-0005-0000-0000-00004C8A0000}"/>
    <cellStyle name="Normal 47 14 4 4 4" xfId="19826" xr:uid="{00000000-0005-0000-0000-00004D8A0000}"/>
    <cellStyle name="Normal 47 14 4 4 4 2" xfId="41468" xr:uid="{00000000-0005-0000-0000-00004E8A0000}"/>
    <cellStyle name="Normal 47 14 4 4 5" xfId="35457" xr:uid="{00000000-0005-0000-0000-00004F8A0000}"/>
    <cellStyle name="Normal 47 14 4 5" xfId="14694" xr:uid="{00000000-0005-0000-0000-0000508A0000}"/>
    <cellStyle name="Normal 47 14 4 5 2" xfId="17779" xr:uid="{00000000-0005-0000-0000-0000518A0000}"/>
    <cellStyle name="Normal 47 14 4 5 2 2" xfId="29747" xr:uid="{00000000-0005-0000-0000-0000528A0000}"/>
    <cellStyle name="Normal 47 14 4 5 2 2 2" xfId="51353" xr:uid="{00000000-0005-0000-0000-0000538A0000}"/>
    <cellStyle name="Normal 47 14 4 5 2 3" xfId="23780" xr:uid="{00000000-0005-0000-0000-0000548A0000}"/>
    <cellStyle name="Normal 47 14 4 5 2 3 2" xfId="45417" xr:uid="{00000000-0005-0000-0000-0000558A0000}"/>
    <cellStyle name="Normal 47 14 4 5 2 4" xfId="39434" xr:uid="{00000000-0005-0000-0000-0000568A0000}"/>
    <cellStyle name="Normal 47 14 4 5 3" xfId="26765" xr:uid="{00000000-0005-0000-0000-0000578A0000}"/>
    <cellStyle name="Normal 47 14 4 5 3 2" xfId="48379" xr:uid="{00000000-0005-0000-0000-0000588A0000}"/>
    <cellStyle name="Normal 47 14 4 5 4" xfId="20798" xr:uid="{00000000-0005-0000-0000-0000598A0000}"/>
    <cellStyle name="Normal 47 14 4 5 4 2" xfId="42440" xr:uid="{00000000-0005-0000-0000-00005A8A0000}"/>
    <cellStyle name="Normal 47 14 4 5 5" xfId="36431" xr:uid="{00000000-0005-0000-0000-00005B8A0000}"/>
    <cellStyle name="Normal 47 14 4 6" xfId="15807" xr:uid="{00000000-0005-0000-0000-00005C8A0000}"/>
    <cellStyle name="Normal 47 14 4 6 2" xfId="27779" xr:uid="{00000000-0005-0000-0000-00005D8A0000}"/>
    <cellStyle name="Normal 47 14 4 6 2 2" xfId="49385" xr:uid="{00000000-0005-0000-0000-00005E8A0000}"/>
    <cellStyle name="Normal 47 14 4 6 3" xfId="21812" xr:uid="{00000000-0005-0000-0000-00005F8A0000}"/>
    <cellStyle name="Normal 47 14 4 6 3 2" xfId="43449" xr:uid="{00000000-0005-0000-0000-0000608A0000}"/>
    <cellStyle name="Normal 47 14 4 6 4" xfId="37462" xr:uid="{00000000-0005-0000-0000-0000618A0000}"/>
    <cellStyle name="Normal 47 14 4 7" xfId="24794" xr:uid="{00000000-0005-0000-0000-0000628A0000}"/>
    <cellStyle name="Normal 47 14 4 7 2" xfId="46414" xr:uid="{00000000-0005-0000-0000-0000638A0000}"/>
    <cellStyle name="Normal 47 14 4 8" xfId="18827" xr:uid="{00000000-0005-0000-0000-0000648A0000}"/>
    <cellStyle name="Normal 47 14 4 8 2" xfId="40469" xr:uid="{00000000-0005-0000-0000-0000658A0000}"/>
    <cellStyle name="Normal 47 14 4 9" xfId="31709" xr:uid="{00000000-0005-0000-0000-0000668A0000}"/>
    <cellStyle name="Normal 47 14 5" xfId="8227" xr:uid="{00000000-0005-0000-0000-0000678A0000}"/>
    <cellStyle name="Normal 47 14 5 2" xfId="13126" xr:uid="{00000000-0005-0000-0000-0000688A0000}"/>
    <cellStyle name="Normal 47 14 5 2 2" xfId="14125" xr:uid="{00000000-0005-0000-0000-0000698A0000}"/>
    <cellStyle name="Normal 47 14 5 2 2 2" xfId="17210" xr:uid="{00000000-0005-0000-0000-00006A8A0000}"/>
    <cellStyle name="Normal 47 14 5 2 2 2 2" xfId="29179" xr:uid="{00000000-0005-0000-0000-00006B8A0000}"/>
    <cellStyle name="Normal 47 14 5 2 2 2 2 2" xfId="50785" xr:uid="{00000000-0005-0000-0000-00006C8A0000}"/>
    <cellStyle name="Normal 47 14 5 2 2 2 3" xfId="23212" xr:uid="{00000000-0005-0000-0000-00006D8A0000}"/>
    <cellStyle name="Normal 47 14 5 2 2 2 3 2" xfId="44849" xr:uid="{00000000-0005-0000-0000-00006E8A0000}"/>
    <cellStyle name="Normal 47 14 5 2 2 2 4" xfId="38865" xr:uid="{00000000-0005-0000-0000-00006F8A0000}"/>
    <cellStyle name="Normal 47 14 5 2 2 3" xfId="26197" xr:uid="{00000000-0005-0000-0000-0000708A0000}"/>
    <cellStyle name="Normal 47 14 5 2 2 3 2" xfId="47811" xr:uid="{00000000-0005-0000-0000-0000718A0000}"/>
    <cellStyle name="Normal 47 14 5 2 2 4" xfId="20230" xr:uid="{00000000-0005-0000-0000-0000728A0000}"/>
    <cellStyle name="Normal 47 14 5 2 2 4 2" xfId="41872" xr:uid="{00000000-0005-0000-0000-0000738A0000}"/>
    <cellStyle name="Normal 47 14 5 2 2 5" xfId="35862" xr:uid="{00000000-0005-0000-0000-0000748A0000}"/>
    <cellStyle name="Normal 47 14 5 2 3" xfId="15099" xr:uid="{00000000-0005-0000-0000-0000758A0000}"/>
    <cellStyle name="Normal 47 14 5 2 3 2" xfId="18184" xr:uid="{00000000-0005-0000-0000-0000768A0000}"/>
    <cellStyle name="Normal 47 14 5 2 3 2 2" xfId="30151" xr:uid="{00000000-0005-0000-0000-0000778A0000}"/>
    <cellStyle name="Normal 47 14 5 2 3 2 2 2" xfId="51757" xr:uid="{00000000-0005-0000-0000-0000788A0000}"/>
    <cellStyle name="Normal 47 14 5 2 3 2 3" xfId="24184" xr:uid="{00000000-0005-0000-0000-0000798A0000}"/>
    <cellStyle name="Normal 47 14 5 2 3 2 3 2" xfId="45821" xr:uid="{00000000-0005-0000-0000-00007A8A0000}"/>
    <cellStyle name="Normal 47 14 5 2 3 2 4" xfId="39839" xr:uid="{00000000-0005-0000-0000-00007B8A0000}"/>
    <cellStyle name="Normal 47 14 5 2 3 3" xfId="27169" xr:uid="{00000000-0005-0000-0000-00007C8A0000}"/>
    <cellStyle name="Normal 47 14 5 2 3 3 2" xfId="48783" xr:uid="{00000000-0005-0000-0000-00007D8A0000}"/>
    <cellStyle name="Normal 47 14 5 2 3 4" xfId="21202" xr:uid="{00000000-0005-0000-0000-00007E8A0000}"/>
    <cellStyle name="Normal 47 14 5 2 3 4 2" xfId="42844" xr:uid="{00000000-0005-0000-0000-00007F8A0000}"/>
    <cellStyle name="Normal 47 14 5 2 3 5" xfId="36836" xr:uid="{00000000-0005-0000-0000-0000808A0000}"/>
    <cellStyle name="Normal 47 14 5 2 4" xfId="16233" xr:uid="{00000000-0005-0000-0000-0000818A0000}"/>
    <cellStyle name="Normal 47 14 5 2 4 2" xfId="28203" xr:uid="{00000000-0005-0000-0000-0000828A0000}"/>
    <cellStyle name="Normal 47 14 5 2 4 2 2" xfId="49809" xr:uid="{00000000-0005-0000-0000-0000838A0000}"/>
    <cellStyle name="Normal 47 14 5 2 4 3" xfId="22236" xr:uid="{00000000-0005-0000-0000-0000848A0000}"/>
    <cellStyle name="Normal 47 14 5 2 4 3 2" xfId="43873" xr:uid="{00000000-0005-0000-0000-0000858A0000}"/>
    <cellStyle name="Normal 47 14 5 2 4 4" xfId="37888" xr:uid="{00000000-0005-0000-0000-0000868A0000}"/>
    <cellStyle name="Normal 47 14 5 2 5" xfId="25221" xr:uid="{00000000-0005-0000-0000-0000878A0000}"/>
    <cellStyle name="Normal 47 14 5 2 5 2" xfId="46838" xr:uid="{00000000-0005-0000-0000-0000888A0000}"/>
    <cellStyle name="Normal 47 14 5 2 6" xfId="19254" xr:uid="{00000000-0005-0000-0000-0000898A0000}"/>
    <cellStyle name="Normal 47 14 5 2 6 2" xfId="40896" xr:uid="{00000000-0005-0000-0000-00008A8A0000}"/>
    <cellStyle name="Normal 47 14 5 2 7" xfId="34882" xr:uid="{00000000-0005-0000-0000-00008B8A0000}"/>
    <cellStyle name="Normal 47 14 5 3" xfId="13446" xr:uid="{00000000-0005-0000-0000-00008C8A0000}"/>
    <cellStyle name="Normal 47 14 5 3 2" xfId="14445" xr:uid="{00000000-0005-0000-0000-00008D8A0000}"/>
    <cellStyle name="Normal 47 14 5 3 2 2" xfId="17530" xr:uid="{00000000-0005-0000-0000-00008E8A0000}"/>
    <cellStyle name="Normal 47 14 5 3 2 2 2" xfId="29499" xr:uid="{00000000-0005-0000-0000-00008F8A0000}"/>
    <cellStyle name="Normal 47 14 5 3 2 2 2 2" xfId="51105" xr:uid="{00000000-0005-0000-0000-0000908A0000}"/>
    <cellStyle name="Normal 47 14 5 3 2 2 3" xfId="23532" xr:uid="{00000000-0005-0000-0000-0000918A0000}"/>
    <cellStyle name="Normal 47 14 5 3 2 2 3 2" xfId="45169" xr:uid="{00000000-0005-0000-0000-0000928A0000}"/>
    <cellStyle name="Normal 47 14 5 3 2 2 4" xfId="39185" xr:uid="{00000000-0005-0000-0000-0000938A0000}"/>
    <cellStyle name="Normal 47 14 5 3 2 3" xfId="26517" xr:uid="{00000000-0005-0000-0000-0000948A0000}"/>
    <cellStyle name="Normal 47 14 5 3 2 3 2" xfId="48131" xr:uid="{00000000-0005-0000-0000-0000958A0000}"/>
    <cellStyle name="Normal 47 14 5 3 2 4" xfId="20550" xr:uid="{00000000-0005-0000-0000-0000968A0000}"/>
    <cellStyle name="Normal 47 14 5 3 2 4 2" xfId="42192" xr:uid="{00000000-0005-0000-0000-0000978A0000}"/>
    <cellStyle name="Normal 47 14 5 3 2 5" xfId="36182" xr:uid="{00000000-0005-0000-0000-0000988A0000}"/>
    <cellStyle name="Normal 47 14 5 3 3" xfId="15419" xr:uid="{00000000-0005-0000-0000-0000998A0000}"/>
    <cellStyle name="Normal 47 14 5 3 3 2" xfId="18504" xr:uid="{00000000-0005-0000-0000-00009A8A0000}"/>
    <cellStyle name="Normal 47 14 5 3 3 2 2" xfId="30471" xr:uid="{00000000-0005-0000-0000-00009B8A0000}"/>
    <cellStyle name="Normal 47 14 5 3 3 2 2 2" xfId="52077" xr:uid="{00000000-0005-0000-0000-00009C8A0000}"/>
    <cellStyle name="Normal 47 14 5 3 3 2 3" xfId="24504" xr:uid="{00000000-0005-0000-0000-00009D8A0000}"/>
    <cellStyle name="Normal 47 14 5 3 3 2 3 2" xfId="46141" xr:uid="{00000000-0005-0000-0000-00009E8A0000}"/>
    <cellStyle name="Normal 47 14 5 3 3 2 4" xfId="40159" xr:uid="{00000000-0005-0000-0000-00009F8A0000}"/>
    <cellStyle name="Normal 47 14 5 3 3 3" xfId="27489" xr:uid="{00000000-0005-0000-0000-0000A08A0000}"/>
    <cellStyle name="Normal 47 14 5 3 3 3 2" xfId="49103" xr:uid="{00000000-0005-0000-0000-0000A18A0000}"/>
    <cellStyle name="Normal 47 14 5 3 3 4" xfId="21522" xr:uid="{00000000-0005-0000-0000-0000A28A0000}"/>
    <cellStyle name="Normal 47 14 5 3 3 4 2" xfId="43164" xr:uid="{00000000-0005-0000-0000-0000A38A0000}"/>
    <cellStyle name="Normal 47 14 5 3 3 5" xfId="37156" xr:uid="{00000000-0005-0000-0000-0000A48A0000}"/>
    <cellStyle name="Normal 47 14 5 3 4" xfId="16553" xr:uid="{00000000-0005-0000-0000-0000A58A0000}"/>
    <cellStyle name="Normal 47 14 5 3 4 2" xfId="28523" xr:uid="{00000000-0005-0000-0000-0000A68A0000}"/>
    <cellStyle name="Normal 47 14 5 3 4 2 2" xfId="50129" xr:uid="{00000000-0005-0000-0000-0000A78A0000}"/>
    <cellStyle name="Normal 47 14 5 3 4 3" xfId="22556" xr:uid="{00000000-0005-0000-0000-0000A88A0000}"/>
    <cellStyle name="Normal 47 14 5 3 4 3 2" xfId="44193" xr:uid="{00000000-0005-0000-0000-0000A98A0000}"/>
    <cellStyle name="Normal 47 14 5 3 4 4" xfId="38208" xr:uid="{00000000-0005-0000-0000-0000AA8A0000}"/>
    <cellStyle name="Normal 47 14 5 3 5" xfId="25541" xr:uid="{00000000-0005-0000-0000-0000AB8A0000}"/>
    <cellStyle name="Normal 47 14 5 3 5 2" xfId="47158" xr:uid="{00000000-0005-0000-0000-0000AC8A0000}"/>
    <cellStyle name="Normal 47 14 5 3 6" xfId="19574" xr:uid="{00000000-0005-0000-0000-0000AD8A0000}"/>
    <cellStyle name="Normal 47 14 5 3 6 2" xfId="41216" xr:uid="{00000000-0005-0000-0000-0000AE8A0000}"/>
    <cellStyle name="Normal 47 14 5 3 7" xfId="35202" xr:uid="{00000000-0005-0000-0000-0000AF8A0000}"/>
    <cellStyle name="Normal 47 14 5 4" xfId="13804" xr:uid="{00000000-0005-0000-0000-0000B08A0000}"/>
    <cellStyle name="Normal 47 14 5 4 2" xfId="16890" xr:uid="{00000000-0005-0000-0000-0000B18A0000}"/>
    <cellStyle name="Normal 47 14 5 4 2 2" xfId="28859" xr:uid="{00000000-0005-0000-0000-0000B28A0000}"/>
    <cellStyle name="Normal 47 14 5 4 2 2 2" xfId="50465" xr:uid="{00000000-0005-0000-0000-0000B38A0000}"/>
    <cellStyle name="Normal 47 14 5 4 2 3" xfId="22892" xr:uid="{00000000-0005-0000-0000-0000B48A0000}"/>
    <cellStyle name="Normal 47 14 5 4 2 3 2" xfId="44529" xr:uid="{00000000-0005-0000-0000-0000B58A0000}"/>
    <cellStyle name="Normal 47 14 5 4 2 4" xfId="38545" xr:uid="{00000000-0005-0000-0000-0000B68A0000}"/>
    <cellStyle name="Normal 47 14 5 4 3" xfId="25877" xr:uid="{00000000-0005-0000-0000-0000B78A0000}"/>
    <cellStyle name="Normal 47 14 5 4 3 2" xfId="47491" xr:uid="{00000000-0005-0000-0000-0000B88A0000}"/>
    <cellStyle name="Normal 47 14 5 4 4" xfId="19910" xr:uid="{00000000-0005-0000-0000-0000B98A0000}"/>
    <cellStyle name="Normal 47 14 5 4 4 2" xfId="41552" xr:uid="{00000000-0005-0000-0000-0000BA8A0000}"/>
    <cellStyle name="Normal 47 14 5 4 5" xfId="35541" xr:uid="{00000000-0005-0000-0000-0000BB8A0000}"/>
    <cellStyle name="Normal 47 14 5 5" xfId="14778" xr:uid="{00000000-0005-0000-0000-0000BC8A0000}"/>
    <cellStyle name="Normal 47 14 5 5 2" xfId="17863" xr:uid="{00000000-0005-0000-0000-0000BD8A0000}"/>
    <cellStyle name="Normal 47 14 5 5 2 2" xfId="29831" xr:uid="{00000000-0005-0000-0000-0000BE8A0000}"/>
    <cellStyle name="Normal 47 14 5 5 2 2 2" xfId="51437" xr:uid="{00000000-0005-0000-0000-0000BF8A0000}"/>
    <cellStyle name="Normal 47 14 5 5 2 3" xfId="23864" xr:uid="{00000000-0005-0000-0000-0000C08A0000}"/>
    <cellStyle name="Normal 47 14 5 5 2 3 2" xfId="45501" xr:uid="{00000000-0005-0000-0000-0000C18A0000}"/>
    <cellStyle name="Normal 47 14 5 5 2 4" xfId="39518" xr:uid="{00000000-0005-0000-0000-0000C28A0000}"/>
    <cellStyle name="Normal 47 14 5 5 3" xfId="26849" xr:uid="{00000000-0005-0000-0000-0000C38A0000}"/>
    <cellStyle name="Normal 47 14 5 5 3 2" xfId="48463" xr:uid="{00000000-0005-0000-0000-0000C48A0000}"/>
    <cellStyle name="Normal 47 14 5 5 4" xfId="20882" xr:uid="{00000000-0005-0000-0000-0000C58A0000}"/>
    <cellStyle name="Normal 47 14 5 5 4 2" xfId="42524" xr:uid="{00000000-0005-0000-0000-0000C68A0000}"/>
    <cellStyle name="Normal 47 14 5 5 5" xfId="36515" xr:uid="{00000000-0005-0000-0000-0000C78A0000}"/>
    <cellStyle name="Normal 47 14 5 6" xfId="15891" xr:uid="{00000000-0005-0000-0000-0000C88A0000}"/>
    <cellStyle name="Normal 47 14 5 6 2" xfId="27863" xr:uid="{00000000-0005-0000-0000-0000C98A0000}"/>
    <cellStyle name="Normal 47 14 5 6 2 2" xfId="49469" xr:uid="{00000000-0005-0000-0000-0000CA8A0000}"/>
    <cellStyle name="Normal 47 14 5 6 3" xfId="21896" xr:uid="{00000000-0005-0000-0000-0000CB8A0000}"/>
    <cellStyle name="Normal 47 14 5 6 3 2" xfId="43533" xr:uid="{00000000-0005-0000-0000-0000CC8A0000}"/>
    <cellStyle name="Normal 47 14 5 6 4" xfId="37546" xr:uid="{00000000-0005-0000-0000-0000CD8A0000}"/>
    <cellStyle name="Normal 47 14 5 7" xfId="24878" xr:uid="{00000000-0005-0000-0000-0000CE8A0000}"/>
    <cellStyle name="Normal 47 14 5 7 2" xfId="46498" xr:uid="{00000000-0005-0000-0000-0000CF8A0000}"/>
    <cellStyle name="Normal 47 14 5 8" xfId="18911" xr:uid="{00000000-0005-0000-0000-0000D08A0000}"/>
    <cellStyle name="Normal 47 14 5 8 2" xfId="40553" xr:uid="{00000000-0005-0000-0000-0000D18A0000}"/>
    <cellStyle name="Normal 47 14 5 9" xfId="31881" xr:uid="{00000000-0005-0000-0000-0000D28A0000}"/>
    <cellStyle name="Normal 47 14 6" xfId="7812" xr:uid="{00000000-0005-0000-0000-0000D38A0000}"/>
    <cellStyle name="Normal 47 14 6 2" xfId="13075" xr:uid="{00000000-0005-0000-0000-0000D48A0000}"/>
    <cellStyle name="Normal 47 14 6 2 2" xfId="14074" xr:uid="{00000000-0005-0000-0000-0000D58A0000}"/>
    <cellStyle name="Normal 47 14 6 2 2 2" xfId="17159" xr:uid="{00000000-0005-0000-0000-0000D68A0000}"/>
    <cellStyle name="Normal 47 14 6 2 2 2 2" xfId="29128" xr:uid="{00000000-0005-0000-0000-0000D78A0000}"/>
    <cellStyle name="Normal 47 14 6 2 2 2 2 2" xfId="50734" xr:uid="{00000000-0005-0000-0000-0000D88A0000}"/>
    <cellStyle name="Normal 47 14 6 2 2 2 3" xfId="23161" xr:uid="{00000000-0005-0000-0000-0000D98A0000}"/>
    <cellStyle name="Normal 47 14 6 2 2 2 3 2" xfId="44798" xr:uid="{00000000-0005-0000-0000-0000DA8A0000}"/>
    <cellStyle name="Normal 47 14 6 2 2 2 4" xfId="38814" xr:uid="{00000000-0005-0000-0000-0000DB8A0000}"/>
    <cellStyle name="Normal 47 14 6 2 2 3" xfId="26146" xr:uid="{00000000-0005-0000-0000-0000DC8A0000}"/>
    <cellStyle name="Normal 47 14 6 2 2 3 2" xfId="47760" xr:uid="{00000000-0005-0000-0000-0000DD8A0000}"/>
    <cellStyle name="Normal 47 14 6 2 2 4" xfId="20179" xr:uid="{00000000-0005-0000-0000-0000DE8A0000}"/>
    <cellStyle name="Normal 47 14 6 2 2 4 2" xfId="41821" xr:uid="{00000000-0005-0000-0000-0000DF8A0000}"/>
    <cellStyle name="Normal 47 14 6 2 2 5" xfId="35811" xr:uid="{00000000-0005-0000-0000-0000E08A0000}"/>
    <cellStyle name="Normal 47 14 6 2 3" xfId="15048" xr:uid="{00000000-0005-0000-0000-0000E18A0000}"/>
    <cellStyle name="Normal 47 14 6 2 3 2" xfId="18133" xr:uid="{00000000-0005-0000-0000-0000E28A0000}"/>
    <cellStyle name="Normal 47 14 6 2 3 2 2" xfId="30100" xr:uid="{00000000-0005-0000-0000-0000E38A0000}"/>
    <cellStyle name="Normal 47 14 6 2 3 2 2 2" xfId="51706" xr:uid="{00000000-0005-0000-0000-0000E48A0000}"/>
    <cellStyle name="Normal 47 14 6 2 3 2 3" xfId="24133" xr:uid="{00000000-0005-0000-0000-0000E58A0000}"/>
    <cellStyle name="Normal 47 14 6 2 3 2 3 2" xfId="45770" xr:uid="{00000000-0005-0000-0000-0000E68A0000}"/>
    <cellStyle name="Normal 47 14 6 2 3 2 4" xfId="39788" xr:uid="{00000000-0005-0000-0000-0000E78A0000}"/>
    <cellStyle name="Normal 47 14 6 2 3 3" xfId="27118" xr:uid="{00000000-0005-0000-0000-0000E88A0000}"/>
    <cellStyle name="Normal 47 14 6 2 3 3 2" xfId="48732" xr:uid="{00000000-0005-0000-0000-0000E98A0000}"/>
    <cellStyle name="Normal 47 14 6 2 3 4" xfId="21151" xr:uid="{00000000-0005-0000-0000-0000EA8A0000}"/>
    <cellStyle name="Normal 47 14 6 2 3 4 2" xfId="42793" xr:uid="{00000000-0005-0000-0000-0000EB8A0000}"/>
    <cellStyle name="Normal 47 14 6 2 3 5" xfId="36785" xr:uid="{00000000-0005-0000-0000-0000EC8A0000}"/>
    <cellStyle name="Normal 47 14 6 2 4" xfId="16182" xr:uid="{00000000-0005-0000-0000-0000ED8A0000}"/>
    <cellStyle name="Normal 47 14 6 2 4 2" xfId="28152" xr:uid="{00000000-0005-0000-0000-0000EE8A0000}"/>
    <cellStyle name="Normal 47 14 6 2 4 2 2" xfId="49758" xr:uid="{00000000-0005-0000-0000-0000EF8A0000}"/>
    <cellStyle name="Normal 47 14 6 2 4 3" xfId="22185" xr:uid="{00000000-0005-0000-0000-0000F08A0000}"/>
    <cellStyle name="Normal 47 14 6 2 4 3 2" xfId="43822" xr:uid="{00000000-0005-0000-0000-0000F18A0000}"/>
    <cellStyle name="Normal 47 14 6 2 4 4" xfId="37837" xr:uid="{00000000-0005-0000-0000-0000F28A0000}"/>
    <cellStyle name="Normal 47 14 6 2 5" xfId="25170" xr:uid="{00000000-0005-0000-0000-0000F38A0000}"/>
    <cellStyle name="Normal 47 14 6 2 5 2" xfId="46787" xr:uid="{00000000-0005-0000-0000-0000F48A0000}"/>
    <cellStyle name="Normal 47 14 6 2 6" xfId="19203" xr:uid="{00000000-0005-0000-0000-0000F58A0000}"/>
    <cellStyle name="Normal 47 14 6 2 6 2" xfId="40845" xr:uid="{00000000-0005-0000-0000-0000F68A0000}"/>
    <cellStyle name="Normal 47 14 6 2 7" xfId="34831" xr:uid="{00000000-0005-0000-0000-0000F78A0000}"/>
    <cellStyle name="Normal 47 14 6 3" xfId="13395" xr:uid="{00000000-0005-0000-0000-0000F88A0000}"/>
    <cellStyle name="Normal 47 14 6 3 2" xfId="14394" xr:uid="{00000000-0005-0000-0000-0000F98A0000}"/>
    <cellStyle name="Normal 47 14 6 3 2 2" xfId="17479" xr:uid="{00000000-0005-0000-0000-0000FA8A0000}"/>
    <cellStyle name="Normal 47 14 6 3 2 2 2" xfId="29448" xr:uid="{00000000-0005-0000-0000-0000FB8A0000}"/>
    <cellStyle name="Normal 47 14 6 3 2 2 2 2" xfId="51054" xr:uid="{00000000-0005-0000-0000-0000FC8A0000}"/>
    <cellStyle name="Normal 47 14 6 3 2 2 3" xfId="23481" xr:uid="{00000000-0005-0000-0000-0000FD8A0000}"/>
    <cellStyle name="Normal 47 14 6 3 2 2 3 2" xfId="45118" xr:uid="{00000000-0005-0000-0000-0000FE8A0000}"/>
    <cellStyle name="Normal 47 14 6 3 2 2 4" xfId="39134" xr:uid="{00000000-0005-0000-0000-0000FF8A0000}"/>
    <cellStyle name="Normal 47 14 6 3 2 3" xfId="26466" xr:uid="{00000000-0005-0000-0000-0000008B0000}"/>
    <cellStyle name="Normal 47 14 6 3 2 3 2" xfId="48080" xr:uid="{00000000-0005-0000-0000-0000018B0000}"/>
    <cellStyle name="Normal 47 14 6 3 2 4" xfId="20499" xr:uid="{00000000-0005-0000-0000-0000028B0000}"/>
    <cellStyle name="Normal 47 14 6 3 2 4 2" xfId="42141" xr:uid="{00000000-0005-0000-0000-0000038B0000}"/>
    <cellStyle name="Normal 47 14 6 3 2 5" xfId="36131" xr:uid="{00000000-0005-0000-0000-0000048B0000}"/>
    <cellStyle name="Normal 47 14 6 3 3" xfId="15368" xr:uid="{00000000-0005-0000-0000-0000058B0000}"/>
    <cellStyle name="Normal 47 14 6 3 3 2" xfId="18453" xr:uid="{00000000-0005-0000-0000-0000068B0000}"/>
    <cellStyle name="Normal 47 14 6 3 3 2 2" xfId="30420" xr:uid="{00000000-0005-0000-0000-0000078B0000}"/>
    <cellStyle name="Normal 47 14 6 3 3 2 2 2" xfId="52026" xr:uid="{00000000-0005-0000-0000-0000088B0000}"/>
    <cellStyle name="Normal 47 14 6 3 3 2 3" xfId="24453" xr:uid="{00000000-0005-0000-0000-0000098B0000}"/>
    <cellStyle name="Normal 47 14 6 3 3 2 3 2" xfId="46090" xr:uid="{00000000-0005-0000-0000-00000A8B0000}"/>
    <cellStyle name="Normal 47 14 6 3 3 2 4" xfId="40108" xr:uid="{00000000-0005-0000-0000-00000B8B0000}"/>
    <cellStyle name="Normal 47 14 6 3 3 3" xfId="27438" xr:uid="{00000000-0005-0000-0000-00000C8B0000}"/>
    <cellStyle name="Normal 47 14 6 3 3 3 2" xfId="49052" xr:uid="{00000000-0005-0000-0000-00000D8B0000}"/>
    <cellStyle name="Normal 47 14 6 3 3 4" xfId="21471" xr:uid="{00000000-0005-0000-0000-00000E8B0000}"/>
    <cellStyle name="Normal 47 14 6 3 3 4 2" xfId="43113" xr:uid="{00000000-0005-0000-0000-00000F8B0000}"/>
    <cellStyle name="Normal 47 14 6 3 3 5" xfId="37105" xr:uid="{00000000-0005-0000-0000-0000108B0000}"/>
    <cellStyle name="Normal 47 14 6 3 4" xfId="16502" xr:uid="{00000000-0005-0000-0000-0000118B0000}"/>
    <cellStyle name="Normal 47 14 6 3 4 2" xfId="28472" xr:uid="{00000000-0005-0000-0000-0000128B0000}"/>
    <cellStyle name="Normal 47 14 6 3 4 2 2" xfId="50078" xr:uid="{00000000-0005-0000-0000-0000138B0000}"/>
    <cellStyle name="Normal 47 14 6 3 4 3" xfId="22505" xr:uid="{00000000-0005-0000-0000-0000148B0000}"/>
    <cellStyle name="Normal 47 14 6 3 4 3 2" xfId="44142" xr:uid="{00000000-0005-0000-0000-0000158B0000}"/>
    <cellStyle name="Normal 47 14 6 3 4 4" xfId="38157" xr:uid="{00000000-0005-0000-0000-0000168B0000}"/>
    <cellStyle name="Normal 47 14 6 3 5" xfId="25490" xr:uid="{00000000-0005-0000-0000-0000178B0000}"/>
    <cellStyle name="Normal 47 14 6 3 5 2" xfId="47107" xr:uid="{00000000-0005-0000-0000-0000188B0000}"/>
    <cellStyle name="Normal 47 14 6 3 6" xfId="19523" xr:uid="{00000000-0005-0000-0000-0000198B0000}"/>
    <cellStyle name="Normal 47 14 6 3 6 2" xfId="41165" xr:uid="{00000000-0005-0000-0000-00001A8B0000}"/>
    <cellStyle name="Normal 47 14 6 3 7" xfId="35151" xr:uid="{00000000-0005-0000-0000-00001B8B0000}"/>
    <cellStyle name="Normal 47 14 6 4" xfId="13753" xr:uid="{00000000-0005-0000-0000-00001C8B0000}"/>
    <cellStyle name="Normal 47 14 6 4 2" xfId="16839" xr:uid="{00000000-0005-0000-0000-00001D8B0000}"/>
    <cellStyle name="Normal 47 14 6 4 2 2" xfId="28808" xr:uid="{00000000-0005-0000-0000-00001E8B0000}"/>
    <cellStyle name="Normal 47 14 6 4 2 2 2" xfId="50414" xr:uid="{00000000-0005-0000-0000-00001F8B0000}"/>
    <cellStyle name="Normal 47 14 6 4 2 3" xfId="22841" xr:uid="{00000000-0005-0000-0000-0000208B0000}"/>
    <cellStyle name="Normal 47 14 6 4 2 3 2" xfId="44478" xr:uid="{00000000-0005-0000-0000-0000218B0000}"/>
    <cellStyle name="Normal 47 14 6 4 2 4" xfId="38494" xr:uid="{00000000-0005-0000-0000-0000228B0000}"/>
    <cellStyle name="Normal 47 14 6 4 3" xfId="25826" xr:uid="{00000000-0005-0000-0000-0000238B0000}"/>
    <cellStyle name="Normal 47 14 6 4 3 2" xfId="47440" xr:uid="{00000000-0005-0000-0000-0000248B0000}"/>
    <cellStyle name="Normal 47 14 6 4 4" xfId="19859" xr:uid="{00000000-0005-0000-0000-0000258B0000}"/>
    <cellStyle name="Normal 47 14 6 4 4 2" xfId="41501" xr:uid="{00000000-0005-0000-0000-0000268B0000}"/>
    <cellStyle name="Normal 47 14 6 4 5" xfId="35490" xr:uid="{00000000-0005-0000-0000-0000278B0000}"/>
    <cellStyle name="Normal 47 14 6 5" xfId="14727" xr:uid="{00000000-0005-0000-0000-0000288B0000}"/>
    <cellStyle name="Normal 47 14 6 5 2" xfId="17812" xr:uid="{00000000-0005-0000-0000-0000298B0000}"/>
    <cellStyle name="Normal 47 14 6 5 2 2" xfId="29780" xr:uid="{00000000-0005-0000-0000-00002A8B0000}"/>
    <cellStyle name="Normal 47 14 6 5 2 2 2" xfId="51386" xr:uid="{00000000-0005-0000-0000-00002B8B0000}"/>
    <cellStyle name="Normal 47 14 6 5 2 3" xfId="23813" xr:uid="{00000000-0005-0000-0000-00002C8B0000}"/>
    <cellStyle name="Normal 47 14 6 5 2 3 2" xfId="45450" xr:uid="{00000000-0005-0000-0000-00002D8B0000}"/>
    <cellStyle name="Normal 47 14 6 5 2 4" xfId="39467" xr:uid="{00000000-0005-0000-0000-00002E8B0000}"/>
    <cellStyle name="Normal 47 14 6 5 3" xfId="26798" xr:uid="{00000000-0005-0000-0000-00002F8B0000}"/>
    <cellStyle name="Normal 47 14 6 5 3 2" xfId="48412" xr:uid="{00000000-0005-0000-0000-0000308B0000}"/>
    <cellStyle name="Normal 47 14 6 5 4" xfId="20831" xr:uid="{00000000-0005-0000-0000-0000318B0000}"/>
    <cellStyle name="Normal 47 14 6 5 4 2" xfId="42473" xr:uid="{00000000-0005-0000-0000-0000328B0000}"/>
    <cellStyle name="Normal 47 14 6 5 5" xfId="36464" xr:uid="{00000000-0005-0000-0000-0000338B0000}"/>
    <cellStyle name="Normal 47 14 6 6" xfId="15840" xr:uid="{00000000-0005-0000-0000-0000348B0000}"/>
    <cellStyle name="Normal 47 14 6 6 2" xfId="27812" xr:uid="{00000000-0005-0000-0000-0000358B0000}"/>
    <cellStyle name="Normal 47 14 6 6 2 2" xfId="49418" xr:uid="{00000000-0005-0000-0000-0000368B0000}"/>
    <cellStyle name="Normal 47 14 6 6 3" xfId="21845" xr:uid="{00000000-0005-0000-0000-0000378B0000}"/>
    <cellStyle name="Normal 47 14 6 6 3 2" xfId="43482" xr:uid="{00000000-0005-0000-0000-0000388B0000}"/>
    <cellStyle name="Normal 47 14 6 6 4" xfId="37495" xr:uid="{00000000-0005-0000-0000-0000398B0000}"/>
    <cellStyle name="Normal 47 14 6 7" xfId="24827" xr:uid="{00000000-0005-0000-0000-00003A8B0000}"/>
    <cellStyle name="Normal 47 14 6 7 2" xfId="46447" xr:uid="{00000000-0005-0000-0000-00003B8B0000}"/>
    <cellStyle name="Normal 47 14 6 8" xfId="18860" xr:uid="{00000000-0005-0000-0000-00003C8B0000}"/>
    <cellStyle name="Normal 47 14 6 8 2" xfId="40502" xr:uid="{00000000-0005-0000-0000-00003D8B0000}"/>
    <cellStyle name="Normal 47 14 6 9" xfId="31788" xr:uid="{00000000-0005-0000-0000-00003E8B0000}"/>
    <cellStyle name="Normal 47 14 7" xfId="8527" xr:uid="{00000000-0005-0000-0000-00003F8B0000}"/>
    <cellStyle name="Normal 47 14 7 2" xfId="13169" xr:uid="{00000000-0005-0000-0000-0000408B0000}"/>
    <cellStyle name="Normal 47 14 7 2 2" xfId="14168" xr:uid="{00000000-0005-0000-0000-0000418B0000}"/>
    <cellStyle name="Normal 47 14 7 2 2 2" xfId="17253" xr:uid="{00000000-0005-0000-0000-0000428B0000}"/>
    <cellStyle name="Normal 47 14 7 2 2 2 2" xfId="29222" xr:uid="{00000000-0005-0000-0000-0000438B0000}"/>
    <cellStyle name="Normal 47 14 7 2 2 2 2 2" xfId="50828" xr:uid="{00000000-0005-0000-0000-0000448B0000}"/>
    <cellStyle name="Normal 47 14 7 2 2 2 3" xfId="23255" xr:uid="{00000000-0005-0000-0000-0000458B0000}"/>
    <cellStyle name="Normal 47 14 7 2 2 2 3 2" xfId="44892" xr:uid="{00000000-0005-0000-0000-0000468B0000}"/>
    <cellStyle name="Normal 47 14 7 2 2 2 4" xfId="38908" xr:uid="{00000000-0005-0000-0000-0000478B0000}"/>
    <cellStyle name="Normal 47 14 7 2 2 3" xfId="26240" xr:uid="{00000000-0005-0000-0000-0000488B0000}"/>
    <cellStyle name="Normal 47 14 7 2 2 3 2" xfId="47854" xr:uid="{00000000-0005-0000-0000-0000498B0000}"/>
    <cellStyle name="Normal 47 14 7 2 2 4" xfId="20273" xr:uid="{00000000-0005-0000-0000-00004A8B0000}"/>
    <cellStyle name="Normal 47 14 7 2 2 4 2" xfId="41915" xr:uid="{00000000-0005-0000-0000-00004B8B0000}"/>
    <cellStyle name="Normal 47 14 7 2 2 5" xfId="35905" xr:uid="{00000000-0005-0000-0000-00004C8B0000}"/>
    <cellStyle name="Normal 47 14 7 2 3" xfId="15142" xr:uid="{00000000-0005-0000-0000-00004D8B0000}"/>
    <cellStyle name="Normal 47 14 7 2 3 2" xfId="18227" xr:uid="{00000000-0005-0000-0000-00004E8B0000}"/>
    <cellStyle name="Normal 47 14 7 2 3 2 2" xfId="30194" xr:uid="{00000000-0005-0000-0000-00004F8B0000}"/>
    <cellStyle name="Normal 47 14 7 2 3 2 2 2" xfId="51800" xr:uid="{00000000-0005-0000-0000-0000508B0000}"/>
    <cellStyle name="Normal 47 14 7 2 3 2 3" xfId="24227" xr:uid="{00000000-0005-0000-0000-0000518B0000}"/>
    <cellStyle name="Normal 47 14 7 2 3 2 3 2" xfId="45864" xr:uid="{00000000-0005-0000-0000-0000528B0000}"/>
    <cellStyle name="Normal 47 14 7 2 3 2 4" xfId="39882" xr:uid="{00000000-0005-0000-0000-0000538B0000}"/>
    <cellStyle name="Normal 47 14 7 2 3 3" xfId="27212" xr:uid="{00000000-0005-0000-0000-0000548B0000}"/>
    <cellStyle name="Normal 47 14 7 2 3 3 2" xfId="48826" xr:uid="{00000000-0005-0000-0000-0000558B0000}"/>
    <cellStyle name="Normal 47 14 7 2 3 4" xfId="21245" xr:uid="{00000000-0005-0000-0000-0000568B0000}"/>
    <cellStyle name="Normal 47 14 7 2 3 4 2" xfId="42887" xr:uid="{00000000-0005-0000-0000-0000578B0000}"/>
    <cellStyle name="Normal 47 14 7 2 3 5" xfId="36879" xr:uid="{00000000-0005-0000-0000-0000588B0000}"/>
    <cellStyle name="Normal 47 14 7 2 4" xfId="16276" xr:uid="{00000000-0005-0000-0000-0000598B0000}"/>
    <cellStyle name="Normal 47 14 7 2 4 2" xfId="28246" xr:uid="{00000000-0005-0000-0000-00005A8B0000}"/>
    <cellStyle name="Normal 47 14 7 2 4 2 2" xfId="49852" xr:uid="{00000000-0005-0000-0000-00005B8B0000}"/>
    <cellStyle name="Normal 47 14 7 2 4 3" xfId="22279" xr:uid="{00000000-0005-0000-0000-00005C8B0000}"/>
    <cellStyle name="Normal 47 14 7 2 4 3 2" xfId="43916" xr:uid="{00000000-0005-0000-0000-00005D8B0000}"/>
    <cellStyle name="Normal 47 14 7 2 4 4" xfId="37931" xr:uid="{00000000-0005-0000-0000-00005E8B0000}"/>
    <cellStyle name="Normal 47 14 7 2 5" xfId="25264" xr:uid="{00000000-0005-0000-0000-00005F8B0000}"/>
    <cellStyle name="Normal 47 14 7 2 5 2" xfId="46881" xr:uid="{00000000-0005-0000-0000-0000608B0000}"/>
    <cellStyle name="Normal 47 14 7 2 6" xfId="19297" xr:uid="{00000000-0005-0000-0000-0000618B0000}"/>
    <cellStyle name="Normal 47 14 7 2 6 2" xfId="40939" xr:uid="{00000000-0005-0000-0000-0000628B0000}"/>
    <cellStyle name="Normal 47 14 7 2 7" xfId="34925" xr:uid="{00000000-0005-0000-0000-0000638B0000}"/>
    <cellStyle name="Normal 47 14 7 3" xfId="13489" xr:uid="{00000000-0005-0000-0000-0000648B0000}"/>
    <cellStyle name="Normal 47 14 7 3 2" xfId="14488" xr:uid="{00000000-0005-0000-0000-0000658B0000}"/>
    <cellStyle name="Normal 47 14 7 3 2 2" xfId="17573" xr:uid="{00000000-0005-0000-0000-0000668B0000}"/>
    <cellStyle name="Normal 47 14 7 3 2 2 2" xfId="29542" xr:uid="{00000000-0005-0000-0000-0000678B0000}"/>
    <cellStyle name="Normal 47 14 7 3 2 2 2 2" xfId="51148" xr:uid="{00000000-0005-0000-0000-0000688B0000}"/>
    <cellStyle name="Normal 47 14 7 3 2 2 3" xfId="23575" xr:uid="{00000000-0005-0000-0000-0000698B0000}"/>
    <cellStyle name="Normal 47 14 7 3 2 2 3 2" xfId="45212" xr:uid="{00000000-0005-0000-0000-00006A8B0000}"/>
    <cellStyle name="Normal 47 14 7 3 2 2 4" xfId="39228" xr:uid="{00000000-0005-0000-0000-00006B8B0000}"/>
    <cellStyle name="Normal 47 14 7 3 2 3" xfId="26560" xr:uid="{00000000-0005-0000-0000-00006C8B0000}"/>
    <cellStyle name="Normal 47 14 7 3 2 3 2" xfId="48174" xr:uid="{00000000-0005-0000-0000-00006D8B0000}"/>
    <cellStyle name="Normal 47 14 7 3 2 4" xfId="20593" xr:uid="{00000000-0005-0000-0000-00006E8B0000}"/>
    <cellStyle name="Normal 47 14 7 3 2 4 2" xfId="42235" xr:uid="{00000000-0005-0000-0000-00006F8B0000}"/>
    <cellStyle name="Normal 47 14 7 3 2 5" xfId="36225" xr:uid="{00000000-0005-0000-0000-0000708B0000}"/>
    <cellStyle name="Normal 47 14 7 3 3" xfId="15462" xr:uid="{00000000-0005-0000-0000-0000718B0000}"/>
    <cellStyle name="Normal 47 14 7 3 3 2" xfId="18547" xr:uid="{00000000-0005-0000-0000-0000728B0000}"/>
    <cellStyle name="Normal 47 14 7 3 3 2 2" xfId="30514" xr:uid="{00000000-0005-0000-0000-0000738B0000}"/>
    <cellStyle name="Normal 47 14 7 3 3 2 2 2" xfId="52120" xr:uid="{00000000-0005-0000-0000-0000748B0000}"/>
    <cellStyle name="Normal 47 14 7 3 3 2 3" xfId="24547" xr:uid="{00000000-0005-0000-0000-0000758B0000}"/>
    <cellStyle name="Normal 47 14 7 3 3 2 3 2" xfId="46184" xr:uid="{00000000-0005-0000-0000-0000768B0000}"/>
    <cellStyle name="Normal 47 14 7 3 3 2 4" xfId="40202" xr:uid="{00000000-0005-0000-0000-0000778B0000}"/>
    <cellStyle name="Normal 47 14 7 3 3 3" xfId="27532" xr:uid="{00000000-0005-0000-0000-0000788B0000}"/>
    <cellStyle name="Normal 47 14 7 3 3 3 2" xfId="49146" xr:uid="{00000000-0005-0000-0000-0000798B0000}"/>
    <cellStyle name="Normal 47 14 7 3 3 4" xfId="21565" xr:uid="{00000000-0005-0000-0000-00007A8B0000}"/>
    <cellStyle name="Normal 47 14 7 3 3 4 2" xfId="43207" xr:uid="{00000000-0005-0000-0000-00007B8B0000}"/>
    <cellStyle name="Normal 47 14 7 3 3 5" xfId="37199" xr:uid="{00000000-0005-0000-0000-00007C8B0000}"/>
    <cellStyle name="Normal 47 14 7 3 4" xfId="16596" xr:uid="{00000000-0005-0000-0000-00007D8B0000}"/>
    <cellStyle name="Normal 47 14 7 3 4 2" xfId="28566" xr:uid="{00000000-0005-0000-0000-00007E8B0000}"/>
    <cellStyle name="Normal 47 14 7 3 4 2 2" xfId="50172" xr:uid="{00000000-0005-0000-0000-00007F8B0000}"/>
    <cellStyle name="Normal 47 14 7 3 4 3" xfId="22599" xr:uid="{00000000-0005-0000-0000-0000808B0000}"/>
    <cellStyle name="Normal 47 14 7 3 4 3 2" xfId="44236" xr:uid="{00000000-0005-0000-0000-0000818B0000}"/>
    <cellStyle name="Normal 47 14 7 3 4 4" xfId="38251" xr:uid="{00000000-0005-0000-0000-0000828B0000}"/>
    <cellStyle name="Normal 47 14 7 3 5" xfId="25584" xr:uid="{00000000-0005-0000-0000-0000838B0000}"/>
    <cellStyle name="Normal 47 14 7 3 5 2" xfId="47201" xr:uid="{00000000-0005-0000-0000-0000848B0000}"/>
    <cellStyle name="Normal 47 14 7 3 6" xfId="19617" xr:uid="{00000000-0005-0000-0000-0000858B0000}"/>
    <cellStyle name="Normal 47 14 7 3 6 2" xfId="41259" xr:uid="{00000000-0005-0000-0000-0000868B0000}"/>
    <cellStyle name="Normal 47 14 7 3 7" xfId="35245" xr:uid="{00000000-0005-0000-0000-0000878B0000}"/>
    <cellStyle name="Normal 47 14 7 4" xfId="13847" xr:uid="{00000000-0005-0000-0000-0000888B0000}"/>
    <cellStyle name="Normal 47 14 7 4 2" xfId="16933" xr:uid="{00000000-0005-0000-0000-0000898B0000}"/>
    <cellStyle name="Normal 47 14 7 4 2 2" xfId="28902" xr:uid="{00000000-0005-0000-0000-00008A8B0000}"/>
    <cellStyle name="Normal 47 14 7 4 2 2 2" xfId="50508" xr:uid="{00000000-0005-0000-0000-00008B8B0000}"/>
    <cellStyle name="Normal 47 14 7 4 2 3" xfId="22935" xr:uid="{00000000-0005-0000-0000-00008C8B0000}"/>
    <cellStyle name="Normal 47 14 7 4 2 3 2" xfId="44572" xr:uid="{00000000-0005-0000-0000-00008D8B0000}"/>
    <cellStyle name="Normal 47 14 7 4 2 4" xfId="38588" xr:uid="{00000000-0005-0000-0000-00008E8B0000}"/>
    <cellStyle name="Normal 47 14 7 4 3" xfId="25920" xr:uid="{00000000-0005-0000-0000-00008F8B0000}"/>
    <cellStyle name="Normal 47 14 7 4 3 2" xfId="47534" xr:uid="{00000000-0005-0000-0000-0000908B0000}"/>
    <cellStyle name="Normal 47 14 7 4 4" xfId="19953" xr:uid="{00000000-0005-0000-0000-0000918B0000}"/>
    <cellStyle name="Normal 47 14 7 4 4 2" xfId="41595" xr:uid="{00000000-0005-0000-0000-0000928B0000}"/>
    <cellStyle name="Normal 47 14 7 4 5" xfId="35584" xr:uid="{00000000-0005-0000-0000-0000938B0000}"/>
    <cellStyle name="Normal 47 14 7 5" xfId="14821" xr:uid="{00000000-0005-0000-0000-0000948B0000}"/>
    <cellStyle name="Normal 47 14 7 5 2" xfId="17906" xr:uid="{00000000-0005-0000-0000-0000958B0000}"/>
    <cellStyle name="Normal 47 14 7 5 2 2" xfId="29874" xr:uid="{00000000-0005-0000-0000-0000968B0000}"/>
    <cellStyle name="Normal 47 14 7 5 2 2 2" xfId="51480" xr:uid="{00000000-0005-0000-0000-0000978B0000}"/>
    <cellStyle name="Normal 47 14 7 5 2 3" xfId="23907" xr:uid="{00000000-0005-0000-0000-0000988B0000}"/>
    <cellStyle name="Normal 47 14 7 5 2 3 2" xfId="45544" xr:uid="{00000000-0005-0000-0000-0000998B0000}"/>
    <cellStyle name="Normal 47 14 7 5 2 4" xfId="39561" xr:uid="{00000000-0005-0000-0000-00009A8B0000}"/>
    <cellStyle name="Normal 47 14 7 5 3" xfId="26892" xr:uid="{00000000-0005-0000-0000-00009B8B0000}"/>
    <cellStyle name="Normal 47 14 7 5 3 2" xfId="48506" xr:uid="{00000000-0005-0000-0000-00009C8B0000}"/>
    <cellStyle name="Normal 47 14 7 5 4" xfId="20925" xr:uid="{00000000-0005-0000-0000-00009D8B0000}"/>
    <cellStyle name="Normal 47 14 7 5 4 2" xfId="42567" xr:uid="{00000000-0005-0000-0000-00009E8B0000}"/>
    <cellStyle name="Normal 47 14 7 5 5" xfId="36558" xr:uid="{00000000-0005-0000-0000-00009F8B0000}"/>
    <cellStyle name="Normal 47 14 7 6" xfId="15934" xr:uid="{00000000-0005-0000-0000-0000A08B0000}"/>
    <cellStyle name="Normal 47 14 7 6 2" xfId="27906" xr:uid="{00000000-0005-0000-0000-0000A18B0000}"/>
    <cellStyle name="Normal 47 14 7 6 2 2" xfId="49512" xr:uid="{00000000-0005-0000-0000-0000A28B0000}"/>
    <cellStyle name="Normal 47 14 7 6 3" xfId="21939" xr:uid="{00000000-0005-0000-0000-0000A38B0000}"/>
    <cellStyle name="Normal 47 14 7 6 3 2" xfId="43576" xr:uid="{00000000-0005-0000-0000-0000A48B0000}"/>
    <cellStyle name="Normal 47 14 7 6 4" xfId="37589" xr:uid="{00000000-0005-0000-0000-0000A58B0000}"/>
    <cellStyle name="Normal 47 14 7 7" xfId="24921" xr:uid="{00000000-0005-0000-0000-0000A68B0000}"/>
    <cellStyle name="Normal 47 14 7 7 2" xfId="46541" xr:uid="{00000000-0005-0000-0000-0000A78B0000}"/>
    <cellStyle name="Normal 47 14 7 8" xfId="18954" xr:uid="{00000000-0005-0000-0000-0000A88B0000}"/>
    <cellStyle name="Normal 47 14 7 8 2" xfId="40596" xr:uid="{00000000-0005-0000-0000-0000A98B0000}"/>
    <cellStyle name="Normal 47 14 7 9" xfId="31995" xr:uid="{00000000-0005-0000-0000-0000AA8B0000}"/>
    <cellStyle name="Normal 47 14 8" xfId="12911" xr:uid="{00000000-0005-0000-0000-0000AB8B0000}"/>
    <cellStyle name="Normal 47 14 8 2" xfId="13910" xr:uid="{00000000-0005-0000-0000-0000AC8B0000}"/>
    <cellStyle name="Normal 47 14 8 2 2" xfId="16995" xr:uid="{00000000-0005-0000-0000-0000AD8B0000}"/>
    <cellStyle name="Normal 47 14 8 2 2 2" xfId="28964" xr:uid="{00000000-0005-0000-0000-0000AE8B0000}"/>
    <cellStyle name="Normal 47 14 8 2 2 2 2" xfId="50570" xr:uid="{00000000-0005-0000-0000-0000AF8B0000}"/>
    <cellStyle name="Normal 47 14 8 2 2 3" xfId="22997" xr:uid="{00000000-0005-0000-0000-0000B08B0000}"/>
    <cellStyle name="Normal 47 14 8 2 2 3 2" xfId="44634" xr:uid="{00000000-0005-0000-0000-0000B18B0000}"/>
    <cellStyle name="Normal 47 14 8 2 2 4" xfId="38650" xr:uid="{00000000-0005-0000-0000-0000B28B0000}"/>
    <cellStyle name="Normal 47 14 8 2 3" xfId="25982" xr:uid="{00000000-0005-0000-0000-0000B38B0000}"/>
    <cellStyle name="Normal 47 14 8 2 3 2" xfId="47596" xr:uid="{00000000-0005-0000-0000-0000B48B0000}"/>
    <cellStyle name="Normal 47 14 8 2 4" xfId="20015" xr:uid="{00000000-0005-0000-0000-0000B58B0000}"/>
    <cellStyle name="Normal 47 14 8 2 4 2" xfId="41657" xr:uid="{00000000-0005-0000-0000-0000B68B0000}"/>
    <cellStyle name="Normal 47 14 8 2 5" xfId="35647" xr:uid="{00000000-0005-0000-0000-0000B78B0000}"/>
    <cellStyle name="Normal 47 14 8 3" xfId="14884" xr:uid="{00000000-0005-0000-0000-0000B88B0000}"/>
    <cellStyle name="Normal 47 14 8 3 2" xfId="17969" xr:uid="{00000000-0005-0000-0000-0000B98B0000}"/>
    <cellStyle name="Normal 47 14 8 3 2 2" xfId="29936" xr:uid="{00000000-0005-0000-0000-0000BA8B0000}"/>
    <cellStyle name="Normal 47 14 8 3 2 2 2" xfId="51542" xr:uid="{00000000-0005-0000-0000-0000BB8B0000}"/>
    <cellStyle name="Normal 47 14 8 3 2 3" xfId="23969" xr:uid="{00000000-0005-0000-0000-0000BC8B0000}"/>
    <cellStyle name="Normal 47 14 8 3 2 3 2" xfId="45606" xr:uid="{00000000-0005-0000-0000-0000BD8B0000}"/>
    <cellStyle name="Normal 47 14 8 3 2 4" xfId="39624" xr:uid="{00000000-0005-0000-0000-0000BE8B0000}"/>
    <cellStyle name="Normal 47 14 8 3 3" xfId="26954" xr:uid="{00000000-0005-0000-0000-0000BF8B0000}"/>
    <cellStyle name="Normal 47 14 8 3 3 2" xfId="48568" xr:uid="{00000000-0005-0000-0000-0000C08B0000}"/>
    <cellStyle name="Normal 47 14 8 3 4" xfId="20987" xr:uid="{00000000-0005-0000-0000-0000C18B0000}"/>
    <cellStyle name="Normal 47 14 8 3 4 2" xfId="42629" xr:uid="{00000000-0005-0000-0000-0000C28B0000}"/>
    <cellStyle name="Normal 47 14 8 3 5" xfId="36621" xr:uid="{00000000-0005-0000-0000-0000C38B0000}"/>
    <cellStyle name="Normal 47 14 8 4" xfId="16018" xr:uid="{00000000-0005-0000-0000-0000C48B0000}"/>
    <cellStyle name="Normal 47 14 8 4 2" xfId="27988" xr:uid="{00000000-0005-0000-0000-0000C58B0000}"/>
    <cellStyle name="Normal 47 14 8 4 2 2" xfId="49594" xr:uid="{00000000-0005-0000-0000-0000C68B0000}"/>
    <cellStyle name="Normal 47 14 8 4 3" xfId="22021" xr:uid="{00000000-0005-0000-0000-0000C78B0000}"/>
    <cellStyle name="Normal 47 14 8 4 3 2" xfId="43658" xr:uid="{00000000-0005-0000-0000-0000C88B0000}"/>
    <cellStyle name="Normal 47 14 8 4 4" xfId="37673" xr:uid="{00000000-0005-0000-0000-0000C98B0000}"/>
    <cellStyle name="Normal 47 14 8 5" xfId="25006" xr:uid="{00000000-0005-0000-0000-0000CA8B0000}"/>
    <cellStyle name="Normal 47 14 8 5 2" xfId="46623" xr:uid="{00000000-0005-0000-0000-0000CB8B0000}"/>
    <cellStyle name="Normal 47 14 8 6" xfId="19039" xr:uid="{00000000-0005-0000-0000-0000CC8B0000}"/>
    <cellStyle name="Normal 47 14 8 6 2" xfId="40681" xr:uid="{00000000-0005-0000-0000-0000CD8B0000}"/>
    <cellStyle name="Normal 47 14 8 7" xfId="34667" xr:uid="{00000000-0005-0000-0000-0000CE8B0000}"/>
    <cellStyle name="Normal 47 14 9" xfId="13231" xr:uid="{00000000-0005-0000-0000-0000CF8B0000}"/>
    <cellStyle name="Normal 47 14 9 2" xfId="14230" xr:uid="{00000000-0005-0000-0000-0000D08B0000}"/>
    <cellStyle name="Normal 47 14 9 2 2" xfId="17315" xr:uid="{00000000-0005-0000-0000-0000D18B0000}"/>
    <cellStyle name="Normal 47 14 9 2 2 2" xfId="29284" xr:uid="{00000000-0005-0000-0000-0000D28B0000}"/>
    <cellStyle name="Normal 47 14 9 2 2 2 2" xfId="50890" xr:uid="{00000000-0005-0000-0000-0000D38B0000}"/>
    <cellStyle name="Normal 47 14 9 2 2 3" xfId="23317" xr:uid="{00000000-0005-0000-0000-0000D48B0000}"/>
    <cellStyle name="Normal 47 14 9 2 2 3 2" xfId="44954" xr:uid="{00000000-0005-0000-0000-0000D58B0000}"/>
    <cellStyle name="Normal 47 14 9 2 2 4" xfId="38970" xr:uid="{00000000-0005-0000-0000-0000D68B0000}"/>
    <cellStyle name="Normal 47 14 9 2 3" xfId="26302" xr:uid="{00000000-0005-0000-0000-0000D78B0000}"/>
    <cellStyle name="Normal 47 14 9 2 3 2" xfId="47916" xr:uid="{00000000-0005-0000-0000-0000D88B0000}"/>
    <cellStyle name="Normal 47 14 9 2 4" xfId="20335" xr:uid="{00000000-0005-0000-0000-0000D98B0000}"/>
    <cellStyle name="Normal 47 14 9 2 4 2" xfId="41977" xr:uid="{00000000-0005-0000-0000-0000DA8B0000}"/>
    <cellStyle name="Normal 47 14 9 2 5" xfId="35967" xr:uid="{00000000-0005-0000-0000-0000DB8B0000}"/>
    <cellStyle name="Normal 47 14 9 3" xfId="15204" xr:uid="{00000000-0005-0000-0000-0000DC8B0000}"/>
    <cellStyle name="Normal 47 14 9 3 2" xfId="18289" xr:uid="{00000000-0005-0000-0000-0000DD8B0000}"/>
    <cellStyle name="Normal 47 14 9 3 2 2" xfId="30256" xr:uid="{00000000-0005-0000-0000-0000DE8B0000}"/>
    <cellStyle name="Normal 47 14 9 3 2 2 2" xfId="51862" xr:uid="{00000000-0005-0000-0000-0000DF8B0000}"/>
    <cellStyle name="Normal 47 14 9 3 2 3" xfId="24289" xr:uid="{00000000-0005-0000-0000-0000E08B0000}"/>
    <cellStyle name="Normal 47 14 9 3 2 3 2" xfId="45926" xr:uid="{00000000-0005-0000-0000-0000E18B0000}"/>
    <cellStyle name="Normal 47 14 9 3 2 4" xfId="39944" xr:uid="{00000000-0005-0000-0000-0000E28B0000}"/>
    <cellStyle name="Normal 47 14 9 3 3" xfId="27274" xr:uid="{00000000-0005-0000-0000-0000E38B0000}"/>
    <cellStyle name="Normal 47 14 9 3 3 2" xfId="48888" xr:uid="{00000000-0005-0000-0000-0000E48B0000}"/>
    <cellStyle name="Normal 47 14 9 3 4" xfId="21307" xr:uid="{00000000-0005-0000-0000-0000E58B0000}"/>
    <cellStyle name="Normal 47 14 9 3 4 2" xfId="42949" xr:uid="{00000000-0005-0000-0000-0000E68B0000}"/>
    <cellStyle name="Normal 47 14 9 3 5" xfId="36941" xr:uid="{00000000-0005-0000-0000-0000E78B0000}"/>
    <cellStyle name="Normal 47 14 9 4" xfId="16338" xr:uid="{00000000-0005-0000-0000-0000E88B0000}"/>
    <cellStyle name="Normal 47 14 9 4 2" xfId="28308" xr:uid="{00000000-0005-0000-0000-0000E98B0000}"/>
    <cellStyle name="Normal 47 14 9 4 2 2" xfId="49914" xr:uid="{00000000-0005-0000-0000-0000EA8B0000}"/>
    <cellStyle name="Normal 47 14 9 4 3" xfId="22341" xr:uid="{00000000-0005-0000-0000-0000EB8B0000}"/>
    <cellStyle name="Normal 47 14 9 4 3 2" xfId="43978" xr:uid="{00000000-0005-0000-0000-0000EC8B0000}"/>
    <cellStyle name="Normal 47 14 9 4 4" xfId="37993" xr:uid="{00000000-0005-0000-0000-0000ED8B0000}"/>
    <cellStyle name="Normal 47 14 9 5" xfId="25326" xr:uid="{00000000-0005-0000-0000-0000EE8B0000}"/>
    <cellStyle name="Normal 47 14 9 5 2" xfId="46943" xr:uid="{00000000-0005-0000-0000-0000EF8B0000}"/>
    <cellStyle name="Normal 47 14 9 6" xfId="19359" xr:uid="{00000000-0005-0000-0000-0000F08B0000}"/>
    <cellStyle name="Normal 47 14 9 6 2" xfId="41001" xr:uid="{00000000-0005-0000-0000-0000F18B0000}"/>
    <cellStyle name="Normal 47 14 9 7" xfId="34987" xr:uid="{00000000-0005-0000-0000-0000F28B0000}"/>
    <cellStyle name="Normal 47 15" xfId="5744" xr:uid="{00000000-0005-0000-0000-0000F38B0000}"/>
    <cellStyle name="Normal 47 15 10" xfId="13589" xr:uid="{00000000-0005-0000-0000-0000F48B0000}"/>
    <cellStyle name="Normal 47 15 10 2" xfId="16675" xr:uid="{00000000-0005-0000-0000-0000F58B0000}"/>
    <cellStyle name="Normal 47 15 10 2 2" xfId="28645" xr:uid="{00000000-0005-0000-0000-0000F68B0000}"/>
    <cellStyle name="Normal 47 15 10 2 2 2" xfId="50251" xr:uid="{00000000-0005-0000-0000-0000F78B0000}"/>
    <cellStyle name="Normal 47 15 10 2 3" xfId="22678" xr:uid="{00000000-0005-0000-0000-0000F88B0000}"/>
    <cellStyle name="Normal 47 15 10 2 3 2" xfId="44315" xr:uid="{00000000-0005-0000-0000-0000F98B0000}"/>
    <cellStyle name="Normal 47 15 10 2 4" xfId="38330" xr:uid="{00000000-0005-0000-0000-0000FA8B0000}"/>
    <cellStyle name="Normal 47 15 10 3" xfId="25663" xr:uid="{00000000-0005-0000-0000-0000FB8B0000}"/>
    <cellStyle name="Normal 47 15 10 3 2" xfId="47277" xr:uid="{00000000-0005-0000-0000-0000FC8B0000}"/>
    <cellStyle name="Normal 47 15 10 4" xfId="19696" xr:uid="{00000000-0005-0000-0000-0000FD8B0000}"/>
    <cellStyle name="Normal 47 15 10 4 2" xfId="41338" xr:uid="{00000000-0005-0000-0000-0000FE8B0000}"/>
    <cellStyle name="Normal 47 15 10 5" xfId="35326" xr:uid="{00000000-0005-0000-0000-0000FF8B0000}"/>
    <cellStyle name="Normal 47 15 11" xfId="14564" xr:uid="{00000000-0005-0000-0000-0000008C0000}"/>
    <cellStyle name="Normal 47 15 11 2" xfId="17649" xr:uid="{00000000-0005-0000-0000-0000018C0000}"/>
    <cellStyle name="Normal 47 15 11 2 2" xfId="29617" xr:uid="{00000000-0005-0000-0000-0000028C0000}"/>
    <cellStyle name="Normal 47 15 11 2 2 2" xfId="51223" xr:uid="{00000000-0005-0000-0000-0000038C0000}"/>
    <cellStyle name="Normal 47 15 11 2 3" xfId="23650" xr:uid="{00000000-0005-0000-0000-0000048C0000}"/>
    <cellStyle name="Normal 47 15 11 2 3 2" xfId="45287" xr:uid="{00000000-0005-0000-0000-0000058C0000}"/>
    <cellStyle name="Normal 47 15 11 2 4" xfId="39304" xr:uid="{00000000-0005-0000-0000-0000068C0000}"/>
    <cellStyle name="Normal 47 15 11 3" xfId="26635" xr:uid="{00000000-0005-0000-0000-0000078C0000}"/>
    <cellStyle name="Normal 47 15 11 3 2" xfId="48249" xr:uid="{00000000-0005-0000-0000-0000088C0000}"/>
    <cellStyle name="Normal 47 15 11 4" xfId="20668" xr:uid="{00000000-0005-0000-0000-0000098C0000}"/>
    <cellStyle name="Normal 47 15 11 4 2" xfId="42310" xr:uid="{00000000-0005-0000-0000-00000A8C0000}"/>
    <cellStyle name="Normal 47 15 11 5" xfId="36301" xr:uid="{00000000-0005-0000-0000-00000B8C0000}"/>
    <cellStyle name="Normal 47 15 12" xfId="15677" xr:uid="{00000000-0005-0000-0000-00000C8C0000}"/>
    <cellStyle name="Normal 47 15 12 2" xfId="27649" xr:uid="{00000000-0005-0000-0000-00000D8C0000}"/>
    <cellStyle name="Normal 47 15 12 2 2" xfId="49255" xr:uid="{00000000-0005-0000-0000-00000E8C0000}"/>
    <cellStyle name="Normal 47 15 12 3" xfId="21682" xr:uid="{00000000-0005-0000-0000-00000F8C0000}"/>
    <cellStyle name="Normal 47 15 12 3 2" xfId="43319" xr:uid="{00000000-0005-0000-0000-0000108C0000}"/>
    <cellStyle name="Normal 47 15 12 4" xfId="37332" xr:uid="{00000000-0005-0000-0000-0000118C0000}"/>
    <cellStyle name="Normal 47 15 13" xfId="24664" xr:uid="{00000000-0005-0000-0000-0000128C0000}"/>
    <cellStyle name="Normal 47 15 13 2" xfId="46284" xr:uid="{00000000-0005-0000-0000-0000138C0000}"/>
    <cellStyle name="Normal 47 15 14" xfId="18697" xr:uid="{00000000-0005-0000-0000-0000148C0000}"/>
    <cellStyle name="Normal 47 15 14 2" xfId="40339" xr:uid="{00000000-0005-0000-0000-0000158C0000}"/>
    <cellStyle name="Normal 47 15 15" xfId="31262" xr:uid="{00000000-0005-0000-0000-0000168C0000}"/>
    <cellStyle name="Normal 47 15 2" xfId="7311" xr:uid="{00000000-0005-0000-0000-0000178C0000}"/>
    <cellStyle name="Normal 47 15 2 2" xfId="13001" xr:uid="{00000000-0005-0000-0000-0000188C0000}"/>
    <cellStyle name="Normal 47 15 2 2 2" xfId="14000" xr:uid="{00000000-0005-0000-0000-0000198C0000}"/>
    <cellStyle name="Normal 47 15 2 2 2 2" xfId="17085" xr:uid="{00000000-0005-0000-0000-00001A8C0000}"/>
    <cellStyle name="Normal 47 15 2 2 2 2 2" xfId="29054" xr:uid="{00000000-0005-0000-0000-00001B8C0000}"/>
    <cellStyle name="Normal 47 15 2 2 2 2 2 2" xfId="50660" xr:uid="{00000000-0005-0000-0000-00001C8C0000}"/>
    <cellStyle name="Normal 47 15 2 2 2 2 3" xfId="23087" xr:uid="{00000000-0005-0000-0000-00001D8C0000}"/>
    <cellStyle name="Normal 47 15 2 2 2 2 3 2" xfId="44724" xr:uid="{00000000-0005-0000-0000-00001E8C0000}"/>
    <cellStyle name="Normal 47 15 2 2 2 2 4" xfId="38740" xr:uid="{00000000-0005-0000-0000-00001F8C0000}"/>
    <cellStyle name="Normal 47 15 2 2 2 3" xfId="26072" xr:uid="{00000000-0005-0000-0000-0000208C0000}"/>
    <cellStyle name="Normal 47 15 2 2 2 3 2" xfId="47686" xr:uid="{00000000-0005-0000-0000-0000218C0000}"/>
    <cellStyle name="Normal 47 15 2 2 2 4" xfId="20105" xr:uid="{00000000-0005-0000-0000-0000228C0000}"/>
    <cellStyle name="Normal 47 15 2 2 2 4 2" xfId="41747" xr:uid="{00000000-0005-0000-0000-0000238C0000}"/>
    <cellStyle name="Normal 47 15 2 2 2 5" xfId="35737" xr:uid="{00000000-0005-0000-0000-0000248C0000}"/>
    <cellStyle name="Normal 47 15 2 2 3" xfId="14974" xr:uid="{00000000-0005-0000-0000-0000258C0000}"/>
    <cellStyle name="Normal 47 15 2 2 3 2" xfId="18059" xr:uid="{00000000-0005-0000-0000-0000268C0000}"/>
    <cellStyle name="Normal 47 15 2 2 3 2 2" xfId="30026" xr:uid="{00000000-0005-0000-0000-0000278C0000}"/>
    <cellStyle name="Normal 47 15 2 2 3 2 2 2" xfId="51632" xr:uid="{00000000-0005-0000-0000-0000288C0000}"/>
    <cellStyle name="Normal 47 15 2 2 3 2 3" xfId="24059" xr:uid="{00000000-0005-0000-0000-0000298C0000}"/>
    <cellStyle name="Normal 47 15 2 2 3 2 3 2" xfId="45696" xr:uid="{00000000-0005-0000-0000-00002A8C0000}"/>
    <cellStyle name="Normal 47 15 2 2 3 2 4" xfId="39714" xr:uid="{00000000-0005-0000-0000-00002B8C0000}"/>
    <cellStyle name="Normal 47 15 2 2 3 3" xfId="27044" xr:uid="{00000000-0005-0000-0000-00002C8C0000}"/>
    <cellStyle name="Normal 47 15 2 2 3 3 2" xfId="48658" xr:uid="{00000000-0005-0000-0000-00002D8C0000}"/>
    <cellStyle name="Normal 47 15 2 2 3 4" xfId="21077" xr:uid="{00000000-0005-0000-0000-00002E8C0000}"/>
    <cellStyle name="Normal 47 15 2 2 3 4 2" xfId="42719" xr:uid="{00000000-0005-0000-0000-00002F8C0000}"/>
    <cellStyle name="Normal 47 15 2 2 3 5" xfId="36711" xr:uid="{00000000-0005-0000-0000-0000308C0000}"/>
    <cellStyle name="Normal 47 15 2 2 4" xfId="16108" xr:uid="{00000000-0005-0000-0000-0000318C0000}"/>
    <cellStyle name="Normal 47 15 2 2 4 2" xfId="28078" xr:uid="{00000000-0005-0000-0000-0000328C0000}"/>
    <cellStyle name="Normal 47 15 2 2 4 2 2" xfId="49684" xr:uid="{00000000-0005-0000-0000-0000338C0000}"/>
    <cellStyle name="Normal 47 15 2 2 4 3" xfId="22111" xr:uid="{00000000-0005-0000-0000-0000348C0000}"/>
    <cellStyle name="Normal 47 15 2 2 4 3 2" xfId="43748" xr:uid="{00000000-0005-0000-0000-0000358C0000}"/>
    <cellStyle name="Normal 47 15 2 2 4 4" xfId="37763" xr:uid="{00000000-0005-0000-0000-0000368C0000}"/>
    <cellStyle name="Normal 47 15 2 2 5" xfId="25096" xr:uid="{00000000-0005-0000-0000-0000378C0000}"/>
    <cellStyle name="Normal 47 15 2 2 5 2" xfId="46713" xr:uid="{00000000-0005-0000-0000-0000388C0000}"/>
    <cellStyle name="Normal 47 15 2 2 6" xfId="19129" xr:uid="{00000000-0005-0000-0000-0000398C0000}"/>
    <cellStyle name="Normal 47 15 2 2 6 2" xfId="40771" xr:uid="{00000000-0005-0000-0000-00003A8C0000}"/>
    <cellStyle name="Normal 47 15 2 2 7" xfId="34757" xr:uid="{00000000-0005-0000-0000-00003B8C0000}"/>
    <cellStyle name="Normal 47 15 2 3" xfId="13321" xr:uid="{00000000-0005-0000-0000-00003C8C0000}"/>
    <cellStyle name="Normal 47 15 2 3 2" xfId="14320" xr:uid="{00000000-0005-0000-0000-00003D8C0000}"/>
    <cellStyle name="Normal 47 15 2 3 2 2" xfId="17405" xr:uid="{00000000-0005-0000-0000-00003E8C0000}"/>
    <cellStyle name="Normal 47 15 2 3 2 2 2" xfId="29374" xr:uid="{00000000-0005-0000-0000-00003F8C0000}"/>
    <cellStyle name="Normal 47 15 2 3 2 2 2 2" xfId="50980" xr:uid="{00000000-0005-0000-0000-0000408C0000}"/>
    <cellStyle name="Normal 47 15 2 3 2 2 3" xfId="23407" xr:uid="{00000000-0005-0000-0000-0000418C0000}"/>
    <cellStyle name="Normal 47 15 2 3 2 2 3 2" xfId="45044" xr:uid="{00000000-0005-0000-0000-0000428C0000}"/>
    <cellStyle name="Normal 47 15 2 3 2 2 4" xfId="39060" xr:uid="{00000000-0005-0000-0000-0000438C0000}"/>
    <cellStyle name="Normal 47 15 2 3 2 3" xfId="26392" xr:uid="{00000000-0005-0000-0000-0000448C0000}"/>
    <cellStyle name="Normal 47 15 2 3 2 3 2" xfId="48006" xr:uid="{00000000-0005-0000-0000-0000458C0000}"/>
    <cellStyle name="Normal 47 15 2 3 2 4" xfId="20425" xr:uid="{00000000-0005-0000-0000-0000468C0000}"/>
    <cellStyle name="Normal 47 15 2 3 2 4 2" xfId="42067" xr:uid="{00000000-0005-0000-0000-0000478C0000}"/>
    <cellStyle name="Normal 47 15 2 3 2 5" xfId="36057" xr:uid="{00000000-0005-0000-0000-0000488C0000}"/>
    <cellStyle name="Normal 47 15 2 3 3" xfId="15294" xr:uid="{00000000-0005-0000-0000-0000498C0000}"/>
    <cellStyle name="Normal 47 15 2 3 3 2" xfId="18379" xr:uid="{00000000-0005-0000-0000-00004A8C0000}"/>
    <cellStyle name="Normal 47 15 2 3 3 2 2" xfId="30346" xr:uid="{00000000-0005-0000-0000-00004B8C0000}"/>
    <cellStyle name="Normal 47 15 2 3 3 2 2 2" xfId="51952" xr:uid="{00000000-0005-0000-0000-00004C8C0000}"/>
    <cellStyle name="Normal 47 15 2 3 3 2 3" xfId="24379" xr:uid="{00000000-0005-0000-0000-00004D8C0000}"/>
    <cellStyle name="Normal 47 15 2 3 3 2 3 2" xfId="46016" xr:uid="{00000000-0005-0000-0000-00004E8C0000}"/>
    <cellStyle name="Normal 47 15 2 3 3 2 4" xfId="40034" xr:uid="{00000000-0005-0000-0000-00004F8C0000}"/>
    <cellStyle name="Normal 47 15 2 3 3 3" xfId="27364" xr:uid="{00000000-0005-0000-0000-0000508C0000}"/>
    <cellStyle name="Normal 47 15 2 3 3 3 2" xfId="48978" xr:uid="{00000000-0005-0000-0000-0000518C0000}"/>
    <cellStyle name="Normal 47 15 2 3 3 4" xfId="21397" xr:uid="{00000000-0005-0000-0000-0000528C0000}"/>
    <cellStyle name="Normal 47 15 2 3 3 4 2" xfId="43039" xr:uid="{00000000-0005-0000-0000-0000538C0000}"/>
    <cellStyle name="Normal 47 15 2 3 3 5" xfId="37031" xr:uid="{00000000-0005-0000-0000-0000548C0000}"/>
    <cellStyle name="Normal 47 15 2 3 4" xfId="16428" xr:uid="{00000000-0005-0000-0000-0000558C0000}"/>
    <cellStyle name="Normal 47 15 2 3 4 2" xfId="28398" xr:uid="{00000000-0005-0000-0000-0000568C0000}"/>
    <cellStyle name="Normal 47 15 2 3 4 2 2" xfId="50004" xr:uid="{00000000-0005-0000-0000-0000578C0000}"/>
    <cellStyle name="Normal 47 15 2 3 4 3" xfId="22431" xr:uid="{00000000-0005-0000-0000-0000588C0000}"/>
    <cellStyle name="Normal 47 15 2 3 4 3 2" xfId="44068" xr:uid="{00000000-0005-0000-0000-0000598C0000}"/>
    <cellStyle name="Normal 47 15 2 3 4 4" xfId="38083" xr:uid="{00000000-0005-0000-0000-00005A8C0000}"/>
    <cellStyle name="Normal 47 15 2 3 5" xfId="25416" xr:uid="{00000000-0005-0000-0000-00005B8C0000}"/>
    <cellStyle name="Normal 47 15 2 3 5 2" xfId="47033" xr:uid="{00000000-0005-0000-0000-00005C8C0000}"/>
    <cellStyle name="Normal 47 15 2 3 6" xfId="19449" xr:uid="{00000000-0005-0000-0000-00005D8C0000}"/>
    <cellStyle name="Normal 47 15 2 3 6 2" xfId="41091" xr:uid="{00000000-0005-0000-0000-00005E8C0000}"/>
    <cellStyle name="Normal 47 15 2 3 7" xfId="35077" xr:uid="{00000000-0005-0000-0000-00005F8C0000}"/>
    <cellStyle name="Normal 47 15 2 4" xfId="13679" xr:uid="{00000000-0005-0000-0000-0000608C0000}"/>
    <cellStyle name="Normal 47 15 2 4 2" xfId="16765" xr:uid="{00000000-0005-0000-0000-0000618C0000}"/>
    <cellStyle name="Normal 47 15 2 4 2 2" xfId="28734" xr:uid="{00000000-0005-0000-0000-0000628C0000}"/>
    <cellStyle name="Normal 47 15 2 4 2 2 2" xfId="50340" xr:uid="{00000000-0005-0000-0000-0000638C0000}"/>
    <cellStyle name="Normal 47 15 2 4 2 3" xfId="22767" xr:uid="{00000000-0005-0000-0000-0000648C0000}"/>
    <cellStyle name="Normal 47 15 2 4 2 3 2" xfId="44404" xr:uid="{00000000-0005-0000-0000-0000658C0000}"/>
    <cellStyle name="Normal 47 15 2 4 2 4" xfId="38420" xr:uid="{00000000-0005-0000-0000-0000668C0000}"/>
    <cellStyle name="Normal 47 15 2 4 3" xfId="25752" xr:uid="{00000000-0005-0000-0000-0000678C0000}"/>
    <cellStyle name="Normal 47 15 2 4 3 2" xfId="47366" xr:uid="{00000000-0005-0000-0000-0000688C0000}"/>
    <cellStyle name="Normal 47 15 2 4 4" xfId="19785" xr:uid="{00000000-0005-0000-0000-0000698C0000}"/>
    <cellStyle name="Normal 47 15 2 4 4 2" xfId="41427" xr:uid="{00000000-0005-0000-0000-00006A8C0000}"/>
    <cellStyle name="Normal 47 15 2 4 5" xfId="35416" xr:uid="{00000000-0005-0000-0000-00006B8C0000}"/>
    <cellStyle name="Normal 47 15 2 5" xfId="14653" xr:uid="{00000000-0005-0000-0000-00006C8C0000}"/>
    <cellStyle name="Normal 47 15 2 5 2" xfId="17738" xr:uid="{00000000-0005-0000-0000-00006D8C0000}"/>
    <cellStyle name="Normal 47 15 2 5 2 2" xfId="29706" xr:uid="{00000000-0005-0000-0000-00006E8C0000}"/>
    <cellStyle name="Normal 47 15 2 5 2 2 2" xfId="51312" xr:uid="{00000000-0005-0000-0000-00006F8C0000}"/>
    <cellStyle name="Normal 47 15 2 5 2 3" xfId="23739" xr:uid="{00000000-0005-0000-0000-0000708C0000}"/>
    <cellStyle name="Normal 47 15 2 5 2 3 2" xfId="45376" xr:uid="{00000000-0005-0000-0000-0000718C0000}"/>
    <cellStyle name="Normal 47 15 2 5 2 4" xfId="39393" xr:uid="{00000000-0005-0000-0000-0000728C0000}"/>
    <cellStyle name="Normal 47 15 2 5 3" xfId="26724" xr:uid="{00000000-0005-0000-0000-0000738C0000}"/>
    <cellStyle name="Normal 47 15 2 5 3 2" xfId="48338" xr:uid="{00000000-0005-0000-0000-0000748C0000}"/>
    <cellStyle name="Normal 47 15 2 5 4" xfId="20757" xr:uid="{00000000-0005-0000-0000-0000758C0000}"/>
    <cellStyle name="Normal 47 15 2 5 4 2" xfId="42399" xr:uid="{00000000-0005-0000-0000-0000768C0000}"/>
    <cellStyle name="Normal 47 15 2 5 5" xfId="36390" xr:uid="{00000000-0005-0000-0000-0000778C0000}"/>
    <cellStyle name="Normal 47 15 2 6" xfId="15766" xr:uid="{00000000-0005-0000-0000-0000788C0000}"/>
    <cellStyle name="Normal 47 15 2 6 2" xfId="27738" xr:uid="{00000000-0005-0000-0000-0000798C0000}"/>
    <cellStyle name="Normal 47 15 2 6 2 2" xfId="49344" xr:uid="{00000000-0005-0000-0000-00007A8C0000}"/>
    <cellStyle name="Normal 47 15 2 6 3" xfId="21771" xr:uid="{00000000-0005-0000-0000-00007B8C0000}"/>
    <cellStyle name="Normal 47 15 2 6 3 2" xfId="43408" xr:uid="{00000000-0005-0000-0000-00007C8C0000}"/>
    <cellStyle name="Normal 47 15 2 6 4" xfId="37421" xr:uid="{00000000-0005-0000-0000-00007D8C0000}"/>
    <cellStyle name="Normal 47 15 2 7" xfId="24753" xr:uid="{00000000-0005-0000-0000-00007E8C0000}"/>
    <cellStyle name="Normal 47 15 2 7 2" xfId="46373" xr:uid="{00000000-0005-0000-0000-00007F8C0000}"/>
    <cellStyle name="Normal 47 15 2 8" xfId="18786" xr:uid="{00000000-0005-0000-0000-0000808C0000}"/>
    <cellStyle name="Normal 47 15 2 8 2" xfId="40428" xr:uid="{00000000-0005-0000-0000-0000818C0000}"/>
    <cellStyle name="Normal 47 15 2 9" xfId="31599" xr:uid="{00000000-0005-0000-0000-0000828C0000}"/>
    <cellStyle name="Normal 47 15 3" xfId="7014" xr:uid="{00000000-0005-0000-0000-0000838C0000}"/>
    <cellStyle name="Normal 47 15 3 2" xfId="12957" xr:uid="{00000000-0005-0000-0000-0000848C0000}"/>
    <cellStyle name="Normal 47 15 3 2 2" xfId="13956" xr:uid="{00000000-0005-0000-0000-0000858C0000}"/>
    <cellStyle name="Normal 47 15 3 2 2 2" xfId="17041" xr:uid="{00000000-0005-0000-0000-0000868C0000}"/>
    <cellStyle name="Normal 47 15 3 2 2 2 2" xfId="29010" xr:uid="{00000000-0005-0000-0000-0000878C0000}"/>
    <cellStyle name="Normal 47 15 3 2 2 2 2 2" xfId="50616" xr:uid="{00000000-0005-0000-0000-0000888C0000}"/>
    <cellStyle name="Normal 47 15 3 2 2 2 3" xfId="23043" xr:uid="{00000000-0005-0000-0000-0000898C0000}"/>
    <cellStyle name="Normal 47 15 3 2 2 2 3 2" xfId="44680" xr:uid="{00000000-0005-0000-0000-00008A8C0000}"/>
    <cellStyle name="Normal 47 15 3 2 2 2 4" xfId="38696" xr:uid="{00000000-0005-0000-0000-00008B8C0000}"/>
    <cellStyle name="Normal 47 15 3 2 2 3" xfId="26028" xr:uid="{00000000-0005-0000-0000-00008C8C0000}"/>
    <cellStyle name="Normal 47 15 3 2 2 3 2" xfId="47642" xr:uid="{00000000-0005-0000-0000-00008D8C0000}"/>
    <cellStyle name="Normal 47 15 3 2 2 4" xfId="20061" xr:uid="{00000000-0005-0000-0000-00008E8C0000}"/>
    <cellStyle name="Normal 47 15 3 2 2 4 2" xfId="41703" xr:uid="{00000000-0005-0000-0000-00008F8C0000}"/>
    <cellStyle name="Normal 47 15 3 2 2 5" xfId="35693" xr:uid="{00000000-0005-0000-0000-0000908C0000}"/>
    <cellStyle name="Normal 47 15 3 2 3" xfId="14930" xr:uid="{00000000-0005-0000-0000-0000918C0000}"/>
    <cellStyle name="Normal 47 15 3 2 3 2" xfId="18015" xr:uid="{00000000-0005-0000-0000-0000928C0000}"/>
    <cellStyle name="Normal 47 15 3 2 3 2 2" xfId="29982" xr:uid="{00000000-0005-0000-0000-0000938C0000}"/>
    <cellStyle name="Normal 47 15 3 2 3 2 2 2" xfId="51588" xr:uid="{00000000-0005-0000-0000-0000948C0000}"/>
    <cellStyle name="Normal 47 15 3 2 3 2 3" xfId="24015" xr:uid="{00000000-0005-0000-0000-0000958C0000}"/>
    <cellStyle name="Normal 47 15 3 2 3 2 3 2" xfId="45652" xr:uid="{00000000-0005-0000-0000-0000968C0000}"/>
    <cellStyle name="Normal 47 15 3 2 3 2 4" xfId="39670" xr:uid="{00000000-0005-0000-0000-0000978C0000}"/>
    <cellStyle name="Normal 47 15 3 2 3 3" xfId="27000" xr:uid="{00000000-0005-0000-0000-0000988C0000}"/>
    <cellStyle name="Normal 47 15 3 2 3 3 2" xfId="48614" xr:uid="{00000000-0005-0000-0000-0000998C0000}"/>
    <cellStyle name="Normal 47 15 3 2 3 4" xfId="21033" xr:uid="{00000000-0005-0000-0000-00009A8C0000}"/>
    <cellStyle name="Normal 47 15 3 2 3 4 2" xfId="42675" xr:uid="{00000000-0005-0000-0000-00009B8C0000}"/>
    <cellStyle name="Normal 47 15 3 2 3 5" xfId="36667" xr:uid="{00000000-0005-0000-0000-00009C8C0000}"/>
    <cellStyle name="Normal 47 15 3 2 4" xfId="16064" xr:uid="{00000000-0005-0000-0000-00009D8C0000}"/>
    <cellStyle name="Normal 47 15 3 2 4 2" xfId="28034" xr:uid="{00000000-0005-0000-0000-00009E8C0000}"/>
    <cellStyle name="Normal 47 15 3 2 4 2 2" xfId="49640" xr:uid="{00000000-0005-0000-0000-00009F8C0000}"/>
    <cellStyle name="Normal 47 15 3 2 4 3" xfId="22067" xr:uid="{00000000-0005-0000-0000-0000A08C0000}"/>
    <cellStyle name="Normal 47 15 3 2 4 3 2" xfId="43704" xr:uid="{00000000-0005-0000-0000-0000A18C0000}"/>
    <cellStyle name="Normal 47 15 3 2 4 4" xfId="37719" xr:uid="{00000000-0005-0000-0000-0000A28C0000}"/>
    <cellStyle name="Normal 47 15 3 2 5" xfId="25052" xr:uid="{00000000-0005-0000-0000-0000A38C0000}"/>
    <cellStyle name="Normal 47 15 3 2 5 2" xfId="46669" xr:uid="{00000000-0005-0000-0000-0000A48C0000}"/>
    <cellStyle name="Normal 47 15 3 2 6" xfId="19085" xr:uid="{00000000-0005-0000-0000-0000A58C0000}"/>
    <cellStyle name="Normal 47 15 3 2 6 2" xfId="40727" xr:uid="{00000000-0005-0000-0000-0000A68C0000}"/>
    <cellStyle name="Normal 47 15 3 2 7" xfId="34713" xr:uid="{00000000-0005-0000-0000-0000A78C0000}"/>
    <cellStyle name="Normal 47 15 3 3" xfId="13277" xr:uid="{00000000-0005-0000-0000-0000A88C0000}"/>
    <cellStyle name="Normal 47 15 3 3 2" xfId="14276" xr:uid="{00000000-0005-0000-0000-0000A98C0000}"/>
    <cellStyle name="Normal 47 15 3 3 2 2" xfId="17361" xr:uid="{00000000-0005-0000-0000-0000AA8C0000}"/>
    <cellStyle name="Normal 47 15 3 3 2 2 2" xfId="29330" xr:uid="{00000000-0005-0000-0000-0000AB8C0000}"/>
    <cellStyle name="Normal 47 15 3 3 2 2 2 2" xfId="50936" xr:uid="{00000000-0005-0000-0000-0000AC8C0000}"/>
    <cellStyle name="Normal 47 15 3 3 2 2 3" xfId="23363" xr:uid="{00000000-0005-0000-0000-0000AD8C0000}"/>
    <cellStyle name="Normal 47 15 3 3 2 2 3 2" xfId="45000" xr:uid="{00000000-0005-0000-0000-0000AE8C0000}"/>
    <cellStyle name="Normal 47 15 3 3 2 2 4" xfId="39016" xr:uid="{00000000-0005-0000-0000-0000AF8C0000}"/>
    <cellStyle name="Normal 47 15 3 3 2 3" xfId="26348" xr:uid="{00000000-0005-0000-0000-0000B08C0000}"/>
    <cellStyle name="Normal 47 15 3 3 2 3 2" xfId="47962" xr:uid="{00000000-0005-0000-0000-0000B18C0000}"/>
    <cellStyle name="Normal 47 15 3 3 2 4" xfId="20381" xr:uid="{00000000-0005-0000-0000-0000B28C0000}"/>
    <cellStyle name="Normal 47 15 3 3 2 4 2" xfId="42023" xr:uid="{00000000-0005-0000-0000-0000B38C0000}"/>
    <cellStyle name="Normal 47 15 3 3 2 5" xfId="36013" xr:uid="{00000000-0005-0000-0000-0000B48C0000}"/>
    <cellStyle name="Normal 47 15 3 3 3" xfId="15250" xr:uid="{00000000-0005-0000-0000-0000B58C0000}"/>
    <cellStyle name="Normal 47 15 3 3 3 2" xfId="18335" xr:uid="{00000000-0005-0000-0000-0000B68C0000}"/>
    <cellStyle name="Normal 47 15 3 3 3 2 2" xfId="30302" xr:uid="{00000000-0005-0000-0000-0000B78C0000}"/>
    <cellStyle name="Normal 47 15 3 3 3 2 2 2" xfId="51908" xr:uid="{00000000-0005-0000-0000-0000B88C0000}"/>
    <cellStyle name="Normal 47 15 3 3 3 2 3" xfId="24335" xr:uid="{00000000-0005-0000-0000-0000B98C0000}"/>
    <cellStyle name="Normal 47 15 3 3 3 2 3 2" xfId="45972" xr:uid="{00000000-0005-0000-0000-0000BA8C0000}"/>
    <cellStyle name="Normal 47 15 3 3 3 2 4" xfId="39990" xr:uid="{00000000-0005-0000-0000-0000BB8C0000}"/>
    <cellStyle name="Normal 47 15 3 3 3 3" xfId="27320" xr:uid="{00000000-0005-0000-0000-0000BC8C0000}"/>
    <cellStyle name="Normal 47 15 3 3 3 3 2" xfId="48934" xr:uid="{00000000-0005-0000-0000-0000BD8C0000}"/>
    <cellStyle name="Normal 47 15 3 3 3 4" xfId="21353" xr:uid="{00000000-0005-0000-0000-0000BE8C0000}"/>
    <cellStyle name="Normal 47 15 3 3 3 4 2" xfId="42995" xr:uid="{00000000-0005-0000-0000-0000BF8C0000}"/>
    <cellStyle name="Normal 47 15 3 3 3 5" xfId="36987" xr:uid="{00000000-0005-0000-0000-0000C08C0000}"/>
    <cellStyle name="Normal 47 15 3 3 4" xfId="16384" xr:uid="{00000000-0005-0000-0000-0000C18C0000}"/>
    <cellStyle name="Normal 47 15 3 3 4 2" xfId="28354" xr:uid="{00000000-0005-0000-0000-0000C28C0000}"/>
    <cellStyle name="Normal 47 15 3 3 4 2 2" xfId="49960" xr:uid="{00000000-0005-0000-0000-0000C38C0000}"/>
    <cellStyle name="Normal 47 15 3 3 4 3" xfId="22387" xr:uid="{00000000-0005-0000-0000-0000C48C0000}"/>
    <cellStyle name="Normal 47 15 3 3 4 3 2" xfId="44024" xr:uid="{00000000-0005-0000-0000-0000C58C0000}"/>
    <cellStyle name="Normal 47 15 3 3 4 4" xfId="38039" xr:uid="{00000000-0005-0000-0000-0000C68C0000}"/>
    <cellStyle name="Normal 47 15 3 3 5" xfId="25372" xr:uid="{00000000-0005-0000-0000-0000C78C0000}"/>
    <cellStyle name="Normal 47 15 3 3 5 2" xfId="46989" xr:uid="{00000000-0005-0000-0000-0000C88C0000}"/>
    <cellStyle name="Normal 47 15 3 3 6" xfId="19405" xr:uid="{00000000-0005-0000-0000-0000C98C0000}"/>
    <cellStyle name="Normal 47 15 3 3 6 2" xfId="41047" xr:uid="{00000000-0005-0000-0000-0000CA8C0000}"/>
    <cellStyle name="Normal 47 15 3 3 7" xfId="35033" xr:uid="{00000000-0005-0000-0000-0000CB8C0000}"/>
    <cellStyle name="Normal 47 15 3 4" xfId="13635" xr:uid="{00000000-0005-0000-0000-0000CC8C0000}"/>
    <cellStyle name="Normal 47 15 3 4 2" xfId="16721" xr:uid="{00000000-0005-0000-0000-0000CD8C0000}"/>
    <cellStyle name="Normal 47 15 3 4 2 2" xfId="28690" xr:uid="{00000000-0005-0000-0000-0000CE8C0000}"/>
    <cellStyle name="Normal 47 15 3 4 2 2 2" xfId="50296" xr:uid="{00000000-0005-0000-0000-0000CF8C0000}"/>
    <cellStyle name="Normal 47 15 3 4 2 3" xfId="22723" xr:uid="{00000000-0005-0000-0000-0000D08C0000}"/>
    <cellStyle name="Normal 47 15 3 4 2 3 2" xfId="44360" xr:uid="{00000000-0005-0000-0000-0000D18C0000}"/>
    <cellStyle name="Normal 47 15 3 4 2 4" xfId="38376" xr:uid="{00000000-0005-0000-0000-0000D28C0000}"/>
    <cellStyle name="Normal 47 15 3 4 3" xfId="25708" xr:uid="{00000000-0005-0000-0000-0000D38C0000}"/>
    <cellStyle name="Normal 47 15 3 4 3 2" xfId="47322" xr:uid="{00000000-0005-0000-0000-0000D48C0000}"/>
    <cellStyle name="Normal 47 15 3 4 4" xfId="19741" xr:uid="{00000000-0005-0000-0000-0000D58C0000}"/>
    <cellStyle name="Normal 47 15 3 4 4 2" xfId="41383" xr:uid="{00000000-0005-0000-0000-0000D68C0000}"/>
    <cellStyle name="Normal 47 15 3 4 5" xfId="35372" xr:uid="{00000000-0005-0000-0000-0000D78C0000}"/>
    <cellStyle name="Normal 47 15 3 5" xfId="14609" xr:uid="{00000000-0005-0000-0000-0000D88C0000}"/>
    <cellStyle name="Normal 47 15 3 5 2" xfId="17694" xr:uid="{00000000-0005-0000-0000-0000D98C0000}"/>
    <cellStyle name="Normal 47 15 3 5 2 2" xfId="29662" xr:uid="{00000000-0005-0000-0000-0000DA8C0000}"/>
    <cellStyle name="Normal 47 15 3 5 2 2 2" xfId="51268" xr:uid="{00000000-0005-0000-0000-0000DB8C0000}"/>
    <cellStyle name="Normal 47 15 3 5 2 3" xfId="23695" xr:uid="{00000000-0005-0000-0000-0000DC8C0000}"/>
    <cellStyle name="Normal 47 15 3 5 2 3 2" xfId="45332" xr:uid="{00000000-0005-0000-0000-0000DD8C0000}"/>
    <cellStyle name="Normal 47 15 3 5 2 4" xfId="39349" xr:uid="{00000000-0005-0000-0000-0000DE8C0000}"/>
    <cellStyle name="Normal 47 15 3 5 3" xfId="26680" xr:uid="{00000000-0005-0000-0000-0000DF8C0000}"/>
    <cellStyle name="Normal 47 15 3 5 3 2" xfId="48294" xr:uid="{00000000-0005-0000-0000-0000E08C0000}"/>
    <cellStyle name="Normal 47 15 3 5 4" xfId="20713" xr:uid="{00000000-0005-0000-0000-0000E18C0000}"/>
    <cellStyle name="Normal 47 15 3 5 4 2" xfId="42355" xr:uid="{00000000-0005-0000-0000-0000E28C0000}"/>
    <cellStyle name="Normal 47 15 3 5 5" xfId="36346" xr:uid="{00000000-0005-0000-0000-0000E38C0000}"/>
    <cellStyle name="Normal 47 15 3 6" xfId="15722" xr:uid="{00000000-0005-0000-0000-0000E48C0000}"/>
    <cellStyle name="Normal 47 15 3 6 2" xfId="27694" xr:uid="{00000000-0005-0000-0000-0000E58C0000}"/>
    <cellStyle name="Normal 47 15 3 6 2 2" xfId="49300" xr:uid="{00000000-0005-0000-0000-0000E68C0000}"/>
    <cellStyle name="Normal 47 15 3 6 3" xfId="21727" xr:uid="{00000000-0005-0000-0000-0000E78C0000}"/>
    <cellStyle name="Normal 47 15 3 6 3 2" xfId="43364" xr:uid="{00000000-0005-0000-0000-0000E88C0000}"/>
    <cellStyle name="Normal 47 15 3 6 4" xfId="37377" xr:uid="{00000000-0005-0000-0000-0000E98C0000}"/>
    <cellStyle name="Normal 47 15 3 7" xfId="24709" xr:uid="{00000000-0005-0000-0000-0000EA8C0000}"/>
    <cellStyle name="Normal 47 15 3 7 2" xfId="46329" xr:uid="{00000000-0005-0000-0000-0000EB8C0000}"/>
    <cellStyle name="Normal 47 15 3 8" xfId="18742" xr:uid="{00000000-0005-0000-0000-0000EC8C0000}"/>
    <cellStyle name="Normal 47 15 3 8 2" xfId="40384" xr:uid="{00000000-0005-0000-0000-0000ED8C0000}"/>
    <cellStyle name="Normal 47 15 3 9" xfId="31442" xr:uid="{00000000-0005-0000-0000-0000EE8C0000}"/>
    <cellStyle name="Normal 47 15 4" xfId="7618" xr:uid="{00000000-0005-0000-0000-0000EF8C0000}"/>
    <cellStyle name="Normal 47 15 4 2" xfId="13043" xr:uid="{00000000-0005-0000-0000-0000F08C0000}"/>
    <cellStyle name="Normal 47 15 4 2 2" xfId="14042" xr:uid="{00000000-0005-0000-0000-0000F18C0000}"/>
    <cellStyle name="Normal 47 15 4 2 2 2" xfId="17127" xr:uid="{00000000-0005-0000-0000-0000F28C0000}"/>
    <cellStyle name="Normal 47 15 4 2 2 2 2" xfId="29096" xr:uid="{00000000-0005-0000-0000-0000F38C0000}"/>
    <cellStyle name="Normal 47 15 4 2 2 2 2 2" xfId="50702" xr:uid="{00000000-0005-0000-0000-0000F48C0000}"/>
    <cellStyle name="Normal 47 15 4 2 2 2 3" xfId="23129" xr:uid="{00000000-0005-0000-0000-0000F58C0000}"/>
    <cellStyle name="Normal 47 15 4 2 2 2 3 2" xfId="44766" xr:uid="{00000000-0005-0000-0000-0000F68C0000}"/>
    <cellStyle name="Normal 47 15 4 2 2 2 4" xfId="38782" xr:uid="{00000000-0005-0000-0000-0000F78C0000}"/>
    <cellStyle name="Normal 47 15 4 2 2 3" xfId="26114" xr:uid="{00000000-0005-0000-0000-0000F88C0000}"/>
    <cellStyle name="Normal 47 15 4 2 2 3 2" xfId="47728" xr:uid="{00000000-0005-0000-0000-0000F98C0000}"/>
    <cellStyle name="Normal 47 15 4 2 2 4" xfId="20147" xr:uid="{00000000-0005-0000-0000-0000FA8C0000}"/>
    <cellStyle name="Normal 47 15 4 2 2 4 2" xfId="41789" xr:uid="{00000000-0005-0000-0000-0000FB8C0000}"/>
    <cellStyle name="Normal 47 15 4 2 2 5" xfId="35779" xr:uid="{00000000-0005-0000-0000-0000FC8C0000}"/>
    <cellStyle name="Normal 47 15 4 2 3" xfId="15016" xr:uid="{00000000-0005-0000-0000-0000FD8C0000}"/>
    <cellStyle name="Normal 47 15 4 2 3 2" xfId="18101" xr:uid="{00000000-0005-0000-0000-0000FE8C0000}"/>
    <cellStyle name="Normal 47 15 4 2 3 2 2" xfId="30068" xr:uid="{00000000-0005-0000-0000-0000FF8C0000}"/>
    <cellStyle name="Normal 47 15 4 2 3 2 2 2" xfId="51674" xr:uid="{00000000-0005-0000-0000-0000008D0000}"/>
    <cellStyle name="Normal 47 15 4 2 3 2 3" xfId="24101" xr:uid="{00000000-0005-0000-0000-0000018D0000}"/>
    <cellStyle name="Normal 47 15 4 2 3 2 3 2" xfId="45738" xr:uid="{00000000-0005-0000-0000-0000028D0000}"/>
    <cellStyle name="Normal 47 15 4 2 3 2 4" xfId="39756" xr:uid="{00000000-0005-0000-0000-0000038D0000}"/>
    <cellStyle name="Normal 47 15 4 2 3 3" xfId="27086" xr:uid="{00000000-0005-0000-0000-0000048D0000}"/>
    <cellStyle name="Normal 47 15 4 2 3 3 2" xfId="48700" xr:uid="{00000000-0005-0000-0000-0000058D0000}"/>
    <cellStyle name="Normal 47 15 4 2 3 4" xfId="21119" xr:uid="{00000000-0005-0000-0000-0000068D0000}"/>
    <cellStyle name="Normal 47 15 4 2 3 4 2" xfId="42761" xr:uid="{00000000-0005-0000-0000-0000078D0000}"/>
    <cellStyle name="Normal 47 15 4 2 3 5" xfId="36753" xr:uid="{00000000-0005-0000-0000-0000088D0000}"/>
    <cellStyle name="Normal 47 15 4 2 4" xfId="16150" xr:uid="{00000000-0005-0000-0000-0000098D0000}"/>
    <cellStyle name="Normal 47 15 4 2 4 2" xfId="28120" xr:uid="{00000000-0005-0000-0000-00000A8D0000}"/>
    <cellStyle name="Normal 47 15 4 2 4 2 2" xfId="49726" xr:uid="{00000000-0005-0000-0000-00000B8D0000}"/>
    <cellStyle name="Normal 47 15 4 2 4 3" xfId="22153" xr:uid="{00000000-0005-0000-0000-00000C8D0000}"/>
    <cellStyle name="Normal 47 15 4 2 4 3 2" xfId="43790" xr:uid="{00000000-0005-0000-0000-00000D8D0000}"/>
    <cellStyle name="Normal 47 15 4 2 4 4" xfId="37805" xr:uid="{00000000-0005-0000-0000-00000E8D0000}"/>
    <cellStyle name="Normal 47 15 4 2 5" xfId="25138" xr:uid="{00000000-0005-0000-0000-00000F8D0000}"/>
    <cellStyle name="Normal 47 15 4 2 5 2" xfId="46755" xr:uid="{00000000-0005-0000-0000-0000108D0000}"/>
    <cellStyle name="Normal 47 15 4 2 6" xfId="19171" xr:uid="{00000000-0005-0000-0000-0000118D0000}"/>
    <cellStyle name="Normal 47 15 4 2 6 2" xfId="40813" xr:uid="{00000000-0005-0000-0000-0000128D0000}"/>
    <cellStyle name="Normal 47 15 4 2 7" xfId="34799" xr:uid="{00000000-0005-0000-0000-0000138D0000}"/>
    <cellStyle name="Normal 47 15 4 3" xfId="13363" xr:uid="{00000000-0005-0000-0000-0000148D0000}"/>
    <cellStyle name="Normal 47 15 4 3 2" xfId="14362" xr:uid="{00000000-0005-0000-0000-0000158D0000}"/>
    <cellStyle name="Normal 47 15 4 3 2 2" xfId="17447" xr:uid="{00000000-0005-0000-0000-0000168D0000}"/>
    <cellStyle name="Normal 47 15 4 3 2 2 2" xfId="29416" xr:uid="{00000000-0005-0000-0000-0000178D0000}"/>
    <cellStyle name="Normal 47 15 4 3 2 2 2 2" xfId="51022" xr:uid="{00000000-0005-0000-0000-0000188D0000}"/>
    <cellStyle name="Normal 47 15 4 3 2 2 3" xfId="23449" xr:uid="{00000000-0005-0000-0000-0000198D0000}"/>
    <cellStyle name="Normal 47 15 4 3 2 2 3 2" xfId="45086" xr:uid="{00000000-0005-0000-0000-00001A8D0000}"/>
    <cellStyle name="Normal 47 15 4 3 2 2 4" xfId="39102" xr:uid="{00000000-0005-0000-0000-00001B8D0000}"/>
    <cellStyle name="Normal 47 15 4 3 2 3" xfId="26434" xr:uid="{00000000-0005-0000-0000-00001C8D0000}"/>
    <cellStyle name="Normal 47 15 4 3 2 3 2" xfId="48048" xr:uid="{00000000-0005-0000-0000-00001D8D0000}"/>
    <cellStyle name="Normal 47 15 4 3 2 4" xfId="20467" xr:uid="{00000000-0005-0000-0000-00001E8D0000}"/>
    <cellStyle name="Normal 47 15 4 3 2 4 2" xfId="42109" xr:uid="{00000000-0005-0000-0000-00001F8D0000}"/>
    <cellStyle name="Normal 47 15 4 3 2 5" xfId="36099" xr:uid="{00000000-0005-0000-0000-0000208D0000}"/>
    <cellStyle name="Normal 47 15 4 3 3" xfId="15336" xr:uid="{00000000-0005-0000-0000-0000218D0000}"/>
    <cellStyle name="Normal 47 15 4 3 3 2" xfId="18421" xr:uid="{00000000-0005-0000-0000-0000228D0000}"/>
    <cellStyle name="Normal 47 15 4 3 3 2 2" xfId="30388" xr:uid="{00000000-0005-0000-0000-0000238D0000}"/>
    <cellStyle name="Normal 47 15 4 3 3 2 2 2" xfId="51994" xr:uid="{00000000-0005-0000-0000-0000248D0000}"/>
    <cellStyle name="Normal 47 15 4 3 3 2 3" xfId="24421" xr:uid="{00000000-0005-0000-0000-0000258D0000}"/>
    <cellStyle name="Normal 47 15 4 3 3 2 3 2" xfId="46058" xr:uid="{00000000-0005-0000-0000-0000268D0000}"/>
    <cellStyle name="Normal 47 15 4 3 3 2 4" xfId="40076" xr:uid="{00000000-0005-0000-0000-0000278D0000}"/>
    <cellStyle name="Normal 47 15 4 3 3 3" xfId="27406" xr:uid="{00000000-0005-0000-0000-0000288D0000}"/>
    <cellStyle name="Normal 47 15 4 3 3 3 2" xfId="49020" xr:uid="{00000000-0005-0000-0000-0000298D0000}"/>
    <cellStyle name="Normal 47 15 4 3 3 4" xfId="21439" xr:uid="{00000000-0005-0000-0000-00002A8D0000}"/>
    <cellStyle name="Normal 47 15 4 3 3 4 2" xfId="43081" xr:uid="{00000000-0005-0000-0000-00002B8D0000}"/>
    <cellStyle name="Normal 47 15 4 3 3 5" xfId="37073" xr:uid="{00000000-0005-0000-0000-00002C8D0000}"/>
    <cellStyle name="Normal 47 15 4 3 4" xfId="16470" xr:uid="{00000000-0005-0000-0000-00002D8D0000}"/>
    <cellStyle name="Normal 47 15 4 3 4 2" xfId="28440" xr:uid="{00000000-0005-0000-0000-00002E8D0000}"/>
    <cellStyle name="Normal 47 15 4 3 4 2 2" xfId="50046" xr:uid="{00000000-0005-0000-0000-00002F8D0000}"/>
    <cellStyle name="Normal 47 15 4 3 4 3" xfId="22473" xr:uid="{00000000-0005-0000-0000-0000308D0000}"/>
    <cellStyle name="Normal 47 15 4 3 4 3 2" xfId="44110" xr:uid="{00000000-0005-0000-0000-0000318D0000}"/>
    <cellStyle name="Normal 47 15 4 3 4 4" xfId="38125" xr:uid="{00000000-0005-0000-0000-0000328D0000}"/>
    <cellStyle name="Normal 47 15 4 3 5" xfId="25458" xr:uid="{00000000-0005-0000-0000-0000338D0000}"/>
    <cellStyle name="Normal 47 15 4 3 5 2" xfId="47075" xr:uid="{00000000-0005-0000-0000-0000348D0000}"/>
    <cellStyle name="Normal 47 15 4 3 6" xfId="19491" xr:uid="{00000000-0005-0000-0000-0000358D0000}"/>
    <cellStyle name="Normal 47 15 4 3 6 2" xfId="41133" xr:uid="{00000000-0005-0000-0000-0000368D0000}"/>
    <cellStyle name="Normal 47 15 4 3 7" xfId="35119" xr:uid="{00000000-0005-0000-0000-0000378D0000}"/>
    <cellStyle name="Normal 47 15 4 4" xfId="13721" xr:uid="{00000000-0005-0000-0000-0000388D0000}"/>
    <cellStyle name="Normal 47 15 4 4 2" xfId="16807" xr:uid="{00000000-0005-0000-0000-0000398D0000}"/>
    <cellStyle name="Normal 47 15 4 4 2 2" xfId="28776" xr:uid="{00000000-0005-0000-0000-00003A8D0000}"/>
    <cellStyle name="Normal 47 15 4 4 2 2 2" xfId="50382" xr:uid="{00000000-0005-0000-0000-00003B8D0000}"/>
    <cellStyle name="Normal 47 15 4 4 2 3" xfId="22809" xr:uid="{00000000-0005-0000-0000-00003C8D0000}"/>
    <cellStyle name="Normal 47 15 4 4 2 3 2" xfId="44446" xr:uid="{00000000-0005-0000-0000-00003D8D0000}"/>
    <cellStyle name="Normal 47 15 4 4 2 4" xfId="38462" xr:uid="{00000000-0005-0000-0000-00003E8D0000}"/>
    <cellStyle name="Normal 47 15 4 4 3" xfId="25794" xr:uid="{00000000-0005-0000-0000-00003F8D0000}"/>
    <cellStyle name="Normal 47 15 4 4 3 2" xfId="47408" xr:uid="{00000000-0005-0000-0000-0000408D0000}"/>
    <cellStyle name="Normal 47 15 4 4 4" xfId="19827" xr:uid="{00000000-0005-0000-0000-0000418D0000}"/>
    <cellStyle name="Normal 47 15 4 4 4 2" xfId="41469" xr:uid="{00000000-0005-0000-0000-0000428D0000}"/>
    <cellStyle name="Normal 47 15 4 4 5" xfId="35458" xr:uid="{00000000-0005-0000-0000-0000438D0000}"/>
    <cellStyle name="Normal 47 15 4 5" xfId="14695" xr:uid="{00000000-0005-0000-0000-0000448D0000}"/>
    <cellStyle name="Normal 47 15 4 5 2" xfId="17780" xr:uid="{00000000-0005-0000-0000-0000458D0000}"/>
    <cellStyle name="Normal 47 15 4 5 2 2" xfId="29748" xr:uid="{00000000-0005-0000-0000-0000468D0000}"/>
    <cellStyle name="Normal 47 15 4 5 2 2 2" xfId="51354" xr:uid="{00000000-0005-0000-0000-0000478D0000}"/>
    <cellStyle name="Normal 47 15 4 5 2 3" xfId="23781" xr:uid="{00000000-0005-0000-0000-0000488D0000}"/>
    <cellStyle name="Normal 47 15 4 5 2 3 2" xfId="45418" xr:uid="{00000000-0005-0000-0000-0000498D0000}"/>
    <cellStyle name="Normal 47 15 4 5 2 4" xfId="39435" xr:uid="{00000000-0005-0000-0000-00004A8D0000}"/>
    <cellStyle name="Normal 47 15 4 5 3" xfId="26766" xr:uid="{00000000-0005-0000-0000-00004B8D0000}"/>
    <cellStyle name="Normal 47 15 4 5 3 2" xfId="48380" xr:uid="{00000000-0005-0000-0000-00004C8D0000}"/>
    <cellStyle name="Normal 47 15 4 5 4" xfId="20799" xr:uid="{00000000-0005-0000-0000-00004D8D0000}"/>
    <cellStyle name="Normal 47 15 4 5 4 2" xfId="42441" xr:uid="{00000000-0005-0000-0000-00004E8D0000}"/>
    <cellStyle name="Normal 47 15 4 5 5" xfId="36432" xr:uid="{00000000-0005-0000-0000-00004F8D0000}"/>
    <cellStyle name="Normal 47 15 4 6" xfId="15808" xr:uid="{00000000-0005-0000-0000-0000508D0000}"/>
    <cellStyle name="Normal 47 15 4 6 2" xfId="27780" xr:uid="{00000000-0005-0000-0000-0000518D0000}"/>
    <cellStyle name="Normal 47 15 4 6 2 2" xfId="49386" xr:uid="{00000000-0005-0000-0000-0000528D0000}"/>
    <cellStyle name="Normal 47 15 4 6 3" xfId="21813" xr:uid="{00000000-0005-0000-0000-0000538D0000}"/>
    <cellStyle name="Normal 47 15 4 6 3 2" xfId="43450" xr:uid="{00000000-0005-0000-0000-0000548D0000}"/>
    <cellStyle name="Normal 47 15 4 6 4" xfId="37463" xr:uid="{00000000-0005-0000-0000-0000558D0000}"/>
    <cellStyle name="Normal 47 15 4 7" xfId="24795" xr:uid="{00000000-0005-0000-0000-0000568D0000}"/>
    <cellStyle name="Normal 47 15 4 7 2" xfId="46415" xr:uid="{00000000-0005-0000-0000-0000578D0000}"/>
    <cellStyle name="Normal 47 15 4 8" xfId="18828" xr:uid="{00000000-0005-0000-0000-0000588D0000}"/>
    <cellStyle name="Normal 47 15 4 8 2" xfId="40470" xr:uid="{00000000-0005-0000-0000-0000598D0000}"/>
    <cellStyle name="Normal 47 15 4 9" xfId="31710" xr:uid="{00000000-0005-0000-0000-00005A8D0000}"/>
    <cellStyle name="Normal 47 15 5" xfId="8228" xr:uid="{00000000-0005-0000-0000-00005B8D0000}"/>
    <cellStyle name="Normal 47 15 5 2" xfId="13127" xr:uid="{00000000-0005-0000-0000-00005C8D0000}"/>
    <cellStyle name="Normal 47 15 5 2 2" xfId="14126" xr:uid="{00000000-0005-0000-0000-00005D8D0000}"/>
    <cellStyle name="Normal 47 15 5 2 2 2" xfId="17211" xr:uid="{00000000-0005-0000-0000-00005E8D0000}"/>
    <cellStyle name="Normal 47 15 5 2 2 2 2" xfId="29180" xr:uid="{00000000-0005-0000-0000-00005F8D0000}"/>
    <cellStyle name="Normal 47 15 5 2 2 2 2 2" xfId="50786" xr:uid="{00000000-0005-0000-0000-0000608D0000}"/>
    <cellStyle name="Normal 47 15 5 2 2 2 3" xfId="23213" xr:uid="{00000000-0005-0000-0000-0000618D0000}"/>
    <cellStyle name="Normal 47 15 5 2 2 2 3 2" xfId="44850" xr:uid="{00000000-0005-0000-0000-0000628D0000}"/>
    <cellStyle name="Normal 47 15 5 2 2 2 4" xfId="38866" xr:uid="{00000000-0005-0000-0000-0000638D0000}"/>
    <cellStyle name="Normal 47 15 5 2 2 3" xfId="26198" xr:uid="{00000000-0005-0000-0000-0000648D0000}"/>
    <cellStyle name="Normal 47 15 5 2 2 3 2" xfId="47812" xr:uid="{00000000-0005-0000-0000-0000658D0000}"/>
    <cellStyle name="Normal 47 15 5 2 2 4" xfId="20231" xr:uid="{00000000-0005-0000-0000-0000668D0000}"/>
    <cellStyle name="Normal 47 15 5 2 2 4 2" xfId="41873" xr:uid="{00000000-0005-0000-0000-0000678D0000}"/>
    <cellStyle name="Normal 47 15 5 2 2 5" xfId="35863" xr:uid="{00000000-0005-0000-0000-0000688D0000}"/>
    <cellStyle name="Normal 47 15 5 2 3" xfId="15100" xr:uid="{00000000-0005-0000-0000-0000698D0000}"/>
    <cellStyle name="Normal 47 15 5 2 3 2" xfId="18185" xr:uid="{00000000-0005-0000-0000-00006A8D0000}"/>
    <cellStyle name="Normal 47 15 5 2 3 2 2" xfId="30152" xr:uid="{00000000-0005-0000-0000-00006B8D0000}"/>
    <cellStyle name="Normal 47 15 5 2 3 2 2 2" xfId="51758" xr:uid="{00000000-0005-0000-0000-00006C8D0000}"/>
    <cellStyle name="Normal 47 15 5 2 3 2 3" xfId="24185" xr:uid="{00000000-0005-0000-0000-00006D8D0000}"/>
    <cellStyle name="Normal 47 15 5 2 3 2 3 2" xfId="45822" xr:uid="{00000000-0005-0000-0000-00006E8D0000}"/>
    <cellStyle name="Normal 47 15 5 2 3 2 4" xfId="39840" xr:uid="{00000000-0005-0000-0000-00006F8D0000}"/>
    <cellStyle name="Normal 47 15 5 2 3 3" xfId="27170" xr:uid="{00000000-0005-0000-0000-0000708D0000}"/>
    <cellStyle name="Normal 47 15 5 2 3 3 2" xfId="48784" xr:uid="{00000000-0005-0000-0000-0000718D0000}"/>
    <cellStyle name="Normal 47 15 5 2 3 4" xfId="21203" xr:uid="{00000000-0005-0000-0000-0000728D0000}"/>
    <cellStyle name="Normal 47 15 5 2 3 4 2" xfId="42845" xr:uid="{00000000-0005-0000-0000-0000738D0000}"/>
    <cellStyle name="Normal 47 15 5 2 3 5" xfId="36837" xr:uid="{00000000-0005-0000-0000-0000748D0000}"/>
    <cellStyle name="Normal 47 15 5 2 4" xfId="16234" xr:uid="{00000000-0005-0000-0000-0000758D0000}"/>
    <cellStyle name="Normal 47 15 5 2 4 2" xfId="28204" xr:uid="{00000000-0005-0000-0000-0000768D0000}"/>
    <cellStyle name="Normal 47 15 5 2 4 2 2" xfId="49810" xr:uid="{00000000-0005-0000-0000-0000778D0000}"/>
    <cellStyle name="Normal 47 15 5 2 4 3" xfId="22237" xr:uid="{00000000-0005-0000-0000-0000788D0000}"/>
    <cellStyle name="Normal 47 15 5 2 4 3 2" xfId="43874" xr:uid="{00000000-0005-0000-0000-0000798D0000}"/>
    <cellStyle name="Normal 47 15 5 2 4 4" xfId="37889" xr:uid="{00000000-0005-0000-0000-00007A8D0000}"/>
    <cellStyle name="Normal 47 15 5 2 5" xfId="25222" xr:uid="{00000000-0005-0000-0000-00007B8D0000}"/>
    <cellStyle name="Normal 47 15 5 2 5 2" xfId="46839" xr:uid="{00000000-0005-0000-0000-00007C8D0000}"/>
    <cellStyle name="Normal 47 15 5 2 6" xfId="19255" xr:uid="{00000000-0005-0000-0000-00007D8D0000}"/>
    <cellStyle name="Normal 47 15 5 2 6 2" xfId="40897" xr:uid="{00000000-0005-0000-0000-00007E8D0000}"/>
    <cellStyle name="Normal 47 15 5 2 7" xfId="34883" xr:uid="{00000000-0005-0000-0000-00007F8D0000}"/>
    <cellStyle name="Normal 47 15 5 3" xfId="13447" xr:uid="{00000000-0005-0000-0000-0000808D0000}"/>
    <cellStyle name="Normal 47 15 5 3 2" xfId="14446" xr:uid="{00000000-0005-0000-0000-0000818D0000}"/>
    <cellStyle name="Normal 47 15 5 3 2 2" xfId="17531" xr:uid="{00000000-0005-0000-0000-0000828D0000}"/>
    <cellStyle name="Normal 47 15 5 3 2 2 2" xfId="29500" xr:uid="{00000000-0005-0000-0000-0000838D0000}"/>
    <cellStyle name="Normal 47 15 5 3 2 2 2 2" xfId="51106" xr:uid="{00000000-0005-0000-0000-0000848D0000}"/>
    <cellStyle name="Normal 47 15 5 3 2 2 3" xfId="23533" xr:uid="{00000000-0005-0000-0000-0000858D0000}"/>
    <cellStyle name="Normal 47 15 5 3 2 2 3 2" xfId="45170" xr:uid="{00000000-0005-0000-0000-0000868D0000}"/>
    <cellStyle name="Normal 47 15 5 3 2 2 4" xfId="39186" xr:uid="{00000000-0005-0000-0000-0000878D0000}"/>
    <cellStyle name="Normal 47 15 5 3 2 3" xfId="26518" xr:uid="{00000000-0005-0000-0000-0000888D0000}"/>
    <cellStyle name="Normal 47 15 5 3 2 3 2" xfId="48132" xr:uid="{00000000-0005-0000-0000-0000898D0000}"/>
    <cellStyle name="Normal 47 15 5 3 2 4" xfId="20551" xr:uid="{00000000-0005-0000-0000-00008A8D0000}"/>
    <cellStyle name="Normal 47 15 5 3 2 4 2" xfId="42193" xr:uid="{00000000-0005-0000-0000-00008B8D0000}"/>
    <cellStyle name="Normal 47 15 5 3 2 5" xfId="36183" xr:uid="{00000000-0005-0000-0000-00008C8D0000}"/>
    <cellStyle name="Normal 47 15 5 3 3" xfId="15420" xr:uid="{00000000-0005-0000-0000-00008D8D0000}"/>
    <cellStyle name="Normal 47 15 5 3 3 2" xfId="18505" xr:uid="{00000000-0005-0000-0000-00008E8D0000}"/>
    <cellStyle name="Normal 47 15 5 3 3 2 2" xfId="30472" xr:uid="{00000000-0005-0000-0000-00008F8D0000}"/>
    <cellStyle name="Normal 47 15 5 3 3 2 2 2" xfId="52078" xr:uid="{00000000-0005-0000-0000-0000908D0000}"/>
    <cellStyle name="Normal 47 15 5 3 3 2 3" xfId="24505" xr:uid="{00000000-0005-0000-0000-0000918D0000}"/>
    <cellStyle name="Normal 47 15 5 3 3 2 3 2" xfId="46142" xr:uid="{00000000-0005-0000-0000-0000928D0000}"/>
    <cellStyle name="Normal 47 15 5 3 3 2 4" xfId="40160" xr:uid="{00000000-0005-0000-0000-0000938D0000}"/>
    <cellStyle name="Normal 47 15 5 3 3 3" xfId="27490" xr:uid="{00000000-0005-0000-0000-0000948D0000}"/>
    <cellStyle name="Normal 47 15 5 3 3 3 2" xfId="49104" xr:uid="{00000000-0005-0000-0000-0000958D0000}"/>
    <cellStyle name="Normal 47 15 5 3 3 4" xfId="21523" xr:uid="{00000000-0005-0000-0000-0000968D0000}"/>
    <cellStyle name="Normal 47 15 5 3 3 4 2" xfId="43165" xr:uid="{00000000-0005-0000-0000-0000978D0000}"/>
    <cellStyle name="Normal 47 15 5 3 3 5" xfId="37157" xr:uid="{00000000-0005-0000-0000-0000988D0000}"/>
    <cellStyle name="Normal 47 15 5 3 4" xfId="16554" xr:uid="{00000000-0005-0000-0000-0000998D0000}"/>
    <cellStyle name="Normal 47 15 5 3 4 2" xfId="28524" xr:uid="{00000000-0005-0000-0000-00009A8D0000}"/>
    <cellStyle name="Normal 47 15 5 3 4 2 2" xfId="50130" xr:uid="{00000000-0005-0000-0000-00009B8D0000}"/>
    <cellStyle name="Normal 47 15 5 3 4 3" xfId="22557" xr:uid="{00000000-0005-0000-0000-00009C8D0000}"/>
    <cellStyle name="Normal 47 15 5 3 4 3 2" xfId="44194" xr:uid="{00000000-0005-0000-0000-00009D8D0000}"/>
    <cellStyle name="Normal 47 15 5 3 4 4" xfId="38209" xr:uid="{00000000-0005-0000-0000-00009E8D0000}"/>
    <cellStyle name="Normal 47 15 5 3 5" xfId="25542" xr:uid="{00000000-0005-0000-0000-00009F8D0000}"/>
    <cellStyle name="Normal 47 15 5 3 5 2" xfId="47159" xr:uid="{00000000-0005-0000-0000-0000A08D0000}"/>
    <cellStyle name="Normal 47 15 5 3 6" xfId="19575" xr:uid="{00000000-0005-0000-0000-0000A18D0000}"/>
    <cellStyle name="Normal 47 15 5 3 6 2" xfId="41217" xr:uid="{00000000-0005-0000-0000-0000A28D0000}"/>
    <cellStyle name="Normal 47 15 5 3 7" xfId="35203" xr:uid="{00000000-0005-0000-0000-0000A38D0000}"/>
    <cellStyle name="Normal 47 15 5 4" xfId="13805" xr:uid="{00000000-0005-0000-0000-0000A48D0000}"/>
    <cellStyle name="Normal 47 15 5 4 2" xfId="16891" xr:uid="{00000000-0005-0000-0000-0000A58D0000}"/>
    <cellStyle name="Normal 47 15 5 4 2 2" xfId="28860" xr:uid="{00000000-0005-0000-0000-0000A68D0000}"/>
    <cellStyle name="Normal 47 15 5 4 2 2 2" xfId="50466" xr:uid="{00000000-0005-0000-0000-0000A78D0000}"/>
    <cellStyle name="Normal 47 15 5 4 2 3" xfId="22893" xr:uid="{00000000-0005-0000-0000-0000A88D0000}"/>
    <cellStyle name="Normal 47 15 5 4 2 3 2" xfId="44530" xr:uid="{00000000-0005-0000-0000-0000A98D0000}"/>
    <cellStyle name="Normal 47 15 5 4 2 4" xfId="38546" xr:uid="{00000000-0005-0000-0000-0000AA8D0000}"/>
    <cellStyle name="Normal 47 15 5 4 3" xfId="25878" xr:uid="{00000000-0005-0000-0000-0000AB8D0000}"/>
    <cellStyle name="Normal 47 15 5 4 3 2" xfId="47492" xr:uid="{00000000-0005-0000-0000-0000AC8D0000}"/>
    <cellStyle name="Normal 47 15 5 4 4" xfId="19911" xr:uid="{00000000-0005-0000-0000-0000AD8D0000}"/>
    <cellStyle name="Normal 47 15 5 4 4 2" xfId="41553" xr:uid="{00000000-0005-0000-0000-0000AE8D0000}"/>
    <cellStyle name="Normal 47 15 5 4 5" xfId="35542" xr:uid="{00000000-0005-0000-0000-0000AF8D0000}"/>
    <cellStyle name="Normal 47 15 5 5" xfId="14779" xr:uid="{00000000-0005-0000-0000-0000B08D0000}"/>
    <cellStyle name="Normal 47 15 5 5 2" xfId="17864" xr:uid="{00000000-0005-0000-0000-0000B18D0000}"/>
    <cellStyle name="Normal 47 15 5 5 2 2" xfId="29832" xr:uid="{00000000-0005-0000-0000-0000B28D0000}"/>
    <cellStyle name="Normal 47 15 5 5 2 2 2" xfId="51438" xr:uid="{00000000-0005-0000-0000-0000B38D0000}"/>
    <cellStyle name="Normal 47 15 5 5 2 3" xfId="23865" xr:uid="{00000000-0005-0000-0000-0000B48D0000}"/>
    <cellStyle name="Normal 47 15 5 5 2 3 2" xfId="45502" xr:uid="{00000000-0005-0000-0000-0000B58D0000}"/>
    <cellStyle name="Normal 47 15 5 5 2 4" xfId="39519" xr:uid="{00000000-0005-0000-0000-0000B68D0000}"/>
    <cellStyle name="Normal 47 15 5 5 3" xfId="26850" xr:uid="{00000000-0005-0000-0000-0000B78D0000}"/>
    <cellStyle name="Normal 47 15 5 5 3 2" xfId="48464" xr:uid="{00000000-0005-0000-0000-0000B88D0000}"/>
    <cellStyle name="Normal 47 15 5 5 4" xfId="20883" xr:uid="{00000000-0005-0000-0000-0000B98D0000}"/>
    <cellStyle name="Normal 47 15 5 5 4 2" xfId="42525" xr:uid="{00000000-0005-0000-0000-0000BA8D0000}"/>
    <cellStyle name="Normal 47 15 5 5 5" xfId="36516" xr:uid="{00000000-0005-0000-0000-0000BB8D0000}"/>
    <cellStyle name="Normal 47 15 5 6" xfId="15892" xr:uid="{00000000-0005-0000-0000-0000BC8D0000}"/>
    <cellStyle name="Normal 47 15 5 6 2" xfId="27864" xr:uid="{00000000-0005-0000-0000-0000BD8D0000}"/>
    <cellStyle name="Normal 47 15 5 6 2 2" xfId="49470" xr:uid="{00000000-0005-0000-0000-0000BE8D0000}"/>
    <cellStyle name="Normal 47 15 5 6 3" xfId="21897" xr:uid="{00000000-0005-0000-0000-0000BF8D0000}"/>
    <cellStyle name="Normal 47 15 5 6 3 2" xfId="43534" xr:uid="{00000000-0005-0000-0000-0000C08D0000}"/>
    <cellStyle name="Normal 47 15 5 6 4" xfId="37547" xr:uid="{00000000-0005-0000-0000-0000C18D0000}"/>
    <cellStyle name="Normal 47 15 5 7" xfId="24879" xr:uid="{00000000-0005-0000-0000-0000C28D0000}"/>
    <cellStyle name="Normal 47 15 5 7 2" xfId="46499" xr:uid="{00000000-0005-0000-0000-0000C38D0000}"/>
    <cellStyle name="Normal 47 15 5 8" xfId="18912" xr:uid="{00000000-0005-0000-0000-0000C48D0000}"/>
    <cellStyle name="Normal 47 15 5 8 2" xfId="40554" xr:uid="{00000000-0005-0000-0000-0000C58D0000}"/>
    <cellStyle name="Normal 47 15 5 9" xfId="31882" xr:uid="{00000000-0005-0000-0000-0000C68D0000}"/>
    <cellStyle name="Normal 47 15 6" xfId="7810" xr:uid="{00000000-0005-0000-0000-0000C78D0000}"/>
    <cellStyle name="Normal 47 15 6 2" xfId="13074" xr:uid="{00000000-0005-0000-0000-0000C88D0000}"/>
    <cellStyle name="Normal 47 15 6 2 2" xfId="14073" xr:uid="{00000000-0005-0000-0000-0000C98D0000}"/>
    <cellStyle name="Normal 47 15 6 2 2 2" xfId="17158" xr:uid="{00000000-0005-0000-0000-0000CA8D0000}"/>
    <cellStyle name="Normal 47 15 6 2 2 2 2" xfId="29127" xr:uid="{00000000-0005-0000-0000-0000CB8D0000}"/>
    <cellStyle name="Normal 47 15 6 2 2 2 2 2" xfId="50733" xr:uid="{00000000-0005-0000-0000-0000CC8D0000}"/>
    <cellStyle name="Normal 47 15 6 2 2 2 3" xfId="23160" xr:uid="{00000000-0005-0000-0000-0000CD8D0000}"/>
    <cellStyle name="Normal 47 15 6 2 2 2 3 2" xfId="44797" xr:uid="{00000000-0005-0000-0000-0000CE8D0000}"/>
    <cellStyle name="Normal 47 15 6 2 2 2 4" xfId="38813" xr:uid="{00000000-0005-0000-0000-0000CF8D0000}"/>
    <cellStyle name="Normal 47 15 6 2 2 3" xfId="26145" xr:uid="{00000000-0005-0000-0000-0000D08D0000}"/>
    <cellStyle name="Normal 47 15 6 2 2 3 2" xfId="47759" xr:uid="{00000000-0005-0000-0000-0000D18D0000}"/>
    <cellStyle name="Normal 47 15 6 2 2 4" xfId="20178" xr:uid="{00000000-0005-0000-0000-0000D28D0000}"/>
    <cellStyle name="Normal 47 15 6 2 2 4 2" xfId="41820" xr:uid="{00000000-0005-0000-0000-0000D38D0000}"/>
    <cellStyle name="Normal 47 15 6 2 2 5" xfId="35810" xr:uid="{00000000-0005-0000-0000-0000D48D0000}"/>
    <cellStyle name="Normal 47 15 6 2 3" xfId="15047" xr:uid="{00000000-0005-0000-0000-0000D58D0000}"/>
    <cellStyle name="Normal 47 15 6 2 3 2" xfId="18132" xr:uid="{00000000-0005-0000-0000-0000D68D0000}"/>
    <cellStyle name="Normal 47 15 6 2 3 2 2" xfId="30099" xr:uid="{00000000-0005-0000-0000-0000D78D0000}"/>
    <cellStyle name="Normal 47 15 6 2 3 2 2 2" xfId="51705" xr:uid="{00000000-0005-0000-0000-0000D88D0000}"/>
    <cellStyle name="Normal 47 15 6 2 3 2 3" xfId="24132" xr:uid="{00000000-0005-0000-0000-0000D98D0000}"/>
    <cellStyle name="Normal 47 15 6 2 3 2 3 2" xfId="45769" xr:uid="{00000000-0005-0000-0000-0000DA8D0000}"/>
    <cellStyle name="Normal 47 15 6 2 3 2 4" xfId="39787" xr:uid="{00000000-0005-0000-0000-0000DB8D0000}"/>
    <cellStyle name="Normal 47 15 6 2 3 3" xfId="27117" xr:uid="{00000000-0005-0000-0000-0000DC8D0000}"/>
    <cellStyle name="Normal 47 15 6 2 3 3 2" xfId="48731" xr:uid="{00000000-0005-0000-0000-0000DD8D0000}"/>
    <cellStyle name="Normal 47 15 6 2 3 4" xfId="21150" xr:uid="{00000000-0005-0000-0000-0000DE8D0000}"/>
    <cellStyle name="Normal 47 15 6 2 3 4 2" xfId="42792" xr:uid="{00000000-0005-0000-0000-0000DF8D0000}"/>
    <cellStyle name="Normal 47 15 6 2 3 5" xfId="36784" xr:uid="{00000000-0005-0000-0000-0000E08D0000}"/>
    <cellStyle name="Normal 47 15 6 2 4" xfId="16181" xr:uid="{00000000-0005-0000-0000-0000E18D0000}"/>
    <cellStyle name="Normal 47 15 6 2 4 2" xfId="28151" xr:uid="{00000000-0005-0000-0000-0000E28D0000}"/>
    <cellStyle name="Normal 47 15 6 2 4 2 2" xfId="49757" xr:uid="{00000000-0005-0000-0000-0000E38D0000}"/>
    <cellStyle name="Normal 47 15 6 2 4 3" xfId="22184" xr:uid="{00000000-0005-0000-0000-0000E48D0000}"/>
    <cellStyle name="Normal 47 15 6 2 4 3 2" xfId="43821" xr:uid="{00000000-0005-0000-0000-0000E58D0000}"/>
    <cellStyle name="Normal 47 15 6 2 4 4" xfId="37836" xr:uid="{00000000-0005-0000-0000-0000E68D0000}"/>
    <cellStyle name="Normal 47 15 6 2 5" xfId="25169" xr:uid="{00000000-0005-0000-0000-0000E78D0000}"/>
    <cellStyle name="Normal 47 15 6 2 5 2" xfId="46786" xr:uid="{00000000-0005-0000-0000-0000E88D0000}"/>
    <cellStyle name="Normal 47 15 6 2 6" xfId="19202" xr:uid="{00000000-0005-0000-0000-0000E98D0000}"/>
    <cellStyle name="Normal 47 15 6 2 6 2" xfId="40844" xr:uid="{00000000-0005-0000-0000-0000EA8D0000}"/>
    <cellStyle name="Normal 47 15 6 2 7" xfId="34830" xr:uid="{00000000-0005-0000-0000-0000EB8D0000}"/>
    <cellStyle name="Normal 47 15 6 3" xfId="13394" xr:uid="{00000000-0005-0000-0000-0000EC8D0000}"/>
    <cellStyle name="Normal 47 15 6 3 2" xfId="14393" xr:uid="{00000000-0005-0000-0000-0000ED8D0000}"/>
    <cellStyle name="Normal 47 15 6 3 2 2" xfId="17478" xr:uid="{00000000-0005-0000-0000-0000EE8D0000}"/>
    <cellStyle name="Normal 47 15 6 3 2 2 2" xfId="29447" xr:uid="{00000000-0005-0000-0000-0000EF8D0000}"/>
    <cellStyle name="Normal 47 15 6 3 2 2 2 2" xfId="51053" xr:uid="{00000000-0005-0000-0000-0000F08D0000}"/>
    <cellStyle name="Normal 47 15 6 3 2 2 3" xfId="23480" xr:uid="{00000000-0005-0000-0000-0000F18D0000}"/>
    <cellStyle name="Normal 47 15 6 3 2 2 3 2" xfId="45117" xr:uid="{00000000-0005-0000-0000-0000F28D0000}"/>
    <cellStyle name="Normal 47 15 6 3 2 2 4" xfId="39133" xr:uid="{00000000-0005-0000-0000-0000F38D0000}"/>
    <cellStyle name="Normal 47 15 6 3 2 3" xfId="26465" xr:uid="{00000000-0005-0000-0000-0000F48D0000}"/>
    <cellStyle name="Normal 47 15 6 3 2 3 2" xfId="48079" xr:uid="{00000000-0005-0000-0000-0000F58D0000}"/>
    <cellStyle name="Normal 47 15 6 3 2 4" xfId="20498" xr:uid="{00000000-0005-0000-0000-0000F68D0000}"/>
    <cellStyle name="Normal 47 15 6 3 2 4 2" xfId="42140" xr:uid="{00000000-0005-0000-0000-0000F78D0000}"/>
    <cellStyle name="Normal 47 15 6 3 2 5" xfId="36130" xr:uid="{00000000-0005-0000-0000-0000F88D0000}"/>
    <cellStyle name="Normal 47 15 6 3 3" xfId="15367" xr:uid="{00000000-0005-0000-0000-0000F98D0000}"/>
    <cellStyle name="Normal 47 15 6 3 3 2" xfId="18452" xr:uid="{00000000-0005-0000-0000-0000FA8D0000}"/>
    <cellStyle name="Normal 47 15 6 3 3 2 2" xfId="30419" xr:uid="{00000000-0005-0000-0000-0000FB8D0000}"/>
    <cellStyle name="Normal 47 15 6 3 3 2 2 2" xfId="52025" xr:uid="{00000000-0005-0000-0000-0000FC8D0000}"/>
    <cellStyle name="Normal 47 15 6 3 3 2 3" xfId="24452" xr:uid="{00000000-0005-0000-0000-0000FD8D0000}"/>
    <cellStyle name="Normal 47 15 6 3 3 2 3 2" xfId="46089" xr:uid="{00000000-0005-0000-0000-0000FE8D0000}"/>
    <cellStyle name="Normal 47 15 6 3 3 2 4" xfId="40107" xr:uid="{00000000-0005-0000-0000-0000FF8D0000}"/>
    <cellStyle name="Normal 47 15 6 3 3 3" xfId="27437" xr:uid="{00000000-0005-0000-0000-0000008E0000}"/>
    <cellStyle name="Normal 47 15 6 3 3 3 2" xfId="49051" xr:uid="{00000000-0005-0000-0000-0000018E0000}"/>
    <cellStyle name="Normal 47 15 6 3 3 4" xfId="21470" xr:uid="{00000000-0005-0000-0000-0000028E0000}"/>
    <cellStyle name="Normal 47 15 6 3 3 4 2" xfId="43112" xr:uid="{00000000-0005-0000-0000-0000038E0000}"/>
    <cellStyle name="Normal 47 15 6 3 3 5" xfId="37104" xr:uid="{00000000-0005-0000-0000-0000048E0000}"/>
    <cellStyle name="Normal 47 15 6 3 4" xfId="16501" xr:uid="{00000000-0005-0000-0000-0000058E0000}"/>
    <cellStyle name="Normal 47 15 6 3 4 2" xfId="28471" xr:uid="{00000000-0005-0000-0000-0000068E0000}"/>
    <cellStyle name="Normal 47 15 6 3 4 2 2" xfId="50077" xr:uid="{00000000-0005-0000-0000-0000078E0000}"/>
    <cellStyle name="Normal 47 15 6 3 4 3" xfId="22504" xr:uid="{00000000-0005-0000-0000-0000088E0000}"/>
    <cellStyle name="Normal 47 15 6 3 4 3 2" xfId="44141" xr:uid="{00000000-0005-0000-0000-0000098E0000}"/>
    <cellStyle name="Normal 47 15 6 3 4 4" xfId="38156" xr:uid="{00000000-0005-0000-0000-00000A8E0000}"/>
    <cellStyle name="Normal 47 15 6 3 5" xfId="25489" xr:uid="{00000000-0005-0000-0000-00000B8E0000}"/>
    <cellStyle name="Normal 47 15 6 3 5 2" xfId="47106" xr:uid="{00000000-0005-0000-0000-00000C8E0000}"/>
    <cellStyle name="Normal 47 15 6 3 6" xfId="19522" xr:uid="{00000000-0005-0000-0000-00000D8E0000}"/>
    <cellStyle name="Normal 47 15 6 3 6 2" xfId="41164" xr:uid="{00000000-0005-0000-0000-00000E8E0000}"/>
    <cellStyle name="Normal 47 15 6 3 7" xfId="35150" xr:uid="{00000000-0005-0000-0000-00000F8E0000}"/>
    <cellStyle name="Normal 47 15 6 4" xfId="13752" xr:uid="{00000000-0005-0000-0000-0000108E0000}"/>
    <cellStyle name="Normal 47 15 6 4 2" xfId="16838" xr:uid="{00000000-0005-0000-0000-0000118E0000}"/>
    <cellStyle name="Normal 47 15 6 4 2 2" xfId="28807" xr:uid="{00000000-0005-0000-0000-0000128E0000}"/>
    <cellStyle name="Normal 47 15 6 4 2 2 2" xfId="50413" xr:uid="{00000000-0005-0000-0000-0000138E0000}"/>
    <cellStyle name="Normal 47 15 6 4 2 3" xfId="22840" xr:uid="{00000000-0005-0000-0000-0000148E0000}"/>
    <cellStyle name="Normal 47 15 6 4 2 3 2" xfId="44477" xr:uid="{00000000-0005-0000-0000-0000158E0000}"/>
    <cellStyle name="Normal 47 15 6 4 2 4" xfId="38493" xr:uid="{00000000-0005-0000-0000-0000168E0000}"/>
    <cellStyle name="Normal 47 15 6 4 3" xfId="25825" xr:uid="{00000000-0005-0000-0000-0000178E0000}"/>
    <cellStyle name="Normal 47 15 6 4 3 2" xfId="47439" xr:uid="{00000000-0005-0000-0000-0000188E0000}"/>
    <cellStyle name="Normal 47 15 6 4 4" xfId="19858" xr:uid="{00000000-0005-0000-0000-0000198E0000}"/>
    <cellStyle name="Normal 47 15 6 4 4 2" xfId="41500" xr:uid="{00000000-0005-0000-0000-00001A8E0000}"/>
    <cellStyle name="Normal 47 15 6 4 5" xfId="35489" xr:uid="{00000000-0005-0000-0000-00001B8E0000}"/>
    <cellStyle name="Normal 47 15 6 5" xfId="14726" xr:uid="{00000000-0005-0000-0000-00001C8E0000}"/>
    <cellStyle name="Normal 47 15 6 5 2" xfId="17811" xr:uid="{00000000-0005-0000-0000-00001D8E0000}"/>
    <cellStyle name="Normal 47 15 6 5 2 2" xfId="29779" xr:uid="{00000000-0005-0000-0000-00001E8E0000}"/>
    <cellStyle name="Normal 47 15 6 5 2 2 2" xfId="51385" xr:uid="{00000000-0005-0000-0000-00001F8E0000}"/>
    <cellStyle name="Normal 47 15 6 5 2 3" xfId="23812" xr:uid="{00000000-0005-0000-0000-0000208E0000}"/>
    <cellStyle name="Normal 47 15 6 5 2 3 2" xfId="45449" xr:uid="{00000000-0005-0000-0000-0000218E0000}"/>
    <cellStyle name="Normal 47 15 6 5 2 4" xfId="39466" xr:uid="{00000000-0005-0000-0000-0000228E0000}"/>
    <cellStyle name="Normal 47 15 6 5 3" xfId="26797" xr:uid="{00000000-0005-0000-0000-0000238E0000}"/>
    <cellStyle name="Normal 47 15 6 5 3 2" xfId="48411" xr:uid="{00000000-0005-0000-0000-0000248E0000}"/>
    <cellStyle name="Normal 47 15 6 5 4" xfId="20830" xr:uid="{00000000-0005-0000-0000-0000258E0000}"/>
    <cellStyle name="Normal 47 15 6 5 4 2" xfId="42472" xr:uid="{00000000-0005-0000-0000-0000268E0000}"/>
    <cellStyle name="Normal 47 15 6 5 5" xfId="36463" xr:uid="{00000000-0005-0000-0000-0000278E0000}"/>
    <cellStyle name="Normal 47 15 6 6" xfId="15839" xr:uid="{00000000-0005-0000-0000-0000288E0000}"/>
    <cellStyle name="Normal 47 15 6 6 2" xfId="27811" xr:uid="{00000000-0005-0000-0000-0000298E0000}"/>
    <cellStyle name="Normal 47 15 6 6 2 2" xfId="49417" xr:uid="{00000000-0005-0000-0000-00002A8E0000}"/>
    <cellStyle name="Normal 47 15 6 6 3" xfId="21844" xr:uid="{00000000-0005-0000-0000-00002B8E0000}"/>
    <cellStyle name="Normal 47 15 6 6 3 2" xfId="43481" xr:uid="{00000000-0005-0000-0000-00002C8E0000}"/>
    <cellStyle name="Normal 47 15 6 6 4" xfId="37494" xr:uid="{00000000-0005-0000-0000-00002D8E0000}"/>
    <cellStyle name="Normal 47 15 6 7" xfId="24826" xr:uid="{00000000-0005-0000-0000-00002E8E0000}"/>
    <cellStyle name="Normal 47 15 6 7 2" xfId="46446" xr:uid="{00000000-0005-0000-0000-00002F8E0000}"/>
    <cellStyle name="Normal 47 15 6 8" xfId="18859" xr:uid="{00000000-0005-0000-0000-0000308E0000}"/>
    <cellStyle name="Normal 47 15 6 8 2" xfId="40501" xr:uid="{00000000-0005-0000-0000-0000318E0000}"/>
    <cellStyle name="Normal 47 15 6 9" xfId="31786" xr:uid="{00000000-0005-0000-0000-0000328E0000}"/>
    <cellStyle name="Normal 47 15 7" xfId="8528" xr:uid="{00000000-0005-0000-0000-0000338E0000}"/>
    <cellStyle name="Normal 47 15 7 2" xfId="13170" xr:uid="{00000000-0005-0000-0000-0000348E0000}"/>
    <cellStyle name="Normal 47 15 7 2 2" xfId="14169" xr:uid="{00000000-0005-0000-0000-0000358E0000}"/>
    <cellStyle name="Normal 47 15 7 2 2 2" xfId="17254" xr:uid="{00000000-0005-0000-0000-0000368E0000}"/>
    <cellStyle name="Normal 47 15 7 2 2 2 2" xfId="29223" xr:uid="{00000000-0005-0000-0000-0000378E0000}"/>
    <cellStyle name="Normal 47 15 7 2 2 2 2 2" xfId="50829" xr:uid="{00000000-0005-0000-0000-0000388E0000}"/>
    <cellStyle name="Normal 47 15 7 2 2 2 3" xfId="23256" xr:uid="{00000000-0005-0000-0000-0000398E0000}"/>
    <cellStyle name="Normal 47 15 7 2 2 2 3 2" xfId="44893" xr:uid="{00000000-0005-0000-0000-00003A8E0000}"/>
    <cellStyle name="Normal 47 15 7 2 2 2 4" xfId="38909" xr:uid="{00000000-0005-0000-0000-00003B8E0000}"/>
    <cellStyle name="Normal 47 15 7 2 2 3" xfId="26241" xr:uid="{00000000-0005-0000-0000-00003C8E0000}"/>
    <cellStyle name="Normal 47 15 7 2 2 3 2" xfId="47855" xr:uid="{00000000-0005-0000-0000-00003D8E0000}"/>
    <cellStyle name="Normal 47 15 7 2 2 4" xfId="20274" xr:uid="{00000000-0005-0000-0000-00003E8E0000}"/>
    <cellStyle name="Normal 47 15 7 2 2 4 2" xfId="41916" xr:uid="{00000000-0005-0000-0000-00003F8E0000}"/>
    <cellStyle name="Normal 47 15 7 2 2 5" xfId="35906" xr:uid="{00000000-0005-0000-0000-0000408E0000}"/>
    <cellStyle name="Normal 47 15 7 2 3" xfId="15143" xr:uid="{00000000-0005-0000-0000-0000418E0000}"/>
    <cellStyle name="Normal 47 15 7 2 3 2" xfId="18228" xr:uid="{00000000-0005-0000-0000-0000428E0000}"/>
    <cellStyle name="Normal 47 15 7 2 3 2 2" xfId="30195" xr:uid="{00000000-0005-0000-0000-0000438E0000}"/>
    <cellStyle name="Normal 47 15 7 2 3 2 2 2" xfId="51801" xr:uid="{00000000-0005-0000-0000-0000448E0000}"/>
    <cellStyle name="Normal 47 15 7 2 3 2 3" xfId="24228" xr:uid="{00000000-0005-0000-0000-0000458E0000}"/>
    <cellStyle name="Normal 47 15 7 2 3 2 3 2" xfId="45865" xr:uid="{00000000-0005-0000-0000-0000468E0000}"/>
    <cellStyle name="Normal 47 15 7 2 3 2 4" xfId="39883" xr:uid="{00000000-0005-0000-0000-0000478E0000}"/>
    <cellStyle name="Normal 47 15 7 2 3 3" xfId="27213" xr:uid="{00000000-0005-0000-0000-0000488E0000}"/>
    <cellStyle name="Normal 47 15 7 2 3 3 2" xfId="48827" xr:uid="{00000000-0005-0000-0000-0000498E0000}"/>
    <cellStyle name="Normal 47 15 7 2 3 4" xfId="21246" xr:uid="{00000000-0005-0000-0000-00004A8E0000}"/>
    <cellStyle name="Normal 47 15 7 2 3 4 2" xfId="42888" xr:uid="{00000000-0005-0000-0000-00004B8E0000}"/>
    <cellStyle name="Normal 47 15 7 2 3 5" xfId="36880" xr:uid="{00000000-0005-0000-0000-00004C8E0000}"/>
    <cellStyle name="Normal 47 15 7 2 4" xfId="16277" xr:uid="{00000000-0005-0000-0000-00004D8E0000}"/>
    <cellStyle name="Normal 47 15 7 2 4 2" xfId="28247" xr:uid="{00000000-0005-0000-0000-00004E8E0000}"/>
    <cellStyle name="Normal 47 15 7 2 4 2 2" xfId="49853" xr:uid="{00000000-0005-0000-0000-00004F8E0000}"/>
    <cellStyle name="Normal 47 15 7 2 4 3" xfId="22280" xr:uid="{00000000-0005-0000-0000-0000508E0000}"/>
    <cellStyle name="Normal 47 15 7 2 4 3 2" xfId="43917" xr:uid="{00000000-0005-0000-0000-0000518E0000}"/>
    <cellStyle name="Normal 47 15 7 2 4 4" xfId="37932" xr:uid="{00000000-0005-0000-0000-0000528E0000}"/>
    <cellStyle name="Normal 47 15 7 2 5" xfId="25265" xr:uid="{00000000-0005-0000-0000-0000538E0000}"/>
    <cellStyle name="Normal 47 15 7 2 5 2" xfId="46882" xr:uid="{00000000-0005-0000-0000-0000548E0000}"/>
    <cellStyle name="Normal 47 15 7 2 6" xfId="19298" xr:uid="{00000000-0005-0000-0000-0000558E0000}"/>
    <cellStyle name="Normal 47 15 7 2 6 2" xfId="40940" xr:uid="{00000000-0005-0000-0000-0000568E0000}"/>
    <cellStyle name="Normal 47 15 7 2 7" xfId="34926" xr:uid="{00000000-0005-0000-0000-0000578E0000}"/>
    <cellStyle name="Normal 47 15 7 3" xfId="13490" xr:uid="{00000000-0005-0000-0000-0000588E0000}"/>
    <cellStyle name="Normal 47 15 7 3 2" xfId="14489" xr:uid="{00000000-0005-0000-0000-0000598E0000}"/>
    <cellStyle name="Normal 47 15 7 3 2 2" xfId="17574" xr:uid="{00000000-0005-0000-0000-00005A8E0000}"/>
    <cellStyle name="Normal 47 15 7 3 2 2 2" xfId="29543" xr:uid="{00000000-0005-0000-0000-00005B8E0000}"/>
    <cellStyle name="Normal 47 15 7 3 2 2 2 2" xfId="51149" xr:uid="{00000000-0005-0000-0000-00005C8E0000}"/>
    <cellStyle name="Normal 47 15 7 3 2 2 3" xfId="23576" xr:uid="{00000000-0005-0000-0000-00005D8E0000}"/>
    <cellStyle name="Normal 47 15 7 3 2 2 3 2" xfId="45213" xr:uid="{00000000-0005-0000-0000-00005E8E0000}"/>
    <cellStyle name="Normal 47 15 7 3 2 2 4" xfId="39229" xr:uid="{00000000-0005-0000-0000-00005F8E0000}"/>
    <cellStyle name="Normal 47 15 7 3 2 3" xfId="26561" xr:uid="{00000000-0005-0000-0000-0000608E0000}"/>
    <cellStyle name="Normal 47 15 7 3 2 3 2" xfId="48175" xr:uid="{00000000-0005-0000-0000-0000618E0000}"/>
    <cellStyle name="Normal 47 15 7 3 2 4" xfId="20594" xr:uid="{00000000-0005-0000-0000-0000628E0000}"/>
    <cellStyle name="Normal 47 15 7 3 2 4 2" xfId="42236" xr:uid="{00000000-0005-0000-0000-0000638E0000}"/>
    <cellStyle name="Normal 47 15 7 3 2 5" xfId="36226" xr:uid="{00000000-0005-0000-0000-0000648E0000}"/>
    <cellStyle name="Normal 47 15 7 3 3" xfId="15463" xr:uid="{00000000-0005-0000-0000-0000658E0000}"/>
    <cellStyle name="Normal 47 15 7 3 3 2" xfId="18548" xr:uid="{00000000-0005-0000-0000-0000668E0000}"/>
    <cellStyle name="Normal 47 15 7 3 3 2 2" xfId="30515" xr:uid="{00000000-0005-0000-0000-0000678E0000}"/>
    <cellStyle name="Normal 47 15 7 3 3 2 2 2" xfId="52121" xr:uid="{00000000-0005-0000-0000-0000688E0000}"/>
    <cellStyle name="Normal 47 15 7 3 3 2 3" xfId="24548" xr:uid="{00000000-0005-0000-0000-0000698E0000}"/>
    <cellStyle name="Normal 47 15 7 3 3 2 3 2" xfId="46185" xr:uid="{00000000-0005-0000-0000-00006A8E0000}"/>
    <cellStyle name="Normal 47 15 7 3 3 2 4" xfId="40203" xr:uid="{00000000-0005-0000-0000-00006B8E0000}"/>
    <cellStyle name="Normal 47 15 7 3 3 3" xfId="27533" xr:uid="{00000000-0005-0000-0000-00006C8E0000}"/>
    <cellStyle name="Normal 47 15 7 3 3 3 2" xfId="49147" xr:uid="{00000000-0005-0000-0000-00006D8E0000}"/>
    <cellStyle name="Normal 47 15 7 3 3 4" xfId="21566" xr:uid="{00000000-0005-0000-0000-00006E8E0000}"/>
    <cellStyle name="Normal 47 15 7 3 3 4 2" xfId="43208" xr:uid="{00000000-0005-0000-0000-00006F8E0000}"/>
    <cellStyle name="Normal 47 15 7 3 3 5" xfId="37200" xr:uid="{00000000-0005-0000-0000-0000708E0000}"/>
    <cellStyle name="Normal 47 15 7 3 4" xfId="16597" xr:uid="{00000000-0005-0000-0000-0000718E0000}"/>
    <cellStyle name="Normal 47 15 7 3 4 2" xfId="28567" xr:uid="{00000000-0005-0000-0000-0000728E0000}"/>
    <cellStyle name="Normal 47 15 7 3 4 2 2" xfId="50173" xr:uid="{00000000-0005-0000-0000-0000738E0000}"/>
    <cellStyle name="Normal 47 15 7 3 4 3" xfId="22600" xr:uid="{00000000-0005-0000-0000-0000748E0000}"/>
    <cellStyle name="Normal 47 15 7 3 4 3 2" xfId="44237" xr:uid="{00000000-0005-0000-0000-0000758E0000}"/>
    <cellStyle name="Normal 47 15 7 3 4 4" xfId="38252" xr:uid="{00000000-0005-0000-0000-0000768E0000}"/>
    <cellStyle name="Normal 47 15 7 3 5" xfId="25585" xr:uid="{00000000-0005-0000-0000-0000778E0000}"/>
    <cellStyle name="Normal 47 15 7 3 5 2" xfId="47202" xr:uid="{00000000-0005-0000-0000-0000788E0000}"/>
    <cellStyle name="Normal 47 15 7 3 6" xfId="19618" xr:uid="{00000000-0005-0000-0000-0000798E0000}"/>
    <cellStyle name="Normal 47 15 7 3 6 2" xfId="41260" xr:uid="{00000000-0005-0000-0000-00007A8E0000}"/>
    <cellStyle name="Normal 47 15 7 3 7" xfId="35246" xr:uid="{00000000-0005-0000-0000-00007B8E0000}"/>
    <cellStyle name="Normal 47 15 7 4" xfId="13848" xr:uid="{00000000-0005-0000-0000-00007C8E0000}"/>
    <cellStyle name="Normal 47 15 7 4 2" xfId="16934" xr:uid="{00000000-0005-0000-0000-00007D8E0000}"/>
    <cellStyle name="Normal 47 15 7 4 2 2" xfId="28903" xr:uid="{00000000-0005-0000-0000-00007E8E0000}"/>
    <cellStyle name="Normal 47 15 7 4 2 2 2" xfId="50509" xr:uid="{00000000-0005-0000-0000-00007F8E0000}"/>
    <cellStyle name="Normal 47 15 7 4 2 3" xfId="22936" xr:uid="{00000000-0005-0000-0000-0000808E0000}"/>
    <cellStyle name="Normal 47 15 7 4 2 3 2" xfId="44573" xr:uid="{00000000-0005-0000-0000-0000818E0000}"/>
    <cellStyle name="Normal 47 15 7 4 2 4" xfId="38589" xr:uid="{00000000-0005-0000-0000-0000828E0000}"/>
    <cellStyle name="Normal 47 15 7 4 3" xfId="25921" xr:uid="{00000000-0005-0000-0000-0000838E0000}"/>
    <cellStyle name="Normal 47 15 7 4 3 2" xfId="47535" xr:uid="{00000000-0005-0000-0000-0000848E0000}"/>
    <cellStyle name="Normal 47 15 7 4 4" xfId="19954" xr:uid="{00000000-0005-0000-0000-0000858E0000}"/>
    <cellStyle name="Normal 47 15 7 4 4 2" xfId="41596" xr:uid="{00000000-0005-0000-0000-0000868E0000}"/>
    <cellStyle name="Normal 47 15 7 4 5" xfId="35585" xr:uid="{00000000-0005-0000-0000-0000878E0000}"/>
    <cellStyle name="Normal 47 15 7 5" xfId="14822" xr:uid="{00000000-0005-0000-0000-0000888E0000}"/>
    <cellStyle name="Normal 47 15 7 5 2" xfId="17907" xr:uid="{00000000-0005-0000-0000-0000898E0000}"/>
    <cellStyle name="Normal 47 15 7 5 2 2" xfId="29875" xr:uid="{00000000-0005-0000-0000-00008A8E0000}"/>
    <cellStyle name="Normal 47 15 7 5 2 2 2" xfId="51481" xr:uid="{00000000-0005-0000-0000-00008B8E0000}"/>
    <cellStyle name="Normal 47 15 7 5 2 3" xfId="23908" xr:uid="{00000000-0005-0000-0000-00008C8E0000}"/>
    <cellStyle name="Normal 47 15 7 5 2 3 2" xfId="45545" xr:uid="{00000000-0005-0000-0000-00008D8E0000}"/>
    <cellStyle name="Normal 47 15 7 5 2 4" xfId="39562" xr:uid="{00000000-0005-0000-0000-00008E8E0000}"/>
    <cellStyle name="Normal 47 15 7 5 3" xfId="26893" xr:uid="{00000000-0005-0000-0000-00008F8E0000}"/>
    <cellStyle name="Normal 47 15 7 5 3 2" xfId="48507" xr:uid="{00000000-0005-0000-0000-0000908E0000}"/>
    <cellStyle name="Normal 47 15 7 5 4" xfId="20926" xr:uid="{00000000-0005-0000-0000-0000918E0000}"/>
    <cellStyle name="Normal 47 15 7 5 4 2" xfId="42568" xr:uid="{00000000-0005-0000-0000-0000928E0000}"/>
    <cellStyle name="Normal 47 15 7 5 5" xfId="36559" xr:uid="{00000000-0005-0000-0000-0000938E0000}"/>
    <cellStyle name="Normal 47 15 7 6" xfId="15935" xr:uid="{00000000-0005-0000-0000-0000948E0000}"/>
    <cellStyle name="Normal 47 15 7 6 2" xfId="27907" xr:uid="{00000000-0005-0000-0000-0000958E0000}"/>
    <cellStyle name="Normal 47 15 7 6 2 2" xfId="49513" xr:uid="{00000000-0005-0000-0000-0000968E0000}"/>
    <cellStyle name="Normal 47 15 7 6 3" xfId="21940" xr:uid="{00000000-0005-0000-0000-0000978E0000}"/>
    <cellStyle name="Normal 47 15 7 6 3 2" xfId="43577" xr:uid="{00000000-0005-0000-0000-0000988E0000}"/>
    <cellStyle name="Normal 47 15 7 6 4" xfId="37590" xr:uid="{00000000-0005-0000-0000-0000998E0000}"/>
    <cellStyle name="Normal 47 15 7 7" xfId="24922" xr:uid="{00000000-0005-0000-0000-00009A8E0000}"/>
    <cellStyle name="Normal 47 15 7 7 2" xfId="46542" xr:uid="{00000000-0005-0000-0000-00009B8E0000}"/>
    <cellStyle name="Normal 47 15 7 8" xfId="18955" xr:uid="{00000000-0005-0000-0000-00009C8E0000}"/>
    <cellStyle name="Normal 47 15 7 8 2" xfId="40597" xr:uid="{00000000-0005-0000-0000-00009D8E0000}"/>
    <cellStyle name="Normal 47 15 7 9" xfId="31996" xr:uid="{00000000-0005-0000-0000-00009E8E0000}"/>
    <cellStyle name="Normal 47 15 8" xfId="12912" xr:uid="{00000000-0005-0000-0000-00009F8E0000}"/>
    <cellStyle name="Normal 47 15 8 2" xfId="13911" xr:uid="{00000000-0005-0000-0000-0000A08E0000}"/>
    <cellStyle name="Normal 47 15 8 2 2" xfId="16996" xr:uid="{00000000-0005-0000-0000-0000A18E0000}"/>
    <cellStyle name="Normal 47 15 8 2 2 2" xfId="28965" xr:uid="{00000000-0005-0000-0000-0000A28E0000}"/>
    <cellStyle name="Normal 47 15 8 2 2 2 2" xfId="50571" xr:uid="{00000000-0005-0000-0000-0000A38E0000}"/>
    <cellStyle name="Normal 47 15 8 2 2 3" xfId="22998" xr:uid="{00000000-0005-0000-0000-0000A48E0000}"/>
    <cellStyle name="Normal 47 15 8 2 2 3 2" xfId="44635" xr:uid="{00000000-0005-0000-0000-0000A58E0000}"/>
    <cellStyle name="Normal 47 15 8 2 2 4" xfId="38651" xr:uid="{00000000-0005-0000-0000-0000A68E0000}"/>
    <cellStyle name="Normal 47 15 8 2 3" xfId="25983" xr:uid="{00000000-0005-0000-0000-0000A78E0000}"/>
    <cellStyle name="Normal 47 15 8 2 3 2" xfId="47597" xr:uid="{00000000-0005-0000-0000-0000A88E0000}"/>
    <cellStyle name="Normal 47 15 8 2 4" xfId="20016" xr:uid="{00000000-0005-0000-0000-0000A98E0000}"/>
    <cellStyle name="Normal 47 15 8 2 4 2" xfId="41658" xr:uid="{00000000-0005-0000-0000-0000AA8E0000}"/>
    <cellStyle name="Normal 47 15 8 2 5" xfId="35648" xr:uid="{00000000-0005-0000-0000-0000AB8E0000}"/>
    <cellStyle name="Normal 47 15 8 3" xfId="14885" xr:uid="{00000000-0005-0000-0000-0000AC8E0000}"/>
    <cellStyle name="Normal 47 15 8 3 2" xfId="17970" xr:uid="{00000000-0005-0000-0000-0000AD8E0000}"/>
    <cellStyle name="Normal 47 15 8 3 2 2" xfId="29937" xr:uid="{00000000-0005-0000-0000-0000AE8E0000}"/>
    <cellStyle name="Normal 47 15 8 3 2 2 2" xfId="51543" xr:uid="{00000000-0005-0000-0000-0000AF8E0000}"/>
    <cellStyle name="Normal 47 15 8 3 2 3" xfId="23970" xr:uid="{00000000-0005-0000-0000-0000B08E0000}"/>
    <cellStyle name="Normal 47 15 8 3 2 3 2" xfId="45607" xr:uid="{00000000-0005-0000-0000-0000B18E0000}"/>
    <cellStyle name="Normal 47 15 8 3 2 4" xfId="39625" xr:uid="{00000000-0005-0000-0000-0000B28E0000}"/>
    <cellStyle name="Normal 47 15 8 3 3" xfId="26955" xr:uid="{00000000-0005-0000-0000-0000B38E0000}"/>
    <cellStyle name="Normal 47 15 8 3 3 2" xfId="48569" xr:uid="{00000000-0005-0000-0000-0000B48E0000}"/>
    <cellStyle name="Normal 47 15 8 3 4" xfId="20988" xr:uid="{00000000-0005-0000-0000-0000B58E0000}"/>
    <cellStyle name="Normal 47 15 8 3 4 2" xfId="42630" xr:uid="{00000000-0005-0000-0000-0000B68E0000}"/>
    <cellStyle name="Normal 47 15 8 3 5" xfId="36622" xr:uid="{00000000-0005-0000-0000-0000B78E0000}"/>
    <cellStyle name="Normal 47 15 8 4" xfId="16019" xr:uid="{00000000-0005-0000-0000-0000B88E0000}"/>
    <cellStyle name="Normal 47 15 8 4 2" xfId="27989" xr:uid="{00000000-0005-0000-0000-0000B98E0000}"/>
    <cellStyle name="Normal 47 15 8 4 2 2" xfId="49595" xr:uid="{00000000-0005-0000-0000-0000BA8E0000}"/>
    <cellStyle name="Normal 47 15 8 4 3" xfId="22022" xr:uid="{00000000-0005-0000-0000-0000BB8E0000}"/>
    <cellStyle name="Normal 47 15 8 4 3 2" xfId="43659" xr:uid="{00000000-0005-0000-0000-0000BC8E0000}"/>
    <cellStyle name="Normal 47 15 8 4 4" xfId="37674" xr:uid="{00000000-0005-0000-0000-0000BD8E0000}"/>
    <cellStyle name="Normal 47 15 8 5" xfId="25007" xr:uid="{00000000-0005-0000-0000-0000BE8E0000}"/>
    <cellStyle name="Normal 47 15 8 5 2" xfId="46624" xr:uid="{00000000-0005-0000-0000-0000BF8E0000}"/>
    <cellStyle name="Normal 47 15 8 6" xfId="19040" xr:uid="{00000000-0005-0000-0000-0000C08E0000}"/>
    <cellStyle name="Normal 47 15 8 6 2" xfId="40682" xr:uid="{00000000-0005-0000-0000-0000C18E0000}"/>
    <cellStyle name="Normal 47 15 8 7" xfId="34668" xr:uid="{00000000-0005-0000-0000-0000C28E0000}"/>
    <cellStyle name="Normal 47 15 9" xfId="13232" xr:uid="{00000000-0005-0000-0000-0000C38E0000}"/>
    <cellStyle name="Normal 47 15 9 2" xfId="14231" xr:uid="{00000000-0005-0000-0000-0000C48E0000}"/>
    <cellStyle name="Normal 47 15 9 2 2" xfId="17316" xr:uid="{00000000-0005-0000-0000-0000C58E0000}"/>
    <cellStyle name="Normal 47 15 9 2 2 2" xfId="29285" xr:uid="{00000000-0005-0000-0000-0000C68E0000}"/>
    <cellStyle name="Normal 47 15 9 2 2 2 2" xfId="50891" xr:uid="{00000000-0005-0000-0000-0000C78E0000}"/>
    <cellStyle name="Normal 47 15 9 2 2 3" xfId="23318" xr:uid="{00000000-0005-0000-0000-0000C88E0000}"/>
    <cellStyle name="Normal 47 15 9 2 2 3 2" xfId="44955" xr:uid="{00000000-0005-0000-0000-0000C98E0000}"/>
    <cellStyle name="Normal 47 15 9 2 2 4" xfId="38971" xr:uid="{00000000-0005-0000-0000-0000CA8E0000}"/>
    <cellStyle name="Normal 47 15 9 2 3" xfId="26303" xr:uid="{00000000-0005-0000-0000-0000CB8E0000}"/>
    <cellStyle name="Normal 47 15 9 2 3 2" xfId="47917" xr:uid="{00000000-0005-0000-0000-0000CC8E0000}"/>
    <cellStyle name="Normal 47 15 9 2 4" xfId="20336" xr:uid="{00000000-0005-0000-0000-0000CD8E0000}"/>
    <cellStyle name="Normal 47 15 9 2 4 2" xfId="41978" xr:uid="{00000000-0005-0000-0000-0000CE8E0000}"/>
    <cellStyle name="Normal 47 15 9 2 5" xfId="35968" xr:uid="{00000000-0005-0000-0000-0000CF8E0000}"/>
    <cellStyle name="Normal 47 15 9 3" xfId="15205" xr:uid="{00000000-0005-0000-0000-0000D08E0000}"/>
    <cellStyle name="Normal 47 15 9 3 2" xfId="18290" xr:uid="{00000000-0005-0000-0000-0000D18E0000}"/>
    <cellStyle name="Normal 47 15 9 3 2 2" xfId="30257" xr:uid="{00000000-0005-0000-0000-0000D28E0000}"/>
    <cellStyle name="Normal 47 15 9 3 2 2 2" xfId="51863" xr:uid="{00000000-0005-0000-0000-0000D38E0000}"/>
    <cellStyle name="Normal 47 15 9 3 2 3" xfId="24290" xr:uid="{00000000-0005-0000-0000-0000D48E0000}"/>
    <cellStyle name="Normal 47 15 9 3 2 3 2" xfId="45927" xr:uid="{00000000-0005-0000-0000-0000D58E0000}"/>
    <cellStyle name="Normal 47 15 9 3 2 4" xfId="39945" xr:uid="{00000000-0005-0000-0000-0000D68E0000}"/>
    <cellStyle name="Normal 47 15 9 3 3" xfId="27275" xr:uid="{00000000-0005-0000-0000-0000D78E0000}"/>
    <cellStyle name="Normal 47 15 9 3 3 2" xfId="48889" xr:uid="{00000000-0005-0000-0000-0000D88E0000}"/>
    <cellStyle name="Normal 47 15 9 3 4" xfId="21308" xr:uid="{00000000-0005-0000-0000-0000D98E0000}"/>
    <cellStyle name="Normal 47 15 9 3 4 2" xfId="42950" xr:uid="{00000000-0005-0000-0000-0000DA8E0000}"/>
    <cellStyle name="Normal 47 15 9 3 5" xfId="36942" xr:uid="{00000000-0005-0000-0000-0000DB8E0000}"/>
    <cellStyle name="Normal 47 15 9 4" xfId="16339" xr:uid="{00000000-0005-0000-0000-0000DC8E0000}"/>
    <cellStyle name="Normal 47 15 9 4 2" xfId="28309" xr:uid="{00000000-0005-0000-0000-0000DD8E0000}"/>
    <cellStyle name="Normal 47 15 9 4 2 2" xfId="49915" xr:uid="{00000000-0005-0000-0000-0000DE8E0000}"/>
    <cellStyle name="Normal 47 15 9 4 3" xfId="22342" xr:uid="{00000000-0005-0000-0000-0000DF8E0000}"/>
    <cellStyle name="Normal 47 15 9 4 3 2" xfId="43979" xr:uid="{00000000-0005-0000-0000-0000E08E0000}"/>
    <cellStyle name="Normal 47 15 9 4 4" xfId="37994" xr:uid="{00000000-0005-0000-0000-0000E18E0000}"/>
    <cellStyle name="Normal 47 15 9 5" xfId="25327" xr:uid="{00000000-0005-0000-0000-0000E28E0000}"/>
    <cellStyle name="Normal 47 15 9 5 2" xfId="46944" xr:uid="{00000000-0005-0000-0000-0000E38E0000}"/>
    <cellStyle name="Normal 47 15 9 6" xfId="19360" xr:uid="{00000000-0005-0000-0000-0000E48E0000}"/>
    <cellStyle name="Normal 47 15 9 6 2" xfId="41002" xr:uid="{00000000-0005-0000-0000-0000E58E0000}"/>
    <cellStyle name="Normal 47 15 9 7" xfId="34988" xr:uid="{00000000-0005-0000-0000-0000E68E0000}"/>
    <cellStyle name="Normal 47 16" xfId="5745" xr:uid="{00000000-0005-0000-0000-0000E78E0000}"/>
    <cellStyle name="Normal 47 16 10" xfId="13590" xr:uid="{00000000-0005-0000-0000-0000E88E0000}"/>
    <cellStyle name="Normal 47 16 10 2" xfId="16676" xr:uid="{00000000-0005-0000-0000-0000E98E0000}"/>
    <cellStyle name="Normal 47 16 10 2 2" xfId="28646" xr:uid="{00000000-0005-0000-0000-0000EA8E0000}"/>
    <cellStyle name="Normal 47 16 10 2 2 2" xfId="50252" xr:uid="{00000000-0005-0000-0000-0000EB8E0000}"/>
    <cellStyle name="Normal 47 16 10 2 3" xfId="22679" xr:uid="{00000000-0005-0000-0000-0000EC8E0000}"/>
    <cellStyle name="Normal 47 16 10 2 3 2" xfId="44316" xr:uid="{00000000-0005-0000-0000-0000ED8E0000}"/>
    <cellStyle name="Normal 47 16 10 2 4" xfId="38331" xr:uid="{00000000-0005-0000-0000-0000EE8E0000}"/>
    <cellStyle name="Normal 47 16 10 3" xfId="25664" xr:uid="{00000000-0005-0000-0000-0000EF8E0000}"/>
    <cellStyle name="Normal 47 16 10 3 2" xfId="47278" xr:uid="{00000000-0005-0000-0000-0000F08E0000}"/>
    <cellStyle name="Normal 47 16 10 4" xfId="19697" xr:uid="{00000000-0005-0000-0000-0000F18E0000}"/>
    <cellStyle name="Normal 47 16 10 4 2" xfId="41339" xr:uid="{00000000-0005-0000-0000-0000F28E0000}"/>
    <cellStyle name="Normal 47 16 10 5" xfId="35327" xr:uid="{00000000-0005-0000-0000-0000F38E0000}"/>
    <cellStyle name="Normal 47 16 11" xfId="14565" xr:uid="{00000000-0005-0000-0000-0000F48E0000}"/>
    <cellStyle name="Normal 47 16 11 2" xfId="17650" xr:uid="{00000000-0005-0000-0000-0000F58E0000}"/>
    <cellStyle name="Normal 47 16 11 2 2" xfId="29618" xr:uid="{00000000-0005-0000-0000-0000F68E0000}"/>
    <cellStyle name="Normal 47 16 11 2 2 2" xfId="51224" xr:uid="{00000000-0005-0000-0000-0000F78E0000}"/>
    <cellStyle name="Normal 47 16 11 2 3" xfId="23651" xr:uid="{00000000-0005-0000-0000-0000F88E0000}"/>
    <cellStyle name="Normal 47 16 11 2 3 2" xfId="45288" xr:uid="{00000000-0005-0000-0000-0000F98E0000}"/>
    <cellStyle name="Normal 47 16 11 2 4" xfId="39305" xr:uid="{00000000-0005-0000-0000-0000FA8E0000}"/>
    <cellStyle name="Normal 47 16 11 3" xfId="26636" xr:uid="{00000000-0005-0000-0000-0000FB8E0000}"/>
    <cellStyle name="Normal 47 16 11 3 2" xfId="48250" xr:uid="{00000000-0005-0000-0000-0000FC8E0000}"/>
    <cellStyle name="Normal 47 16 11 4" xfId="20669" xr:uid="{00000000-0005-0000-0000-0000FD8E0000}"/>
    <cellStyle name="Normal 47 16 11 4 2" xfId="42311" xr:uid="{00000000-0005-0000-0000-0000FE8E0000}"/>
    <cellStyle name="Normal 47 16 11 5" xfId="36302" xr:uid="{00000000-0005-0000-0000-0000FF8E0000}"/>
    <cellStyle name="Normal 47 16 12" xfId="15678" xr:uid="{00000000-0005-0000-0000-0000008F0000}"/>
    <cellStyle name="Normal 47 16 12 2" xfId="27650" xr:uid="{00000000-0005-0000-0000-0000018F0000}"/>
    <cellStyle name="Normal 47 16 12 2 2" xfId="49256" xr:uid="{00000000-0005-0000-0000-0000028F0000}"/>
    <cellStyle name="Normal 47 16 12 3" xfId="21683" xr:uid="{00000000-0005-0000-0000-0000038F0000}"/>
    <cellStyle name="Normal 47 16 12 3 2" xfId="43320" xr:uid="{00000000-0005-0000-0000-0000048F0000}"/>
    <cellStyle name="Normal 47 16 12 4" xfId="37333" xr:uid="{00000000-0005-0000-0000-0000058F0000}"/>
    <cellStyle name="Normal 47 16 13" xfId="24665" xr:uid="{00000000-0005-0000-0000-0000068F0000}"/>
    <cellStyle name="Normal 47 16 13 2" xfId="46285" xr:uid="{00000000-0005-0000-0000-0000078F0000}"/>
    <cellStyle name="Normal 47 16 14" xfId="18698" xr:uid="{00000000-0005-0000-0000-0000088F0000}"/>
    <cellStyle name="Normal 47 16 14 2" xfId="40340" xr:uid="{00000000-0005-0000-0000-0000098F0000}"/>
    <cellStyle name="Normal 47 16 15" xfId="31263" xr:uid="{00000000-0005-0000-0000-00000A8F0000}"/>
    <cellStyle name="Normal 47 16 2" xfId="7312" xr:uid="{00000000-0005-0000-0000-00000B8F0000}"/>
    <cellStyle name="Normal 47 16 2 2" xfId="13002" xr:uid="{00000000-0005-0000-0000-00000C8F0000}"/>
    <cellStyle name="Normal 47 16 2 2 2" xfId="14001" xr:uid="{00000000-0005-0000-0000-00000D8F0000}"/>
    <cellStyle name="Normal 47 16 2 2 2 2" xfId="17086" xr:uid="{00000000-0005-0000-0000-00000E8F0000}"/>
    <cellStyle name="Normal 47 16 2 2 2 2 2" xfId="29055" xr:uid="{00000000-0005-0000-0000-00000F8F0000}"/>
    <cellStyle name="Normal 47 16 2 2 2 2 2 2" xfId="50661" xr:uid="{00000000-0005-0000-0000-0000108F0000}"/>
    <cellStyle name="Normal 47 16 2 2 2 2 3" xfId="23088" xr:uid="{00000000-0005-0000-0000-0000118F0000}"/>
    <cellStyle name="Normal 47 16 2 2 2 2 3 2" xfId="44725" xr:uid="{00000000-0005-0000-0000-0000128F0000}"/>
    <cellStyle name="Normal 47 16 2 2 2 2 4" xfId="38741" xr:uid="{00000000-0005-0000-0000-0000138F0000}"/>
    <cellStyle name="Normal 47 16 2 2 2 3" xfId="26073" xr:uid="{00000000-0005-0000-0000-0000148F0000}"/>
    <cellStyle name="Normal 47 16 2 2 2 3 2" xfId="47687" xr:uid="{00000000-0005-0000-0000-0000158F0000}"/>
    <cellStyle name="Normal 47 16 2 2 2 4" xfId="20106" xr:uid="{00000000-0005-0000-0000-0000168F0000}"/>
    <cellStyle name="Normal 47 16 2 2 2 4 2" xfId="41748" xr:uid="{00000000-0005-0000-0000-0000178F0000}"/>
    <cellStyle name="Normal 47 16 2 2 2 5" xfId="35738" xr:uid="{00000000-0005-0000-0000-0000188F0000}"/>
    <cellStyle name="Normal 47 16 2 2 3" xfId="14975" xr:uid="{00000000-0005-0000-0000-0000198F0000}"/>
    <cellStyle name="Normal 47 16 2 2 3 2" xfId="18060" xr:uid="{00000000-0005-0000-0000-00001A8F0000}"/>
    <cellStyle name="Normal 47 16 2 2 3 2 2" xfId="30027" xr:uid="{00000000-0005-0000-0000-00001B8F0000}"/>
    <cellStyle name="Normal 47 16 2 2 3 2 2 2" xfId="51633" xr:uid="{00000000-0005-0000-0000-00001C8F0000}"/>
    <cellStyle name="Normal 47 16 2 2 3 2 3" xfId="24060" xr:uid="{00000000-0005-0000-0000-00001D8F0000}"/>
    <cellStyle name="Normal 47 16 2 2 3 2 3 2" xfId="45697" xr:uid="{00000000-0005-0000-0000-00001E8F0000}"/>
    <cellStyle name="Normal 47 16 2 2 3 2 4" xfId="39715" xr:uid="{00000000-0005-0000-0000-00001F8F0000}"/>
    <cellStyle name="Normal 47 16 2 2 3 3" xfId="27045" xr:uid="{00000000-0005-0000-0000-0000208F0000}"/>
    <cellStyle name="Normal 47 16 2 2 3 3 2" xfId="48659" xr:uid="{00000000-0005-0000-0000-0000218F0000}"/>
    <cellStyle name="Normal 47 16 2 2 3 4" xfId="21078" xr:uid="{00000000-0005-0000-0000-0000228F0000}"/>
    <cellStyle name="Normal 47 16 2 2 3 4 2" xfId="42720" xr:uid="{00000000-0005-0000-0000-0000238F0000}"/>
    <cellStyle name="Normal 47 16 2 2 3 5" xfId="36712" xr:uid="{00000000-0005-0000-0000-0000248F0000}"/>
    <cellStyle name="Normal 47 16 2 2 4" xfId="16109" xr:uid="{00000000-0005-0000-0000-0000258F0000}"/>
    <cellStyle name="Normal 47 16 2 2 4 2" xfId="28079" xr:uid="{00000000-0005-0000-0000-0000268F0000}"/>
    <cellStyle name="Normal 47 16 2 2 4 2 2" xfId="49685" xr:uid="{00000000-0005-0000-0000-0000278F0000}"/>
    <cellStyle name="Normal 47 16 2 2 4 3" xfId="22112" xr:uid="{00000000-0005-0000-0000-0000288F0000}"/>
    <cellStyle name="Normal 47 16 2 2 4 3 2" xfId="43749" xr:uid="{00000000-0005-0000-0000-0000298F0000}"/>
    <cellStyle name="Normal 47 16 2 2 4 4" xfId="37764" xr:uid="{00000000-0005-0000-0000-00002A8F0000}"/>
    <cellStyle name="Normal 47 16 2 2 5" xfId="25097" xr:uid="{00000000-0005-0000-0000-00002B8F0000}"/>
    <cellStyle name="Normal 47 16 2 2 5 2" xfId="46714" xr:uid="{00000000-0005-0000-0000-00002C8F0000}"/>
    <cellStyle name="Normal 47 16 2 2 6" xfId="19130" xr:uid="{00000000-0005-0000-0000-00002D8F0000}"/>
    <cellStyle name="Normal 47 16 2 2 6 2" xfId="40772" xr:uid="{00000000-0005-0000-0000-00002E8F0000}"/>
    <cellStyle name="Normal 47 16 2 2 7" xfId="34758" xr:uid="{00000000-0005-0000-0000-00002F8F0000}"/>
    <cellStyle name="Normal 47 16 2 3" xfId="13322" xr:uid="{00000000-0005-0000-0000-0000308F0000}"/>
    <cellStyle name="Normal 47 16 2 3 2" xfId="14321" xr:uid="{00000000-0005-0000-0000-0000318F0000}"/>
    <cellStyle name="Normal 47 16 2 3 2 2" xfId="17406" xr:uid="{00000000-0005-0000-0000-0000328F0000}"/>
    <cellStyle name="Normal 47 16 2 3 2 2 2" xfId="29375" xr:uid="{00000000-0005-0000-0000-0000338F0000}"/>
    <cellStyle name="Normal 47 16 2 3 2 2 2 2" xfId="50981" xr:uid="{00000000-0005-0000-0000-0000348F0000}"/>
    <cellStyle name="Normal 47 16 2 3 2 2 3" xfId="23408" xr:uid="{00000000-0005-0000-0000-0000358F0000}"/>
    <cellStyle name="Normal 47 16 2 3 2 2 3 2" xfId="45045" xr:uid="{00000000-0005-0000-0000-0000368F0000}"/>
    <cellStyle name="Normal 47 16 2 3 2 2 4" xfId="39061" xr:uid="{00000000-0005-0000-0000-0000378F0000}"/>
    <cellStyle name="Normal 47 16 2 3 2 3" xfId="26393" xr:uid="{00000000-0005-0000-0000-0000388F0000}"/>
    <cellStyle name="Normal 47 16 2 3 2 3 2" xfId="48007" xr:uid="{00000000-0005-0000-0000-0000398F0000}"/>
    <cellStyle name="Normal 47 16 2 3 2 4" xfId="20426" xr:uid="{00000000-0005-0000-0000-00003A8F0000}"/>
    <cellStyle name="Normal 47 16 2 3 2 4 2" xfId="42068" xr:uid="{00000000-0005-0000-0000-00003B8F0000}"/>
    <cellStyle name="Normal 47 16 2 3 2 5" xfId="36058" xr:uid="{00000000-0005-0000-0000-00003C8F0000}"/>
    <cellStyle name="Normal 47 16 2 3 3" xfId="15295" xr:uid="{00000000-0005-0000-0000-00003D8F0000}"/>
    <cellStyle name="Normal 47 16 2 3 3 2" xfId="18380" xr:uid="{00000000-0005-0000-0000-00003E8F0000}"/>
    <cellStyle name="Normal 47 16 2 3 3 2 2" xfId="30347" xr:uid="{00000000-0005-0000-0000-00003F8F0000}"/>
    <cellStyle name="Normal 47 16 2 3 3 2 2 2" xfId="51953" xr:uid="{00000000-0005-0000-0000-0000408F0000}"/>
    <cellStyle name="Normal 47 16 2 3 3 2 3" xfId="24380" xr:uid="{00000000-0005-0000-0000-0000418F0000}"/>
    <cellStyle name="Normal 47 16 2 3 3 2 3 2" xfId="46017" xr:uid="{00000000-0005-0000-0000-0000428F0000}"/>
    <cellStyle name="Normal 47 16 2 3 3 2 4" xfId="40035" xr:uid="{00000000-0005-0000-0000-0000438F0000}"/>
    <cellStyle name="Normal 47 16 2 3 3 3" xfId="27365" xr:uid="{00000000-0005-0000-0000-0000448F0000}"/>
    <cellStyle name="Normal 47 16 2 3 3 3 2" xfId="48979" xr:uid="{00000000-0005-0000-0000-0000458F0000}"/>
    <cellStyle name="Normal 47 16 2 3 3 4" xfId="21398" xr:uid="{00000000-0005-0000-0000-0000468F0000}"/>
    <cellStyle name="Normal 47 16 2 3 3 4 2" xfId="43040" xr:uid="{00000000-0005-0000-0000-0000478F0000}"/>
    <cellStyle name="Normal 47 16 2 3 3 5" xfId="37032" xr:uid="{00000000-0005-0000-0000-0000488F0000}"/>
    <cellStyle name="Normal 47 16 2 3 4" xfId="16429" xr:uid="{00000000-0005-0000-0000-0000498F0000}"/>
    <cellStyle name="Normal 47 16 2 3 4 2" xfId="28399" xr:uid="{00000000-0005-0000-0000-00004A8F0000}"/>
    <cellStyle name="Normal 47 16 2 3 4 2 2" xfId="50005" xr:uid="{00000000-0005-0000-0000-00004B8F0000}"/>
    <cellStyle name="Normal 47 16 2 3 4 3" xfId="22432" xr:uid="{00000000-0005-0000-0000-00004C8F0000}"/>
    <cellStyle name="Normal 47 16 2 3 4 3 2" xfId="44069" xr:uid="{00000000-0005-0000-0000-00004D8F0000}"/>
    <cellStyle name="Normal 47 16 2 3 4 4" xfId="38084" xr:uid="{00000000-0005-0000-0000-00004E8F0000}"/>
    <cellStyle name="Normal 47 16 2 3 5" xfId="25417" xr:uid="{00000000-0005-0000-0000-00004F8F0000}"/>
    <cellStyle name="Normal 47 16 2 3 5 2" xfId="47034" xr:uid="{00000000-0005-0000-0000-0000508F0000}"/>
    <cellStyle name="Normal 47 16 2 3 6" xfId="19450" xr:uid="{00000000-0005-0000-0000-0000518F0000}"/>
    <cellStyle name="Normal 47 16 2 3 6 2" xfId="41092" xr:uid="{00000000-0005-0000-0000-0000528F0000}"/>
    <cellStyle name="Normal 47 16 2 3 7" xfId="35078" xr:uid="{00000000-0005-0000-0000-0000538F0000}"/>
    <cellStyle name="Normal 47 16 2 4" xfId="13680" xr:uid="{00000000-0005-0000-0000-0000548F0000}"/>
    <cellStyle name="Normal 47 16 2 4 2" xfId="16766" xr:uid="{00000000-0005-0000-0000-0000558F0000}"/>
    <cellStyle name="Normal 47 16 2 4 2 2" xfId="28735" xr:uid="{00000000-0005-0000-0000-0000568F0000}"/>
    <cellStyle name="Normal 47 16 2 4 2 2 2" xfId="50341" xr:uid="{00000000-0005-0000-0000-0000578F0000}"/>
    <cellStyle name="Normal 47 16 2 4 2 3" xfId="22768" xr:uid="{00000000-0005-0000-0000-0000588F0000}"/>
    <cellStyle name="Normal 47 16 2 4 2 3 2" xfId="44405" xr:uid="{00000000-0005-0000-0000-0000598F0000}"/>
    <cellStyle name="Normal 47 16 2 4 2 4" xfId="38421" xr:uid="{00000000-0005-0000-0000-00005A8F0000}"/>
    <cellStyle name="Normal 47 16 2 4 3" xfId="25753" xr:uid="{00000000-0005-0000-0000-00005B8F0000}"/>
    <cellStyle name="Normal 47 16 2 4 3 2" xfId="47367" xr:uid="{00000000-0005-0000-0000-00005C8F0000}"/>
    <cellStyle name="Normal 47 16 2 4 4" xfId="19786" xr:uid="{00000000-0005-0000-0000-00005D8F0000}"/>
    <cellStyle name="Normal 47 16 2 4 4 2" xfId="41428" xr:uid="{00000000-0005-0000-0000-00005E8F0000}"/>
    <cellStyle name="Normal 47 16 2 4 5" xfId="35417" xr:uid="{00000000-0005-0000-0000-00005F8F0000}"/>
    <cellStyle name="Normal 47 16 2 5" xfId="14654" xr:uid="{00000000-0005-0000-0000-0000608F0000}"/>
    <cellStyle name="Normal 47 16 2 5 2" xfId="17739" xr:uid="{00000000-0005-0000-0000-0000618F0000}"/>
    <cellStyle name="Normal 47 16 2 5 2 2" xfId="29707" xr:uid="{00000000-0005-0000-0000-0000628F0000}"/>
    <cellStyle name="Normal 47 16 2 5 2 2 2" xfId="51313" xr:uid="{00000000-0005-0000-0000-0000638F0000}"/>
    <cellStyle name="Normal 47 16 2 5 2 3" xfId="23740" xr:uid="{00000000-0005-0000-0000-0000648F0000}"/>
    <cellStyle name="Normal 47 16 2 5 2 3 2" xfId="45377" xr:uid="{00000000-0005-0000-0000-0000658F0000}"/>
    <cellStyle name="Normal 47 16 2 5 2 4" xfId="39394" xr:uid="{00000000-0005-0000-0000-0000668F0000}"/>
    <cellStyle name="Normal 47 16 2 5 3" xfId="26725" xr:uid="{00000000-0005-0000-0000-0000678F0000}"/>
    <cellStyle name="Normal 47 16 2 5 3 2" xfId="48339" xr:uid="{00000000-0005-0000-0000-0000688F0000}"/>
    <cellStyle name="Normal 47 16 2 5 4" xfId="20758" xr:uid="{00000000-0005-0000-0000-0000698F0000}"/>
    <cellStyle name="Normal 47 16 2 5 4 2" xfId="42400" xr:uid="{00000000-0005-0000-0000-00006A8F0000}"/>
    <cellStyle name="Normal 47 16 2 5 5" xfId="36391" xr:uid="{00000000-0005-0000-0000-00006B8F0000}"/>
    <cellStyle name="Normal 47 16 2 6" xfId="15767" xr:uid="{00000000-0005-0000-0000-00006C8F0000}"/>
    <cellStyle name="Normal 47 16 2 6 2" xfId="27739" xr:uid="{00000000-0005-0000-0000-00006D8F0000}"/>
    <cellStyle name="Normal 47 16 2 6 2 2" xfId="49345" xr:uid="{00000000-0005-0000-0000-00006E8F0000}"/>
    <cellStyle name="Normal 47 16 2 6 3" xfId="21772" xr:uid="{00000000-0005-0000-0000-00006F8F0000}"/>
    <cellStyle name="Normal 47 16 2 6 3 2" xfId="43409" xr:uid="{00000000-0005-0000-0000-0000708F0000}"/>
    <cellStyle name="Normal 47 16 2 6 4" xfId="37422" xr:uid="{00000000-0005-0000-0000-0000718F0000}"/>
    <cellStyle name="Normal 47 16 2 7" xfId="24754" xr:uid="{00000000-0005-0000-0000-0000728F0000}"/>
    <cellStyle name="Normal 47 16 2 7 2" xfId="46374" xr:uid="{00000000-0005-0000-0000-0000738F0000}"/>
    <cellStyle name="Normal 47 16 2 8" xfId="18787" xr:uid="{00000000-0005-0000-0000-0000748F0000}"/>
    <cellStyle name="Normal 47 16 2 8 2" xfId="40429" xr:uid="{00000000-0005-0000-0000-0000758F0000}"/>
    <cellStyle name="Normal 47 16 2 9" xfId="31600" xr:uid="{00000000-0005-0000-0000-0000768F0000}"/>
    <cellStyle name="Normal 47 16 3" xfId="7015" xr:uid="{00000000-0005-0000-0000-0000778F0000}"/>
    <cellStyle name="Normal 47 16 3 2" xfId="12958" xr:uid="{00000000-0005-0000-0000-0000788F0000}"/>
    <cellStyle name="Normal 47 16 3 2 2" xfId="13957" xr:uid="{00000000-0005-0000-0000-0000798F0000}"/>
    <cellStyle name="Normal 47 16 3 2 2 2" xfId="17042" xr:uid="{00000000-0005-0000-0000-00007A8F0000}"/>
    <cellStyle name="Normal 47 16 3 2 2 2 2" xfId="29011" xr:uid="{00000000-0005-0000-0000-00007B8F0000}"/>
    <cellStyle name="Normal 47 16 3 2 2 2 2 2" xfId="50617" xr:uid="{00000000-0005-0000-0000-00007C8F0000}"/>
    <cellStyle name="Normal 47 16 3 2 2 2 3" xfId="23044" xr:uid="{00000000-0005-0000-0000-00007D8F0000}"/>
    <cellStyle name="Normal 47 16 3 2 2 2 3 2" xfId="44681" xr:uid="{00000000-0005-0000-0000-00007E8F0000}"/>
    <cellStyle name="Normal 47 16 3 2 2 2 4" xfId="38697" xr:uid="{00000000-0005-0000-0000-00007F8F0000}"/>
    <cellStyle name="Normal 47 16 3 2 2 3" xfId="26029" xr:uid="{00000000-0005-0000-0000-0000808F0000}"/>
    <cellStyle name="Normal 47 16 3 2 2 3 2" xfId="47643" xr:uid="{00000000-0005-0000-0000-0000818F0000}"/>
    <cellStyle name="Normal 47 16 3 2 2 4" xfId="20062" xr:uid="{00000000-0005-0000-0000-0000828F0000}"/>
    <cellStyle name="Normal 47 16 3 2 2 4 2" xfId="41704" xr:uid="{00000000-0005-0000-0000-0000838F0000}"/>
    <cellStyle name="Normal 47 16 3 2 2 5" xfId="35694" xr:uid="{00000000-0005-0000-0000-0000848F0000}"/>
    <cellStyle name="Normal 47 16 3 2 3" xfId="14931" xr:uid="{00000000-0005-0000-0000-0000858F0000}"/>
    <cellStyle name="Normal 47 16 3 2 3 2" xfId="18016" xr:uid="{00000000-0005-0000-0000-0000868F0000}"/>
    <cellStyle name="Normal 47 16 3 2 3 2 2" xfId="29983" xr:uid="{00000000-0005-0000-0000-0000878F0000}"/>
    <cellStyle name="Normal 47 16 3 2 3 2 2 2" xfId="51589" xr:uid="{00000000-0005-0000-0000-0000888F0000}"/>
    <cellStyle name="Normal 47 16 3 2 3 2 3" xfId="24016" xr:uid="{00000000-0005-0000-0000-0000898F0000}"/>
    <cellStyle name="Normal 47 16 3 2 3 2 3 2" xfId="45653" xr:uid="{00000000-0005-0000-0000-00008A8F0000}"/>
    <cellStyle name="Normal 47 16 3 2 3 2 4" xfId="39671" xr:uid="{00000000-0005-0000-0000-00008B8F0000}"/>
    <cellStyle name="Normal 47 16 3 2 3 3" xfId="27001" xr:uid="{00000000-0005-0000-0000-00008C8F0000}"/>
    <cellStyle name="Normal 47 16 3 2 3 3 2" xfId="48615" xr:uid="{00000000-0005-0000-0000-00008D8F0000}"/>
    <cellStyle name="Normal 47 16 3 2 3 4" xfId="21034" xr:uid="{00000000-0005-0000-0000-00008E8F0000}"/>
    <cellStyle name="Normal 47 16 3 2 3 4 2" xfId="42676" xr:uid="{00000000-0005-0000-0000-00008F8F0000}"/>
    <cellStyle name="Normal 47 16 3 2 3 5" xfId="36668" xr:uid="{00000000-0005-0000-0000-0000908F0000}"/>
    <cellStyle name="Normal 47 16 3 2 4" xfId="16065" xr:uid="{00000000-0005-0000-0000-0000918F0000}"/>
    <cellStyle name="Normal 47 16 3 2 4 2" xfId="28035" xr:uid="{00000000-0005-0000-0000-0000928F0000}"/>
    <cellStyle name="Normal 47 16 3 2 4 2 2" xfId="49641" xr:uid="{00000000-0005-0000-0000-0000938F0000}"/>
    <cellStyle name="Normal 47 16 3 2 4 3" xfId="22068" xr:uid="{00000000-0005-0000-0000-0000948F0000}"/>
    <cellStyle name="Normal 47 16 3 2 4 3 2" xfId="43705" xr:uid="{00000000-0005-0000-0000-0000958F0000}"/>
    <cellStyle name="Normal 47 16 3 2 4 4" xfId="37720" xr:uid="{00000000-0005-0000-0000-0000968F0000}"/>
    <cellStyle name="Normal 47 16 3 2 5" xfId="25053" xr:uid="{00000000-0005-0000-0000-0000978F0000}"/>
    <cellStyle name="Normal 47 16 3 2 5 2" xfId="46670" xr:uid="{00000000-0005-0000-0000-0000988F0000}"/>
    <cellStyle name="Normal 47 16 3 2 6" xfId="19086" xr:uid="{00000000-0005-0000-0000-0000998F0000}"/>
    <cellStyle name="Normal 47 16 3 2 6 2" xfId="40728" xr:uid="{00000000-0005-0000-0000-00009A8F0000}"/>
    <cellStyle name="Normal 47 16 3 2 7" xfId="34714" xr:uid="{00000000-0005-0000-0000-00009B8F0000}"/>
    <cellStyle name="Normal 47 16 3 3" xfId="13278" xr:uid="{00000000-0005-0000-0000-00009C8F0000}"/>
    <cellStyle name="Normal 47 16 3 3 2" xfId="14277" xr:uid="{00000000-0005-0000-0000-00009D8F0000}"/>
    <cellStyle name="Normal 47 16 3 3 2 2" xfId="17362" xr:uid="{00000000-0005-0000-0000-00009E8F0000}"/>
    <cellStyle name="Normal 47 16 3 3 2 2 2" xfId="29331" xr:uid="{00000000-0005-0000-0000-00009F8F0000}"/>
    <cellStyle name="Normal 47 16 3 3 2 2 2 2" xfId="50937" xr:uid="{00000000-0005-0000-0000-0000A08F0000}"/>
    <cellStyle name="Normal 47 16 3 3 2 2 3" xfId="23364" xr:uid="{00000000-0005-0000-0000-0000A18F0000}"/>
    <cellStyle name="Normal 47 16 3 3 2 2 3 2" xfId="45001" xr:uid="{00000000-0005-0000-0000-0000A28F0000}"/>
    <cellStyle name="Normal 47 16 3 3 2 2 4" xfId="39017" xr:uid="{00000000-0005-0000-0000-0000A38F0000}"/>
    <cellStyle name="Normal 47 16 3 3 2 3" xfId="26349" xr:uid="{00000000-0005-0000-0000-0000A48F0000}"/>
    <cellStyle name="Normal 47 16 3 3 2 3 2" xfId="47963" xr:uid="{00000000-0005-0000-0000-0000A58F0000}"/>
    <cellStyle name="Normal 47 16 3 3 2 4" xfId="20382" xr:uid="{00000000-0005-0000-0000-0000A68F0000}"/>
    <cellStyle name="Normal 47 16 3 3 2 4 2" xfId="42024" xr:uid="{00000000-0005-0000-0000-0000A78F0000}"/>
    <cellStyle name="Normal 47 16 3 3 2 5" xfId="36014" xr:uid="{00000000-0005-0000-0000-0000A88F0000}"/>
    <cellStyle name="Normal 47 16 3 3 3" xfId="15251" xr:uid="{00000000-0005-0000-0000-0000A98F0000}"/>
    <cellStyle name="Normal 47 16 3 3 3 2" xfId="18336" xr:uid="{00000000-0005-0000-0000-0000AA8F0000}"/>
    <cellStyle name="Normal 47 16 3 3 3 2 2" xfId="30303" xr:uid="{00000000-0005-0000-0000-0000AB8F0000}"/>
    <cellStyle name="Normal 47 16 3 3 3 2 2 2" xfId="51909" xr:uid="{00000000-0005-0000-0000-0000AC8F0000}"/>
    <cellStyle name="Normal 47 16 3 3 3 2 3" xfId="24336" xr:uid="{00000000-0005-0000-0000-0000AD8F0000}"/>
    <cellStyle name="Normal 47 16 3 3 3 2 3 2" xfId="45973" xr:uid="{00000000-0005-0000-0000-0000AE8F0000}"/>
    <cellStyle name="Normal 47 16 3 3 3 2 4" xfId="39991" xr:uid="{00000000-0005-0000-0000-0000AF8F0000}"/>
    <cellStyle name="Normal 47 16 3 3 3 3" xfId="27321" xr:uid="{00000000-0005-0000-0000-0000B08F0000}"/>
    <cellStyle name="Normal 47 16 3 3 3 3 2" xfId="48935" xr:uid="{00000000-0005-0000-0000-0000B18F0000}"/>
    <cellStyle name="Normal 47 16 3 3 3 4" xfId="21354" xr:uid="{00000000-0005-0000-0000-0000B28F0000}"/>
    <cellStyle name="Normal 47 16 3 3 3 4 2" xfId="42996" xr:uid="{00000000-0005-0000-0000-0000B38F0000}"/>
    <cellStyle name="Normal 47 16 3 3 3 5" xfId="36988" xr:uid="{00000000-0005-0000-0000-0000B48F0000}"/>
    <cellStyle name="Normal 47 16 3 3 4" xfId="16385" xr:uid="{00000000-0005-0000-0000-0000B58F0000}"/>
    <cellStyle name="Normal 47 16 3 3 4 2" xfId="28355" xr:uid="{00000000-0005-0000-0000-0000B68F0000}"/>
    <cellStyle name="Normal 47 16 3 3 4 2 2" xfId="49961" xr:uid="{00000000-0005-0000-0000-0000B78F0000}"/>
    <cellStyle name="Normal 47 16 3 3 4 3" xfId="22388" xr:uid="{00000000-0005-0000-0000-0000B88F0000}"/>
    <cellStyle name="Normal 47 16 3 3 4 3 2" xfId="44025" xr:uid="{00000000-0005-0000-0000-0000B98F0000}"/>
    <cellStyle name="Normal 47 16 3 3 4 4" xfId="38040" xr:uid="{00000000-0005-0000-0000-0000BA8F0000}"/>
    <cellStyle name="Normal 47 16 3 3 5" xfId="25373" xr:uid="{00000000-0005-0000-0000-0000BB8F0000}"/>
    <cellStyle name="Normal 47 16 3 3 5 2" xfId="46990" xr:uid="{00000000-0005-0000-0000-0000BC8F0000}"/>
    <cellStyle name="Normal 47 16 3 3 6" xfId="19406" xr:uid="{00000000-0005-0000-0000-0000BD8F0000}"/>
    <cellStyle name="Normal 47 16 3 3 6 2" xfId="41048" xr:uid="{00000000-0005-0000-0000-0000BE8F0000}"/>
    <cellStyle name="Normal 47 16 3 3 7" xfId="35034" xr:uid="{00000000-0005-0000-0000-0000BF8F0000}"/>
    <cellStyle name="Normal 47 16 3 4" xfId="13636" xr:uid="{00000000-0005-0000-0000-0000C08F0000}"/>
    <cellStyle name="Normal 47 16 3 4 2" xfId="16722" xr:uid="{00000000-0005-0000-0000-0000C18F0000}"/>
    <cellStyle name="Normal 47 16 3 4 2 2" xfId="28691" xr:uid="{00000000-0005-0000-0000-0000C28F0000}"/>
    <cellStyle name="Normal 47 16 3 4 2 2 2" xfId="50297" xr:uid="{00000000-0005-0000-0000-0000C38F0000}"/>
    <cellStyle name="Normal 47 16 3 4 2 3" xfId="22724" xr:uid="{00000000-0005-0000-0000-0000C48F0000}"/>
    <cellStyle name="Normal 47 16 3 4 2 3 2" xfId="44361" xr:uid="{00000000-0005-0000-0000-0000C58F0000}"/>
    <cellStyle name="Normal 47 16 3 4 2 4" xfId="38377" xr:uid="{00000000-0005-0000-0000-0000C68F0000}"/>
    <cellStyle name="Normal 47 16 3 4 3" xfId="25709" xr:uid="{00000000-0005-0000-0000-0000C78F0000}"/>
    <cellStyle name="Normal 47 16 3 4 3 2" xfId="47323" xr:uid="{00000000-0005-0000-0000-0000C88F0000}"/>
    <cellStyle name="Normal 47 16 3 4 4" xfId="19742" xr:uid="{00000000-0005-0000-0000-0000C98F0000}"/>
    <cellStyle name="Normal 47 16 3 4 4 2" xfId="41384" xr:uid="{00000000-0005-0000-0000-0000CA8F0000}"/>
    <cellStyle name="Normal 47 16 3 4 5" xfId="35373" xr:uid="{00000000-0005-0000-0000-0000CB8F0000}"/>
    <cellStyle name="Normal 47 16 3 5" xfId="14610" xr:uid="{00000000-0005-0000-0000-0000CC8F0000}"/>
    <cellStyle name="Normal 47 16 3 5 2" xfId="17695" xr:uid="{00000000-0005-0000-0000-0000CD8F0000}"/>
    <cellStyle name="Normal 47 16 3 5 2 2" xfId="29663" xr:uid="{00000000-0005-0000-0000-0000CE8F0000}"/>
    <cellStyle name="Normal 47 16 3 5 2 2 2" xfId="51269" xr:uid="{00000000-0005-0000-0000-0000CF8F0000}"/>
    <cellStyle name="Normal 47 16 3 5 2 3" xfId="23696" xr:uid="{00000000-0005-0000-0000-0000D08F0000}"/>
    <cellStyle name="Normal 47 16 3 5 2 3 2" xfId="45333" xr:uid="{00000000-0005-0000-0000-0000D18F0000}"/>
    <cellStyle name="Normal 47 16 3 5 2 4" xfId="39350" xr:uid="{00000000-0005-0000-0000-0000D28F0000}"/>
    <cellStyle name="Normal 47 16 3 5 3" xfId="26681" xr:uid="{00000000-0005-0000-0000-0000D38F0000}"/>
    <cellStyle name="Normal 47 16 3 5 3 2" xfId="48295" xr:uid="{00000000-0005-0000-0000-0000D48F0000}"/>
    <cellStyle name="Normal 47 16 3 5 4" xfId="20714" xr:uid="{00000000-0005-0000-0000-0000D58F0000}"/>
    <cellStyle name="Normal 47 16 3 5 4 2" xfId="42356" xr:uid="{00000000-0005-0000-0000-0000D68F0000}"/>
    <cellStyle name="Normal 47 16 3 5 5" xfId="36347" xr:uid="{00000000-0005-0000-0000-0000D78F0000}"/>
    <cellStyle name="Normal 47 16 3 6" xfId="15723" xr:uid="{00000000-0005-0000-0000-0000D88F0000}"/>
    <cellStyle name="Normal 47 16 3 6 2" xfId="27695" xr:uid="{00000000-0005-0000-0000-0000D98F0000}"/>
    <cellStyle name="Normal 47 16 3 6 2 2" xfId="49301" xr:uid="{00000000-0005-0000-0000-0000DA8F0000}"/>
    <cellStyle name="Normal 47 16 3 6 3" xfId="21728" xr:uid="{00000000-0005-0000-0000-0000DB8F0000}"/>
    <cellStyle name="Normal 47 16 3 6 3 2" xfId="43365" xr:uid="{00000000-0005-0000-0000-0000DC8F0000}"/>
    <cellStyle name="Normal 47 16 3 6 4" xfId="37378" xr:uid="{00000000-0005-0000-0000-0000DD8F0000}"/>
    <cellStyle name="Normal 47 16 3 7" xfId="24710" xr:uid="{00000000-0005-0000-0000-0000DE8F0000}"/>
    <cellStyle name="Normal 47 16 3 7 2" xfId="46330" xr:uid="{00000000-0005-0000-0000-0000DF8F0000}"/>
    <cellStyle name="Normal 47 16 3 8" xfId="18743" xr:uid="{00000000-0005-0000-0000-0000E08F0000}"/>
    <cellStyle name="Normal 47 16 3 8 2" xfId="40385" xr:uid="{00000000-0005-0000-0000-0000E18F0000}"/>
    <cellStyle name="Normal 47 16 3 9" xfId="31443" xr:uid="{00000000-0005-0000-0000-0000E28F0000}"/>
    <cellStyle name="Normal 47 16 4" xfId="7619" xr:uid="{00000000-0005-0000-0000-0000E38F0000}"/>
    <cellStyle name="Normal 47 16 4 2" xfId="13044" xr:uid="{00000000-0005-0000-0000-0000E48F0000}"/>
    <cellStyle name="Normal 47 16 4 2 2" xfId="14043" xr:uid="{00000000-0005-0000-0000-0000E58F0000}"/>
    <cellStyle name="Normal 47 16 4 2 2 2" xfId="17128" xr:uid="{00000000-0005-0000-0000-0000E68F0000}"/>
    <cellStyle name="Normal 47 16 4 2 2 2 2" xfId="29097" xr:uid="{00000000-0005-0000-0000-0000E78F0000}"/>
    <cellStyle name="Normal 47 16 4 2 2 2 2 2" xfId="50703" xr:uid="{00000000-0005-0000-0000-0000E88F0000}"/>
    <cellStyle name="Normal 47 16 4 2 2 2 3" xfId="23130" xr:uid="{00000000-0005-0000-0000-0000E98F0000}"/>
    <cellStyle name="Normal 47 16 4 2 2 2 3 2" xfId="44767" xr:uid="{00000000-0005-0000-0000-0000EA8F0000}"/>
    <cellStyle name="Normal 47 16 4 2 2 2 4" xfId="38783" xr:uid="{00000000-0005-0000-0000-0000EB8F0000}"/>
    <cellStyle name="Normal 47 16 4 2 2 3" xfId="26115" xr:uid="{00000000-0005-0000-0000-0000EC8F0000}"/>
    <cellStyle name="Normal 47 16 4 2 2 3 2" xfId="47729" xr:uid="{00000000-0005-0000-0000-0000ED8F0000}"/>
    <cellStyle name="Normal 47 16 4 2 2 4" xfId="20148" xr:uid="{00000000-0005-0000-0000-0000EE8F0000}"/>
    <cellStyle name="Normal 47 16 4 2 2 4 2" xfId="41790" xr:uid="{00000000-0005-0000-0000-0000EF8F0000}"/>
    <cellStyle name="Normal 47 16 4 2 2 5" xfId="35780" xr:uid="{00000000-0005-0000-0000-0000F08F0000}"/>
    <cellStyle name="Normal 47 16 4 2 3" xfId="15017" xr:uid="{00000000-0005-0000-0000-0000F18F0000}"/>
    <cellStyle name="Normal 47 16 4 2 3 2" xfId="18102" xr:uid="{00000000-0005-0000-0000-0000F28F0000}"/>
    <cellStyle name="Normal 47 16 4 2 3 2 2" xfId="30069" xr:uid="{00000000-0005-0000-0000-0000F38F0000}"/>
    <cellStyle name="Normal 47 16 4 2 3 2 2 2" xfId="51675" xr:uid="{00000000-0005-0000-0000-0000F48F0000}"/>
    <cellStyle name="Normal 47 16 4 2 3 2 3" xfId="24102" xr:uid="{00000000-0005-0000-0000-0000F58F0000}"/>
    <cellStyle name="Normal 47 16 4 2 3 2 3 2" xfId="45739" xr:uid="{00000000-0005-0000-0000-0000F68F0000}"/>
    <cellStyle name="Normal 47 16 4 2 3 2 4" xfId="39757" xr:uid="{00000000-0005-0000-0000-0000F78F0000}"/>
    <cellStyle name="Normal 47 16 4 2 3 3" xfId="27087" xr:uid="{00000000-0005-0000-0000-0000F88F0000}"/>
    <cellStyle name="Normal 47 16 4 2 3 3 2" xfId="48701" xr:uid="{00000000-0005-0000-0000-0000F98F0000}"/>
    <cellStyle name="Normal 47 16 4 2 3 4" xfId="21120" xr:uid="{00000000-0005-0000-0000-0000FA8F0000}"/>
    <cellStyle name="Normal 47 16 4 2 3 4 2" xfId="42762" xr:uid="{00000000-0005-0000-0000-0000FB8F0000}"/>
    <cellStyle name="Normal 47 16 4 2 3 5" xfId="36754" xr:uid="{00000000-0005-0000-0000-0000FC8F0000}"/>
    <cellStyle name="Normal 47 16 4 2 4" xfId="16151" xr:uid="{00000000-0005-0000-0000-0000FD8F0000}"/>
    <cellStyle name="Normal 47 16 4 2 4 2" xfId="28121" xr:uid="{00000000-0005-0000-0000-0000FE8F0000}"/>
    <cellStyle name="Normal 47 16 4 2 4 2 2" xfId="49727" xr:uid="{00000000-0005-0000-0000-0000FF8F0000}"/>
    <cellStyle name="Normal 47 16 4 2 4 3" xfId="22154" xr:uid="{00000000-0005-0000-0000-000000900000}"/>
    <cellStyle name="Normal 47 16 4 2 4 3 2" xfId="43791" xr:uid="{00000000-0005-0000-0000-000001900000}"/>
    <cellStyle name="Normal 47 16 4 2 4 4" xfId="37806" xr:uid="{00000000-0005-0000-0000-000002900000}"/>
    <cellStyle name="Normal 47 16 4 2 5" xfId="25139" xr:uid="{00000000-0005-0000-0000-000003900000}"/>
    <cellStyle name="Normal 47 16 4 2 5 2" xfId="46756" xr:uid="{00000000-0005-0000-0000-000004900000}"/>
    <cellStyle name="Normal 47 16 4 2 6" xfId="19172" xr:uid="{00000000-0005-0000-0000-000005900000}"/>
    <cellStyle name="Normal 47 16 4 2 6 2" xfId="40814" xr:uid="{00000000-0005-0000-0000-000006900000}"/>
    <cellStyle name="Normal 47 16 4 2 7" xfId="34800" xr:uid="{00000000-0005-0000-0000-000007900000}"/>
    <cellStyle name="Normal 47 16 4 3" xfId="13364" xr:uid="{00000000-0005-0000-0000-000008900000}"/>
    <cellStyle name="Normal 47 16 4 3 2" xfId="14363" xr:uid="{00000000-0005-0000-0000-000009900000}"/>
    <cellStyle name="Normal 47 16 4 3 2 2" xfId="17448" xr:uid="{00000000-0005-0000-0000-00000A900000}"/>
    <cellStyle name="Normal 47 16 4 3 2 2 2" xfId="29417" xr:uid="{00000000-0005-0000-0000-00000B900000}"/>
    <cellStyle name="Normal 47 16 4 3 2 2 2 2" xfId="51023" xr:uid="{00000000-0005-0000-0000-00000C900000}"/>
    <cellStyle name="Normal 47 16 4 3 2 2 3" xfId="23450" xr:uid="{00000000-0005-0000-0000-00000D900000}"/>
    <cellStyle name="Normal 47 16 4 3 2 2 3 2" xfId="45087" xr:uid="{00000000-0005-0000-0000-00000E900000}"/>
    <cellStyle name="Normal 47 16 4 3 2 2 4" xfId="39103" xr:uid="{00000000-0005-0000-0000-00000F900000}"/>
    <cellStyle name="Normal 47 16 4 3 2 3" xfId="26435" xr:uid="{00000000-0005-0000-0000-000010900000}"/>
    <cellStyle name="Normal 47 16 4 3 2 3 2" xfId="48049" xr:uid="{00000000-0005-0000-0000-000011900000}"/>
    <cellStyle name="Normal 47 16 4 3 2 4" xfId="20468" xr:uid="{00000000-0005-0000-0000-000012900000}"/>
    <cellStyle name="Normal 47 16 4 3 2 4 2" xfId="42110" xr:uid="{00000000-0005-0000-0000-000013900000}"/>
    <cellStyle name="Normal 47 16 4 3 2 5" xfId="36100" xr:uid="{00000000-0005-0000-0000-000014900000}"/>
    <cellStyle name="Normal 47 16 4 3 3" xfId="15337" xr:uid="{00000000-0005-0000-0000-000015900000}"/>
    <cellStyle name="Normal 47 16 4 3 3 2" xfId="18422" xr:uid="{00000000-0005-0000-0000-000016900000}"/>
    <cellStyle name="Normal 47 16 4 3 3 2 2" xfId="30389" xr:uid="{00000000-0005-0000-0000-000017900000}"/>
    <cellStyle name="Normal 47 16 4 3 3 2 2 2" xfId="51995" xr:uid="{00000000-0005-0000-0000-000018900000}"/>
    <cellStyle name="Normal 47 16 4 3 3 2 3" xfId="24422" xr:uid="{00000000-0005-0000-0000-000019900000}"/>
    <cellStyle name="Normal 47 16 4 3 3 2 3 2" xfId="46059" xr:uid="{00000000-0005-0000-0000-00001A900000}"/>
    <cellStyle name="Normal 47 16 4 3 3 2 4" xfId="40077" xr:uid="{00000000-0005-0000-0000-00001B900000}"/>
    <cellStyle name="Normal 47 16 4 3 3 3" xfId="27407" xr:uid="{00000000-0005-0000-0000-00001C900000}"/>
    <cellStyle name="Normal 47 16 4 3 3 3 2" xfId="49021" xr:uid="{00000000-0005-0000-0000-00001D900000}"/>
    <cellStyle name="Normal 47 16 4 3 3 4" xfId="21440" xr:uid="{00000000-0005-0000-0000-00001E900000}"/>
    <cellStyle name="Normal 47 16 4 3 3 4 2" xfId="43082" xr:uid="{00000000-0005-0000-0000-00001F900000}"/>
    <cellStyle name="Normal 47 16 4 3 3 5" xfId="37074" xr:uid="{00000000-0005-0000-0000-000020900000}"/>
    <cellStyle name="Normal 47 16 4 3 4" xfId="16471" xr:uid="{00000000-0005-0000-0000-000021900000}"/>
    <cellStyle name="Normal 47 16 4 3 4 2" xfId="28441" xr:uid="{00000000-0005-0000-0000-000022900000}"/>
    <cellStyle name="Normal 47 16 4 3 4 2 2" xfId="50047" xr:uid="{00000000-0005-0000-0000-000023900000}"/>
    <cellStyle name="Normal 47 16 4 3 4 3" xfId="22474" xr:uid="{00000000-0005-0000-0000-000024900000}"/>
    <cellStyle name="Normal 47 16 4 3 4 3 2" xfId="44111" xr:uid="{00000000-0005-0000-0000-000025900000}"/>
    <cellStyle name="Normal 47 16 4 3 4 4" xfId="38126" xr:uid="{00000000-0005-0000-0000-000026900000}"/>
    <cellStyle name="Normal 47 16 4 3 5" xfId="25459" xr:uid="{00000000-0005-0000-0000-000027900000}"/>
    <cellStyle name="Normal 47 16 4 3 5 2" xfId="47076" xr:uid="{00000000-0005-0000-0000-000028900000}"/>
    <cellStyle name="Normal 47 16 4 3 6" xfId="19492" xr:uid="{00000000-0005-0000-0000-000029900000}"/>
    <cellStyle name="Normal 47 16 4 3 6 2" xfId="41134" xr:uid="{00000000-0005-0000-0000-00002A900000}"/>
    <cellStyle name="Normal 47 16 4 3 7" xfId="35120" xr:uid="{00000000-0005-0000-0000-00002B900000}"/>
    <cellStyle name="Normal 47 16 4 4" xfId="13722" xr:uid="{00000000-0005-0000-0000-00002C900000}"/>
    <cellStyle name="Normal 47 16 4 4 2" xfId="16808" xr:uid="{00000000-0005-0000-0000-00002D900000}"/>
    <cellStyle name="Normal 47 16 4 4 2 2" xfId="28777" xr:uid="{00000000-0005-0000-0000-00002E900000}"/>
    <cellStyle name="Normal 47 16 4 4 2 2 2" xfId="50383" xr:uid="{00000000-0005-0000-0000-00002F900000}"/>
    <cellStyle name="Normal 47 16 4 4 2 3" xfId="22810" xr:uid="{00000000-0005-0000-0000-000030900000}"/>
    <cellStyle name="Normal 47 16 4 4 2 3 2" xfId="44447" xr:uid="{00000000-0005-0000-0000-000031900000}"/>
    <cellStyle name="Normal 47 16 4 4 2 4" xfId="38463" xr:uid="{00000000-0005-0000-0000-000032900000}"/>
    <cellStyle name="Normal 47 16 4 4 3" xfId="25795" xr:uid="{00000000-0005-0000-0000-000033900000}"/>
    <cellStyle name="Normal 47 16 4 4 3 2" xfId="47409" xr:uid="{00000000-0005-0000-0000-000034900000}"/>
    <cellStyle name="Normal 47 16 4 4 4" xfId="19828" xr:uid="{00000000-0005-0000-0000-000035900000}"/>
    <cellStyle name="Normal 47 16 4 4 4 2" xfId="41470" xr:uid="{00000000-0005-0000-0000-000036900000}"/>
    <cellStyle name="Normal 47 16 4 4 5" xfId="35459" xr:uid="{00000000-0005-0000-0000-000037900000}"/>
    <cellStyle name="Normal 47 16 4 5" xfId="14696" xr:uid="{00000000-0005-0000-0000-000038900000}"/>
    <cellStyle name="Normal 47 16 4 5 2" xfId="17781" xr:uid="{00000000-0005-0000-0000-000039900000}"/>
    <cellStyle name="Normal 47 16 4 5 2 2" xfId="29749" xr:uid="{00000000-0005-0000-0000-00003A900000}"/>
    <cellStyle name="Normal 47 16 4 5 2 2 2" xfId="51355" xr:uid="{00000000-0005-0000-0000-00003B900000}"/>
    <cellStyle name="Normal 47 16 4 5 2 3" xfId="23782" xr:uid="{00000000-0005-0000-0000-00003C900000}"/>
    <cellStyle name="Normal 47 16 4 5 2 3 2" xfId="45419" xr:uid="{00000000-0005-0000-0000-00003D900000}"/>
    <cellStyle name="Normal 47 16 4 5 2 4" xfId="39436" xr:uid="{00000000-0005-0000-0000-00003E900000}"/>
    <cellStyle name="Normal 47 16 4 5 3" xfId="26767" xr:uid="{00000000-0005-0000-0000-00003F900000}"/>
    <cellStyle name="Normal 47 16 4 5 3 2" xfId="48381" xr:uid="{00000000-0005-0000-0000-000040900000}"/>
    <cellStyle name="Normal 47 16 4 5 4" xfId="20800" xr:uid="{00000000-0005-0000-0000-000041900000}"/>
    <cellStyle name="Normal 47 16 4 5 4 2" xfId="42442" xr:uid="{00000000-0005-0000-0000-000042900000}"/>
    <cellStyle name="Normal 47 16 4 5 5" xfId="36433" xr:uid="{00000000-0005-0000-0000-000043900000}"/>
    <cellStyle name="Normal 47 16 4 6" xfId="15809" xr:uid="{00000000-0005-0000-0000-000044900000}"/>
    <cellStyle name="Normal 47 16 4 6 2" xfId="27781" xr:uid="{00000000-0005-0000-0000-000045900000}"/>
    <cellStyle name="Normal 47 16 4 6 2 2" xfId="49387" xr:uid="{00000000-0005-0000-0000-000046900000}"/>
    <cellStyle name="Normal 47 16 4 6 3" xfId="21814" xr:uid="{00000000-0005-0000-0000-000047900000}"/>
    <cellStyle name="Normal 47 16 4 6 3 2" xfId="43451" xr:uid="{00000000-0005-0000-0000-000048900000}"/>
    <cellStyle name="Normal 47 16 4 6 4" xfId="37464" xr:uid="{00000000-0005-0000-0000-000049900000}"/>
    <cellStyle name="Normal 47 16 4 7" xfId="24796" xr:uid="{00000000-0005-0000-0000-00004A900000}"/>
    <cellStyle name="Normal 47 16 4 7 2" xfId="46416" xr:uid="{00000000-0005-0000-0000-00004B900000}"/>
    <cellStyle name="Normal 47 16 4 8" xfId="18829" xr:uid="{00000000-0005-0000-0000-00004C900000}"/>
    <cellStyle name="Normal 47 16 4 8 2" xfId="40471" xr:uid="{00000000-0005-0000-0000-00004D900000}"/>
    <cellStyle name="Normal 47 16 4 9" xfId="31711" xr:uid="{00000000-0005-0000-0000-00004E900000}"/>
    <cellStyle name="Normal 47 16 5" xfId="8229" xr:uid="{00000000-0005-0000-0000-00004F900000}"/>
    <cellStyle name="Normal 47 16 5 2" xfId="13128" xr:uid="{00000000-0005-0000-0000-000050900000}"/>
    <cellStyle name="Normal 47 16 5 2 2" xfId="14127" xr:uid="{00000000-0005-0000-0000-000051900000}"/>
    <cellStyle name="Normal 47 16 5 2 2 2" xfId="17212" xr:uid="{00000000-0005-0000-0000-000052900000}"/>
    <cellStyle name="Normal 47 16 5 2 2 2 2" xfId="29181" xr:uid="{00000000-0005-0000-0000-000053900000}"/>
    <cellStyle name="Normal 47 16 5 2 2 2 2 2" xfId="50787" xr:uid="{00000000-0005-0000-0000-000054900000}"/>
    <cellStyle name="Normal 47 16 5 2 2 2 3" xfId="23214" xr:uid="{00000000-0005-0000-0000-000055900000}"/>
    <cellStyle name="Normal 47 16 5 2 2 2 3 2" xfId="44851" xr:uid="{00000000-0005-0000-0000-000056900000}"/>
    <cellStyle name="Normal 47 16 5 2 2 2 4" xfId="38867" xr:uid="{00000000-0005-0000-0000-000057900000}"/>
    <cellStyle name="Normal 47 16 5 2 2 3" xfId="26199" xr:uid="{00000000-0005-0000-0000-000058900000}"/>
    <cellStyle name="Normal 47 16 5 2 2 3 2" xfId="47813" xr:uid="{00000000-0005-0000-0000-000059900000}"/>
    <cellStyle name="Normal 47 16 5 2 2 4" xfId="20232" xr:uid="{00000000-0005-0000-0000-00005A900000}"/>
    <cellStyle name="Normal 47 16 5 2 2 4 2" xfId="41874" xr:uid="{00000000-0005-0000-0000-00005B900000}"/>
    <cellStyle name="Normal 47 16 5 2 2 5" xfId="35864" xr:uid="{00000000-0005-0000-0000-00005C900000}"/>
    <cellStyle name="Normal 47 16 5 2 3" xfId="15101" xr:uid="{00000000-0005-0000-0000-00005D900000}"/>
    <cellStyle name="Normal 47 16 5 2 3 2" xfId="18186" xr:uid="{00000000-0005-0000-0000-00005E900000}"/>
    <cellStyle name="Normal 47 16 5 2 3 2 2" xfId="30153" xr:uid="{00000000-0005-0000-0000-00005F900000}"/>
    <cellStyle name="Normal 47 16 5 2 3 2 2 2" xfId="51759" xr:uid="{00000000-0005-0000-0000-000060900000}"/>
    <cellStyle name="Normal 47 16 5 2 3 2 3" xfId="24186" xr:uid="{00000000-0005-0000-0000-000061900000}"/>
    <cellStyle name="Normal 47 16 5 2 3 2 3 2" xfId="45823" xr:uid="{00000000-0005-0000-0000-000062900000}"/>
    <cellStyle name="Normal 47 16 5 2 3 2 4" xfId="39841" xr:uid="{00000000-0005-0000-0000-000063900000}"/>
    <cellStyle name="Normal 47 16 5 2 3 3" xfId="27171" xr:uid="{00000000-0005-0000-0000-000064900000}"/>
    <cellStyle name="Normal 47 16 5 2 3 3 2" xfId="48785" xr:uid="{00000000-0005-0000-0000-000065900000}"/>
    <cellStyle name="Normal 47 16 5 2 3 4" xfId="21204" xr:uid="{00000000-0005-0000-0000-000066900000}"/>
    <cellStyle name="Normal 47 16 5 2 3 4 2" xfId="42846" xr:uid="{00000000-0005-0000-0000-000067900000}"/>
    <cellStyle name="Normal 47 16 5 2 3 5" xfId="36838" xr:uid="{00000000-0005-0000-0000-000068900000}"/>
    <cellStyle name="Normal 47 16 5 2 4" xfId="16235" xr:uid="{00000000-0005-0000-0000-000069900000}"/>
    <cellStyle name="Normal 47 16 5 2 4 2" xfId="28205" xr:uid="{00000000-0005-0000-0000-00006A900000}"/>
    <cellStyle name="Normal 47 16 5 2 4 2 2" xfId="49811" xr:uid="{00000000-0005-0000-0000-00006B900000}"/>
    <cellStyle name="Normal 47 16 5 2 4 3" xfId="22238" xr:uid="{00000000-0005-0000-0000-00006C900000}"/>
    <cellStyle name="Normal 47 16 5 2 4 3 2" xfId="43875" xr:uid="{00000000-0005-0000-0000-00006D900000}"/>
    <cellStyle name="Normal 47 16 5 2 4 4" xfId="37890" xr:uid="{00000000-0005-0000-0000-00006E900000}"/>
    <cellStyle name="Normal 47 16 5 2 5" xfId="25223" xr:uid="{00000000-0005-0000-0000-00006F900000}"/>
    <cellStyle name="Normal 47 16 5 2 5 2" xfId="46840" xr:uid="{00000000-0005-0000-0000-000070900000}"/>
    <cellStyle name="Normal 47 16 5 2 6" xfId="19256" xr:uid="{00000000-0005-0000-0000-000071900000}"/>
    <cellStyle name="Normal 47 16 5 2 6 2" xfId="40898" xr:uid="{00000000-0005-0000-0000-000072900000}"/>
    <cellStyle name="Normal 47 16 5 2 7" xfId="34884" xr:uid="{00000000-0005-0000-0000-000073900000}"/>
    <cellStyle name="Normal 47 16 5 3" xfId="13448" xr:uid="{00000000-0005-0000-0000-000074900000}"/>
    <cellStyle name="Normal 47 16 5 3 2" xfId="14447" xr:uid="{00000000-0005-0000-0000-000075900000}"/>
    <cellStyle name="Normal 47 16 5 3 2 2" xfId="17532" xr:uid="{00000000-0005-0000-0000-000076900000}"/>
    <cellStyle name="Normal 47 16 5 3 2 2 2" xfId="29501" xr:uid="{00000000-0005-0000-0000-000077900000}"/>
    <cellStyle name="Normal 47 16 5 3 2 2 2 2" xfId="51107" xr:uid="{00000000-0005-0000-0000-000078900000}"/>
    <cellStyle name="Normal 47 16 5 3 2 2 3" xfId="23534" xr:uid="{00000000-0005-0000-0000-000079900000}"/>
    <cellStyle name="Normal 47 16 5 3 2 2 3 2" xfId="45171" xr:uid="{00000000-0005-0000-0000-00007A900000}"/>
    <cellStyle name="Normal 47 16 5 3 2 2 4" xfId="39187" xr:uid="{00000000-0005-0000-0000-00007B900000}"/>
    <cellStyle name="Normal 47 16 5 3 2 3" xfId="26519" xr:uid="{00000000-0005-0000-0000-00007C900000}"/>
    <cellStyle name="Normal 47 16 5 3 2 3 2" xfId="48133" xr:uid="{00000000-0005-0000-0000-00007D900000}"/>
    <cellStyle name="Normal 47 16 5 3 2 4" xfId="20552" xr:uid="{00000000-0005-0000-0000-00007E900000}"/>
    <cellStyle name="Normal 47 16 5 3 2 4 2" xfId="42194" xr:uid="{00000000-0005-0000-0000-00007F900000}"/>
    <cellStyle name="Normal 47 16 5 3 2 5" xfId="36184" xr:uid="{00000000-0005-0000-0000-000080900000}"/>
    <cellStyle name="Normal 47 16 5 3 3" xfId="15421" xr:uid="{00000000-0005-0000-0000-000081900000}"/>
    <cellStyle name="Normal 47 16 5 3 3 2" xfId="18506" xr:uid="{00000000-0005-0000-0000-000082900000}"/>
    <cellStyle name="Normal 47 16 5 3 3 2 2" xfId="30473" xr:uid="{00000000-0005-0000-0000-000083900000}"/>
    <cellStyle name="Normal 47 16 5 3 3 2 2 2" xfId="52079" xr:uid="{00000000-0005-0000-0000-000084900000}"/>
    <cellStyle name="Normal 47 16 5 3 3 2 3" xfId="24506" xr:uid="{00000000-0005-0000-0000-000085900000}"/>
    <cellStyle name="Normal 47 16 5 3 3 2 3 2" xfId="46143" xr:uid="{00000000-0005-0000-0000-000086900000}"/>
    <cellStyle name="Normal 47 16 5 3 3 2 4" xfId="40161" xr:uid="{00000000-0005-0000-0000-000087900000}"/>
    <cellStyle name="Normal 47 16 5 3 3 3" xfId="27491" xr:uid="{00000000-0005-0000-0000-000088900000}"/>
    <cellStyle name="Normal 47 16 5 3 3 3 2" xfId="49105" xr:uid="{00000000-0005-0000-0000-000089900000}"/>
    <cellStyle name="Normal 47 16 5 3 3 4" xfId="21524" xr:uid="{00000000-0005-0000-0000-00008A900000}"/>
    <cellStyle name="Normal 47 16 5 3 3 4 2" xfId="43166" xr:uid="{00000000-0005-0000-0000-00008B900000}"/>
    <cellStyle name="Normal 47 16 5 3 3 5" xfId="37158" xr:uid="{00000000-0005-0000-0000-00008C900000}"/>
    <cellStyle name="Normal 47 16 5 3 4" xfId="16555" xr:uid="{00000000-0005-0000-0000-00008D900000}"/>
    <cellStyle name="Normal 47 16 5 3 4 2" xfId="28525" xr:uid="{00000000-0005-0000-0000-00008E900000}"/>
    <cellStyle name="Normal 47 16 5 3 4 2 2" xfId="50131" xr:uid="{00000000-0005-0000-0000-00008F900000}"/>
    <cellStyle name="Normal 47 16 5 3 4 3" xfId="22558" xr:uid="{00000000-0005-0000-0000-000090900000}"/>
    <cellStyle name="Normal 47 16 5 3 4 3 2" xfId="44195" xr:uid="{00000000-0005-0000-0000-000091900000}"/>
    <cellStyle name="Normal 47 16 5 3 4 4" xfId="38210" xr:uid="{00000000-0005-0000-0000-000092900000}"/>
    <cellStyle name="Normal 47 16 5 3 5" xfId="25543" xr:uid="{00000000-0005-0000-0000-000093900000}"/>
    <cellStyle name="Normal 47 16 5 3 5 2" xfId="47160" xr:uid="{00000000-0005-0000-0000-000094900000}"/>
    <cellStyle name="Normal 47 16 5 3 6" xfId="19576" xr:uid="{00000000-0005-0000-0000-000095900000}"/>
    <cellStyle name="Normal 47 16 5 3 6 2" xfId="41218" xr:uid="{00000000-0005-0000-0000-000096900000}"/>
    <cellStyle name="Normal 47 16 5 3 7" xfId="35204" xr:uid="{00000000-0005-0000-0000-000097900000}"/>
    <cellStyle name="Normal 47 16 5 4" xfId="13806" xr:uid="{00000000-0005-0000-0000-000098900000}"/>
    <cellStyle name="Normal 47 16 5 4 2" xfId="16892" xr:uid="{00000000-0005-0000-0000-000099900000}"/>
    <cellStyle name="Normal 47 16 5 4 2 2" xfId="28861" xr:uid="{00000000-0005-0000-0000-00009A900000}"/>
    <cellStyle name="Normal 47 16 5 4 2 2 2" xfId="50467" xr:uid="{00000000-0005-0000-0000-00009B900000}"/>
    <cellStyle name="Normal 47 16 5 4 2 3" xfId="22894" xr:uid="{00000000-0005-0000-0000-00009C900000}"/>
    <cellStyle name="Normal 47 16 5 4 2 3 2" xfId="44531" xr:uid="{00000000-0005-0000-0000-00009D900000}"/>
    <cellStyle name="Normal 47 16 5 4 2 4" xfId="38547" xr:uid="{00000000-0005-0000-0000-00009E900000}"/>
    <cellStyle name="Normal 47 16 5 4 3" xfId="25879" xr:uid="{00000000-0005-0000-0000-00009F900000}"/>
    <cellStyle name="Normal 47 16 5 4 3 2" xfId="47493" xr:uid="{00000000-0005-0000-0000-0000A0900000}"/>
    <cellStyle name="Normal 47 16 5 4 4" xfId="19912" xr:uid="{00000000-0005-0000-0000-0000A1900000}"/>
    <cellStyle name="Normal 47 16 5 4 4 2" xfId="41554" xr:uid="{00000000-0005-0000-0000-0000A2900000}"/>
    <cellStyle name="Normal 47 16 5 4 5" xfId="35543" xr:uid="{00000000-0005-0000-0000-0000A3900000}"/>
    <cellStyle name="Normal 47 16 5 5" xfId="14780" xr:uid="{00000000-0005-0000-0000-0000A4900000}"/>
    <cellStyle name="Normal 47 16 5 5 2" xfId="17865" xr:uid="{00000000-0005-0000-0000-0000A5900000}"/>
    <cellStyle name="Normal 47 16 5 5 2 2" xfId="29833" xr:uid="{00000000-0005-0000-0000-0000A6900000}"/>
    <cellStyle name="Normal 47 16 5 5 2 2 2" xfId="51439" xr:uid="{00000000-0005-0000-0000-0000A7900000}"/>
    <cellStyle name="Normal 47 16 5 5 2 3" xfId="23866" xr:uid="{00000000-0005-0000-0000-0000A8900000}"/>
    <cellStyle name="Normal 47 16 5 5 2 3 2" xfId="45503" xr:uid="{00000000-0005-0000-0000-0000A9900000}"/>
    <cellStyle name="Normal 47 16 5 5 2 4" xfId="39520" xr:uid="{00000000-0005-0000-0000-0000AA900000}"/>
    <cellStyle name="Normal 47 16 5 5 3" xfId="26851" xr:uid="{00000000-0005-0000-0000-0000AB900000}"/>
    <cellStyle name="Normal 47 16 5 5 3 2" xfId="48465" xr:uid="{00000000-0005-0000-0000-0000AC900000}"/>
    <cellStyle name="Normal 47 16 5 5 4" xfId="20884" xr:uid="{00000000-0005-0000-0000-0000AD900000}"/>
    <cellStyle name="Normal 47 16 5 5 4 2" xfId="42526" xr:uid="{00000000-0005-0000-0000-0000AE900000}"/>
    <cellStyle name="Normal 47 16 5 5 5" xfId="36517" xr:uid="{00000000-0005-0000-0000-0000AF900000}"/>
    <cellStyle name="Normal 47 16 5 6" xfId="15893" xr:uid="{00000000-0005-0000-0000-0000B0900000}"/>
    <cellStyle name="Normal 47 16 5 6 2" xfId="27865" xr:uid="{00000000-0005-0000-0000-0000B1900000}"/>
    <cellStyle name="Normal 47 16 5 6 2 2" xfId="49471" xr:uid="{00000000-0005-0000-0000-0000B2900000}"/>
    <cellStyle name="Normal 47 16 5 6 3" xfId="21898" xr:uid="{00000000-0005-0000-0000-0000B3900000}"/>
    <cellStyle name="Normal 47 16 5 6 3 2" xfId="43535" xr:uid="{00000000-0005-0000-0000-0000B4900000}"/>
    <cellStyle name="Normal 47 16 5 6 4" xfId="37548" xr:uid="{00000000-0005-0000-0000-0000B5900000}"/>
    <cellStyle name="Normal 47 16 5 7" xfId="24880" xr:uid="{00000000-0005-0000-0000-0000B6900000}"/>
    <cellStyle name="Normal 47 16 5 7 2" xfId="46500" xr:uid="{00000000-0005-0000-0000-0000B7900000}"/>
    <cellStyle name="Normal 47 16 5 8" xfId="18913" xr:uid="{00000000-0005-0000-0000-0000B8900000}"/>
    <cellStyle name="Normal 47 16 5 8 2" xfId="40555" xr:uid="{00000000-0005-0000-0000-0000B9900000}"/>
    <cellStyle name="Normal 47 16 5 9" xfId="31883" xr:uid="{00000000-0005-0000-0000-0000BA900000}"/>
    <cellStyle name="Normal 47 16 6" xfId="7809" xr:uid="{00000000-0005-0000-0000-0000BB900000}"/>
    <cellStyle name="Normal 47 16 6 2" xfId="13073" xr:uid="{00000000-0005-0000-0000-0000BC900000}"/>
    <cellStyle name="Normal 47 16 6 2 2" xfId="14072" xr:uid="{00000000-0005-0000-0000-0000BD900000}"/>
    <cellStyle name="Normal 47 16 6 2 2 2" xfId="17157" xr:uid="{00000000-0005-0000-0000-0000BE900000}"/>
    <cellStyle name="Normal 47 16 6 2 2 2 2" xfId="29126" xr:uid="{00000000-0005-0000-0000-0000BF900000}"/>
    <cellStyle name="Normal 47 16 6 2 2 2 2 2" xfId="50732" xr:uid="{00000000-0005-0000-0000-0000C0900000}"/>
    <cellStyle name="Normal 47 16 6 2 2 2 3" xfId="23159" xr:uid="{00000000-0005-0000-0000-0000C1900000}"/>
    <cellStyle name="Normal 47 16 6 2 2 2 3 2" xfId="44796" xr:uid="{00000000-0005-0000-0000-0000C2900000}"/>
    <cellStyle name="Normal 47 16 6 2 2 2 4" xfId="38812" xr:uid="{00000000-0005-0000-0000-0000C3900000}"/>
    <cellStyle name="Normal 47 16 6 2 2 3" xfId="26144" xr:uid="{00000000-0005-0000-0000-0000C4900000}"/>
    <cellStyle name="Normal 47 16 6 2 2 3 2" xfId="47758" xr:uid="{00000000-0005-0000-0000-0000C5900000}"/>
    <cellStyle name="Normal 47 16 6 2 2 4" xfId="20177" xr:uid="{00000000-0005-0000-0000-0000C6900000}"/>
    <cellStyle name="Normal 47 16 6 2 2 4 2" xfId="41819" xr:uid="{00000000-0005-0000-0000-0000C7900000}"/>
    <cellStyle name="Normal 47 16 6 2 2 5" xfId="35809" xr:uid="{00000000-0005-0000-0000-0000C8900000}"/>
    <cellStyle name="Normal 47 16 6 2 3" xfId="15046" xr:uid="{00000000-0005-0000-0000-0000C9900000}"/>
    <cellStyle name="Normal 47 16 6 2 3 2" xfId="18131" xr:uid="{00000000-0005-0000-0000-0000CA900000}"/>
    <cellStyle name="Normal 47 16 6 2 3 2 2" xfId="30098" xr:uid="{00000000-0005-0000-0000-0000CB900000}"/>
    <cellStyle name="Normal 47 16 6 2 3 2 2 2" xfId="51704" xr:uid="{00000000-0005-0000-0000-0000CC900000}"/>
    <cellStyle name="Normal 47 16 6 2 3 2 3" xfId="24131" xr:uid="{00000000-0005-0000-0000-0000CD900000}"/>
    <cellStyle name="Normal 47 16 6 2 3 2 3 2" xfId="45768" xr:uid="{00000000-0005-0000-0000-0000CE900000}"/>
    <cellStyle name="Normal 47 16 6 2 3 2 4" xfId="39786" xr:uid="{00000000-0005-0000-0000-0000CF900000}"/>
    <cellStyle name="Normal 47 16 6 2 3 3" xfId="27116" xr:uid="{00000000-0005-0000-0000-0000D0900000}"/>
    <cellStyle name="Normal 47 16 6 2 3 3 2" xfId="48730" xr:uid="{00000000-0005-0000-0000-0000D1900000}"/>
    <cellStyle name="Normal 47 16 6 2 3 4" xfId="21149" xr:uid="{00000000-0005-0000-0000-0000D2900000}"/>
    <cellStyle name="Normal 47 16 6 2 3 4 2" xfId="42791" xr:uid="{00000000-0005-0000-0000-0000D3900000}"/>
    <cellStyle name="Normal 47 16 6 2 3 5" xfId="36783" xr:uid="{00000000-0005-0000-0000-0000D4900000}"/>
    <cellStyle name="Normal 47 16 6 2 4" xfId="16180" xr:uid="{00000000-0005-0000-0000-0000D5900000}"/>
    <cellStyle name="Normal 47 16 6 2 4 2" xfId="28150" xr:uid="{00000000-0005-0000-0000-0000D6900000}"/>
    <cellStyle name="Normal 47 16 6 2 4 2 2" xfId="49756" xr:uid="{00000000-0005-0000-0000-0000D7900000}"/>
    <cellStyle name="Normal 47 16 6 2 4 3" xfId="22183" xr:uid="{00000000-0005-0000-0000-0000D8900000}"/>
    <cellStyle name="Normal 47 16 6 2 4 3 2" xfId="43820" xr:uid="{00000000-0005-0000-0000-0000D9900000}"/>
    <cellStyle name="Normal 47 16 6 2 4 4" xfId="37835" xr:uid="{00000000-0005-0000-0000-0000DA900000}"/>
    <cellStyle name="Normal 47 16 6 2 5" xfId="25168" xr:uid="{00000000-0005-0000-0000-0000DB900000}"/>
    <cellStyle name="Normal 47 16 6 2 5 2" xfId="46785" xr:uid="{00000000-0005-0000-0000-0000DC900000}"/>
    <cellStyle name="Normal 47 16 6 2 6" xfId="19201" xr:uid="{00000000-0005-0000-0000-0000DD900000}"/>
    <cellStyle name="Normal 47 16 6 2 6 2" xfId="40843" xr:uid="{00000000-0005-0000-0000-0000DE900000}"/>
    <cellStyle name="Normal 47 16 6 2 7" xfId="34829" xr:uid="{00000000-0005-0000-0000-0000DF900000}"/>
    <cellStyle name="Normal 47 16 6 3" xfId="13393" xr:uid="{00000000-0005-0000-0000-0000E0900000}"/>
    <cellStyle name="Normal 47 16 6 3 2" xfId="14392" xr:uid="{00000000-0005-0000-0000-0000E1900000}"/>
    <cellStyle name="Normal 47 16 6 3 2 2" xfId="17477" xr:uid="{00000000-0005-0000-0000-0000E2900000}"/>
    <cellStyle name="Normal 47 16 6 3 2 2 2" xfId="29446" xr:uid="{00000000-0005-0000-0000-0000E3900000}"/>
    <cellStyle name="Normal 47 16 6 3 2 2 2 2" xfId="51052" xr:uid="{00000000-0005-0000-0000-0000E4900000}"/>
    <cellStyle name="Normal 47 16 6 3 2 2 3" xfId="23479" xr:uid="{00000000-0005-0000-0000-0000E5900000}"/>
    <cellStyle name="Normal 47 16 6 3 2 2 3 2" xfId="45116" xr:uid="{00000000-0005-0000-0000-0000E6900000}"/>
    <cellStyle name="Normal 47 16 6 3 2 2 4" xfId="39132" xr:uid="{00000000-0005-0000-0000-0000E7900000}"/>
    <cellStyle name="Normal 47 16 6 3 2 3" xfId="26464" xr:uid="{00000000-0005-0000-0000-0000E8900000}"/>
    <cellStyle name="Normal 47 16 6 3 2 3 2" xfId="48078" xr:uid="{00000000-0005-0000-0000-0000E9900000}"/>
    <cellStyle name="Normal 47 16 6 3 2 4" xfId="20497" xr:uid="{00000000-0005-0000-0000-0000EA900000}"/>
    <cellStyle name="Normal 47 16 6 3 2 4 2" xfId="42139" xr:uid="{00000000-0005-0000-0000-0000EB900000}"/>
    <cellStyle name="Normal 47 16 6 3 2 5" xfId="36129" xr:uid="{00000000-0005-0000-0000-0000EC900000}"/>
    <cellStyle name="Normal 47 16 6 3 3" xfId="15366" xr:uid="{00000000-0005-0000-0000-0000ED900000}"/>
    <cellStyle name="Normal 47 16 6 3 3 2" xfId="18451" xr:uid="{00000000-0005-0000-0000-0000EE900000}"/>
    <cellStyle name="Normal 47 16 6 3 3 2 2" xfId="30418" xr:uid="{00000000-0005-0000-0000-0000EF900000}"/>
    <cellStyle name="Normal 47 16 6 3 3 2 2 2" xfId="52024" xr:uid="{00000000-0005-0000-0000-0000F0900000}"/>
    <cellStyle name="Normal 47 16 6 3 3 2 3" xfId="24451" xr:uid="{00000000-0005-0000-0000-0000F1900000}"/>
    <cellStyle name="Normal 47 16 6 3 3 2 3 2" xfId="46088" xr:uid="{00000000-0005-0000-0000-0000F2900000}"/>
    <cellStyle name="Normal 47 16 6 3 3 2 4" xfId="40106" xr:uid="{00000000-0005-0000-0000-0000F3900000}"/>
    <cellStyle name="Normal 47 16 6 3 3 3" xfId="27436" xr:uid="{00000000-0005-0000-0000-0000F4900000}"/>
    <cellStyle name="Normal 47 16 6 3 3 3 2" xfId="49050" xr:uid="{00000000-0005-0000-0000-0000F5900000}"/>
    <cellStyle name="Normal 47 16 6 3 3 4" xfId="21469" xr:uid="{00000000-0005-0000-0000-0000F6900000}"/>
    <cellStyle name="Normal 47 16 6 3 3 4 2" xfId="43111" xr:uid="{00000000-0005-0000-0000-0000F7900000}"/>
    <cellStyle name="Normal 47 16 6 3 3 5" xfId="37103" xr:uid="{00000000-0005-0000-0000-0000F8900000}"/>
    <cellStyle name="Normal 47 16 6 3 4" xfId="16500" xr:uid="{00000000-0005-0000-0000-0000F9900000}"/>
    <cellStyle name="Normal 47 16 6 3 4 2" xfId="28470" xr:uid="{00000000-0005-0000-0000-0000FA900000}"/>
    <cellStyle name="Normal 47 16 6 3 4 2 2" xfId="50076" xr:uid="{00000000-0005-0000-0000-0000FB900000}"/>
    <cellStyle name="Normal 47 16 6 3 4 3" xfId="22503" xr:uid="{00000000-0005-0000-0000-0000FC900000}"/>
    <cellStyle name="Normal 47 16 6 3 4 3 2" xfId="44140" xr:uid="{00000000-0005-0000-0000-0000FD900000}"/>
    <cellStyle name="Normal 47 16 6 3 4 4" xfId="38155" xr:uid="{00000000-0005-0000-0000-0000FE900000}"/>
    <cellStyle name="Normal 47 16 6 3 5" xfId="25488" xr:uid="{00000000-0005-0000-0000-0000FF900000}"/>
    <cellStyle name="Normal 47 16 6 3 5 2" xfId="47105" xr:uid="{00000000-0005-0000-0000-000000910000}"/>
    <cellStyle name="Normal 47 16 6 3 6" xfId="19521" xr:uid="{00000000-0005-0000-0000-000001910000}"/>
    <cellStyle name="Normal 47 16 6 3 6 2" xfId="41163" xr:uid="{00000000-0005-0000-0000-000002910000}"/>
    <cellStyle name="Normal 47 16 6 3 7" xfId="35149" xr:uid="{00000000-0005-0000-0000-000003910000}"/>
    <cellStyle name="Normal 47 16 6 4" xfId="13751" xr:uid="{00000000-0005-0000-0000-000004910000}"/>
    <cellStyle name="Normal 47 16 6 4 2" xfId="16837" xr:uid="{00000000-0005-0000-0000-000005910000}"/>
    <cellStyle name="Normal 47 16 6 4 2 2" xfId="28806" xr:uid="{00000000-0005-0000-0000-000006910000}"/>
    <cellStyle name="Normal 47 16 6 4 2 2 2" xfId="50412" xr:uid="{00000000-0005-0000-0000-000007910000}"/>
    <cellStyle name="Normal 47 16 6 4 2 3" xfId="22839" xr:uid="{00000000-0005-0000-0000-000008910000}"/>
    <cellStyle name="Normal 47 16 6 4 2 3 2" xfId="44476" xr:uid="{00000000-0005-0000-0000-000009910000}"/>
    <cellStyle name="Normal 47 16 6 4 2 4" xfId="38492" xr:uid="{00000000-0005-0000-0000-00000A910000}"/>
    <cellStyle name="Normal 47 16 6 4 3" xfId="25824" xr:uid="{00000000-0005-0000-0000-00000B910000}"/>
    <cellStyle name="Normal 47 16 6 4 3 2" xfId="47438" xr:uid="{00000000-0005-0000-0000-00000C910000}"/>
    <cellStyle name="Normal 47 16 6 4 4" xfId="19857" xr:uid="{00000000-0005-0000-0000-00000D910000}"/>
    <cellStyle name="Normal 47 16 6 4 4 2" xfId="41499" xr:uid="{00000000-0005-0000-0000-00000E910000}"/>
    <cellStyle name="Normal 47 16 6 4 5" xfId="35488" xr:uid="{00000000-0005-0000-0000-00000F910000}"/>
    <cellStyle name="Normal 47 16 6 5" xfId="14725" xr:uid="{00000000-0005-0000-0000-000010910000}"/>
    <cellStyle name="Normal 47 16 6 5 2" xfId="17810" xr:uid="{00000000-0005-0000-0000-000011910000}"/>
    <cellStyle name="Normal 47 16 6 5 2 2" xfId="29778" xr:uid="{00000000-0005-0000-0000-000012910000}"/>
    <cellStyle name="Normal 47 16 6 5 2 2 2" xfId="51384" xr:uid="{00000000-0005-0000-0000-000013910000}"/>
    <cellStyle name="Normal 47 16 6 5 2 3" xfId="23811" xr:uid="{00000000-0005-0000-0000-000014910000}"/>
    <cellStyle name="Normal 47 16 6 5 2 3 2" xfId="45448" xr:uid="{00000000-0005-0000-0000-000015910000}"/>
    <cellStyle name="Normal 47 16 6 5 2 4" xfId="39465" xr:uid="{00000000-0005-0000-0000-000016910000}"/>
    <cellStyle name="Normal 47 16 6 5 3" xfId="26796" xr:uid="{00000000-0005-0000-0000-000017910000}"/>
    <cellStyle name="Normal 47 16 6 5 3 2" xfId="48410" xr:uid="{00000000-0005-0000-0000-000018910000}"/>
    <cellStyle name="Normal 47 16 6 5 4" xfId="20829" xr:uid="{00000000-0005-0000-0000-000019910000}"/>
    <cellStyle name="Normal 47 16 6 5 4 2" xfId="42471" xr:uid="{00000000-0005-0000-0000-00001A910000}"/>
    <cellStyle name="Normal 47 16 6 5 5" xfId="36462" xr:uid="{00000000-0005-0000-0000-00001B910000}"/>
    <cellStyle name="Normal 47 16 6 6" xfId="15838" xr:uid="{00000000-0005-0000-0000-00001C910000}"/>
    <cellStyle name="Normal 47 16 6 6 2" xfId="27810" xr:uid="{00000000-0005-0000-0000-00001D910000}"/>
    <cellStyle name="Normal 47 16 6 6 2 2" xfId="49416" xr:uid="{00000000-0005-0000-0000-00001E910000}"/>
    <cellStyle name="Normal 47 16 6 6 3" xfId="21843" xr:uid="{00000000-0005-0000-0000-00001F910000}"/>
    <cellStyle name="Normal 47 16 6 6 3 2" xfId="43480" xr:uid="{00000000-0005-0000-0000-000020910000}"/>
    <cellStyle name="Normal 47 16 6 6 4" xfId="37493" xr:uid="{00000000-0005-0000-0000-000021910000}"/>
    <cellStyle name="Normal 47 16 6 7" xfId="24825" xr:uid="{00000000-0005-0000-0000-000022910000}"/>
    <cellStyle name="Normal 47 16 6 7 2" xfId="46445" xr:uid="{00000000-0005-0000-0000-000023910000}"/>
    <cellStyle name="Normal 47 16 6 8" xfId="18858" xr:uid="{00000000-0005-0000-0000-000024910000}"/>
    <cellStyle name="Normal 47 16 6 8 2" xfId="40500" xr:uid="{00000000-0005-0000-0000-000025910000}"/>
    <cellStyle name="Normal 47 16 6 9" xfId="31785" xr:uid="{00000000-0005-0000-0000-000026910000}"/>
    <cellStyle name="Normal 47 16 7" xfId="8529" xr:uid="{00000000-0005-0000-0000-000027910000}"/>
    <cellStyle name="Normal 47 16 7 2" xfId="13171" xr:uid="{00000000-0005-0000-0000-000028910000}"/>
    <cellStyle name="Normal 47 16 7 2 2" xfId="14170" xr:uid="{00000000-0005-0000-0000-000029910000}"/>
    <cellStyle name="Normal 47 16 7 2 2 2" xfId="17255" xr:uid="{00000000-0005-0000-0000-00002A910000}"/>
    <cellStyle name="Normal 47 16 7 2 2 2 2" xfId="29224" xr:uid="{00000000-0005-0000-0000-00002B910000}"/>
    <cellStyle name="Normal 47 16 7 2 2 2 2 2" xfId="50830" xr:uid="{00000000-0005-0000-0000-00002C910000}"/>
    <cellStyle name="Normal 47 16 7 2 2 2 3" xfId="23257" xr:uid="{00000000-0005-0000-0000-00002D910000}"/>
    <cellStyle name="Normal 47 16 7 2 2 2 3 2" xfId="44894" xr:uid="{00000000-0005-0000-0000-00002E910000}"/>
    <cellStyle name="Normal 47 16 7 2 2 2 4" xfId="38910" xr:uid="{00000000-0005-0000-0000-00002F910000}"/>
    <cellStyle name="Normal 47 16 7 2 2 3" xfId="26242" xr:uid="{00000000-0005-0000-0000-000030910000}"/>
    <cellStyle name="Normal 47 16 7 2 2 3 2" xfId="47856" xr:uid="{00000000-0005-0000-0000-000031910000}"/>
    <cellStyle name="Normal 47 16 7 2 2 4" xfId="20275" xr:uid="{00000000-0005-0000-0000-000032910000}"/>
    <cellStyle name="Normal 47 16 7 2 2 4 2" xfId="41917" xr:uid="{00000000-0005-0000-0000-000033910000}"/>
    <cellStyle name="Normal 47 16 7 2 2 5" xfId="35907" xr:uid="{00000000-0005-0000-0000-000034910000}"/>
    <cellStyle name="Normal 47 16 7 2 3" xfId="15144" xr:uid="{00000000-0005-0000-0000-000035910000}"/>
    <cellStyle name="Normal 47 16 7 2 3 2" xfId="18229" xr:uid="{00000000-0005-0000-0000-000036910000}"/>
    <cellStyle name="Normal 47 16 7 2 3 2 2" xfId="30196" xr:uid="{00000000-0005-0000-0000-000037910000}"/>
    <cellStyle name="Normal 47 16 7 2 3 2 2 2" xfId="51802" xr:uid="{00000000-0005-0000-0000-000038910000}"/>
    <cellStyle name="Normal 47 16 7 2 3 2 3" xfId="24229" xr:uid="{00000000-0005-0000-0000-000039910000}"/>
    <cellStyle name="Normal 47 16 7 2 3 2 3 2" xfId="45866" xr:uid="{00000000-0005-0000-0000-00003A910000}"/>
    <cellStyle name="Normal 47 16 7 2 3 2 4" xfId="39884" xr:uid="{00000000-0005-0000-0000-00003B910000}"/>
    <cellStyle name="Normal 47 16 7 2 3 3" xfId="27214" xr:uid="{00000000-0005-0000-0000-00003C910000}"/>
    <cellStyle name="Normal 47 16 7 2 3 3 2" xfId="48828" xr:uid="{00000000-0005-0000-0000-00003D910000}"/>
    <cellStyle name="Normal 47 16 7 2 3 4" xfId="21247" xr:uid="{00000000-0005-0000-0000-00003E910000}"/>
    <cellStyle name="Normal 47 16 7 2 3 4 2" xfId="42889" xr:uid="{00000000-0005-0000-0000-00003F910000}"/>
    <cellStyle name="Normal 47 16 7 2 3 5" xfId="36881" xr:uid="{00000000-0005-0000-0000-000040910000}"/>
    <cellStyle name="Normal 47 16 7 2 4" xfId="16278" xr:uid="{00000000-0005-0000-0000-000041910000}"/>
    <cellStyle name="Normal 47 16 7 2 4 2" xfId="28248" xr:uid="{00000000-0005-0000-0000-000042910000}"/>
    <cellStyle name="Normal 47 16 7 2 4 2 2" xfId="49854" xr:uid="{00000000-0005-0000-0000-000043910000}"/>
    <cellStyle name="Normal 47 16 7 2 4 3" xfId="22281" xr:uid="{00000000-0005-0000-0000-000044910000}"/>
    <cellStyle name="Normal 47 16 7 2 4 3 2" xfId="43918" xr:uid="{00000000-0005-0000-0000-000045910000}"/>
    <cellStyle name="Normal 47 16 7 2 4 4" xfId="37933" xr:uid="{00000000-0005-0000-0000-000046910000}"/>
    <cellStyle name="Normal 47 16 7 2 5" xfId="25266" xr:uid="{00000000-0005-0000-0000-000047910000}"/>
    <cellStyle name="Normal 47 16 7 2 5 2" xfId="46883" xr:uid="{00000000-0005-0000-0000-000048910000}"/>
    <cellStyle name="Normal 47 16 7 2 6" xfId="19299" xr:uid="{00000000-0005-0000-0000-000049910000}"/>
    <cellStyle name="Normal 47 16 7 2 6 2" xfId="40941" xr:uid="{00000000-0005-0000-0000-00004A910000}"/>
    <cellStyle name="Normal 47 16 7 2 7" xfId="34927" xr:uid="{00000000-0005-0000-0000-00004B910000}"/>
    <cellStyle name="Normal 47 16 7 3" xfId="13491" xr:uid="{00000000-0005-0000-0000-00004C910000}"/>
    <cellStyle name="Normal 47 16 7 3 2" xfId="14490" xr:uid="{00000000-0005-0000-0000-00004D910000}"/>
    <cellStyle name="Normal 47 16 7 3 2 2" xfId="17575" xr:uid="{00000000-0005-0000-0000-00004E910000}"/>
    <cellStyle name="Normal 47 16 7 3 2 2 2" xfId="29544" xr:uid="{00000000-0005-0000-0000-00004F910000}"/>
    <cellStyle name="Normal 47 16 7 3 2 2 2 2" xfId="51150" xr:uid="{00000000-0005-0000-0000-000050910000}"/>
    <cellStyle name="Normal 47 16 7 3 2 2 3" xfId="23577" xr:uid="{00000000-0005-0000-0000-000051910000}"/>
    <cellStyle name="Normal 47 16 7 3 2 2 3 2" xfId="45214" xr:uid="{00000000-0005-0000-0000-000052910000}"/>
    <cellStyle name="Normal 47 16 7 3 2 2 4" xfId="39230" xr:uid="{00000000-0005-0000-0000-000053910000}"/>
    <cellStyle name="Normal 47 16 7 3 2 3" xfId="26562" xr:uid="{00000000-0005-0000-0000-000054910000}"/>
    <cellStyle name="Normal 47 16 7 3 2 3 2" xfId="48176" xr:uid="{00000000-0005-0000-0000-000055910000}"/>
    <cellStyle name="Normal 47 16 7 3 2 4" xfId="20595" xr:uid="{00000000-0005-0000-0000-000056910000}"/>
    <cellStyle name="Normal 47 16 7 3 2 4 2" xfId="42237" xr:uid="{00000000-0005-0000-0000-000057910000}"/>
    <cellStyle name="Normal 47 16 7 3 2 5" xfId="36227" xr:uid="{00000000-0005-0000-0000-000058910000}"/>
    <cellStyle name="Normal 47 16 7 3 3" xfId="15464" xr:uid="{00000000-0005-0000-0000-000059910000}"/>
    <cellStyle name="Normal 47 16 7 3 3 2" xfId="18549" xr:uid="{00000000-0005-0000-0000-00005A910000}"/>
    <cellStyle name="Normal 47 16 7 3 3 2 2" xfId="30516" xr:uid="{00000000-0005-0000-0000-00005B910000}"/>
    <cellStyle name="Normal 47 16 7 3 3 2 2 2" xfId="52122" xr:uid="{00000000-0005-0000-0000-00005C910000}"/>
    <cellStyle name="Normal 47 16 7 3 3 2 3" xfId="24549" xr:uid="{00000000-0005-0000-0000-00005D910000}"/>
    <cellStyle name="Normal 47 16 7 3 3 2 3 2" xfId="46186" xr:uid="{00000000-0005-0000-0000-00005E910000}"/>
    <cellStyle name="Normal 47 16 7 3 3 2 4" xfId="40204" xr:uid="{00000000-0005-0000-0000-00005F910000}"/>
    <cellStyle name="Normal 47 16 7 3 3 3" xfId="27534" xr:uid="{00000000-0005-0000-0000-000060910000}"/>
    <cellStyle name="Normal 47 16 7 3 3 3 2" xfId="49148" xr:uid="{00000000-0005-0000-0000-000061910000}"/>
    <cellStyle name="Normal 47 16 7 3 3 4" xfId="21567" xr:uid="{00000000-0005-0000-0000-000062910000}"/>
    <cellStyle name="Normal 47 16 7 3 3 4 2" xfId="43209" xr:uid="{00000000-0005-0000-0000-000063910000}"/>
    <cellStyle name="Normal 47 16 7 3 3 5" xfId="37201" xr:uid="{00000000-0005-0000-0000-000064910000}"/>
    <cellStyle name="Normal 47 16 7 3 4" xfId="16598" xr:uid="{00000000-0005-0000-0000-000065910000}"/>
    <cellStyle name="Normal 47 16 7 3 4 2" xfId="28568" xr:uid="{00000000-0005-0000-0000-000066910000}"/>
    <cellStyle name="Normal 47 16 7 3 4 2 2" xfId="50174" xr:uid="{00000000-0005-0000-0000-000067910000}"/>
    <cellStyle name="Normal 47 16 7 3 4 3" xfId="22601" xr:uid="{00000000-0005-0000-0000-000068910000}"/>
    <cellStyle name="Normal 47 16 7 3 4 3 2" xfId="44238" xr:uid="{00000000-0005-0000-0000-000069910000}"/>
    <cellStyle name="Normal 47 16 7 3 4 4" xfId="38253" xr:uid="{00000000-0005-0000-0000-00006A910000}"/>
    <cellStyle name="Normal 47 16 7 3 5" xfId="25586" xr:uid="{00000000-0005-0000-0000-00006B910000}"/>
    <cellStyle name="Normal 47 16 7 3 5 2" xfId="47203" xr:uid="{00000000-0005-0000-0000-00006C910000}"/>
    <cellStyle name="Normal 47 16 7 3 6" xfId="19619" xr:uid="{00000000-0005-0000-0000-00006D910000}"/>
    <cellStyle name="Normal 47 16 7 3 6 2" xfId="41261" xr:uid="{00000000-0005-0000-0000-00006E910000}"/>
    <cellStyle name="Normal 47 16 7 3 7" xfId="35247" xr:uid="{00000000-0005-0000-0000-00006F910000}"/>
    <cellStyle name="Normal 47 16 7 4" xfId="13849" xr:uid="{00000000-0005-0000-0000-000070910000}"/>
    <cellStyle name="Normal 47 16 7 4 2" xfId="16935" xr:uid="{00000000-0005-0000-0000-000071910000}"/>
    <cellStyle name="Normal 47 16 7 4 2 2" xfId="28904" xr:uid="{00000000-0005-0000-0000-000072910000}"/>
    <cellStyle name="Normal 47 16 7 4 2 2 2" xfId="50510" xr:uid="{00000000-0005-0000-0000-000073910000}"/>
    <cellStyle name="Normal 47 16 7 4 2 3" xfId="22937" xr:uid="{00000000-0005-0000-0000-000074910000}"/>
    <cellStyle name="Normal 47 16 7 4 2 3 2" xfId="44574" xr:uid="{00000000-0005-0000-0000-000075910000}"/>
    <cellStyle name="Normal 47 16 7 4 2 4" xfId="38590" xr:uid="{00000000-0005-0000-0000-000076910000}"/>
    <cellStyle name="Normal 47 16 7 4 3" xfId="25922" xr:uid="{00000000-0005-0000-0000-000077910000}"/>
    <cellStyle name="Normal 47 16 7 4 3 2" xfId="47536" xr:uid="{00000000-0005-0000-0000-000078910000}"/>
    <cellStyle name="Normal 47 16 7 4 4" xfId="19955" xr:uid="{00000000-0005-0000-0000-000079910000}"/>
    <cellStyle name="Normal 47 16 7 4 4 2" xfId="41597" xr:uid="{00000000-0005-0000-0000-00007A910000}"/>
    <cellStyle name="Normal 47 16 7 4 5" xfId="35586" xr:uid="{00000000-0005-0000-0000-00007B910000}"/>
    <cellStyle name="Normal 47 16 7 5" xfId="14823" xr:uid="{00000000-0005-0000-0000-00007C910000}"/>
    <cellStyle name="Normal 47 16 7 5 2" xfId="17908" xr:uid="{00000000-0005-0000-0000-00007D910000}"/>
    <cellStyle name="Normal 47 16 7 5 2 2" xfId="29876" xr:uid="{00000000-0005-0000-0000-00007E910000}"/>
    <cellStyle name="Normal 47 16 7 5 2 2 2" xfId="51482" xr:uid="{00000000-0005-0000-0000-00007F910000}"/>
    <cellStyle name="Normal 47 16 7 5 2 3" xfId="23909" xr:uid="{00000000-0005-0000-0000-000080910000}"/>
    <cellStyle name="Normal 47 16 7 5 2 3 2" xfId="45546" xr:uid="{00000000-0005-0000-0000-000081910000}"/>
    <cellStyle name="Normal 47 16 7 5 2 4" xfId="39563" xr:uid="{00000000-0005-0000-0000-000082910000}"/>
    <cellStyle name="Normal 47 16 7 5 3" xfId="26894" xr:uid="{00000000-0005-0000-0000-000083910000}"/>
    <cellStyle name="Normal 47 16 7 5 3 2" xfId="48508" xr:uid="{00000000-0005-0000-0000-000084910000}"/>
    <cellStyle name="Normal 47 16 7 5 4" xfId="20927" xr:uid="{00000000-0005-0000-0000-000085910000}"/>
    <cellStyle name="Normal 47 16 7 5 4 2" xfId="42569" xr:uid="{00000000-0005-0000-0000-000086910000}"/>
    <cellStyle name="Normal 47 16 7 5 5" xfId="36560" xr:uid="{00000000-0005-0000-0000-000087910000}"/>
    <cellStyle name="Normal 47 16 7 6" xfId="15936" xr:uid="{00000000-0005-0000-0000-000088910000}"/>
    <cellStyle name="Normal 47 16 7 6 2" xfId="27908" xr:uid="{00000000-0005-0000-0000-000089910000}"/>
    <cellStyle name="Normal 47 16 7 6 2 2" xfId="49514" xr:uid="{00000000-0005-0000-0000-00008A910000}"/>
    <cellStyle name="Normal 47 16 7 6 3" xfId="21941" xr:uid="{00000000-0005-0000-0000-00008B910000}"/>
    <cellStyle name="Normal 47 16 7 6 3 2" xfId="43578" xr:uid="{00000000-0005-0000-0000-00008C910000}"/>
    <cellStyle name="Normal 47 16 7 6 4" xfId="37591" xr:uid="{00000000-0005-0000-0000-00008D910000}"/>
    <cellStyle name="Normal 47 16 7 7" xfId="24923" xr:uid="{00000000-0005-0000-0000-00008E910000}"/>
    <cellStyle name="Normal 47 16 7 7 2" xfId="46543" xr:uid="{00000000-0005-0000-0000-00008F910000}"/>
    <cellStyle name="Normal 47 16 7 8" xfId="18956" xr:uid="{00000000-0005-0000-0000-000090910000}"/>
    <cellStyle name="Normal 47 16 7 8 2" xfId="40598" xr:uid="{00000000-0005-0000-0000-000091910000}"/>
    <cellStyle name="Normal 47 16 7 9" xfId="31997" xr:uid="{00000000-0005-0000-0000-000092910000}"/>
    <cellStyle name="Normal 47 16 8" xfId="12913" xr:uid="{00000000-0005-0000-0000-000093910000}"/>
    <cellStyle name="Normal 47 16 8 2" xfId="13912" xr:uid="{00000000-0005-0000-0000-000094910000}"/>
    <cellStyle name="Normal 47 16 8 2 2" xfId="16997" xr:uid="{00000000-0005-0000-0000-000095910000}"/>
    <cellStyle name="Normal 47 16 8 2 2 2" xfId="28966" xr:uid="{00000000-0005-0000-0000-000096910000}"/>
    <cellStyle name="Normal 47 16 8 2 2 2 2" xfId="50572" xr:uid="{00000000-0005-0000-0000-000097910000}"/>
    <cellStyle name="Normal 47 16 8 2 2 3" xfId="22999" xr:uid="{00000000-0005-0000-0000-000098910000}"/>
    <cellStyle name="Normal 47 16 8 2 2 3 2" xfId="44636" xr:uid="{00000000-0005-0000-0000-000099910000}"/>
    <cellStyle name="Normal 47 16 8 2 2 4" xfId="38652" xr:uid="{00000000-0005-0000-0000-00009A910000}"/>
    <cellStyle name="Normal 47 16 8 2 3" xfId="25984" xr:uid="{00000000-0005-0000-0000-00009B910000}"/>
    <cellStyle name="Normal 47 16 8 2 3 2" xfId="47598" xr:uid="{00000000-0005-0000-0000-00009C910000}"/>
    <cellStyle name="Normal 47 16 8 2 4" xfId="20017" xr:uid="{00000000-0005-0000-0000-00009D910000}"/>
    <cellStyle name="Normal 47 16 8 2 4 2" xfId="41659" xr:uid="{00000000-0005-0000-0000-00009E910000}"/>
    <cellStyle name="Normal 47 16 8 2 5" xfId="35649" xr:uid="{00000000-0005-0000-0000-00009F910000}"/>
    <cellStyle name="Normal 47 16 8 3" xfId="14886" xr:uid="{00000000-0005-0000-0000-0000A0910000}"/>
    <cellStyle name="Normal 47 16 8 3 2" xfId="17971" xr:uid="{00000000-0005-0000-0000-0000A1910000}"/>
    <cellStyle name="Normal 47 16 8 3 2 2" xfId="29938" xr:uid="{00000000-0005-0000-0000-0000A2910000}"/>
    <cellStyle name="Normal 47 16 8 3 2 2 2" xfId="51544" xr:uid="{00000000-0005-0000-0000-0000A3910000}"/>
    <cellStyle name="Normal 47 16 8 3 2 3" xfId="23971" xr:uid="{00000000-0005-0000-0000-0000A4910000}"/>
    <cellStyle name="Normal 47 16 8 3 2 3 2" xfId="45608" xr:uid="{00000000-0005-0000-0000-0000A5910000}"/>
    <cellStyle name="Normal 47 16 8 3 2 4" xfId="39626" xr:uid="{00000000-0005-0000-0000-0000A6910000}"/>
    <cellStyle name="Normal 47 16 8 3 3" xfId="26956" xr:uid="{00000000-0005-0000-0000-0000A7910000}"/>
    <cellStyle name="Normal 47 16 8 3 3 2" xfId="48570" xr:uid="{00000000-0005-0000-0000-0000A8910000}"/>
    <cellStyle name="Normal 47 16 8 3 4" xfId="20989" xr:uid="{00000000-0005-0000-0000-0000A9910000}"/>
    <cellStyle name="Normal 47 16 8 3 4 2" xfId="42631" xr:uid="{00000000-0005-0000-0000-0000AA910000}"/>
    <cellStyle name="Normal 47 16 8 3 5" xfId="36623" xr:uid="{00000000-0005-0000-0000-0000AB910000}"/>
    <cellStyle name="Normal 47 16 8 4" xfId="16020" xr:uid="{00000000-0005-0000-0000-0000AC910000}"/>
    <cellStyle name="Normal 47 16 8 4 2" xfId="27990" xr:uid="{00000000-0005-0000-0000-0000AD910000}"/>
    <cellStyle name="Normal 47 16 8 4 2 2" xfId="49596" xr:uid="{00000000-0005-0000-0000-0000AE910000}"/>
    <cellStyle name="Normal 47 16 8 4 3" xfId="22023" xr:uid="{00000000-0005-0000-0000-0000AF910000}"/>
    <cellStyle name="Normal 47 16 8 4 3 2" xfId="43660" xr:uid="{00000000-0005-0000-0000-0000B0910000}"/>
    <cellStyle name="Normal 47 16 8 4 4" xfId="37675" xr:uid="{00000000-0005-0000-0000-0000B1910000}"/>
    <cellStyle name="Normal 47 16 8 5" xfId="25008" xr:uid="{00000000-0005-0000-0000-0000B2910000}"/>
    <cellStyle name="Normal 47 16 8 5 2" xfId="46625" xr:uid="{00000000-0005-0000-0000-0000B3910000}"/>
    <cellStyle name="Normal 47 16 8 6" xfId="19041" xr:uid="{00000000-0005-0000-0000-0000B4910000}"/>
    <cellStyle name="Normal 47 16 8 6 2" xfId="40683" xr:uid="{00000000-0005-0000-0000-0000B5910000}"/>
    <cellStyle name="Normal 47 16 8 7" xfId="34669" xr:uid="{00000000-0005-0000-0000-0000B6910000}"/>
    <cellStyle name="Normal 47 16 9" xfId="13233" xr:uid="{00000000-0005-0000-0000-0000B7910000}"/>
    <cellStyle name="Normal 47 16 9 2" xfId="14232" xr:uid="{00000000-0005-0000-0000-0000B8910000}"/>
    <cellStyle name="Normal 47 16 9 2 2" xfId="17317" xr:uid="{00000000-0005-0000-0000-0000B9910000}"/>
    <cellStyle name="Normal 47 16 9 2 2 2" xfId="29286" xr:uid="{00000000-0005-0000-0000-0000BA910000}"/>
    <cellStyle name="Normal 47 16 9 2 2 2 2" xfId="50892" xr:uid="{00000000-0005-0000-0000-0000BB910000}"/>
    <cellStyle name="Normal 47 16 9 2 2 3" xfId="23319" xr:uid="{00000000-0005-0000-0000-0000BC910000}"/>
    <cellStyle name="Normal 47 16 9 2 2 3 2" xfId="44956" xr:uid="{00000000-0005-0000-0000-0000BD910000}"/>
    <cellStyle name="Normal 47 16 9 2 2 4" xfId="38972" xr:uid="{00000000-0005-0000-0000-0000BE910000}"/>
    <cellStyle name="Normal 47 16 9 2 3" xfId="26304" xr:uid="{00000000-0005-0000-0000-0000BF910000}"/>
    <cellStyle name="Normal 47 16 9 2 3 2" xfId="47918" xr:uid="{00000000-0005-0000-0000-0000C0910000}"/>
    <cellStyle name="Normal 47 16 9 2 4" xfId="20337" xr:uid="{00000000-0005-0000-0000-0000C1910000}"/>
    <cellStyle name="Normal 47 16 9 2 4 2" xfId="41979" xr:uid="{00000000-0005-0000-0000-0000C2910000}"/>
    <cellStyle name="Normal 47 16 9 2 5" xfId="35969" xr:uid="{00000000-0005-0000-0000-0000C3910000}"/>
    <cellStyle name="Normal 47 16 9 3" xfId="15206" xr:uid="{00000000-0005-0000-0000-0000C4910000}"/>
    <cellStyle name="Normal 47 16 9 3 2" xfId="18291" xr:uid="{00000000-0005-0000-0000-0000C5910000}"/>
    <cellStyle name="Normal 47 16 9 3 2 2" xfId="30258" xr:uid="{00000000-0005-0000-0000-0000C6910000}"/>
    <cellStyle name="Normal 47 16 9 3 2 2 2" xfId="51864" xr:uid="{00000000-0005-0000-0000-0000C7910000}"/>
    <cellStyle name="Normal 47 16 9 3 2 3" xfId="24291" xr:uid="{00000000-0005-0000-0000-0000C8910000}"/>
    <cellStyle name="Normal 47 16 9 3 2 3 2" xfId="45928" xr:uid="{00000000-0005-0000-0000-0000C9910000}"/>
    <cellStyle name="Normal 47 16 9 3 2 4" xfId="39946" xr:uid="{00000000-0005-0000-0000-0000CA910000}"/>
    <cellStyle name="Normal 47 16 9 3 3" xfId="27276" xr:uid="{00000000-0005-0000-0000-0000CB910000}"/>
    <cellStyle name="Normal 47 16 9 3 3 2" xfId="48890" xr:uid="{00000000-0005-0000-0000-0000CC910000}"/>
    <cellStyle name="Normal 47 16 9 3 4" xfId="21309" xr:uid="{00000000-0005-0000-0000-0000CD910000}"/>
    <cellStyle name="Normal 47 16 9 3 4 2" xfId="42951" xr:uid="{00000000-0005-0000-0000-0000CE910000}"/>
    <cellStyle name="Normal 47 16 9 3 5" xfId="36943" xr:uid="{00000000-0005-0000-0000-0000CF910000}"/>
    <cellStyle name="Normal 47 16 9 4" xfId="16340" xr:uid="{00000000-0005-0000-0000-0000D0910000}"/>
    <cellStyle name="Normal 47 16 9 4 2" xfId="28310" xr:uid="{00000000-0005-0000-0000-0000D1910000}"/>
    <cellStyle name="Normal 47 16 9 4 2 2" xfId="49916" xr:uid="{00000000-0005-0000-0000-0000D2910000}"/>
    <cellStyle name="Normal 47 16 9 4 3" xfId="22343" xr:uid="{00000000-0005-0000-0000-0000D3910000}"/>
    <cellStyle name="Normal 47 16 9 4 3 2" xfId="43980" xr:uid="{00000000-0005-0000-0000-0000D4910000}"/>
    <cellStyle name="Normal 47 16 9 4 4" xfId="37995" xr:uid="{00000000-0005-0000-0000-0000D5910000}"/>
    <cellStyle name="Normal 47 16 9 5" xfId="25328" xr:uid="{00000000-0005-0000-0000-0000D6910000}"/>
    <cellStyle name="Normal 47 16 9 5 2" xfId="46945" xr:uid="{00000000-0005-0000-0000-0000D7910000}"/>
    <cellStyle name="Normal 47 16 9 6" xfId="19361" xr:uid="{00000000-0005-0000-0000-0000D8910000}"/>
    <cellStyle name="Normal 47 16 9 6 2" xfId="41003" xr:uid="{00000000-0005-0000-0000-0000D9910000}"/>
    <cellStyle name="Normal 47 16 9 7" xfId="34989" xr:uid="{00000000-0005-0000-0000-0000DA910000}"/>
    <cellStyle name="Normal 47 17" xfId="5746" xr:uid="{00000000-0005-0000-0000-0000DB910000}"/>
    <cellStyle name="Normal 47 17 10" xfId="13591" xr:uid="{00000000-0005-0000-0000-0000DC910000}"/>
    <cellStyle name="Normal 47 17 10 2" xfId="16677" xr:uid="{00000000-0005-0000-0000-0000DD910000}"/>
    <cellStyle name="Normal 47 17 10 2 2" xfId="28647" xr:uid="{00000000-0005-0000-0000-0000DE910000}"/>
    <cellStyle name="Normal 47 17 10 2 2 2" xfId="50253" xr:uid="{00000000-0005-0000-0000-0000DF910000}"/>
    <cellStyle name="Normal 47 17 10 2 3" xfId="22680" xr:uid="{00000000-0005-0000-0000-0000E0910000}"/>
    <cellStyle name="Normal 47 17 10 2 3 2" xfId="44317" xr:uid="{00000000-0005-0000-0000-0000E1910000}"/>
    <cellStyle name="Normal 47 17 10 2 4" xfId="38332" xr:uid="{00000000-0005-0000-0000-0000E2910000}"/>
    <cellStyle name="Normal 47 17 10 3" xfId="25665" xr:uid="{00000000-0005-0000-0000-0000E3910000}"/>
    <cellStyle name="Normal 47 17 10 3 2" xfId="47279" xr:uid="{00000000-0005-0000-0000-0000E4910000}"/>
    <cellStyle name="Normal 47 17 10 4" xfId="19698" xr:uid="{00000000-0005-0000-0000-0000E5910000}"/>
    <cellStyle name="Normal 47 17 10 4 2" xfId="41340" xr:uid="{00000000-0005-0000-0000-0000E6910000}"/>
    <cellStyle name="Normal 47 17 10 5" xfId="35328" xr:uid="{00000000-0005-0000-0000-0000E7910000}"/>
    <cellStyle name="Normal 47 17 11" xfId="14566" xr:uid="{00000000-0005-0000-0000-0000E8910000}"/>
    <cellStyle name="Normal 47 17 11 2" xfId="17651" xr:uid="{00000000-0005-0000-0000-0000E9910000}"/>
    <cellStyle name="Normal 47 17 11 2 2" xfId="29619" xr:uid="{00000000-0005-0000-0000-0000EA910000}"/>
    <cellStyle name="Normal 47 17 11 2 2 2" xfId="51225" xr:uid="{00000000-0005-0000-0000-0000EB910000}"/>
    <cellStyle name="Normal 47 17 11 2 3" xfId="23652" xr:uid="{00000000-0005-0000-0000-0000EC910000}"/>
    <cellStyle name="Normal 47 17 11 2 3 2" xfId="45289" xr:uid="{00000000-0005-0000-0000-0000ED910000}"/>
    <cellStyle name="Normal 47 17 11 2 4" xfId="39306" xr:uid="{00000000-0005-0000-0000-0000EE910000}"/>
    <cellStyle name="Normal 47 17 11 3" xfId="26637" xr:uid="{00000000-0005-0000-0000-0000EF910000}"/>
    <cellStyle name="Normal 47 17 11 3 2" xfId="48251" xr:uid="{00000000-0005-0000-0000-0000F0910000}"/>
    <cellStyle name="Normal 47 17 11 4" xfId="20670" xr:uid="{00000000-0005-0000-0000-0000F1910000}"/>
    <cellStyle name="Normal 47 17 11 4 2" xfId="42312" xr:uid="{00000000-0005-0000-0000-0000F2910000}"/>
    <cellStyle name="Normal 47 17 11 5" xfId="36303" xr:uid="{00000000-0005-0000-0000-0000F3910000}"/>
    <cellStyle name="Normal 47 17 12" xfId="15679" xr:uid="{00000000-0005-0000-0000-0000F4910000}"/>
    <cellStyle name="Normal 47 17 12 2" xfId="27651" xr:uid="{00000000-0005-0000-0000-0000F5910000}"/>
    <cellStyle name="Normal 47 17 12 2 2" xfId="49257" xr:uid="{00000000-0005-0000-0000-0000F6910000}"/>
    <cellStyle name="Normal 47 17 12 3" xfId="21684" xr:uid="{00000000-0005-0000-0000-0000F7910000}"/>
    <cellStyle name="Normal 47 17 12 3 2" xfId="43321" xr:uid="{00000000-0005-0000-0000-0000F8910000}"/>
    <cellStyle name="Normal 47 17 12 4" xfId="37334" xr:uid="{00000000-0005-0000-0000-0000F9910000}"/>
    <cellStyle name="Normal 47 17 13" xfId="24666" xr:uid="{00000000-0005-0000-0000-0000FA910000}"/>
    <cellStyle name="Normal 47 17 13 2" xfId="46286" xr:uid="{00000000-0005-0000-0000-0000FB910000}"/>
    <cellStyle name="Normal 47 17 14" xfId="18699" xr:uid="{00000000-0005-0000-0000-0000FC910000}"/>
    <cellStyle name="Normal 47 17 14 2" xfId="40341" xr:uid="{00000000-0005-0000-0000-0000FD910000}"/>
    <cellStyle name="Normal 47 17 15" xfId="31264" xr:uid="{00000000-0005-0000-0000-0000FE910000}"/>
    <cellStyle name="Normal 47 17 2" xfId="7313" xr:uid="{00000000-0005-0000-0000-0000FF910000}"/>
    <cellStyle name="Normal 47 17 2 2" xfId="13003" xr:uid="{00000000-0005-0000-0000-000000920000}"/>
    <cellStyle name="Normal 47 17 2 2 2" xfId="14002" xr:uid="{00000000-0005-0000-0000-000001920000}"/>
    <cellStyle name="Normal 47 17 2 2 2 2" xfId="17087" xr:uid="{00000000-0005-0000-0000-000002920000}"/>
    <cellStyle name="Normal 47 17 2 2 2 2 2" xfId="29056" xr:uid="{00000000-0005-0000-0000-000003920000}"/>
    <cellStyle name="Normal 47 17 2 2 2 2 2 2" xfId="50662" xr:uid="{00000000-0005-0000-0000-000004920000}"/>
    <cellStyle name="Normal 47 17 2 2 2 2 3" xfId="23089" xr:uid="{00000000-0005-0000-0000-000005920000}"/>
    <cellStyle name="Normal 47 17 2 2 2 2 3 2" xfId="44726" xr:uid="{00000000-0005-0000-0000-000006920000}"/>
    <cellStyle name="Normal 47 17 2 2 2 2 4" xfId="38742" xr:uid="{00000000-0005-0000-0000-000007920000}"/>
    <cellStyle name="Normal 47 17 2 2 2 3" xfId="26074" xr:uid="{00000000-0005-0000-0000-000008920000}"/>
    <cellStyle name="Normal 47 17 2 2 2 3 2" xfId="47688" xr:uid="{00000000-0005-0000-0000-000009920000}"/>
    <cellStyle name="Normal 47 17 2 2 2 4" xfId="20107" xr:uid="{00000000-0005-0000-0000-00000A920000}"/>
    <cellStyle name="Normal 47 17 2 2 2 4 2" xfId="41749" xr:uid="{00000000-0005-0000-0000-00000B920000}"/>
    <cellStyle name="Normal 47 17 2 2 2 5" xfId="35739" xr:uid="{00000000-0005-0000-0000-00000C920000}"/>
    <cellStyle name="Normal 47 17 2 2 3" xfId="14976" xr:uid="{00000000-0005-0000-0000-00000D920000}"/>
    <cellStyle name="Normal 47 17 2 2 3 2" xfId="18061" xr:uid="{00000000-0005-0000-0000-00000E920000}"/>
    <cellStyle name="Normal 47 17 2 2 3 2 2" xfId="30028" xr:uid="{00000000-0005-0000-0000-00000F920000}"/>
    <cellStyle name="Normal 47 17 2 2 3 2 2 2" xfId="51634" xr:uid="{00000000-0005-0000-0000-000010920000}"/>
    <cellStyle name="Normal 47 17 2 2 3 2 3" xfId="24061" xr:uid="{00000000-0005-0000-0000-000011920000}"/>
    <cellStyle name="Normal 47 17 2 2 3 2 3 2" xfId="45698" xr:uid="{00000000-0005-0000-0000-000012920000}"/>
    <cellStyle name="Normal 47 17 2 2 3 2 4" xfId="39716" xr:uid="{00000000-0005-0000-0000-000013920000}"/>
    <cellStyle name="Normal 47 17 2 2 3 3" xfId="27046" xr:uid="{00000000-0005-0000-0000-000014920000}"/>
    <cellStyle name="Normal 47 17 2 2 3 3 2" xfId="48660" xr:uid="{00000000-0005-0000-0000-000015920000}"/>
    <cellStyle name="Normal 47 17 2 2 3 4" xfId="21079" xr:uid="{00000000-0005-0000-0000-000016920000}"/>
    <cellStyle name="Normal 47 17 2 2 3 4 2" xfId="42721" xr:uid="{00000000-0005-0000-0000-000017920000}"/>
    <cellStyle name="Normal 47 17 2 2 3 5" xfId="36713" xr:uid="{00000000-0005-0000-0000-000018920000}"/>
    <cellStyle name="Normal 47 17 2 2 4" xfId="16110" xr:uid="{00000000-0005-0000-0000-000019920000}"/>
    <cellStyle name="Normal 47 17 2 2 4 2" xfId="28080" xr:uid="{00000000-0005-0000-0000-00001A920000}"/>
    <cellStyle name="Normal 47 17 2 2 4 2 2" xfId="49686" xr:uid="{00000000-0005-0000-0000-00001B920000}"/>
    <cellStyle name="Normal 47 17 2 2 4 3" xfId="22113" xr:uid="{00000000-0005-0000-0000-00001C920000}"/>
    <cellStyle name="Normal 47 17 2 2 4 3 2" xfId="43750" xr:uid="{00000000-0005-0000-0000-00001D920000}"/>
    <cellStyle name="Normal 47 17 2 2 4 4" xfId="37765" xr:uid="{00000000-0005-0000-0000-00001E920000}"/>
    <cellStyle name="Normal 47 17 2 2 5" xfId="25098" xr:uid="{00000000-0005-0000-0000-00001F920000}"/>
    <cellStyle name="Normal 47 17 2 2 5 2" xfId="46715" xr:uid="{00000000-0005-0000-0000-000020920000}"/>
    <cellStyle name="Normal 47 17 2 2 6" xfId="19131" xr:uid="{00000000-0005-0000-0000-000021920000}"/>
    <cellStyle name="Normal 47 17 2 2 6 2" xfId="40773" xr:uid="{00000000-0005-0000-0000-000022920000}"/>
    <cellStyle name="Normal 47 17 2 2 7" xfId="34759" xr:uid="{00000000-0005-0000-0000-000023920000}"/>
    <cellStyle name="Normal 47 17 2 3" xfId="13323" xr:uid="{00000000-0005-0000-0000-000024920000}"/>
    <cellStyle name="Normal 47 17 2 3 2" xfId="14322" xr:uid="{00000000-0005-0000-0000-000025920000}"/>
    <cellStyle name="Normal 47 17 2 3 2 2" xfId="17407" xr:uid="{00000000-0005-0000-0000-000026920000}"/>
    <cellStyle name="Normal 47 17 2 3 2 2 2" xfId="29376" xr:uid="{00000000-0005-0000-0000-000027920000}"/>
    <cellStyle name="Normal 47 17 2 3 2 2 2 2" xfId="50982" xr:uid="{00000000-0005-0000-0000-000028920000}"/>
    <cellStyle name="Normal 47 17 2 3 2 2 3" xfId="23409" xr:uid="{00000000-0005-0000-0000-000029920000}"/>
    <cellStyle name="Normal 47 17 2 3 2 2 3 2" xfId="45046" xr:uid="{00000000-0005-0000-0000-00002A920000}"/>
    <cellStyle name="Normal 47 17 2 3 2 2 4" xfId="39062" xr:uid="{00000000-0005-0000-0000-00002B920000}"/>
    <cellStyle name="Normal 47 17 2 3 2 3" xfId="26394" xr:uid="{00000000-0005-0000-0000-00002C920000}"/>
    <cellStyle name="Normal 47 17 2 3 2 3 2" xfId="48008" xr:uid="{00000000-0005-0000-0000-00002D920000}"/>
    <cellStyle name="Normal 47 17 2 3 2 4" xfId="20427" xr:uid="{00000000-0005-0000-0000-00002E920000}"/>
    <cellStyle name="Normal 47 17 2 3 2 4 2" xfId="42069" xr:uid="{00000000-0005-0000-0000-00002F920000}"/>
    <cellStyle name="Normal 47 17 2 3 2 5" xfId="36059" xr:uid="{00000000-0005-0000-0000-000030920000}"/>
    <cellStyle name="Normal 47 17 2 3 3" xfId="15296" xr:uid="{00000000-0005-0000-0000-000031920000}"/>
    <cellStyle name="Normal 47 17 2 3 3 2" xfId="18381" xr:uid="{00000000-0005-0000-0000-000032920000}"/>
    <cellStyle name="Normal 47 17 2 3 3 2 2" xfId="30348" xr:uid="{00000000-0005-0000-0000-000033920000}"/>
    <cellStyle name="Normal 47 17 2 3 3 2 2 2" xfId="51954" xr:uid="{00000000-0005-0000-0000-000034920000}"/>
    <cellStyle name="Normal 47 17 2 3 3 2 3" xfId="24381" xr:uid="{00000000-0005-0000-0000-000035920000}"/>
    <cellStyle name="Normal 47 17 2 3 3 2 3 2" xfId="46018" xr:uid="{00000000-0005-0000-0000-000036920000}"/>
    <cellStyle name="Normal 47 17 2 3 3 2 4" xfId="40036" xr:uid="{00000000-0005-0000-0000-000037920000}"/>
    <cellStyle name="Normal 47 17 2 3 3 3" xfId="27366" xr:uid="{00000000-0005-0000-0000-000038920000}"/>
    <cellStyle name="Normal 47 17 2 3 3 3 2" xfId="48980" xr:uid="{00000000-0005-0000-0000-000039920000}"/>
    <cellStyle name="Normal 47 17 2 3 3 4" xfId="21399" xr:uid="{00000000-0005-0000-0000-00003A920000}"/>
    <cellStyle name="Normal 47 17 2 3 3 4 2" xfId="43041" xr:uid="{00000000-0005-0000-0000-00003B920000}"/>
    <cellStyle name="Normal 47 17 2 3 3 5" xfId="37033" xr:uid="{00000000-0005-0000-0000-00003C920000}"/>
    <cellStyle name="Normal 47 17 2 3 4" xfId="16430" xr:uid="{00000000-0005-0000-0000-00003D920000}"/>
    <cellStyle name="Normal 47 17 2 3 4 2" xfId="28400" xr:uid="{00000000-0005-0000-0000-00003E920000}"/>
    <cellStyle name="Normal 47 17 2 3 4 2 2" xfId="50006" xr:uid="{00000000-0005-0000-0000-00003F920000}"/>
    <cellStyle name="Normal 47 17 2 3 4 3" xfId="22433" xr:uid="{00000000-0005-0000-0000-000040920000}"/>
    <cellStyle name="Normal 47 17 2 3 4 3 2" xfId="44070" xr:uid="{00000000-0005-0000-0000-000041920000}"/>
    <cellStyle name="Normal 47 17 2 3 4 4" xfId="38085" xr:uid="{00000000-0005-0000-0000-000042920000}"/>
    <cellStyle name="Normal 47 17 2 3 5" xfId="25418" xr:uid="{00000000-0005-0000-0000-000043920000}"/>
    <cellStyle name="Normal 47 17 2 3 5 2" xfId="47035" xr:uid="{00000000-0005-0000-0000-000044920000}"/>
    <cellStyle name="Normal 47 17 2 3 6" xfId="19451" xr:uid="{00000000-0005-0000-0000-000045920000}"/>
    <cellStyle name="Normal 47 17 2 3 6 2" xfId="41093" xr:uid="{00000000-0005-0000-0000-000046920000}"/>
    <cellStyle name="Normal 47 17 2 3 7" xfId="35079" xr:uid="{00000000-0005-0000-0000-000047920000}"/>
    <cellStyle name="Normal 47 17 2 4" xfId="13681" xr:uid="{00000000-0005-0000-0000-000048920000}"/>
    <cellStyle name="Normal 47 17 2 4 2" xfId="16767" xr:uid="{00000000-0005-0000-0000-000049920000}"/>
    <cellStyle name="Normal 47 17 2 4 2 2" xfId="28736" xr:uid="{00000000-0005-0000-0000-00004A920000}"/>
    <cellStyle name="Normal 47 17 2 4 2 2 2" xfId="50342" xr:uid="{00000000-0005-0000-0000-00004B920000}"/>
    <cellStyle name="Normal 47 17 2 4 2 3" xfId="22769" xr:uid="{00000000-0005-0000-0000-00004C920000}"/>
    <cellStyle name="Normal 47 17 2 4 2 3 2" xfId="44406" xr:uid="{00000000-0005-0000-0000-00004D920000}"/>
    <cellStyle name="Normal 47 17 2 4 2 4" xfId="38422" xr:uid="{00000000-0005-0000-0000-00004E920000}"/>
    <cellStyle name="Normal 47 17 2 4 3" xfId="25754" xr:uid="{00000000-0005-0000-0000-00004F920000}"/>
    <cellStyle name="Normal 47 17 2 4 3 2" xfId="47368" xr:uid="{00000000-0005-0000-0000-000050920000}"/>
    <cellStyle name="Normal 47 17 2 4 4" xfId="19787" xr:uid="{00000000-0005-0000-0000-000051920000}"/>
    <cellStyle name="Normal 47 17 2 4 4 2" xfId="41429" xr:uid="{00000000-0005-0000-0000-000052920000}"/>
    <cellStyle name="Normal 47 17 2 4 5" xfId="35418" xr:uid="{00000000-0005-0000-0000-000053920000}"/>
    <cellStyle name="Normal 47 17 2 5" xfId="14655" xr:uid="{00000000-0005-0000-0000-000054920000}"/>
    <cellStyle name="Normal 47 17 2 5 2" xfId="17740" xr:uid="{00000000-0005-0000-0000-000055920000}"/>
    <cellStyle name="Normal 47 17 2 5 2 2" xfId="29708" xr:uid="{00000000-0005-0000-0000-000056920000}"/>
    <cellStyle name="Normal 47 17 2 5 2 2 2" xfId="51314" xr:uid="{00000000-0005-0000-0000-000057920000}"/>
    <cellStyle name="Normal 47 17 2 5 2 3" xfId="23741" xr:uid="{00000000-0005-0000-0000-000058920000}"/>
    <cellStyle name="Normal 47 17 2 5 2 3 2" xfId="45378" xr:uid="{00000000-0005-0000-0000-000059920000}"/>
    <cellStyle name="Normal 47 17 2 5 2 4" xfId="39395" xr:uid="{00000000-0005-0000-0000-00005A920000}"/>
    <cellStyle name="Normal 47 17 2 5 3" xfId="26726" xr:uid="{00000000-0005-0000-0000-00005B920000}"/>
    <cellStyle name="Normal 47 17 2 5 3 2" xfId="48340" xr:uid="{00000000-0005-0000-0000-00005C920000}"/>
    <cellStyle name="Normal 47 17 2 5 4" xfId="20759" xr:uid="{00000000-0005-0000-0000-00005D920000}"/>
    <cellStyle name="Normal 47 17 2 5 4 2" xfId="42401" xr:uid="{00000000-0005-0000-0000-00005E920000}"/>
    <cellStyle name="Normal 47 17 2 5 5" xfId="36392" xr:uid="{00000000-0005-0000-0000-00005F920000}"/>
    <cellStyle name="Normal 47 17 2 6" xfId="15768" xr:uid="{00000000-0005-0000-0000-000060920000}"/>
    <cellStyle name="Normal 47 17 2 6 2" xfId="27740" xr:uid="{00000000-0005-0000-0000-000061920000}"/>
    <cellStyle name="Normal 47 17 2 6 2 2" xfId="49346" xr:uid="{00000000-0005-0000-0000-000062920000}"/>
    <cellStyle name="Normal 47 17 2 6 3" xfId="21773" xr:uid="{00000000-0005-0000-0000-000063920000}"/>
    <cellStyle name="Normal 47 17 2 6 3 2" xfId="43410" xr:uid="{00000000-0005-0000-0000-000064920000}"/>
    <cellStyle name="Normal 47 17 2 6 4" xfId="37423" xr:uid="{00000000-0005-0000-0000-000065920000}"/>
    <cellStyle name="Normal 47 17 2 7" xfId="24755" xr:uid="{00000000-0005-0000-0000-000066920000}"/>
    <cellStyle name="Normal 47 17 2 7 2" xfId="46375" xr:uid="{00000000-0005-0000-0000-000067920000}"/>
    <cellStyle name="Normal 47 17 2 8" xfId="18788" xr:uid="{00000000-0005-0000-0000-000068920000}"/>
    <cellStyle name="Normal 47 17 2 8 2" xfId="40430" xr:uid="{00000000-0005-0000-0000-000069920000}"/>
    <cellStyle name="Normal 47 17 2 9" xfId="31601" xr:uid="{00000000-0005-0000-0000-00006A920000}"/>
    <cellStyle name="Normal 47 17 3" xfId="7016" xr:uid="{00000000-0005-0000-0000-00006B920000}"/>
    <cellStyle name="Normal 47 17 3 2" xfId="12959" xr:uid="{00000000-0005-0000-0000-00006C920000}"/>
    <cellStyle name="Normal 47 17 3 2 2" xfId="13958" xr:uid="{00000000-0005-0000-0000-00006D920000}"/>
    <cellStyle name="Normal 47 17 3 2 2 2" xfId="17043" xr:uid="{00000000-0005-0000-0000-00006E920000}"/>
    <cellStyle name="Normal 47 17 3 2 2 2 2" xfId="29012" xr:uid="{00000000-0005-0000-0000-00006F920000}"/>
    <cellStyle name="Normal 47 17 3 2 2 2 2 2" xfId="50618" xr:uid="{00000000-0005-0000-0000-000070920000}"/>
    <cellStyle name="Normal 47 17 3 2 2 2 3" xfId="23045" xr:uid="{00000000-0005-0000-0000-000071920000}"/>
    <cellStyle name="Normal 47 17 3 2 2 2 3 2" xfId="44682" xr:uid="{00000000-0005-0000-0000-000072920000}"/>
    <cellStyle name="Normal 47 17 3 2 2 2 4" xfId="38698" xr:uid="{00000000-0005-0000-0000-000073920000}"/>
    <cellStyle name="Normal 47 17 3 2 2 3" xfId="26030" xr:uid="{00000000-0005-0000-0000-000074920000}"/>
    <cellStyle name="Normal 47 17 3 2 2 3 2" xfId="47644" xr:uid="{00000000-0005-0000-0000-000075920000}"/>
    <cellStyle name="Normal 47 17 3 2 2 4" xfId="20063" xr:uid="{00000000-0005-0000-0000-000076920000}"/>
    <cellStyle name="Normal 47 17 3 2 2 4 2" xfId="41705" xr:uid="{00000000-0005-0000-0000-000077920000}"/>
    <cellStyle name="Normal 47 17 3 2 2 5" xfId="35695" xr:uid="{00000000-0005-0000-0000-000078920000}"/>
    <cellStyle name="Normal 47 17 3 2 3" xfId="14932" xr:uid="{00000000-0005-0000-0000-000079920000}"/>
    <cellStyle name="Normal 47 17 3 2 3 2" xfId="18017" xr:uid="{00000000-0005-0000-0000-00007A920000}"/>
    <cellStyle name="Normal 47 17 3 2 3 2 2" xfId="29984" xr:uid="{00000000-0005-0000-0000-00007B920000}"/>
    <cellStyle name="Normal 47 17 3 2 3 2 2 2" xfId="51590" xr:uid="{00000000-0005-0000-0000-00007C920000}"/>
    <cellStyle name="Normal 47 17 3 2 3 2 3" xfId="24017" xr:uid="{00000000-0005-0000-0000-00007D920000}"/>
    <cellStyle name="Normal 47 17 3 2 3 2 3 2" xfId="45654" xr:uid="{00000000-0005-0000-0000-00007E920000}"/>
    <cellStyle name="Normal 47 17 3 2 3 2 4" xfId="39672" xr:uid="{00000000-0005-0000-0000-00007F920000}"/>
    <cellStyle name="Normal 47 17 3 2 3 3" xfId="27002" xr:uid="{00000000-0005-0000-0000-000080920000}"/>
    <cellStyle name="Normal 47 17 3 2 3 3 2" xfId="48616" xr:uid="{00000000-0005-0000-0000-000081920000}"/>
    <cellStyle name="Normal 47 17 3 2 3 4" xfId="21035" xr:uid="{00000000-0005-0000-0000-000082920000}"/>
    <cellStyle name="Normal 47 17 3 2 3 4 2" xfId="42677" xr:uid="{00000000-0005-0000-0000-000083920000}"/>
    <cellStyle name="Normal 47 17 3 2 3 5" xfId="36669" xr:uid="{00000000-0005-0000-0000-000084920000}"/>
    <cellStyle name="Normal 47 17 3 2 4" xfId="16066" xr:uid="{00000000-0005-0000-0000-000085920000}"/>
    <cellStyle name="Normal 47 17 3 2 4 2" xfId="28036" xr:uid="{00000000-0005-0000-0000-000086920000}"/>
    <cellStyle name="Normal 47 17 3 2 4 2 2" xfId="49642" xr:uid="{00000000-0005-0000-0000-000087920000}"/>
    <cellStyle name="Normal 47 17 3 2 4 3" xfId="22069" xr:uid="{00000000-0005-0000-0000-000088920000}"/>
    <cellStyle name="Normal 47 17 3 2 4 3 2" xfId="43706" xr:uid="{00000000-0005-0000-0000-000089920000}"/>
    <cellStyle name="Normal 47 17 3 2 4 4" xfId="37721" xr:uid="{00000000-0005-0000-0000-00008A920000}"/>
    <cellStyle name="Normal 47 17 3 2 5" xfId="25054" xr:uid="{00000000-0005-0000-0000-00008B920000}"/>
    <cellStyle name="Normal 47 17 3 2 5 2" xfId="46671" xr:uid="{00000000-0005-0000-0000-00008C920000}"/>
    <cellStyle name="Normal 47 17 3 2 6" xfId="19087" xr:uid="{00000000-0005-0000-0000-00008D920000}"/>
    <cellStyle name="Normal 47 17 3 2 6 2" xfId="40729" xr:uid="{00000000-0005-0000-0000-00008E920000}"/>
    <cellStyle name="Normal 47 17 3 2 7" xfId="34715" xr:uid="{00000000-0005-0000-0000-00008F920000}"/>
    <cellStyle name="Normal 47 17 3 3" xfId="13279" xr:uid="{00000000-0005-0000-0000-000090920000}"/>
    <cellStyle name="Normal 47 17 3 3 2" xfId="14278" xr:uid="{00000000-0005-0000-0000-000091920000}"/>
    <cellStyle name="Normal 47 17 3 3 2 2" xfId="17363" xr:uid="{00000000-0005-0000-0000-000092920000}"/>
    <cellStyle name="Normal 47 17 3 3 2 2 2" xfId="29332" xr:uid="{00000000-0005-0000-0000-000093920000}"/>
    <cellStyle name="Normal 47 17 3 3 2 2 2 2" xfId="50938" xr:uid="{00000000-0005-0000-0000-000094920000}"/>
    <cellStyle name="Normal 47 17 3 3 2 2 3" xfId="23365" xr:uid="{00000000-0005-0000-0000-000095920000}"/>
    <cellStyle name="Normal 47 17 3 3 2 2 3 2" xfId="45002" xr:uid="{00000000-0005-0000-0000-000096920000}"/>
    <cellStyle name="Normal 47 17 3 3 2 2 4" xfId="39018" xr:uid="{00000000-0005-0000-0000-000097920000}"/>
    <cellStyle name="Normal 47 17 3 3 2 3" xfId="26350" xr:uid="{00000000-0005-0000-0000-000098920000}"/>
    <cellStyle name="Normal 47 17 3 3 2 3 2" xfId="47964" xr:uid="{00000000-0005-0000-0000-000099920000}"/>
    <cellStyle name="Normal 47 17 3 3 2 4" xfId="20383" xr:uid="{00000000-0005-0000-0000-00009A920000}"/>
    <cellStyle name="Normal 47 17 3 3 2 4 2" xfId="42025" xr:uid="{00000000-0005-0000-0000-00009B920000}"/>
    <cellStyle name="Normal 47 17 3 3 2 5" xfId="36015" xr:uid="{00000000-0005-0000-0000-00009C920000}"/>
    <cellStyle name="Normal 47 17 3 3 3" xfId="15252" xr:uid="{00000000-0005-0000-0000-00009D920000}"/>
    <cellStyle name="Normal 47 17 3 3 3 2" xfId="18337" xr:uid="{00000000-0005-0000-0000-00009E920000}"/>
    <cellStyle name="Normal 47 17 3 3 3 2 2" xfId="30304" xr:uid="{00000000-0005-0000-0000-00009F920000}"/>
    <cellStyle name="Normal 47 17 3 3 3 2 2 2" xfId="51910" xr:uid="{00000000-0005-0000-0000-0000A0920000}"/>
    <cellStyle name="Normal 47 17 3 3 3 2 3" xfId="24337" xr:uid="{00000000-0005-0000-0000-0000A1920000}"/>
    <cellStyle name="Normal 47 17 3 3 3 2 3 2" xfId="45974" xr:uid="{00000000-0005-0000-0000-0000A2920000}"/>
    <cellStyle name="Normal 47 17 3 3 3 2 4" xfId="39992" xr:uid="{00000000-0005-0000-0000-0000A3920000}"/>
    <cellStyle name="Normal 47 17 3 3 3 3" xfId="27322" xr:uid="{00000000-0005-0000-0000-0000A4920000}"/>
    <cellStyle name="Normal 47 17 3 3 3 3 2" xfId="48936" xr:uid="{00000000-0005-0000-0000-0000A5920000}"/>
    <cellStyle name="Normal 47 17 3 3 3 4" xfId="21355" xr:uid="{00000000-0005-0000-0000-0000A6920000}"/>
    <cellStyle name="Normal 47 17 3 3 3 4 2" xfId="42997" xr:uid="{00000000-0005-0000-0000-0000A7920000}"/>
    <cellStyle name="Normal 47 17 3 3 3 5" xfId="36989" xr:uid="{00000000-0005-0000-0000-0000A8920000}"/>
    <cellStyle name="Normal 47 17 3 3 4" xfId="16386" xr:uid="{00000000-0005-0000-0000-0000A9920000}"/>
    <cellStyle name="Normal 47 17 3 3 4 2" xfId="28356" xr:uid="{00000000-0005-0000-0000-0000AA920000}"/>
    <cellStyle name="Normal 47 17 3 3 4 2 2" xfId="49962" xr:uid="{00000000-0005-0000-0000-0000AB920000}"/>
    <cellStyle name="Normal 47 17 3 3 4 3" xfId="22389" xr:uid="{00000000-0005-0000-0000-0000AC920000}"/>
    <cellStyle name="Normal 47 17 3 3 4 3 2" xfId="44026" xr:uid="{00000000-0005-0000-0000-0000AD920000}"/>
    <cellStyle name="Normal 47 17 3 3 4 4" xfId="38041" xr:uid="{00000000-0005-0000-0000-0000AE920000}"/>
    <cellStyle name="Normal 47 17 3 3 5" xfId="25374" xr:uid="{00000000-0005-0000-0000-0000AF920000}"/>
    <cellStyle name="Normal 47 17 3 3 5 2" xfId="46991" xr:uid="{00000000-0005-0000-0000-0000B0920000}"/>
    <cellStyle name="Normal 47 17 3 3 6" xfId="19407" xr:uid="{00000000-0005-0000-0000-0000B1920000}"/>
    <cellStyle name="Normal 47 17 3 3 6 2" xfId="41049" xr:uid="{00000000-0005-0000-0000-0000B2920000}"/>
    <cellStyle name="Normal 47 17 3 3 7" xfId="35035" xr:uid="{00000000-0005-0000-0000-0000B3920000}"/>
    <cellStyle name="Normal 47 17 3 4" xfId="13637" xr:uid="{00000000-0005-0000-0000-0000B4920000}"/>
    <cellStyle name="Normal 47 17 3 4 2" xfId="16723" xr:uid="{00000000-0005-0000-0000-0000B5920000}"/>
    <cellStyle name="Normal 47 17 3 4 2 2" xfId="28692" xr:uid="{00000000-0005-0000-0000-0000B6920000}"/>
    <cellStyle name="Normal 47 17 3 4 2 2 2" xfId="50298" xr:uid="{00000000-0005-0000-0000-0000B7920000}"/>
    <cellStyle name="Normal 47 17 3 4 2 3" xfId="22725" xr:uid="{00000000-0005-0000-0000-0000B8920000}"/>
    <cellStyle name="Normal 47 17 3 4 2 3 2" xfId="44362" xr:uid="{00000000-0005-0000-0000-0000B9920000}"/>
    <cellStyle name="Normal 47 17 3 4 2 4" xfId="38378" xr:uid="{00000000-0005-0000-0000-0000BA920000}"/>
    <cellStyle name="Normal 47 17 3 4 3" xfId="25710" xr:uid="{00000000-0005-0000-0000-0000BB920000}"/>
    <cellStyle name="Normal 47 17 3 4 3 2" xfId="47324" xr:uid="{00000000-0005-0000-0000-0000BC920000}"/>
    <cellStyle name="Normal 47 17 3 4 4" xfId="19743" xr:uid="{00000000-0005-0000-0000-0000BD920000}"/>
    <cellStyle name="Normal 47 17 3 4 4 2" xfId="41385" xr:uid="{00000000-0005-0000-0000-0000BE920000}"/>
    <cellStyle name="Normal 47 17 3 4 5" xfId="35374" xr:uid="{00000000-0005-0000-0000-0000BF920000}"/>
    <cellStyle name="Normal 47 17 3 5" xfId="14611" xr:uid="{00000000-0005-0000-0000-0000C0920000}"/>
    <cellStyle name="Normal 47 17 3 5 2" xfId="17696" xr:uid="{00000000-0005-0000-0000-0000C1920000}"/>
    <cellStyle name="Normal 47 17 3 5 2 2" xfId="29664" xr:uid="{00000000-0005-0000-0000-0000C2920000}"/>
    <cellStyle name="Normal 47 17 3 5 2 2 2" xfId="51270" xr:uid="{00000000-0005-0000-0000-0000C3920000}"/>
    <cellStyle name="Normal 47 17 3 5 2 3" xfId="23697" xr:uid="{00000000-0005-0000-0000-0000C4920000}"/>
    <cellStyle name="Normal 47 17 3 5 2 3 2" xfId="45334" xr:uid="{00000000-0005-0000-0000-0000C5920000}"/>
    <cellStyle name="Normal 47 17 3 5 2 4" xfId="39351" xr:uid="{00000000-0005-0000-0000-0000C6920000}"/>
    <cellStyle name="Normal 47 17 3 5 3" xfId="26682" xr:uid="{00000000-0005-0000-0000-0000C7920000}"/>
    <cellStyle name="Normal 47 17 3 5 3 2" xfId="48296" xr:uid="{00000000-0005-0000-0000-0000C8920000}"/>
    <cellStyle name="Normal 47 17 3 5 4" xfId="20715" xr:uid="{00000000-0005-0000-0000-0000C9920000}"/>
    <cellStyle name="Normal 47 17 3 5 4 2" xfId="42357" xr:uid="{00000000-0005-0000-0000-0000CA920000}"/>
    <cellStyle name="Normal 47 17 3 5 5" xfId="36348" xr:uid="{00000000-0005-0000-0000-0000CB920000}"/>
    <cellStyle name="Normal 47 17 3 6" xfId="15724" xr:uid="{00000000-0005-0000-0000-0000CC920000}"/>
    <cellStyle name="Normal 47 17 3 6 2" xfId="27696" xr:uid="{00000000-0005-0000-0000-0000CD920000}"/>
    <cellStyle name="Normal 47 17 3 6 2 2" xfId="49302" xr:uid="{00000000-0005-0000-0000-0000CE920000}"/>
    <cellStyle name="Normal 47 17 3 6 3" xfId="21729" xr:uid="{00000000-0005-0000-0000-0000CF920000}"/>
    <cellStyle name="Normal 47 17 3 6 3 2" xfId="43366" xr:uid="{00000000-0005-0000-0000-0000D0920000}"/>
    <cellStyle name="Normal 47 17 3 6 4" xfId="37379" xr:uid="{00000000-0005-0000-0000-0000D1920000}"/>
    <cellStyle name="Normal 47 17 3 7" xfId="24711" xr:uid="{00000000-0005-0000-0000-0000D2920000}"/>
    <cellStyle name="Normal 47 17 3 7 2" xfId="46331" xr:uid="{00000000-0005-0000-0000-0000D3920000}"/>
    <cellStyle name="Normal 47 17 3 8" xfId="18744" xr:uid="{00000000-0005-0000-0000-0000D4920000}"/>
    <cellStyle name="Normal 47 17 3 8 2" xfId="40386" xr:uid="{00000000-0005-0000-0000-0000D5920000}"/>
    <cellStyle name="Normal 47 17 3 9" xfId="31444" xr:uid="{00000000-0005-0000-0000-0000D6920000}"/>
    <cellStyle name="Normal 47 17 4" xfId="7620" xr:uid="{00000000-0005-0000-0000-0000D7920000}"/>
    <cellStyle name="Normal 47 17 4 2" xfId="13045" xr:uid="{00000000-0005-0000-0000-0000D8920000}"/>
    <cellStyle name="Normal 47 17 4 2 2" xfId="14044" xr:uid="{00000000-0005-0000-0000-0000D9920000}"/>
    <cellStyle name="Normal 47 17 4 2 2 2" xfId="17129" xr:uid="{00000000-0005-0000-0000-0000DA920000}"/>
    <cellStyle name="Normal 47 17 4 2 2 2 2" xfId="29098" xr:uid="{00000000-0005-0000-0000-0000DB920000}"/>
    <cellStyle name="Normal 47 17 4 2 2 2 2 2" xfId="50704" xr:uid="{00000000-0005-0000-0000-0000DC920000}"/>
    <cellStyle name="Normal 47 17 4 2 2 2 3" xfId="23131" xr:uid="{00000000-0005-0000-0000-0000DD920000}"/>
    <cellStyle name="Normal 47 17 4 2 2 2 3 2" xfId="44768" xr:uid="{00000000-0005-0000-0000-0000DE920000}"/>
    <cellStyle name="Normal 47 17 4 2 2 2 4" xfId="38784" xr:uid="{00000000-0005-0000-0000-0000DF920000}"/>
    <cellStyle name="Normal 47 17 4 2 2 3" xfId="26116" xr:uid="{00000000-0005-0000-0000-0000E0920000}"/>
    <cellStyle name="Normal 47 17 4 2 2 3 2" xfId="47730" xr:uid="{00000000-0005-0000-0000-0000E1920000}"/>
    <cellStyle name="Normal 47 17 4 2 2 4" xfId="20149" xr:uid="{00000000-0005-0000-0000-0000E2920000}"/>
    <cellStyle name="Normal 47 17 4 2 2 4 2" xfId="41791" xr:uid="{00000000-0005-0000-0000-0000E3920000}"/>
    <cellStyle name="Normal 47 17 4 2 2 5" xfId="35781" xr:uid="{00000000-0005-0000-0000-0000E4920000}"/>
    <cellStyle name="Normal 47 17 4 2 3" xfId="15018" xr:uid="{00000000-0005-0000-0000-0000E5920000}"/>
    <cellStyle name="Normal 47 17 4 2 3 2" xfId="18103" xr:uid="{00000000-0005-0000-0000-0000E6920000}"/>
    <cellStyle name="Normal 47 17 4 2 3 2 2" xfId="30070" xr:uid="{00000000-0005-0000-0000-0000E7920000}"/>
    <cellStyle name="Normal 47 17 4 2 3 2 2 2" xfId="51676" xr:uid="{00000000-0005-0000-0000-0000E8920000}"/>
    <cellStyle name="Normal 47 17 4 2 3 2 3" xfId="24103" xr:uid="{00000000-0005-0000-0000-0000E9920000}"/>
    <cellStyle name="Normal 47 17 4 2 3 2 3 2" xfId="45740" xr:uid="{00000000-0005-0000-0000-0000EA920000}"/>
    <cellStyle name="Normal 47 17 4 2 3 2 4" xfId="39758" xr:uid="{00000000-0005-0000-0000-0000EB920000}"/>
    <cellStyle name="Normal 47 17 4 2 3 3" xfId="27088" xr:uid="{00000000-0005-0000-0000-0000EC920000}"/>
    <cellStyle name="Normal 47 17 4 2 3 3 2" xfId="48702" xr:uid="{00000000-0005-0000-0000-0000ED920000}"/>
    <cellStyle name="Normal 47 17 4 2 3 4" xfId="21121" xr:uid="{00000000-0005-0000-0000-0000EE920000}"/>
    <cellStyle name="Normal 47 17 4 2 3 4 2" xfId="42763" xr:uid="{00000000-0005-0000-0000-0000EF920000}"/>
    <cellStyle name="Normal 47 17 4 2 3 5" xfId="36755" xr:uid="{00000000-0005-0000-0000-0000F0920000}"/>
    <cellStyle name="Normal 47 17 4 2 4" xfId="16152" xr:uid="{00000000-0005-0000-0000-0000F1920000}"/>
    <cellStyle name="Normal 47 17 4 2 4 2" xfId="28122" xr:uid="{00000000-0005-0000-0000-0000F2920000}"/>
    <cellStyle name="Normal 47 17 4 2 4 2 2" xfId="49728" xr:uid="{00000000-0005-0000-0000-0000F3920000}"/>
    <cellStyle name="Normal 47 17 4 2 4 3" xfId="22155" xr:uid="{00000000-0005-0000-0000-0000F4920000}"/>
    <cellStyle name="Normal 47 17 4 2 4 3 2" xfId="43792" xr:uid="{00000000-0005-0000-0000-0000F5920000}"/>
    <cellStyle name="Normal 47 17 4 2 4 4" xfId="37807" xr:uid="{00000000-0005-0000-0000-0000F6920000}"/>
    <cellStyle name="Normal 47 17 4 2 5" xfId="25140" xr:uid="{00000000-0005-0000-0000-0000F7920000}"/>
    <cellStyle name="Normal 47 17 4 2 5 2" xfId="46757" xr:uid="{00000000-0005-0000-0000-0000F8920000}"/>
    <cellStyle name="Normal 47 17 4 2 6" xfId="19173" xr:uid="{00000000-0005-0000-0000-0000F9920000}"/>
    <cellStyle name="Normal 47 17 4 2 6 2" xfId="40815" xr:uid="{00000000-0005-0000-0000-0000FA920000}"/>
    <cellStyle name="Normal 47 17 4 2 7" xfId="34801" xr:uid="{00000000-0005-0000-0000-0000FB920000}"/>
    <cellStyle name="Normal 47 17 4 3" xfId="13365" xr:uid="{00000000-0005-0000-0000-0000FC920000}"/>
    <cellStyle name="Normal 47 17 4 3 2" xfId="14364" xr:uid="{00000000-0005-0000-0000-0000FD920000}"/>
    <cellStyle name="Normal 47 17 4 3 2 2" xfId="17449" xr:uid="{00000000-0005-0000-0000-0000FE920000}"/>
    <cellStyle name="Normal 47 17 4 3 2 2 2" xfId="29418" xr:uid="{00000000-0005-0000-0000-0000FF920000}"/>
    <cellStyle name="Normal 47 17 4 3 2 2 2 2" xfId="51024" xr:uid="{00000000-0005-0000-0000-000000930000}"/>
    <cellStyle name="Normal 47 17 4 3 2 2 3" xfId="23451" xr:uid="{00000000-0005-0000-0000-000001930000}"/>
    <cellStyle name="Normal 47 17 4 3 2 2 3 2" xfId="45088" xr:uid="{00000000-0005-0000-0000-000002930000}"/>
    <cellStyle name="Normal 47 17 4 3 2 2 4" xfId="39104" xr:uid="{00000000-0005-0000-0000-000003930000}"/>
    <cellStyle name="Normal 47 17 4 3 2 3" xfId="26436" xr:uid="{00000000-0005-0000-0000-000004930000}"/>
    <cellStyle name="Normal 47 17 4 3 2 3 2" xfId="48050" xr:uid="{00000000-0005-0000-0000-000005930000}"/>
    <cellStyle name="Normal 47 17 4 3 2 4" xfId="20469" xr:uid="{00000000-0005-0000-0000-000006930000}"/>
    <cellStyle name="Normal 47 17 4 3 2 4 2" xfId="42111" xr:uid="{00000000-0005-0000-0000-000007930000}"/>
    <cellStyle name="Normal 47 17 4 3 2 5" xfId="36101" xr:uid="{00000000-0005-0000-0000-000008930000}"/>
    <cellStyle name="Normal 47 17 4 3 3" xfId="15338" xr:uid="{00000000-0005-0000-0000-000009930000}"/>
    <cellStyle name="Normal 47 17 4 3 3 2" xfId="18423" xr:uid="{00000000-0005-0000-0000-00000A930000}"/>
    <cellStyle name="Normal 47 17 4 3 3 2 2" xfId="30390" xr:uid="{00000000-0005-0000-0000-00000B930000}"/>
    <cellStyle name="Normal 47 17 4 3 3 2 2 2" xfId="51996" xr:uid="{00000000-0005-0000-0000-00000C930000}"/>
    <cellStyle name="Normal 47 17 4 3 3 2 3" xfId="24423" xr:uid="{00000000-0005-0000-0000-00000D930000}"/>
    <cellStyle name="Normal 47 17 4 3 3 2 3 2" xfId="46060" xr:uid="{00000000-0005-0000-0000-00000E930000}"/>
    <cellStyle name="Normal 47 17 4 3 3 2 4" xfId="40078" xr:uid="{00000000-0005-0000-0000-00000F930000}"/>
    <cellStyle name="Normal 47 17 4 3 3 3" xfId="27408" xr:uid="{00000000-0005-0000-0000-000010930000}"/>
    <cellStyle name="Normal 47 17 4 3 3 3 2" xfId="49022" xr:uid="{00000000-0005-0000-0000-000011930000}"/>
    <cellStyle name="Normal 47 17 4 3 3 4" xfId="21441" xr:uid="{00000000-0005-0000-0000-000012930000}"/>
    <cellStyle name="Normal 47 17 4 3 3 4 2" xfId="43083" xr:uid="{00000000-0005-0000-0000-000013930000}"/>
    <cellStyle name="Normal 47 17 4 3 3 5" xfId="37075" xr:uid="{00000000-0005-0000-0000-000014930000}"/>
    <cellStyle name="Normal 47 17 4 3 4" xfId="16472" xr:uid="{00000000-0005-0000-0000-000015930000}"/>
    <cellStyle name="Normal 47 17 4 3 4 2" xfId="28442" xr:uid="{00000000-0005-0000-0000-000016930000}"/>
    <cellStyle name="Normal 47 17 4 3 4 2 2" xfId="50048" xr:uid="{00000000-0005-0000-0000-000017930000}"/>
    <cellStyle name="Normal 47 17 4 3 4 3" xfId="22475" xr:uid="{00000000-0005-0000-0000-000018930000}"/>
    <cellStyle name="Normal 47 17 4 3 4 3 2" xfId="44112" xr:uid="{00000000-0005-0000-0000-000019930000}"/>
    <cellStyle name="Normal 47 17 4 3 4 4" xfId="38127" xr:uid="{00000000-0005-0000-0000-00001A930000}"/>
    <cellStyle name="Normal 47 17 4 3 5" xfId="25460" xr:uid="{00000000-0005-0000-0000-00001B930000}"/>
    <cellStyle name="Normal 47 17 4 3 5 2" xfId="47077" xr:uid="{00000000-0005-0000-0000-00001C930000}"/>
    <cellStyle name="Normal 47 17 4 3 6" xfId="19493" xr:uid="{00000000-0005-0000-0000-00001D930000}"/>
    <cellStyle name="Normal 47 17 4 3 6 2" xfId="41135" xr:uid="{00000000-0005-0000-0000-00001E930000}"/>
    <cellStyle name="Normal 47 17 4 3 7" xfId="35121" xr:uid="{00000000-0005-0000-0000-00001F930000}"/>
    <cellStyle name="Normal 47 17 4 4" xfId="13723" xr:uid="{00000000-0005-0000-0000-000020930000}"/>
    <cellStyle name="Normal 47 17 4 4 2" xfId="16809" xr:uid="{00000000-0005-0000-0000-000021930000}"/>
    <cellStyle name="Normal 47 17 4 4 2 2" xfId="28778" xr:uid="{00000000-0005-0000-0000-000022930000}"/>
    <cellStyle name="Normal 47 17 4 4 2 2 2" xfId="50384" xr:uid="{00000000-0005-0000-0000-000023930000}"/>
    <cellStyle name="Normal 47 17 4 4 2 3" xfId="22811" xr:uid="{00000000-0005-0000-0000-000024930000}"/>
    <cellStyle name="Normal 47 17 4 4 2 3 2" xfId="44448" xr:uid="{00000000-0005-0000-0000-000025930000}"/>
    <cellStyle name="Normal 47 17 4 4 2 4" xfId="38464" xr:uid="{00000000-0005-0000-0000-000026930000}"/>
    <cellStyle name="Normal 47 17 4 4 3" xfId="25796" xr:uid="{00000000-0005-0000-0000-000027930000}"/>
    <cellStyle name="Normal 47 17 4 4 3 2" xfId="47410" xr:uid="{00000000-0005-0000-0000-000028930000}"/>
    <cellStyle name="Normal 47 17 4 4 4" xfId="19829" xr:uid="{00000000-0005-0000-0000-000029930000}"/>
    <cellStyle name="Normal 47 17 4 4 4 2" xfId="41471" xr:uid="{00000000-0005-0000-0000-00002A930000}"/>
    <cellStyle name="Normal 47 17 4 4 5" xfId="35460" xr:uid="{00000000-0005-0000-0000-00002B930000}"/>
    <cellStyle name="Normal 47 17 4 5" xfId="14697" xr:uid="{00000000-0005-0000-0000-00002C930000}"/>
    <cellStyle name="Normal 47 17 4 5 2" xfId="17782" xr:uid="{00000000-0005-0000-0000-00002D930000}"/>
    <cellStyle name="Normal 47 17 4 5 2 2" xfId="29750" xr:uid="{00000000-0005-0000-0000-00002E930000}"/>
    <cellStyle name="Normal 47 17 4 5 2 2 2" xfId="51356" xr:uid="{00000000-0005-0000-0000-00002F930000}"/>
    <cellStyle name="Normal 47 17 4 5 2 3" xfId="23783" xr:uid="{00000000-0005-0000-0000-000030930000}"/>
    <cellStyle name="Normal 47 17 4 5 2 3 2" xfId="45420" xr:uid="{00000000-0005-0000-0000-000031930000}"/>
    <cellStyle name="Normal 47 17 4 5 2 4" xfId="39437" xr:uid="{00000000-0005-0000-0000-000032930000}"/>
    <cellStyle name="Normal 47 17 4 5 3" xfId="26768" xr:uid="{00000000-0005-0000-0000-000033930000}"/>
    <cellStyle name="Normal 47 17 4 5 3 2" xfId="48382" xr:uid="{00000000-0005-0000-0000-000034930000}"/>
    <cellStyle name="Normal 47 17 4 5 4" xfId="20801" xr:uid="{00000000-0005-0000-0000-000035930000}"/>
    <cellStyle name="Normal 47 17 4 5 4 2" xfId="42443" xr:uid="{00000000-0005-0000-0000-000036930000}"/>
    <cellStyle name="Normal 47 17 4 5 5" xfId="36434" xr:uid="{00000000-0005-0000-0000-000037930000}"/>
    <cellStyle name="Normal 47 17 4 6" xfId="15810" xr:uid="{00000000-0005-0000-0000-000038930000}"/>
    <cellStyle name="Normal 47 17 4 6 2" xfId="27782" xr:uid="{00000000-0005-0000-0000-000039930000}"/>
    <cellStyle name="Normal 47 17 4 6 2 2" xfId="49388" xr:uid="{00000000-0005-0000-0000-00003A930000}"/>
    <cellStyle name="Normal 47 17 4 6 3" xfId="21815" xr:uid="{00000000-0005-0000-0000-00003B930000}"/>
    <cellStyle name="Normal 47 17 4 6 3 2" xfId="43452" xr:uid="{00000000-0005-0000-0000-00003C930000}"/>
    <cellStyle name="Normal 47 17 4 6 4" xfId="37465" xr:uid="{00000000-0005-0000-0000-00003D930000}"/>
    <cellStyle name="Normal 47 17 4 7" xfId="24797" xr:uid="{00000000-0005-0000-0000-00003E930000}"/>
    <cellStyle name="Normal 47 17 4 7 2" xfId="46417" xr:uid="{00000000-0005-0000-0000-00003F930000}"/>
    <cellStyle name="Normal 47 17 4 8" xfId="18830" xr:uid="{00000000-0005-0000-0000-000040930000}"/>
    <cellStyle name="Normal 47 17 4 8 2" xfId="40472" xr:uid="{00000000-0005-0000-0000-000041930000}"/>
    <cellStyle name="Normal 47 17 4 9" xfId="31712" xr:uid="{00000000-0005-0000-0000-000042930000}"/>
    <cellStyle name="Normal 47 17 5" xfId="8230" xr:uid="{00000000-0005-0000-0000-000043930000}"/>
    <cellStyle name="Normal 47 17 5 2" xfId="13129" xr:uid="{00000000-0005-0000-0000-000044930000}"/>
    <cellStyle name="Normal 47 17 5 2 2" xfId="14128" xr:uid="{00000000-0005-0000-0000-000045930000}"/>
    <cellStyle name="Normal 47 17 5 2 2 2" xfId="17213" xr:uid="{00000000-0005-0000-0000-000046930000}"/>
    <cellStyle name="Normal 47 17 5 2 2 2 2" xfId="29182" xr:uid="{00000000-0005-0000-0000-000047930000}"/>
    <cellStyle name="Normal 47 17 5 2 2 2 2 2" xfId="50788" xr:uid="{00000000-0005-0000-0000-000048930000}"/>
    <cellStyle name="Normal 47 17 5 2 2 2 3" xfId="23215" xr:uid="{00000000-0005-0000-0000-000049930000}"/>
    <cellStyle name="Normal 47 17 5 2 2 2 3 2" xfId="44852" xr:uid="{00000000-0005-0000-0000-00004A930000}"/>
    <cellStyle name="Normal 47 17 5 2 2 2 4" xfId="38868" xr:uid="{00000000-0005-0000-0000-00004B930000}"/>
    <cellStyle name="Normal 47 17 5 2 2 3" xfId="26200" xr:uid="{00000000-0005-0000-0000-00004C930000}"/>
    <cellStyle name="Normal 47 17 5 2 2 3 2" xfId="47814" xr:uid="{00000000-0005-0000-0000-00004D930000}"/>
    <cellStyle name="Normal 47 17 5 2 2 4" xfId="20233" xr:uid="{00000000-0005-0000-0000-00004E930000}"/>
    <cellStyle name="Normal 47 17 5 2 2 4 2" xfId="41875" xr:uid="{00000000-0005-0000-0000-00004F930000}"/>
    <cellStyle name="Normal 47 17 5 2 2 5" xfId="35865" xr:uid="{00000000-0005-0000-0000-000050930000}"/>
    <cellStyle name="Normal 47 17 5 2 3" xfId="15102" xr:uid="{00000000-0005-0000-0000-000051930000}"/>
    <cellStyle name="Normal 47 17 5 2 3 2" xfId="18187" xr:uid="{00000000-0005-0000-0000-000052930000}"/>
    <cellStyle name="Normal 47 17 5 2 3 2 2" xfId="30154" xr:uid="{00000000-0005-0000-0000-000053930000}"/>
    <cellStyle name="Normal 47 17 5 2 3 2 2 2" xfId="51760" xr:uid="{00000000-0005-0000-0000-000054930000}"/>
    <cellStyle name="Normal 47 17 5 2 3 2 3" xfId="24187" xr:uid="{00000000-0005-0000-0000-000055930000}"/>
    <cellStyle name="Normal 47 17 5 2 3 2 3 2" xfId="45824" xr:uid="{00000000-0005-0000-0000-000056930000}"/>
    <cellStyle name="Normal 47 17 5 2 3 2 4" xfId="39842" xr:uid="{00000000-0005-0000-0000-000057930000}"/>
    <cellStyle name="Normal 47 17 5 2 3 3" xfId="27172" xr:uid="{00000000-0005-0000-0000-000058930000}"/>
    <cellStyle name="Normal 47 17 5 2 3 3 2" xfId="48786" xr:uid="{00000000-0005-0000-0000-000059930000}"/>
    <cellStyle name="Normal 47 17 5 2 3 4" xfId="21205" xr:uid="{00000000-0005-0000-0000-00005A930000}"/>
    <cellStyle name="Normal 47 17 5 2 3 4 2" xfId="42847" xr:uid="{00000000-0005-0000-0000-00005B930000}"/>
    <cellStyle name="Normal 47 17 5 2 3 5" xfId="36839" xr:uid="{00000000-0005-0000-0000-00005C930000}"/>
    <cellStyle name="Normal 47 17 5 2 4" xfId="16236" xr:uid="{00000000-0005-0000-0000-00005D930000}"/>
    <cellStyle name="Normal 47 17 5 2 4 2" xfId="28206" xr:uid="{00000000-0005-0000-0000-00005E930000}"/>
    <cellStyle name="Normal 47 17 5 2 4 2 2" xfId="49812" xr:uid="{00000000-0005-0000-0000-00005F930000}"/>
    <cellStyle name="Normal 47 17 5 2 4 3" xfId="22239" xr:uid="{00000000-0005-0000-0000-000060930000}"/>
    <cellStyle name="Normal 47 17 5 2 4 3 2" xfId="43876" xr:uid="{00000000-0005-0000-0000-000061930000}"/>
    <cellStyle name="Normal 47 17 5 2 4 4" xfId="37891" xr:uid="{00000000-0005-0000-0000-000062930000}"/>
    <cellStyle name="Normal 47 17 5 2 5" xfId="25224" xr:uid="{00000000-0005-0000-0000-000063930000}"/>
    <cellStyle name="Normal 47 17 5 2 5 2" xfId="46841" xr:uid="{00000000-0005-0000-0000-000064930000}"/>
    <cellStyle name="Normal 47 17 5 2 6" xfId="19257" xr:uid="{00000000-0005-0000-0000-000065930000}"/>
    <cellStyle name="Normal 47 17 5 2 6 2" xfId="40899" xr:uid="{00000000-0005-0000-0000-000066930000}"/>
    <cellStyle name="Normal 47 17 5 2 7" xfId="34885" xr:uid="{00000000-0005-0000-0000-000067930000}"/>
    <cellStyle name="Normal 47 17 5 3" xfId="13449" xr:uid="{00000000-0005-0000-0000-000068930000}"/>
    <cellStyle name="Normal 47 17 5 3 2" xfId="14448" xr:uid="{00000000-0005-0000-0000-000069930000}"/>
    <cellStyle name="Normal 47 17 5 3 2 2" xfId="17533" xr:uid="{00000000-0005-0000-0000-00006A930000}"/>
    <cellStyle name="Normal 47 17 5 3 2 2 2" xfId="29502" xr:uid="{00000000-0005-0000-0000-00006B930000}"/>
    <cellStyle name="Normal 47 17 5 3 2 2 2 2" xfId="51108" xr:uid="{00000000-0005-0000-0000-00006C930000}"/>
    <cellStyle name="Normal 47 17 5 3 2 2 3" xfId="23535" xr:uid="{00000000-0005-0000-0000-00006D930000}"/>
    <cellStyle name="Normal 47 17 5 3 2 2 3 2" xfId="45172" xr:uid="{00000000-0005-0000-0000-00006E930000}"/>
    <cellStyle name="Normal 47 17 5 3 2 2 4" xfId="39188" xr:uid="{00000000-0005-0000-0000-00006F930000}"/>
    <cellStyle name="Normal 47 17 5 3 2 3" xfId="26520" xr:uid="{00000000-0005-0000-0000-000070930000}"/>
    <cellStyle name="Normal 47 17 5 3 2 3 2" xfId="48134" xr:uid="{00000000-0005-0000-0000-000071930000}"/>
    <cellStyle name="Normal 47 17 5 3 2 4" xfId="20553" xr:uid="{00000000-0005-0000-0000-000072930000}"/>
    <cellStyle name="Normal 47 17 5 3 2 4 2" xfId="42195" xr:uid="{00000000-0005-0000-0000-000073930000}"/>
    <cellStyle name="Normal 47 17 5 3 2 5" xfId="36185" xr:uid="{00000000-0005-0000-0000-000074930000}"/>
    <cellStyle name="Normal 47 17 5 3 3" xfId="15422" xr:uid="{00000000-0005-0000-0000-000075930000}"/>
    <cellStyle name="Normal 47 17 5 3 3 2" xfId="18507" xr:uid="{00000000-0005-0000-0000-000076930000}"/>
    <cellStyle name="Normal 47 17 5 3 3 2 2" xfId="30474" xr:uid="{00000000-0005-0000-0000-000077930000}"/>
    <cellStyle name="Normal 47 17 5 3 3 2 2 2" xfId="52080" xr:uid="{00000000-0005-0000-0000-000078930000}"/>
    <cellStyle name="Normal 47 17 5 3 3 2 3" xfId="24507" xr:uid="{00000000-0005-0000-0000-000079930000}"/>
    <cellStyle name="Normal 47 17 5 3 3 2 3 2" xfId="46144" xr:uid="{00000000-0005-0000-0000-00007A930000}"/>
    <cellStyle name="Normal 47 17 5 3 3 2 4" xfId="40162" xr:uid="{00000000-0005-0000-0000-00007B930000}"/>
    <cellStyle name="Normal 47 17 5 3 3 3" xfId="27492" xr:uid="{00000000-0005-0000-0000-00007C930000}"/>
    <cellStyle name="Normal 47 17 5 3 3 3 2" xfId="49106" xr:uid="{00000000-0005-0000-0000-00007D930000}"/>
    <cellStyle name="Normal 47 17 5 3 3 4" xfId="21525" xr:uid="{00000000-0005-0000-0000-00007E930000}"/>
    <cellStyle name="Normal 47 17 5 3 3 4 2" xfId="43167" xr:uid="{00000000-0005-0000-0000-00007F930000}"/>
    <cellStyle name="Normal 47 17 5 3 3 5" xfId="37159" xr:uid="{00000000-0005-0000-0000-000080930000}"/>
    <cellStyle name="Normal 47 17 5 3 4" xfId="16556" xr:uid="{00000000-0005-0000-0000-000081930000}"/>
    <cellStyle name="Normal 47 17 5 3 4 2" xfId="28526" xr:uid="{00000000-0005-0000-0000-000082930000}"/>
    <cellStyle name="Normal 47 17 5 3 4 2 2" xfId="50132" xr:uid="{00000000-0005-0000-0000-000083930000}"/>
    <cellStyle name="Normal 47 17 5 3 4 3" xfId="22559" xr:uid="{00000000-0005-0000-0000-000084930000}"/>
    <cellStyle name="Normal 47 17 5 3 4 3 2" xfId="44196" xr:uid="{00000000-0005-0000-0000-000085930000}"/>
    <cellStyle name="Normal 47 17 5 3 4 4" xfId="38211" xr:uid="{00000000-0005-0000-0000-000086930000}"/>
    <cellStyle name="Normal 47 17 5 3 5" xfId="25544" xr:uid="{00000000-0005-0000-0000-000087930000}"/>
    <cellStyle name="Normal 47 17 5 3 5 2" xfId="47161" xr:uid="{00000000-0005-0000-0000-000088930000}"/>
    <cellStyle name="Normal 47 17 5 3 6" xfId="19577" xr:uid="{00000000-0005-0000-0000-000089930000}"/>
    <cellStyle name="Normal 47 17 5 3 6 2" xfId="41219" xr:uid="{00000000-0005-0000-0000-00008A930000}"/>
    <cellStyle name="Normal 47 17 5 3 7" xfId="35205" xr:uid="{00000000-0005-0000-0000-00008B930000}"/>
    <cellStyle name="Normal 47 17 5 4" xfId="13807" xr:uid="{00000000-0005-0000-0000-00008C930000}"/>
    <cellStyle name="Normal 47 17 5 4 2" xfId="16893" xr:uid="{00000000-0005-0000-0000-00008D930000}"/>
    <cellStyle name="Normal 47 17 5 4 2 2" xfId="28862" xr:uid="{00000000-0005-0000-0000-00008E930000}"/>
    <cellStyle name="Normal 47 17 5 4 2 2 2" xfId="50468" xr:uid="{00000000-0005-0000-0000-00008F930000}"/>
    <cellStyle name="Normal 47 17 5 4 2 3" xfId="22895" xr:uid="{00000000-0005-0000-0000-000090930000}"/>
    <cellStyle name="Normal 47 17 5 4 2 3 2" xfId="44532" xr:uid="{00000000-0005-0000-0000-000091930000}"/>
    <cellStyle name="Normal 47 17 5 4 2 4" xfId="38548" xr:uid="{00000000-0005-0000-0000-000092930000}"/>
    <cellStyle name="Normal 47 17 5 4 3" xfId="25880" xr:uid="{00000000-0005-0000-0000-000093930000}"/>
    <cellStyle name="Normal 47 17 5 4 3 2" xfId="47494" xr:uid="{00000000-0005-0000-0000-000094930000}"/>
    <cellStyle name="Normal 47 17 5 4 4" xfId="19913" xr:uid="{00000000-0005-0000-0000-000095930000}"/>
    <cellStyle name="Normal 47 17 5 4 4 2" xfId="41555" xr:uid="{00000000-0005-0000-0000-000096930000}"/>
    <cellStyle name="Normal 47 17 5 4 5" xfId="35544" xr:uid="{00000000-0005-0000-0000-000097930000}"/>
    <cellStyle name="Normal 47 17 5 5" xfId="14781" xr:uid="{00000000-0005-0000-0000-000098930000}"/>
    <cellStyle name="Normal 47 17 5 5 2" xfId="17866" xr:uid="{00000000-0005-0000-0000-000099930000}"/>
    <cellStyle name="Normal 47 17 5 5 2 2" xfId="29834" xr:uid="{00000000-0005-0000-0000-00009A930000}"/>
    <cellStyle name="Normal 47 17 5 5 2 2 2" xfId="51440" xr:uid="{00000000-0005-0000-0000-00009B930000}"/>
    <cellStyle name="Normal 47 17 5 5 2 3" xfId="23867" xr:uid="{00000000-0005-0000-0000-00009C930000}"/>
    <cellStyle name="Normal 47 17 5 5 2 3 2" xfId="45504" xr:uid="{00000000-0005-0000-0000-00009D930000}"/>
    <cellStyle name="Normal 47 17 5 5 2 4" xfId="39521" xr:uid="{00000000-0005-0000-0000-00009E930000}"/>
    <cellStyle name="Normal 47 17 5 5 3" xfId="26852" xr:uid="{00000000-0005-0000-0000-00009F930000}"/>
    <cellStyle name="Normal 47 17 5 5 3 2" xfId="48466" xr:uid="{00000000-0005-0000-0000-0000A0930000}"/>
    <cellStyle name="Normal 47 17 5 5 4" xfId="20885" xr:uid="{00000000-0005-0000-0000-0000A1930000}"/>
    <cellStyle name="Normal 47 17 5 5 4 2" xfId="42527" xr:uid="{00000000-0005-0000-0000-0000A2930000}"/>
    <cellStyle name="Normal 47 17 5 5 5" xfId="36518" xr:uid="{00000000-0005-0000-0000-0000A3930000}"/>
    <cellStyle name="Normal 47 17 5 6" xfId="15894" xr:uid="{00000000-0005-0000-0000-0000A4930000}"/>
    <cellStyle name="Normal 47 17 5 6 2" xfId="27866" xr:uid="{00000000-0005-0000-0000-0000A5930000}"/>
    <cellStyle name="Normal 47 17 5 6 2 2" xfId="49472" xr:uid="{00000000-0005-0000-0000-0000A6930000}"/>
    <cellStyle name="Normal 47 17 5 6 3" xfId="21899" xr:uid="{00000000-0005-0000-0000-0000A7930000}"/>
    <cellStyle name="Normal 47 17 5 6 3 2" xfId="43536" xr:uid="{00000000-0005-0000-0000-0000A8930000}"/>
    <cellStyle name="Normal 47 17 5 6 4" xfId="37549" xr:uid="{00000000-0005-0000-0000-0000A9930000}"/>
    <cellStyle name="Normal 47 17 5 7" xfId="24881" xr:uid="{00000000-0005-0000-0000-0000AA930000}"/>
    <cellStyle name="Normal 47 17 5 7 2" xfId="46501" xr:uid="{00000000-0005-0000-0000-0000AB930000}"/>
    <cellStyle name="Normal 47 17 5 8" xfId="18914" xr:uid="{00000000-0005-0000-0000-0000AC930000}"/>
    <cellStyle name="Normal 47 17 5 8 2" xfId="40556" xr:uid="{00000000-0005-0000-0000-0000AD930000}"/>
    <cellStyle name="Normal 47 17 5 9" xfId="31884" xr:uid="{00000000-0005-0000-0000-0000AE930000}"/>
    <cellStyle name="Normal 47 17 6" xfId="7808" xr:uid="{00000000-0005-0000-0000-0000AF930000}"/>
    <cellStyle name="Normal 47 17 6 2" xfId="13072" xr:uid="{00000000-0005-0000-0000-0000B0930000}"/>
    <cellStyle name="Normal 47 17 6 2 2" xfId="14071" xr:uid="{00000000-0005-0000-0000-0000B1930000}"/>
    <cellStyle name="Normal 47 17 6 2 2 2" xfId="17156" xr:uid="{00000000-0005-0000-0000-0000B2930000}"/>
    <cellStyle name="Normal 47 17 6 2 2 2 2" xfId="29125" xr:uid="{00000000-0005-0000-0000-0000B3930000}"/>
    <cellStyle name="Normal 47 17 6 2 2 2 2 2" xfId="50731" xr:uid="{00000000-0005-0000-0000-0000B4930000}"/>
    <cellStyle name="Normal 47 17 6 2 2 2 3" xfId="23158" xr:uid="{00000000-0005-0000-0000-0000B5930000}"/>
    <cellStyle name="Normal 47 17 6 2 2 2 3 2" xfId="44795" xr:uid="{00000000-0005-0000-0000-0000B6930000}"/>
    <cellStyle name="Normal 47 17 6 2 2 2 4" xfId="38811" xr:uid="{00000000-0005-0000-0000-0000B7930000}"/>
    <cellStyle name="Normal 47 17 6 2 2 3" xfId="26143" xr:uid="{00000000-0005-0000-0000-0000B8930000}"/>
    <cellStyle name="Normal 47 17 6 2 2 3 2" xfId="47757" xr:uid="{00000000-0005-0000-0000-0000B9930000}"/>
    <cellStyle name="Normal 47 17 6 2 2 4" xfId="20176" xr:uid="{00000000-0005-0000-0000-0000BA930000}"/>
    <cellStyle name="Normal 47 17 6 2 2 4 2" xfId="41818" xr:uid="{00000000-0005-0000-0000-0000BB930000}"/>
    <cellStyle name="Normal 47 17 6 2 2 5" xfId="35808" xr:uid="{00000000-0005-0000-0000-0000BC930000}"/>
    <cellStyle name="Normal 47 17 6 2 3" xfId="15045" xr:uid="{00000000-0005-0000-0000-0000BD930000}"/>
    <cellStyle name="Normal 47 17 6 2 3 2" xfId="18130" xr:uid="{00000000-0005-0000-0000-0000BE930000}"/>
    <cellStyle name="Normal 47 17 6 2 3 2 2" xfId="30097" xr:uid="{00000000-0005-0000-0000-0000BF930000}"/>
    <cellStyle name="Normal 47 17 6 2 3 2 2 2" xfId="51703" xr:uid="{00000000-0005-0000-0000-0000C0930000}"/>
    <cellStyle name="Normal 47 17 6 2 3 2 3" xfId="24130" xr:uid="{00000000-0005-0000-0000-0000C1930000}"/>
    <cellStyle name="Normal 47 17 6 2 3 2 3 2" xfId="45767" xr:uid="{00000000-0005-0000-0000-0000C2930000}"/>
    <cellStyle name="Normal 47 17 6 2 3 2 4" xfId="39785" xr:uid="{00000000-0005-0000-0000-0000C3930000}"/>
    <cellStyle name="Normal 47 17 6 2 3 3" xfId="27115" xr:uid="{00000000-0005-0000-0000-0000C4930000}"/>
    <cellStyle name="Normal 47 17 6 2 3 3 2" xfId="48729" xr:uid="{00000000-0005-0000-0000-0000C5930000}"/>
    <cellStyle name="Normal 47 17 6 2 3 4" xfId="21148" xr:uid="{00000000-0005-0000-0000-0000C6930000}"/>
    <cellStyle name="Normal 47 17 6 2 3 4 2" xfId="42790" xr:uid="{00000000-0005-0000-0000-0000C7930000}"/>
    <cellStyle name="Normal 47 17 6 2 3 5" xfId="36782" xr:uid="{00000000-0005-0000-0000-0000C8930000}"/>
    <cellStyle name="Normal 47 17 6 2 4" xfId="16179" xr:uid="{00000000-0005-0000-0000-0000C9930000}"/>
    <cellStyle name="Normal 47 17 6 2 4 2" xfId="28149" xr:uid="{00000000-0005-0000-0000-0000CA930000}"/>
    <cellStyle name="Normal 47 17 6 2 4 2 2" xfId="49755" xr:uid="{00000000-0005-0000-0000-0000CB930000}"/>
    <cellStyle name="Normal 47 17 6 2 4 3" xfId="22182" xr:uid="{00000000-0005-0000-0000-0000CC930000}"/>
    <cellStyle name="Normal 47 17 6 2 4 3 2" xfId="43819" xr:uid="{00000000-0005-0000-0000-0000CD930000}"/>
    <cellStyle name="Normal 47 17 6 2 4 4" xfId="37834" xr:uid="{00000000-0005-0000-0000-0000CE930000}"/>
    <cellStyle name="Normal 47 17 6 2 5" xfId="25167" xr:uid="{00000000-0005-0000-0000-0000CF930000}"/>
    <cellStyle name="Normal 47 17 6 2 5 2" xfId="46784" xr:uid="{00000000-0005-0000-0000-0000D0930000}"/>
    <cellStyle name="Normal 47 17 6 2 6" xfId="19200" xr:uid="{00000000-0005-0000-0000-0000D1930000}"/>
    <cellStyle name="Normal 47 17 6 2 6 2" xfId="40842" xr:uid="{00000000-0005-0000-0000-0000D2930000}"/>
    <cellStyle name="Normal 47 17 6 2 7" xfId="34828" xr:uid="{00000000-0005-0000-0000-0000D3930000}"/>
    <cellStyle name="Normal 47 17 6 3" xfId="13392" xr:uid="{00000000-0005-0000-0000-0000D4930000}"/>
    <cellStyle name="Normal 47 17 6 3 2" xfId="14391" xr:uid="{00000000-0005-0000-0000-0000D5930000}"/>
    <cellStyle name="Normal 47 17 6 3 2 2" xfId="17476" xr:uid="{00000000-0005-0000-0000-0000D6930000}"/>
    <cellStyle name="Normal 47 17 6 3 2 2 2" xfId="29445" xr:uid="{00000000-0005-0000-0000-0000D7930000}"/>
    <cellStyle name="Normal 47 17 6 3 2 2 2 2" xfId="51051" xr:uid="{00000000-0005-0000-0000-0000D8930000}"/>
    <cellStyle name="Normal 47 17 6 3 2 2 3" xfId="23478" xr:uid="{00000000-0005-0000-0000-0000D9930000}"/>
    <cellStyle name="Normal 47 17 6 3 2 2 3 2" xfId="45115" xr:uid="{00000000-0005-0000-0000-0000DA930000}"/>
    <cellStyle name="Normal 47 17 6 3 2 2 4" xfId="39131" xr:uid="{00000000-0005-0000-0000-0000DB930000}"/>
    <cellStyle name="Normal 47 17 6 3 2 3" xfId="26463" xr:uid="{00000000-0005-0000-0000-0000DC930000}"/>
    <cellStyle name="Normal 47 17 6 3 2 3 2" xfId="48077" xr:uid="{00000000-0005-0000-0000-0000DD930000}"/>
    <cellStyle name="Normal 47 17 6 3 2 4" xfId="20496" xr:uid="{00000000-0005-0000-0000-0000DE930000}"/>
    <cellStyle name="Normal 47 17 6 3 2 4 2" xfId="42138" xr:uid="{00000000-0005-0000-0000-0000DF930000}"/>
    <cellStyle name="Normal 47 17 6 3 2 5" xfId="36128" xr:uid="{00000000-0005-0000-0000-0000E0930000}"/>
    <cellStyle name="Normal 47 17 6 3 3" xfId="15365" xr:uid="{00000000-0005-0000-0000-0000E1930000}"/>
    <cellStyle name="Normal 47 17 6 3 3 2" xfId="18450" xr:uid="{00000000-0005-0000-0000-0000E2930000}"/>
    <cellStyle name="Normal 47 17 6 3 3 2 2" xfId="30417" xr:uid="{00000000-0005-0000-0000-0000E3930000}"/>
    <cellStyle name="Normal 47 17 6 3 3 2 2 2" xfId="52023" xr:uid="{00000000-0005-0000-0000-0000E4930000}"/>
    <cellStyle name="Normal 47 17 6 3 3 2 3" xfId="24450" xr:uid="{00000000-0005-0000-0000-0000E5930000}"/>
    <cellStyle name="Normal 47 17 6 3 3 2 3 2" xfId="46087" xr:uid="{00000000-0005-0000-0000-0000E6930000}"/>
    <cellStyle name="Normal 47 17 6 3 3 2 4" xfId="40105" xr:uid="{00000000-0005-0000-0000-0000E7930000}"/>
    <cellStyle name="Normal 47 17 6 3 3 3" xfId="27435" xr:uid="{00000000-0005-0000-0000-0000E8930000}"/>
    <cellStyle name="Normal 47 17 6 3 3 3 2" xfId="49049" xr:uid="{00000000-0005-0000-0000-0000E9930000}"/>
    <cellStyle name="Normal 47 17 6 3 3 4" xfId="21468" xr:uid="{00000000-0005-0000-0000-0000EA930000}"/>
    <cellStyle name="Normal 47 17 6 3 3 4 2" xfId="43110" xr:uid="{00000000-0005-0000-0000-0000EB930000}"/>
    <cellStyle name="Normal 47 17 6 3 3 5" xfId="37102" xr:uid="{00000000-0005-0000-0000-0000EC930000}"/>
    <cellStyle name="Normal 47 17 6 3 4" xfId="16499" xr:uid="{00000000-0005-0000-0000-0000ED930000}"/>
    <cellStyle name="Normal 47 17 6 3 4 2" xfId="28469" xr:uid="{00000000-0005-0000-0000-0000EE930000}"/>
    <cellStyle name="Normal 47 17 6 3 4 2 2" xfId="50075" xr:uid="{00000000-0005-0000-0000-0000EF930000}"/>
    <cellStyle name="Normal 47 17 6 3 4 3" xfId="22502" xr:uid="{00000000-0005-0000-0000-0000F0930000}"/>
    <cellStyle name="Normal 47 17 6 3 4 3 2" xfId="44139" xr:uid="{00000000-0005-0000-0000-0000F1930000}"/>
    <cellStyle name="Normal 47 17 6 3 4 4" xfId="38154" xr:uid="{00000000-0005-0000-0000-0000F2930000}"/>
    <cellStyle name="Normal 47 17 6 3 5" xfId="25487" xr:uid="{00000000-0005-0000-0000-0000F3930000}"/>
    <cellStyle name="Normal 47 17 6 3 5 2" xfId="47104" xr:uid="{00000000-0005-0000-0000-0000F4930000}"/>
    <cellStyle name="Normal 47 17 6 3 6" xfId="19520" xr:uid="{00000000-0005-0000-0000-0000F5930000}"/>
    <cellStyle name="Normal 47 17 6 3 6 2" xfId="41162" xr:uid="{00000000-0005-0000-0000-0000F6930000}"/>
    <cellStyle name="Normal 47 17 6 3 7" xfId="35148" xr:uid="{00000000-0005-0000-0000-0000F7930000}"/>
    <cellStyle name="Normal 47 17 6 4" xfId="13750" xr:uid="{00000000-0005-0000-0000-0000F8930000}"/>
    <cellStyle name="Normal 47 17 6 4 2" xfId="16836" xr:uid="{00000000-0005-0000-0000-0000F9930000}"/>
    <cellStyle name="Normal 47 17 6 4 2 2" xfId="28805" xr:uid="{00000000-0005-0000-0000-0000FA930000}"/>
    <cellStyle name="Normal 47 17 6 4 2 2 2" xfId="50411" xr:uid="{00000000-0005-0000-0000-0000FB930000}"/>
    <cellStyle name="Normal 47 17 6 4 2 3" xfId="22838" xr:uid="{00000000-0005-0000-0000-0000FC930000}"/>
    <cellStyle name="Normal 47 17 6 4 2 3 2" xfId="44475" xr:uid="{00000000-0005-0000-0000-0000FD930000}"/>
    <cellStyle name="Normal 47 17 6 4 2 4" xfId="38491" xr:uid="{00000000-0005-0000-0000-0000FE930000}"/>
    <cellStyle name="Normal 47 17 6 4 3" xfId="25823" xr:uid="{00000000-0005-0000-0000-0000FF930000}"/>
    <cellStyle name="Normal 47 17 6 4 3 2" xfId="47437" xr:uid="{00000000-0005-0000-0000-000000940000}"/>
    <cellStyle name="Normal 47 17 6 4 4" xfId="19856" xr:uid="{00000000-0005-0000-0000-000001940000}"/>
    <cellStyle name="Normal 47 17 6 4 4 2" xfId="41498" xr:uid="{00000000-0005-0000-0000-000002940000}"/>
    <cellStyle name="Normal 47 17 6 4 5" xfId="35487" xr:uid="{00000000-0005-0000-0000-000003940000}"/>
    <cellStyle name="Normal 47 17 6 5" xfId="14724" xr:uid="{00000000-0005-0000-0000-000004940000}"/>
    <cellStyle name="Normal 47 17 6 5 2" xfId="17809" xr:uid="{00000000-0005-0000-0000-000005940000}"/>
    <cellStyle name="Normal 47 17 6 5 2 2" xfId="29777" xr:uid="{00000000-0005-0000-0000-000006940000}"/>
    <cellStyle name="Normal 47 17 6 5 2 2 2" xfId="51383" xr:uid="{00000000-0005-0000-0000-000007940000}"/>
    <cellStyle name="Normal 47 17 6 5 2 3" xfId="23810" xr:uid="{00000000-0005-0000-0000-000008940000}"/>
    <cellStyle name="Normal 47 17 6 5 2 3 2" xfId="45447" xr:uid="{00000000-0005-0000-0000-000009940000}"/>
    <cellStyle name="Normal 47 17 6 5 2 4" xfId="39464" xr:uid="{00000000-0005-0000-0000-00000A940000}"/>
    <cellStyle name="Normal 47 17 6 5 3" xfId="26795" xr:uid="{00000000-0005-0000-0000-00000B940000}"/>
    <cellStyle name="Normal 47 17 6 5 3 2" xfId="48409" xr:uid="{00000000-0005-0000-0000-00000C940000}"/>
    <cellStyle name="Normal 47 17 6 5 4" xfId="20828" xr:uid="{00000000-0005-0000-0000-00000D940000}"/>
    <cellStyle name="Normal 47 17 6 5 4 2" xfId="42470" xr:uid="{00000000-0005-0000-0000-00000E940000}"/>
    <cellStyle name="Normal 47 17 6 5 5" xfId="36461" xr:uid="{00000000-0005-0000-0000-00000F940000}"/>
    <cellStyle name="Normal 47 17 6 6" xfId="15837" xr:uid="{00000000-0005-0000-0000-000010940000}"/>
    <cellStyle name="Normal 47 17 6 6 2" xfId="27809" xr:uid="{00000000-0005-0000-0000-000011940000}"/>
    <cellStyle name="Normal 47 17 6 6 2 2" xfId="49415" xr:uid="{00000000-0005-0000-0000-000012940000}"/>
    <cellStyle name="Normal 47 17 6 6 3" xfId="21842" xr:uid="{00000000-0005-0000-0000-000013940000}"/>
    <cellStyle name="Normal 47 17 6 6 3 2" xfId="43479" xr:uid="{00000000-0005-0000-0000-000014940000}"/>
    <cellStyle name="Normal 47 17 6 6 4" xfId="37492" xr:uid="{00000000-0005-0000-0000-000015940000}"/>
    <cellStyle name="Normal 47 17 6 7" xfId="24824" xr:uid="{00000000-0005-0000-0000-000016940000}"/>
    <cellStyle name="Normal 47 17 6 7 2" xfId="46444" xr:uid="{00000000-0005-0000-0000-000017940000}"/>
    <cellStyle name="Normal 47 17 6 8" xfId="18857" xr:uid="{00000000-0005-0000-0000-000018940000}"/>
    <cellStyle name="Normal 47 17 6 8 2" xfId="40499" xr:uid="{00000000-0005-0000-0000-000019940000}"/>
    <cellStyle name="Normal 47 17 6 9" xfId="31784" xr:uid="{00000000-0005-0000-0000-00001A940000}"/>
    <cellStyle name="Normal 47 17 7" xfId="8530" xr:uid="{00000000-0005-0000-0000-00001B940000}"/>
    <cellStyle name="Normal 47 17 7 2" xfId="13172" xr:uid="{00000000-0005-0000-0000-00001C940000}"/>
    <cellStyle name="Normal 47 17 7 2 2" xfId="14171" xr:uid="{00000000-0005-0000-0000-00001D940000}"/>
    <cellStyle name="Normal 47 17 7 2 2 2" xfId="17256" xr:uid="{00000000-0005-0000-0000-00001E940000}"/>
    <cellStyle name="Normal 47 17 7 2 2 2 2" xfId="29225" xr:uid="{00000000-0005-0000-0000-00001F940000}"/>
    <cellStyle name="Normal 47 17 7 2 2 2 2 2" xfId="50831" xr:uid="{00000000-0005-0000-0000-000020940000}"/>
    <cellStyle name="Normal 47 17 7 2 2 2 3" xfId="23258" xr:uid="{00000000-0005-0000-0000-000021940000}"/>
    <cellStyle name="Normal 47 17 7 2 2 2 3 2" xfId="44895" xr:uid="{00000000-0005-0000-0000-000022940000}"/>
    <cellStyle name="Normal 47 17 7 2 2 2 4" xfId="38911" xr:uid="{00000000-0005-0000-0000-000023940000}"/>
    <cellStyle name="Normal 47 17 7 2 2 3" xfId="26243" xr:uid="{00000000-0005-0000-0000-000024940000}"/>
    <cellStyle name="Normal 47 17 7 2 2 3 2" xfId="47857" xr:uid="{00000000-0005-0000-0000-000025940000}"/>
    <cellStyle name="Normal 47 17 7 2 2 4" xfId="20276" xr:uid="{00000000-0005-0000-0000-000026940000}"/>
    <cellStyle name="Normal 47 17 7 2 2 4 2" xfId="41918" xr:uid="{00000000-0005-0000-0000-000027940000}"/>
    <cellStyle name="Normal 47 17 7 2 2 5" xfId="35908" xr:uid="{00000000-0005-0000-0000-000028940000}"/>
    <cellStyle name="Normal 47 17 7 2 3" xfId="15145" xr:uid="{00000000-0005-0000-0000-000029940000}"/>
    <cellStyle name="Normal 47 17 7 2 3 2" xfId="18230" xr:uid="{00000000-0005-0000-0000-00002A940000}"/>
    <cellStyle name="Normal 47 17 7 2 3 2 2" xfId="30197" xr:uid="{00000000-0005-0000-0000-00002B940000}"/>
    <cellStyle name="Normal 47 17 7 2 3 2 2 2" xfId="51803" xr:uid="{00000000-0005-0000-0000-00002C940000}"/>
    <cellStyle name="Normal 47 17 7 2 3 2 3" xfId="24230" xr:uid="{00000000-0005-0000-0000-00002D940000}"/>
    <cellStyle name="Normal 47 17 7 2 3 2 3 2" xfId="45867" xr:uid="{00000000-0005-0000-0000-00002E940000}"/>
    <cellStyle name="Normal 47 17 7 2 3 2 4" xfId="39885" xr:uid="{00000000-0005-0000-0000-00002F940000}"/>
    <cellStyle name="Normal 47 17 7 2 3 3" xfId="27215" xr:uid="{00000000-0005-0000-0000-000030940000}"/>
    <cellStyle name="Normal 47 17 7 2 3 3 2" xfId="48829" xr:uid="{00000000-0005-0000-0000-000031940000}"/>
    <cellStyle name="Normal 47 17 7 2 3 4" xfId="21248" xr:uid="{00000000-0005-0000-0000-000032940000}"/>
    <cellStyle name="Normal 47 17 7 2 3 4 2" xfId="42890" xr:uid="{00000000-0005-0000-0000-000033940000}"/>
    <cellStyle name="Normal 47 17 7 2 3 5" xfId="36882" xr:uid="{00000000-0005-0000-0000-000034940000}"/>
    <cellStyle name="Normal 47 17 7 2 4" xfId="16279" xr:uid="{00000000-0005-0000-0000-000035940000}"/>
    <cellStyle name="Normal 47 17 7 2 4 2" xfId="28249" xr:uid="{00000000-0005-0000-0000-000036940000}"/>
    <cellStyle name="Normal 47 17 7 2 4 2 2" xfId="49855" xr:uid="{00000000-0005-0000-0000-000037940000}"/>
    <cellStyle name="Normal 47 17 7 2 4 3" xfId="22282" xr:uid="{00000000-0005-0000-0000-000038940000}"/>
    <cellStyle name="Normal 47 17 7 2 4 3 2" xfId="43919" xr:uid="{00000000-0005-0000-0000-000039940000}"/>
    <cellStyle name="Normal 47 17 7 2 4 4" xfId="37934" xr:uid="{00000000-0005-0000-0000-00003A940000}"/>
    <cellStyle name="Normal 47 17 7 2 5" xfId="25267" xr:uid="{00000000-0005-0000-0000-00003B940000}"/>
    <cellStyle name="Normal 47 17 7 2 5 2" xfId="46884" xr:uid="{00000000-0005-0000-0000-00003C940000}"/>
    <cellStyle name="Normal 47 17 7 2 6" xfId="19300" xr:uid="{00000000-0005-0000-0000-00003D940000}"/>
    <cellStyle name="Normal 47 17 7 2 6 2" xfId="40942" xr:uid="{00000000-0005-0000-0000-00003E940000}"/>
    <cellStyle name="Normal 47 17 7 2 7" xfId="34928" xr:uid="{00000000-0005-0000-0000-00003F940000}"/>
    <cellStyle name="Normal 47 17 7 3" xfId="13492" xr:uid="{00000000-0005-0000-0000-000040940000}"/>
    <cellStyle name="Normal 47 17 7 3 2" xfId="14491" xr:uid="{00000000-0005-0000-0000-000041940000}"/>
    <cellStyle name="Normal 47 17 7 3 2 2" xfId="17576" xr:uid="{00000000-0005-0000-0000-000042940000}"/>
    <cellStyle name="Normal 47 17 7 3 2 2 2" xfId="29545" xr:uid="{00000000-0005-0000-0000-000043940000}"/>
    <cellStyle name="Normal 47 17 7 3 2 2 2 2" xfId="51151" xr:uid="{00000000-0005-0000-0000-000044940000}"/>
    <cellStyle name="Normal 47 17 7 3 2 2 3" xfId="23578" xr:uid="{00000000-0005-0000-0000-000045940000}"/>
    <cellStyle name="Normal 47 17 7 3 2 2 3 2" xfId="45215" xr:uid="{00000000-0005-0000-0000-000046940000}"/>
    <cellStyle name="Normal 47 17 7 3 2 2 4" xfId="39231" xr:uid="{00000000-0005-0000-0000-000047940000}"/>
    <cellStyle name="Normal 47 17 7 3 2 3" xfId="26563" xr:uid="{00000000-0005-0000-0000-000048940000}"/>
    <cellStyle name="Normal 47 17 7 3 2 3 2" xfId="48177" xr:uid="{00000000-0005-0000-0000-000049940000}"/>
    <cellStyle name="Normal 47 17 7 3 2 4" xfId="20596" xr:uid="{00000000-0005-0000-0000-00004A940000}"/>
    <cellStyle name="Normal 47 17 7 3 2 4 2" xfId="42238" xr:uid="{00000000-0005-0000-0000-00004B940000}"/>
    <cellStyle name="Normal 47 17 7 3 2 5" xfId="36228" xr:uid="{00000000-0005-0000-0000-00004C940000}"/>
    <cellStyle name="Normal 47 17 7 3 3" xfId="15465" xr:uid="{00000000-0005-0000-0000-00004D940000}"/>
    <cellStyle name="Normal 47 17 7 3 3 2" xfId="18550" xr:uid="{00000000-0005-0000-0000-00004E940000}"/>
    <cellStyle name="Normal 47 17 7 3 3 2 2" xfId="30517" xr:uid="{00000000-0005-0000-0000-00004F940000}"/>
    <cellStyle name="Normal 47 17 7 3 3 2 2 2" xfId="52123" xr:uid="{00000000-0005-0000-0000-000050940000}"/>
    <cellStyle name="Normal 47 17 7 3 3 2 3" xfId="24550" xr:uid="{00000000-0005-0000-0000-000051940000}"/>
    <cellStyle name="Normal 47 17 7 3 3 2 3 2" xfId="46187" xr:uid="{00000000-0005-0000-0000-000052940000}"/>
    <cellStyle name="Normal 47 17 7 3 3 2 4" xfId="40205" xr:uid="{00000000-0005-0000-0000-000053940000}"/>
    <cellStyle name="Normal 47 17 7 3 3 3" xfId="27535" xr:uid="{00000000-0005-0000-0000-000054940000}"/>
    <cellStyle name="Normal 47 17 7 3 3 3 2" xfId="49149" xr:uid="{00000000-0005-0000-0000-000055940000}"/>
    <cellStyle name="Normal 47 17 7 3 3 4" xfId="21568" xr:uid="{00000000-0005-0000-0000-000056940000}"/>
    <cellStyle name="Normal 47 17 7 3 3 4 2" xfId="43210" xr:uid="{00000000-0005-0000-0000-000057940000}"/>
    <cellStyle name="Normal 47 17 7 3 3 5" xfId="37202" xr:uid="{00000000-0005-0000-0000-000058940000}"/>
    <cellStyle name="Normal 47 17 7 3 4" xfId="16599" xr:uid="{00000000-0005-0000-0000-000059940000}"/>
    <cellStyle name="Normal 47 17 7 3 4 2" xfId="28569" xr:uid="{00000000-0005-0000-0000-00005A940000}"/>
    <cellStyle name="Normal 47 17 7 3 4 2 2" xfId="50175" xr:uid="{00000000-0005-0000-0000-00005B940000}"/>
    <cellStyle name="Normal 47 17 7 3 4 3" xfId="22602" xr:uid="{00000000-0005-0000-0000-00005C940000}"/>
    <cellStyle name="Normal 47 17 7 3 4 3 2" xfId="44239" xr:uid="{00000000-0005-0000-0000-00005D940000}"/>
    <cellStyle name="Normal 47 17 7 3 4 4" xfId="38254" xr:uid="{00000000-0005-0000-0000-00005E940000}"/>
    <cellStyle name="Normal 47 17 7 3 5" xfId="25587" xr:uid="{00000000-0005-0000-0000-00005F940000}"/>
    <cellStyle name="Normal 47 17 7 3 5 2" xfId="47204" xr:uid="{00000000-0005-0000-0000-000060940000}"/>
    <cellStyle name="Normal 47 17 7 3 6" xfId="19620" xr:uid="{00000000-0005-0000-0000-000061940000}"/>
    <cellStyle name="Normal 47 17 7 3 6 2" xfId="41262" xr:uid="{00000000-0005-0000-0000-000062940000}"/>
    <cellStyle name="Normal 47 17 7 3 7" xfId="35248" xr:uid="{00000000-0005-0000-0000-000063940000}"/>
    <cellStyle name="Normal 47 17 7 4" xfId="13850" xr:uid="{00000000-0005-0000-0000-000064940000}"/>
    <cellStyle name="Normal 47 17 7 4 2" xfId="16936" xr:uid="{00000000-0005-0000-0000-000065940000}"/>
    <cellStyle name="Normal 47 17 7 4 2 2" xfId="28905" xr:uid="{00000000-0005-0000-0000-000066940000}"/>
    <cellStyle name="Normal 47 17 7 4 2 2 2" xfId="50511" xr:uid="{00000000-0005-0000-0000-000067940000}"/>
    <cellStyle name="Normal 47 17 7 4 2 3" xfId="22938" xr:uid="{00000000-0005-0000-0000-000068940000}"/>
    <cellStyle name="Normal 47 17 7 4 2 3 2" xfId="44575" xr:uid="{00000000-0005-0000-0000-000069940000}"/>
    <cellStyle name="Normal 47 17 7 4 2 4" xfId="38591" xr:uid="{00000000-0005-0000-0000-00006A940000}"/>
    <cellStyle name="Normal 47 17 7 4 3" xfId="25923" xr:uid="{00000000-0005-0000-0000-00006B940000}"/>
    <cellStyle name="Normal 47 17 7 4 3 2" xfId="47537" xr:uid="{00000000-0005-0000-0000-00006C940000}"/>
    <cellStyle name="Normal 47 17 7 4 4" xfId="19956" xr:uid="{00000000-0005-0000-0000-00006D940000}"/>
    <cellStyle name="Normal 47 17 7 4 4 2" xfId="41598" xr:uid="{00000000-0005-0000-0000-00006E940000}"/>
    <cellStyle name="Normal 47 17 7 4 5" xfId="35587" xr:uid="{00000000-0005-0000-0000-00006F940000}"/>
    <cellStyle name="Normal 47 17 7 5" xfId="14824" xr:uid="{00000000-0005-0000-0000-000070940000}"/>
    <cellStyle name="Normal 47 17 7 5 2" xfId="17909" xr:uid="{00000000-0005-0000-0000-000071940000}"/>
    <cellStyle name="Normal 47 17 7 5 2 2" xfId="29877" xr:uid="{00000000-0005-0000-0000-000072940000}"/>
    <cellStyle name="Normal 47 17 7 5 2 2 2" xfId="51483" xr:uid="{00000000-0005-0000-0000-000073940000}"/>
    <cellStyle name="Normal 47 17 7 5 2 3" xfId="23910" xr:uid="{00000000-0005-0000-0000-000074940000}"/>
    <cellStyle name="Normal 47 17 7 5 2 3 2" xfId="45547" xr:uid="{00000000-0005-0000-0000-000075940000}"/>
    <cellStyle name="Normal 47 17 7 5 2 4" xfId="39564" xr:uid="{00000000-0005-0000-0000-000076940000}"/>
    <cellStyle name="Normal 47 17 7 5 3" xfId="26895" xr:uid="{00000000-0005-0000-0000-000077940000}"/>
    <cellStyle name="Normal 47 17 7 5 3 2" xfId="48509" xr:uid="{00000000-0005-0000-0000-000078940000}"/>
    <cellStyle name="Normal 47 17 7 5 4" xfId="20928" xr:uid="{00000000-0005-0000-0000-000079940000}"/>
    <cellStyle name="Normal 47 17 7 5 4 2" xfId="42570" xr:uid="{00000000-0005-0000-0000-00007A940000}"/>
    <cellStyle name="Normal 47 17 7 5 5" xfId="36561" xr:uid="{00000000-0005-0000-0000-00007B940000}"/>
    <cellStyle name="Normal 47 17 7 6" xfId="15937" xr:uid="{00000000-0005-0000-0000-00007C940000}"/>
    <cellStyle name="Normal 47 17 7 6 2" xfId="27909" xr:uid="{00000000-0005-0000-0000-00007D940000}"/>
    <cellStyle name="Normal 47 17 7 6 2 2" xfId="49515" xr:uid="{00000000-0005-0000-0000-00007E940000}"/>
    <cellStyle name="Normal 47 17 7 6 3" xfId="21942" xr:uid="{00000000-0005-0000-0000-00007F940000}"/>
    <cellStyle name="Normal 47 17 7 6 3 2" xfId="43579" xr:uid="{00000000-0005-0000-0000-000080940000}"/>
    <cellStyle name="Normal 47 17 7 6 4" xfId="37592" xr:uid="{00000000-0005-0000-0000-000081940000}"/>
    <cellStyle name="Normal 47 17 7 7" xfId="24924" xr:uid="{00000000-0005-0000-0000-000082940000}"/>
    <cellStyle name="Normal 47 17 7 7 2" xfId="46544" xr:uid="{00000000-0005-0000-0000-000083940000}"/>
    <cellStyle name="Normal 47 17 7 8" xfId="18957" xr:uid="{00000000-0005-0000-0000-000084940000}"/>
    <cellStyle name="Normal 47 17 7 8 2" xfId="40599" xr:uid="{00000000-0005-0000-0000-000085940000}"/>
    <cellStyle name="Normal 47 17 7 9" xfId="31998" xr:uid="{00000000-0005-0000-0000-000086940000}"/>
    <cellStyle name="Normal 47 17 8" xfId="12914" xr:uid="{00000000-0005-0000-0000-000087940000}"/>
    <cellStyle name="Normal 47 17 8 2" xfId="13913" xr:uid="{00000000-0005-0000-0000-000088940000}"/>
    <cellStyle name="Normal 47 17 8 2 2" xfId="16998" xr:uid="{00000000-0005-0000-0000-000089940000}"/>
    <cellStyle name="Normal 47 17 8 2 2 2" xfId="28967" xr:uid="{00000000-0005-0000-0000-00008A940000}"/>
    <cellStyle name="Normal 47 17 8 2 2 2 2" xfId="50573" xr:uid="{00000000-0005-0000-0000-00008B940000}"/>
    <cellStyle name="Normal 47 17 8 2 2 3" xfId="23000" xr:uid="{00000000-0005-0000-0000-00008C940000}"/>
    <cellStyle name="Normal 47 17 8 2 2 3 2" xfId="44637" xr:uid="{00000000-0005-0000-0000-00008D940000}"/>
    <cellStyle name="Normal 47 17 8 2 2 4" xfId="38653" xr:uid="{00000000-0005-0000-0000-00008E940000}"/>
    <cellStyle name="Normal 47 17 8 2 3" xfId="25985" xr:uid="{00000000-0005-0000-0000-00008F940000}"/>
    <cellStyle name="Normal 47 17 8 2 3 2" xfId="47599" xr:uid="{00000000-0005-0000-0000-000090940000}"/>
    <cellStyle name="Normal 47 17 8 2 4" xfId="20018" xr:uid="{00000000-0005-0000-0000-000091940000}"/>
    <cellStyle name="Normal 47 17 8 2 4 2" xfId="41660" xr:uid="{00000000-0005-0000-0000-000092940000}"/>
    <cellStyle name="Normal 47 17 8 2 5" xfId="35650" xr:uid="{00000000-0005-0000-0000-000093940000}"/>
    <cellStyle name="Normal 47 17 8 3" xfId="14887" xr:uid="{00000000-0005-0000-0000-000094940000}"/>
    <cellStyle name="Normal 47 17 8 3 2" xfId="17972" xr:uid="{00000000-0005-0000-0000-000095940000}"/>
    <cellStyle name="Normal 47 17 8 3 2 2" xfId="29939" xr:uid="{00000000-0005-0000-0000-000096940000}"/>
    <cellStyle name="Normal 47 17 8 3 2 2 2" xfId="51545" xr:uid="{00000000-0005-0000-0000-000097940000}"/>
    <cellStyle name="Normal 47 17 8 3 2 3" xfId="23972" xr:uid="{00000000-0005-0000-0000-000098940000}"/>
    <cellStyle name="Normal 47 17 8 3 2 3 2" xfId="45609" xr:uid="{00000000-0005-0000-0000-000099940000}"/>
    <cellStyle name="Normal 47 17 8 3 2 4" xfId="39627" xr:uid="{00000000-0005-0000-0000-00009A940000}"/>
    <cellStyle name="Normal 47 17 8 3 3" xfId="26957" xr:uid="{00000000-0005-0000-0000-00009B940000}"/>
    <cellStyle name="Normal 47 17 8 3 3 2" xfId="48571" xr:uid="{00000000-0005-0000-0000-00009C940000}"/>
    <cellStyle name="Normal 47 17 8 3 4" xfId="20990" xr:uid="{00000000-0005-0000-0000-00009D940000}"/>
    <cellStyle name="Normal 47 17 8 3 4 2" xfId="42632" xr:uid="{00000000-0005-0000-0000-00009E940000}"/>
    <cellStyle name="Normal 47 17 8 3 5" xfId="36624" xr:uid="{00000000-0005-0000-0000-00009F940000}"/>
    <cellStyle name="Normal 47 17 8 4" xfId="16021" xr:uid="{00000000-0005-0000-0000-0000A0940000}"/>
    <cellStyle name="Normal 47 17 8 4 2" xfId="27991" xr:uid="{00000000-0005-0000-0000-0000A1940000}"/>
    <cellStyle name="Normal 47 17 8 4 2 2" xfId="49597" xr:uid="{00000000-0005-0000-0000-0000A2940000}"/>
    <cellStyle name="Normal 47 17 8 4 3" xfId="22024" xr:uid="{00000000-0005-0000-0000-0000A3940000}"/>
    <cellStyle name="Normal 47 17 8 4 3 2" xfId="43661" xr:uid="{00000000-0005-0000-0000-0000A4940000}"/>
    <cellStyle name="Normal 47 17 8 4 4" xfId="37676" xr:uid="{00000000-0005-0000-0000-0000A5940000}"/>
    <cellStyle name="Normal 47 17 8 5" xfId="25009" xr:uid="{00000000-0005-0000-0000-0000A6940000}"/>
    <cellStyle name="Normal 47 17 8 5 2" xfId="46626" xr:uid="{00000000-0005-0000-0000-0000A7940000}"/>
    <cellStyle name="Normal 47 17 8 6" xfId="19042" xr:uid="{00000000-0005-0000-0000-0000A8940000}"/>
    <cellStyle name="Normal 47 17 8 6 2" xfId="40684" xr:uid="{00000000-0005-0000-0000-0000A9940000}"/>
    <cellStyle name="Normal 47 17 8 7" xfId="34670" xr:uid="{00000000-0005-0000-0000-0000AA940000}"/>
    <cellStyle name="Normal 47 17 9" xfId="13234" xr:uid="{00000000-0005-0000-0000-0000AB940000}"/>
    <cellStyle name="Normal 47 17 9 2" xfId="14233" xr:uid="{00000000-0005-0000-0000-0000AC940000}"/>
    <cellStyle name="Normal 47 17 9 2 2" xfId="17318" xr:uid="{00000000-0005-0000-0000-0000AD940000}"/>
    <cellStyle name="Normal 47 17 9 2 2 2" xfId="29287" xr:uid="{00000000-0005-0000-0000-0000AE940000}"/>
    <cellStyle name="Normal 47 17 9 2 2 2 2" xfId="50893" xr:uid="{00000000-0005-0000-0000-0000AF940000}"/>
    <cellStyle name="Normal 47 17 9 2 2 3" xfId="23320" xr:uid="{00000000-0005-0000-0000-0000B0940000}"/>
    <cellStyle name="Normal 47 17 9 2 2 3 2" xfId="44957" xr:uid="{00000000-0005-0000-0000-0000B1940000}"/>
    <cellStyle name="Normal 47 17 9 2 2 4" xfId="38973" xr:uid="{00000000-0005-0000-0000-0000B2940000}"/>
    <cellStyle name="Normal 47 17 9 2 3" xfId="26305" xr:uid="{00000000-0005-0000-0000-0000B3940000}"/>
    <cellStyle name="Normal 47 17 9 2 3 2" xfId="47919" xr:uid="{00000000-0005-0000-0000-0000B4940000}"/>
    <cellStyle name="Normal 47 17 9 2 4" xfId="20338" xr:uid="{00000000-0005-0000-0000-0000B5940000}"/>
    <cellStyle name="Normal 47 17 9 2 4 2" xfId="41980" xr:uid="{00000000-0005-0000-0000-0000B6940000}"/>
    <cellStyle name="Normal 47 17 9 2 5" xfId="35970" xr:uid="{00000000-0005-0000-0000-0000B7940000}"/>
    <cellStyle name="Normal 47 17 9 3" xfId="15207" xr:uid="{00000000-0005-0000-0000-0000B8940000}"/>
    <cellStyle name="Normal 47 17 9 3 2" xfId="18292" xr:uid="{00000000-0005-0000-0000-0000B9940000}"/>
    <cellStyle name="Normal 47 17 9 3 2 2" xfId="30259" xr:uid="{00000000-0005-0000-0000-0000BA940000}"/>
    <cellStyle name="Normal 47 17 9 3 2 2 2" xfId="51865" xr:uid="{00000000-0005-0000-0000-0000BB940000}"/>
    <cellStyle name="Normal 47 17 9 3 2 3" xfId="24292" xr:uid="{00000000-0005-0000-0000-0000BC940000}"/>
    <cellStyle name="Normal 47 17 9 3 2 3 2" xfId="45929" xr:uid="{00000000-0005-0000-0000-0000BD940000}"/>
    <cellStyle name="Normal 47 17 9 3 2 4" xfId="39947" xr:uid="{00000000-0005-0000-0000-0000BE940000}"/>
    <cellStyle name="Normal 47 17 9 3 3" xfId="27277" xr:uid="{00000000-0005-0000-0000-0000BF940000}"/>
    <cellStyle name="Normal 47 17 9 3 3 2" xfId="48891" xr:uid="{00000000-0005-0000-0000-0000C0940000}"/>
    <cellStyle name="Normal 47 17 9 3 4" xfId="21310" xr:uid="{00000000-0005-0000-0000-0000C1940000}"/>
    <cellStyle name="Normal 47 17 9 3 4 2" xfId="42952" xr:uid="{00000000-0005-0000-0000-0000C2940000}"/>
    <cellStyle name="Normal 47 17 9 3 5" xfId="36944" xr:uid="{00000000-0005-0000-0000-0000C3940000}"/>
    <cellStyle name="Normal 47 17 9 4" xfId="16341" xr:uid="{00000000-0005-0000-0000-0000C4940000}"/>
    <cellStyle name="Normal 47 17 9 4 2" xfId="28311" xr:uid="{00000000-0005-0000-0000-0000C5940000}"/>
    <cellStyle name="Normal 47 17 9 4 2 2" xfId="49917" xr:uid="{00000000-0005-0000-0000-0000C6940000}"/>
    <cellStyle name="Normal 47 17 9 4 3" xfId="22344" xr:uid="{00000000-0005-0000-0000-0000C7940000}"/>
    <cellStyle name="Normal 47 17 9 4 3 2" xfId="43981" xr:uid="{00000000-0005-0000-0000-0000C8940000}"/>
    <cellStyle name="Normal 47 17 9 4 4" xfId="37996" xr:uid="{00000000-0005-0000-0000-0000C9940000}"/>
    <cellStyle name="Normal 47 17 9 5" xfId="25329" xr:uid="{00000000-0005-0000-0000-0000CA940000}"/>
    <cellStyle name="Normal 47 17 9 5 2" xfId="46946" xr:uid="{00000000-0005-0000-0000-0000CB940000}"/>
    <cellStyle name="Normal 47 17 9 6" xfId="19362" xr:uid="{00000000-0005-0000-0000-0000CC940000}"/>
    <cellStyle name="Normal 47 17 9 6 2" xfId="41004" xr:uid="{00000000-0005-0000-0000-0000CD940000}"/>
    <cellStyle name="Normal 47 17 9 7" xfId="34990" xr:uid="{00000000-0005-0000-0000-0000CE940000}"/>
    <cellStyle name="Normal 47 18" xfId="5747" xr:uid="{00000000-0005-0000-0000-0000CF940000}"/>
    <cellStyle name="Normal 47 18 10" xfId="13592" xr:uid="{00000000-0005-0000-0000-0000D0940000}"/>
    <cellStyle name="Normal 47 18 10 2" xfId="16678" xr:uid="{00000000-0005-0000-0000-0000D1940000}"/>
    <cellStyle name="Normal 47 18 10 2 2" xfId="28648" xr:uid="{00000000-0005-0000-0000-0000D2940000}"/>
    <cellStyle name="Normal 47 18 10 2 2 2" xfId="50254" xr:uid="{00000000-0005-0000-0000-0000D3940000}"/>
    <cellStyle name="Normal 47 18 10 2 3" xfId="22681" xr:uid="{00000000-0005-0000-0000-0000D4940000}"/>
    <cellStyle name="Normal 47 18 10 2 3 2" xfId="44318" xr:uid="{00000000-0005-0000-0000-0000D5940000}"/>
    <cellStyle name="Normal 47 18 10 2 4" xfId="38333" xr:uid="{00000000-0005-0000-0000-0000D6940000}"/>
    <cellStyle name="Normal 47 18 10 3" xfId="25666" xr:uid="{00000000-0005-0000-0000-0000D7940000}"/>
    <cellStyle name="Normal 47 18 10 3 2" xfId="47280" xr:uid="{00000000-0005-0000-0000-0000D8940000}"/>
    <cellStyle name="Normal 47 18 10 4" xfId="19699" xr:uid="{00000000-0005-0000-0000-0000D9940000}"/>
    <cellStyle name="Normal 47 18 10 4 2" xfId="41341" xr:uid="{00000000-0005-0000-0000-0000DA940000}"/>
    <cellStyle name="Normal 47 18 10 5" xfId="35329" xr:uid="{00000000-0005-0000-0000-0000DB940000}"/>
    <cellStyle name="Normal 47 18 11" xfId="14567" xr:uid="{00000000-0005-0000-0000-0000DC940000}"/>
    <cellStyle name="Normal 47 18 11 2" xfId="17652" xr:uid="{00000000-0005-0000-0000-0000DD940000}"/>
    <cellStyle name="Normal 47 18 11 2 2" xfId="29620" xr:uid="{00000000-0005-0000-0000-0000DE940000}"/>
    <cellStyle name="Normal 47 18 11 2 2 2" xfId="51226" xr:uid="{00000000-0005-0000-0000-0000DF940000}"/>
    <cellStyle name="Normal 47 18 11 2 3" xfId="23653" xr:uid="{00000000-0005-0000-0000-0000E0940000}"/>
    <cellStyle name="Normal 47 18 11 2 3 2" xfId="45290" xr:uid="{00000000-0005-0000-0000-0000E1940000}"/>
    <cellStyle name="Normal 47 18 11 2 4" xfId="39307" xr:uid="{00000000-0005-0000-0000-0000E2940000}"/>
    <cellStyle name="Normal 47 18 11 3" xfId="26638" xr:uid="{00000000-0005-0000-0000-0000E3940000}"/>
    <cellStyle name="Normal 47 18 11 3 2" xfId="48252" xr:uid="{00000000-0005-0000-0000-0000E4940000}"/>
    <cellStyle name="Normal 47 18 11 4" xfId="20671" xr:uid="{00000000-0005-0000-0000-0000E5940000}"/>
    <cellStyle name="Normal 47 18 11 4 2" xfId="42313" xr:uid="{00000000-0005-0000-0000-0000E6940000}"/>
    <cellStyle name="Normal 47 18 11 5" xfId="36304" xr:uid="{00000000-0005-0000-0000-0000E7940000}"/>
    <cellStyle name="Normal 47 18 12" xfId="15680" xr:uid="{00000000-0005-0000-0000-0000E8940000}"/>
    <cellStyle name="Normal 47 18 12 2" xfId="27652" xr:uid="{00000000-0005-0000-0000-0000E9940000}"/>
    <cellStyle name="Normal 47 18 12 2 2" xfId="49258" xr:uid="{00000000-0005-0000-0000-0000EA940000}"/>
    <cellStyle name="Normal 47 18 12 3" xfId="21685" xr:uid="{00000000-0005-0000-0000-0000EB940000}"/>
    <cellStyle name="Normal 47 18 12 3 2" xfId="43322" xr:uid="{00000000-0005-0000-0000-0000EC940000}"/>
    <cellStyle name="Normal 47 18 12 4" xfId="37335" xr:uid="{00000000-0005-0000-0000-0000ED940000}"/>
    <cellStyle name="Normal 47 18 13" xfId="24667" xr:uid="{00000000-0005-0000-0000-0000EE940000}"/>
    <cellStyle name="Normal 47 18 13 2" xfId="46287" xr:uid="{00000000-0005-0000-0000-0000EF940000}"/>
    <cellStyle name="Normal 47 18 14" xfId="18700" xr:uid="{00000000-0005-0000-0000-0000F0940000}"/>
    <cellStyle name="Normal 47 18 14 2" xfId="40342" xr:uid="{00000000-0005-0000-0000-0000F1940000}"/>
    <cellStyle name="Normal 47 18 15" xfId="31265" xr:uid="{00000000-0005-0000-0000-0000F2940000}"/>
    <cellStyle name="Normal 47 18 2" xfId="7314" xr:uid="{00000000-0005-0000-0000-0000F3940000}"/>
    <cellStyle name="Normal 47 18 2 2" xfId="13004" xr:uid="{00000000-0005-0000-0000-0000F4940000}"/>
    <cellStyle name="Normal 47 18 2 2 2" xfId="14003" xr:uid="{00000000-0005-0000-0000-0000F5940000}"/>
    <cellStyle name="Normal 47 18 2 2 2 2" xfId="17088" xr:uid="{00000000-0005-0000-0000-0000F6940000}"/>
    <cellStyle name="Normal 47 18 2 2 2 2 2" xfId="29057" xr:uid="{00000000-0005-0000-0000-0000F7940000}"/>
    <cellStyle name="Normal 47 18 2 2 2 2 2 2" xfId="50663" xr:uid="{00000000-0005-0000-0000-0000F8940000}"/>
    <cellStyle name="Normal 47 18 2 2 2 2 3" xfId="23090" xr:uid="{00000000-0005-0000-0000-0000F9940000}"/>
    <cellStyle name="Normal 47 18 2 2 2 2 3 2" xfId="44727" xr:uid="{00000000-0005-0000-0000-0000FA940000}"/>
    <cellStyle name="Normal 47 18 2 2 2 2 4" xfId="38743" xr:uid="{00000000-0005-0000-0000-0000FB940000}"/>
    <cellStyle name="Normal 47 18 2 2 2 3" xfId="26075" xr:uid="{00000000-0005-0000-0000-0000FC940000}"/>
    <cellStyle name="Normal 47 18 2 2 2 3 2" xfId="47689" xr:uid="{00000000-0005-0000-0000-0000FD940000}"/>
    <cellStyle name="Normal 47 18 2 2 2 4" xfId="20108" xr:uid="{00000000-0005-0000-0000-0000FE940000}"/>
    <cellStyle name="Normal 47 18 2 2 2 4 2" xfId="41750" xr:uid="{00000000-0005-0000-0000-0000FF940000}"/>
    <cellStyle name="Normal 47 18 2 2 2 5" xfId="35740" xr:uid="{00000000-0005-0000-0000-000000950000}"/>
    <cellStyle name="Normal 47 18 2 2 3" xfId="14977" xr:uid="{00000000-0005-0000-0000-000001950000}"/>
    <cellStyle name="Normal 47 18 2 2 3 2" xfId="18062" xr:uid="{00000000-0005-0000-0000-000002950000}"/>
    <cellStyle name="Normal 47 18 2 2 3 2 2" xfId="30029" xr:uid="{00000000-0005-0000-0000-000003950000}"/>
    <cellStyle name="Normal 47 18 2 2 3 2 2 2" xfId="51635" xr:uid="{00000000-0005-0000-0000-000004950000}"/>
    <cellStyle name="Normal 47 18 2 2 3 2 3" xfId="24062" xr:uid="{00000000-0005-0000-0000-000005950000}"/>
    <cellStyle name="Normal 47 18 2 2 3 2 3 2" xfId="45699" xr:uid="{00000000-0005-0000-0000-000006950000}"/>
    <cellStyle name="Normal 47 18 2 2 3 2 4" xfId="39717" xr:uid="{00000000-0005-0000-0000-000007950000}"/>
    <cellStyle name="Normal 47 18 2 2 3 3" xfId="27047" xr:uid="{00000000-0005-0000-0000-000008950000}"/>
    <cellStyle name="Normal 47 18 2 2 3 3 2" xfId="48661" xr:uid="{00000000-0005-0000-0000-000009950000}"/>
    <cellStyle name="Normal 47 18 2 2 3 4" xfId="21080" xr:uid="{00000000-0005-0000-0000-00000A950000}"/>
    <cellStyle name="Normal 47 18 2 2 3 4 2" xfId="42722" xr:uid="{00000000-0005-0000-0000-00000B950000}"/>
    <cellStyle name="Normal 47 18 2 2 3 5" xfId="36714" xr:uid="{00000000-0005-0000-0000-00000C950000}"/>
    <cellStyle name="Normal 47 18 2 2 4" xfId="16111" xr:uid="{00000000-0005-0000-0000-00000D950000}"/>
    <cellStyle name="Normal 47 18 2 2 4 2" xfId="28081" xr:uid="{00000000-0005-0000-0000-00000E950000}"/>
    <cellStyle name="Normal 47 18 2 2 4 2 2" xfId="49687" xr:uid="{00000000-0005-0000-0000-00000F950000}"/>
    <cellStyle name="Normal 47 18 2 2 4 3" xfId="22114" xr:uid="{00000000-0005-0000-0000-000010950000}"/>
    <cellStyle name="Normal 47 18 2 2 4 3 2" xfId="43751" xr:uid="{00000000-0005-0000-0000-000011950000}"/>
    <cellStyle name="Normal 47 18 2 2 4 4" xfId="37766" xr:uid="{00000000-0005-0000-0000-000012950000}"/>
    <cellStyle name="Normal 47 18 2 2 5" xfId="25099" xr:uid="{00000000-0005-0000-0000-000013950000}"/>
    <cellStyle name="Normal 47 18 2 2 5 2" xfId="46716" xr:uid="{00000000-0005-0000-0000-000014950000}"/>
    <cellStyle name="Normal 47 18 2 2 6" xfId="19132" xr:uid="{00000000-0005-0000-0000-000015950000}"/>
    <cellStyle name="Normal 47 18 2 2 6 2" xfId="40774" xr:uid="{00000000-0005-0000-0000-000016950000}"/>
    <cellStyle name="Normal 47 18 2 2 7" xfId="34760" xr:uid="{00000000-0005-0000-0000-000017950000}"/>
    <cellStyle name="Normal 47 18 2 3" xfId="13324" xr:uid="{00000000-0005-0000-0000-000018950000}"/>
    <cellStyle name="Normal 47 18 2 3 2" xfId="14323" xr:uid="{00000000-0005-0000-0000-000019950000}"/>
    <cellStyle name="Normal 47 18 2 3 2 2" xfId="17408" xr:uid="{00000000-0005-0000-0000-00001A950000}"/>
    <cellStyle name="Normal 47 18 2 3 2 2 2" xfId="29377" xr:uid="{00000000-0005-0000-0000-00001B950000}"/>
    <cellStyle name="Normal 47 18 2 3 2 2 2 2" xfId="50983" xr:uid="{00000000-0005-0000-0000-00001C950000}"/>
    <cellStyle name="Normal 47 18 2 3 2 2 3" xfId="23410" xr:uid="{00000000-0005-0000-0000-00001D950000}"/>
    <cellStyle name="Normal 47 18 2 3 2 2 3 2" xfId="45047" xr:uid="{00000000-0005-0000-0000-00001E950000}"/>
    <cellStyle name="Normal 47 18 2 3 2 2 4" xfId="39063" xr:uid="{00000000-0005-0000-0000-00001F950000}"/>
    <cellStyle name="Normal 47 18 2 3 2 3" xfId="26395" xr:uid="{00000000-0005-0000-0000-000020950000}"/>
    <cellStyle name="Normal 47 18 2 3 2 3 2" xfId="48009" xr:uid="{00000000-0005-0000-0000-000021950000}"/>
    <cellStyle name="Normal 47 18 2 3 2 4" xfId="20428" xr:uid="{00000000-0005-0000-0000-000022950000}"/>
    <cellStyle name="Normal 47 18 2 3 2 4 2" xfId="42070" xr:uid="{00000000-0005-0000-0000-000023950000}"/>
    <cellStyle name="Normal 47 18 2 3 2 5" xfId="36060" xr:uid="{00000000-0005-0000-0000-000024950000}"/>
    <cellStyle name="Normal 47 18 2 3 3" xfId="15297" xr:uid="{00000000-0005-0000-0000-000025950000}"/>
    <cellStyle name="Normal 47 18 2 3 3 2" xfId="18382" xr:uid="{00000000-0005-0000-0000-000026950000}"/>
    <cellStyle name="Normal 47 18 2 3 3 2 2" xfId="30349" xr:uid="{00000000-0005-0000-0000-000027950000}"/>
    <cellStyle name="Normal 47 18 2 3 3 2 2 2" xfId="51955" xr:uid="{00000000-0005-0000-0000-000028950000}"/>
    <cellStyle name="Normal 47 18 2 3 3 2 3" xfId="24382" xr:uid="{00000000-0005-0000-0000-000029950000}"/>
    <cellStyle name="Normal 47 18 2 3 3 2 3 2" xfId="46019" xr:uid="{00000000-0005-0000-0000-00002A950000}"/>
    <cellStyle name="Normal 47 18 2 3 3 2 4" xfId="40037" xr:uid="{00000000-0005-0000-0000-00002B950000}"/>
    <cellStyle name="Normal 47 18 2 3 3 3" xfId="27367" xr:uid="{00000000-0005-0000-0000-00002C950000}"/>
    <cellStyle name="Normal 47 18 2 3 3 3 2" xfId="48981" xr:uid="{00000000-0005-0000-0000-00002D950000}"/>
    <cellStyle name="Normal 47 18 2 3 3 4" xfId="21400" xr:uid="{00000000-0005-0000-0000-00002E950000}"/>
    <cellStyle name="Normal 47 18 2 3 3 4 2" xfId="43042" xr:uid="{00000000-0005-0000-0000-00002F950000}"/>
    <cellStyle name="Normal 47 18 2 3 3 5" xfId="37034" xr:uid="{00000000-0005-0000-0000-000030950000}"/>
    <cellStyle name="Normal 47 18 2 3 4" xfId="16431" xr:uid="{00000000-0005-0000-0000-000031950000}"/>
    <cellStyle name="Normal 47 18 2 3 4 2" xfId="28401" xr:uid="{00000000-0005-0000-0000-000032950000}"/>
    <cellStyle name="Normal 47 18 2 3 4 2 2" xfId="50007" xr:uid="{00000000-0005-0000-0000-000033950000}"/>
    <cellStyle name="Normal 47 18 2 3 4 3" xfId="22434" xr:uid="{00000000-0005-0000-0000-000034950000}"/>
    <cellStyle name="Normal 47 18 2 3 4 3 2" xfId="44071" xr:uid="{00000000-0005-0000-0000-000035950000}"/>
    <cellStyle name="Normal 47 18 2 3 4 4" xfId="38086" xr:uid="{00000000-0005-0000-0000-000036950000}"/>
    <cellStyle name="Normal 47 18 2 3 5" xfId="25419" xr:uid="{00000000-0005-0000-0000-000037950000}"/>
    <cellStyle name="Normal 47 18 2 3 5 2" xfId="47036" xr:uid="{00000000-0005-0000-0000-000038950000}"/>
    <cellStyle name="Normal 47 18 2 3 6" xfId="19452" xr:uid="{00000000-0005-0000-0000-000039950000}"/>
    <cellStyle name="Normal 47 18 2 3 6 2" xfId="41094" xr:uid="{00000000-0005-0000-0000-00003A950000}"/>
    <cellStyle name="Normal 47 18 2 3 7" xfId="35080" xr:uid="{00000000-0005-0000-0000-00003B950000}"/>
    <cellStyle name="Normal 47 18 2 4" xfId="13682" xr:uid="{00000000-0005-0000-0000-00003C950000}"/>
    <cellStyle name="Normal 47 18 2 4 2" xfId="16768" xr:uid="{00000000-0005-0000-0000-00003D950000}"/>
    <cellStyle name="Normal 47 18 2 4 2 2" xfId="28737" xr:uid="{00000000-0005-0000-0000-00003E950000}"/>
    <cellStyle name="Normal 47 18 2 4 2 2 2" xfId="50343" xr:uid="{00000000-0005-0000-0000-00003F950000}"/>
    <cellStyle name="Normal 47 18 2 4 2 3" xfId="22770" xr:uid="{00000000-0005-0000-0000-000040950000}"/>
    <cellStyle name="Normal 47 18 2 4 2 3 2" xfId="44407" xr:uid="{00000000-0005-0000-0000-000041950000}"/>
    <cellStyle name="Normal 47 18 2 4 2 4" xfId="38423" xr:uid="{00000000-0005-0000-0000-000042950000}"/>
    <cellStyle name="Normal 47 18 2 4 3" xfId="25755" xr:uid="{00000000-0005-0000-0000-000043950000}"/>
    <cellStyle name="Normal 47 18 2 4 3 2" xfId="47369" xr:uid="{00000000-0005-0000-0000-000044950000}"/>
    <cellStyle name="Normal 47 18 2 4 4" xfId="19788" xr:uid="{00000000-0005-0000-0000-000045950000}"/>
    <cellStyle name="Normal 47 18 2 4 4 2" xfId="41430" xr:uid="{00000000-0005-0000-0000-000046950000}"/>
    <cellStyle name="Normal 47 18 2 4 5" xfId="35419" xr:uid="{00000000-0005-0000-0000-000047950000}"/>
    <cellStyle name="Normal 47 18 2 5" xfId="14656" xr:uid="{00000000-0005-0000-0000-000048950000}"/>
    <cellStyle name="Normal 47 18 2 5 2" xfId="17741" xr:uid="{00000000-0005-0000-0000-000049950000}"/>
    <cellStyle name="Normal 47 18 2 5 2 2" xfId="29709" xr:uid="{00000000-0005-0000-0000-00004A950000}"/>
    <cellStyle name="Normal 47 18 2 5 2 2 2" xfId="51315" xr:uid="{00000000-0005-0000-0000-00004B950000}"/>
    <cellStyle name="Normal 47 18 2 5 2 3" xfId="23742" xr:uid="{00000000-0005-0000-0000-00004C950000}"/>
    <cellStyle name="Normal 47 18 2 5 2 3 2" xfId="45379" xr:uid="{00000000-0005-0000-0000-00004D950000}"/>
    <cellStyle name="Normal 47 18 2 5 2 4" xfId="39396" xr:uid="{00000000-0005-0000-0000-00004E950000}"/>
    <cellStyle name="Normal 47 18 2 5 3" xfId="26727" xr:uid="{00000000-0005-0000-0000-00004F950000}"/>
    <cellStyle name="Normal 47 18 2 5 3 2" xfId="48341" xr:uid="{00000000-0005-0000-0000-000050950000}"/>
    <cellStyle name="Normal 47 18 2 5 4" xfId="20760" xr:uid="{00000000-0005-0000-0000-000051950000}"/>
    <cellStyle name="Normal 47 18 2 5 4 2" xfId="42402" xr:uid="{00000000-0005-0000-0000-000052950000}"/>
    <cellStyle name="Normal 47 18 2 5 5" xfId="36393" xr:uid="{00000000-0005-0000-0000-000053950000}"/>
    <cellStyle name="Normal 47 18 2 6" xfId="15769" xr:uid="{00000000-0005-0000-0000-000054950000}"/>
    <cellStyle name="Normal 47 18 2 6 2" xfId="27741" xr:uid="{00000000-0005-0000-0000-000055950000}"/>
    <cellStyle name="Normal 47 18 2 6 2 2" xfId="49347" xr:uid="{00000000-0005-0000-0000-000056950000}"/>
    <cellStyle name="Normal 47 18 2 6 3" xfId="21774" xr:uid="{00000000-0005-0000-0000-000057950000}"/>
    <cellStyle name="Normal 47 18 2 6 3 2" xfId="43411" xr:uid="{00000000-0005-0000-0000-000058950000}"/>
    <cellStyle name="Normal 47 18 2 6 4" xfId="37424" xr:uid="{00000000-0005-0000-0000-000059950000}"/>
    <cellStyle name="Normal 47 18 2 7" xfId="24756" xr:uid="{00000000-0005-0000-0000-00005A950000}"/>
    <cellStyle name="Normal 47 18 2 7 2" xfId="46376" xr:uid="{00000000-0005-0000-0000-00005B950000}"/>
    <cellStyle name="Normal 47 18 2 8" xfId="18789" xr:uid="{00000000-0005-0000-0000-00005C950000}"/>
    <cellStyle name="Normal 47 18 2 8 2" xfId="40431" xr:uid="{00000000-0005-0000-0000-00005D950000}"/>
    <cellStyle name="Normal 47 18 2 9" xfId="31602" xr:uid="{00000000-0005-0000-0000-00005E950000}"/>
    <cellStyle name="Normal 47 18 3" xfId="7017" xr:uid="{00000000-0005-0000-0000-00005F950000}"/>
    <cellStyle name="Normal 47 18 3 2" xfId="12960" xr:uid="{00000000-0005-0000-0000-000060950000}"/>
    <cellStyle name="Normal 47 18 3 2 2" xfId="13959" xr:uid="{00000000-0005-0000-0000-000061950000}"/>
    <cellStyle name="Normal 47 18 3 2 2 2" xfId="17044" xr:uid="{00000000-0005-0000-0000-000062950000}"/>
    <cellStyle name="Normal 47 18 3 2 2 2 2" xfId="29013" xr:uid="{00000000-0005-0000-0000-000063950000}"/>
    <cellStyle name="Normal 47 18 3 2 2 2 2 2" xfId="50619" xr:uid="{00000000-0005-0000-0000-000064950000}"/>
    <cellStyle name="Normal 47 18 3 2 2 2 3" xfId="23046" xr:uid="{00000000-0005-0000-0000-000065950000}"/>
    <cellStyle name="Normal 47 18 3 2 2 2 3 2" xfId="44683" xr:uid="{00000000-0005-0000-0000-000066950000}"/>
    <cellStyle name="Normal 47 18 3 2 2 2 4" xfId="38699" xr:uid="{00000000-0005-0000-0000-000067950000}"/>
    <cellStyle name="Normal 47 18 3 2 2 3" xfId="26031" xr:uid="{00000000-0005-0000-0000-000068950000}"/>
    <cellStyle name="Normal 47 18 3 2 2 3 2" xfId="47645" xr:uid="{00000000-0005-0000-0000-000069950000}"/>
    <cellStyle name="Normal 47 18 3 2 2 4" xfId="20064" xr:uid="{00000000-0005-0000-0000-00006A950000}"/>
    <cellStyle name="Normal 47 18 3 2 2 4 2" xfId="41706" xr:uid="{00000000-0005-0000-0000-00006B950000}"/>
    <cellStyle name="Normal 47 18 3 2 2 5" xfId="35696" xr:uid="{00000000-0005-0000-0000-00006C950000}"/>
    <cellStyle name="Normal 47 18 3 2 3" xfId="14933" xr:uid="{00000000-0005-0000-0000-00006D950000}"/>
    <cellStyle name="Normal 47 18 3 2 3 2" xfId="18018" xr:uid="{00000000-0005-0000-0000-00006E950000}"/>
    <cellStyle name="Normal 47 18 3 2 3 2 2" xfId="29985" xr:uid="{00000000-0005-0000-0000-00006F950000}"/>
    <cellStyle name="Normal 47 18 3 2 3 2 2 2" xfId="51591" xr:uid="{00000000-0005-0000-0000-000070950000}"/>
    <cellStyle name="Normal 47 18 3 2 3 2 3" xfId="24018" xr:uid="{00000000-0005-0000-0000-000071950000}"/>
    <cellStyle name="Normal 47 18 3 2 3 2 3 2" xfId="45655" xr:uid="{00000000-0005-0000-0000-000072950000}"/>
    <cellStyle name="Normal 47 18 3 2 3 2 4" xfId="39673" xr:uid="{00000000-0005-0000-0000-000073950000}"/>
    <cellStyle name="Normal 47 18 3 2 3 3" xfId="27003" xr:uid="{00000000-0005-0000-0000-000074950000}"/>
    <cellStyle name="Normal 47 18 3 2 3 3 2" xfId="48617" xr:uid="{00000000-0005-0000-0000-000075950000}"/>
    <cellStyle name="Normal 47 18 3 2 3 4" xfId="21036" xr:uid="{00000000-0005-0000-0000-000076950000}"/>
    <cellStyle name="Normal 47 18 3 2 3 4 2" xfId="42678" xr:uid="{00000000-0005-0000-0000-000077950000}"/>
    <cellStyle name="Normal 47 18 3 2 3 5" xfId="36670" xr:uid="{00000000-0005-0000-0000-000078950000}"/>
    <cellStyle name="Normal 47 18 3 2 4" xfId="16067" xr:uid="{00000000-0005-0000-0000-000079950000}"/>
    <cellStyle name="Normal 47 18 3 2 4 2" xfId="28037" xr:uid="{00000000-0005-0000-0000-00007A950000}"/>
    <cellStyle name="Normal 47 18 3 2 4 2 2" xfId="49643" xr:uid="{00000000-0005-0000-0000-00007B950000}"/>
    <cellStyle name="Normal 47 18 3 2 4 3" xfId="22070" xr:uid="{00000000-0005-0000-0000-00007C950000}"/>
    <cellStyle name="Normal 47 18 3 2 4 3 2" xfId="43707" xr:uid="{00000000-0005-0000-0000-00007D950000}"/>
    <cellStyle name="Normal 47 18 3 2 4 4" xfId="37722" xr:uid="{00000000-0005-0000-0000-00007E950000}"/>
    <cellStyle name="Normal 47 18 3 2 5" xfId="25055" xr:uid="{00000000-0005-0000-0000-00007F950000}"/>
    <cellStyle name="Normal 47 18 3 2 5 2" xfId="46672" xr:uid="{00000000-0005-0000-0000-000080950000}"/>
    <cellStyle name="Normal 47 18 3 2 6" xfId="19088" xr:uid="{00000000-0005-0000-0000-000081950000}"/>
    <cellStyle name="Normal 47 18 3 2 6 2" xfId="40730" xr:uid="{00000000-0005-0000-0000-000082950000}"/>
    <cellStyle name="Normal 47 18 3 2 7" xfId="34716" xr:uid="{00000000-0005-0000-0000-000083950000}"/>
    <cellStyle name="Normal 47 18 3 3" xfId="13280" xr:uid="{00000000-0005-0000-0000-000084950000}"/>
    <cellStyle name="Normal 47 18 3 3 2" xfId="14279" xr:uid="{00000000-0005-0000-0000-000085950000}"/>
    <cellStyle name="Normal 47 18 3 3 2 2" xfId="17364" xr:uid="{00000000-0005-0000-0000-000086950000}"/>
    <cellStyle name="Normal 47 18 3 3 2 2 2" xfId="29333" xr:uid="{00000000-0005-0000-0000-000087950000}"/>
    <cellStyle name="Normal 47 18 3 3 2 2 2 2" xfId="50939" xr:uid="{00000000-0005-0000-0000-000088950000}"/>
    <cellStyle name="Normal 47 18 3 3 2 2 3" xfId="23366" xr:uid="{00000000-0005-0000-0000-000089950000}"/>
    <cellStyle name="Normal 47 18 3 3 2 2 3 2" xfId="45003" xr:uid="{00000000-0005-0000-0000-00008A950000}"/>
    <cellStyle name="Normal 47 18 3 3 2 2 4" xfId="39019" xr:uid="{00000000-0005-0000-0000-00008B950000}"/>
    <cellStyle name="Normal 47 18 3 3 2 3" xfId="26351" xr:uid="{00000000-0005-0000-0000-00008C950000}"/>
    <cellStyle name="Normal 47 18 3 3 2 3 2" xfId="47965" xr:uid="{00000000-0005-0000-0000-00008D950000}"/>
    <cellStyle name="Normal 47 18 3 3 2 4" xfId="20384" xr:uid="{00000000-0005-0000-0000-00008E950000}"/>
    <cellStyle name="Normal 47 18 3 3 2 4 2" xfId="42026" xr:uid="{00000000-0005-0000-0000-00008F950000}"/>
    <cellStyle name="Normal 47 18 3 3 2 5" xfId="36016" xr:uid="{00000000-0005-0000-0000-000090950000}"/>
    <cellStyle name="Normal 47 18 3 3 3" xfId="15253" xr:uid="{00000000-0005-0000-0000-000091950000}"/>
    <cellStyle name="Normal 47 18 3 3 3 2" xfId="18338" xr:uid="{00000000-0005-0000-0000-000092950000}"/>
    <cellStyle name="Normal 47 18 3 3 3 2 2" xfId="30305" xr:uid="{00000000-0005-0000-0000-000093950000}"/>
    <cellStyle name="Normal 47 18 3 3 3 2 2 2" xfId="51911" xr:uid="{00000000-0005-0000-0000-000094950000}"/>
    <cellStyle name="Normal 47 18 3 3 3 2 3" xfId="24338" xr:uid="{00000000-0005-0000-0000-000095950000}"/>
    <cellStyle name="Normal 47 18 3 3 3 2 3 2" xfId="45975" xr:uid="{00000000-0005-0000-0000-000096950000}"/>
    <cellStyle name="Normal 47 18 3 3 3 2 4" xfId="39993" xr:uid="{00000000-0005-0000-0000-000097950000}"/>
    <cellStyle name="Normal 47 18 3 3 3 3" xfId="27323" xr:uid="{00000000-0005-0000-0000-000098950000}"/>
    <cellStyle name="Normal 47 18 3 3 3 3 2" xfId="48937" xr:uid="{00000000-0005-0000-0000-000099950000}"/>
    <cellStyle name="Normal 47 18 3 3 3 4" xfId="21356" xr:uid="{00000000-0005-0000-0000-00009A950000}"/>
    <cellStyle name="Normal 47 18 3 3 3 4 2" xfId="42998" xr:uid="{00000000-0005-0000-0000-00009B950000}"/>
    <cellStyle name="Normal 47 18 3 3 3 5" xfId="36990" xr:uid="{00000000-0005-0000-0000-00009C950000}"/>
    <cellStyle name="Normal 47 18 3 3 4" xfId="16387" xr:uid="{00000000-0005-0000-0000-00009D950000}"/>
    <cellStyle name="Normal 47 18 3 3 4 2" xfId="28357" xr:uid="{00000000-0005-0000-0000-00009E950000}"/>
    <cellStyle name="Normal 47 18 3 3 4 2 2" xfId="49963" xr:uid="{00000000-0005-0000-0000-00009F950000}"/>
    <cellStyle name="Normal 47 18 3 3 4 3" xfId="22390" xr:uid="{00000000-0005-0000-0000-0000A0950000}"/>
    <cellStyle name="Normal 47 18 3 3 4 3 2" xfId="44027" xr:uid="{00000000-0005-0000-0000-0000A1950000}"/>
    <cellStyle name="Normal 47 18 3 3 4 4" xfId="38042" xr:uid="{00000000-0005-0000-0000-0000A2950000}"/>
    <cellStyle name="Normal 47 18 3 3 5" xfId="25375" xr:uid="{00000000-0005-0000-0000-0000A3950000}"/>
    <cellStyle name="Normal 47 18 3 3 5 2" xfId="46992" xr:uid="{00000000-0005-0000-0000-0000A4950000}"/>
    <cellStyle name="Normal 47 18 3 3 6" xfId="19408" xr:uid="{00000000-0005-0000-0000-0000A5950000}"/>
    <cellStyle name="Normal 47 18 3 3 6 2" xfId="41050" xr:uid="{00000000-0005-0000-0000-0000A6950000}"/>
    <cellStyle name="Normal 47 18 3 3 7" xfId="35036" xr:uid="{00000000-0005-0000-0000-0000A7950000}"/>
    <cellStyle name="Normal 47 18 3 4" xfId="13638" xr:uid="{00000000-0005-0000-0000-0000A8950000}"/>
    <cellStyle name="Normal 47 18 3 4 2" xfId="16724" xr:uid="{00000000-0005-0000-0000-0000A9950000}"/>
    <cellStyle name="Normal 47 18 3 4 2 2" xfId="28693" xr:uid="{00000000-0005-0000-0000-0000AA950000}"/>
    <cellStyle name="Normal 47 18 3 4 2 2 2" xfId="50299" xr:uid="{00000000-0005-0000-0000-0000AB950000}"/>
    <cellStyle name="Normal 47 18 3 4 2 3" xfId="22726" xr:uid="{00000000-0005-0000-0000-0000AC950000}"/>
    <cellStyle name="Normal 47 18 3 4 2 3 2" xfId="44363" xr:uid="{00000000-0005-0000-0000-0000AD950000}"/>
    <cellStyle name="Normal 47 18 3 4 2 4" xfId="38379" xr:uid="{00000000-0005-0000-0000-0000AE950000}"/>
    <cellStyle name="Normal 47 18 3 4 3" xfId="25711" xr:uid="{00000000-0005-0000-0000-0000AF950000}"/>
    <cellStyle name="Normal 47 18 3 4 3 2" xfId="47325" xr:uid="{00000000-0005-0000-0000-0000B0950000}"/>
    <cellStyle name="Normal 47 18 3 4 4" xfId="19744" xr:uid="{00000000-0005-0000-0000-0000B1950000}"/>
    <cellStyle name="Normal 47 18 3 4 4 2" xfId="41386" xr:uid="{00000000-0005-0000-0000-0000B2950000}"/>
    <cellStyle name="Normal 47 18 3 4 5" xfId="35375" xr:uid="{00000000-0005-0000-0000-0000B3950000}"/>
    <cellStyle name="Normal 47 18 3 5" xfId="14612" xr:uid="{00000000-0005-0000-0000-0000B4950000}"/>
    <cellStyle name="Normal 47 18 3 5 2" xfId="17697" xr:uid="{00000000-0005-0000-0000-0000B5950000}"/>
    <cellStyle name="Normal 47 18 3 5 2 2" xfId="29665" xr:uid="{00000000-0005-0000-0000-0000B6950000}"/>
    <cellStyle name="Normal 47 18 3 5 2 2 2" xfId="51271" xr:uid="{00000000-0005-0000-0000-0000B7950000}"/>
    <cellStyle name="Normal 47 18 3 5 2 3" xfId="23698" xr:uid="{00000000-0005-0000-0000-0000B8950000}"/>
    <cellStyle name="Normal 47 18 3 5 2 3 2" xfId="45335" xr:uid="{00000000-0005-0000-0000-0000B9950000}"/>
    <cellStyle name="Normal 47 18 3 5 2 4" xfId="39352" xr:uid="{00000000-0005-0000-0000-0000BA950000}"/>
    <cellStyle name="Normal 47 18 3 5 3" xfId="26683" xr:uid="{00000000-0005-0000-0000-0000BB950000}"/>
    <cellStyle name="Normal 47 18 3 5 3 2" xfId="48297" xr:uid="{00000000-0005-0000-0000-0000BC950000}"/>
    <cellStyle name="Normal 47 18 3 5 4" xfId="20716" xr:uid="{00000000-0005-0000-0000-0000BD950000}"/>
    <cellStyle name="Normal 47 18 3 5 4 2" xfId="42358" xr:uid="{00000000-0005-0000-0000-0000BE950000}"/>
    <cellStyle name="Normal 47 18 3 5 5" xfId="36349" xr:uid="{00000000-0005-0000-0000-0000BF950000}"/>
    <cellStyle name="Normal 47 18 3 6" xfId="15725" xr:uid="{00000000-0005-0000-0000-0000C0950000}"/>
    <cellStyle name="Normal 47 18 3 6 2" xfId="27697" xr:uid="{00000000-0005-0000-0000-0000C1950000}"/>
    <cellStyle name="Normal 47 18 3 6 2 2" xfId="49303" xr:uid="{00000000-0005-0000-0000-0000C2950000}"/>
    <cellStyle name="Normal 47 18 3 6 3" xfId="21730" xr:uid="{00000000-0005-0000-0000-0000C3950000}"/>
    <cellStyle name="Normal 47 18 3 6 3 2" xfId="43367" xr:uid="{00000000-0005-0000-0000-0000C4950000}"/>
    <cellStyle name="Normal 47 18 3 6 4" xfId="37380" xr:uid="{00000000-0005-0000-0000-0000C5950000}"/>
    <cellStyle name="Normal 47 18 3 7" xfId="24712" xr:uid="{00000000-0005-0000-0000-0000C6950000}"/>
    <cellStyle name="Normal 47 18 3 7 2" xfId="46332" xr:uid="{00000000-0005-0000-0000-0000C7950000}"/>
    <cellStyle name="Normal 47 18 3 8" xfId="18745" xr:uid="{00000000-0005-0000-0000-0000C8950000}"/>
    <cellStyle name="Normal 47 18 3 8 2" xfId="40387" xr:uid="{00000000-0005-0000-0000-0000C9950000}"/>
    <cellStyle name="Normal 47 18 3 9" xfId="31445" xr:uid="{00000000-0005-0000-0000-0000CA950000}"/>
    <cellStyle name="Normal 47 18 4" xfId="7621" xr:uid="{00000000-0005-0000-0000-0000CB950000}"/>
    <cellStyle name="Normal 47 18 4 2" xfId="13046" xr:uid="{00000000-0005-0000-0000-0000CC950000}"/>
    <cellStyle name="Normal 47 18 4 2 2" xfId="14045" xr:uid="{00000000-0005-0000-0000-0000CD950000}"/>
    <cellStyle name="Normal 47 18 4 2 2 2" xfId="17130" xr:uid="{00000000-0005-0000-0000-0000CE950000}"/>
    <cellStyle name="Normal 47 18 4 2 2 2 2" xfId="29099" xr:uid="{00000000-0005-0000-0000-0000CF950000}"/>
    <cellStyle name="Normal 47 18 4 2 2 2 2 2" xfId="50705" xr:uid="{00000000-0005-0000-0000-0000D0950000}"/>
    <cellStyle name="Normal 47 18 4 2 2 2 3" xfId="23132" xr:uid="{00000000-0005-0000-0000-0000D1950000}"/>
    <cellStyle name="Normal 47 18 4 2 2 2 3 2" xfId="44769" xr:uid="{00000000-0005-0000-0000-0000D2950000}"/>
    <cellStyle name="Normal 47 18 4 2 2 2 4" xfId="38785" xr:uid="{00000000-0005-0000-0000-0000D3950000}"/>
    <cellStyle name="Normal 47 18 4 2 2 3" xfId="26117" xr:uid="{00000000-0005-0000-0000-0000D4950000}"/>
    <cellStyle name="Normal 47 18 4 2 2 3 2" xfId="47731" xr:uid="{00000000-0005-0000-0000-0000D5950000}"/>
    <cellStyle name="Normal 47 18 4 2 2 4" xfId="20150" xr:uid="{00000000-0005-0000-0000-0000D6950000}"/>
    <cellStyle name="Normal 47 18 4 2 2 4 2" xfId="41792" xr:uid="{00000000-0005-0000-0000-0000D7950000}"/>
    <cellStyle name="Normal 47 18 4 2 2 5" xfId="35782" xr:uid="{00000000-0005-0000-0000-0000D8950000}"/>
    <cellStyle name="Normal 47 18 4 2 3" xfId="15019" xr:uid="{00000000-0005-0000-0000-0000D9950000}"/>
    <cellStyle name="Normal 47 18 4 2 3 2" xfId="18104" xr:uid="{00000000-0005-0000-0000-0000DA950000}"/>
    <cellStyle name="Normal 47 18 4 2 3 2 2" xfId="30071" xr:uid="{00000000-0005-0000-0000-0000DB950000}"/>
    <cellStyle name="Normal 47 18 4 2 3 2 2 2" xfId="51677" xr:uid="{00000000-0005-0000-0000-0000DC950000}"/>
    <cellStyle name="Normal 47 18 4 2 3 2 3" xfId="24104" xr:uid="{00000000-0005-0000-0000-0000DD950000}"/>
    <cellStyle name="Normal 47 18 4 2 3 2 3 2" xfId="45741" xr:uid="{00000000-0005-0000-0000-0000DE950000}"/>
    <cellStyle name="Normal 47 18 4 2 3 2 4" xfId="39759" xr:uid="{00000000-0005-0000-0000-0000DF950000}"/>
    <cellStyle name="Normal 47 18 4 2 3 3" xfId="27089" xr:uid="{00000000-0005-0000-0000-0000E0950000}"/>
    <cellStyle name="Normal 47 18 4 2 3 3 2" xfId="48703" xr:uid="{00000000-0005-0000-0000-0000E1950000}"/>
    <cellStyle name="Normal 47 18 4 2 3 4" xfId="21122" xr:uid="{00000000-0005-0000-0000-0000E2950000}"/>
    <cellStyle name="Normal 47 18 4 2 3 4 2" xfId="42764" xr:uid="{00000000-0005-0000-0000-0000E3950000}"/>
    <cellStyle name="Normal 47 18 4 2 3 5" xfId="36756" xr:uid="{00000000-0005-0000-0000-0000E4950000}"/>
    <cellStyle name="Normal 47 18 4 2 4" xfId="16153" xr:uid="{00000000-0005-0000-0000-0000E5950000}"/>
    <cellStyle name="Normal 47 18 4 2 4 2" xfId="28123" xr:uid="{00000000-0005-0000-0000-0000E6950000}"/>
    <cellStyle name="Normal 47 18 4 2 4 2 2" xfId="49729" xr:uid="{00000000-0005-0000-0000-0000E7950000}"/>
    <cellStyle name="Normal 47 18 4 2 4 3" xfId="22156" xr:uid="{00000000-0005-0000-0000-0000E8950000}"/>
    <cellStyle name="Normal 47 18 4 2 4 3 2" xfId="43793" xr:uid="{00000000-0005-0000-0000-0000E9950000}"/>
    <cellStyle name="Normal 47 18 4 2 4 4" xfId="37808" xr:uid="{00000000-0005-0000-0000-0000EA950000}"/>
    <cellStyle name="Normal 47 18 4 2 5" xfId="25141" xr:uid="{00000000-0005-0000-0000-0000EB950000}"/>
    <cellStyle name="Normal 47 18 4 2 5 2" xfId="46758" xr:uid="{00000000-0005-0000-0000-0000EC950000}"/>
    <cellStyle name="Normal 47 18 4 2 6" xfId="19174" xr:uid="{00000000-0005-0000-0000-0000ED950000}"/>
    <cellStyle name="Normal 47 18 4 2 6 2" xfId="40816" xr:uid="{00000000-0005-0000-0000-0000EE950000}"/>
    <cellStyle name="Normal 47 18 4 2 7" xfId="34802" xr:uid="{00000000-0005-0000-0000-0000EF950000}"/>
    <cellStyle name="Normal 47 18 4 3" xfId="13366" xr:uid="{00000000-0005-0000-0000-0000F0950000}"/>
    <cellStyle name="Normal 47 18 4 3 2" xfId="14365" xr:uid="{00000000-0005-0000-0000-0000F1950000}"/>
    <cellStyle name="Normal 47 18 4 3 2 2" xfId="17450" xr:uid="{00000000-0005-0000-0000-0000F2950000}"/>
    <cellStyle name="Normal 47 18 4 3 2 2 2" xfId="29419" xr:uid="{00000000-0005-0000-0000-0000F3950000}"/>
    <cellStyle name="Normal 47 18 4 3 2 2 2 2" xfId="51025" xr:uid="{00000000-0005-0000-0000-0000F4950000}"/>
    <cellStyle name="Normal 47 18 4 3 2 2 3" xfId="23452" xr:uid="{00000000-0005-0000-0000-0000F5950000}"/>
    <cellStyle name="Normal 47 18 4 3 2 2 3 2" xfId="45089" xr:uid="{00000000-0005-0000-0000-0000F6950000}"/>
    <cellStyle name="Normal 47 18 4 3 2 2 4" xfId="39105" xr:uid="{00000000-0005-0000-0000-0000F7950000}"/>
    <cellStyle name="Normal 47 18 4 3 2 3" xfId="26437" xr:uid="{00000000-0005-0000-0000-0000F8950000}"/>
    <cellStyle name="Normal 47 18 4 3 2 3 2" xfId="48051" xr:uid="{00000000-0005-0000-0000-0000F9950000}"/>
    <cellStyle name="Normal 47 18 4 3 2 4" xfId="20470" xr:uid="{00000000-0005-0000-0000-0000FA950000}"/>
    <cellStyle name="Normal 47 18 4 3 2 4 2" xfId="42112" xr:uid="{00000000-0005-0000-0000-0000FB950000}"/>
    <cellStyle name="Normal 47 18 4 3 2 5" xfId="36102" xr:uid="{00000000-0005-0000-0000-0000FC950000}"/>
    <cellStyle name="Normal 47 18 4 3 3" xfId="15339" xr:uid="{00000000-0005-0000-0000-0000FD950000}"/>
    <cellStyle name="Normal 47 18 4 3 3 2" xfId="18424" xr:uid="{00000000-0005-0000-0000-0000FE950000}"/>
    <cellStyle name="Normal 47 18 4 3 3 2 2" xfId="30391" xr:uid="{00000000-0005-0000-0000-0000FF950000}"/>
    <cellStyle name="Normal 47 18 4 3 3 2 2 2" xfId="51997" xr:uid="{00000000-0005-0000-0000-000000960000}"/>
    <cellStyle name="Normal 47 18 4 3 3 2 3" xfId="24424" xr:uid="{00000000-0005-0000-0000-000001960000}"/>
    <cellStyle name="Normal 47 18 4 3 3 2 3 2" xfId="46061" xr:uid="{00000000-0005-0000-0000-000002960000}"/>
    <cellStyle name="Normal 47 18 4 3 3 2 4" xfId="40079" xr:uid="{00000000-0005-0000-0000-000003960000}"/>
    <cellStyle name="Normal 47 18 4 3 3 3" xfId="27409" xr:uid="{00000000-0005-0000-0000-000004960000}"/>
    <cellStyle name="Normal 47 18 4 3 3 3 2" xfId="49023" xr:uid="{00000000-0005-0000-0000-000005960000}"/>
    <cellStyle name="Normal 47 18 4 3 3 4" xfId="21442" xr:uid="{00000000-0005-0000-0000-000006960000}"/>
    <cellStyle name="Normal 47 18 4 3 3 4 2" xfId="43084" xr:uid="{00000000-0005-0000-0000-000007960000}"/>
    <cellStyle name="Normal 47 18 4 3 3 5" xfId="37076" xr:uid="{00000000-0005-0000-0000-000008960000}"/>
    <cellStyle name="Normal 47 18 4 3 4" xfId="16473" xr:uid="{00000000-0005-0000-0000-000009960000}"/>
    <cellStyle name="Normal 47 18 4 3 4 2" xfId="28443" xr:uid="{00000000-0005-0000-0000-00000A960000}"/>
    <cellStyle name="Normal 47 18 4 3 4 2 2" xfId="50049" xr:uid="{00000000-0005-0000-0000-00000B960000}"/>
    <cellStyle name="Normal 47 18 4 3 4 3" xfId="22476" xr:uid="{00000000-0005-0000-0000-00000C960000}"/>
    <cellStyle name="Normal 47 18 4 3 4 3 2" xfId="44113" xr:uid="{00000000-0005-0000-0000-00000D960000}"/>
    <cellStyle name="Normal 47 18 4 3 4 4" xfId="38128" xr:uid="{00000000-0005-0000-0000-00000E960000}"/>
    <cellStyle name="Normal 47 18 4 3 5" xfId="25461" xr:uid="{00000000-0005-0000-0000-00000F960000}"/>
    <cellStyle name="Normal 47 18 4 3 5 2" xfId="47078" xr:uid="{00000000-0005-0000-0000-000010960000}"/>
    <cellStyle name="Normal 47 18 4 3 6" xfId="19494" xr:uid="{00000000-0005-0000-0000-000011960000}"/>
    <cellStyle name="Normal 47 18 4 3 6 2" xfId="41136" xr:uid="{00000000-0005-0000-0000-000012960000}"/>
    <cellStyle name="Normal 47 18 4 3 7" xfId="35122" xr:uid="{00000000-0005-0000-0000-000013960000}"/>
    <cellStyle name="Normal 47 18 4 4" xfId="13724" xr:uid="{00000000-0005-0000-0000-000014960000}"/>
    <cellStyle name="Normal 47 18 4 4 2" xfId="16810" xr:uid="{00000000-0005-0000-0000-000015960000}"/>
    <cellStyle name="Normal 47 18 4 4 2 2" xfId="28779" xr:uid="{00000000-0005-0000-0000-000016960000}"/>
    <cellStyle name="Normal 47 18 4 4 2 2 2" xfId="50385" xr:uid="{00000000-0005-0000-0000-000017960000}"/>
    <cellStyle name="Normal 47 18 4 4 2 3" xfId="22812" xr:uid="{00000000-0005-0000-0000-000018960000}"/>
    <cellStyle name="Normal 47 18 4 4 2 3 2" xfId="44449" xr:uid="{00000000-0005-0000-0000-000019960000}"/>
    <cellStyle name="Normal 47 18 4 4 2 4" xfId="38465" xr:uid="{00000000-0005-0000-0000-00001A960000}"/>
    <cellStyle name="Normal 47 18 4 4 3" xfId="25797" xr:uid="{00000000-0005-0000-0000-00001B960000}"/>
    <cellStyle name="Normal 47 18 4 4 3 2" xfId="47411" xr:uid="{00000000-0005-0000-0000-00001C960000}"/>
    <cellStyle name="Normal 47 18 4 4 4" xfId="19830" xr:uid="{00000000-0005-0000-0000-00001D960000}"/>
    <cellStyle name="Normal 47 18 4 4 4 2" xfId="41472" xr:uid="{00000000-0005-0000-0000-00001E960000}"/>
    <cellStyle name="Normal 47 18 4 4 5" xfId="35461" xr:uid="{00000000-0005-0000-0000-00001F960000}"/>
    <cellStyle name="Normal 47 18 4 5" xfId="14698" xr:uid="{00000000-0005-0000-0000-000020960000}"/>
    <cellStyle name="Normal 47 18 4 5 2" xfId="17783" xr:uid="{00000000-0005-0000-0000-000021960000}"/>
    <cellStyle name="Normal 47 18 4 5 2 2" xfId="29751" xr:uid="{00000000-0005-0000-0000-000022960000}"/>
    <cellStyle name="Normal 47 18 4 5 2 2 2" xfId="51357" xr:uid="{00000000-0005-0000-0000-000023960000}"/>
    <cellStyle name="Normal 47 18 4 5 2 3" xfId="23784" xr:uid="{00000000-0005-0000-0000-000024960000}"/>
    <cellStyle name="Normal 47 18 4 5 2 3 2" xfId="45421" xr:uid="{00000000-0005-0000-0000-000025960000}"/>
    <cellStyle name="Normal 47 18 4 5 2 4" xfId="39438" xr:uid="{00000000-0005-0000-0000-000026960000}"/>
    <cellStyle name="Normal 47 18 4 5 3" xfId="26769" xr:uid="{00000000-0005-0000-0000-000027960000}"/>
    <cellStyle name="Normal 47 18 4 5 3 2" xfId="48383" xr:uid="{00000000-0005-0000-0000-000028960000}"/>
    <cellStyle name="Normal 47 18 4 5 4" xfId="20802" xr:uid="{00000000-0005-0000-0000-000029960000}"/>
    <cellStyle name="Normal 47 18 4 5 4 2" xfId="42444" xr:uid="{00000000-0005-0000-0000-00002A960000}"/>
    <cellStyle name="Normal 47 18 4 5 5" xfId="36435" xr:uid="{00000000-0005-0000-0000-00002B960000}"/>
    <cellStyle name="Normal 47 18 4 6" xfId="15811" xr:uid="{00000000-0005-0000-0000-00002C960000}"/>
    <cellStyle name="Normal 47 18 4 6 2" xfId="27783" xr:uid="{00000000-0005-0000-0000-00002D960000}"/>
    <cellStyle name="Normal 47 18 4 6 2 2" xfId="49389" xr:uid="{00000000-0005-0000-0000-00002E960000}"/>
    <cellStyle name="Normal 47 18 4 6 3" xfId="21816" xr:uid="{00000000-0005-0000-0000-00002F960000}"/>
    <cellStyle name="Normal 47 18 4 6 3 2" xfId="43453" xr:uid="{00000000-0005-0000-0000-000030960000}"/>
    <cellStyle name="Normal 47 18 4 6 4" xfId="37466" xr:uid="{00000000-0005-0000-0000-000031960000}"/>
    <cellStyle name="Normal 47 18 4 7" xfId="24798" xr:uid="{00000000-0005-0000-0000-000032960000}"/>
    <cellStyle name="Normal 47 18 4 7 2" xfId="46418" xr:uid="{00000000-0005-0000-0000-000033960000}"/>
    <cellStyle name="Normal 47 18 4 8" xfId="18831" xr:uid="{00000000-0005-0000-0000-000034960000}"/>
    <cellStyle name="Normal 47 18 4 8 2" xfId="40473" xr:uid="{00000000-0005-0000-0000-000035960000}"/>
    <cellStyle name="Normal 47 18 4 9" xfId="31713" xr:uid="{00000000-0005-0000-0000-000036960000}"/>
    <cellStyle name="Normal 47 18 5" xfId="8231" xr:uid="{00000000-0005-0000-0000-000037960000}"/>
    <cellStyle name="Normal 47 18 5 2" xfId="13130" xr:uid="{00000000-0005-0000-0000-000038960000}"/>
    <cellStyle name="Normal 47 18 5 2 2" xfId="14129" xr:uid="{00000000-0005-0000-0000-000039960000}"/>
    <cellStyle name="Normal 47 18 5 2 2 2" xfId="17214" xr:uid="{00000000-0005-0000-0000-00003A960000}"/>
    <cellStyle name="Normal 47 18 5 2 2 2 2" xfId="29183" xr:uid="{00000000-0005-0000-0000-00003B960000}"/>
    <cellStyle name="Normal 47 18 5 2 2 2 2 2" xfId="50789" xr:uid="{00000000-0005-0000-0000-00003C960000}"/>
    <cellStyle name="Normal 47 18 5 2 2 2 3" xfId="23216" xr:uid="{00000000-0005-0000-0000-00003D960000}"/>
    <cellStyle name="Normal 47 18 5 2 2 2 3 2" xfId="44853" xr:uid="{00000000-0005-0000-0000-00003E960000}"/>
    <cellStyle name="Normal 47 18 5 2 2 2 4" xfId="38869" xr:uid="{00000000-0005-0000-0000-00003F960000}"/>
    <cellStyle name="Normal 47 18 5 2 2 3" xfId="26201" xr:uid="{00000000-0005-0000-0000-000040960000}"/>
    <cellStyle name="Normal 47 18 5 2 2 3 2" xfId="47815" xr:uid="{00000000-0005-0000-0000-000041960000}"/>
    <cellStyle name="Normal 47 18 5 2 2 4" xfId="20234" xr:uid="{00000000-0005-0000-0000-000042960000}"/>
    <cellStyle name="Normal 47 18 5 2 2 4 2" xfId="41876" xr:uid="{00000000-0005-0000-0000-000043960000}"/>
    <cellStyle name="Normal 47 18 5 2 2 5" xfId="35866" xr:uid="{00000000-0005-0000-0000-000044960000}"/>
    <cellStyle name="Normal 47 18 5 2 3" xfId="15103" xr:uid="{00000000-0005-0000-0000-000045960000}"/>
    <cellStyle name="Normal 47 18 5 2 3 2" xfId="18188" xr:uid="{00000000-0005-0000-0000-000046960000}"/>
    <cellStyle name="Normal 47 18 5 2 3 2 2" xfId="30155" xr:uid="{00000000-0005-0000-0000-000047960000}"/>
    <cellStyle name="Normal 47 18 5 2 3 2 2 2" xfId="51761" xr:uid="{00000000-0005-0000-0000-000048960000}"/>
    <cellStyle name="Normal 47 18 5 2 3 2 3" xfId="24188" xr:uid="{00000000-0005-0000-0000-000049960000}"/>
    <cellStyle name="Normal 47 18 5 2 3 2 3 2" xfId="45825" xr:uid="{00000000-0005-0000-0000-00004A960000}"/>
    <cellStyle name="Normal 47 18 5 2 3 2 4" xfId="39843" xr:uid="{00000000-0005-0000-0000-00004B960000}"/>
    <cellStyle name="Normal 47 18 5 2 3 3" xfId="27173" xr:uid="{00000000-0005-0000-0000-00004C960000}"/>
    <cellStyle name="Normal 47 18 5 2 3 3 2" xfId="48787" xr:uid="{00000000-0005-0000-0000-00004D960000}"/>
    <cellStyle name="Normal 47 18 5 2 3 4" xfId="21206" xr:uid="{00000000-0005-0000-0000-00004E960000}"/>
    <cellStyle name="Normal 47 18 5 2 3 4 2" xfId="42848" xr:uid="{00000000-0005-0000-0000-00004F960000}"/>
    <cellStyle name="Normal 47 18 5 2 3 5" xfId="36840" xr:uid="{00000000-0005-0000-0000-000050960000}"/>
    <cellStyle name="Normal 47 18 5 2 4" xfId="16237" xr:uid="{00000000-0005-0000-0000-000051960000}"/>
    <cellStyle name="Normal 47 18 5 2 4 2" xfId="28207" xr:uid="{00000000-0005-0000-0000-000052960000}"/>
    <cellStyle name="Normal 47 18 5 2 4 2 2" xfId="49813" xr:uid="{00000000-0005-0000-0000-000053960000}"/>
    <cellStyle name="Normal 47 18 5 2 4 3" xfId="22240" xr:uid="{00000000-0005-0000-0000-000054960000}"/>
    <cellStyle name="Normal 47 18 5 2 4 3 2" xfId="43877" xr:uid="{00000000-0005-0000-0000-000055960000}"/>
    <cellStyle name="Normal 47 18 5 2 4 4" xfId="37892" xr:uid="{00000000-0005-0000-0000-000056960000}"/>
    <cellStyle name="Normal 47 18 5 2 5" xfId="25225" xr:uid="{00000000-0005-0000-0000-000057960000}"/>
    <cellStyle name="Normal 47 18 5 2 5 2" xfId="46842" xr:uid="{00000000-0005-0000-0000-000058960000}"/>
    <cellStyle name="Normal 47 18 5 2 6" xfId="19258" xr:uid="{00000000-0005-0000-0000-000059960000}"/>
    <cellStyle name="Normal 47 18 5 2 6 2" xfId="40900" xr:uid="{00000000-0005-0000-0000-00005A960000}"/>
    <cellStyle name="Normal 47 18 5 2 7" xfId="34886" xr:uid="{00000000-0005-0000-0000-00005B960000}"/>
    <cellStyle name="Normal 47 18 5 3" xfId="13450" xr:uid="{00000000-0005-0000-0000-00005C960000}"/>
    <cellStyle name="Normal 47 18 5 3 2" xfId="14449" xr:uid="{00000000-0005-0000-0000-00005D960000}"/>
    <cellStyle name="Normal 47 18 5 3 2 2" xfId="17534" xr:uid="{00000000-0005-0000-0000-00005E960000}"/>
    <cellStyle name="Normal 47 18 5 3 2 2 2" xfId="29503" xr:uid="{00000000-0005-0000-0000-00005F960000}"/>
    <cellStyle name="Normal 47 18 5 3 2 2 2 2" xfId="51109" xr:uid="{00000000-0005-0000-0000-000060960000}"/>
    <cellStyle name="Normal 47 18 5 3 2 2 3" xfId="23536" xr:uid="{00000000-0005-0000-0000-000061960000}"/>
    <cellStyle name="Normal 47 18 5 3 2 2 3 2" xfId="45173" xr:uid="{00000000-0005-0000-0000-000062960000}"/>
    <cellStyle name="Normal 47 18 5 3 2 2 4" xfId="39189" xr:uid="{00000000-0005-0000-0000-000063960000}"/>
    <cellStyle name="Normal 47 18 5 3 2 3" xfId="26521" xr:uid="{00000000-0005-0000-0000-000064960000}"/>
    <cellStyle name="Normal 47 18 5 3 2 3 2" xfId="48135" xr:uid="{00000000-0005-0000-0000-000065960000}"/>
    <cellStyle name="Normal 47 18 5 3 2 4" xfId="20554" xr:uid="{00000000-0005-0000-0000-000066960000}"/>
    <cellStyle name="Normal 47 18 5 3 2 4 2" xfId="42196" xr:uid="{00000000-0005-0000-0000-000067960000}"/>
    <cellStyle name="Normal 47 18 5 3 2 5" xfId="36186" xr:uid="{00000000-0005-0000-0000-000068960000}"/>
    <cellStyle name="Normal 47 18 5 3 3" xfId="15423" xr:uid="{00000000-0005-0000-0000-000069960000}"/>
    <cellStyle name="Normal 47 18 5 3 3 2" xfId="18508" xr:uid="{00000000-0005-0000-0000-00006A960000}"/>
    <cellStyle name="Normal 47 18 5 3 3 2 2" xfId="30475" xr:uid="{00000000-0005-0000-0000-00006B960000}"/>
    <cellStyle name="Normal 47 18 5 3 3 2 2 2" xfId="52081" xr:uid="{00000000-0005-0000-0000-00006C960000}"/>
    <cellStyle name="Normal 47 18 5 3 3 2 3" xfId="24508" xr:uid="{00000000-0005-0000-0000-00006D960000}"/>
    <cellStyle name="Normal 47 18 5 3 3 2 3 2" xfId="46145" xr:uid="{00000000-0005-0000-0000-00006E960000}"/>
    <cellStyle name="Normal 47 18 5 3 3 2 4" xfId="40163" xr:uid="{00000000-0005-0000-0000-00006F960000}"/>
    <cellStyle name="Normal 47 18 5 3 3 3" xfId="27493" xr:uid="{00000000-0005-0000-0000-000070960000}"/>
    <cellStyle name="Normal 47 18 5 3 3 3 2" xfId="49107" xr:uid="{00000000-0005-0000-0000-000071960000}"/>
    <cellStyle name="Normal 47 18 5 3 3 4" xfId="21526" xr:uid="{00000000-0005-0000-0000-000072960000}"/>
    <cellStyle name="Normal 47 18 5 3 3 4 2" xfId="43168" xr:uid="{00000000-0005-0000-0000-000073960000}"/>
    <cellStyle name="Normal 47 18 5 3 3 5" xfId="37160" xr:uid="{00000000-0005-0000-0000-000074960000}"/>
    <cellStyle name="Normal 47 18 5 3 4" xfId="16557" xr:uid="{00000000-0005-0000-0000-000075960000}"/>
    <cellStyle name="Normal 47 18 5 3 4 2" xfId="28527" xr:uid="{00000000-0005-0000-0000-000076960000}"/>
    <cellStyle name="Normal 47 18 5 3 4 2 2" xfId="50133" xr:uid="{00000000-0005-0000-0000-000077960000}"/>
    <cellStyle name="Normal 47 18 5 3 4 3" xfId="22560" xr:uid="{00000000-0005-0000-0000-000078960000}"/>
    <cellStyle name="Normal 47 18 5 3 4 3 2" xfId="44197" xr:uid="{00000000-0005-0000-0000-000079960000}"/>
    <cellStyle name="Normal 47 18 5 3 4 4" xfId="38212" xr:uid="{00000000-0005-0000-0000-00007A960000}"/>
    <cellStyle name="Normal 47 18 5 3 5" xfId="25545" xr:uid="{00000000-0005-0000-0000-00007B960000}"/>
    <cellStyle name="Normal 47 18 5 3 5 2" xfId="47162" xr:uid="{00000000-0005-0000-0000-00007C960000}"/>
    <cellStyle name="Normal 47 18 5 3 6" xfId="19578" xr:uid="{00000000-0005-0000-0000-00007D960000}"/>
    <cellStyle name="Normal 47 18 5 3 6 2" xfId="41220" xr:uid="{00000000-0005-0000-0000-00007E960000}"/>
    <cellStyle name="Normal 47 18 5 3 7" xfId="35206" xr:uid="{00000000-0005-0000-0000-00007F960000}"/>
    <cellStyle name="Normal 47 18 5 4" xfId="13808" xr:uid="{00000000-0005-0000-0000-000080960000}"/>
    <cellStyle name="Normal 47 18 5 4 2" xfId="16894" xr:uid="{00000000-0005-0000-0000-000081960000}"/>
    <cellStyle name="Normal 47 18 5 4 2 2" xfId="28863" xr:uid="{00000000-0005-0000-0000-000082960000}"/>
    <cellStyle name="Normal 47 18 5 4 2 2 2" xfId="50469" xr:uid="{00000000-0005-0000-0000-000083960000}"/>
    <cellStyle name="Normal 47 18 5 4 2 3" xfId="22896" xr:uid="{00000000-0005-0000-0000-000084960000}"/>
    <cellStyle name="Normal 47 18 5 4 2 3 2" xfId="44533" xr:uid="{00000000-0005-0000-0000-000085960000}"/>
    <cellStyle name="Normal 47 18 5 4 2 4" xfId="38549" xr:uid="{00000000-0005-0000-0000-000086960000}"/>
    <cellStyle name="Normal 47 18 5 4 3" xfId="25881" xr:uid="{00000000-0005-0000-0000-000087960000}"/>
    <cellStyle name="Normal 47 18 5 4 3 2" xfId="47495" xr:uid="{00000000-0005-0000-0000-000088960000}"/>
    <cellStyle name="Normal 47 18 5 4 4" xfId="19914" xr:uid="{00000000-0005-0000-0000-000089960000}"/>
    <cellStyle name="Normal 47 18 5 4 4 2" xfId="41556" xr:uid="{00000000-0005-0000-0000-00008A960000}"/>
    <cellStyle name="Normal 47 18 5 4 5" xfId="35545" xr:uid="{00000000-0005-0000-0000-00008B960000}"/>
    <cellStyle name="Normal 47 18 5 5" xfId="14782" xr:uid="{00000000-0005-0000-0000-00008C960000}"/>
    <cellStyle name="Normal 47 18 5 5 2" xfId="17867" xr:uid="{00000000-0005-0000-0000-00008D960000}"/>
    <cellStyle name="Normal 47 18 5 5 2 2" xfId="29835" xr:uid="{00000000-0005-0000-0000-00008E960000}"/>
    <cellStyle name="Normal 47 18 5 5 2 2 2" xfId="51441" xr:uid="{00000000-0005-0000-0000-00008F960000}"/>
    <cellStyle name="Normal 47 18 5 5 2 3" xfId="23868" xr:uid="{00000000-0005-0000-0000-000090960000}"/>
    <cellStyle name="Normal 47 18 5 5 2 3 2" xfId="45505" xr:uid="{00000000-0005-0000-0000-000091960000}"/>
    <cellStyle name="Normal 47 18 5 5 2 4" xfId="39522" xr:uid="{00000000-0005-0000-0000-000092960000}"/>
    <cellStyle name="Normal 47 18 5 5 3" xfId="26853" xr:uid="{00000000-0005-0000-0000-000093960000}"/>
    <cellStyle name="Normal 47 18 5 5 3 2" xfId="48467" xr:uid="{00000000-0005-0000-0000-000094960000}"/>
    <cellStyle name="Normal 47 18 5 5 4" xfId="20886" xr:uid="{00000000-0005-0000-0000-000095960000}"/>
    <cellStyle name="Normal 47 18 5 5 4 2" xfId="42528" xr:uid="{00000000-0005-0000-0000-000096960000}"/>
    <cellStyle name="Normal 47 18 5 5 5" xfId="36519" xr:uid="{00000000-0005-0000-0000-000097960000}"/>
    <cellStyle name="Normal 47 18 5 6" xfId="15895" xr:uid="{00000000-0005-0000-0000-000098960000}"/>
    <cellStyle name="Normal 47 18 5 6 2" xfId="27867" xr:uid="{00000000-0005-0000-0000-000099960000}"/>
    <cellStyle name="Normal 47 18 5 6 2 2" xfId="49473" xr:uid="{00000000-0005-0000-0000-00009A960000}"/>
    <cellStyle name="Normal 47 18 5 6 3" xfId="21900" xr:uid="{00000000-0005-0000-0000-00009B960000}"/>
    <cellStyle name="Normal 47 18 5 6 3 2" xfId="43537" xr:uid="{00000000-0005-0000-0000-00009C960000}"/>
    <cellStyle name="Normal 47 18 5 6 4" xfId="37550" xr:uid="{00000000-0005-0000-0000-00009D960000}"/>
    <cellStyle name="Normal 47 18 5 7" xfId="24882" xr:uid="{00000000-0005-0000-0000-00009E960000}"/>
    <cellStyle name="Normal 47 18 5 7 2" xfId="46502" xr:uid="{00000000-0005-0000-0000-00009F960000}"/>
    <cellStyle name="Normal 47 18 5 8" xfId="18915" xr:uid="{00000000-0005-0000-0000-0000A0960000}"/>
    <cellStyle name="Normal 47 18 5 8 2" xfId="40557" xr:uid="{00000000-0005-0000-0000-0000A1960000}"/>
    <cellStyle name="Normal 47 18 5 9" xfId="31885" xr:uid="{00000000-0005-0000-0000-0000A2960000}"/>
    <cellStyle name="Normal 47 18 6" xfId="7807" xr:uid="{00000000-0005-0000-0000-0000A3960000}"/>
    <cellStyle name="Normal 47 18 6 2" xfId="13071" xr:uid="{00000000-0005-0000-0000-0000A4960000}"/>
    <cellStyle name="Normal 47 18 6 2 2" xfId="14070" xr:uid="{00000000-0005-0000-0000-0000A5960000}"/>
    <cellStyle name="Normal 47 18 6 2 2 2" xfId="17155" xr:uid="{00000000-0005-0000-0000-0000A6960000}"/>
    <cellStyle name="Normal 47 18 6 2 2 2 2" xfId="29124" xr:uid="{00000000-0005-0000-0000-0000A7960000}"/>
    <cellStyle name="Normal 47 18 6 2 2 2 2 2" xfId="50730" xr:uid="{00000000-0005-0000-0000-0000A8960000}"/>
    <cellStyle name="Normal 47 18 6 2 2 2 3" xfId="23157" xr:uid="{00000000-0005-0000-0000-0000A9960000}"/>
    <cellStyle name="Normal 47 18 6 2 2 2 3 2" xfId="44794" xr:uid="{00000000-0005-0000-0000-0000AA960000}"/>
    <cellStyle name="Normal 47 18 6 2 2 2 4" xfId="38810" xr:uid="{00000000-0005-0000-0000-0000AB960000}"/>
    <cellStyle name="Normal 47 18 6 2 2 3" xfId="26142" xr:uid="{00000000-0005-0000-0000-0000AC960000}"/>
    <cellStyle name="Normal 47 18 6 2 2 3 2" xfId="47756" xr:uid="{00000000-0005-0000-0000-0000AD960000}"/>
    <cellStyle name="Normal 47 18 6 2 2 4" xfId="20175" xr:uid="{00000000-0005-0000-0000-0000AE960000}"/>
    <cellStyle name="Normal 47 18 6 2 2 4 2" xfId="41817" xr:uid="{00000000-0005-0000-0000-0000AF960000}"/>
    <cellStyle name="Normal 47 18 6 2 2 5" xfId="35807" xr:uid="{00000000-0005-0000-0000-0000B0960000}"/>
    <cellStyle name="Normal 47 18 6 2 3" xfId="15044" xr:uid="{00000000-0005-0000-0000-0000B1960000}"/>
    <cellStyle name="Normal 47 18 6 2 3 2" xfId="18129" xr:uid="{00000000-0005-0000-0000-0000B2960000}"/>
    <cellStyle name="Normal 47 18 6 2 3 2 2" xfId="30096" xr:uid="{00000000-0005-0000-0000-0000B3960000}"/>
    <cellStyle name="Normal 47 18 6 2 3 2 2 2" xfId="51702" xr:uid="{00000000-0005-0000-0000-0000B4960000}"/>
    <cellStyle name="Normal 47 18 6 2 3 2 3" xfId="24129" xr:uid="{00000000-0005-0000-0000-0000B5960000}"/>
    <cellStyle name="Normal 47 18 6 2 3 2 3 2" xfId="45766" xr:uid="{00000000-0005-0000-0000-0000B6960000}"/>
    <cellStyle name="Normal 47 18 6 2 3 2 4" xfId="39784" xr:uid="{00000000-0005-0000-0000-0000B7960000}"/>
    <cellStyle name="Normal 47 18 6 2 3 3" xfId="27114" xr:uid="{00000000-0005-0000-0000-0000B8960000}"/>
    <cellStyle name="Normal 47 18 6 2 3 3 2" xfId="48728" xr:uid="{00000000-0005-0000-0000-0000B9960000}"/>
    <cellStyle name="Normal 47 18 6 2 3 4" xfId="21147" xr:uid="{00000000-0005-0000-0000-0000BA960000}"/>
    <cellStyle name="Normal 47 18 6 2 3 4 2" xfId="42789" xr:uid="{00000000-0005-0000-0000-0000BB960000}"/>
    <cellStyle name="Normal 47 18 6 2 3 5" xfId="36781" xr:uid="{00000000-0005-0000-0000-0000BC960000}"/>
    <cellStyle name="Normal 47 18 6 2 4" xfId="16178" xr:uid="{00000000-0005-0000-0000-0000BD960000}"/>
    <cellStyle name="Normal 47 18 6 2 4 2" xfId="28148" xr:uid="{00000000-0005-0000-0000-0000BE960000}"/>
    <cellStyle name="Normal 47 18 6 2 4 2 2" xfId="49754" xr:uid="{00000000-0005-0000-0000-0000BF960000}"/>
    <cellStyle name="Normal 47 18 6 2 4 3" xfId="22181" xr:uid="{00000000-0005-0000-0000-0000C0960000}"/>
    <cellStyle name="Normal 47 18 6 2 4 3 2" xfId="43818" xr:uid="{00000000-0005-0000-0000-0000C1960000}"/>
    <cellStyle name="Normal 47 18 6 2 4 4" xfId="37833" xr:uid="{00000000-0005-0000-0000-0000C2960000}"/>
    <cellStyle name="Normal 47 18 6 2 5" xfId="25166" xr:uid="{00000000-0005-0000-0000-0000C3960000}"/>
    <cellStyle name="Normal 47 18 6 2 5 2" xfId="46783" xr:uid="{00000000-0005-0000-0000-0000C4960000}"/>
    <cellStyle name="Normal 47 18 6 2 6" xfId="19199" xr:uid="{00000000-0005-0000-0000-0000C5960000}"/>
    <cellStyle name="Normal 47 18 6 2 6 2" xfId="40841" xr:uid="{00000000-0005-0000-0000-0000C6960000}"/>
    <cellStyle name="Normal 47 18 6 2 7" xfId="34827" xr:uid="{00000000-0005-0000-0000-0000C7960000}"/>
    <cellStyle name="Normal 47 18 6 3" xfId="13391" xr:uid="{00000000-0005-0000-0000-0000C8960000}"/>
    <cellStyle name="Normal 47 18 6 3 2" xfId="14390" xr:uid="{00000000-0005-0000-0000-0000C9960000}"/>
    <cellStyle name="Normal 47 18 6 3 2 2" xfId="17475" xr:uid="{00000000-0005-0000-0000-0000CA960000}"/>
    <cellStyle name="Normal 47 18 6 3 2 2 2" xfId="29444" xr:uid="{00000000-0005-0000-0000-0000CB960000}"/>
    <cellStyle name="Normal 47 18 6 3 2 2 2 2" xfId="51050" xr:uid="{00000000-0005-0000-0000-0000CC960000}"/>
    <cellStyle name="Normal 47 18 6 3 2 2 3" xfId="23477" xr:uid="{00000000-0005-0000-0000-0000CD960000}"/>
    <cellStyle name="Normal 47 18 6 3 2 2 3 2" xfId="45114" xr:uid="{00000000-0005-0000-0000-0000CE960000}"/>
    <cellStyle name="Normal 47 18 6 3 2 2 4" xfId="39130" xr:uid="{00000000-0005-0000-0000-0000CF960000}"/>
    <cellStyle name="Normal 47 18 6 3 2 3" xfId="26462" xr:uid="{00000000-0005-0000-0000-0000D0960000}"/>
    <cellStyle name="Normal 47 18 6 3 2 3 2" xfId="48076" xr:uid="{00000000-0005-0000-0000-0000D1960000}"/>
    <cellStyle name="Normal 47 18 6 3 2 4" xfId="20495" xr:uid="{00000000-0005-0000-0000-0000D2960000}"/>
    <cellStyle name="Normal 47 18 6 3 2 4 2" xfId="42137" xr:uid="{00000000-0005-0000-0000-0000D3960000}"/>
    <cellStyle name="Normal 47 18 6 3 2 5" xfId="36127" xr:uid="{00000000-0005-0000-0000-0000D4960000}"/>
    <cellStyle name="Normal 47 18 6 3 3" xfId="15364" xr:uid="{00000000-0005-0000-0000-0000D5960000}"/>
    <cellStyle name="Normal 47 18 6 3 3 2" xfId="18449" xr:uid="{00000000-0005-0000-0000-0000D6960000}"/>
    <cellStyle name="Normal 47 18 6 3 3 2 2" xfId="30416" xr:uid="{00000000-0005-0000-0000-0000D7960000}"/>
    <cellStyle name="Normal 47 18 6 3 3 2 2 2" xfId="52022" xr:uid="{00000000-0005-0000-0000-0000D8960000}"/>
    <cellStyle name="Normal 47 18 6 3 3 2 3" xfId="24449" xr:uid="{00000000-0005-0000-0000-0000D9960000}"/>
    <cellStyle name="Normal 47 18 6 3 3 2 3 2" xfId="46086" xr:uid="{00000000-0005-0000-0000-0000DA960000}"/>
    <cellStyle name="Normal 47 18 6 3 3 2 4" xfId="40104" xr:uid="{00000000-0005-0000-0000-0000DB960000}"/>
    <cellStyle name="Normal 47 18 6 3 3 3" xfId="27434" xr:uid="{00000000-0005-0000-0000-0000DC960000}"/>
    <cellStyle name="Normal 47 18 6 3 3 3 2" xfId="49048" xr:uid="{00000000-0005-0000-0000-0000DD960000}"/>
    <cellStyle name="Normal 47 18 6 3 3 4" xfId="21467" xr:uid="{00000000-0005-0000-0000-0000DE960000}"/>
    <cellStyle name="Normal 47 18 6 3 3 4 2" xfId="43109" xr:uid="{00000000-0005-0000-0000-0000DF960000}"/>
    <cellStyle name="Normal 47 18 6 3 3 5" xfId="37101" xr:uid="{00000000-0005-0000-0000-0000E0960000}"/>
    <cellStyle name="Normal 47 18 6 3 4" xfId="16498" xr:uid="{00000000-0005-0000-0000-0000E1960000}"/>
    <cellStyle name="Normal 47 18 6 3 4 2" xfId="28468" xr:uid="{00000000-0005-0000-0000-0000E2960000}"/>
    <cellStyle name="Normal 47 18 6 3 4 2 2" xfId="50074" xr:uid="{00000000-0005-0000-0000-0000E3960000}"/>
    <cellStyle name="Normal 47 18 6 3 4 3" xfId="22501" xr:uid="{00000000-0005-0000-0000-0000E4960000}"/>
    <cellStyle name="Normal 47 18 6 3 4 3 2" xfId="44138" xr:uid="{00000000-0005-0000-0000-0000E5960000}"/>
    <cellStyle name="Normal 47 18 6 3 4 4" xfId="38153" xr:uid="{00000000-0005-0000-0000-0000E6960000}"/>
    <cellStyle name="Normal 47 18 6 3 5" xfId="25486" xr:uid="{00000000-0005-0000-0000-0000E7960000}"/>
    <cellStyle name="Normal 47 18 6 3 5 2" xfId="47103" xr:uid="{00000000-0005-0000-0000-0000E8960000}"/>
    <cellStyle name="Normal 47 18 6 3 6" xfId="19519" xr:uid="{00000000-0005-0000-0000-0000E9960000}"/>
    <cellStyle name="Normal 47 18 6 3 6 2" xfId="41161" xr:uid="{00000000-0005-0000-0000-0000EA960000}"/>
    <cellStyle name="Normal 47 18 6 3 7" xfId="35147" xr:uid="{00000000-0005-0000-0000-0000EB960000}"/>
    <cellStyle name="Normal 47 18 6 4" xfId="13749" xr:uid="{00000000-0005-0000-0000-0000EC960000}"/>
    <cellStyle name="Normal 47 18 6 4 2" xfId="16835" xr:uid="{00000000-0005-0000-0000-0000ED960000}"/>
    <cellStyle name="Normal 47 18 6 4 2 2" xfId="28804" xr:uid="{00000000-0005-0000-0000-0000EE960000}"/>
    <cellStyle name="Normal 47 18 6 4 2 2 2" xfId="50410" xr:uid="{00000000-0005-0000-0000-0000EF960000}"/>
    <cellStyle name="Normal 47 18 6 4 2 3" xfId="22837" xr:uid="{00000000-0005-0000-0000-0000F0960000}"/>
    <cellStyle name="Normal 47 18 6 4 2 3 2" xfId="44474" xr:uid="{00000000-0005-0000-0000-0000F1960000}"/>
    <cellStyle name="Normal 47 18 6 4 2 4" xfId="38490" xr:uid="{00000000-0005-0000-0000-0000F2960000}"/>
    <cellStyle name="Normal 47 18 6 4 3" xfId="25822" xr:uid="{00000000-0005-0000-0000-0000F3960000}"/>
    <cellStyle name="Normal 47 18 6 4 3 2" xfId="47436" xr:uid="{00000000-0005-0000-0000-0000F4960000}"/>
    <cellStyle name="Normal 47 18 6 4 4" xfId="19855" xr:uid="{00000000-0005-0000-0000-0000F5960000}"/>
    <cellStyle name="Normal 47 18 6 4 4 2" xfId="41497" xr:uid="{00000000-0005-0000-0000-0000F6960000}"/>
    <cellStyle name="Normal 47 18 6 4 5" xfId="35486" xr:uid="{00000000-0005-0000-0000-0000F7960000}"/>
    <cellStyle name="Normal 47 18 6 5" xfId="14723" xr:uid="{00000000-0005-0000-0000-0000F8960000}"/>
    <cellStyle name="Normal 47 18 6 5 2" xfId="17808" xr:uid="{00000000-0005-0000-0000-0000F9960000}"/>
    <cellStyle name="Normal 47 18 6 5 2 2" xfId="29776" xr:uid="{00000000-0005-0000-0000-0000FA960000}"/>
    <cellStyle name="Normal 47 18 6 5 2 2 2" xfId="51382" xr:uid="{00000000-0005-0000-0000-0000FB960000}"/>
    <cellStyle name="Normal 47 18 6 5 2 3" xfId="23809" xr:uid="{00000000-0005-0000-0000-0000FC960000}"/>
    <cellStyle name="Normal 47 18 6 5 2 3 2" xfId="45446" xr:uid="{00000000-0005-0000-0000-0000FD960000}"/>
    <cellStyle name="Normal 47 18 6 5 2 4" xfId="39463" xr:uid="{00000000-0005-0000-0000-0000FE960000}"/>
    <cellStyle name="Normal 47 18 6 5 3" xfId="26794" xr:uid="{00000000-0005-0000-0000-0000FF960000}"/>
    <cellStyle name="Normal 47 18 6 5 3 2" xfId="48408" xr:uid="{00000000-0005-0000-0000-000000970000}"/>
    <cellStyle name="Normal 47 18 6 5 4" xfId="20827" xr:uid="{00000000-0005-0000-0000-000001970000}"/>
    <cellStyle name="Normal 47 18 6 5 4 2" xfId="42469" xr:uid="{00000000-0005-0000-0000-000002970000}"/>
    <cellStyle name="Normal 47 18 6 5 5" xfId="36460" xr:uid="{00000000-0005-0000-0000-000003970000}"/>
    <cellStyle name="Normal 47 18 6 6" xfId="15836" xr:uid="{00000000-0005-0000-0000-000004970000}"/>
    <cellStyle name="Normal 47 18 6 6 2" xfId="27808" xr:uid="{00000000-0005-0000-0000-000005970000}"/>
    <cellStyle name="Normal 47 18 6 6 2 2" xfId="49414" xr:uid="{00000000-0005-0000-0000-000006970000}"/>
    <cellStyle name="Normal 47 18 6 6 3" xfId="21841" xr:uid="{00000000-0005-0000-0000-000007970000}"/>
    <cellStyle name="Normal 47 18 6 6 3 2" xfId="43478" xr:uid="{00000000-0005-0000-0000-000008970000}"/>
    <cellStyle name="Normal 47 18 6 6 4" xfId="37491" xr:uid="{00000000-0005-0000-0000-000009970000}"/>
    <cellStyle name="Normal 47 18 6 7" xfId="24823" xr:uid="{00000000-0005-0000-0000-00000A970000}"/>
    <cellStyle name="Normal 47 18 6 7 2" xfId="46443" xr:uid="{00000000-0005-0000-0000-00000B970000}"/>
    <cellStyle name="Normal 47 18 6 8" xfId="18856" xr:uid="{00000000-0005-0000-0000-00000C970000}"/>
    <cellStyle name="Normal 47 18 6 8 2" xfId="40498" xr:uid="{00000000-0005-0000-0000-00000D970000}"/>
    <cellStyle name="Normal 47 18 6 9" xfId="31783" xr:uid="{00000000-0005-0000-0000-00000E970000}"/>
    <cellStyle name="Normal 47 18 7" xfId="8531" xr:uid="{00000000-0005-0000-0000-00000F970000}"/>
    <cellStyle name="Normal 47 18 7 2" xfId="13173" xr:uid="{00000000-0005-0000-0000-000010970000}"/>
    <cellStyle name="Normal 47 18 7 2 2" xfId="14172" xr:uid="{00000000-0005-0000-0000-000011970000}"/>
    <cellStyle name="Normal 47 18 7 2 2 2" xfId="17257" xr:uid="{00000000-0005-0000-0000-000012970000}"/>
    <cellStyle name="Normal 47 18 7 2 2 2 2" xfId="29226" xr:uid="{00000000-0005-0000-0000-000013970000}"/>
    <cellStyle name="Normal 47 18 7 2 2 2 2 2" xfId="50832" xr:uid="{00000000-0005-0000-0000-000014970000}"/>
    <cellStyle name="Normal 47 18 7 2 2 2 3" xfId="23259" xr:uid="{00000000-0005-0000-0000-000015970000}"/>
    <cellStyle name="Normal 47 18 7 2 2 2 3 2" xfId="44896" xr:uid="{00000000-0005-0000-0000-000016970000}"/>
    <cellStyle name="Normal 47 18 7 2 2 2 4" xfId="38912" xr:uid="{00000000-0005-0000-0000-000017970000}"/>
    <cellStyle name="Normal 47 18 7 2 2 3" xfId="26244" xr:uid="{00000000-0005-0000-0000-000018970000}"/>
    <cellStyle name="Normal 47 18 7 2 2 3 2" xfId="47858" xr:uid="{00000000-0005-0000-0000-000019970000}"/>
    <cellStyle name="Normal 47 18 7 2 2 4" xfId="20277" xr:uid="{00000000-0005-0000-0000-00001A970000}"/>
    <cellStyle name="Normal 47 18 7 2 2 4 2" xfId="41919" xr:uid="{00000000-0005-0000-0000-00001B970000}"/>
    <cellStyle name="Normal 47 18 7 2 2 5" xfId="35909" xr:uid="{00000000-0005-0000-0000-00001C970000}"/>
    <cellStyle name="Normal 47 18 7 2 3" xfId="15146" xr:uid="{00000000-0005-0000-0000-00001D970000}"/>
    <cellStyle name="Normal 47 18 7 2 3 2" xfId="18231" xr:uid="{00000000-0005-0000-0000-00001E970000}"/>
    <cellStyle name="Normal 47 18 7 2 3 2 2" xfId="30198" xr:uid="{00000000-0005-0000-0000-00001F970000}"/>
    <cellStyle name="Normal 47 18 7 2 3 2 2 2" xfId="51804" xr:uid="{00000000-0005-0000-0000-000020970000}"/>
    <cellStyle name="Normal 47 18 7 2 3 2 3" xfId="24231" xr:uid="{00000000-0005-0000-0000-000021970000}"/>
    <cellStyle name="Normal 47 18 7 2 3 2 3 2" xfId="45868" xr:uid="{00000000-0005-0000-0000-000022970000}"/>
    <cellStyle name="Normal 47 18 7 2 3 2 4" xfId="39886" xr:uid="{00000000-0005-0000-0000-000023970000}"/>
    <cellStyle name="Normal 47 18 7 2 3 3" xfId="27216" xr:uid="{00000000-0005-0000-0000-000024970000}"/>
    <cellStyle name="Normal 47 18 7 2 3 3 2" xfId="48830" xr:uid="{00000000-0005-0000-0000-000025970000}"/>
    <cellStyle name="Normal 47 18 7 2 3 4" xfId="21249" xr:uid="{00000000-0005-0000-0000-000026970000}"/>
    <cellStyle name="Normal 47 18 7 2 3 4 2" xfId="42891" xr:uid="{00000000-0005-0000-0000-000027970000}"/>
    <cellStyle name="Normal 47 18 7 2 3 5" xfId="36883" xr:uid="{00000000-0005-0000-0000-000028970000}"/>
    <cellStyle name="Normal 47 18 7 2 4" xfId="16280" xr:uid="{00000000-0005-0000-0000-000029970000}"/>
    <cellStyle name="Normal 47 18 7 2 4 2" xfId="28250" xr:uid="{00000000-0005-0000-0000-00002A970000}"/>
    <cellStyle name="Normal 47 18 7 2 4 2 2" xfId="49856" xr:uid="{00000000-0005-0000-0000-00002B970000}"/>
    <cellStyle name="Normal 47 18 7 2 4 3" xfId="22283" xr:uid="{00000000-0005-0000-0000-00002C970000}"/>
    <cellStyle name="Normal 47 18 7 2 4 3 2" xfId="43920" xr:uid="{00000000-0005-0000-0000-00002D970000}"/>
    <cellStyle name="Normal 47 18 7 2 4 4" xfId="37935" xr:uid="{00000000-0005-0000-0000-00002E970000}"/>
    <cellStyle name="Normal 47 18 7 2 5" xfId="25268" xr:uid="{00000000-0005-0000-0000-00002F970000}"/>
    <cellStyle name="Normal 47 18 7 2 5 2" xfId="46885" xr:uid="{00000000-0005-0000-0000-000030970000}"/>
    <cellStyle name="Normal 47 18 7 2 6" xfId="19301" xr:uid="{00000000-0005-0000-0000-000031970000}"/>
    <cellStyle name="Normal 47 18 7 2 6 2" xfId="40943" xr:uid="{00000000-0005-0000-0000-000032970000}"/>
    <cellStyle name="Normal 47 18 7 2 7" xfId="34929" xr:uid="{00000000-0005-0000-0000-000033970000}"/>
    <cellStyle name="Normal 47 18 7 3" xfId="13493" xr:uid="{00000000-0005-0000-0000-000034970000}"/>
    <cellStyle name="Normal 47 18 7 3 2" xfId="14492" xr:uid="{00000000-0005-0000-0000-000035970000}"/>
    <cellStyle name="Normal 47 18 7 3 2 2" xfId="17577" xr:uid="{00000000-0005-0000-0000-000036970000}"/>
    <cellStyle name="Normal 47 18 7 3 2 2 2" xfId="29546" xr:uid="{00000000-0005-0000-0000-000037970000}"/>
    <cellStyle name="Normal 47 18 7 3 2 2 2 2" xfId="51152" xr:uid="{00000000-0005-0000-0000-000038970000}"/>
    <cellStyle name="Normal 47 18 7 3 2 2 3" xfId="23579" xr:uid="{00000000-0005-0000-0000-000039970000}"/>
    <cellStyle name="Normal 47 18 7 3 2 2 3 2" xfId="45216" xr:uid="{00000000-0005-0000-0000-00003A970000}"/>
    <cellStyle name="Normal 47 18 7 3 2 2 4" xfId="39232" xr:uid="{00000000-0005-0000-0000-00003B970000}"/>
    <cellStyle name="Normal 47 18 7 3 2 3" xfId="26564" xr:uid="{00000000-0005-0000-0000-00003C970000}"/>
    <cellStyle name="Normal 47 18 7 3 2 3 2" xfId="48178" xr:uid="{00000000-0005-0000-0000-00003D970000}"/>
    <cellStyle name="Normal 47 18 7 3 2 4" xfId="20597" xr:uid="{00000000-0005-0000-0000-00003E970000}"/>
    <cellStyle name="Normal 47 18 7 3 2 4 2" xfId="42239" xr:uid="{00000000-0005-0000-0000-00003F970000}"/>
    <cellStyle name="Normal 47 18 7 3 2 5" xfId="36229" xr:uid="{00000000-0005-0000-0000-000040970000}"/>
    <cellStyle name="Normal 47 18 7 3 3" xfId="15466" xr:uid="{00000000-0005-0000-0000-000041970000}"/>
    <cellStyle name="Normal 47 18 7 3 3 2" xfId="18551" xr:uid="{00000000-0005-0000-0000-000042970000}"/>
    <cellStyle name="Normal 47 18 7 3 3 2 2" xfId="30518" xr:uid="{00000000-0005-0000-0000-000043970000}"/>
    <cellStyle name="Normal 47 18 7 3 3 2 2 2" xfId="52124" xr:uid="{00000000-0005-0000-0000-000044970000}"/>
    <cellStyle name="Normal 47 18 7 3 3 2 3" xfId="24551" xr:uid="{00000000-0005-0000-0000-000045970000}"/>
    <cellStyle name="Normal 47 18 7 3 3 2 3 2" xfId="46188" xr:uid="{00000000-0005-0000-0000-000046970000}"/>
    <cellStyle name="Normal 47 18 7 3 3 2 4" xfId="40206" xr:uid="{00000000-0005-0000-0000-000047970000}"/>
    <cellStyle name="Normal 47 18 7 3 3 3" xfId="27536" xr:uid="{00000000-0005-0000-0000-000048970000}"/>
    <cellStyle name="Normal 47 18 7 3 3 3 2" xfId="49150" xr:uid="{00000000-0005-0000-0000-000049970000}"/>
    <cellStyle name="Normal 47 18 7 3 3 4" xfId="21569" xr:uid="{00000000-0005-0000-0000-00004A970000}"/>
    <cellStyle name="Normal 47 18 7 3 3 4 2" xfId="43211" xr:uid="{00000000-0005-0000-0000-00004B970000}"/>
    <cellStyle name="Normal 47 18 7 3 3 5" xfId="37203" xr:uid="{00000000-0005-0000-0000-00004C970000}"/>
    <cellStyle name="Normal 47 18 7 3 4" xfId="16600" xr:uid="{00000000-0005-0000-0000-00004D970000}"/>
    <cellStyle name="Normal 47 18 7 3 4 2" xfId="28570" xr:uid="{00000000-0005-0000-0000-00004E970000}"/>
    <cellStyle name="Normal 47 18 7 3 4 2 2" xfId="50176" xr:uid="{00000000-0005-0000-0000-00004F970000}"/>
    <cellStyle name="Normal 47 18 7 3 4 3" xfId="22603" xr:uid="{00000000-0005-0000-0000-000050970000}"/>
    <cellStyle name="Normal 47 18 7 3 4 3 2" xfId="44240" xr:uid="{00000000-0005-0000-0000-000051970000}"/>
    <cellStyle name="Normal 47 18 7 3 4 4" xfId="38255" xr:uid="{00000000-0005-0000-0000-000052970000}"/>
    <cellStyle name="Normal 47 18 7 3 5" xfId="25588" xr:uid="{00000000-0005-0000-0000-000053970000}"/>
    <cellStyle name="Normal 47 18 7 3 5 2" xfId="47205" xr:uid="{00000000-0005-0000-0000-000054970000}"/>
    <cellStyle name="Normal 47 18 7 3 6" xfId="19621" xr:uid="{00000000-0005-0000-0000-000055970000}"/>
    <cellStyle name="Normal 47 18 7 3 6 2" xfId="41263" xr:uid="{00000000-0005-0000-0000-000056970000}"/>
    <cellStyle name="Normal 47 18 7 3 7" xfId="35249" xr:uid="{00000000-0005-0000-0000-000057970000}"/>
    <cellStyle name="Normal 47 18 7 4" xfId="13851" xr:uid="{00000000-0005-0000-0000-000058970000}"/>
    <cellStyle name="Normal 47 18 7 4 2" xfId="16937" xr:uid="{00000000-0005-0000-0000-000059970000}"/>
    <cellStyle name="Normal 47 18 7 4 2 2" xfId="28906" xr:uid="{00000000-0005-0000-0000-00005A970000}"/>
    <cellStyle name="Normal 47 18 7 4 2 2 2" xfId="50512" xr:uid="{00000000-0005-0000-0000-00005B970000}"/>
    <cellStyle name="Normal 47 18 7 4 2 3" xfId="22939" xr:uid="{00000000-0005-0000-0000-00005C970000}"/>
    <cellStyle name="Normal 47 18 7 4 2 3 2" xfId="44576" xr:uid="{00000000-0005-0000-0000-00005D970000}"/>
    <cellStyle name="Normal 47 18 7 4 2 4" xfId="38592" xr:uid="{00000000-0005-0000-0000-00005E970000}"/>
    <cellStyle name="Normal 47 18 7 4 3" xfId="25924" xr:uid="{00000000-0005-0000-0000-00005F970000}"/>
    <cellStyle name="Normal 47 18 7 4 3 2" xfId="47538" xr:uid="{00000000-0005-0000-0000-000060970000}"/>
    <cellStyle name="Normal 47 18 7 4 4" xfId="19957" xr:uid="{00000000-0005-0000-0000-000061970000}"/>
    <cellStyle name="Normal 47 18 7 4 4 2" xfId="41599" xr:uid="{00000000-0005-0000-0000-000062970000}"/>
    <cellStyle name="Normal 47 18 7 4 5" xfId="35588" xr:uid="{00000000-0005-0000-0000-000063970000}"/>
    <cellStyle name="Normal 47 18 7 5" xfId="14825" xr:uid="{00000000-0005-0000-0000-000064970000}"/>
    <cellStyle name="Normal 47 18 7 5 2" xfId="17910" xr:uid="{00000000-0005-0000-0000-000065970000}"/>
    <cellStyle name="Normal 47 18 7 5 2 2" xfId="29878" xr:uid="{00000000-0005-0000-0000-000066970000}"/>
    <cellStyle name="Normal 47 18 7 5 2 2 2" xfId="51484" xr:uid="{00000000-0005-0000-0000-000067970000}"/>
    <cellStyle name="Normal 47 18 7 5 2 3" xfId="23911" xr:uid="{00000000-0005-0000-0000-000068970000}"/>
    <cellStyle name="Normal 47 18 7 5 2 3 2" xfId="45548" xr:uid="{00000000-0005-0000-0000-000069970000}"/>
    <cellStyle name="Normal 47 18 7 5 2 4" xfId="39565" xr:uid="{00000000-0005-0000-0000-00006A970000}"/>
    <cellStyle name="Normal 47 18 7 5 3" xfId="26896" xr:uid="{00000000-0005-0000-0000-00006B970000}"/>
    <cellStyle name="Normal 47 18 7 5 3 2" xfId="48510" xr:uid="{00000000-0005-0000-0000-00006C970000}"/>
    <cellStyle name="Normal 47 18 7 5 4" xfId="20929" xr:uid="{00000000-0005-0000-0000-00006D970000}"/>
    <cellStyle name="Normal 47 18 7 5 4 2" xfId="42571" xr:uid="{00000000-0005-0000-0000-00006E970000}"/>
    <cellStyle name="Normal 47 18 7 5 5" xfId="36562" xr:uid="{00000000-0005-0000-0000-00006F970000}"/>
    <cellStyle name="Normal 47 18 7 6" xfId="15938" xr:uid="{00000000-0005-0000-0000-000070970000}"/>
    <cellStyle name="Normal 47 18 7 6 2" xfId="27910" xr:uid="{00000000-0005-0000-0000-000071970000}"/>
    <cellStyle name="Normal 47 18 7 6 2 2" xfId="49516" xr:uid="{00000000-0005-0000-0000-000072970000}"/>
    <cellStyle name="Normal 47 18 7 6 3" xfId="21943" xr:uid="{00000000-0005-0000-0000-000073970000}"/>
    <cellStyle name="Normal 47 18 7 6 3 2" xfId="43580" xr:uid="{00000000-0005-0000-0000-000074970000}"/>
    <cellStyle name="Normal 47 18 7 6 4" xfId="37593" xr:uid="{00000000-0005-0000-0000-000075970000}"/>
    <cellStyle name="Normal 47 18 7 7" xfId="24925" xr:uid="{00000000-0005-0000-0000-000076970000}"/>
    <cellStyle name="Normal 47 18 7 7 2" xfId="46545" xr:uid="{00000000-0005-0000-0000-000077970000}"/>
    <cellStyle name="Normal 47 18 7 8" xfId="18958" xr:uid="{00000000-0005-0000-0000-000078970000}"/>
    <cellStyle name="Normal 47 18 7 8 2" xfId="40600" xr:uid="{00000000-0005-0000-0000-000079970000}"/>
    <cellStyle name="Normal 47 18 7 9" xfId="31999" xr:uid="{00000000-0005-0000-0000-00007A970000}"/>
    <cellStyle name="Normal 47 18 8" xfId="12915" xr:uid="{00000000-0005-0000-0000-00007B970000}"/>
    <cellStyle name="Normal 47 18 8 2" xfId="13914" xr:uid="{00000000-0005-0000-0000-00007C970000}"/>
    <cellStyle name="Normal 47 18 8 2 2" xfId="16999" xr:uid="{00000000-0005-0000-0000-00007D970000}"/>
    <cellStyle name="Normal 47 18 8 2 2 2" xfId="28968" xr:uid="{00000000-0005-0000-0000-00007E970000}"/>
    <cellStyle name="Normal 47 18 8 2 2 2 2" xfId="50574" xr:uid="{00000000-0005-0000-0000-00007F970000}"/>
    <cellStyle name="Normal 47 18 8 2 2 3" xfId="23001" xr:uid="{00000000-0005-0000-0000-000080970000}"/>
    <cellStyle name="Normal 47 18 8 2 2 3 2" xfId="44638" xr:uid="{00000000-0005-0000-0000-000081970000}"/>
    <cellStyle name="Normal 47 18 8 2 2 4" xfId="38654" xr:uid="{00000000-0005-0000-0000-000082970000}"/>
    <cellStyle name="Normal 47 18 8 2 3" xfId="25986" xr:uid="{00000000-0005-0000-0000-000083970000}"/>
    <cellStyle name="Normal 47 18 8 2 3 2" xfId="47600" xr:uid="{00000000-0005-0000-0000-000084970000}"/>
    <cellStyle name="Normal 47 18 8 2 4" xfId="20019" xr:uid="{00000000-0005-0000-0000-000085970000}"/>
    <cellStyle name="Normal 47 18 8 2 4 2" xfId="41661" xr:uid="{00000000-0005-0000-0000-000086970000}"/>
    <cellStyle name="Normal 47 18 8 2 5" xfId="35651" xr:uid="{00000000-0005-0000-0000-000087970000}"/>
    <cellStyle name="Normal 47 18 8 3" xfId="14888" xr:uid="{00000000-0005-0000-0000-000088970000}"/>
    <cellStyle name="Normal 47 18 8 3 2" xfId="17973" xr:uid="{00000000-0005-0000-0000-000089970000}"/>
    <cellStyle name="Normal 47 18 8 3 2 2" xfId="29940" xr:uid="{00000000-0005-0000-0000-00008A970000}"/>
    <cellStyle name="Normal 47 18 8 3 2 2 2" xfId="51546" xr:uid="{00000000-0005-0000-0000-00008B970000}"/>
    <cellStyle name="Normal 47 18 8 3 2 3" xfId="23973" xr:uid="{00000000-0005-0000-0000-00008C970000}"/>
    <cellStyle name="Normal 47 18 8 3 2 3 2" xfId="45610" xr:uid="{00000000-0005-0000-0000-00008D970000}"/>
    <cellStyle name="Normal 47 18 8 3 2 4" xfId="39628" xr:uid="{00000000-0005-0000-0000-00008E970000}"/>
    <cellStyle name="Normal 47 18 8 3 3" xfId="26958" xr:uid="{00000000-0005-0000-0000-00008F970000}"/>
    <cellStyle name="Normal 47 18 8 3 3 2" xfId="48572" xr:uid="{00000000-0005-0000-0000-000090970000}"/>
    <cellStyle name="Normal 47 18 8 3 4" xfId="20991" xr:uid="{00000000-0005-0000-0000-000091970000}"/>
    <cellStyle name="Normal 47 18 8 3 4 2" xfId="42633" xr:uid="{00000000-0005-0000-0000-000092970000}"/>
    <cellStyle name="Normal 47 18 8 3 5" xfId="36625" xr:uid="{00000000-0005-0000-0000-000093970000}"/>
    <cellStyle name="Normal 47 18 8 4" xfId="16022" xr:uid="{00000000-0005-0000-0000-000094970000}"/>
    <cellStyle name="Normal 47 18 8 4 2" xfId="27992" xr:uid="{00000000-0005-0000-0000-000095970000}"/>
    <cellStyle name="Normal 47 18 8 4 2 2" xfId="49598" xr:uid="{00000000-0005-0000-0000-000096970000}"/>
    <cellStyle name="Normal 47 18 8 4 3" xfId="22025" xr:uid="{00000000-0005-0000-0000-000097970000}"/>
    <cellStyle name="Normal 47 18 8 4 3 2" xfId="43662" xr:uid="{00000000-0005-0000-0000-000098970000}"/>
    <cellStyle name="Normal 47 18 8 4 4" xfId="37677" xr:uid="{00000000-0005-0000-0000-000099970000}"/>
    <cellStyle name="Normal 47 18 8 5" xfId="25010" xr:uid="{00000000-0005-0000-0000-00009A970000}"/>
    <cellStyle name="Normal 47 18 8 5 2" xfId="46627" xr:uid="{00000000-0005-0000-0000-00009B970000}"/>
    <cellStyle name="Normal 47 18 8 6" xfId="19043" xr:uid="{00000000-0005-0000-0000-00009C970000}"/>
    <cellStyle name="Normal 47 18 8 6 2" xfId="40685" xr:uid="{00000000-0005-0000-0000-00009D970000}"/>
    <cellStyle name="Normal 47 18 8 7" xfId="34671" xr:uid="{00000000-0005-0000-0000-00009E970000}"/>
    <cellStyle name="Normal 47 18 9" xfId="13235" xr:uid="{00000000-0005-0000-0000-00009F970000}"/>
    <cellStyle name="Normal 47 18 9 2" xfId="14234" xr:uid="{00000000-0005-0000-0000-0000A0970000}"/>
    <cellStyle name="Normal 47 18 9 2 2" xfId="17319" xr:uid="{00000000-0005-0000-0000-0000A1970000}"/>
    <cellStyle name="Normal 47 18 9 2 2 2" xfId="29288" xr:uid="{00000000-0005-0000-0000-0000A2970000}"/>
    <cellStyle name="Normal 47 18 9 2 2 2 2" xfId="50894" xr:uid="{00000000-0005-0000-0000-0000A3970000}"/>
    <cellStyle name="Normal 47 18 9 2 2 3" xfId="23321" xr:uid="{00000000-0005-0000-0000-0000A4970000}"/>
    <cellStyle name="Normal 47 18 9 2 2 3 2" xfId="44958" xr:uid="{00000000-0005-0000-0000-0000A5970000}"/>
    <cellStyle name="Normal 47 18 9 2 2 4" xfId="38974" xr:uid="{00000000-0005-0000-0000-0000A6970000}"/>
    <cellStyle name="Normal 47 18 9 2 3" xfId="26306" xr:uid="{00000000-0005-0000-0000-0000A7970000}"/>
    <cellStyle name="Normal 47 18 9 2 3 2" xfId="47920" xr:uid="{00000000-0005-0000-0000-0000A8970000}"/>
    <cellStyle name="Normal 47 18 9 2 4" xfId="20339" xr:uid="{00000000-0005-0000-0000-0000A9970000}"/>
    <cellStyle name="Normal 47 18 9 2 4 2" xfId="41981" xr:uid="{00000000-0005-0000-0000-0000AA970000}"/>
    <cellStyle name="Normal 47 18 9 2 5" xfId="35971" xr:uid="{00000000-0005-0000-0000-0000AB970000}"/>
    <cellStyle name="Normal 47 18 9 3" xfId="15208" xr:uid="{00000000-0005-0000-0000-0000AC970000}"/>
    <cellStyle name="Normal 47 18 9 3 2" xfId="18293" xr:uid="{00000000-0005-0000-0000-0000AD970000}"/>
    <cellStyle name="Normal 47 18 9 3 2 2" xfId="30260" xr:uid="{00000000-0005-0000-0000-0000AE970000}"/>
    <cellStyle name="Normal 47 18 9 3 2 2 2" xfId="51866" xr:uid="{00000000-0005-0000-0000-0000AF970000}"/>
    <cellStyle name="Normal 47 18 9 3 2 3" xfId="24293" xr:uid="{00000000-0005-0000-0000-0000B0970000}"/>
    <cellStyle name="Normal 47 18 9 3 2 3 2" xfId="45930" xr:uid="{00000000-0005-0000-0000-0000B1970000}"/>
    <cellStyle name="Normal 47 18 9 3 2 4" xfId="39948" xr:uid="{00000000-0005-0000-0000-0000B2970000}"/>
    <cellStyle name="Normal 47 18 9 3 3" xfId="27278" xr:uid="{00000000-0005-0000-0000-0000B3970000}"/>
    <cellStyle name="Normal 47 18 9 3 3 2" xfId="48892" xr:uid="{00000000-0005-0000-0000-0000B4970000}"/>
    <cellStyle name="Normal 47 18 9 3 4" xfId="21311" xr:uid="{00000000-0005-0000-0000-0000B5970000}"/>
    <cellStyle name="Normal 47 18 9 3 4 2" xfId="42953" xr:uid="{00000000-0005-0000-0000-0000B6970000}"/>
    <cellStyle name="Normal 47 18 9 3 5" xfId="36945" xr:uid="{00000000-0005-0000-0000-0000B7970000}"/>
    <cellStyle name="Normal 47 18 9 4" xfId="16342" xr:uid="{00000000-0005-0000-0000-0000B8970000}"/>
    <cellStyle name="Normal 47 18 9 4 2" xfId="28312" xr:uid="{00000000-0005-0000-0000-0000B9970000}"/>
    <cellStyle name="Normal 47 18 9 4 2 2" xfId="49918" xr:uid="{00000000-0005-0000-0000-0000BA970000}"/>
    <cellStyle name="Normal 47 18 9 4 3" xfId="22345" xr:uid="{00000000-0005-0000-0000-0000BB970000}"/>
    <cellStyle name="Normal 47 18 9 4 3 2" xfId="43982" xr:uid="{00000000-0005-0000-0000-0000BC970000}"/>
    <cellStyle name="Normal 47 18 9 4 4" xfId="37997" xr:uid="{00000000-0005-0000-0000-0000BD970000}"/>
    <cellStyle name="Normal 47 18 9 5" xfId="25330" xr:uid="{00000000-0005-0000-0000-0000BE970000}"/>
    <cellStyle name="Normal 47 18 9 5 2" xfId="46947" xr:uid="{00000000-0005-0000-0000-0000BF970000}"/>
    <cellStyle name="Normal 47 18 9 6" xfId="19363" xr:uid="{00000000-0005-0000-0000-0000C0970000}"/>
    <cellStyle name="Normal 47 18 9 6 2" xfId="41005" xr:uid="{00000000-0005-0000-0000-0000C1970000}"/>
    <cellStyle name="Normal 47 18 9 7" xfId="34991" xr:uid="{00000000-0005-0000-0000-0000C2970000}"/>
    <cellStyle name="Normal 47 19" xfId="5748" xr:uid="{00000000-0005-0000-0000-0000C3970000}"/>
    <cellStyle name="Normal 47 19 10" xfId="13593" xr:uid="{00000000-0005-0000-0000-0000C4970000}"/>
    <cellStyle name="Normal 47 19 10 2" xfId="16679" xr:uid="{00000000-0005-0000-0000-0000C5970000}"/>
    <cellStyle name="Normal 47 19 10 2 2" xfId="28649" xr:uid="{00000000-0005-0000-0000-0000C6970000}"/>
    <cellStyle name="Normal 47 19 10 2 2 2" xfId="50255" xr:uid="{00000000-0005-0000-0000-0000C7970000}"/>
    <cellStyle name="Normal 47 19 10 2 3" xfId="22682" xr:uid="{00000000-0005-0000-0000-0000C8970000}"/>
    <cellStyle name="Normal 47 19 10 2 3 2" xfId="44319" xr:uid="{00000000-0005-0000-0000-0000C9970000}"/>
    <cellStyle name="Normal 47 19 10 2 4" xfId="38334" xr:uid="{00000000-0005-0000-0000-0000CA970000}"/>
    <cellStyle name="Normal 47 19 10 3" xfId="25667" xr:uid="{00000000-0005-0000-0000-0000CB970000}"/>
    <cellStyle name="Normal 47 19 10 3 2" xfId="47281" xr:uid="{00000000-0005-0000-0000-0000CC970000}"/>
    <cellStyle name="Normal 47 19 10 4" xfId="19700" xr:uid="{00000000-0005-0000-0000-0000CD970000}"/>
    <cellStyle name="Normal 47 19 10 4 2" xfId="41342" xr:uid="{00000000-0005-0000-0000-0000CE970000}"/>
    <cellStyle name="Normal 47 19 10 5" xfId="35330" xr:uid="{00000000-0005-0000-0000-0000CF970000}"/>
    <cellStyle name="Normal 47 19 11" xfId="14568" xr:uid="{00000000-0005-0000-0000-0000D0970000}"/>
    <cellStyle name="Normal 47 19 11 2" xfId="17653" xr:uid="{00000000-0005-0000-0000-0000D1970000}"/>
    <cellStyle name="Normal 47 19 11 2 2" xfId="29621" xr:uid="{00000000-0005-0000-0000-0000D2970000}"/>
    <cellStyle name="Normal 47 19 11 2 2 2" xfId="51227" xr:uid="{00000000-0005-0000-0000-0000D3970000}"/>
    <cellStyle name="Normal 47 19 11 2 3" xfId="23654" xr:uid="{00000000-0005-0000-0000-0000D4970000}"/>
    <cellStyle name="Normal 47 19 11 2 3 2" xfId="45291" xr:uid="{00000000-0005-0000-0000-0000D5970000}"/>
    <cellStyle name="Normal 47 19 11 2 4" xfId="39308" xr:uid="{00000000-0005-0000-0000-0000D6970000}"/>
    <cellStyle name="Normal 47 19 11 3" xfId="26639" xr:uid="{00000000-0005-0000-0000-0000D7970000}"/>
    <cellStyle name="Normal 47 19 11 3 2" xfId="48253" xr:uid="{00000000-0005-0000-0000-0000D8970000}"/>
    <cellStyle name="Normal 47 19 11 4" xfId="20672" xr:uid="{00000000-0005-0000-0000-0000D9970000}"/>
    <cellStyle name="Normal 47 19 11 4 2" xfId="42314" xr:uid="{00000000-0005-0000-0000-0000DA970000}"/>
    <cellStyle name="Normal 47 19 11 5" xfId="36305" xr:uid="{00000000-0005-0000-0000-0000DB970000}"/>
    <cellStyle name="Normal 47 19 12" xfId="15681" xr:uid="{00000000-0005-0000-0000-0000DC970000}"/>
    <cellStyle name="Normal 47 19 12 2" xfId="27653" xr:uid="{00000000-0005-0000-0000-0000DD970000}"/>
    <cellStyle name="Normal 47 19 12 2 2" xfId="49259" xr:uid="{00000000-0005-0000-0000-0000DE970000}"/>
    <cellStyle name="Normal 47 19 12 3" xfId="21686" xr:uid="{00000000-0005-0000-0000-0000DF970000}"/>
    <cellStyle name="Normal 47 19 12 3 2" xfId="43323" xr:uid="{00000000-0005-0000-0000-0000E0970000}"/>
    <cellStyle name="Normal 47 19 12 4" xfId="37336" xr:uid="{00000000-0005-0000-0000-0000E1970000}"/>
    <cellStyle name="Normal 47 19 13" xfId="24668" xr:uid="{00000000-0005-0000-0000-0000E2970000}"/>
    <cellStyle name="Normal 47 19 13 2" xfId="46288" xr:uid="{00000000-0005-0000-0000-0000E3970000}"/>
    <cellStyle name="Normal 47 19 14" xfId="18701" xr:uid="{00000000-0005-0000-0000-0000E4970000}"/>
    <cellStyle name="Normal 47 19 14 2" xfId="40343" xr:uid="{00000000-0005-0000-0000-0000E5970000}"/>
    <cellStyle name="Normal 47 19 15" xfId="31266" xr:uid="{00000000-0005-0000-0000-0000E6970000}"/>
    <cellStyle name="Normal 47 19 2" xfId="7315" xr:uid="{00000000-0005-0000-0000-0000E7970000}"/>
    <cellStyle name="Normal 47 19 2 2" xfId="13005" xr:uid="{00000000-0005-0000-0000-0000E8970000}"/>
    <cellStyle name="Normal 47 19 2 2 2" xfId="14004" xr:uid="{00000000-0005-0000-0000-0000E9970000}"/>
    <cellStyle name="Normal 47 19 2 2 2 2" xfId="17089" xr:uid="{00000000-0005-0000-0000-0000EA970000}"/>
    <cellStyle name="Normal 47 19 2 2 2 2 2" xfId="29058" xr:uid="{00000000-0005-0000-0000-0000EB970000}"/>
    <cellStyle name="Normal 47 19 2 2 2 2 2 2" xfId="50664" xr:uid="{00000000-0005-0000-0000-0000EC970000}"/>
    <cellStyle name="Normal 47 19 2 2 2 2 3" xfId="23091" xr:uid="{00000000-0005-0000-0000-0000ED970000}"/>
    <cellStyle name="Normal 47 19 2 2 2 2 3 2" xfId="44728" xr:uid="{00000000-0005-0000-0000-0000EE970000}"/>
    <cellStyle name="Normal 47 19 2 2 2 2 4" xfId="38744" xr:uid="{00000000-0005-0000-0000-0000EF970000}"/>
    <cellStyle name="Normal 47 19 2 2 2 3" xfId="26076" xr:uid="{00000000-0005-0000-0000-0000F0970000}"/>
    <cellStyle name="Normal 47 19 2 2 2 3 2" xfId="47690" xr:uid="{00000000-0005-0000-0000-0000F1970000}"/>
    <cellStyle name="Normal 47 19 2 2 2 4" xfId="20109" xr:uid="{00000000-0005-0000-0000-0000F2970000}"/>
    <cellStyle name="Normal 47 19 2 2 2 4 2" xfId="41751" xr:uid="{00000000-0005-0000-0000-0000F3970000}"/>
    <cellStyle name="Normal 47 19 2 2 2 5" xfId="35741" xr:uid="{00000000-0005-0000-0000-0000F4970000}"/>
    <cellStyle name="Normal 47 19 2 2 3" xfId="14978" xr:uid="{00000000-0005-0000-0000-0000F5970000}"/>
    <cellStyle name="Normal 47 19 2 2 3 2" xfId="18063" xr:uid="{00000000-0005-0000-0000-0000F6970000}"/>
    <cellStyle name="Normal 47 19 2 2 3 2 2" xfId="30030" xr:uid="{00000000-0005-0000-0000-0000F7970000}"/>
    <cellStyle name="Normal 47 19 2 2 3 2 2 2" xfId="51636" xr:uid="{00000000-0005-0000-0000-0000F8970000}"/>
    <cellStyle name="Normal 47 19 2 2 3 2 3" xfId="24063" xr:uid="{00000000-0005-0000-0000-0000F9970000}"/>
    <cellStyle name="Normal 47 19 2 2 3 2 3 2" xfId="45700" xr:uid="{00000000-0005-0000-0000-0000FA970000}"/>
    <cellStyle name="Normal 47 19 2 2 3 2 4" xfId="39718" xr:uid="{00000000-0005-0000-0000-0000FB970000}"/>
    <cellStyle name="Normal 47 19 2 2 3 3" xfId="27048" xr:uid="{00000000-0005-0000-0000-0000FC970000}"/>
    <cellStyle name="Normal 47 19 2 2 3 3 2" xfId="48662" xr:uid="{00000000-0005-0000-0000-0000FD970000}"/>
    <cellStyle name="Normal 47 19 2 2 3 4" xfId="21081" xr:uid="{00000000-0005-0000-0000-0000FE970000}"/>
    <cellStyle name="Normal 47 19 2 2 3 4 2" xfId="42723" xr:uid="{00000000-0005-0000-0000-0000FF970000}"/>
    <cellStyle name="Normal 47 19 2 2 3 5" xfId="36715" xr:uid="{00000000-0005-0000-0000-000000980000}"/>
    <cellStyle name="Normal 47 19 2 2 4" xfId="16112" xr:uid="{00000000-0005-0000-0000-000001980000}"/>
    <cellStyle name="Normal 47 19 2 2 4 2" xfId="28082" xr:uid="{00000000-0005-0000-0000-000002980000}"/>
    <cellStyle name="Normal 47 19 2 2 4 2 2" xfId="49688" xr:uid="{00000000-0005-0000-0000-000003980000}"/>
    <cellStyle name="Normal 47 19 2 2 4 3" xfId="22115" xr:uid="{00000000-0005-0000-0000-000004980000}"/>
    <cellStyle name="Normal 47 19 2 2 4 3 2" xfId="43752" xr:uid="{00000000-0005-0000-0000-000005980000}"/>
    <cellStyle name="Normal 47 19 2 2 4 4" xfId="37767" xr:uid="{00000000-0005-0000-0000-000006980000}"/>
    <cellStyle name="Normal 47 19 2 2 5" xfId="25100" xr:uid="{00000000-0005-0000-0000-000007980000}"/>
    <cellStyle name="Normal 47 19 2 2 5 2" xfId="46717" xr:uid="{00000000-0005-0000-0000-000008980000}"/>
    <cellStyle name="Normal 47 19 2 2 6" xfId="19133" xr:uid="{00000000-0005-0000-0000-000009980000}"/>
    <cellStyle name="Normal 47 19 2 2 6 2" xfId="40775" xr:uid="{00000000-0005-0000-0000-00000A980000}"/>
    <cellStyle name="Normal 47 19 2 2 7" xfId="34761" xr:uid="{00000000-0005-0000-0000-00000B980000}"/>
    <cellStyle name="Normal 47 19 2 3" xfId="13325" xr:uid="{00000000-0005-0000-0000-00000C980000}"/>
    <cellStyle name="Normal 47 19 2 3 2" xfId="14324" xr:uid="{00000000-0005-0000-0000-00000D980000}"/>
    <cellStyle name="Normal 47 19 2 3 2 2" xfId="17409" xr:uid="{00000000-0005-0000-0000-00000E980000}"/>
    <cellStyle name="Normal 47 19 2 3 2 2 2" xfId="29378" xr:uid="{00000000-0005-0000-0000-00000F980000}"/>
    <cellStyle name="Normal 47 19 2 3 2 2 2 2" xfId="50984" xr:uid="{00000000-0005-0000-0000-000010980000}"/>
    <cellStyle name="Normal 47 19 2 3 2 2 3" xfId="23411" xr:uid="{00000000-0005-0000-0000-000011980000}"/>
    <cellStyle name="Normal 47 19 2 3 2 2 3 2" xfId="45048" xr:uid="{00000000-0005-0000-0000-000012980000}"/>
    <cellStyle name="Normal 47 19 2 3 2 2 4" xfId="39064" xr:uid="{00000000-0005-0000-0000-000013980000}"/>
    <cellStyle name="Normal 47 19 2 3 2 3" xfId="26396" xr:uid="{00000000-0005-0000-0000-000014980000}"/>
    <cellStyle name="Normal 47 19 2 3 2 3 2" xfId="48010" xr:uid="{00000000-0005-0000-0000-000015980000}"/>
    <cellStyle name="Normal 47 19 2 3 2 4" xfId="20429" xr:uid="{00000000-0005-0000-0000-000016980000}"/>
    <cellStyle name="Normal 47 19 2 3 2 4 2" xfId="42071" xr:uid="{00000000-0005-0000-0000-000017980000}"/>
    <cellStyle name="Normal 47 19 2 3 2 5" xfId="36061" xr:uid="{00000000-0005-0000-0000-000018980000}"/>
    <cellStyle name="Normal 47 19 2 3 3" xfId="15298" xr:uid="{00000000-0005-0000-0000-000019980000}"/>
    <cellStyle name="Normal 47 19 2 3 3 2" xfId="18383" xr:uid="{00000000-0005-0000-0000-00001A980000}"/>
    <cellStyle name="Normal 47 19 2 3 3 2 2" xfId="30350" xr:uid="{00000000-0005-0000-0000-00001B980000}"/>
    <cellStyle name="Normal 47 19 2 3 3 2 2 2" xfId="51956" xr:uid="{00000000-0005-0000-0000-00001C980000}"/>
    <cellStyle name="Normal 47 19 2 3 3 2 3" xfId="24383" xr:uid="{00000000-0005-0000-0000-00001D980000}"/>
    <cellStyle name="Normal 47 19 2 3 3 2 3 2" xfId="46020" xr:uid="{00000000-0005-0000-0000-00001E980000}"/>
    <cellStyle name="Normal 47 19 2 3 3 2 4" xfId="40038" xr:uid="{00000000-0005-0000-0000-00001F980000}"/>
    <cellStyle name="Normal 47 19 2 3 3 3" xfId="27368" xr:uid="{00000000-0005-0000-0000-000020980000}"/>
    <cellStyle name="Normal 47 19 2 3 3 3 2" xfId="48982" xr:uid="{00000000-0005-0000-0000-000021980000}"/>
    <cellStyle name="Normal 47 19 2 3 3 4" xfId="21401" xr:uid="{00000000-0005-0000-0000-000022980000}"/>
    <cellStyle name="Normal 47 19 2 3 3 4 2" xfId="43043" xr:uid="{00000000-0005-0000-0000-000023980000}"/>
    <cellStyle name="Normal 47 19 2 3 3 5" xfId="37035" xr:uid="{00000000-0005-0000-0000-000024980000}"/>
    <cellStyle name="Normal 47 19 2 3 4" xfId="16432" xr:uid="{00000000-0005-0000-0000-000025980000}"/>
    <cellStyle name="Normal 47 19 2 3 4 2" xfId="28402" xr:uid="{00000000-0005-0000-0000-000026980000}"/>
    <cellStyle name="Normal 47 19 2 3 4 2 2" xfId="50008" xr:uid="{00000000-0005-0000-0000-000027980000}"/>
    <cellStyle name="Normal 47 19 2 3 4 3" xfId="22435" xr:uid="{00000000-0005-0000-0000-000028980000}"/>
    <cellStyle name="Normal 47 19 2 3 4 3 2" xfId="44072" xr:uid="{00000000-0005-0000-0000-000029980000}"/>
    <cellStyle name="Normal 47 19 2 3 4 4" xfId="38087" xr:uid="{00000000-0005-0000-0000-00002A980000}"/>
    <cellStyle name="Normal 47 19 2 3 5" xfId="25420" xr:uid="{00000000-0005-0000-0000-00002B980000}"/>
    <cellStyle name="Normal 47 19 2 3 5 2" xfId="47037" xr:uid="{00000000-0005-0000-0000-00002C980000}"/>
    <cellStyle name="Normal 47 19 2 3 6" xfId="19453" xr:uid="{00000000-0005-0000-0000-00002D980000}"/>
    <cellStyle name="Normal 47 19 2 3 6 2" xfId="41095" xr:uid="{00000000-0005-0000-0000-00002E980000}"/>
    <cellStyle name="Normal 47 19 2 3 7" xfId="35081" xr:uid="{00000000-0005-0000-0000-00002F980000}"/>
    <cellStyle name="Normal 47 19 2 4" xfId="13683" xr:uid="{00000000-0005-0000-0000-000030980000}"/>
    <cellStyle name="Normal 47 19 2 4 2" xfId="16769" xr:uid="{00000000-0005-0000-0000-000031980000}"/>
    <cellStyle name="Normal 47 19 2 4 2 2" xfId="28738" xr:uid="{00000000-0005-0000-0000-000032980000}"/>
    <cellStyle name="Normal 47 19 2 4 2 2 2" xfId="50344" xr:uid="{00000000-0005-0000-0000-000033980000}"/>
    <cellStyle name="Normal 47 19 2 4 2 3" xfId="22771" xr:uid="{00000000-0005-0000-0000-000034980000}"/>
    <cellStyle name="Normal 47 19 2 4 2 3 2" xfId="44408" xr:uid="{00000000-0005-0000-0000-000035980000}"/>
    <cellStyle name="Normal 47 19 2 4 2 4" xfId="38424" xr:uid="{00000000-0005-0000-0000-000036980000}"/>
    <cellStyle name="Normal 47 19 2 4 3" xfId="25756" xr:uid="{00000000-0005-0000-0000-000037980000}"/>
    <cellStyle name="Normal 47 19 2 4 3 2" xfId="47370" xr:uid="{00000000-0005-0000-0000-000038980000}"/>
    <cellStyle name="Normal 47 19 2 4 4" xfId="19789" xr:uid="{00000000-0005-0000-0000-000039980000}"/>
    <cellStyle name="Normal 47 19 2 4 4 2" xfId="41431" xr:uid="{00000000-0005-0000-0000-00003A980000}"/>
    <cellStyle name="Normal 47 19 2 4 5" xfId="35420" xr:uid="{00000000-0005-0000-0000-00003B980000}"/>
    <cellStyle name="Normal 47 19 2 5" xfId="14657" xr:uid="{00000000-0005-0000-0000-00003C980000}"/>
    <cellStyle name="Normal 47 19 2 5 2" xfId="17742" xr:uid="{00000000-0005-0000-0000-00003D980000}"/>
    <cellStyle name="Normal 47 19 2 5 2 2" xfId="29710" xr:uid="{00000000-0005-0000-0000-00003E980000}"/>
    <cellStyle name="Normal 47 19 2 5 2 2 2" xfId="51316" xr:uid="{00000000-0005-0000-0000-00003F980000}"/>
    <cellStyle name="Normal 47 19 2 5 2 3" xfId="23743" xr:uid="{00000000-0005-0000-0000-000040980000}"/>
    <cellStyle name="Normal 47 19 2 5 2 3 2" xfId="45380" xr:uid="{00000000-0005-0000-0000-000041980000}"/>
    <cellStyle name="Normal 47 19 2 5 2 4" xfId="39397" xr:uid="{00000000-0005-0000-0000-000042980000}"/>
    <cellStyle name="Normal 47 19 2 5 3" xfId="26728" xr:uid="{00000000-0005-0000-0000-000043980000}"/>
    <cellStyle name="Normal 47 19 2 5 3 2" xfId="48342" xr:uid="{00000000-0005-0000-0000-000044980000}"/>
    <cellStyle name="Normal 47 19 2 5 4" xfId="20761" xr:uid="{00000000-0005-0000-0000-000045980000}"/>
    <cellStyle name="Normal 47 19 2 5 4 2" xfId="42403" xr:uid="{00000000-0005-0000-0000-000046980000}"/>
    <cellStyle name="Normal 47 19 2 5 5" xfId="36394" xr:uid="{00000000-0005-0000-0000-000047980000}"/>
    <cellStyle name="Normal 47 19 2 6" xfId="15770" xr:uid="{00000000-0005-0000-0000-000048980000}"/>
    <cellStyle name="Normal 47 19 2 6 2" xfId="27742" xr:uid="{00000000-0005-0000-0000-000049980000}"/>
    <cellStyle name="Normal 47 19 2 6 2 2" xfId="49348" xr:uid="{00000000-0005-0000-0000-00004A980000}"/>
    <cellStyle name="Normal 47 19 2 6 3" xfId="21775" xr:uid="{00000000-0005-0000-0000-00004B980000}"/>
    <cellStyle name="Normal 47 19 2 6 3 2" xfId="43412" xr:uid="{00000000-0005-0000-0000-00004C980000}"/>
    <cellStyle name="Normal 47 19 2 6 4" xfId="37425" xr:uid="{00000000-0005-0000-0000-00004D980000}"/>
    <cellStyle name="Normal 47 19 2 7" xfId="24757" xr:uid="{00000000-0005-0000-0000-00004E980000}"/>
    <cellStyle name="Normal 47 19 2 7 2" xfId="46377" xr:uid="{00000000-0005-0000-0000-00004F980000}"/>
    <cellStyle name="Normal 47 19 2 8" xfId="18790" xr:uid="{00000000-0005-0000-0000-000050980000}"/>
    <cellStyle name="Normal 47 19 2 8 2" xfId="40432" xr:uid="{00000000-0005-0000-0000-000051980000}"/>
    <cellStyle name="Normal 47 19 2 9" xfId="31603" xr:uid="{00000000-0005-0000-0000-000052980000}"/>
    <cellStyle name="Normal 47 19 3" xfId="7018" xr:uid="{00000000-0005-0000-0000-000053980000}"/>
    <cellStyle name="Normal 47 19 3 2" xfId="12961" xr:uid="{00000000-0005-0000-0000-000054980000}"/>
    <cellStyle name="Normal 47 19 3 2 2" xfId="13960" xr:uid="{00000000-0005-0000-0000-000055980000}"/>
    <cellStyle name="Normal 47 19 3 2 2 2" xfId="17045" xr:uid="{00000000-0005-0000-0000-000056980000}"/>
    <cellStyle name="Normal 47 19 3 2 2 2 2" xfId="29014" xr:uid="{00000000-0005-0000-0000-000057980000}"/>
    <cellStyle name="Normal 47 19 3 2 2 2 2 2" xfId="50620" xr:uid="{00000000-0005-0000-0000-000058980000}"/>
    <cellStyle name="Normal 47 19 3 2 2 2 3" xfId="23047" xr:uid="{00000000-0005-0000-0000-000059980000}"/>
    <cellStyle name="Normal 47 19 3 2 2 2 3 2" xfId="44684" xr:uid="{00000000-0005-0000-0000-00005A980000}"/>
    <cellStyle name="Normal 47 19 3 2 2 2 4" xfId="38700" xr:uid="{00000000-0005-0000-0000-00005B980000}"/>
    <cellStyle name="Normal 47 19 3 2 2 3" xfId="26032" xr:uid="{00000000-0005-0000-0000-00005C980000}"/>
    <cellStyle name="Normal 47 19 3 2 2 3 2" xfId="47646" xr:uid="{00000000-0005-0000-0000-00005D980000}"/>
    <cellStyle name="Normal 47 19 3 2 2 4" xfId="20065" xr:uid="{00000000-0005-0000-0000-00005E980000}"/>
    <cellStyle name="Normal 47 19 3 2 2 4 2" xfId="41707" xr:uid="{00000000-0005-0000-0000-00005F980000}"/>
    <cellStyle name="Normal 47 19 3 2 2 5" xfId="35697" xr:uid="{00000000-0005-0000-0000-000060980000}"/>
    <cellStyle name="Normal 47 19 3 2 3" xfId="14934" xr:uid="{00000000-0005-0000-0000-000061980000}"/>
    <cellStyle name="Normal 47 19 3 2 3 2" xfId="18019" xr:uid="{00000000-0005-0000-0000-000062980000}"/>
    <cellStyle name="Normal 47 19 3 2 3 2 2" xfId="29986" xr:uid="{00000000-0005-0000-0000-000063980000}"/>
    <cellStyle name="Normal 47 19 3 2 3 2 2 2" xfId="51592" xr:uid="{00000000-0005-0000-0000-000064980000}"/>
    <cellStyle name="Normal 47 19 3 2 3 2 3" xfId="24019" xr:uid="{00000000-0005-0000-0000-000065980000}"/>
    <cellStyle name="Normal 47 19 3 2 3 2 3 2" xfId="45656" xr:uid="{00000000-0005-0000-0000-000066980000}"/>
    <cellStyle name="Normal 47 19 3 2 3 2 4" xfId="39674" xr:uid="{00000000-0005-0000-0000-000067980000}"/>
    <cellStyle name="Normal 47 19 3 2 3 3" xfId="27004" xr:uid="{00000000-0005-0000-0000-000068980000}"/>
    <cellStyle name="Normal 47 19 3 2 3 3 2" xfId="48618" xr:uid="{00000000-0005-0000-0000-000069980000}"/>
    <cellStyle name="Normal 47 19 3 2 3 4" xfId="21037" xr:uid="{00000000-0005-0000-0000-00006A980000}"/>
    <cellStyle name="Normal 47 19 3 2 3 4 2" xfId="42679" xr:uid="{00000000-0005-0000-0000-00006B980000}"/>
    <cellStyle name="Normal 47 19 3 2 3 5" xfId="36671" xr:uid="{00000000-0005-0000-0000-00006C980000}"/>
    <cellStyle name="Normal 47 19 3 2 4" xfId="16068" xr:uid="{00000000-0005-0000-0000-00006D980000}"/>
    <cellStyle name="Normal 47 19 3 2 4 2" xfId="28038" xr:uid="{00000000-0005-0000-0000-00006E980000}"/>
    <cellStyle name="Normal 47 19 3 2 4 2 2" xfId="49644" xr:uid="{00000000-0005-0000-0000-00006F980000}"/>
    <cellStyle name="Normal 47 19 3 2 4 3" xfId="22071" xr:uid="{00000000-0005-0000-0000-000070980000}"/>
    <cellStyle name="Normal 47 19 3 2 4 3 2" xfId="43708" xr:uid="{00000000-0005-0000-0000-000071980000}"/>
    <cellStyle name="Normal 47 19 3 2 4 4" xfId="37723" xr:uid="{00000000-0005-0000-0000-000072980000}"/>
    <cellStyle name="Normal 47 19 3 2 5" xfId="25056" xr:uid="{00000000-0005-0000-0000-000073980000}"/>
    <cellStyle name="Normal 47 19 3 2 5 2" xfId="46673" xr:uid="{00000000-0005-0000-0000-000074980000}"/>
    <cellStyle name="Normal 47 19 3 2 6" xfId="19089" xr:uid="{00000000-0005-0000-0000-000075980000}"/>
    <cellStyle name="Normal 47 19 3 2 6 2" xfId="40731" xr:uid="{00000000-0005-0000-0000-000076980000}"/>
    <cellStyle name="Normal 47 19 3 2 7" xfId="34717" xr:uid="{00000000-0005-0000-0000-000077980000}"/>
    <cellStyle name="Normal 47 19 3 3" xfId="13281" xr:uid="{00000000-0005-0000-0000-000078980000}"/>
    <cellStyle name="Normal 47 19 3 3 2" xfId="14280" xr:uid="{00000000-0005-0000-0000-000079980000}"/>
    <cellStyle name="Normal 47 19 3 3 2 2" xfId="17365" xr:uid="{00000000-0005-0000-0000-00007A980000}"/>
    <cellStyle name="Normal 47 19 3 3 2 2 2" xfId="29334" xr:uid="{00000000-0005-0000-0000-00007B980000}"/>
    <cellStyle name="Normal 47 19 3 3 2 2 2 2" xfId="50940" xr:uid="{00000000-0005-0000-0000-00007C980000}"/>
    <cellStyle name="Normal 47 19 3 3 2 2 3" xfId="23367" xr:uid="{00000000-0005-0000-0000-00007D980000}"/>
    <cellStyle name="Normal 47 19 3 3 2 2 3 2" xfId="45004" xr:uid="{00000000-0005-0000-0000-00007E980000}"/>
    <cellStyle name="Normal 47 19 3 3 2 2 4" xfId="39020" xr:uid="{00000000-0005-0000-0000-00007F980000}"/>
    <cellStyle name="Normal 47 19 3 3 2 3" xfId="26352" xr:uid="{00000000-0005-0000-0000-000080980000}"/>
    <cellStyle name="Normal 47 19 3 3 2 3 2" xfId="47966" xr:uid="{00000000-0005-0000-0000-000081980000}"/>
    <cellStyle name="Normal 47 19 3 3 2 4" xfId="20385" xr:uid="{00000000-0005-0000-0000-000082980000}"/>
    <cellStyle name="Normal 47 19 3 3 2 4 2" xfId="42027" xr:uid="{00000000-0005-0000-0000-000083980000}"/>
    <cellStyle name="Normal 47 19 3 3 2 5" xfId="36017" xr:uid="{00000000-0005-0000-0000-000084980000}"/>
    <cellStyle name="Normal 47 19 3 3 3" xfId="15254" xr:uid="{00000000-0005-0000-0000-000085980000}"/>
    <cellStyle name="Normal 47 19 3 3 3 2" xfId="18339" xr:uid="{00000000-0005-0000-0000-000086980000}"/>
    <cellStyle name="Normal 47 19 3 3 3 2 2" xfId="30306" xr:uid="{00000000-0005-0000-0000-000087980000}"/>
    <cellStyle name="Normal 47 19 3 3 3 2 2 2" xfId="51912" xr:uid="{00000000-0005-0000-0000-000088980000}"/>
    <cellStyle name="Normal 47 19 3 3 3 2 3" xfId="24339" xr:uid="{00000000-0005-0000-0000-000089980000}"/>
    <cellStyle name="Normal 47 19 3 3 3 2 3 2" xfId="45976" xr:uid="{00000000-0005-0000-0000-00008A980000}"/>
    <cellStyle name="Normal 47 19 3 3 3 2 4" xfId="39994" xr:uid="{00000000-0005-0000-0000-00008B980000}"/>
    <cellStyle name="Normal 47 19 3 3 3 3" xfId="27324" xr:uid="{00000000-0005-0000-0000-00008C980000}"/>
    <cellStyle name="Normal 47 19 3 3 3 3 2" xfId="48938" xr:uid="{00000000-0005-0000-0000-00008D980000}"/>
    <cellStyle name="Normal 47 19 3 3 3 4" xfId="21357" xr:uid="{00000000-0005-0000-0000-00008E980000}"/>
    <cellStyle name="Normal 47 19 3 3 3 4 2" xfId="42999" xr:uid="{00000000-0005-0000-0000-00008F980000}"/>
    <cellStyle name="Normal 47 19 3 3 3 5" xfId="36991" xr:uid="{00000000-0005-0000-0000-000090980000}"/>
    <cellStyle name="Normal 47 19 3 3 4" xfId="16388" xr:uid="{00000000-0005-0000-0000-000091980000}"/>
    <cellStyle name="Normal 47 19 3 3 4 2" xfId="28358" xr:uid="{00000000-0005-0000-0000-000092980000}"/>
    <cellStyle name="Normal 47 19 3 3 4 2 2" xfId="49964" xr:uid="{00000000-0005-0000-0000-000093980000}"/>
    <cellStyle name="Normal 47 19 3 3 4 3" xfId="22391" xr:uid="{00000000-0005-0000-0000-000094980000}"/>
    <cellStyle name="Normal 47 19 3 3 4 3 2" xfId="44028" xr:uid="{00000000-0005-0000-0000-000095980000}"/>
    <cellStyle name="Normal 47 19 3 3 4 4" xfId="38043" xr:uid="{00000000-0005-0000-0000-000096980000}"/>
    <cellStyle name="Normal 47 19 3 3 5" xfId="25376" xr:uid="{00000000-0005-0000-0000-000097980000}"/>
    <cellStyle name="Normal 47 19 3 3 5 2" xfId="46993" xr:uid="{00000000-0005-0000-0000-000098980000}"/>
    <cellStyle name="Normal 47 19 3 3 6" xfId="19409" xr:uid="{00000000-0005-0000-0000-000099980000}"/>
    <cellStyle name="Normal 47 19 3 3 6 2" xfId="41051" xr:uid="{00000000-0005-0000-0000-00009A980000}"/>
    <cellStyle name="Normal 47 19 3 3 7" xfId="35037" xr:uid="{00000000-0005-0000-0000-00009B980000}"/>
    <cellStyle name="Normal 47 19 3 4" xfId="13639" xr:uid="{00000000-0005-0000-0000-00009C980000}"/>
    <cellStyle name="Normal 47 19 3 4 2" xfId="16725" xr:uid="{00000000-0005-0000-0000-00009D980000}"/>
    <cellStyle name="Normal 47 19 3 4 2 2" xfId="28694" xr:uid="{00000000-0005-0000-0000-00009E980000}"/>
    <cellStyle name="Normal 47 19 3 4 2 2 2" xfId="50300" xr:uid="{00000000-0005-0000-0000-00009F980000}"/>
    <cellStyle name="Normal 47 19 3 4 2 3" xfId="22727" xr:uid="{00000000-0005-0000-0000-0000A0980000}"/>
    <cellStyle name="Normal 47 19 3 4 2 3 2" xfId="44364" xr:uid="{00000000-0005-0000-0000-0000A1980000}"/>
    <cellStyle name="Normal 47 19 3 4 2 4" xfId="38380" xr:uid="{00000000-0005-0000-0000-0000A2980000}"/>
    <cellStyle name="Normal 47 19 3 4 3" xfId="25712" xr:uid="{00000000-0005-0000-0000-0000A3980000}"/>
    <cellStyle name="Normal 47 19 3 4 3 2" xfId="47326" xr:uid="{00000000-0005-0000-0000-0000A4980000}"/>
    <cellStyle name="Normal 47 19 3 4 4" xfId="19745" xr:uid="{00000000-0005-0000-0000-0000A5980000}"/>
    <cellStyle name="Normal 47 19 3 4 4 2" xfId="41387" xr:uid="{00000000-0005-0000-0000-0000A6980000}"/>
    <cellStyle name="Normal 47 19 3 4 5" xfId="35376" xr:uid="{00000000-0005-0000-0000-0000A7980000}"/>
    <cellStyle name="Normal 47 19 3 5" xfId="14613" xr:uid="{00000000-0005-0000-0000-0000A8980000}"/>
    <cellStyle name="Normal 47 19 3 5 2" xfId="17698" xr:uid="{00000000-0005-0000-0000-0000A9980000}"/>
    <cellStyle name="Normal 47 19 3 5 2 2" xfId="29666" xr:uid="{00000000-0005-0000-0000-0000AA980000}"/>
    <cellStyle name="Normal 47 19 3 5 2 2 2" xfId="51272" xr:uid="{00000000-0005-0000-0000-0000AB980000}"/>
    <cellStyle name="Normal 47 19 3 5 2 3" xfId="23699" xr:uid="{00000000-0005-0000-0000-0000AC980000}"/>
    <cellStyle name="Normal 47 19 3 5 2 3 2" xfId="45336" xr:uid="{00000000-0005-0000-0000-0000AD980000}"/>
    <cellStyle name="Normal 47 19 3 5 2 4" xfId="39353" xr:uid="{00000000-0005-0000-0000-0000AE980000}"/>
    <cellStyle name="Normal 47 19 3 5 3" xfId="26684" xr:uid="{00000000-0005-0000-0000-0000AF980000}"/>
    <cellStyle name="Normal 47 19 3 5 3 2" xfId="48298" xr:uid="{00000000-0005-0000-0000-0000B0980000}"/>
    <cellStyle name="Normal 47 19 3 5 4" xfId="20717" xr:uid="{00000000-0005-0000-0000-0000B1980000}"/>
    <cellStyle name="Normal 47 19 3 5 4 2" xfId="42359" xr:uid="{00000000-0005-0000-0000-0000B2980000}"/>
    <cellStyle name="Normal 47 19 3 5 5" xfId="36350" xr:uid="{00000000-0005-0000-0000-0000B3980000}"/>
    <cellStyle name="Normal 47 19 3 6" xfId="15726" xr:uid="{00000000-0005-0000-0000-0000B4980000}"/>
    <cellStyle name="Normal 47 19 3 6 2" xfId="27698" xr:uid="{00000000-0005-0000-0000-0000B5980000}"/>
    <cellStyle name="Normal 47 19 3 6 2 2" xfId="49304" xr:uid="{00000000-0005-0000-0000-0000B6980000}"/>
    <cellStyle name="Normal 47 19 3 6 3" xfId="21731" xr:uid="{00000000-0005-0000-0000-0000B7980000}"/>
    <cellStyle name="Normal 47 19 3 6 3 2" xfId="43368" xr:uid="{00000000-0005-0000-0000-0000B8980000}"/>
    <cellStyle name="Normal 47 19 3 6 4" xfId="37381" xr:uid="{00000000-0005-0000-0000-0000B9980000}"/>
    <cellStyle name="Normal 47 19 3 7" xfId="24713" xr:uid="{00000000-0005-0000-0000-0000BA980000}"/>
    <cellStyle name="Normal 47 19 3 7 2" xfId="46333" xr:uid="{00000000-0005-0000-0000-0000BB980000}"/>
    <cellStyle name="Normal 47 19 3 8" xfId="18746" xr:uid="{00000000-0005-0000-0000-0000BC980000}"/>
    <cellStyle name="Normal 47 19 3 8 2" xfId="40388" xr:uid="{00000000-0005-0000-0000-0000BD980000}"/>
    <cellStyle name="Normal 47 19 3 9" xfId="31446" xr:uid="{00000000-0005-0000-0000-0000BE980000}"/>
    <cellStyle name="Normal 47 19 4" xfId="7622" xr:uid="{00000000-0005-0000-0000-0000BF980000}"/>
    <cellStyle name="Normal 47 19 4 2" xfId="13047" xr:uid="{00000000-0005-0000-0000-0000C0980000}"/>
    <cellStyle name="Normal 47 19 4 2 2" xfId="14046" xr:uid="{00000000-0005-0000-0000-0000C1980000}"/>
    <cellStyle name="Normal 47 19 4 2 2 2" xfId="17131" xr:uid="{00000000-0005-0000-0000-0000C2980000}"/>
    <cellStyle name="Normal 47 19 4 2 2 2 2" xfId="29100" xr:uid="{00000000-0005-0000-0000-0000C3980000}"/>
    <cellStyle name="Normal 47 19 4 2 2 2 2 2" xfId="50706" xr:uid="{00000000-0005-0000-0000-0000C4980000}"/>
    <cellStyle name="Normal 47 19 4 2 2 2 3" xfId="23133" xr:uid="{00000000-0005-0000-0000-0000C5980000}"/>
    <cellStyle name="Normal 47 19 4 2 2 2 3 2" xfId="44770" xr:uid="{00000000-0005-0000-0000-0000C6980000}"/>
    <cellStyle name="Normal 47 19 4 2 2 2 4" xfId="38786" xr:uid="{00000000-0005-0000-0000-0000C7980000}"/>
    <cellStyle name="Normal 47 19 4 2 2 3" xfId="26118" xr:uid="{00000000-0005-0000-0000-0000C8980000}"/>
    <cellStyle name="Normal 47 19 4 2 2 3 2" xfId="47732" xr:uid="{00000000-0005-0000-0000-0000C9980000}"/>
    <cellStyle name="Normal 47 19 4 2 2 4" xfId="20151" xr:uid="{00000000-0005-0000-0000-0000CA980000}"/>
    <cellStyle name="Normal 47 19 4 2 2 4 2" xfId="41793" xr:uid="{00000000-0005-0000-0000-0000CB980000}"/>
    <cellStyle name="Normal 47 19 4 2 2 5" xfId="35783" xr:uid="{00000000-0005-0000-0000-0000CC980000}"/>
    <cellStyle name="Normal 47 19 4 2 3" xfId="15020" xr:uid="{00000000-0005-0000-0000-0000CD980000}"/>
    <cellStyle name="Normal 47 19 4 2 3 2" xfId="18105" xr:uid="{00000000-0005-0000-0000-0000CE980000}"/>
    <cellStyle name="Normal 47 19 4 2 3 2 2" xfId="30072" xr:uid="{00000000-0005-0000-0000-0000CF980000}"/>
    <cellStyle name="Normal 47 19 4 2 3 2 2 2" xfId="51678" xr:uid="{00000000-0005-0000-0000-0000D0980000}"/>
    <cellStyle name="Normal 47 19 4 2 3 2 3" xfId="24105" xr:uid="{00000000-0005-0000-0000-0000D1980000}"/>
    <cellStyle name="Normal 47 19 4 2 3 2 3 2" xfId="45742" xr:uid="{00000000-0005-0000-0000-0000D2980000}"/>
    <cellStyle name="Normal 47 19 4 2 3 2 4" xfId="39760" xr:uid="{00000000-0005-0000-0000-0000D3980000}"/>
    <cellStyle name="Normal 47 19 4 2 3 3" xfId="27090" xr:uid="{00000000-0005-0000-0000-0000D4980000}"/>
    <cellStyle name="Normal 47 19 4 2 3 3 2" xfId="48704" xr:uid="{00000000-0005-0000-0000-0000D5980000}"/>
    <cellStyle name="Normal 47 19 4 2 3 4" xfId="21123" xr:uid="{00000000-0005-0000-0000-0000D6980000}"/>
    <cellStyle name="Normal 47 19 4 2 3 4 2" xfId="42765" xr:uid="{00000000-0005-0000-0000-0000D7980000}"/>
    <cellStyle name="Normal 47 19 4 2 3 5" xfId="36757" xr:uid="{00000000-0005-0000-0000-0000D8980000}"/>
    <cellStyle name="Normal 47 19 4 2 4" xfId="16154" xr:uid="{00000000-0005-0000-0000-0000D9980000}"/>
    <cellStyle name="Normal 47 19 4 2 4 2" xfId="28124" xr:uid="{00000000-0005-0000-0000-0000DA980000}"/>
    <cellStyle name="Normal 47 19 4 2 4 2 2" xfId="49730" xr:uid="{00000000-0005-0000-0000-0000DB980000}"/>
    <cellStyle name="Normal 47 19 4 2 4 3" xfId="22157" xr:uid="{00000000-0005-0000-0000-0000DC980000}"/>
    <cellStyle name="Normal 47 19 4 2 4 3 2" xfId="43794" xr:uid="{00000000-0005-0000-0000-0000DD980000}"/>
    <cellStyle name="Normal 47 19 4 2 4 4" xfId="37809" xr:uid="{00000000-0005-0000-0000-0000DE980000}"/>
    <cellStyle name="Normal 47 19 4 2 5" xfId="25142" xr:uid="{00000000-0005-0000-0000-0000DF980000}"/>
    <cellStyle name="Normal 47 19 4 2 5 2" xfId="46759" xr:uid="{00000000-0005-0000-0000-0000E0980000}"/>
    <cellStyle name="Normal 47 19 4 2 6" xfId="19175" xr:uid="{00000000-0005-0000-0000-0000E1980000}"/>
    <cellStyle name="Normal 47 19 4 2 6 2" xfId="40817" xr:uid="{00000000-0005-0000-0000-0000E2980000}"/>
    <cellStyle name="Normal 47 19 4 2 7" xfId="34803" xr:uid="{00000000-0005-0000-0000-0000E3980000}"/>
    <cellStyle name="Normal 47 19 4 3" xfId="13367" xr:uid="{00000000-0005-0000-0000-0000E4980000}"/>
    <cellStyle name="Normal 47 19 4 3 2" xfId="14366" xr:uid="{00000000-0005-0000-0000-0000E5980000}"/>
    <cellStyle name="Normal 47 19 4 3 2 2" xfId="17451" xr:uid="{00000000-0005-0000-0000-0000E6980000}"/>
    <cellStyle name="Normal 47 19 4 3 2 2 2" xfId="29420" xr:uid="{00000000-0005-0000-0000-0000E7980000}"/>
    <cellStyle name="Normal 47 19 4 3 2 2 2 2" xfId="51026" xr:uid="{00000000-0005-0000-0000-0000E8980000}"/>
    <cellStyle name="Normal 47 19 4 3 2 2 3" xfId="23453" xr:uid="{00000000-0005-0000-0000-0000E9980000}"/>
    <cellStyle name="Normal 47 19 4 3 2 2 3 2" xfId="45090" xr:uid="{00000000-0005-0000-0000-0000EA980000}"/>
    <cellStyle name="Normal 47 19 4 3 2 2 4" xfId="39106" xr:uid="{00000000-0005-0000-0000-0000EB980000}"/>
    <cellStyle name="Normal 47 19 4 3 2 3" xfId="26438" xr:uid="{00000000-0005-0000-0000-0000EC980000}"/>
    <cellStyle name="Normal 47 19 4 3 2 3 2" xfId="48052" xr:uid="{00000000-0005-0000-0000-0000ED980000}"/>
    <cellStyle name="Normal 47 19 4 3 2 4" xfId="20471" xr:uid="{00000000-0005-0000-0000-0000EE980000}"/>
    <cellStyle name="Normal 47 19 4 3 2 4 2" xfId="42113" xr:uid="{00000000-0005-0000-0000-0000EF980000}"/>
    <cellStyle name="Normal 47 19 4 3 2 5" xfId="36103" xr:uid="{00000000-0005-0000-0000-0000F0980000}"/>
    <cellStyle name="Normal 47 19 4 3 3" xfId="15340" xr:uid="{00000000-0005-0000-0000-0000F1980000}"/>
    <cellStyle name="Normal 47 19 4 3 3 2" xfId="18425" xr:uid="{00000000-0005-0000-0000-0000F2980000}"/>
    <cellStyle name="Normal 47 19 4 3 3 2 2" xfId="30392" xr:uid="{00000000-0005-0000-0000-0000F3980000}"/>
    <cellStyle name="Normal 47 19 4 3 3 2 2 2" xfId="51998" xr:uid="{00000000-0005-0000-0000-0000F4980000}"/>
    <cellStyle name="Normal 47 19 4 3 3 2 3" xfId="24425" xr:uid="{00000000-0005-0000-0000-0000F5980000}"/>
    <cellStyle name="Normal 47 19 4 3 3 2 3 2" xfId="46062" xr:uid="{00000000-0005-0000-0000-0000F6980000}"/>
    <cellStyle name="Normal 47 19 4 3 3 2 4" xfId="40080" xr:uid="{00000000-0005-0000-0000-0000F7980000}"/>
    <cellStyle name="Normal 47 19 4 3 3 3" xfId="27410" xr:uid="{00000000-0005-0000-0000-0000F8980000}"/>
    <cellStyle name="Normal 47 19 4 3 3 3 2" xfId="49024" xr:uid="{00000000-0005-0000-0000-0000F9980000}"/>
    <cellStyle name="Normal 47 19 4 3 3 4" xfId="21443" xr:uid="{00000000-0005-0000-0000-0000FA980000}"/>
    <cellStyle name="Normal 47 19 4 3 3 4 2" xfId="43085" xr:uid="{00000000-0005-0000-0000-0000FB980000}"/>
    <cellStyle name="Normal 47 19 4 3 3 5" xfId="37077" xr:uid="{00000000-0005-0000-0000-0000FC980000}"/>
    <cellStyle name="Normal 47 19 4 3 4" xfId="16474" xr:uid="{00000000-0005-0000-0000-0000FD980000}"/>
    <cellStyle name="Normal 47 19 4 3 4 2" xfId="28444" xr:uid="{00000000-0005-0000-0000-0000FE980000}"/>
    <cellStyle name="Normal 47 19 4 3 4 2 2" xfId="50050" xr:uid="{00000000-0005-0000-0000-0000FF980000}"/>
    <cellStyle name="Normal 47 19 4 3 4 3" xfId="22477" xr:uid="{00000000-0005-0000-0000-000000990000}"/>
    <cellStyle name="Normal 47 19 4 3 4 3 2" xfId="44114" xr:uid="{00000000-0005-0000-0000-000001990000}"/>
    <cellStyle name="Normal 47 19 4 3 4 4" xfId="38129" xr:uid="{00000000-0005-0000-0000-000002990000}"/>
    <cellStyle name="Normal 47 19 4 3 5" xfId="25462" xr:uid="{00000000-0005-0000-0000-000003990000}"/>
    <cellStyle name="Normal 47 19 4 3 5 2" xfId="47079" xr:uid="{00000000-0005-0000-0000-000004990000}"/>
    <cellStyle name="Normal 47 19 4 3 6" xfId="19495" xr:uid="{00000000-0005-0000-0000-000005990000}"/>
    <cellStyle name="Normal 47 19 4 3 6 2" xfId="41137" xr:uid="{00000000-0005-0000-0000-000006990000}"/>
    <cellStyle name="Normal 47 19 4 3 7" xfId="35123" xr:uid="{00000000-0005-0000-0000-000007990000}"/>
    <cellStyle name="Normal 47 19 4 4" xfId="13725" xr:uid="{00000000-0005-0000-0000-000008990000}"/>
    <cellStyle name="Normal 47 19 4 4 2" xfId="16811" xr:uid="{00000000-0005-0000-0000-000009990000}"/>
    <cellStyle name="Normal 47 19 4 4 2 2" xfId="28780" xr:uid="{00000000-0005-0000-0000-00000A990000}"/>
    <cellStyle name="Normal 47 19 4 4 2 2 2" xfId="50386" xr:uid="{00000000-0005-0000-0000-00000B990000}"/>
    <cellStyle name="Normal 47 19 4 4 2 3" xfId="22813" xr:uid="{00000000-0005-0000-0000-00000C990000}"/>
    <cellStyle name="Normal 47 19 4 4 2 3 2" xfId="44450" xr:uid="{00000000-0005-0000-0000-00000D990000}"/>
    <cellStyle name="Normal 47 19 4 4 2 4" xfId="38466" xr:uid="{00000000-0005-0000-0000-00000E990000}"/>
    <cellStyle name="Normal 47 19 4 4 3" xfId="25798" xr:uid="{00000000-0005-0000-0000-00000F990000}"/>
    <cellStyle name="Normal 47 19 4 4 3 2" xfId="47412" xr:uid="{00000000-0005-0000-0000-000010990000}"/>
    <cellStyle name="Normal 47 19 4 4 4" xfId="19831" xr:uid="{00000000-0005-0000-0000-000011990000}"/>
    <cellStyle name="Normal 47 19 4 4 4 2" xfId="41473" xr:uid="{00000000-0005-0000-0000-000012990000}"/>
    <cellStyle name="Normal 47 19 4 4 5" xfId="35462" xr:uid="{00000000-0005-0000-0000-000013990000}"/>
    <cellStyle name="Normal 47 19 4 5" xfId="14699" xr:uid="{00000000-0005-0000-0000-000014990000}"/>
    <cellStyle name="Normal 47 19 4 5 2" xfId="17784" xr:uid="{00000000-0005-0000-0000-000015990000}"/>
    <cellStyle name="Normal 47 19 4 5 2 2" xfId="29752" xr:uid="{00000000-0005-0000-0000-000016990000}"/>
    <cellStyle name="Normal 47 19 4 5 2 2 2" xfId="51358" xr:uid="{00000000-0005-0000-0000-000017990000}"/>
    <cellStyle name="Normal 47 19 4 5 2 3" xfId="23785" xr:uid="{00000000-0005-0000-0000-000018990000}"/>
    <cellStyle name="Normal 47 19 4 5 2 3 2" xfId="45422" xr:uid="{00000000-0005-0000-0000-000019990000}"/>
    <cellStyle name="Normal 47 19 4 5 2 4" xfId="39439" xr:uid="{00000000-0005-0000-0000-00001A990000}"/>
    <cellStyle name="Normal 47 19 4 5 3" xfId="26770" xr:uid="{00000000-0005-0000-0000-00001B990000}"/>
    <cellStyle name="Normal 47 19 4 5 3 2" xfId="48384" xr:uid="{00000000-0005-0000-0000-00001C990000}"/>
    <cellStyle name="Normal 47 19 4 5 4" xfId="20803" xr:uid="{00000000-0005-0000-0000-00001D990000}"/>
    <cellStyle name="Normal 47 19 4 5 4 2" xfId="42445" xr:uid="{00000000-0005-0000-0000-00001E990000}"/>
    <cellStyle name="Normal 47 19 4 5 5" xfId="36436" xr:uid="{00000000-0005-0000-0000-00001F990000}"/>
    <cellStyle name="Normal 47 19 4 6" xfId="15812" xr:uid="{00000000-0005-0000-0000-000020990000}"/>
    <cellStyle name="Normal 47 19 4 6 2" xfId="27784" xr:uid="{00000000-0005-0000-0000-000021990000}"/>
    <cellStyle name="Normal 47 19 4 6 2 2" xfId="49390" xr:uid="{00000000-0005-0000-0000-000022990000}"/>
    <cellStyle name="Normal 47 19 4 6 3" xfId="21817" xr:uid="{00000000-0005-0000-0000-000023990000}"/>
    <cellStyle name="Normal 47 19 4 6 3 2" xfId="43454" xr:uid="{00000000-0005-0000-0000-000024990000}"/>
    <cellStyle name="Normal 47 19 4 6 4" xfId="37467" xr:uid="{00000000-0005-0000-0000-000025990000}"/>
    <cellStyle name="Normal 47 19 4 7" xfId="24799" xr:uid="{00000000-0005-0000-0000-000026990000}"/>
    <cellStyle name="Normal 47 19 4 7 2" xfId="46419" xr:uid="{00000000-0005-0000-0000-000027990000}"/>
    <cellStyle name="Normal 47 19 4 8" xfId="18832" xr:uid="{00000000-0005-0000-0000-000028990000}"/>
    <cellStyle name="Normal 47 19 4 8 2" xfId="40474" xr:uid="{00000000-0005-0000-0000-000029990000}"/>
    <cellStyle name="Normal 47 19 4 9" xfId="31714" xr:uid="{00000000-0005-0000-0000-00002A990000}"/>
    <cellStyle name="Normal 47 19 5" xfId="8232" xr:uid="{00000000-0005-0000-0000-00002B990000}"/>
    <cellStyle name="Normal 47 19 5 2" xfId="13131" xr:uid="{00000000-0005-0000-0000-00002C990000}"/>
    <cellStyle name="Normal 47 19 5 2 2" xfId="14130" xr:uid="{00000000-0005-0000-0000-00002D990000}"/>
    <cellStyle name="Normal 47 19 5 2 2 2" xfId="17215" xr:uid="{00000000-0005-0000-0000-00002E990000}"/>
    <cellStyle name="Normal 47 19 5 2 2 2 2" xfId="29184" xr:uid="{00000000-0005-0000-0000-00002F990000}"/>
    <cellStyle name="Normal 47 19 5 2 2 2 2 2" xfId="50790" xr:uid="{00000000-0005-0000-0000-000030990000}"/>
    <cellStyle name="Normal 47 19 5 2 2 2 3" xfId="23217" xr:uid="{00000000-0005-0000-0000-000031990000}"/>
    <cellStyle name="Normal 47 19 5 2 2 2 3 2" xfId="44854" xr:uid="{00000000-0005-0000-0000-000032990000}"/>
    <cellStyle name="Normal 47 19 5 2 2 2 4" xfId="38870" xr:uid="{00000000-0005-0000-0000-000033990000}"/>
    <cellStyle name="Normal 47 19 5 2 2 3" xfId="26202" xr:uid="{00000000-0005-0000-0000-000034990000}"/>
    <cellStyle name="Normal 47 19 5 2 2 3 2" xfId="47816" xr:uid="{00000000-0005-0000-0000-000035990000}"/>
    <cellStyle name="Normal 47 19 5 2 2 4" xfId="20235" xr:uid="{00000000-0005-0000-0000-000036990000}"/>
    <cellStyle name="Normal 47 19 5 2 2 4 2" xfId="41877" xr:uid="{00000000-0005-0000-0000-000037990000}"/>
    <cellStyle name="Normal 47 19 5 2 2 5" xfId="35867" xr:uid="{00000000-0005-0000-0000-000038990000}"/>
    <cellStyle name="Normal 47 19 5 2 3" xfId="15104" xr:uid="{00000000-0005-0000-0000-000039990000}"/>
    <cellStyle name="Normal 47 19 5 2 3 2" xfId="18189" xr:uid="{00000000-0005-0000-0000-00003A990000}"/>
    <cellStyle name="Normal 47 19 5 2 3 2 2" xfId="30156" xr:uid="{00000000-0005-0000-0000-00003B990000}"/>
    <cellStyle name="Normal 47 19 5 2 3 2 2 2" xfId="51762" xr:uid="{00000000-0005-0000-0000-00003C990000}"/>
    <cellStyle name="Normal 47 19 5 2 3 2 3" xfId="24189" xr:uid="{00000000-0005-0000-0000-00003D990000}"/>
    <cellStyle name="Normal 47 19 5 2 3 2 3 2" xfId="45826" xr:uid="{00000000-0005-0000-0000-00003E990000}"/>
    <cellStyle name="Normal 47 19 5 2 3 2 4" xfId="39844" xr:uid="{00000000-0005-0000-0000-00003F990000}"/>
    <cellStyle name="Normal 47 19 5 2 3 3" xfId="27174" xr:uid="{00000000-0005-0000-0000-000040990000}"/>
    <cellStyle name="Normal 47 19 5 2 3 3 2" xfId="48788" xr:uid="{00000000-0005-0000-0000-000041990000}"/>
    <cellStyle name="Normal 47 19 5 2 3 4" xfId="21207" xr:uid="{00000000-0005-0000-0000-000042990000}"/>
    <cellStyle name="Normal 47 19 5 2 3 4 2" xfId="42849" xr:uid="{00000000-0005-0000-0000-000043990000}"/>
    <cellStyle name="Normal 47 19 5 2 3 5" xfId="36841" xr:uid="{00000000-0005-0000-0000-000044990000}"/>
    <cellStyle name="Normal 47 19 5 2 4" xfId="16238" xr:uid="{00000000-0005-0000-0000-000045990000}"/>
    <cellStyle name="Normal 47 19 5 2 4 2" xfId="28208" xr:uid="{00000000-0005-0000-0000-000046990000}"/>
    <cellStyle name="Normal 47 19 5 2 4 2 2" xfId="49814" xr:uid="{00000000-0005-0000-0000-000047990000}"/>
    <cellStyle name="Normal 47 19 5 2 4 3" xfId="22241" xr:uid="{00000000-0005-0000-0000-000048990000}"/>
    <cellStyle name="Normal 47 19 5 2 4 3 2" xfId="43878" xr:uid="{00000000-0005-0000-0000-000049990000}"/>
    <cellStyle name="Normal 47 19 5 2 4 4" xfId="37893" xr:uid="{00000000-0005-0000-0000-00004A990000}"/>
    <cellStyle name="Normal 47 19 5 2 5" xfId="25226" xr:uid="{00000000-0005-0000-0000-00004B990000}"/>
    <cellStyle name="Normal 47 19 5 2 5 2" xfId="46843" xr:uid="{00000000-0005-0000-0000-00004C990000}"/>
    <cellStyle name="Normal 47 19 5 2 6" xfId="19259" xr:uid="{00000000-0005-0000-0000-00004D990000}"/>
    <cellStyle name="Normal 47 19 5 2 6 2" xfId="40901" xr:uid="{00000000-0005-0000-0000-00004E990000}"/>
    <cellStyle name="Normal 47 19 5 2 7" xfId="34887" xr:uid="{00000000-0005-0000-0000-00004F990000}"/>
    <cellStyle name="Normal 47 19 5 3" xfId="13451" xr:uid="{00000000-0005-0000-0000-000050990000}"/>
    <cellStyle name="Normal 47 19 5 3 2" xfId="14450" xr:uid="{00000000-0005-0000-0000-000051990000}"/>
    <cellStyle name="Normal 47 19 5 3 2 2" xfId="17535" xr:uid="{00000000-0005-0000-0000-000052990000}"/>
    <cellStyle name="Normal 47 19 5 3 2 2 2" xfId="29504" xr:uid="{00000000-0005-0000-0000-000053990000}"/>
    <cellStyle name="Normal 47 19 5 3 2 2 2 2" xfId="51110" xr:uid="{00000000-0005-0000-0000-000054990000}"/>
    <cellStyle name="Normal 47 19 5 3 2 2 3" xfId="23537" xr:uid="{00000000-0005-0000-0000-000055990000}"/>
    <cellStyle name="Normal 47 19 5 3 2 2 3 2" xfId="45174" xr:uid="{00000000-0005-0000-0000-000056990000}"/>
    <cellStyle name="Normal 47 19 5 3 2 2 4" xfId="39190" xr:uid="{00000000-0005-0000-0000-000057990000}"/>
    <cellStyle name="Normal 47 19 5 3 2 3" xfId="26522" xr:uid="{00000000-0005-0000-0000-000058990000}"/>
    <cellStyle name="Normal 47 19 5 3 2 3 2" xfId="48136" xr:uid="{00000000-0005-0000-0000-000059990000}"/>
    <cellStyle name="Normal 47 19 5 3 2 4" xfId="20555" xr:uid="{00000000-0005-0000-0000-00005A990000}"/>
    <cellStyle name="Normal 47 19 5 3 2 4 2" xfId="42197" xr:uid="{00000000-0005-0000-0000-00005B990000}"/>
    <cellStyle name="Normal 47 19 5 3 2 5" xfId="36187" xr:uid="{00000000-0005-0000-0000-00005C990000}"/>
    <cellStyle name="Normal 47 19 5 3 3" xfId="15424" xr:uid="{00000000-0005-0000-0000-00005D990000}"/>
    <cellStyle name="Normal 47 19 5 3 3 2" xfId="18509" xr:uid="{00000000-0005-0000-0000-00005E990000}"/>
    <cellStyle name="Normal 47 19 5 3 3 2 2" xfId="30476" xr:uid="{00000000-0005-0000-0000-00005F990000}"/>
    <cellStyle name="Normal 47 19 5 3 3 2 2 2" xfId="52082" xr:uid="{00000000-0005-0000-0000-000060990000}"/>
    <cellStyle name="Normal 47 19 5 3 3 2 3" xfId="24509" xr:uid="{00000000-0005-0000-0000-000061990000}"/>
    <cellStyle name="Normal 47 19 5 3 3 2 3 2" xfId="46146" xr:uid="{00000000-0005-0000-0000-000062990000}"/>
    <cellStyle name="Normal 47 19 5 3 3 2 4" xfId="40164" xr:uid="{00000000-0005-0000-0000-000063990000}"/>
    <cellStyle name="Normal 47 19 5 3 3 3" xfId="27494" xr:uid="{00000000-0005-0000-0000-000064990000}"/>
    <cellStyle name="Normal 47 19 5 3 3 3 2" xfId="49108" xr:uid="{00000000-0005-0000-0000-000065990000}"/>
    <cellStyle name="Normal 47 19 5 3 3 4" xfId="21527" xr:uid="{00000000-0005-0000-0000-000066990000}"/>
    <cellStyle name="Normal 47 19 5 3 3 4 2" xfId="43169" xr:uid="{00000000-0005-0000-0000-000067990000}"/>
    <cellStyle name="Normal 47 19 5 3 3 5" xfId="37161" xr:uid="{00000000-0005-0000-0000-000068990000}"/>
    <cellStyle name="Normal 47 19 5 3 4" xfId="16558" xr:uid="{00000000-0005-0000-0000-000069990000}"/>
    <cellStyle name="Normal 47 19 5 3 4 2" xfId="28528" xr:uid="{00000000-0005-0000-0000-00006A990000}"/>
    <cellStyle name="Normal 47 19 5 3 4 2 2" xfId="50134" xr:uid="{00000000-0005-0000-0000-00006B990000}"/>
    <cellStyle name="Normal 47 19 5 3 4 3" xfId="22561" xr:uid="{00000000-0005-0000-0000-00006C990000}"/>
    <cellStyle name="Normal 47 19 5 3 4 3 2" xfId="44198" xr:uid="{00000000-0005-0000-0000-00006D990000}"/>
    <cellStyle name="Normal 47 19 5 3 4 4" xfId="38213" xr:uid="{00000000-0005-0000-0000-00006E990000}"/>
    <cellStyle name="Normal 47 19 5 3 5" xfId="25546" xr:uid="{00000000-0005-0000-0000-00006F990000}"/>
    <cellStyle name="Normal 47 19 5 3 5 2" xfId="47163" xr:uid="{00000000-0005-0000-0000-000070990000}"/>
    <cellStyle name="Normal 47 19 5 3 6" xfId="19579" xr:uid="{00000000-0005-0000-0000-000071990000}"/>
    <cellStyle name="Normal 47 19 5 3 6 2" xfId="41221" xr:uid="{00000000-0005-0000-0000-000072990000}"/>
    <cellStyle name="Normal 47 19 5 3 7" xfId="35207" xr:uid="{00000000-0005-0000-0000-000073990000}"/>
    <cellStyle name="Normal 47 19 5 4" xfId="13809" xr:uid="{00000000-0005-0000-0000-000074990000}"/>
    <cellStyle name="Normal 47 19 5 4 2" xfId="16895" xr:uid="{00000000-0005-0000-0000-000075990000}"/>
    <cellStyle name="Normal 47 19 5 4 2 2" xfId="28864" xr:uid="{00000000-0005-0000-0000-000076990000}"/>
    <cellStyle name="Normal 47 19 5 4 2 2 2" xfId="50470" xr:uid="{00000000-0005-0000-0000-000077990000}"/>
    <cellStyle name="Normal 47 19 5 4 2 3" xfId="22897" xr:uid="{00000000-0005-0000-0000-000078990000}"/>
    <cellStyle name="Normal 47 19 5 4 2 3 2" xfId="44534" xr:uid="{00000000-0005-0000-0000-000079990000}"/>
    <cellStyle name="Normal 47 19 5 4 2 4" xfId="38550" xr:uid="{00000000-0005-0000-0000-00007A990000}"/>
    <cellStyle name="Normal 47 19 5 4 3" xfId="25882" xr:uid="{00000000-0005-0000-0000-00007B990000}"/>
    <cellStyle name="Normal 47 19 5 4 3 2" xfId="47496" xr:uid="{00000000-0005-0000-0000-00007C990000}"/>
    <cellStyle name="Normal 47 19 5 4 4" xfId="19915" xr:uid="{00000000-0005-0000-0000-00007D990000}"/>
    <cellStyle name="Normal 47 19 5 4 4 2" xfId="41557" xr:uid="{00000000-0005-0000-0000-00007E990000}"/>
    <cellStyle name="Normal 47 19 5 4 5" xfId="35546" xr:uid="{00000000-0005-0000-0000-00007F990000}"/>
    <cellStyle name="Normal 47 19 5 5" xfId="14783" xr:uid="{00000000-0005-0000-0000-000080990000}"/>
    <cellStyle name="Normal 47 19 5 5 2" xfId="17868" xr:uid="{00000000-0005-0000-0000-000081990000}"/>
    <cellStyle name="Normal 47 19 5 5 2 2" xfId="29836" xr:uid="{00000000-0005-0000-0000-000082990000}"/>
    <cellStyle name="Normal 47 19 5 5 2 2 2" xfId="51442" xr:uid="{00000000-0005-0000-0000-000083990000}"/>
    <cellStyle name="Normal 47 19 5 5 2 3" xfId="23869" xr:uid="{00000000-0005-0000-0000-000084990000}"/>
    <cellStyle name="Normal 47 19 5 5 2 3 2" xfId="45506" xr:uid="{00000000-0005-0000-0000-000085990000}"/>
    <cellStyle name="Normal 47 19 5 5 2 4" xfId="39523" xr:uid="{00000000-0005-0000-0000-000086990000}"/>
    <cellStyle name="Normal 47 19 5 5 3" xfId="26854" xr:uid="{00000000-0005-0000-0000-000087990000}"/>
    <cellStyle name="Normal 47 19 5 5 3 2" xfId="48468" xr:uid="{00000000-0005-0000-0000-000088990000}"/>
    <cellStyle name="Normal 47 19 5 5 4" xfId="20887" xr:uid="{00000000-0005-0000-0000-000089990000}"/>
    <cellStyle name="Normal 47 19 5 5 4 2" xfId="42529" xr:uid="{00000000-0005-0000-0000-00008A990000}"/>
    <cellStyle name="Normal 47 19 5 5 5" xfId="36520" xr:uid="{00000000-0005-0000-0000-00008B990000}"/>
    <cellStyle name="Normal 47 19 5 6" xfId="15896" xr:uid="{00000000-0005-0000-0000-00008C990000}"/>
    <cellStyle name="Normal 47 19 5 6 2" xfId="27868" xr:uid="{00000000-0005-0000-0000-00008D990000}"/>
    <cellStyle name="Normal 47 19 5 6 2 2" xfId="49474" xr:uid="{00000000-0005-0000-0000-00008E990000}"/>
    <cellStyle name="Normal 47 19 5 6 3" xfId="21901" xr:uid="{00000000-0005-0000-0000-00008F990000}"/>
    <cellStyle name="Normal 47 19 5 6 3 2" xfId="43538" xr:uid="{00000000-0005-0000-0000-000090990000}"/>
    <cellStyle name="Normal 47 19 5 6 4" xfId="37551" xr:uid="{00000000-0005-0000-0000-000091990000}"/>
    <cellStyle name="Normal 47 19 5 7" xfId="24883" xr:uid="{00000000-0005-0000-0000-000092990000}"/>
    <cellStyle name="Normal 47 19 5 7 2" xfId="46503" xr:uid="{00000000-0005-0000-0000-000093990000}"/>
    <cellStyle name="Normal 47 19 5 8" xfId="18916" xr:uid="{00000000-0005-0000-0000-000094990000}"/>
    <cellStyle name="Normal 47 19 5 8 2" xfId="40558" xr:uid="{00000000-0005-0000-0000-000095990000}"/>
    <cellStyle name="Normal 47 19 5 9" xfId="31886" xr:uid="{00000000-0005-0000-0000-000096990000}"/>
    <cellStyle name="Normal 47 19 6" xfId="7806" xr:uid="{00000000-0005-0000-0000-000097990000}"/>
    <cellStyle name="Normal 47 19 6 2" xfId="13070" xr:uid="{00000000-0005-0000-0000-000098990000}"/>
    <cellStyle name="Normal 47 19 6 2 2" xfId="14069" xr:uid="{00000000-0005-0000-0000-000099990000}"/>
    <cellStyle name="Normal 47 19 6 2 2 2" xfId="17154" xr:uid="{00000000-0005-0000-0000-00009A990000}"/>
    <cellStyle name="Normal 47 19 6 2 2 2 2" xfId="29123" xr:uid="{00000000-0005-0000-0000-00009B990000}"/>
    <cellStyle name="Normal 47 19 6 2 2 2 2 2" xfId="50729" xr:uid="{00000000-0005-0000-0000-00009C990000}"/>
    <cellStyle name="Normal 47 19 6 2 2 2 3" xfId="23156" xr:uid="{00000000-0005-0000-0000-00009D990000}"/>
    <cellStyle name="Normal 47 19 6 2 2 2 3 2" xfId="44793" xr:uid="{00000000-0005-0000-0000-00009E990000}"/>
    <cellStyle name="Normal 47 19 6 2 2 2 4" xfId="38809" xr:uid="{00000000-0005-0000-0000-00009F990000}"/>
    <cellStyle name="Normal 47 19 6 2 2 3" xfId="26141" xr:uid="{00000000-0005-0000-0000-0000A0990000}"/>
    <cellStyle name="Normal 47 19 6 2 2 3 2" xfId="47755" xr:uid="{00000000-0005-0000-0000-0000A1990000}"/>
    <cellStyle name="Normal 47 19 6 2 2 4" xfId="20174" xr:uid="{00000000-0005-0000-0000-0000A2990000}"/>
    <cellStyle name="Normal 47 19 6 2 2 4 2" xfId="41816" xr:uid="{00000000-0005-0000-0000-0000A3990000}"/>
    <cellStyle name="Normal 47 19 6 2 2 5" xfId="35806" xr:uid="{00000000-0005-0000-0000-0000A4990000}"/>
    <cellStyle name="Normal 47 19 6 2 3" xfId="15043" xr:uid="{00000000-0005-0000-0000-0000A5990000}"/>
    <cellStyle name="Normal 47 19 6 2 3 2" xfId="18128" xr:uid="{00000000-0005-0000-0000-0000A6990000}"/>
    <cellStyle name="Normal 47 19 6 2 3 2 2" xfId="30095" xr:uid="{00000000-0005-0000-0000-0000A7990000}"/>
    <cellStyle name="Normal 47 19 6 2 3 2 2 2" xfId="51701" xr:uid="{00000000-0005-0000-0000-0000A8990000}"/>
    <cellStyle name="Normal 47 19 6 2 3 2 3" xfId="24128" xr:uid="{00000000-0005-0000-0000-0000A9990000}"/>
    <cellStyle name="Normal 47 19 6 2 3 2 3 2" xfId="45765" xr:uid="{00000000-0005-0000-0000-0000AA990000}"/>
    <cellStyle name="Normal 47 19 6 2 3 2 4" xfId="39783" xr:uid="{00000000-0005-0000-0000-0000AB990000}"/>
    <cellStyle name="Normal 47 19 6 2 3 3" xfId="27113" xr:uid="{00000000-0005-0000-0000-0000AC990000}"/>
    <cellStyle name="Normal 47 19 6 2 3 3 2" xfId="48727" xr:uid="{00000000-0005-0000-0000-0000AD990000}"/>
    <cellStyle name="Normal 47 19 6 2 3 4" xfId="21146" xr:uid="{00000000-0005-0000-0000-0000AE990000}"/>
    <cellStyle name="Normal 47 19 6 2 3 4 2" xfId="42788" xr:uid="{00000000-0005-0000-0000-0000AF990000}"/>
    <cellStyle name="Normal 47 19 6 2 3 5" xfId="36780" xr:uid="{00000000-0005-0000-0000-0000B0990000}"/>
    <cellStyle name="Normal 47 19 6 2 4" xfId="16177" xr:uid="{00000000-0005-0000-0000-0000B1990000}"/>
    <cellStyle name="Normal 47 19 6 2 4 2" xfId="28147" xr:uid="{00000000-0005-0000-0000-0000B2990000}"/>
    <cellStyle name="Normal 47 19 6 2 4 2 2" xfId="49753" xr:uid="{00000000-0005-0000-0000-0000B3990000}"/>
    <cellStyle name="Normal 47 19 6 2 4 3" xfId="22180" xr:uid="{00000000-0005-0000-0000-0000B4990000}"/>
    <cellStyle name="Normal 47 19 6 2 4 3 2" xfId="43817" xr:uid="{00000000-0005-0000-0000-0000B5990000}"/>
    <cellStyle name="Normal 47 19 6 2 4 4" xfId="37832" xr:uid="{00000000-0005-0000-0000-0000B6990000}"/>
    <cellStyle name="Normal 47 19 6 2 5" xfId="25165" xr:uid="{00000000-0005-0000-0000-0000B7990000}"/>
    <cellStyle name="Normal 47 19 6 2 5 2" xfId="46782" xr:uid="{00000000-0005-0000-0000-0000B8990000}"/>
    <cellStyle name="Normal 47 19 6 2 6" xfId="19198" xr:uid="{00000000-0005-0000-0000-0000B9990000}"/>
    <cellStyle name="Normal 47 19 6 2 6 2" xfId="40840" xr:uid="{00000000-0005-0000-0000-0000BA990000}"/>
    <cellStyle name="Normal 47 19 6 2 7" xfId="34826" xr:uid="{00000000-0005-0000-0000-0000BB990000}"/>
    <cellStyle name="Normal 47 19 6 3" xfId="13390" xr:uid="{00000000-0005-0000-0000-0000BC990000}"/>
    <cellStyle name="Normal 47 19 6 3 2" xfId="14389" xr:uid="{00000000-0005-0000-0000-0000BD990000}"/>
    <cellStyle name="Normal 47 19 6 3 2 2" xfId="17474" xr:uid="{00000000-0005-0000-0000-0000BE990000}"/>
    <cellStyle name="Normal 47 19 6 3 2 2 2" xfId="29443" xr:uid="{00000000-0005-0000-0000-0000BF990000}"/>
    <cellStyle name="Normal 47 19 6 3 2 2 2 2" xfId="51049" xr:uid="{00000000-0005-0000-0000-0000C0990000}"/>
    <cellStyle name="Normal 47 19 6 3 2 2 3" xfId="23476" xr:uid="{00000000-0005-0000-0000-0000C1990000}"/>
    <cellStyle name="Normal 47 19 6 3 2 2 3 2" xfId="45113" xr:uid="{00000000-0005-0000-0000-0000C2990000}"/>
    <cellStyle name="Normal 47 19 6 3 2 2 4" xfId="39129" xr:uid="{00000000-0005-0000-0000-0000C3990000}"/>
    <cellStyle name="Normal 47 19 6 3 2 3" xfId="26461" xr:uid="{00000000-0005-0000-0000-0000C4990000}"/>
    <cellStyle name="Normal 47 19 6 3 2 3 2" xfId="48075" xr:uid="{00000000-0005-0000-0000-0000C5990000}"/>
    <cellStyle name="Normal 47 19 6 3 2 4" xfId="20494" xr:uid="{00000000-0005-0000-0000-0000C6990000}"/>
    <cellStyle name="Normal 47 19 6 3 2 4 2" xfId="42136" xr:uid="{00000000-0005-0000-0000-0000C7990000}"/>
    <cellStyle name="Normal 47 19 6 3 2 5" xfId="36126" xr:uid="{00000000-0005-0000-0000-0000C8990000}"/>
    <cellStyle name="Normal 47 19 6 3 3" xfId="15363" xr:uid="{00000000-0005-0000-0000-0000C9990000}"/>
    <cellStyle name="Normal 47 19 6 3 3 2" xfId="18448" xr:uid="{00000000-0005-0000-0000-0000CA990000}"/>
    <cellStyle name="Normal 47 19 6 3 3 2 2" xfId="30415" xr:uid="{00000000-0005-0000-0000-0000CB990000}"/>
    <cellStyle name="Normal 47 19 6 3 3 2 2 2" xfId="52021" xr:uid="{00000000-0005-0000-0000-0000CC990000}"/>
    <cellStyle name="Normal 47 19 6 3 3 2 3" xfId="24448" xr:uid="{00000000-0005-0000-0000-0000CD990000}"/>
    <cellStyle name="Normal 47 19 6 3 3 2 3 2" xfId="46085" xr:uid="{00000000-0005-0000-0000-0000CE990000}"/>
    <cellStyle name="Normal 47 19 6 3 3 2 4" xfId="40103" xr:uid="{00000000-0005-0000-0000-0000CF990000}"/>
    <cellStyle name="Normal 47 19 6 3 3 3" xfId="27433" xr:uid="{00000000-0005-0000-0000-0000D0990000}"/>
    <cellStyle name="Normal 47 19 6 3 3 3 2" xfId="49047" xr:uid="{00000000-0005-0000-0000-0000D1990000}"/>
    <cellStyle name="Normal 47 19 6 3 3 4" xfId="21466" xr:uid="{00000000-0005-0000-0000-0000D2990000}"/>
    <cellStyle name="Normal 47 19 6 3 3 4 2" xfId="43108" xr:uid="{00000000-0005-0000-0000-0000D3990000}"/>
    <cellStyle name="Normal 47 19 6 3 3 5" xfId="37100" xr:uid="{00000000-0005-0000-0000-0000D4990000}"/>
    <cellStyle name="Normal 47 19 6 3 4" xfId="16497" xr:uid="{00000000-0005-0000-0000-0000D5990000}"/>
    <cellStyle name="Normal 47 19 6 3 4 2" xfId="28467" xr:uid="{00000000-0005-0000-0000-0000D6990000}"/>
    <cellStyle name="Normal 47 19 6 3 4 2 2" xfId="50073" xr:uid="{00000000-0005-0000-0000-0000D7990000}"/>
    <cellStyle name="Normal 47 19 6 3 4 3" xfId="22500" xr:uid="{00000000-0005-0000-0000-0000D8990000}"/>
    <cellStyle name="Normal 47 19 6 3 4 3 2" xfId="44137" xr:uid="{00000000-0005-0000-0000-0000D9990000}"/>
    <cellStyle name="Normal 47 19 6 3 4 4" xfId="38152" xr:uid="{00000000-0005-0000-0000-0000DA990000}"/>
    <cellStyle name="Normal 47 19 6 3 5" xfId="25485" xr:uid="{00000000-0005-0000-0000-0000DB990000}"/>
    <cellStyle name="Normal 47 19 6 3 5 2" xfId="47102" xr:uid="{00000000-0005-0000-0000-0000DC990000}"/>
    <cellStyle name="Normal 47 19 6 3 6" xfId="19518" xr:uid="{00000000-0005-0000-0000-0000DD990000}"/>
    <cellStyle name="Normal 47 19 6 3 6 2" xfId="41160" xr:uid="{00000000-0005-0000-0000-0000DE990000}"/>
    <cellStyle name="Normal 47 19 6 3 7" xfId="35146" xr:uid="{00000000-0005-0000-0000-0000DF990000}"/>
    <cellStyle name="Normal 47 19 6 4" xfId="13748" xr:uid="{00000000-0005-0000-0000-0000E0990000}"/>
    <cellStyle name="Normal 47 19 6 4 2" xfId="16834" xr:uid="{00000000-0005-0000-0000-0000E1990000}"/>
    <cellStyle name="Normal 47 19 6 4 2 2" xfId="28803" xr:uid="{00000000-0005-0000-0000-0000E2990000}"/>
    <cellStyle name="Normal 47 19 6 4 2 2 2" xfId="50409" xr:uid="{00000000-0005-0000-0000-0000E3990000}"/>
    <cellStyle name="Normal 47 19 6 4 2 3" xfId="22836" xr:uid="{00000000-0005-0000-0000-0000E4990000}"/>
    <cellStyle name="Normal 47 19 6 4 2 3 2" xfId="44473" xr:uid="{00000000-0005-0000-0000-0000E5990000}"/>
    <cellStyle name="Normal 47 19 6 4 2 4" xfId="38489" xr:uid="{00000000-0005-0000-0000-0000E6990000}"/>
    <cellStyle name="Normal 47 19 6 4 3" xfId="25821" xr:uid="{00000000-0005-0000-0000-0000E7990000}"/>
    <cellStyle name="Normal 47 19 6 4 3 2" xfId="47435" xr:uid="{00000000-0005-0000-0000-0000E8990000}"/>
    <cellStyle name="Normal 47 19 6 4 4" xfId="19854" xr:uid="{00000000-0005-0000-0000-0000E9990000}"/>
    <cellStyle name="Normal 47 19 6 4 4 2" xfId="41496" xr:uid="{00000000-0005-0000-0000-0000EA990000}"/>
    <cellStyle name="Normal 47 19 6 4 5" xfId="35485" xr:uid="{00000000-0005-0000-0000-0000EB990000}"/>
    <cellStyle name="Normal 47 19 6 5" xfId="14722" xr:uid="{00000000-0005-0000-0000-0000EC990000}"/>
    <cellStyle name="Normal 47 19 6 5 2" xfId="17807" xr:uid="{00000000-0005-0000-0000-0000ED990000}"/>
    <cellStyle name="Normal 47 19 6 5 2 2" xfId="29775" xr:uid="{00000000-0005-0000-0000-0000EE990000}"/>
    <cellStyle name="Normal 47 19 6 5 2 2 2" xfId="51381" xr:uid="{00000000-0005-0000-0000-0000EF990000}"/>
    <cellStyle name="Normal 47 19 6 5 2 3" xfId="23808" xr:uid="{00000000-0005-0000-0000-0000F0990000}"/>
    <cellStyle name="Normal 47 19 6 5 2 3 2" xfId="45445" xr:uid="{00000000-0005-0000-0000-0000F1990000}"/>
    <cellStyle name="Normal 47 19 6 5 2 4" xfId="39462" xr:uid="{00000000-0005-0000-0000-0000F2990000}"/>
    <cellStyle name="Normal 47 19 6 5 3" xfId="26793" xr:uid="{00000000-0005-0000-0000-0000F3990000}"/>
    <cellStyle name="Normal 47 19 6 5 3 2" xfId="48407" xr:uid="{00000000-0005-0000-0000-0000F4990000}"/>
    <cellStyle name="Normal 47 19 6 5 4" xfId="20826" xr:uid="{00000000-0005-0000-0000-0000F5990000}"/>
    <cellStyle name="Normal 47 19 6 5 4 2" xfId="42468" xr:uid="{00000000-0005-0000-0000-0000F6990000}"/>
    <cellStyle name="Normal 47 19 6 5 5" xfId="36459" xr:uid="{00000000-0005-0000-0000-0000F7990000}"/>
    <cellStyle name="Normal 47 19 6 6" xfId="15835" xr:uid="{00000000-0005-0000-0000-0000F8990000}"/>
    <cellStyle name="Normal 47 19 6 6 2" xfId="27807" xr:uid="{00000000-0005-0000-0000-0000F9990000}"/>
    <cellStyle name="Normal 47 19 6 6 2 2" xfId="49413" xr:uid="{00000000-0005-0000-0000-0000FA990000}"/>
    <cellStyle name="Normal 47 19 6 6 3" xfId="21840" xr:uid="{00000000-0005-0000-0000-0000FB990000}"/>
    <cellStyle name="Normal 47 19 6 6 3 2" xfId="43477" xr:uid="{00000000-0005-0000-0000-0000FC990000}"/>
    <cellStyle name="Normal 47 19 6 6 4" xfId="37490" xr:uid="{00000000-0005-0000-0000-0000FD990000}"/>
    <cellStyle name="Normal 47 19 6 7" xfId="24822" xr:uid="{00000000-0005-0000-0000-0000FE990000}"/>
    <cellStyle name="Normal 47 19 6 7 2" xfId="46442" xr:uid="{00000000-0005-0000-0000-0000FF990000}"/>
    <cellStyle name="Normal 47 19 6 8" xfId="18855" xr:uid="{00000000-0005-0000-0000-0000009A0000}"/>
    <cellStyle name="Normal 47 19 6 8 2" xfId="40497" xr:uid="{00000000-0005-0000-0000-0000019A0000}"/>
    <cellStyle name="Normal 47 19 6 9" xfId="31782" xr:uid="{00000000-0005-0000-0000-0000029A0000}"/>
    <cellStyle name="Normal 47 19 7" xfId="8532" xr:uid="{00000000-0005-0000-0000-0000039A0000}"/>
    <cellStyle name="Normal 47 19 7 2" xfId="13174" xr:uid="{00000000-0005-0000-0000-0000049A0000}"/>
    <cellStyle name="Normal 47 19 7 2 2" xfId="14173" xr:uid="{00000000-0005-0000-0000-0000059A0000}"/>
    <cellStyle name="Normal 47 19 7 2 2 2" xfId="17258" xr:uid="{00000000-0005-0000-0000-0000069A0000}"/>
    <cellStyle name="Normal 47 19 7 2 2 2 2" xfId="29227" xr:uid="{00000000-0005-0000-0000-0000079A0000}"/>
    <cellStyle name="Normal 47 19 7 2 2 2 2 2" xfId="50833" xr:uid="{00000000-0005-0000-0000-0000089A0000}"/>
    <cellStyle name="Normal 47 19 7 2 2 2 3" xfId="23260" xr:uid="{00000000-0005-0000-0000-0000099A0000}"/>
    <cellStyle name="Normal 47 19 7 2 2 2 3 2" xfId="44897" xr:uid="{00000000-0005-0000-0000-00000A9A0000}"/>
    <cellStyle name="Normal 47 19 7 2 2 2 4" xfId="38913" xr:uid="{00000000-0005-0000-0000-00000B9A0000}"/>
    <cellStyle name="Normal 47 19 7 2 2 3" xfId="26245" xr:uid="{00000000-0005-0000-0000-00000C9A0000}"/>
    <cellStyle name="Normal 47 19 7 2 2 3 2" xfId="47859" xr:uid="{00000000-0005-0000-0000-00000D9A0000}"/>
    <cellStyle name="Normal 47 19 7 2 2 4" xfId="20278" xr:uid="{00000000-0005-0000-0000-00000E9A0000}"/>
    <cellStyle name="Normal 47 19 7 2 2 4 2" xfId="41920" xr:uid="{00000000-0005-0000-0000-00000F9A0000}"/>
    <cellStyle name="Normal 47 19 7 2 2 5" xfId="35910" xr:uid="{00000000-0005-0000-0000-0000109A0000}"/>
    <cellStyle name="Normal 47 19 7 2 3" xfId="15147" xr:uid="{00000000-0005-0000-0000-0000119A0000}"/>
    <cellStyle name="Normal 47 19 7 2 3 2" xfId="18232" xr:uid="{00000000-0005-0000-0000-0000129A0000}"/>
    <cellStyle name="Normal 47 19 7 2 3 2 2" xfId="30199" xr:uid="{00000000-0005-0000-0000-0000139A0000}"/>
    <cellStyle name="Normal 47 19 7 2 3 2 2 2" xfId="51805" xr:uid="{00000000-0005-0000-0000-0000149A0000}"/>
    <cellStyle name="Normal 47 19 7 2 3 2 3" xfId="24232" xr:uid="{00000000-0005-0000-0000-0000159A0000}"/>
    <cellStyle name="Normal 47 19 7 2 3 2 3 2" xfId="45869" xr:uid="{00000000-0005-0000-0000-0000169A0000}"/>
    <cellStyle name="Normal 47 19 7 2 3 2 4" xfId="39887" xr:uid="{00000000-0005-0000-0000-0000179A0000}"/>
    <cellStyle name="Normal 47 19 7 2 3 3" xfId="27217" xr:uid="{00000000-0005-0000-0000-0000189A0000}"/>
    <cellStyle name="Normal 47 19 7 2 3 3 2" xfId="48831" xr:uid="{00000000-0005-0000-0000-0000199A0000}"/>
    <cellStyle name="Normal 47 19 7 2 3 4" xfId="21250" xr:uid="{00000000-0005-0000-0000-00001A9A0000}"/>
    <cellStyle name="Normal 47 19 7 2 3 4 2" xfId="42892" xr:uid="{00000000-0005-0000-0000-00001B9A0000}"/>
    <cellStyle name="Normal 47 19 7 2 3 5" xfId="36884" xr:uid="{00000000-0005-0000-0000-00001C9A0000}"/>
    <cellStyle name="Normal 47 19 7 2 4" xfId="16281" xr:uid="{00000000-0005-0000-0000-00001D9A0000}"/>
    <cellStyle name="Normal 47 19 7 2 4 2" xfId="28251" xr:uid="{00000000-0005-0000-0000-00001E9A0000}"/>
    <cellStyle name="Normal 47 19 7 2 4 2 2" xfId="49857" xr:uid="{00000000-0005-0000-0000-00001F9A0000}"/>
    <cellStyle name="Normal 47 19 7 2 4 3" xfId="22284" xr:uid="{00000000-0005-0000-0000-0000209A0000}"/>
    <cellStyle name="Normal 47 19 7 2 4 3 2" xfId="43921" xr:uid="{00000000-0005-0000-0000-0000219A0000}"/>
    <cellStyle name="Normal 47 19 7 2 4 4" xfId="37936" xr:uid="{00000000-0005-0000-0000-0000229A0000}"/>
    <cellStyle name="Normal 47 19 7 2 5" xfId="25269" xr:uid="{00000000-0005-0000-0000-0000239A0000}"/>
    <cellStyle name="Normal 47 19 7 2 5 2" xfId="46886" xr:uid="{00000000-0005-0000-0000-0000249A0000}"/>
    <cellStyle name="Normal 47 19 7 2 6" xfId="19302" xr:uid="{00000000-0005-0000-0000-0000259A0000}"/>
    <cellStyle name="Normal 47 19 7 2 6 2" xfId="40944" xr:uid="{00000000-0005-0000-0000-0000269A0000}"/>
    <cellStyle name="Normal 47 19 7 2 7" xfId="34930" xr:uid="{00000000-0005-0000-0000-0000279A0000}"/>
    <cellStyle name="Normal 47 19 7 3" xfId="13494" xr:uid="{00000000-0005-0000-0000-0000289A0000}"/>
    <cellStyle name="Normal 47 19 7 3 2" xfId="14493" xr:uid="{00000000-0005-0000-0000-0000299A0000}"/>
    <cellStyle name="Normal 47 19 7 3 2 2" xfId="17578" xr:uid="{00000000-0005-0000-0000-00002A9A0000}"/>
    <cellStyle name="Normal 47 19 7 3 2 2 2" xfId="29547" xr:uid="{00000000-0005-0000-0000-00002B9A0000}"/>
    <cellStyle name="Normal 47 19 7 3 2 2 2 2" xfId="51153" xr:uid="{00000000-0005-0000-0000-00002C9A0000}"/>
    <cellStyle name="Normal 47 19 7 3 2 2 3" xfId="23580" xr:uid="{00000000-0005-0000-0000-00002D9A0000}"/>
    <cellStyle name="Normal 47 19 7 3 2 2 3 2" xfId="45217" xr:uid="{00000000-0005-0000-0000-00002E9A0000}"/>
    <cellStyle name="Normal 47 19 7 3 2 2 4" xfId="39233" xr:uid="{00000000-0005-0000-0000-00002F9A0000}"/>
    <cellStyle name="Normal 47 19 7 3 2 3" xfId="26565" xr:uid="{00000000-0005-0000-0000-0000309A0000}"/>
    <cellStyle name="Normal 47 19 7 3 2 3 2" xfId="48179" xr:uid="{00000000-0005-0000-0000-0000319A0000}"/>
    <cellStyle name="Normal 47 19 7 3 2 4" xfId="20598" xr:uid="{00000000-0005-0000-0000-0000329A0000}"/>
    <cellStyle name="Normal 47 19 7 3 2 4 2" xfId="42240" xr:uid="{00000000-0005-0000-0000-0000339A0000}"/>
    <cellStyle name="Normal 47 19 7 3 2 5" xfId="36230" xr:uid="{00000000-0005-0000-0000-0000349A0000}"/>
    <cellStyle name="Normal 47 19 7 3 3" xfId="15467" xr:uid="{00000000-0005-0000-0000-0000359A0000}"/>
    <cellStyle name="Normal 47 19 7 3 3 2" xfId="18552" xr:uid="{00000000-0005-0000-0000-0000369A0000}"/>
    <cellStyle name="Normal 47 19 7 3 3 2 2" xfId="30519" xr:uid="{00000000-0005-0000-0000-0000379A0000}"/>
    <cellStyle name="Normal 47 19 7 3 3 2 2 2" xfId="52125" xr:uid="{00000000-0005-0000-0000-0000389A0000}"/>
    <cellStyle name="Normal 47 19 7 3 3 2 3" xfId="24552" xr:uid="{00000000-0005-0000-0000-0000399A0000}"/>
    <cellStyle name="Normal 47 19 7 3 3 2 3 2" xfId="46189" xr:uid="{00000000-0005-0000-0000-00003A9A0000}"/>
    <cellStyle name="Normal 47 19 7 3 3 2 4" xfId="40207" xr:uid="{00000000-0005-0000-0000-00003B9A0000}"/>
    <cellStyle name="Normal 47 19 7 3 3 3" xfId="27537" xr:uid="{00000000-0005-0000-0000-00003C9A0000}"/>
    <cellStyle name="Normal 47 19 7 3 3 3 2" xfId="49151" xr:uid="{00000000-0005-0000-0000-00003D9A0000}"/>
    <cellStyle name="Normal 47 19 7 3 3 4" xfId="21570" xr:uid="{00000000-0005-0000-0000-00003E9A0000}"/>
    <cellStyle name="Normal 47 19 7 3 3 4 2" xfId="43212" xr:uid="{00000000-0005-0000-0000-00003F9A0000}"/>
    <cellStyle name="Normal 47 19 7 3 3 5" xfId="37204" xr:uid="{00000000-0005-0000-0000-0000409A0000}"/>
    <cellStyle name="Normal 47 19 7 3 4" xfId="16601" xr:uid="{00000000-0005-0000-0000-0000419A0000}"/>
    <cellStyle name="Normal 47 19 7 3 4 2" xfId="28571" xr:uid="{00000000-0005-0000-0000-0000429A0000}"/>
    <cellStyle name="Normal 47 19 7 3 4 2 2" xfId="50177" xr:uid="{00000000-0005-0000-0000-0000439A0000}"/>
    <cellStyle name="Normal 47 19 7 3 4 3" xfId="22604" xr:uid="{00000000-0005-0000-0000-0000449A0000}"/>
    <cellStyle name="Normal 47 19 7 3 4 3 2" xfId="44241" xr:uid="{00000000-0005-0000-0000-0000459A0000}"/>
    <cellStyle name="Normal 47 19 7 3 4 4" xfId="38256" xr:uid="{00000000-0005-0000-0000-0000469A0000}"/>
    <cellStyle name="Normal 47 19 7 3 5" xfId="25589" xr:uid="{00000000-0005-0000-0000-0000479A0000}"/>
    <cellStyle name="Normal 47 19 7 3 5 2" xfId="47206" xr:uid="{00000000-0005-0000-0000-0000489A0000}"/>
    <cellStyle name="Normal 47 19 7 3 6" xfId="19622" xr:uid="{00000000-0005-0000-0000-0000499A0000}"/>
    <cellStyle name="Normal 47 19 7 3 6 2" xfId="41264" xr:uid="{00000000-0005-0000-0000-00004A9A0000}"/>
    <cellStyle name="Normal 47 19 7 3 7" xfId="35250" xr:uid="{00000000-0005-0000-0000-00004B9A0000}"/>
    <cellStyle name="Normal 47 19 7 4" xfId="13852" xr:uid="{00000000-0005-0000-0000-00004C9A0000}"/>
    <cellStyle name="Normal 47 19 7 4 2" xfId="16938" xr:uid="{00000000-0005-0000-0000-00004D9A0000}"/>
    <cellStyle name="Normal 47 19 7 4 2 2" xfId="28907" xr:uid="{00000000-0005-0000-0000-00004E9A0000}"/>
    <cellStyle name="Normal 47 19 7 4 2 2 2" xfId="50513" xr:uid="{00000000-0005-0000-0000-00004F9A0000}"/>
    <cellStyle name="Normal 47 19 7 4 2 3" xfId="22940" xr:uid="{00000000-0005-0000-0000-0000509A0000}"/>
    <cellStyle name="Normal 47 19 7 4 2 3 2" xfId="44577" xr:uid="{00000000-0005-0000-0000-0000519A0000}"/>
    <cellStyle name="Normal 47 19 7 4 2 4" xfId="38593" xr:uid="{00000000-0005-0000-0000-0000529A0000}"/>
    <cellStyle name="Normal 47 19 7 4 3" xfId="25925" xr:uid="{00000000-0005-0000-0000-0000539A0000}"/>
    <cellStyle name="Normal 47 19 7 4 3 2" xfId="47539" xr:uid="{00000000-0005-0000-0000-0000549A0000}"/>
    <cellStyle name="Normal 47 19 7 4 4" xfId="19958" xr:uid="{00000000-0005-0000-0000-0000559A0000}"/>
    <cellStyle name="Normal 47 19 7 4 4 2" xfId="41600" xr:uid="{00000000-0005-0000-0000-0000569A0000}"/>
    <cellStyle name="Normal 47 19 7 4 5" xfId="35589" xr:uid="{00000000-0005-0000-0000-0000579A0000}"/>
    <cellStyle name="Normal 47 19 7 5" xfId="14826" xr:uid="{00000000-0005-0000-0000-0000589A0000}"/>
    <cellStyle name="Normal 47 19 7 5 2" xfId="17911" xr:uid="{00000000-0005-0000-0000-0000599A0000}"/>
    <cellStyle name="Normal 47 19 7 5 2 2" xfId="29879" xr:uid="{00000000-0005-0000-0000-00005A9A0000}"/>
    <cellStyle name="Normal 47 19 7 5 2 2 2" xfId="51485" xr:uid="{00000000-0005-0000-0000-00005B9A0000}"/>
    <cellStyle name="Normal 47 19 7 5 2 3" xfId="23912" xr:uid="{00000000-0005-0000-0000-00005C9A0000}"/>
    <cellStyle name="Normal 47 19 7 5 2 3 2" xfId="45549" xr:uid="{00000000-0005-0000-0000-00005D9A0000}"/>
    <cellStyle name="Normal 47 19 7 5 2 4" xfId="39566" xr:uid="{00000000-0005-0000-0000-00005E9A0000}"/>
    <cellStyle name="Normal 47 19 7 5 3" xfId="26897" xr:uid="{00000000-0005-0000-0000-00005F9A0000}"/>
    <cellStyle name="Normal 47 19 7 5 3 2" xfId="48511" xr:uid="{00000000-0005-0000-0000-0000609A0000}"/>
    <cellStyle name="Normal 47 19 7 5 4" xfId="20930" xr:uid="{00000000-0005-0000-0000-0000619A0000}"/>
    <cellStyle name="Normal 47 19 7 5 4 2" xfId="42572" xr:uid="{00000000-0005-0000-0000-0000629A0000}"/>
    <cellStyle name="Normal 47 19 7 5 5" xfId="36563" xr:uid="{00000000-0005-0000-0000-0000639A0000}"/>
    <cellStyle name="Normal 47 19 7 6" xfId="15939" xr:uid="{00000000-0005-0000-0000-0000649A0000}"/>
    <cellStyle name="Normal 47 19 7 6 2" xfId="27911" xr:uid="{00000000-0005-0000-0000-0000659A0000}"/>
    <cellStyle name="Normal 47 19 7 6 2 2" xfId="49517" xr:uid="{00000000-0005-0000-0000-0000669A0000}"/>
    <cellStyle name="Normal 47 19 7 6 3" xfId="21944" xr:uid="{00000000-0005-0000-0000-0000679A0000}"/>
    <cellStyle name="Normal 47 19 7 6 3 2" xfId="43581" xr:uid="{00000000-0005-0000-0000-0000689A0000}"/>
    <cellStyle name="Normal 47 19 7 6 4" xfId="37594" xr:uid="{00000000-0005-0000-0000-0000699A0000}"/>
    <cellStyle name="Normal 47 19 7 7" xfId="24926" xr:uid="{00000000-0005-0000-0000-00006A9A0000}"/>
    <cellStyle name="Normal 47 19 7 7 2" xfId="46546" xr:uid="{00000000-0005-0000-0000-00006B9A0000}"/>
    <cellStyle name="Normal 47 19 7 8" xfId="18959" xr:uid="{00000000-0005-0000-0000-00006C9A0000}"/>
    <cellStyle name="Normal 47 19 7 8 2" xfId="40601" xr:uid="{00000000-0005-0000-0000-00006D9A0000}"/>
    <cellStyle name="Normal 47 19 7 9" xfId="32000" xr:uid="{00000000-0005-0000-0000-00006E9A0000}"/>
    <cellStyle name="Normal 47 19 8" xfId="12916" xr:uid="{00000000-0005-0000-0000-00006F9A0000}"/>
    <cellStyle name="Normal 47 19 8 2" xfId="13915" xr:uid="{00000000-0005-0000-0000-0000709A0000}"/>
    <cellStyle name="Normal 47 19 8 2 2" xfId="17000" xr:uid="{00000000-0005-0000-0000-0000719A0000}"/>
    <cellStyle name="Normal 47 19 8 2 2 2" xfId="28969" xr:uid="{00000000-0005-0000-0000-0000729A0000}"/>
    <cellStyle name="Normal 47 19 8 2 2 2 2" xfId="50575" xr:uid="{00000000-0005-0000-0000-0000739A0000}"/>
    <cellStyle name="Normal 47 19 8 2 2 3" xfId="23002" xr:uid="{00000000-0005-0000-0000-0000749A0000}"/>
    <cellStyle name="Normal 47 19 8 2 2 3 2" xfId="44639" xr:uid="{00000000-0005-0000-0000-0000759A0000}"/>
    <cellStyle name="Normal 47 19 8 2 2 4" xfId="38655" xr:uid="{00000000-0005-0000-0000-0000769A0000}"/>
    <cellStyle name="Normal 47 19 8 2 3" xfId="25987" xr:uid="{00000000-0005-0000-0000-0000779A0000}"/>
    <cellStyle name="Normal 47 19 8 2 3 2" xfId="47601" xr:uid="{00000000-0005-0000-0000-0000789A0000}"/>
    <cellStyle name="Normal 47 19 8 2 4" xfId="20020" xr:uid="{00000000-0005-0000-0000-0000799A0000}"/>
    <cellStyle name="Normal 47 19 8 2 4 2" xfId="41662" xr:uid="{00000000-0005-0000-0000-00007A9A0000}"/>
    <cellStyle name="Normal 47 19 8 2 5" xfId="35652" xr:uid="{00000000-0005-0000-0000-00007B9A0000}"/>
    <cellStyle name="Normal 47 19 8 3" xfId="14889" xr:uid="{00000000-0005-0000-0000-00007C9A0000}"/>
    <cellStyle name="Normal 47 19 8 3 2" xfId="17974" xr:uid="{00000000-0005-0000-0000-00007D9A0000}"/>
    <cellStyle name="Normal 47 19 8 3 2 2" xfId="29941" xr:uid="{00000000-0005-0000-0000-00007E9A0000}"/>
    <cellStyle name="Normal 47 19 8 3 2 2 2" xfId="51547" xr:uid="{00000000-0005-0000-0000-00007F9A0000}"/>
    <cellStyle name="Normal 47 19 8 3 2 3" xfId="23974" xr:uid="{00000000-0005-0000-0000-0000809A0000}"/>
    <cellStyle name="Normal 47 19 8 3 2 3 2" xfId="45611" xr:uid="{00000000-0005-0000-0000-0000819A0000}"/>
    <cellStyle name="Normal 47 19 8 3 2 4" xfId="39629" xr:uid="{00000000-0005-0000-0000-0000829A0000}"/>
    <cellStyle name="Normal 47 19 8 3 3" xfId="26959" xr:uid="{00000000-0005-0000-0000-0000839A0000}"/>
    <cellStyle name="Normal 47 19 8 3 3 2" xfId="48573" xr:uid="{00000000-0005-0000-0000-0000849A0000}"/>
    <cellStyle name="Normal 47 19 8 3 4" xfId="20992" xr:uid="{00000000-0005-0000-0000-0000859A0000}"/>
    <cellStyle name="Normal 47 19 8 3 4 2" xfId="42634" xr:uid="{00000000-0005-0000-0000-0000869A0000}"/>
    <cellStyle name="Normal 47 19 8 3 5" xfId="36626" xr:uid="{00000000-0005-0000-0000-0000879A0000}"/>
    <cellStyle name="Normal 47 19 8 4" xfId="16023" xr:uid="{00000000-0005-0000-0000-0000889A0000}"/>
    <cellStyle name="Normal 47 19 8 4 2" xfId="27993" xr:uid="{00000000-0005-0000-0000-0000899A0000}"/>
    <cellStyle name="Normal 47 19 8 4 2 2" xfId="49599" xr:uid="{00000000-0005-0000-0000-00008A9A0000}"/>
    <cellStyle name="Normal 47 19 8 4 3" xfId="22026" xr:uid="{00000000-0005-0000-0000-00008B9A0000}"/>
    <cellStyle name="Normal 47 19 8 4 3 2" xfId="43663" xr:uid="{00000000-0005-0000-0000-00008C9A0000}"/>
    <cellStyle name="Normal 47 19 8 4 4" xfId="37678" xr:uid="{00000000-0005-0000-0000-00008D9A0000}"/>
    <cellStyle name="Normal 47 19 8 5" xfId="25011" xr:uid="{00000000-0005-0000-0000-00008E9A0000}"/>
    <cellStyle name="Normal 47 19 8 5 2" xfId="46628" xr:uid="{00000000-0005-0000-0000-00008F9A0000}"/>
    <cellStyle name="Normal 47 19 8 6" xfId="19044" xr:uid="{00000000-0005-0000-0000-0000909A0000}"/>
    <cellStyle name="Normal 47 19 8 6 2" xfId="40686" xr:uid="{00000000-0005-0000-0000-0000919A0000}"/>
    <cellStyle name="Normal 47 19 8 7" xfId="34672" xr:uid="{00000000-0005-0000-0000-0000929A0000}"/>
    <cellStyle name="Normal 47 19 9" xfId="13236" xr:uid="{00000000-0005-0000-0000-0000939A0000}"/>
    <cellStyle name="Normal 47 19 9 2" xfId="14235" xr:uid="{00000000-0005-0000-0000-0000949A0000}"/>
    <cellStyle name="Normal 47 19 9 2 2" xfId="17320" xr:uid="{00000000-0005-0000-0000-0000959A0000}"/>
    <cellStyle name="Normal 47 19 9 2 2 2" xfId="29289" xr:uid="{00000000-0005-0000-0000-0000969A0000}"/>
    <cellStyle name="Normal 47 19 9 2 2 2 2" xfId="50895" xr:uid="{00000000-0005-0000-0000-0000979A0000}"/>
    <cellStyle name="Normal 47 19 9 2 2 3" xfId="23322" xr:uid="{00000000-0005-0000-0000-0000989A0000}"/>
    <cellStyle name="Normal 47 19 9 2 2 3 2" xfId="44959" xr:uid="{00000000-0005-0000-0000-0000999A0000}"/>
    <cellStyle name="Normal 47 19 9 2 2 4" xfId="38975" xr:uid="{00000000-0005-0000-0000-00009A9A0000}"/>
    <cellStyle name="Normal 47 19 9 2 3" xfId="26307" xr:uid="{00000000-0005-0000-0000-00009B9A0000}"/>
    <cellStyle name="Normal 47 19 9 2 3 2" xfId="47921" xr:uid="{00000000-0005-0000-0000-00009C9A0000}"/>
    <cellStyle name="Normal 47 19 9 2 4" xfId="20340" xr:uid="{00000000-0005-0000-0000-00009D9A0000}"/>
    <cellStyle name="Normal 47 19 9 2 4 2" xfId="41982" xr:uid="{00000000-0005-0000-0000-00009E9A0000}"/>
    <cellStyle name="Normal 47 19 9 2 5" xfId="35972" xr:uid="{00000000-0005-0000-0000-00009F9A0000}"/>
    <cellStyle name="Normal 47 19 9 3" xfId="15209" xr:uid="{00000000-0005-0000-0000-0000A09A0000}"/>
    <cellStyle name="Normal 47 19 9 3 2" xfId="18294" xr:uid="{00000000-0005-0000-0000-0000A19A0000}"/>
    <cellStyle name="Normal 47 19 9 3 2 2" xfId="30261" xr:uid="{00000000-0005-0000-0000-0000A29A0000}"/>
    <cellStyle name="Normal 47 19 9 3 2 2 2" xfId="51867" xr:uid="{00000000-0005-0000-0000-0000A39A0000}"/>
    <cellStyle name="Normal 47 19 9 3 2 3" xfId="24294" xr:uid="{00000000-0005-0000-0000-0000A49A0000}"/>
    <cellStyle name="Normal 47 19 9 3 2 3 2" xfId="45931" xr:uid="{00000000-0005-0000-0000-0000A59A0000}"/>
    <cellStyle name="Normal 47 19 9 3 2 4" xfId="39949" xr:uid="{00000000-0005-0000-0000-0000A69A0000}"/>
    <cellStyle name="Normal 47 19 9 3 3" xfId="27279" xr:uid="{00000000-0005-0000-0000-0000A79A0000}"/>
    <cellStyle name="Normal 47 19 9 3 3 2" xfId="48893" xr:uid="{00000000-0005-0000-0000-0000A89A0000}"/>
    <cellStyle name="Normal 47 19 9 3 4" xfId="21312" xr:uid="{00000000-0005-0000-0000-0000A99A0000}"/>
    <cellStyle name="Normal 47 19 9 3 4 2" xfId="42954" xr:uid="{00000000-0005-0000-0000-0000AA9A0000}"/>
    <cellStyle name="Normal 47 19 9 3 5" xfId="36946" xr:uid="{00000000-0005-0000-0000-0000AB9A0000}"/>
    <cellStyle name="Normal 47 19 9 4" xfId="16343" xr:uid="{00000000-0005-0000-0000-0000AC9A0000}"/>
    <cellStyle name="Normal 47 19 9 4 2" xfId="28313" xr:uid="{00000000-0005-0000-0000-0000AD9A0000}"/>
    <cellStyle name="Normal 47 19 9 4 2 2" xfId="49919" xr:uid="{00000000-0005-0000-0000-0000AE9A0000}"/>
    <cellStyle name="Normal 47 19 9 4 3" xfId="22346" xr:uid="{00000000-0005-0000-0000-0000AF9A0000}"/>
    <cellStyle name="Normal 47 19 9 4 3 2" xfId="43983" xr:uid="{00000000-0005-0000-0000-0000B09A0000}"/>
    <cellStyle name="Normal 47 19 9 4 4" xfId="37998" xr:uid="{00000000-0005-0000-0000-0000B19A0000}"/>
    <cellStyle name="Normal 47 19 9 5" xfId="25331" xr:uid="{00000000-0005-0000-0000-0000B29A0000}"/>
    <cellStyle name="Normal 47 19 9 5 2" xfId="46948" xr:uid="{00000000-0005-0000-0000-0000B39A0000}"/>
    <cellStyle name="Normal 47 19 9 6" xfId="19364" xr:uid="{00000000-0005-0000-0000-0000B49A0000}"/>
    <cellStyle name="Normal 47 19 9 6 2" xfId="41006" xr:uid="{00000000-0005-0000-0000-0000B59A0000}"/>
    <cellStyle name="Normal 47 19 9 7" xfId="34992" xr:uid="{00000000-0005-0000-0000-0000B69A0000}"/>
    <cellStyle name="Normal 47 2" xfId="5738" xr:uid="{00000000-0005-0000-0000-0000B79A0000}"/>
    <cellStyle name="Normal 47 2 2" xfId="5749" xr:uid="{00000000-0005-0000-0000-0000B89A0000}"/>
    <cellStyle name="Normal 47 2 2 10" xfId="18702" xr:uid="{00000000-0005-0000-0000-0000B99A0000}"/>
    <cellStyle name="Normal 47 2 2 10 2" xfId="40344" xr:uid="{00000000-0005-0000-0000-0000BA9A0000}"/>
    <cellStyle name="Normal 47 2 2 11" xfId="31267" xr:uid="{00000000-0005-0000-0000-0000BB9A0000}"/>
    <cellStyle name="Normal 47 2 2 2" xfId="7019" xr:uid="{00000000-0005-0000-0000-0000BC9A0000}"/>
    <cellStyle name="Normal 47 2 2 2 2" xfId="12962" xr:uid="{00000000-0005-0000-0000-0000BD9A0000}"/>
    <cellStyle name="Normal 47 2 2 2 2 2" xfId="13961" xr:uid="{00000000-0005-0000-0000-0000BE9A0000}"/>
    <cellStyle name="Normal 47 2 2 2 2 2 2" xfId="17046" xr:uid="{00000000-0005-0000-0000-0000BF9A0000}"/>
    <cellStyle name="Normal 47 2 2 2 2 2 2 2" xfId="29015" xr:uid="{00000000-0005-0000-0000-0000C09A0000}"/>
    <cellStyle name="Normal 47 2 2 2 2 2 2 2 2" xfId="50621" xr:uid="{00000000-0005-0000-0000-0000C19A0000}"/>
    <cellStyle name="Normal 47 2 2 2 2 2 2 3" xfId="23048" xr:uid="{00000000-0005-0000-0000-0000C29A0000}"/>
    <cellStyle name="Normal 47 2 2 2 2 2 2 3 2" xfId="44685" xr:uid="{00000000-0005-0000-0000-0000C39A0000}"/>
    <cellStyle name="Normal 47 2 2 2 2 2 2 4" xfId="38701" xr:uid="{00000000-0005-0000-0000-0000C49A0000}"/>
    <cellStyle name="Normal 47 2 2 2 2 2 3" xfId="26033" xr:uid="{00000000-0005-0000-0000-0000C59A0000}"/>
    <cellStyle name="Normal 47 2 2 2 2 2 3 2" xfId="47647" xr:uid="{00000000-0005-0000-0000-0000C69A0000}"/>
    <cellStyle name="Normal 47 2 2 2 2 2 4" xfId="20066" xr:uid="{00000000-0005-0000-0000-0000C79A0000}"/>
    <cellStyle name="Normal 47 2 2 2 2 2 4 2" xfId="41708" xr:uid="{00000000-0005-0000-0000-0000C89A0000}"/>
    <cellStyle name="Normal 47 2 2 2 2 2 5" xfId="35698" xr:uid="{00000000-0005-0000-0000-0000C99A0000}"/>
    <cellStyle name="Normal 47 2 2 2 2 3" xfId="14935" xr:uid="{00000000-0005-0000-0000-0000CA9A0000}"/>
    <cellStyle name="Normal 47 2 2 2 2 3 2" xfId="18020" xr:uid="{00000000-0005-0000-0000-0000CB9A0000}"/>
    <cellStyle name="Normal 47 2 2 2 2 3 2 2" xfId="29987" xr:uid="{00000000-0005-0000-0000-0000CC9A0000}"/>
    <cellStyle name="Normal 47 2 2 2 2 3 2 2 2" xfId="51593" xr:uid="{00000000-0005-0000-0000-0000CD9A0000}"/>
    <cellStyle name="Normal 47 2 2 2 2 3 2 3" xfId="24020" xr:uid="{00000000-0005-0000-0000-0000CE9A0000}"/>
    <cellStyle name="Normal 47 2 2 2 2 3 2 3 2" xfId="45657" xr:uid="{00000000-0005-0000-0000-0000CF9A0000}"/>
    <cellStyle name="Normal 47 2 2 2 2 3 2 4" xfId="39675" xr:uid="{00000000-0005-0000-0000-0000D09A0000}"/>
    <cellStyle name="Normal 47 2 2 2 2 3 3" xfId="27005" xr:uid="{00000000-0005-0000-0000-0000D19A0000}"/>
    <cellStyle name="Normal 47 2 2 2 2 3 3 2" xfId="48619" xr:uid="{00000000-0005-0000-0000-0000D29A0000}"/>
    <cellStyle name="Normal 47 2 2 2 2 3 4" xfId="21038" xr:uid="{00000000-0005-0000-0000-0000D39A0000}"/>
    <cellStyle name="Normal 47 2 2 2 2 3 4 2" xfId="42680" xr:uid="{00000000-0005-0000-0000-0000D49A0000}"/>
    <cellStyle name="Normal 47 2 2 2 2 3 5" xfId="36672" xr:uid="{00000000-0005-0000-0000-0000D59A0000}"/>
    <cellStyle name="Normal 47 2 2 2 2 4" xfId="16069" xr:uid="{00000000-0005-0000-0000-0000D69A0000}"/>
    <cellStyle name="Normal 47 2 2 2 2 4 2" xfId="28039" xr:uid="{00000000-0005-0000-0000-0000D79A0000}"/>
    <cellStyle name="Normal 47 2 2 2 2 4 2 2" xfId="49645" xr:uid="{00000000-0005-0000-0000-0000D89A0000}"/>
    <cellStyle name="Normal 47 2 2 2 2 4 3" xfId="22072" xr:uid="{00000000-0005-0000-0000-0000D99A0000}"/>
    <cellStyle name="Normal 47 2 2 2 2 4 3 2" xfId="43709" xr:uid="{00000000-0005-0000-0000-0000DA9A0000}"/>
    <cellStyle name="Normal 47 2 2 2 2 4 4" xfId="37724" xr:uid="{00000000-0005-0000-0000-0000DB9A0000}"/>
    <cellStyle name="Normal 47 2 2 2 2 5" xfId="25057" xr:uid="{00000000-0005-0000-0000-0000DC9A0000}"/>
    <cellStyle name="Normal 47 2 2 2 2 5 2" xfId="46674" xr:uid="{00000000-0005-0000-0000-0000DD9A0000}"/>
    <cellStyle name="Normal 47 2 2 2 2 6" xfId="19090" xr:uid="{00000000-0005-0000-0000-0000DE9A0000}"/>
    <cellStyle name="Normal 47 2 2 2 2 6 2" xfId="40732" xr:uid="{00000000-0005-0000-0000-0000DF9A0000}"/>
    <cellStyle name="Normal 47 2 2 2 2 7" xfId="34718" xr:uid="{00000000-0005-0000-0000-0000E09A0000}"/>
    <cellStyle name="Normal 47 2 2 2 3" xfId="13282" xr:uid="{00000000-0005-0000-0000-0000E19A0000}"/>
    <cellStyle name="Normal 47 2 2 2 3 2" xfId="14281" xr:uid="{00000000-0005-0000-0000-0000E29A0000}"/>
    <cellStyle name="Normal 47 2 2 2 3 2 2" xfId="17366" xr:uid="{00000000-0005-0000-0000-0000E39A0000}"/>
    <cellStyle name="Normal 47 2 2 2 3 2 2 2" xfId="29335" xr:uid="{00000000-0005-0000-0000-0000E49A0000}"/>
    <cellStyle name="Normal 47 2 2 2 3 2 2 2 2" xfId="50941" xr:uid="{00000000-0005-0000-0000-0000E59A0000}"/>
    <cellStyle name="Normal 47 2 2 2 3 2 2 3" xfId="23368" xr:uid="{00000000-0005-0000-0000-0000E69A0000}"/>
    <cellStyle name="Normal 47 2 2 2 3 2 2 3 2" xfId="45005" xr:uid="{00000000-0005-0000-0000-0000E79A0000}"/>
    <cellStyle name="Normal 47 2 2 2 3 2 2 4" xfId="39021" xr:uid="{00000000-0005-0000-0000-0000E89A0000}"/>
    <cellStyle name="Normal 47 2 2 2 3 2 3" xfId="26353" xr:uid="{00000000-0005-0000-0000-0000E99A0000}"/>
    <cellStyle name="Normal 47 2 2 2 3 2 3 2" xfId="47967" xr:uid="{00000000-0005-0000-0000-0000EA9A0000}"/>
    <cellStyle name="Normal 47 2 2 2 3 2 4" xfId="20386" xr:uid="{00000000-0005-0000-0000-0000EB9A0000}"/>
    <cellStyle name="Normal 47 2 2 2 3 2 4 2" xfId="42028" xr:uid="{00000000-0005-0000-0000-0000EC9A0000}"/>
    <cellStyle name="Normal 47 2 2 2 3 2 5" xfId="36018" xr:uid="{00000000-0005-0000-0000-0000ED9A0000}"/>
    <cellStyle name="Normal 47 2 2 2 3 3" xfId="15255" xr:uid="{00000000-0005-0000-0000-0000EE9A0000}"/>
    <cellStyle name="Normal 47 2 2 2 3 3 2" xfId="18340" xr:uid="{00000000-0005-0000-0000-0000EF9A0000}"/>
    <cellStyle name="Normal 47 2 2 2 3 3 2 2" xfId="30307" xr:uid="{00000000-0005-0000-0000-0000F09A0000}"/>
    <cellStyle name="Normal 47 2 2 2 3 3 2 2 2" xfId="51913" xr:uid="{00000000-0005-0000-0000-0000F19A0000}"/>
    <cellStyle name="Normal 47 2 2 2 3 3 2 3" xfId="24340" xr:uid="{00000000-0005-0000-0000-0000F29A0000}"/>
    <cellStyle name="Normal 47 2 2 2 3 3 2 3 2" xfId="45977" xr:uid="{00000000-0005-0000-0000-0000F39A0000}"/>
    <cellStyle name="Normal 47 2 2 2 3 3 2 4" xfId="39995" xr:uid="{00000000-0005-0000-0000-0000F49A0000}"/>
    <cellStyle name="Normal 47 2 2 2 3 3 3" xfId="27325" xr:uid="{00000000-0005-0000-0000-0000F59A0000}"/>
    <cellStyle name="Normal 47 2 2 2 3 3 3 2" xfId="48939" xr:uid="{00000000-0005-0000-0000-0000F69A0000}"/>
    <cellStyle name="Normal 47 2 2 2 3 3 4" xfId="21358" xr:uid="{00000000-0005-0000-0000-0000F79A0000}"/>
    <cellStyle name="Normal 47 2 2 2 3 3 4 2" xfId="43000" xr:uid="{00000000-0005-0000-0000-0000F89A0000}"/>
    <cellStyle name="Normal 47 2 2 2 3 3 5" xfId="36992" xr:uid="{00000000-0005-0000-0000-0000F99A0000}"/>
    <cellStyle name="Normal 47 2 2 2 3 4" xfId="16389" xr:uid="{00000000-0005-0000-0000-0000FA9A0000}"/>
    <cellStyle name="Normal 47 2 2 2 3 4 2" xfId="28359" xr:uid="{00000000-0005-0000-0000-0000FB9A0000}"/>
    <cellStyle name="Normal 47 2 2 2 3 4 2 2" xfId="49965" xr:uid="{00000000-0005-0000-0000-0000FC9A0000}"/>
    <cellStyle name="Normal 47 2 2 2 3 4 3" xfId="22392" xr:uid="{00000000-0005-0000-0000-0000FD9A0000}"/>
    <cellStyle name="Normal 47 2 2 2 3 4 3 2" xfId="44029" xr:uid="{00000000-0005-0000-0000-0000FE9A0000}"/>
    <cellStyle name="Normal 47 2 2 2 3 4 4" xfId="38044" xr:uid="{00000000-0005-0000-0000-0000FF9A0000}"/>
    <cellStyle name="Normal 47 2 2 2 3 5" xfId="25377" xr:uid="{00000000-0005-0000-0000-0000009B0000}"/>
    <cellStyle name="Normal 47 2 2 2 3 5 2" xfId="46994" xr:uid="{00000000-0005-0000-0000-0000019B0000}"/>
    <cellStyle name="Normal 47 2 2 2 3 6" xfId="19410" xr:uid="{00000000-0005-0000-0000-0000029B0000}"/>
    <cellStyle name="Normal 47 2 2 2 3 6 2" xfId="41052" xr:uid="{00000000-0005-0000-0000-0000039B0000}"/>
    <cellStyle name="Normal 47 2 2 2 3 7" xfId="35038" xr:uid="{00000000-0005-0000-0000-0000049B0000}"/>
    <cellStyle name="Normal 47 2 2 2 4" xfId="13640" xr:uid="{00000000-0005-0000-0000-0000059B0000}"/>
    <cellStyle name="Normal 47 2 2 2 4 2" xfId="16726" xr:uid="{00000000-0005-0000-0000-0000069B0000}"/>
    <cellStyle name="Normal 47 2 2 2 4 2 2" xfId="28695" xr:uid="{00000000-0005-0000-0000-0000079B0000}"/>
    <cellStyle name="Normal 47 2 2 2 4 2 2 2" xfId="50301" xr:uid="{00000000-0005-0000-0000-0000089B0000}"/>
    <cellStyle name="Normal 47 2 2 2 4 2 3" xfId="22728" xr:uid="{00000000-0005-0000-0000-0000099B0000}"/>
    <cellStyle name="Normal 47 2 2 2 4 2 3 2" xfId="44365" xr:uid="{00000000-0005-0000-0000-00000A9B0000}"/>
    <cellStyle name="Normal 47 2 2 2 4 2 4" xfId="38381" xr:uid="{00000000-0005-0000-0000-00000B9B0000}"/>
    <cellStyle name="Normal 47 2 2 2 4 3" xfId="25713" xr:uid="{00000000-0005-0000-0000-00000C9B0000}"/>
    <cellStyle name="Normal 47 2 2 2 4 3 2" xfId="47327" xr:uid="{00000000-0005-0000-0000-00000D9B0000}"/>
    <cellStyle name="Normal 47 2 2 2 4 4" xfId="19746" xr:uid="{00000000-0005-0000-0000-00000E9B0000}"/>
    <cellStyle name="Normal 47 2 2 2 4 4 2" xfId="41388" xr:uid="{00000000-0005-0000-0000-00000F9B0000}"/>
    <cellStyle name="Normal 47 2 2 2 4 5" xfId="35377" xr:uid="{00000000-0005-0000-0000-0000109B0000}"/>
    <cellStyle name="Normal 47 2 2 2 5" xfId="14614" xr:uid="{00000000-0005-0000-0000-0000119B0000}"/>
    <cellStyle name="Normal 47 2 2 2 5 2" xfId="17699" xr:uid="{00000000-0005-0000-0000-0000129B0000}"/>
    <cellStyle name="Normal 47 2 2 2 5 2 2" xfId="29667" xr:uid="{00000000-0005-0000-0000-0000139B0000}"/>
    <cellStyle name="Normal 47 2 2 2 5 2 2 2" xfId="51273" xr:uid="{00000000-0005-0000-0000-0000149B0000}"/>
    <cellStyle name="Normal 47 2 2 2 5 2 3" xfId="23700" xr:uid="{00000000-0005-0000-0000-0000159B0000}"/>
    <cellStyle name="Normal 47 2 2 2 5 2 3 2" xfId="45337" xr:uid="{00000000-0005-0000-0000-0000169B0000}"/>
    <cellStyle name="Normal 47 2 2 2 5 2 4" xfId="39354" xr:uid="{00000000-0005-0000-0000-0000179B0000}"/>
    <cellStyle name="Normal 47 2 2 2 5 3" xfId="26685" xr:uid="{00000000-0005-0000-0000-0000189B0000}"/>
    <cellStyle name="Normal 47 2 2 2 5 3 2" xfId="48299" xr:uid="{00000000-0005-0000-0000-0000199B0000}"/>
    <cellStyle name="Normal 47 2 2 2 5 4" xfId="20718" xr:uid="{00000000-0005-0000-0000-00001A9B0000}"/>
    <cellStyle name="Normal 47 2 2 2 5 4 2" xfId="42360" xr:uid="{00000000-0005-0000-0000-00001B9B0000}"/>
    <cellStyle name="Normal 47 2 2 2 5 5" xfId="36351" xr:uid="{00000000-0005-0000-0000-00001C9B0000}"/>
    <cellStyle name="Normal 47 2 2 2 6" xfId="15727" xr:uid="{00000000-0005-0000-0000-00001D9B0000}"/>
    <cellStyle name="Normal 47 2 2 2 6 2" xfId="27699" xr:uid="{00000000-0005-0000-0000-00001E9B0000}"/>
    <cellStyle name="Normal 47 2 2 2 6 2 2" xfId="49305" xr:uid="{00000000-0005-0000-0000-00001F9B0000}"/>
    <cellStyle name="Normal 47 2 2 2 6 3" xfId="21732" xr:uid="{00000000-0005-0000-0000-0000209B0000}"/>
    <cellStyle name="Normal 47 2 2 2 6 3 2" xfId="43369" xr:uid="{00000000-0005-0000-0000-0000219B0000}"/>
    <cellStyle name="Normal 47 2 2 2 6 4" xfId="37382" xr:uid="{00000000-0005-0000-0000-0000229B0000}"/>
    <cellStyle name="Normal 47 2 2 2 7" xfId="24714" xr:uid="{00000000-0005-0000-0000-0000239B0000}"/>
    <cellStyle name="Normal 47 2 2 2 7 2" xfId="46334" xr:uid="{00000000-0005-0000-0000-0000249B0000}"/>
    <cellStyle name="Normal 47 2 2 2 8" xfId="18747" xr:uid="{00000000-0005-0000-0000-0000259B0000}"/>
    <cellStyle name="Normal 47 2 2 2 8 2" xfId="40389" xr:uid="{00000000-0005-0000-0000-0000269B0000}"/>
    <cellStyle name="Normal 47 2 2 2 9" xfId="31447" xr:uid="{00000000-0005-0000-0000-0000279B0000}"/>
    <cellStyle name="Normal 47 2 2 3" xfId="8533" xr:uid="{00000000-0005-0000-0000-0000289B0000}"/>
    <cellStyle name="Normal 47 2 2 3 2" xfId="13175" xr:uid="{00000000-0005-0000-0000-0000299B0000}"/>
    <cellStyle name="Normal 47 2 2 3 2 2" xfId="14174" xr:uid="{00000000-0005-0000-0000-00002A9B0000}"/>
    <cellStyle name="Normal 47 2 2 3 2 2 2" xfId="17259" xr:uid="{00000000-0005-0000-0000-00002B9B0000}"/>
    <cellStyle name="Normal 47 2 2 3 2 2 2 2" xfId="29228" xr:uid="{00000000-0005-0000-0000-00002C9B0000}"/>
    <cellStyle name="Normal 47 2 2 3 2 2 2 2 2" xfId="50834" xr:uid="{00000000-0005-0000-0000-00002D9B0000}"/>
    <cellStyle name="Normal 47 2 2 3 2 2 2 3" xfId="23261" xr:uid="{00000000-0005-0000-0000-00002E9B0000}"/>
    <cellStyle name="Normal 47 2 2 3 2 2 2 3 2" xfId="44898" xr:uid="{00000000-0005-0000-0000-00002F9B0000}"/>
    <cellStyle name="Normal 47 2 2 3 2 2 2 4" xfId="38914" xr:uid="{00000000-0005-0000-0000-0000309B0000}"/>
    <cellStyle name="Normal 47 2 2 3 2 2 3" xfId="26246" xr:uid="{00000000-0005-0000-0000-0000319B0000}"/>
    <cellStyle name="Normal 47 2 2 3 2 2 3 2" xfId="47860" xr:uid="{00000000-0005-0000-0000-0000329B0000}"/>
    <cellStyle name="Normal 47 2 2 3 2 2 4" xfId="20279" xr:uid="{00000000-0005-0000-0000-0000339B0000}"/>
    <cellStyle name="Normal 47 2 2 3 2 2 4 2" xfId="41921" xr:uid="{00000000-0005-0000-0000-0000349B0000}"/>
    <cellStyle name="Normal 47 2 2 3 2 2 5" xfId="35911" xr:uid="{00000000-0005-0000-0000-0000359B0000}"/>
    <cellStyle name="Normal 47 2 2 3 2 3" xfId="15148" xr:uid="{00000000-0005-0000-0000-0000369B0000}"/>
    <cellStyle name="Normal 47 2 2 3 2 3 2" xfId="18233" xr:uid="{00000000-0005-0000-0000-0000379B0000}"/>
    <cellStyle name="Normal 47 2 2 3 2 3 2 2" xfId="30200" xr:uid="{00000000-0005-0000-0000-0000389B0000}"/>
    <cellStyle name="Normal 47 2 2 3 2 3 2 2 2" xfId="51806" xr:uid="{00000000-0005-0000-0000-0000399B0000}"/>
    <cellStyle name="Normal 47 2 2 3 2 3 2 3" xfId="24233" xr:uid="{00000000-0005-0000-0000-00003A9B0000}"/>
    <cellStyle name="Normal 47 2 2 3 2 3 2 3 2" xfId="45870" xr:uid="{00000000-0005-0000-0000-00003B9B0000}"/>
    <cellStyle name="Normal 47 2 2 3 2 3 2 4" xfId="39888" xr:uid="{00000000-0005-0000-0000-00003C9B0000}"/>
    <cellStyle name="Normal 47 2 2 3 2 3 3" xfId="27218" xr:uid="{00000000-0005-0000-0000-00003D9B0000}"/>
    <cellStyle name="Normal 47 2 2 3 2 3 3 2" xfId="48832" xr:uid="{00000000-0005-0000-0000-00003E9B0000}"/>
    <cellStyle name="Normal 47 2 2 3 2 3 4" xfId="21251" xr:uid="{00000000-0005-0000-0000-00003F9B0000}"/>
    <cellStyle name="Normal 47 2 2 3 2 3 4 2" xfId="42893" xr:uid="{00000000-0005-0000-0000-0000409B0000}"/>
    <cellStyle name="Normal 47 2 2 3 2 3 5" xfId="36885" xr:uid="{00000000-0005-0000-0000-0000419B0000}"/>
    <cellStyle name="Normal 47 2 2 3 2 4" xfId="16282" xr:uid="{00000000-0005-0000-0000-0000429B0000}"/>
    <cellStyle name="Normal 47 2 2 3 2 4 2" xfId="28252" xr:uid="{00000000-0005-0000-0000-0000439B0000}"/>
    <cellStyle name="Normal 47 2 2 3 2 4 2 2" xfId="49858" xr:uid="{00000000-0005-0000-0000-0000449B0000}"/>
    <cellStyle name="Normal 47 2 2 3 2 4 3" xfId="22285" xr:uid="{00000000-0005-0000-0000-0000459B0000}"/>
    <cellStyle name="Normal 47 2 2 3 2 4 3 2" xfId="43922" xr:uid="{00000000-0005-0000-0000-0000469B0000}"/>
    <cellStyle name="Normal 47 2 2 3 2 4 4" xfId="37937" xr:uid="{00000000-0005-0000-0000-0000479B0000}"/>
    <cellStyle name="Normal 47 2 2 3 2 5" xfId="25270" xr:uid="{00000000-0005-0000-0000-0000489B0000}"/>
    <cellStyle name="Normal 47 2 2 3 2 5 2" xfId="46887" xr:uid="{00000000-0005-0000-0000-0000499B0000}"/>
    <cellStyle name="Normal 47 2 2 3 2 6" xfId="19303" xr:uid="{00000000-0005-0000-0000-00004A9B0000}"/>
    <cellStyle name="Normal 47 2 2 3 2 6 2" xfId="40945" xr:uid="{00000000-0005-0000-0000-00004B9B0000}"/>
    <cellStyle name="Normal 47 2 2 3 2 7" xfId="34931" xr:uid="{00000000-0005-0000-0000-00004C9B0000}"/>
    <cellStyle name="Normal 47 2 2 3 3" xfId="13495" xr:uid="{00000000-0005-0000-0000-00004D9B0000}"/>
    <cellStyle name="Normal 47 2 2 3 3 2" xfId="14494" xr:uid="{00000000-0005-0000-0000-00004E9B0000}"/>
    <cellStyle name="Normal 47 2 2 3 3 2 2" xfId="17579" xr:uid="{00000000-0005-0000-0000-00004F9B0000}"/>
    <cellStyle name="Normal 47 2 2 3 3 2 2 2" xfId="29548" xr:uid="{00000000-0005-0000-0000-0000509B0000}"/>
    <cellStyle name="Normal 47 2 2 3 3 2 2 2 2" xfId="51154" xr:uid="{00000000-0005-0000-0000-0000519B0000}"/>
    <cellStyle name="Normal 47 2 2 3 3 2 2 3" xfId="23581" xr:uid="{00000000-0005-0000-0000-0000529B0000}"/>
    <cellStyle name="Normal 47 2 2 3 3 2 2 3 2" xfId="45218" xr:uid="{00000000-0005-0000-0000-0000539B0000}"/>
    <cellStyle name="Normal 47 2 2 3 3 2 2 4" xfId="39234" xr:uid="{00000000-0005-0000-0000-0000549B0000}"/>
    <cellStyle name="Normal 47 2 2 3 3 2 3" xfId="26566" xr:uid="{00000000-0005-0000-0000-0000559B0000}"/>
    <cellStyle name="Normal 47 2 2 3 3 2 3 2" xfId="48180" xr:uid="{00000000-0005-0000-0000-0000569B0000}"/>
    <cellStyle name="Normal 47 2 2 3 3 2 4" xfId="20599" xr:uid="{00000000-0005-0000-0000-0000579B0000}"/>
    <cellStyle name="Normal 47 2 2 3 3 2 4 2" xfId="42241" xr:uid="{00000000-0005-0000-0000-0000589B0000}"/>
    <cellStyle name="Normal 47 2 2 3 3 2 5" xfId="36231" xr:uid="{00000000-0005-0000-0000-0000599B0000}"/>
    <cellStyle name="Normal 47 2 2 3 3 3" xfId="15468" xr:uid="{00000000-0005-0000-0000-00005A9B0000}"/>
    <cellStyle name="Normal 47 2 2 3 3 3 2" xfId="18553" xr:uid="{00000000-0005-0000-0000-00005B9B0000}"/>
    <cellStyle name="Normal 47 2 2 3 3 3 2 2" xfId="30520" xr:uid="{00000000-0005-0000-0000-00005C9B0000}"/>
    <cellStyle name="Normal 47 2 2 3 3 3 2 2 2" xfId="52126" xr:uid="{00000000-0005-0000-0000-00005D9B0000}"/>
    <cellStyle name="Normal 47 2 2 3 3 3 2 3" xfId="24553" xr:uid="{00000000-0005-0000-0000-00005E9B0000}"/>
    <cellStyle name="Normal 47 2 2 3 3 3 2 3 2" xfId="46190" xr:uid="{00000000-0005-0000-0000-00005F9B0000}"/>
    <cellStyle name="Normal 47 2 2 3 3 3 2 4" xfId="40208" xr:uid="{00000000-0005-0000-0000-0000609B0000}"/>
    <cellStyle name="Normal 47 2 2 3 3 3 3" xfId="27538" xr:uid="{00000000-0005-0000-0000-0000619B0000}"/>
    <cellStyle name="Normal 47 2 2 3 3 3 3 2" xfId="49152" xr:uid="{00000000-0005-0000-0000-0000629B0000}"/>
    <cellStyle name="Normal 47 2 2 3 3 3 4" xfId="21571" xr:uid="{00000000-0005-0000-0000-0000639B0000}"/>
    <cellStyle name="Normal 47 2 2 3 3 3 4 2" xfId="43213" xr:uid="{00000000-0005-0000-0000-0000649B0000}"/>
    <cellStyle name="Normal 47 2 2 3 3 3 5" xfId="37205" xr:uid="{00000000-0005-0000-0000-0000659B0000}"/>
    <cellStyle name="Normal 47 2 2 3 3 4" xfId="16602" xr:uid="{00000000-0005-0000-0000-0000669B0000}"/>
    <cellStyle name="Normal 47 2 2 3 3 4 2" xfId="28572" xr:uid="{00000000-0005-0000-0000-0000679B0000}"/>
    <cellStyle name="Normal 47 2 2 3 3 4 2 2" xfId="50178" xr:uid="{00000000-0005-0000-0000-0000689B0000}"/>
    <cellStyle name="Normal 47 2 2 3 3 4 3" xfId="22605" xr:uid="{00000000-0005-0000-0000-0000699B0000}"/>
    <cellStyle name="Normal 47 2 2 3 3 4 3 2" xfId="44242" xr:uid="{00000000-0005-0000-0000-00006A9B0000}"/>
    <cellStyle name="Normal 47 2 2 3 3 4 4" xfId="38257" xr:uid="{00000000-0005-0000-0000-00006B9B0000}"/>
    <cellStyle name="Normal 47 2 2 3 3 5" xfId="25590" xr:uid="{00000000-0005-0000-0000-00006C9B0000}"/>
    <cellStyle name="Normal 47 2 2 3 3 5 2" xfId="47207" xr:uid="{00000000-0005-0000-0000-00006D9B0000}"/>
    <cellStyle name="Normal 47 2 2 3 3 6" xfId="19623" xr:uid="{00000000-0005-0000-0000-00006E9B0000}"/>
    <cellStyle name="Normal 47 2 2 3 3 6 2" xfId="41265" xr:uid="{00000000-0005-0000-0000-00006F9B0000}"/>
    <cellStyle name="Normal 47 2 2 3 3 7" xfId="35251" xr:uid="{00000000-0005-0000-0000-0000709B0000}"/>
    <cellStyle name="Normal 47 2 2 3 4" xfId="13853" xr:uid="{00000000-0005-0000-0000-0000719B0000}"/>
    <cellStyle name="Normal 47 2 2 3 4 2" xfId="16939" xr:uid="{00000000-0005-0000-0000-0000729B0000}"/>
    <cellStyle name="Normal 47 2 2 3 4 2 2" xfId="28908" xr:uid="{00000000-0005-0000-0000-0000739B0000}"/>
    <cellStyle name="Normal 47 2 2 3 4 2 2 2" xfId="50514" xr:uid="{00000000-0005-0000-0000-0000749B0000}"/>
    <cellStyle name="Normal 47 2 2 3 4 2 3" xfId="22941" xr:uid="{00000000-0005-0000-0000-0000759B0000}"/>
    <cellStyle name="Normal 47 2 2 3 4 2 3 2" xfId="44578" xr:uid="{00000000-0005-0000-0000-0000769B0000}"/>
    <cellStyle name="Normal 47 2 2 3 4 2 4" xfId="38594" xr:uid="{00000000-0005-0000-0000-0000779B0000}"/>
    <cellStyle name="Normal 47 2 2 3 4 3" xfId="25926" xr:uid="{00000000-0005-0000-0000-0000789B0000}"/>
    <cellStyle name="Normal 47 2 2 3 4 3 2" xfId="47540" xr:uid="{00000000-0005-0000-0000-0000799B0000}"/>
    <cellStyle name="Normal 47 2 2 3 4 4" xfId="19959" xr:uid="{00000000-0005-0000-0000-00007A9B0000}"/>
    <cellStyle name="Normal 47 2 2 3 4 4 2" xfId="41601" xr:uid="{00000000-0005-0000-0000-00007B9B0000}"/>
    <cellStyle name="Normal 47 2 2 3 4 5" xfId="35590" xr:uid="{00000000-0005-0000-0000-00007C9B0000}"/>
    <cellStyle name="Normal 47 2 2 3 5" xfId="14827" xr:uid="{00000000-0005-0000-0000-00007D9B0000}"/>
    <cellStyle name="Normal 47 2 2 3 5 2" xfId="17912" xr:uid="{00000000-0005-0000-0000-00007E9B0000}"/>
    <cellStyle name="Normal 47 2 2 3 5 2 2" xfId="29880" xr:uid="{00000000-0005-0000-0000-00007F9B0000}"/>
    <cellStyle name="Normal 47 2 2 3 5 2 2 2" xfId="51486" xr:uid="{00000000-0005-0000-0000-0000809B0000}"/>
    <cellStyle name="Normal 47 2 2 3 5 2 3" xfId="23913" xr:uid="{00000000-0005-0000-0000-0000819B0000}"/>
    <cellStyle name="Normal 47 2 2 3 5 2 3 2" xfId="45550" xr:uid="{00000000-0005-0000-0000-0000829B0000}"/>
    <cellStyle name="Normal 47 2 2 3 5 2 4" xfId="39567" xr:uid="{00000000-0005-0000-0000-0000839B0000}"/>
    <cellStyle name="Normal 47 2 2 3 5 3" xfId="26898" xr:uid="{00000000-0005-0000-0000-0000849B0000}"/>
    <cellStyle name="Normal 47 2 2 3 5 3 2" xfId="48512" xr:uid="{00000000-0005-0000-0000-0000859B0000}"/>
    <cellStyle name="Normal 47 2 2 3 5 4" xfId="20931" xr:uid="{00000000-0005-0000-0000-0000869B0000}"/>
    <cellStyle name="Normal 47 2 2 3 5 4 2" xfId="42573" xr:uid="{00000000-0005-0000-0000-0000879B0000}"/>
    <cellStyle name="Normal 47 2 2 3 5 5" xfId="36564" xr:uid="{00000000-0005-0000-0000-0000889B0000}"/>
    <cellStyle name="Normal 47 2 2 3 6" xfId="15940" xr:uid="{00000000-0005-0000-0000-0000899B0000}"/>
    <cellStyle name="Normal 47 2 2 3 6 2" xfId="27912" xr:uid="{00000000-0005-0000-0000-00008A9B0000}"/>
    <cellStyle name="Normal 47 2 2 3 6 2 2" xfId="49518" xr:uid="{00000000-0005-0000-0000-00008B9B0000}"/>
    <cellStyle name="Normal 47 2 2 3 6 3" xfId="21945" xr:uid="{00000000-0005-0000-0000-00008C9B0000}"/>
    <cellStyle name="Normal 47 2 2 3 6 3 2" xfId="43582" xr:uid="{00000000-0005-0000-0000-00008D9B0000}"/>
    <cellStyle name="Normal 47 2 2 3 6 4" xfId="37595" xr:uid="{00000000-0005-0000-0000-00008E9B0000}"/>
    <cellStyle name="Normal 47 2 2 3 7" xfId="24927" xr:uid="{00000000-0005-0000-0000-00008F9B0000}"/>
    <cellStyle name="Normal 47 2 2 3 7 2" xfId="46547" xr:uid="{00000000-0005-0000-0000-0000909B0000}"/>
    <cellStyle name="Normal 47 2 2 3 8" xfId="18960" xr:uid="{00000000-0005-0000-0000-0000919B0000}"/>
    <cellStyle name="Normal 47 2 2 3 8 2" xfId="40602" xr:uid="{00000000-0005-0000-0000-0000929B0000}"/>
    <cellStyle name="Normal 47 2 2 3 9" xfId="32001" xr:uid="{00000000-0005-0000-0000-0000939B0000}"/>
    <cellStyle name="Normal 47 2 2 4" xfId="12917" xr:uid="{00000000-0005-0000-0000-0000949B0000}"/>
    <cellStyle name="Normal 47 2 2 4 2" xfId="13916" xr:uid="{00000000-0005-0000-0000-0000959B0000}"/>
    <cellStyle name="Normal 47 2 2 4 2 2" xfId="17001" xr:uid="{00000000-0005-0000-0000-0000969B0000}"/>
    <cellStyle name="Normal 47 2 2 4 2 2 2" xfId="28970" xr:uid="{00000000-0005-0000-0000-0000979B0000}"/>
    <cellStyle name="Normal 47 2 2 4 2 2 2 2" xfId="50576" xr:uid="{00000000-0005-0000-0000-0000989B0000}"/>
    <cellStyle name="Normal 47 2 2 4 2 2 3" xfId="23003" xr:uid="{00000000-0005-0000-0000-0000999B0000}"/>
    <cellStyle name="Normal 47 2 2 4 2 2 3 2" xfId="44640" xr:uid="{00000000-0005-0000-0000-00009A9B0000}"/>
    <cellStyle name="Normal 47 2 2 4 2 2 4" xfId="38656" xr:uid="{00000000-0005-0000-0000-00009B9B0000}"/>
    <cellStyle name="Normal 47 2 2 4 2 3" xfId="25988" xr:uid="{00000000-0005-0000-0000-00009C9B0000}"/>
    <cellStyle name="Normal 47 2 2 4 2 3 2" xfId="47602" xr:uid="{00000000-0005-0000-0000-00009D9B0000}"/>
    <cellStyle name="Normal 47 2 2 4 2 4" xfId="20021" xr:uid="{00000000-0005-0000-0000-00009E9B0000}"/>
    <cellStyle name="Normal 47 2 2 4 2 4 2" xfId="41663" xr:uid="{00000000-0005-0000-0000-00009F9B0000}"/>
    <cellStyle name="Normal 47 2 2 4 2 5" xfId="35653" xr:uid="{00000000-0005-0000-0000-0000A09B0000}"/>
    <cellStyle name="Normal 47 2 2 4 3" xfId="14890" xr:uid="{00000000-0005-0000-0000-0000A19B0000}"/>
    <cellStyle name="Normal 47 2 2 4 3 2" xfId="17975" xr:uid="{00000000-0005-0000-0000-0000A29B0000}"/>
    <cellStyle name="Normal 47 2 2 4 3 2 2" xfId="29942" xr:uid="{00000000-0005-0000-0000-0000A39B0000}"/>
    <cellStyle name="Normal 47 2 2 4 3 2 2 2" xfId="51548" xr:uid="{00000000-0005-0000-0000-0000A49B0000}"/>
    <cellStyle name="Normal 47 2 2 4 3 2 3" xfId="23975" xr:uid="{00000000-0005-0000-0000-0000A59B0000}"/>
    <cellStyle name="Normal 47 2 2 4 3 2 3 2" xfId="45612" xr:uid="{00000000-0005-0000-0000-0000A69B0000}"/>
    <cellStyle name="Normal 47 2 2 4 3 2 4" xfId="39630" xr:uid="{00000000-0005-0000-0000-0000A79B0000}"/>
    <cellStyle name="Normal 47 2 2 4 3 3" xfId="26960" xr:uid="{00000000-0005-0000-0000-0000A89B0000}"/>
    <cellStyle name="Normal 47 2 2 4 3 3 2" xfId="48574" xr:uid="{00000000-0005-0000-0000-0000A99B0000}"/>
    <cellStyle name="Normal 47 2 2 4 3 4" xfId="20993" xr:uid="{00000000-0005-0000-0000-0000AA9B0000}"/>
    <cellStyle name="Normal 47 2 2 4 3 4 2" xfId="42635" xr:uid="{00000000-0005-0000-0000-0000AB9B0000}"/>
    <cellStyle name="Normal 47 2 2 4 3 5" xfId="36627" xr:uid="{00000000-0005-0000-0000-0000AC9B0000}"/>
    <cellStyle name="Normal 47 2 2 4 4" xfId="16024" xr:uid="{00000000-0005-0000-0000-0000AD9B0000}"/>
    <cellStyle name="Normal 47 2 2 4 4 2" xfId="27994" xr:uid="{00000000-0005-0000-0000-0000AE9B0000}"/>
    <cellStyle name="Normal 47 2 2 4 4 2 2" xfId="49600" xr:uid="{00000000-0005-0000-0000-0000AF9B0000}"/>
    <cellStyle name="Normal 47 2 2 4 4 3" xfId="22027" xr:uid="{00000000-0005-0000-0000-0000B09B0000}"/>
    <cellStyle name="Normal 47 2 2 4 4 3 2" xfId="43664" xr:uid="{00000000-0005-0000-0000-0000B19B0000}"/>
    <cellStyle name="Normal 47 2 2 4 4 4" xfId="37679" xr:uid="{00000000-0005-0000-0000-0000B29B0000}"/>
    <cellStyle name="Normal 47 2 2 4 5" xfId="25012" xr:uid="{00000000-0005-0000-0000-0000B39B0000}"/>
    <cellStyle name="Normal 47 2 2 4 5 2" xfId="46629" xr:uid="{00000000-0005-0000-0000-0000B49B0000}"/>
    <cellStyle name="Normal 47 2 2 4 6" xfId="19045" xr:uid="{00000000-0005-0000-0000-0000B59B0000}"/>
    <cellStyle name="Normal 47 2 2 4 6 2" xfId="40687" xr:uid="{00000000-0005-0000-0000-0000B69B0000}"/>
    <cellStyle name="Normal 47 2 2 4 7" xfId="34673" xr:uid="{00000000-0005-0000-0000-0000B79B0000}"/>
    <cellStyle name="Normal 47 2 2 5" xfId="13237" xr:uid="{00000000-0005-0000-0000-0000B89B0000}"/>
    <cellStyle name="Normal 47 2 2 5 2" xfId="14236" xr:uid="{00000000-0005-0000-0000-0000B99B0000}"/>
    <cellStyle name="Normal 47 2 2 5 2 2" xfId="17321" xr:uid="{00000000-0005-0000-0000-0000BA9B0000}"/>
    <cellStyle name="Normal 47 2 2 5 2 2 2" xfId="29290" xr:uid="{00000000-0005-0000-0000-0000BB9B0000}"/>
    <cellStyle name="Normal 47 2 2 5 2 2 2 2" xfId="50896" xr:uid="{00000000-0005-0000-0000-0000BC9B0000}"/>
    <cellStyle name="Normal 47 2 2 5 2 2 3" xfId="23323" xr:uid="{00000000-0005-0000-0000-0000BD9B0000}"/>
    <cellStyle name="Normal 47 2 2 5 2 2 3 2" xfId="44960" xr:uid="{00000000-0005-0000-0000-0000BE9B0000}"/>
    <cellStyle name="Normal 47 2 2 5 2 2 4" xfId="38976" xr:uid="{00000000-0005-0000-0000-0000BF9B0000}"/>
    <cellStyle name="Normal 47 2 2 5 2 3" xfId="26308" xr:uid="{00000000-0005-0000-0000-0000C09B0000}"/>
    <cellStyle name="Normal 47 2 2 5 2 3 2" xfId="47922" xr:uid="{00000000-0005-0000-0000-0000C19B0000}"/>
    <cellStyle name="Normal 47 2 2 5 2 4" xfId="20341" xr:uid="{00000000-0005-0000-0000-0000C29B0000}"/>
    <cellStyle name="Normal 47 2 2 5 2 4 2" xfId="41983" xr:uid="{00000000-0005-0000-0000-0000C39B0000}"/>
    <cellStyle name="Normal 47 2 2 5 2 5" xfId="35973" xr:uid="{00000000-0005-0000-0000-0000C49B0000}"/>
    <cellStyle name="Normal 47 2 2 5 3" xfId="15210" xr:uid="{00000000-0005-0000-0000-0000C59B0000}"/>
    <cellStyle name="Normal 47 2 2 5 3 2" xfId="18295" xr:uid="{00000000-0005-0000-0000-0000C69B0000}"/>
    <cellStyle name="Normal 47 2 2 5 3 2 2" xfId="30262" xr:uid="{00000000-0005-0000-0000-0000C79B0000}"/>
    <cellStyle name="Normal 47 2 2 5 3 2 2 2" xfId="51868" xr:uid="{00000000-0005-0000-0000-0000C89B0000}"/>
    <cellStyle name="Normal 47 2 2 5 3 2 3" xfId="24295" xr:uid="{00000000-0005-0000-0000-0000C99B0000}"/>
    <cellStyle name="Normal 47 2 2 5 3 2 3 2" xfId="45932" xr:uid="{00000000-0005-0000-0000-0000CA9B0000}"/>
    <cellStyle name="Normal 47 2 2 5 3 2 4" xfId="39950" xr:uid="{00000000-0005-0000-0000-0000CB9B0000}"/>
    <cellStyle name="Normal 47 2 2 5 3 3" xfId="27280" xr:uid="{00000000-0005-0000-0000-0000CC9B0000}"/>
    <cellStyle name="Normal 47 2 2 5 3 3 2" xfId="48894" xr:uid="{00000000-0005-0000-0000-0000CD9B0000}"/>
    <cellStyle name="Normal 47 2 2 5 3 4" xfId="21313" xr:uid="{00000000-0005-0000-0000-0000CE9B0000}"/>
    <cellStyle name="Normal 47 2 2 5 3 4 2" xfId="42955" xr:uid="{00000000-0005-0000-0000-0000CF9B0000}"/>
    <cellStyle name="Normal 47 2 2 5 3 5" xfId="36947" xr:uid="{00000000-0005-0000-0000-0000D09B0000}"/>
    <cellStyle name="Normal 47 2 2 5 4" xfId="16344" xr:uid="{00000000-0005-0000-0000-0000D19B0000}"/>
    <cellStyle name="Normal 47 2 2 5 4 2" xfId="28314" xr:uid="{00000000-0005-0000-0000-0000D29B0000}"/>
    <cellStyle name="Normal 47 2 2 5 4 2 2" xfId="49920" xr:uid="{00000000-0005-0000-0000-0000D39B0000}"/>
    <cellStyle name="Normal 47 2 2 5 4 3" xfId="22347" xr:uid="{00000000-0005-0000-0000-0000D49B0000}"/>
    <cellStyle name="Normal 47 2 2 5 4 3 2" xfId="43984" xr:uid="{00000000-0005-0000-0000-0000D59B0000}"/>
    <cellStyle name="Normal 47 2 2 5 4 4" xfId="37999" xr:uid="{00000000-0005-0000-0000-0000D69B0000}"/>
    <cellStyle name="Normal 47 2 2 5 5" xfId="25332" xr:uid="{00000000-0005-0000-0000-0000D79B0000}"/>
    <cellStyle name="Normal 47 2 2 5 5 2" xfId="46949" xr:uid="{00000000-0005-0000-0000-0000D89B0000}"/>
    <cellStyle name="Normal 47 2 2 5 6" xfId="19365" xr:uid="{00000000-0005-0000-0000-0000D99B0000}"/>
    <cellStyle name="Normal 47 2 2 5 6 2" xfId="41007" xr:uid="{00000000-0005-0000-0000-0000DA9B0000}"/>
    <cellStyle name="Normal 47 2 2 5 7" xfId="34993" xr:uid="{00000000-0005-0000-0000-0000DB9B0000}"/>
    <cellStyle name="Normal 47 2 2 6" xfId="13594" xr:uid="{00000000-0005-0000-0000-0000DC9B0000}"/>
    <cellStyle name="Normal 47 2 2 6 2" xfId="16680" xr:uid="{00000000-0005-0000-0000-0000DD9B0000}"/>
    <cellStyle name="Normal 47 2 2 6 2 2" xfId="28650" xr:uid="{00000000-0005-0000-0000-0000DE9B0000}"/>
    <cellStyle name="Normal 47 2 2 6 2 2 2" xfId="50256" xr:uid="{00000000-0005-0000-0000-0000DF9B0000}"/>
    <cellStyle name="Normal 47 2 2 6 2 3" xfId="22683" xr:uid="{00000000-0005-0000-0000-0000E09B0000}"/>
    <cellStyle name="Normal 47 2 2 6 2 3 2" xfId="44320" xr:uid="{00000000-0005-0000-0000-0000E19B0000}"/>
    <cellStyle name="Normal 47 2 2 6 2 4" xfId="38335" xr:uid="{00000000-0005-0000-0000-0000E29B0000}"/>
    <cellStyle name="Normal 47 2 2 6 3" xfId="25668" xr:uid="{00000000-0005-0000-0000-0000E39B0000}"/>
    <cellStyle name="Normal 47 2 2 6 3 2" xfId="47282" xr:uid="{00000000-0005-0000-0000-0000E49B0000}"/>
    <cellStyle name="Normal 47 2 2 6 4" xfId="19701" xr:uid="{00000000-0005-0000-0000-0000E59B0000}"/>
    <cellStyle name="Normal 47 2 2 6 4 2" xfId="41343" xr:uid="{00000000-0005-0000-0000-0000E69B0000}"/>
    <cellStyle name="Normal 47 2 2 6 5" xfId="35331" xr:uid="{00000000-0005-0000-0000-0000E79B0000}"/>
    <cellStyle name="Normal 47 2 2 7" xfId="14569" xr:uid="{00000000-0005-0000-0000-0000E89B0000}"/>
    <cellStyle name="Normal 47 2 2 7 2" xfId="17654" xr:uid="{00000000-0005-0000-0000-0000E99B0000}"/>
    <cellStyle name="Normal 47 2 2 7 2 2" xfId="29622" xr:uid="{00000000-0005-0000-0000-0000EA9B0000}"/>
    <cellStyle name="Normal 47 2 2 7 2 2 2" xfId="51228" xr:uid="{00000000-0005-0000-0000-0000EB9B0000}"/>
    <cellStyle name="Normal 47 2 2 7 2 3" xfId="23655" xr:uid="{00000000-0005-0000-0000-0000EC9B0000}"/>
    <cellStyle name="Normal 47 2 2 7 2 3 2" xfId="45292" xr:uid="{00000000-0005-0000-0000-0000ED9B0000}"/>
    <cellStyle name="Normal 47 2 2 7 2 4" xfId="39309" xr:uid="{00000000-0005-0000-0000-0000EE9B0000}"/>
    <cellStyle name="Normal 47 2 2 7 3" xfId="26640" xr:uid="{00000000-0005-0000-0000-0000EF9B0000}"/>
    <cellStyle name="Normal 47 2 2 7 3 2" xfId="48254" xr:uid="{00000000-0005-0000-0000-0000F09B0000}"/>
    <cellStyle name="Normal 47 2 2 7 4" xfId="20673" xr:uid="{00000000-0005-0000-0000-0000F19B0000}"/>
    <cellStyle name="Normal 47 2 2 7 4 2" xfId="42315" xr:uid="{00000000-0005-0000-0000-0000F29B0000}"/>
    <cellStyle name="Normal 47 2 2 7 5" xfId="36306" xr:uid="{00000000-0005-0000-0000-0000F39B0000}"/>
    <cellStyle name="Normal 47 2 2 8" xfId="15682" xr:uid="{00000000-0005-0000-0000-0000F49B0000}"/>
    <cellStyle name="Normal 47 2 2 8 2" xfId="27654" xr:uid="{00000000-0005-0000-0000-0000F59B0000}"/>
    <cellStyle name="Normal 47 2 2 8 2 2" xfId="49260" xr:uid="{00000000-0005-0000-0000-0000F69B0000}"/>
    <cellStyle name="Normal 47 2 2 8 3" xfId="21687" xr:uid="{00000000-0005-0000-0000-0000F79B0000}"/>
    <cellStyle name="Normal 47 2 2 8 3 2" xfId="43324" xr:uid="{00000000-0005-0000-0000-0000F89B0000}"/>
    <cellStyle name="Normal 47 2 2 8 4" xfId="37337" xr:uid="{00000000-0005-0000-0000-0000F99B0000}"/>
    <cellStyle name="Normal 47 2 2 9" xfId="24669" xr:uid="{00000000-0005-0000-0000-0000FA9B0000}"/>
    <cellStyle name="Normal 47 2 2 9 2" xfId="46289" xr:uid="{00000000-0005-0000-0000-0000FB9B0000}"/>
    <cellStyle name="Normal 47 2 3" xfId="6767" xr:uid="{00000000-0005-0000-0000-0000FC9B0000}"/>
    <cellStyle name="Normal 47 2 3 10" xfId="18714" xr:uid="{00000000-0005-0000-0000-0000FD9B0000}"/>
    <cellStyle name="Normal 47 2 3 10 2" xfId="40356" xr:uid="{00000000-0005-0000-0000-0000FE9B0000}"/>
    <cellStyle name="Normal 47 2 3 11" xfId="31347" xr:uid="{00000000-0005-0000-0000-0000FF9B0000}"/>
    <cellStyle name="Normal 47 2 3 2" xfId="7031" xr:uid="{00000000-0005-0000-0000-0000009C0000}"/>
    <cellStyle name="Normal 47 2 3 2 2" xfId="12974" xr:uid="{00000000-0005-0000-0000-0000019C0000}"/>
    <cellStyle name="Normal 47 2 3 2 2 2" xfId="13973" xr:uid="{00000000-0005-0000-0000-0000029C0000}"/>
    <cellStyle name="Normal 47 2 3 2 2 2 2" xfId="17058" xr:uid="{00000000-0005-0000-0000-0000039C0000}"/>
    <cellStyle name="Normal 47 2 3 2 2 2 2 2" xfId="29027" xr:uid="{00000000-0005-0000-0000-0000049C0000}"/>
    <cellStyle name="Normal 47 2 3 2 2 2 2 2 2" xfId="50633" xr:uid="{00000000-0005-0000-0000-0000059C0000}"/>
    <cellStyle name="Normal 47 2 3 2 2 2 2 3" xfId="23060" xr:uid="{00000000-0005-0000-0000-0000069C0000}"/>
    <cellStyle name="Normal 47 2 3 2 2 2 2 3 2" xfId="44697" xr:uid="{00000000-0005-0000-0000-0000079C0000}"/>
    <cellStyle name="Normal 47 2 3 2 2 2 2 4" xfId="38713" xr:uid="{00000000-0005-0000-0000-0000089C0000}"/>
    <cellStyle name="Normal 47 2 3 2 2 2 3" xfId="26045" xr:uid="{00000000-0005-0000-0000-0000099C0000}"/>
    <cellStyle name="Normal 47 2 3 2 2 2 3 2" xfId="47659" xr:uid="{00000000-0005-0000-0000-00000A9C0000}"/>
    <cellStyle name="Normal 47 2 3 2 2 2 4" xfId="20078" xr:uid="{00000000-0005-0000-0000-00000B9C0000}"/>
    <cellStyle name="Normal 47 2 3 2 2 2 4 2" xfId="41720" xr:uid="{00000000-0005-0000-0000-00000C9C0000}"/>
    <cellStyle name="Normal 47 2 3 2 2 2 5" xfId="35710" xr:uid="{00000000-0005-0000-0000-00000D9C0000}"/>
    <cellStyle name="Normal 47 2 3 2 2 3" xfId="14947" xr:uid="{00000000-0005-0000-0000-00000E9C0000}"/>
    <cellStyle name="Normal 47 2 3 2 2 3 2" xfId="18032" xr:uid="{00000000-0005-0000-0000-00000F9C0000}"/>
    <cellStyle name="Normal 47 2 3 2 2 3 2 2" xfId="29999" xr:uid="{00000000-0005-0000-0000-0000109C0000}"/>
    <cellStyle name="Normal 47 2 3 2 2 3 2 2 2" xfId="51605" xr:uid="{00000000-0005-0000-0000-0000119C0000}"/>
    <cellStyle name="Normal 47 2 3 2 2 3 2 3" xfId="24032" xr:uid="{00000000-0005-0000-0000-0000129C0000}"/>
    <cellStyle name="Normal 47 2 3 2 2 3 2 3 2" xfId="45669" xr:uid="{00000000-0005-0000-0000-0000139C0000}"/>
    <cellStyle name="Normal 47 2 3 2 2 3 2 4" xfId="39687" xr:uid="{00000000-0005-0000-0000-0000149C0000}"/>
    <cellStyle name="Normal 47 2 3 2 2 3 3" xfId="27017" xr:uid="{00000000-0005-0000-0000-0000159C0000}"/>
    <cellStyle name="Normal 47 2 3 2 2 3 3 2" xfId="48631" xr:uid="{00000000-0005-0000-0000-0000169C0000}"/>
    <cellStyle name="Normal 47 2 3 2 2 3 4" xfId="21050" xr:uid="{00000000-0005-0000-0000-0000179C0000}"/>
    <cellStyle name="Normal 47 2 3 2 2 3 4 2" xfId="42692" xr:uid="{00000000-0005-0000-0000-0000189C0000}"/>
    <cellStyle name="Normal 47 2 3 2 2 3 5" xfId="36684" xr:uid="{00000000-0005-0000-0000-0000199C0000}"/>
    <cellStyle name="Normal 47 2 3 2 2 4" xfId="16081" xr:uid="{00000000-0005-0000-0000-00001A9C0000}"/>
    <cellStyle name="Normal 47 2 3 2 2 4 2" xfId="28051" xr:uid="{00000000-0005-0000-0000-00001B9C0000}"/>
    <cellStyle name="Normal 47 2 3 2 2 4 2 2" xfId="49657" xr:uid="{00000000-0005-0000-0000-00001C9C0000}"/>
    <cellStyle name="Normal 47 2 3 2 2 4 3" xfId="22084" xr:uid="{00000000-0005-0000-0000-00001D9C0000}"/>
    <cellStyle name="Normal 47 2 3 2 2 4 3 2" xfId="43721" xr:uid="{00000000-0005-0000-0000-00001E9C0000}"/>
    <cellStyle name="Normal 47 2 3 2 2 4 4" xfId="37736" xr:uid="{00000000-0005-0000-0000-00001F9C0000}"/>
    <cellStyle name="Normal 47 2 3 2 2 5" xfId="25069" xr:uid="{00000000-0005-0000-0000-0000209C0000}"/>
    <cellStyle name="Normal 47 2 3 2 2 5 2" xfId="46686" xr:uid="{00000000-0005-0000-0000-0000219C0000}"/>
    <cellStyle name="Normal 47 2 3 2 2 6" xfId="19102" xr:uid="{00000000-0005-0000-0000-0000229C0000}"/>
    <cellStyle name="Normal 47 2 3 2 2 6 2" xfId="40744" xr:uid="{00000000-0005-0000-0000-0000239C0000}"/>
    <cellStyle name="Normal 47 2 3 2 2 7" xfId="34730" xr:uid="{00000000-0005-0000-0000-0000249C0000}"/>
    <cellStyle name="Normal 47 2 3 2 3" xfId="13294" xr:uid="{00000000-0005-0000-0000-0000259C0000}"/>
    <cellStyle name="Normal 47 2 3 2 3 2" xfId="14293" xr:uid="{00000000-0005-0000-0000-0000269C0000}"/>
    <cellStyle name="Normal 47 2 3 2 3 2 2" xfId="17378" xr:uid="{00000000-0005-0000-0000-0000279C0000}"/>
    <cellStyle name="Normal 47 2 3 2 3 2 2 2" xfId="29347" xr:uid="{00000000-0005-0000-0000-0000289C0000}"/>
    <cellStyle name="Normal 47 2 3 2 3 2 2 2 2" xfId="50953" xr:uid="{00000000-0005-0000-0000-0000299C0000}"/>
    <cellStyle name="Normal 47 2 3 2 3 2 2 3" xfId="23380" xr:uid="{00000000-0005-0000-0000-00002A9C0000}"/>
    <cellStyle name="Normal 47 2 3 2 3 2 2 3 2" xfId="45017" xr:uid="{00000000-0005-0000-0000-00002B9C0000}"/>
    <cellStyle name="Normal 47 2 3 2 3 2 2 4" xfId="39033" xr:uid="{00000000-0005-0000-0000-00002C9C0000}"/>
    <cellStyle name="Normal 47 2 3 2 3 2 3" xfId="26365" xr:uid="{00000000-0005-0000-0000-00002D9C0000}"/>
    <cellStyle name="Normal 47 2 3 2 3 2 3 2" xfId="47979" xr:uid="{00000000-0005-0000-0000-00002E9C0000}"/>
    <cellStyle name="Normal 47 2 3 2 3 2 4" xfId="20398" xr:uid="{00000000-0005-0000-0000-00002F9C0000}"/>
    <cellStyle name="Normal 47 2 3 2 3 2 4 2" xfId="42040" xr:uid="{00000000-0005-0000-0000-0000309C0000}"/>
    <cellStyle name="Normal 47 2 3 2 3 2 5" xfId="36030" xr:uid="{00000000-0005-0000-0000-0000319C0000}"/>
    <cellStyle name="Normal 47 2 3 2 3 3" xfId="15267" xr:uid="{00000000-0005-0000-0000-0000329C0000}"/>
    <cellStyle name="Normal 47 2 3 2 3 3 2" xfId="18352" xr:uid="{00000000-0005-0000-0000-0000339C0000}"/>
    <cellStyle name="Normal 47 2 3 2 3 3 2 2" xfId="30319" xr:uid="{00000000-0005-0000-0000-0000349C0000}"/>
    <cellStyle name="Normal 47 2 3 2 3 3 2 2 2" xfId="51925" xr:uid="{00000000-0005-0000-0000-0000359C0000}"/>
    <cellStyle name="Normal 47 2 3 2 3 3 2 3" xfId="24352" xr:uid="{00000000-0005-0000-0000-0000369C0000}"/>
    <cellStyle name="Normal 47 2 3 2 3 3 2 3 2" xfId="45989" xr:uid="{00000000-0005-0000-0000-0000379C0000}"/>
    <cellStyle name="Normal 47 2 3 2 3 3 2 4" xfId="40007" xr:uid="{00000000-0005-0000-0000-0000389C0000}"/>
    <cellStyle name="Normal 47 2 3 2 3 3 3" xfId="27337" xr:uid="{00000000-0005-0000-0000-0000399C0000}"/>
    <cellStyle name="Normal 47 2 3 2 3 3 3 2" xfId="48951" xr:uid="{00000000-0005-0000-0000-00003A9C0000}"/>
    <cellStyle name="Normal 47 2 3 2 3 3 4" xfId="21370" xr:uid="{00000000-0005-0000-0000-00003B9C0000}"/>
    <cellStyle name="Normal 47 2 3 2 3 3 4 2" xfId="43012" xr:uid="{00000000-0005-0000-0000-00003C9C0000}"/>
    <cellStyle name="Normal 47 2 3 2 3 3 5" xfId="37004" xr:uid="{00000000-0005-0000-0000-00003D9C0000}"/>
    <cellStyle name="Normal 47 2 3 2 3 4" xfId="16401" xr:uid="{00000000-0005-0000-0000-00003E9C0000}"/>
    <cellStyle name="Normal 47 2 3 2 3 4 2" xfId="28371" xr:uid="{00000000-0005-0000-0000-00003F9C0000}"/>
    <cellStyle name="Normal 47 2 3 2 3 4 2 2" xfId="49977" xr:uid="{00000000-0005-0000-0000-0000409C0000}"/>
    <cellStyle name="Normal 47 2 3 2 3 4 3" xfId="22404" xr:uid="{00000000-0005-0000-0000-0000419C0000}"/>
    <cellStyle name="Normal 47 2 3 2 3 4 3 2" xfId="44041" xr:uid="{00000000-0005-0000-0000-0000429C0000}"/>
    <cellStyle name="Normal 47 2 3 2 3 4 4" xfId="38056" xr:uid="{00000000-0005-0000-0000-0000439C0000}"/>
    <cellStyle name="Normal 47 2 3 2 3 5" xfId="25389" xr:uid="{00000000-0005-0000-0000-0000449C0000}"/>
    <cellStyle name="Normal 47 2 3 2 3 5 2" xfId="47006" xr:uid="{00000000-0005-0000-0000-0000459C0000}"/>
    <cellStyle name="Normal 47 2 3 2 3 6" xfId="19422" xr:uid="{00000000-0005-0000-0000-0000469C0000}"/>
    <cellStyle name="Normal 47 2 3 2 3 6 2" xfId="41064" xr:uid="{00000000-0005-0000-0000-0000479C0000}"/>
    <cellStyle name="Normal 47 2 3 2 3 7" xfId="35050" xr:uid="{00000000-0005-0000-0000-0000489C0000}"/>
    <cellStyle name="Normal 47 2 3 2 4" xfId="13652" xr:uid="{00000000-0005-0000-0000-0000499C0000}"/>
    <cellStyle name="Normal 47 2 3 2 4 2" xfId="16738" xr:uid="{00000000-0005-0000-0000-00004A9C0000}"/>
    <cellStyle name="Normal 47 2 3 2 4 2 2" xfId="28707" xr:uid="{00000000-0005-0000-0000-00004B9C0000}"/>
    <cellStyle name="Normal 47 2 3 2 4 2 2 2" xfId="50313" xr:uid="{00000000-0005-0000-0000-00004C9C0000}"/>
    <cellStyle name="Normal 47 2 3 2 4 2 3" xfId="22740" xr:uid="{00000000-0005-0000-0000-00004D9C0000}"/>
    <cellStyle name="Normal 47 2 3 2 4 2 3 2" xfId="44377" xr:uid="{00000000-0005-0000-0000-00004E9C0000}"/>
    <cellStyle name="Normal 47 2 3 2 4 2 4" xfId="38393" xr:uid="{00000000-0005-0000-0000-00004F9C0000}"/>
    <cellStyle name="Normal 47 2 3 2 4 3" xfId="25725" xr:uid="{00000000-0005-0000-0000-0000509C0000}"/>
    <cellStyle name="Normal 47 2 3 2 4 3 2" xfId="47339" xr:uid="{00000000-0005-0000-0000-0000519C0000}"/>
    <cellStyle name="Normal 47 2 3 2 4 4" xfId="19758" xr:uid="{00000000-0005-0000-0000-0000529C0000}"/>
    <cellStyle name="Normal 47 2 3 2 4 4 2" xfId="41400" xr:uid="{00000000-0005-0000-0000-0000539C0000}"/>
    <cellStyle name="Normal 47 2 3 2 4 5" xfId="35389" xr:uid="{00000000-0005-0000-0000-0000549C0000}"/>
    <cellStyle name="Normal 47 2 3 2 5" xfId="14626" xr:uid="{00000000-0005-0000-0000-0000559C0000}"/>
    <cellStyle name="Normal 47 2 3 2 5 2" xfId="17711" xr:uid="{00000000-0005-0000-0000-0000569C0000}"/>
    <cellStyle name="Normal 47 2 3 2 5 2 2" xfId="29679" xr:uid="{00000000-0005-0000-0000-0000579C0000}"/>
    <cellStyle name="Normal 47 2 3 2 5 2 2 2" xfId="51285" xr:uid="{00000000-0005-0000-0000-0000589C0000}"/>
    <cellStyle name="Normal 47 2 3 2 5 2 3" xfId="23712" xr:uid="{00000000-0005-0000-0000-0000599C0000}"/>
    <cellStyle name="Normal 47 2 3 2 5 2 3 2" xfId="45349" xr:uid="{00000000-0005-0000-0000-00005A9C0000}"/>
    <cellStyle name="Normal 47 2 3 2 5 2 4" xfId="39366" xr:uid="{00000000-0005-0000-0000-00005B9C0000}"/>
    <cellStyle name="Normal 47 2 3 2 5 3" xfId="26697" xr:uid="{00000000-0005-0000-0000-00005C9C0000}"/>
    <cellStyle name="Normal 47 2 3 2 5 3 2" xfId="48311" xr:uid="{00000000-0005-0000-0000-00005D9C0000}"/>
    <cellStyle name="Normal 47 2 3 2 5 4" xfId="20730" xr:uid="{00000000-0005-0000-0000-00005E9C0000}"/>
    <cellStyle name="Normal 47 2 3 2 5 4 2" xfId="42372" xr:uid="{00000000-0005-0000-0000-00005F9C0000}"/>
    <cellStyle name="Normal 47 2 3 2 5 5" xfId="36363" xr:uid="{00000000-0005-0000-0000-0000609C0000}"/>
    <cellStyle name="Normal 47 2 3 2 6" xfId="15739" xr:uid="{00000000-0005-0000-0000-0000619C0000}"/>
    <cellStyle name="Normal 47 2 3 2 6 2" xfId="27711" xr:uid="{00000000-0005-0000-0000-0000629C0000}"/>
    <cellStyle name="Normal 47 2 3 2 6 2 2" xfId="49317" xr:uid="{00000000-0005-0000-0000-0000639C0000}"/>
    <cellStyle name="Normal 47 2 3 2 6 3" xfId="21744" xr:uid="{00000000-0005-0000-0000-0000649C0000}"/>
    <cellStyle name="Normal 47 2 3 2 6 3 2" xfId="43381" xr:uid="{00000000-0005-0000-0000-0000659C0000}"/>
    <cellStyle name="Normal 47 2 3 2 6 4" xfId="37394" xr:uid="{00000000-0005-0000-0000-0000669C0000}"/>
    <cellStyle name="Normal 47 2 3 2 7" xfId="24726" xr:uid="{00000000-0005-0000-0000-0000679C0000}"/>
    <cellStyle name="Normal 47 2 3 2 7 2" xfId="46346" xr:uid="{00000000-0005-0000-0000-0000689C0000}"/>
    <cellStyle name="Normal 47 2 3 2 8" xfId="18759" xr:uid="{00000000-0005-0000-0000-0000699C0000}"/>
    <cellStyle name="Normal 47 2 3 2 8 2" xfId="40401" xr:uid="{00000000-0005-0000-0000-00006A9C0000}"/>
    <cellStyle name="Normal 47 2 3 2 9" xfId="31459" xr:uid="{00000000-0005-0000-0000-00006B9C0000}"/>
    <cellStyle name="Normal 47 2 3 3" xfId="8545" xr:uid="{00000000-0005-0000-0000-00006C9C0000}"/>
    <cellStyle name="Normal 47 2 3 3 2" xfId="13187" xr:uid="{00000000-0005-0000-0000-00006D9C0000}"/>
    <cellStyle name="Normal 47 2 3 3 2 2" xfId="14186" xr:uid="{00000000-0005-0000-0000-00006E9C0000}"/>
    <cellStyle name="Normal 47 2 3 3 2 2 2" xfId="17271" xr:uid="{00000000-0005-0000-0000-00006F9C0000}"/>
    <cellStyle name="Normal 47 2 3 3 2 2 2 2" xfId="29240" xr:uid="{00000000-0005-0000-0000-0000709C0000}"/>
    <cellStyle name="Normal 47 2 3 3 2 2 2 2 2" xfId="50846" xr:uid="{00000000-0005-0000-0000-0000719C0000}"/>
    <cellStyle name="Normal 47 2 3 3 2 2 2 3" xfId="23273" xr:uid="{00000000-0005-0000-0000-0000729C0000}"/>
    <cellStyle name="Normal 47 2 3 3 2 2 2 3 2" xfId="44910" xr:uid="{00000000-0005-0000-0000-0000739C0000}"/>
    <cellStyle name="Normal 47 2 3 3 2 2 2 4" xfId="38926" xr:uid="{00000000-0005-0000-0000-0000749C0000}"/>
    <cellStyle name="Normal 47 2 3 3 2 2 3" xfId="26258" xr:uid="{00000000-0005-0000-0000-0000759C0000}"/>
    <cellStyle name="Normal 47 2 3 3 2 2 3 2" xfId="47872" xr:uid="{00000000-0005-0000-0000-0000769C0000}"/>
    <cellStyle name="Normal 47 2 3 3 2 2 4" xfId="20291" xr:uid="{00000000-0005-0000-0000-0000779C0000}"/>
    <cellStyle name="Normal 47 2 3 3 2 2 4 2" xfId="41933" xr:uid="{00000000-0005-0000-0000-0000789C0000}"/>
    <cellStyle name="Normal 47 2 3 3 2 2 5" xfId="35923" xr:uid="{00000000-0005-0000-0000-0000799C0000}"/>
    <cellStyle name="Normal 47 2 3 3 2 3" xfId="15160" xr:uid="{00000000-0005-0000-0000-00007A9C0000}"/>
    <cellStyle name="Normal 47 2 3 3 2 3 2" xfId="18245" xr:uid="{00000000-0005-0000-0000-00007B9C0000}"/>
    <cellStyle name="Normal 47 2 3 3 2 3 2 2" xfId="30212" xr:uid="{00000000-0005-0000-0000-00007C9C0000}"/>
    <cellStyle name="Normal 47 2 3 3 2 3 2 2 2" xfId="51818" xr:uid="{00000000-0005-0000-0000-00007D9C0000}"/>
    <cellStyle name="Normal 47 2 3 3 2 3 2 3" xfId="24245" xr:uid="{00000000-0005-0000-0000-00007E9C0000}"/>
    <cellStyle name="Normal 47 2 3 3 2 3 2 3 2" xfId="45882" xr:uid="{00000000-0005-0000-0000-00007F9C0000}"/>
    <cellStyle name="Normal 47 2 3 3 2 3 2 4" xfId="39900" xr:uid="{00000000-0005-0000-0000-0000809C0000}"/>
    <cellStyle name="Normal 47 2 3 3 2 3 3" xfId="27230" xr:uid="{00000000-0005-0000-0000-0000819C0000}"/>
    <cellStyle name="Normal 47 2 3 3 2 3 3 2" xfId="48844" xr:uid="{00000000-0005-0000-0000-0000829C0000}"/>
    <cellStyle name="Normal 47 2 3 3 2 3 4" xfId="21263" xr:uid="{00000000-0005-0000-0000-0000839C0000}"/>
    <cellStyle name="Normal 47 2 3 3 2 3 4 2" xfId="42905" xr:uid="{00000000-0005-0000-0000-0000849C0000}"/>
    <cellStyle name="Normal 47 2 3 3 2 3 5" xfId="36897" xr:uid="{00000000-0005-0000-0000-0000859C0000}"/>
    <cellStyle name="Normal 47 2 3 3 2 4" xfId="16294" xr:uid="{00000000-0005-0000-0000-0000869C0000}"/>
    <cellStyle name="Normal 47 2 3 3 2 4 2" xfId="28264" xr:uid="{00000000-0005-0000-0000-0000879C0000}"/>
    <cellStyle name="Normal 47 2 3 3 2 4 2 2" xfId="49870" xr:uid="{00000000-0005-0000-0000-0000889C0000}"/>
    <cellStyle name="Normal 47 2 3 3 2 4 3" xfId="22297" xr:uid="{00000000-0005-0000-0000-0000899C0000}"/>
    <cellStyle name="Normal 47 2 3 3 2 4 3 2" xfId="43934" xr:uid="{00000000-0005-0000-0000-00008A9C0000}"/>
    <cellStyle name="Normal 47 2 3 3 2 4 4" xfId="37949" xr:uid="{00000000-0005-0000-0000-00008B9C0000}"/>
    <cellStyle name="Normal 47 2 3 3 2 5" xfId="25282" xr:uid="{00000000-0005-0000-0000-00008C9C0000}"/>
    <cellStyle name="Normal 47 2 3 3 2 5 2" xfId="46899" xr:uid="{00000000-0005-0000-0000-00008D9C0000}"/>
    <cellStyle name="Normal 47 2 3 3 2 6" xfId="19315" xr:uid="{00000000-0005-0000-0000-00008E9C0000}"/>
    <cellStyle name="Normal 47 2 3 3 2 6 2" xfId="40957" xr:uid="{00000000-0005-0000-0000-00008F9C0000}"/>
    <cellStyle name="Normal 47 2 3 3 2 7" xfId="34943" xr:uid="{00000000-0005-0000-0000-0000909C0000}"/>
    <cellStyle name="Normal 47 2 3 3 3" xfId="13507" xr:uid="{00000000-0005-0000-0000-0000919C0000}"/>
    <cellStyle name="Normal 47 2 3 3 3 2" xfId="14506" xr:uid="{00000000-0005-0000-0000-0000929C0000}"/>
    <cellStyle name="Normal 47 2 3 3 3 2 2" xfId="17591" xr:uid="{00000000-0005-0000-0000-0000939C0000}"/>
    <cellStyle name="Normal 47 2 3 3 3 2 2 2" xfId="29560" xr:uid="{00000000-0005-0000-0000-0000949C0000}"/>
    <cellStyle name="Normal 47 2 3 3 3 2 2 2 2" xfId="51166" xr:uid="{00000000-0005-0000-0000-0000959C0000}"/>
    <cellStyle name="Normal 47 2 3 3 3 2 2 3" xfId="23593" xr:uid="{00000000-0005-0000-0000-0000969C0000}"/>
    <cellStyle name="Normal 47 2 3 3 3 2 2 3 2" xfId="45230" xr:uid="{00000000-0005-0000-0000-0000979C0000}"/>
    <cellStyle name="Normal 47 2 3 3 3 2 2 4" xfId="39246" xr:uid="{00000000-0005-0000-0000-0000989C0000}"/>
    <cellStyle name="Normal 47 2 3 3 3 2 3" xfId="26578" xr:uid="{00000000-0005-0000-0000-0000999C0000}"/>
    <cellStyle name="Normal 47 2 3 3 3 2 3 2" xfId="48192" xr:uid="{00000000-0005-0000-0000-00009A9C0000}"/>
    <cellStyle name="Normal 47 2 3 3 3 2 4" xfId="20611" xr:uid="{00000000-0005-0000-0000-00009B9C0000}"/>
    <cellStyle name="Normal 47 2 3 3 3 2 4 2" xfId="42253" xr:uid="{00000000-0005-0000-0000-00009C9C0000}"/>
    <cellStyle name="Normal 47 2 3 3 3 2 5" xfId="36243" xr:uid="{00000000-0005-0000-0000-00009D9C0000}"/>
    <cellStyle name="Normal 47 2 3 3 3 3" xfId="15480" xr:uid="{00000000-0005-0000-0000-00009E9C0000}"/>
    <cellStyle name="Normal 47 2 3 3 3 3 2" xfId="18565" xr:uid="{00000000-0005-0000-0000-00009F9C0000}"/>
    <cellStyle name="Normal 47 2 3 3 3 3 2 2" xfId="30532" xr:uid="{00000000-0005-0000-0000-0000A09C0000}"/>
    <cellStyle name="Normal 47 2 3 3 3 3 2 2 2" xfId="52138" xr:uid="{00000000-0005-0000-0000-0000A19C0000}"/>
    <cellStyle name="Normal 47 2 3 3 3 3 2 3" xfId="24565" xr:uid="{00000000-0005-0000-0000-0000A29C0000}"/>
    <cellStyle name="Normal 47 2 3 3 3 3 2 3 2" xfId="46202" xr:uid="{00000000-0005-0000-0000-0000A39C0000}"/>
    <cellStyle name="Normal 47 2 3 3 3 3 2 4" xfId="40220" xr:uid="{00000000-0005-0000-0000-0000A49C0000}"/>
    <cellStyle name="Normal 47 2 3 3 3 3 3" xfId="27550" xr:uid="{00000000-0005-0000-0000-0000A59C0000}"/>
    <cellStyle name="Normal 47 2 3 3 3 3 3 2" xfId="49164" xr:uid="{00000000-0005-0000-0000-0000A69C0000}"/>
    <cellStyle name="Normal 47 2 3 3 3 3 4" xfId="21583" xr:uid="{00000000-0005-0000-0000-0000A79C0000}"/>
    <cellStyle name="Normal 47 2 3 3 3 3 4 2" xfId="43225" xr:uid="{00000000-0005-0000-0000-0000A89C0000}"/>
    <cellStyle name="Normal 47 2 3 3 3 3 5" xfId="37217" xr:uid="{00000000-0005-0000-0000-0000A99C0000}"/>
    <cellStyle name="Normal 47 2 3 3 3 4" xfId="16614" xr:uid="{00000000-0005-0000-0000-0000AA9C0000}"/>
    <cellStyle name="Normal 47 2 3 3 3 4 2" xfId="28584" xr:uid="{00000000-0005-0000-0000-0000AB9C0000}"/>
    <cellStyle name="Normal 47 2 3 3 3 4 2 2" xfId="50190" xr:uid="{00000000-0005-0000-0000-0000AC9C0000}"/>
    <cellStyle name="Normal 47 2 3 3 3 4 3" xfId="22617" xr:uid="{00000000-0005-0000-0000-0000AD9C0000}"/>
    <cellStyle name="Normal 47 2 3 3 3 4 3 2" xfId="44254" xr:uid="{00000000-0005-0000-0000-0000AE9C0000}"/>
    <cellStyle name="Normal 47 2 3 3 3 4 4" xfId="38269" xr:uid="{00000000-0005-0000-0000-0000AF9C0000}"/>
    <cellStyle name="Normal 47 2 3 3 3 5" xfId="25602" xr:uid="{00000000-0005-0000-0000-0000B09C0000}"/>
    <cellStyle name="Normal 47 2 3 3 3 5 2" xfId="47219" xr:uid="{00000000-0005-0000-0000-0000B19C0000}"/>
    <cellStyle name="Normal 47 2 3 3 3 6" xfId="19635" xr:uid="{00000000-0005-0000-0000-0000B29C0000}"/>
    <cellStyle name="Normal 47 2 3 3 3 6 2" xfId="41277" xr:uid="{00000000-0005-0000-0000-0000B39C0000}"/>
    <cellStyle name="Normal 47 2 3 3 3 7" xfId="35263" xr:uid="{00000000-0005-0000-0000-0000B49C0000}"/>
    <cellStyle name="Normal 47 2 3 3 4" xfId="13865" xr:uid="{00000000-0005-0000-0000-0000B59C0000}"/>
    <cellStyle name="Normal 47 2 3 3 4 2" xfId="16951" xr:uid="{00000000-0005-0000-0000-0000B69C0000}"/>
    <cellStyle name="Normal 47 2 3 3 4 2 2" xfId="28920" xr:uid="{00000000-0005-0000-0000-0000B79C0000}"/>
    <cellStyle name="Normal 47 2 3 3 4 2 2 2" xfId="50526" xr:uid="{00000000-0005-0000-0000-0000B89C0000}"/>
    <cellStyle name="Normal 47 2 3 3 4 2 3" xfId="22953" xr:uid="{00000000-0005-0000-0000-0000B99C0000}"/>
    <cellStyle name="Normal 47 2 3 3 4 2 3 2" xfId="44590" xr:uid="{00000000-0005-0000-0000-0000BA9C0000}"/>
    <cellStyle name="Normal 47 2 3 3 4 2 4" xfId="38606" xr:uid="{00000000-0005-0000-0000-0000BB9C0000}"/>
    <cellStyle name="Normal 47 2 3 3 4 3" xfId="25938" xr:uid="{00000000-0005-0000-0000-0000BC9C0000}"/>
    <cellStyle name="Normal 47 2 3 3 4 3 2" xfId="47552" xr:uid="{00000000-0005-0000-0000-0000BD9C0000}"/>
    <cellStyle name="Normal 47 2 3 3 4 4" xfId="19971" xr:uid="{00000000-0005-0000-0000-0000BE9C0000}"/>
    <cellStyle name="Normal 47 2 3 3 4 4 2" xfId="41613" xr:uid="{00000000-0005-0000-0000-0000BF9C0000}"/>
    <cellStyle name="Normal 47 2 3 3 4 5" xfId="35602" xr:uid="{00000000-0005-0000-0000-0000C09C0000}"/>
    <cellStyle name="Normal 47 2 3 3 5" xfId="14839" xr:uid="{00000000-0005-0000-0000-0000C19C0000}"/>
    <cellStyle name="Normal 47 2 3 3 5 2" xfId="17924" xr:uid="{00000000-0005-0000-0000-0000C29C0000}"/>
    <cellStyle name="Normal 47 2 3 3 5 2 2" xfId="29892" xr:uid="{00000000-0005-0000-0000-0000C39C0000}"/>
    <cellStyle name="Normal 47 2 3 3 5 2 2 2" xfId="51498" xr:uid="{00000000-0005-0000-0000-0000C49C0000}"/>
    <cellStyle name="Normal 47 2 3 3 5 2 3" xfId="23925" xr:uid="{00000000-0005-0000-0000-0000C59C0000}"/>
    <cellStyle name="Normal 47 2 3 3 5 2 3 2" xfId="45562" xr:uid="{00000000-0005-0000-0000-0000C69C0000}"/>
    <cellStyle name="Normal 47 2 3 3 5 2 4" xfId="39579" xr:uid="{00000000-0005-0000-0000-0000C79C0000}"/>
    <cellStyle name="Normal 47 2 3 3 5 3" xfId="26910" xr:uid="{00000000-0005-0000-0000-0000C89C0000}"/>
    <cellStyle name="Normal 47 2 3 3 5 3 2" xfId="48524" xr:uid="{00000000-0005-0000-0000-0000C99C0000}"/>
    <cellStyle name="Normal 47 2 3 3 5 4" xfId="20943" xr:uid="{00000000-0005-0000-0000-0000CA9C0000}"/>
    <cellStyle name="Normal 47 2 3 3 5 4 2" xfId="42585" xr:uid="{00000000-0005-0000-0000-0000CB9C0000}"/>
    <cellStyle name="Normal 47 2 3 3 5 5" xfId="36576" xr:uid="{00000000-0005-0000-0000-0000CC9C0000}"/>
    <cellStyle name="Normal 47 2 3 3 6" xfId="15952" xr:uid="{00000000-0005-0000-0000-0000CD9C0000}"/>
    <cellStyle name="Normal 47 2 3 3 6 2" xfId="27924" xr:uid="{00000000-0005-0000-0000-0000CE9C0000}"/>
    <cellStyle name="Normal 47 2 3 3 6 2 2" xfId="49530" xr:uid="{00000000-0005-0000-0000-0000CF9C0000}"/>
    <cellStyle name="Normal 47 2 3 3 6 3" xfId="21957" xr:uid="{00000000-0005-0000-0000-0000D09C0000}"/>
    <cellStyle name="Normal 47 2 3 3 6 3 2" xfId="43594" xr:uid="{00000000-0005-0000-0000-0000D19C0000}"/>
    <cellStyle name="Normal 47 2 3 3 6 4" xfId="37607" xr:uid="{00000000-0005-0000-0000-0000D29C0000}"/>
    <cellStyle name="Normal 47 2 3 3 7" xfId="24939" xr:uid="{00000000-0005-0000-0000-0000D39C0000}"/>
    <cellStyle name="Normal 47 2 3 3 7 2" xfId="46559" xr:uid="{00000000-0005-0000-0000-0000D49C0000}"/>
    <cellStyle name="Normal 47 2 3 3 8" xfId="18972" xr:uid="{00000000-0005-0000-0000-0000D59C0000}"/>
    <cellStyle name="Normal 47 2 3 3 8 2" xfId="40614" xr:uid="{00000000-0005-0000-0000-0000D69C0000}"/>
    <cellStyle name="Normal 47 2 3 3 9" xfId="32013" xr:uid="{00000000-0005-0000-0000-0000D79C0000}"/>
    <cellStyle name="Normal 47 2 3 4" xfId="12929" xr:uid="{00000000-0005-0000-0000-0000D89C0000}"/>
    <cellStyle name="Normal 47 2 3 4 2" xfId="13928" xr:uid="{00000000-0005-0000-0000-0000D99C0000}"/>
    <cellStyle name="Normal 47 2 3 4 2 2" xfId="17013" xr:uid="{00000000-0005-0000-0000-0000DA9C0000}"/>
    <cellStyle name="Normal 47 2 3 4 2 2 2" xfId="28982" xr:uid="{00000000-0005-0000-0000-0000DB9C0000}"/>
    <cellStyle name="Normal 47 2 3 4 2 2 2 2" xfId="50588" xr:uid="{00000000-0005-0000-0000-0000DC9C0000}"/>
    <cellStyle name="Normal 47 2 3 4 2 2 3" xfId="23015" xr:uid="{00000000-0005-0000-0000-0000DD9C0000}"/>
    <cellStyle name="Normal 47 2 3 4 2 2 3 2" xfId="44652" xr:uid="{00000000-0005-0000-0000-0000DE9C0000}"/>
    <cellStyle name="Normal 47 2 3 4 2 2 4" xfId="38668" xr:uid="{00000000-0005-0000-0000-0000DF9C0000}"/>
    <cellStyle name="Normal 47 2 3 4 2 3" xfId="26000" xr:uid="{00000000-0005-0000-0000-0000E09C0000}"/>
    <cellStyle name="Normal 47 2 3 4 2 3 2" xfId="47614" xr:uid="{00000000-0005-0000-0000-0000E19C0000}"/>
    <cellStyle name="Normal 47 2 3 4 2 4" xfId="20033" xr:uid="{00000000-0005-0000-0000-0000E29C0000}"/>
    <cellStyle name="Normal 47 2 3 4 2 4 2" xfId="41675" xr:uid="{00000000-0005-0000-0000-0000E39C0000}"/>
    <cellStyle name="Normal 47 2 3 4 2 5" xfId="35665" xr:uid="{00000000-0005-0000-0000-0000E49C0000}"/>
    <cellStyle name="Normal 47 2 3 4 3" xfId="14902" xr:uid="{00000000-0005-0000-0000-0000E59C0000}"/>
    <cellStyle name="Normal 47 2 3 4 3 2" xfId="17987" xr:uid="{00000000-0005-0000-0000-0000E69C0000}"/>
    <cellStyle name="Normal 47 2 3 4 3 2 2" xfId="29954" xr:uid="{00000000-0005-0000-0000-0000E79C0000}"/>
    <cellStyle name="Normal 47 2 3 4 3 2 2 2" xfId="51560" xr:uid="{00000000-0005-0000-0000-0000E89C0000}"/>
    <cellStyle name="Normal 47 2 3 4 3 2 3" xfId="23987" xr:uid="{00000000-0005-0000-0000-0000E99C0000}"/>
    <cellStyle name="Normal 47 2 3 4 3 2 3 2" xfId="45624" xr:uid="{00000000-0005-0000-0000-0000EA9C0000}"/>
    <cellStyle name="Normal 47 2 3 4 3 2 4" xfId="39642" xr:uid="{00000000-0005-0000-0000-0000EB9C0000}"/>
    <cellStyle name="Normal 47 2 3 4 3 3" xfId="26972" xr:uid="{00000000-0005-0000-0000-0000EC9C0000}"/>
    <cellStyle name="Normal 47 2 3 4 3 3 2" xfId="48586" xr:uid="{00000000-0005-0000-0000-0000ED9C0000}"/>
    <cellStyle name="Normal 47 2 3 4 3 4" xfId="21005" xr:uid="{00000000-0005-0000-0000-0000EE9C0000}"/>
    <cellStyle name="Normal 47 2 3 4 3 4 2" xfId="42647" xr:uid="{00000000-0005-0000-0000-0000EF9C0000}"/>
    <cellStyle name="Normal 47 2 3 4 3 5" xfId="36639" xr:uid="{00000000-0005-0000-0000-0000F09C0000}"/>
    <cellStyle name="Normal 47 2 3 4 4" xfId="16036" xr:uid="{00000000-0005-0000-0000-0000F19C0000}"/>
    <cellStyle name="Normal 47 2 3 4 4 2" xfId="28006" xr:uid="{00000000-0005-0000-0000-0000F29C0000}"/>
    <cellStyle name="Normal 47 2 3 4 4 2 2" xfId="49612" xr:uid="{00000000-0005-0000-0000-0000F39C0000}"/>
    <cellStyle name="Normal 47 2 3 4 4 3" xfId="22039" xr:uid="{00000000-0005-0000-0000-0000F49C0000}"/>
    <cellStyle name="Normal 47 2 3 4 4 3 2" xfId="43676" xr:uid="{00000000-0005-0000-0000-0000F59C0000}"/>
    <cellStyle name="Normal 47 2 3 4 4 4" xfId="37691" xr:uid="{00000000-0005-0000-0000-0000F69C0000}"/>
    <cellStyle name="Normal 47 2 3 4 5" xfId="25024" xr:uid="{00000000-0005-0000-0000-0000F79C0000}"/>
    <cellStyle name="Normal 47 2 3 4 5 2" xfId="46641" xr:uid="{00000000-0005-0000-0000-0000F89C0000}"/>
    <cellStyle name="Normal 47 2 3 4 6" xfId="19057" xr:uid="{00000000-0005-0000-0000-0000F99C0000}"/>
    <cellStyle name="Normal 47 2 3 4 6 2" xfId="40699" xr:uid="{00000000-0005-0000-0000-0000FA9C0000}"/>
    <cellStyle name="Normal 47 2 3 4 7" xfId="34685" xr:uid="{00000000-0005-0000-0000-0000FB9C0000}"/>
    <cellStyle name="Normal 47 2 3 5" xfId="13249" xr:uid="{00000000-0005-0000-0000-0000FC9C0000}"/>
    <cellStyle name="Normal 47 2 3 5 2" xfId="14248" xr:uid="{00000000-0005-0000-0000-0000FD9C0000}"/>
    <cellStyle name="Normal 47 2 3 5 2 2" xfId="17333" xr:uid="{00000000-0005-0000-0000-0000FE9C0000}"/>
    <cellStyle name="Normal 47 2 3 5 2 2 2" xfId="29302" xr:uid="{00000000-0005-0000-0000-0000FF9C0000}"/>
    <cellStyle name="Normal 47 2 3 5 2 2 2 2" xfId="50908" xr:uid="{00000000-0005-0000-0000-0000009D0000}"/>
    <cellStyle name="Normal 47 2 3 5 2 2 3" xfId="23335" xr:uid="{00000000-0005-0000-0000-0000019D0000}"/>
    <cellStyle name="Normal 47 2 3 5 2 2 3 2" xfId="44972" xr:uid="{00000000-0005-0000-0000-0000029D0000}"/>
    <cellStyle name="Normal 47 2 3 5 2 2 4" xfId="38988" xr:uid="{00000000-0005-0000-0000-0000039D0000}"/>
    <cellStyle name="Normal 47 2 3 5 2 3" xfId="26320" xr:uid="{00000000-0005-0000-0000-0000049D0000}"/>
    <cellStyle name="Normal 47 2 3 5 2 3 2" xfId="47934" xr:uid="{00000000-0005-0000-0000-0000059D0000}"/>
    <cellStyle name="Normal 47 2 3 5 2 4" xfId="20353" xr:uid="{00000000-0005-0000-0000-0000069D0000}"/>
    <cellStyle name="Normal 47 2 3 5 2 4 2" xfId="41995" xr:uid="{00000000-0005-0000-0000-0000079D0000}"/>
    <cellStyle name="Normal 47 2 3 5 2 5" xfId="35985" xr:uid="{00000000-0005-0000-0000-0000089D0000}"/>
    <cellStyle name="Normal 47 2 3 5 3" xfId="15222" xr:uid="{00000000-0005-0000-0000-0000099D0000}"/>
    <cellStyle name="Normal 47 2 3 5 3 2" xfId="18307" xr:uid="{00000000-0005-0000-0000-00000A9D0000}"/>
    <cellStyle name="Normal 47 2 3 5 3 2 2" xfId="30274" xr:uid="{00000000-0005-0000-0000-00000B9D0000}"/>
    <cellStyle name="Normal 47 2 3 5 3 2 2 2" xfId="51880" xr:uid="{00000000-0005-0000-0000-00000C9D0000}"/>
    <cellStyle name="Normal 47 2 3 5 3 2 3" xfId="24307" xr:uid="{00000000-0005-0000-0000-00000D9D0000}"/>
    <cellStyle name="Normal 47 2 3 5 3 2 3 2" xfId="45944" xr:uid="{00000000-0005-0000-0000-00000E9D0000}"/>
    <cellStyle name="Normal 47 2 3 5 3 2 4" xfId="39962" xr:uid="{00000000-0005-0000-0000-00000F9D0000}"/>
    <cellStyle name="Normal 47 2 3 5 3 3" xfId="27292" xr:uid="{00000000-0005-0000-0000-0000109D0000}"/>
    <cellStyle name="Normal 47 2 3 5 3 3 2" xfId="48906" xr:uid="{00000000-0005-0000-0000-0000119D0000}"/>
    <cellStyle name="Normal 47 2 3 5 3 4" xfId="21325" xr:uid="{00000000-0005-0000-0000-0000129D0000}"/>
    <cellStyle name="Normal 47 2 3 5 3 4 2" xfId="42967" xr:uid="{00000000-0005-0000-0000-0000139D0000}"/>
    <cellStyle name="Normal 47 2 3 5 3 5" xfId="36959" xr:uid="{00000000-0005-0000-0000-0000149D0000}"/>
    <cellStyle name="Normal 47 2 3 5 4" xfId="16356" xr:uid="{00000000-0005-0000-0000-0000159D0000}"/>
    <cellStyle name="Normal 47 2 3 5 4 2" xfId="28326" xr:uid="{00000000-0005-0000-0000-0000169D0000}"/>
    <cellStyle name="Normal 47 2 3 5 4 2 2" xfId="49932" xr:uid="{00000000-0005-0000-0000-0000179D0000}"/>
    <cellStyle name="Normal 47 2 3 5 4 3" xfId="22359" xr:uid="{00000000-0005-0000-0000-0000189D0000}"/>
    <cellStyle name="Normal 47 2 3 5 4 3 2" xfId="43996" xr:uid="{00000000-0005-0000-0000-0000199D0000}"/>
    <cellStyle name="Normal 47 2 3 5 4 4" xfId="38011" xr:uid="{00000000-0005-0000-0000-00001A9D0000}"/>
    <cellStyle name="Normal 47 2 3 5 5" xfId="25344" xr:uid="{00000000-0005-0000-0000-00001B9D0000}"/>
    <cellStyle name="Normal 47 2 3 5 5 2" xfId="46961" xr:uid="{00000000-0005-0000-0000-00001C9D0000}"/>
    <cellStyle name="Normal 47 2 3 5 6" xfId="19377" xr:uid="{00000000-0005-0000-0000-00001D9D0000}"/>
    <cellStyle name="Normal 47 2 3 5 6 2" xfId="41019" xr:uid="{00000000-0005-0000-0000-00001E9D0000}"/>
    <cellStyle name="Normal 47 2 3 5 7" xfId="35005" xr:uid="{00000000-0005-0000-0000-00001F9D0000}"/>
    <cellStyle name="Normal 47 2 3 6" xfId="13606" xr:uid="{00000000-0005-0000-0000-0000209D0000}"/>
    <cellStyle name="Normal 47 2 3 6 2" xfId="16692" xr:uid="{00000000-0005-0000-0000-0000219D0000}"/>
    <cellStyle name="Normal 47 2 3 6 2 2" xfId="28662" xr:uid="{00000000-0005-0000-0000-0000229D0000}"/>
    <cellStyle name="Normal 47 2 3 6 2 2 2" xfId="50268" xr:uid="{00000000-0005-0000-0000-0000239D0000}"/>
    <cellStyle name="Normal 47 2 3 6 2 3" xfId="22695" xr:uid="{00000000-0005-0000-0000-0000249D0000}"/>
    <cellStyle name="Normal 47 2 3 6 2 3 2" xfId="44332" xr:uid="{00000000-0005-0000-0000-0000259D0000}"/>
    <cellStyle name="Normal 47 2 3 6 2 4" xfId="38347" xr:uid="{00000000-0005-0000-0000-0000269D0000}"/>
    <cellStyle name="Normal 47 2 3 6 3" xfId="25680" xr:uid="{00000000-0005-0000-0000-0000279D0000}"/>
    <cellStyle name="Normal 47 2 3 6 3 2" xfId="47294" xr:uid="{00000000-0005-0000-0000-0000289D0000}"/>
    <cellStyle name="Normal 47 2 3 6 4" xfId="19713" xr:uid="{00000000-0005-0000-0000-0000299D0000}"/>
    <cellStyle name="Normal 47 2 3 6 4 2" xfId="41355" xr:uid="{00000000-0005-0000-0000-00002A9D0000}"/>
    <cellStyle name="Normal 47 2 3 6 5" xfId="35343" xr:uid="{00000000-0005-0000-0000-00002B9D0000}"/>
    <cellStyle name="Normal 47 2 3 7" xfId="14581" xr:uid="{00000000-0005-0000-0000-00002C9D0000}"/>
    <cellStyle name="Normal 47 2 3 7 2" xfId="17666" xr:uid="{00000000-0005-0000-0000-00002D9D0000}"/>
    <cellStyle name="Normal 47 2 3 7 2 2" xfId="29634" xr:uid="{00000000-0005-0000-0000-00002E9D0000}"/>
    <cellStyle name="Normal 47 2 3 7 2 2 2" xfId="51240" xr:uid="{00000000-0005-0000-0000-00002F9D0000}"/>
    <cellStyle name="Normal 47 2 3 7 2 3" xfId="23667" xr:uid="{00000000-0005-0000-0000-0000309D0000}"/>
    <cellStyle name="Normal 47 2 3 7 2 3 2" xfId="45304" xr:uid="{00000000-0005-0000-0000-0000319D0000}"/>
    <cellStyle name="Normal 47 2 3 7 2 4" xfId="39321" xr:uid="{00000000-0005-0000-0000-0000329D0000}"/>
    <cellStyle name="Normal 47 2 3 7 3" xfId="26652" xr:uid="{00000000-0005-0000-0000-0000339D0000}"/>
    <cellStyle name="Normal 47 2 3 7 3 2" xfId="48266" xr:uid="{00000000-0005-0000-0000-0000349D0000}"/>
    <cellStyle name="Normal 47 2 3 7 4" xfId="20685" xr:uid="{00000000-0005-0000-0000-0000359D0000}"/>
    <cellStyle name="Normal 47 2 3 7 4 2" xfId="42327" xr:uid="{00000000-0005-0000-0000-0000369D0000}"/>
    <cellStyle name="Normal 47 2 3 7 5" xfId="36318" xr:uid="{00000000-0005-0000-0000-0000379D0000}"/>
    <cellStyle name="Normal 47 2 3 8" xfId="15694" xr:uid="{00000000-0005-0000-0000-0000389D0000}"/>
    <cellStyle name="Normal 47 2 3 8 2" xfId="27666" xr:uid="{00000000-0005-0000-0000-0000399D0000}"/>
    <cellStyle name="Normal 47 2 3 8 2 2" xfId="49272" xr:uid="{00000000-0005-0000-0000-00003A9D0000}"/>
    <cellStyle name="Normal 47 2 3 8 3" xfId="21699" xr:uid="{00000000-0005-0000-0000-00003B9D0000}"/>
    <cellStyle name="Normal 47 2 3 8 3 2" xfId="43336" xr:uid="{00000000-0005-0000-0000-00003C9D0000}"/>
    <cellStyle name="Normal 47 2 3 8 4" xfId="37349" xr:uid="{00000000-0005-0000-0000-00003D9D0000}"/>
    <cellStyle name="Normal 47 2 3 9" xfId="24681" xr:uid="{00000000-0005-0000-0000-00003E9D0000}"/>
    <cellStyle name="Normal 47 2 3 9 2" xfId="46301" xr:uid="{00000000-0005-0000-0000-00003F9D0000}"/>
    <cellStyle name="Normal 47 2 4" xfId="6485" xr:uid="{00000000-0005-0000-0000-0000409D0000}"/>
    <cellStyle name="Normal 47 2 4 10" xfId="18713" xr:uid="{00000000-0005-0000-0000-0000419D0000}"/>
    <cellStyle name="Normal 47 2 4 10 2" xfId="40355" xr:uid="{00000000-0005-0000-0000-0000429D0000}"/>
    <cellStyle name="Normal 47 2 4 11" xfId="31345" xr:uid="{00000000-0005-0000-0000-0000439D0000}"/>
    <cellStyle name="Normal 47 2 4 2" xfId="7030" xr:uid="{00000000-0005-0000-0000-0000449D0000}"/>
    <cellStyle name="Normal 47 2 4 2 2" xfId="12973" xr:uid="{00000000-0005-0000-0000-0000459D0000}"/>
    <cellStyle name="Normal 47 2 4 2 2 2" xfId="13972" xr:uid="{00000000-0005-0000-0000-0000469D0000}"/>
    <cellStyle name="Normal 47 2 4 2 2 2 2" xfId="17057" xr:uid="{00000000-0005-0000-0000-0000479D0000}"/>
    <cellStyle name="Normal 47 2 4 2 2 2 2 2" xfId="29026" xr:uid="{00000000-0005-0000-0000-0000489D0000}"/>
    <cellStyle name="Normal 47 2 4 2 2 2 2 2 2" xfId="50632" xr:uid="{00000000-0005-0000-0000-0000499D0000}"/>
    <cellStyle name="Normal 47 2 4 2 2 2 2 3" xfId="23059" xr:uid="{00000000-0005-0000-0000-00004A9D0000}"/>
    <cellStyle name="Normal 47 2 4 2 2 2 2 3 2" xfId="44696" xr:uid="{00000000-0005-0000-0000-00004B9D0000}"/>
    <cellStyle name="Normal 47 2 4 2 2 2 2 4" xfId="38712" xr:uid="{00000000-0005-0000-0000-00004C9D0000}"/>
    <cellStyle name="Normal 47 2 4 2 2 2 3" xfId="26044" xr:uid="{00000000-0005-0000-0000-00004D9D0000}"/>
    <cellStyle name="Normal 47 2 4 2 2 2 3 2" xfId="47658" xr:uid="{00000000-0005-0000-0000-00004E9D0000}"/>
    <cellStyle name="Normal 47 2 4 2 2 2 4" xfId="20077" xr:uid="{00000000-0005-0000-0000-00004F9D0000}"/>
    <cellStyle name="Normal 47 2 4 2 2 2 4 2" xfId="41719" xr:uid="{00000000-0005-0000-0000-0000509D0000}"/>
    <cellStyle name="Normal 47 2 4 2 2 2 5" xfId="35709" xr:uid="{00000000-0005-0000-0000-0000519D0000}"/>
    <cellStyle name="Normal 47 2 4 2 2 3" xfId="14946" xr:uid="{00000000-0005-0000-0000-0000529D0000}"/>
    <cellStyle name="Normal 47 2 4 2 2 3 2" xfId="18031" xr:uid="{00000000-0005-0000-0000-0000539D0000}"/>
    <cellStyle name="Normal 47 2 4 2 2 3 2 2" xfId="29998" xr:uid="{00000000-0005-0000-0000-0000549D0000}"/>
    <cellStyle name="Normal 47 2 4 2 2 3 2 2 2" xfId="51604" xr:uid="{00000000-0005-0000-0000-0000559D0000}"/>
    <cellStyle name="Normal 47 2 4 2 2 3 2 3" xfId="24031" xr:uid="{00000000-0005-0000-0000-0000569D0000}"/>
    <cellStyle name="Normal 47 2 4 2 2 3 2 3 2" xfId="45668" xr:uid="{00000000-0005-0000-0000-0000579D0000}"/>
    <cellStyle name="Normal 47 2 4 2 2 3 2 4" xfId="39686" xr:uid="{00000000-0005-0000-0000-0000589D0000}"/>
    <cellStyle name="Normal 47 2 4 2 2 3 3" xfId="27016" xr:uid="{00000000-0005-0000-0000-0000599D0000}"/>
    <cellStyle name="Normal 47 2 4 2 2 3 3 2" xfId="48630" xr:uid="{00000000-0005-0000-0000-00005A9D0000}"/>
    <cellStyle name="Normal 47 2 4 2 2 3 4" xfId="21049" xr:uid="{00000000-0005-0000-0000-00005B9D0000}"/>
    <cellStyle name="Normal 47 2 4 2 2 3 4 2" xfId="42691" xr:uid="{00000000-0005-0000-0000-00005C9D0000}"/>
    <cellStyle name="Normal 47 2 4 2 2 3 5" xfId="36683" xr:uid="{00000000-0005-0000-0000-00005D9D0000}"/>
    <cellStyle name="Normal 47 2 4 2 2 4" xfId="16080" xr:uid="{00000000-0005-0000-0000-00005E9D0000}"/>
    <cellStyle name="Normal 47 2 4 2 2 4 2" xfId="28050" xr:uid="{00000000-0005-0000-0000-00005F9D0000}"/>
    <cellStyle name="Normal 47 2 4 2 2 4 2 2" xfId="49656" xr:uid="{00000000-0005-0000-0000-0000609D0000}"/>
    <cellStyle name="Normal 47 2 4 2 2 4 3" xfId="22083" xr:uid="{00000000-0005-0000-0000-0000619D0000}"/>
    <cellStyle name="Normal 47 2 4 2 2 4 3 2" xfId="43720" xr:uid="{00000000-0005-0000-0000-0000629D0000}"/>
    <cellStyle name="Normal 47 2 4 2 2 4 4" xfId="37735" xr:uid="{00000000-0005-0000-0000-0000639D0000}"/>
    <cellStyle name="Normal 47 2 4 2 2 5" xfId="25068" xr:uid="{00000000-0005-0000-0000-0000649D0000}"/>
    <cellStyle name="Normal 47 2 4 2 2 5 2" xfId="46685" xr:uid="{00000000-0005-0000-0000-0000659D0000}"/>
    <cellStyle name="Normal 47 2 4 2 2 6" xfId="19101" xr:uid="{00000000-0005-0000-0000-0000669D0000}"/>
    <cellStyle name="Normal 47 2 4 2 2 6 2" xfId="40743" xr:uid="{00000000-0005-0000-0000-0000679D0000}"/>
    <cellStyle name="Normal 47 2 4 2 2 7" xfId="34729" xr:uid="{00000000-0005-0000-0000-0000689D0000}"/>
    <cellStyle name="Normal 47 2 4 2 3" xfId="13293" xr:uid="{00000000-0005-0000-0000-0000699D0000}"/>
    <cellStyle name="Normal 47 2 4 2 3 2" xfId="14292" xr:uid="{00000000-0005-0000-0000-00006A9D0000}"/>
    <cellStyle name="Normal 47 2 4 2 3 2 2" xfId="17377" xr:uid="{00000000-0005-0000-0000-00006B9D0000}"/>
    <cellStyle name="Normal 47 2 4 2 3 2 2 2" xfId="29346" xr:uid="{00000000-0005-0000-0000-00006C9D0000}"/>
    <cellStyle name="Normal 47 2 4 2 3 2 2 2 2" xfId="50952" xr:uid="{00000000-0005-0000-0000-00006D9D0000}"/>
    <cellStyle name="Normal 47 2 4 2 3 2 2 3" xfId="23379" xr:uid="{00000000-0005-0000-0000-00006E9D0000}"/>
    <cellStyle name="Normal 47 2 4 2 3 2 2 3 2" xfId="45016" xr:uid="{00000000-0005-0000-0000-00006F9D0000}"/>
    <cellStyle name="Normal 47 2 4 2 3 2 2 4" xfId="39032" xr:uid="{00000000-0005-0000-0000-0000709D0000}"/>
    <cellStyle name="Normal 47 2 4 2 3 2 3" xfId="26364" xr:uid="{00000000-0005-0000-0000-0000719D0000}"/>
    <cellStyle name="Normal 47 2 4 2 3 2 3 2" xfId="47978" xr:uid="{00000000-0005-0000-0000-0000729D0000}"/>
    <cellStyle name="Normal 47 2 4 2 3 2 4" xfId="20397" xr:uid="{00000000-0005-0000-0000-0000739D0000}"/>
    <cellStyle name="Normal 47 2 4 2 3 2 4 2" xfId="42039" xr:uid="{00000000-0005-0000-0000-0000749D0000}"/>
    <cellStyle name="Normal 47 2 4 2 3 2 5" xfId="36029" xr:uid="{00000000-0005-0000-0000-0000759D0000}"/>
    <cellStyle name="Normal 47 2 4 2 3 3" xfId="15266" xr:uid="{00000000-0005-0000-0000-0000769D0000}"/>
    <cellStyle name="Normal 47 2 4 2 3 3 2" xfId="18351" xr:uid="{00000000-0005-0000-0000-0000779D0000}"/>
    <cellStyle name="Normal 47 2 4 2 3 3 2 2" xfId="30318" xr:uid="{00000000-0005-0000-0000-0000789D0000}"/>
    <cellStyle name="Normal 47 2 4 2 3 3 2 2 2" xfId="51924" xr:uid="{00000000-0005-0000-0000-0000799D0000}"/>
    <cellStyle name="Normal 47 2 4 2 3 3 2 3" xfId="24351" xr:uid="{00000000-0005-0000-0000-00007A9D0000}"/>
    <cellStyle name="Normal 47 2 4 2 3 3 2 3 2" xfId="45988" xr:uid="{00000000-0005-0000-0000-00007B9D0000}"/>
    <cellStyle name="Normal 47 2 4 2 3 3 2 4" xfId="40006" xr:uid="{00000000-0005-0000-0000-00007C9D0000}"/>
    <cellStyle name="Normal 47 2 4 2 3 3 3" xfId="27336" xr:uid="{00000000-0005-0000-0000-00007D9D0000}"/>
    <cellStyle name="Normal 47 2 4 2 3 3 3 2" xfId="48950" xr:uid="{00000000-0005-0000-0000-00007E9D0000}"/>
    <cellStyle name="Normal 47 2 4 2 3 3 4" xfId="21369" xr:uid="{00000000-0005-0000-0000-00007F9D0000}"/>
    <cellStyle name="Normal 47 2 4 2 3 3 4 2" xfId="43011" xr:uid="{00000000-0005-0000-0000-0000809D0000}"/>
    <cellStyle name="Normal 47 2 4 2 3 3 5" xfId="37003" xr:uid="{00000000-0005-0000-0000-0000819D0000}"/>
    <cellStyle name="Normal 47 2 4 2 3 4" xfId="16400" xr:uid="{00000000-0005-0000-0000-0000829D0000}"/>
    <cellStyle name="Normal 47 2 4 2 3 4 2" xfId="28370" xr:uid="{00000000-0005-0000-0000-0000839D0000}"/>
    <cellStyle name="Normal 47 2 4 2 3 4 2 2" xfId="49976" xr:uid="{00000000-0005-0000-0000-0000849D0000}"/>
    <cellStyle name="Normal 47 2 4 2 3 4 3" xfId="22403" xr:uid="{00000000-0005-0000-0000-0000859D0000}"/>
    <cellStyle name="Normal 47 2 4 2 3 4 3 2" xfId="44040" xr:uid="{00000000-0005-0000-0000-0000869D0000}"/>
    <cellStyle name="Normal 47 2 4 2 3 4 4" xfId="38055" xr:uid="{00000000-0005-0000-0000-0000879D0000}"/>
    <cellStyle name="Normal 47 2 4 2 3 5" xfId="25388" xr:uid="{00000000-0005-0000-0000-0000889D0000}"/>
    <cellStyle name="Normal 47 2 4 2 3 5 2" xfId="47005" xr:uid="{00000000-0005-0000-0000-0000899D0000}"/>
    <cellStyle name="Normal 47 2 4 2 3 6" xfId="19421" xr:uid="{00000000-0005-0000-0000-00008A9D0000}"/>
    <cellStyle name="Normal 47 2 4 2 3 6 2" xfId="41063" xr:uid="{00000000-0005-0000-0000-00008B9D0000}"/>
    <cellStyle name="Normal 47 2 4 2 3 7" xfId="35049" xr:uid="{00000000-0005-0000-0000-00008C9D0000}"/>
    <cellStyle name="Normal 47 2 4 2 4" xfId="13651" xr:uid="{00000000-0005-0000-0000-00008D9D0000}"/>
    <cellStyle name="Normal 47 2 4 2 4 2" xfId="16737" xr:uid="{00000000-0005-0000-0000-00008E9D0000}"/>
    <cellStyle name="Normal 47 2 4 2 4 2 2" xfId="28706" xr:uid="{00000000-0005-0000-0000-00008F9D0000}"/>
    <cellStyle name="Normal 47 2 4 2 4 2 2 2" xfId="50312" xr:uid="{00000000-0005-0000-0000-0000909D0000}"/>
    <cellStyle name="Normal 47 2 4 2 4 2 3" xfId="22739" xr:uid="{00000000-0005-0000-0000-0000919D0000}"/>
    <cellStyle name="Normal 47 2 4 2 4 2 3 2" xfId="44376" xr:uid="{00000000-0005-0000-0000-0000929D0000}"/>
    <cellStyle name="Normal 47 2 4 2 4 2 4" xfId="38392" xr:uid="{00000000-0005-0000-0000-0000939D0000}"/>
    <cellStyle name="Normal 47 2 4 2 4 3" xfId="25724" xr:uid="{00000000-0005-0000-0000-0000949D0000}"/>
    <cellStyle name="Normal 47 2 4 2 4 3 2" xfId="47338" xr:uid="{00000000-0005-0000-0000-0000959D0000}"/>
    <cellStyle name="Normal 47 2 4 2 4 4" xfId="19757" xr:uid="{00000000-0005-0000-0000-0000969D0000}"/>
    <cellStyle name="Normal 47 2 4 2 4 4 2" xfId="41399" xr:uid="{00000000-0005-0000-0000-0000979D0000}"/>
    <cellStyle name="Normal 47 2 4 2 4 5" xfId="35388" xr:uid="{00000000-0005-0000-0000-0000989D0000}"/>
    <cellStyle name="Normal 47 2 4 2 5" xfId="14625" xr:uid="{00000000-0005-0000-0000-0000999D0000}"/>
    <cellStyle name="Normal 47 2 4 2 5 2" xfId="17710" xr:uid="{00000000-0005-0000-0000-00009A9D0000}"/>
    <cellStyle name="Normal 47 2 4 2 5 2 2" xfId="29678" xr:uid="{00000000-0005-0000-0000-00009B9D0000}"/>
    <cellStyle name="Normal 47 2 4 2 5 2 2 2" xfId="51284" xr:uid="{00000000-0005-0000-0000-00009C9D0000}"/>
    <cellStyle name="Normal 47 2 4 2 5 2 3" xfId="23711" xr:uid="{00000000-0005-0000-0000-00009D9D0000}"/>
    <cellStyle name="Normal 47 2 4 2 5 2 3 2" xfId="45348" xr:uid="{00000000-0005-0000-0000-00009E9D0000}"/>
    <cellStyle name="Normal 47 2 4 2 5 2 4" xfId="39365" xr:uid="{00000000-0005-0000-0000-00009F9D0000}"/>
    <cellStyle name="Normal 47 2 4 2 5 3" xfId="26696" xr:uid="{00000000-0005-0000-0000-0000A09D0000}"/>
    <cellStyle name="Normal 47 2 4 2 5 3 2" xfId="48310" xr:uid="{00000000-0005-0000-0000-0000A19D0000}"/>
    <cellStyle name="Normal 47 2 4 2 5 4" xfId="20729" xr:uid="{00000000-0005-0000-0000-0000A29D0000}"/>
    <cellStyle name="Normal 47 2 4 2 5 4 2" xfId="42371" xr:uid="{00000000-0005-0000-0000-0000A39D0000}"/>
    <cellStyle name="Normal 47 2 4 2 5 5" xfId="36362" xr:uid="{00000000-0005-0000-0000-0000A49D0000}"/>
    <cellStyle name="Normal 47 2 4 2 6" xfId="15738" xr:uid="{00000000-0005-0000-0000-0000A59D0000}"/>
    <cellStyle name="Normal 47 2 4 2 6 2" xfId="27710" xr:uid="{00000000-0005-0000-0000-0000A69D0000}"/>
    <cellStyle name="Normal 47 2 4 2 6 2 2" xfId="49316" xr:uid="{00000000-0005-0000-0000-0000A79D0000}"/>
    <cellStyle name="Normal 47 2 4 2 6 3" xfId="21743" xr:uid="{00000000-0005-0000-0000-0000A89D0000}"/>
    <cellStyle name="Normal 47 2 4 2 6 3 2" xfId="43380" xr:uid="{00000000-0005-0000-0000-0000A99D0000}"/>
    <cellStyle name="Normal 47 2 4 2 6 4" xfId="37393" xr:uid="{00000000-0005-0000-0000-0000AA9D0000}"/>
    <cellStyle name="Normal 47 2 4 2 7" xfId="24725" xr:uid="{00000000-0005-0000-0000-0000AB9D0000}"/>
    <cellStyle name="Normal 47 2 4 2 7 2" xfId="46345" xr:uid="{00000000-0005-0000-0000-0000AC9D0000}"/>
    <cellStyle name="Normal 47 2 4 2 8" xfId="18758" xr:uid="{00000000-0005-0000-0000-0000AD9D0000}"/>
    <cellStyle name="Normal 47 2 4 2 8 2" xfId="40400" xr:uid="{00000000-0005-0000-0000-0000AE9D0000}"/>
    <cellStyle name="Normal 47 2 4 2 9" xfId="31458" xr:uid="{00000000-0005-0000-0000-0000AF9D0000}"/>
    <cellStyle name="Normal 47 2 4 3" xfId="8544" xr:uid="{00000000-0005-0000-0000-0000B09D0000}"/>
    <cellStyle name="Normal 47 2 4 3 2" xfId="13186" xr:uid="{00000000-0005-0000-0000-0000B19D0000}"/>
    <cellStyle name="Normal 47 2 4 3 2 2" xfId="14185" xr:uid="{00000000-0005-0000-0000-0000B29D0000}"/>
    <cellStyle name="Normal 47 2 4 3 2 2 2" xfId="17270" xr:uid="{00000000-0005-0000-0000-0000B39D0000}"/>
    <cellStyle name="Normal 47 2 4 3 2 2 2 2" xfId="29239" xr:uid="{00000000-0005-0000-0000-0000B49D0000}"/>
    <cellStyle name="Normal 47 2 4 3 2 2 2 2 2" xfId="50845" xr:uid="{00000000-0005-0000-0000-0000B59D0000}"/>
    <cellStyle name="Normal 47 2 4 3 2 2 2 3" xfId="23272" xr:uid="{00000000-0005-0000-0000-0000B69D0000}"/>
    <cellStyle name="Normal 47 2 4 3 2 2 2 3 2" xfId="44909" xr:uid="{00000000-0005-0000-0000-0000B79D0000}"/>
    <cellStyle name="Normal 47 2 4 3 2 2 2 4" xfId="38925" xr:uid="{00000000-0005-0000-0000-0000B89D0000}"/>
    <cellStyle name="Normal 47 2 4 3 2 2 3" xfId="26257" xr:uid="{00000000-0005-0000-0000-0000B99D0000}"/>
    <cellStyle name="Normal 47 2 4 3 2 2 3 2" xfId="47871" xr:uid="{00000000-0005-0000-0000-0000BA9D0000}"/>
    <cellStyle name="Normal 47 2 4 3 2 2 4" xfId="20290" xr:uid="{00000000-0005-0000-0000-0000BB9D0000}"/>
    <cellStyle name="Normal 47 2 4 3 2 2 4 2" xfId="41932" xr:uid="{00000000-0005-0000-0000-0000BC9D0000}"/>
    <cellStyle name="Normal 47 2 4 3 2 2 5" xfId="35922" xr:uid="{00000000-0005-0000-0000-0000BD9D0000}"/>
    <cellStyle name="Normal 47 2 4 3 2 3" xfId="15159" xr:uid="{00000000-0005-0000-0000-0000BE9D0000}"/>
    <cellStyle name="Normal 47 2 4 3 2 3 2" xfId="18244" xr:uid="{00000000-0005-0000-0000-0000BF9D0000}"/>
    <cellStyle name="Normal 47 2 4 3 2 3 2 2" xfId="30211" xr:uid="{00000000-0005-0000-0000-0000C09D0000}"/>
    <cellStyle name="Normal 47 2 4 3 2 3 2 2 2" xfId="51817" xr:uid="{00000000-0005-0000-0000-0000C19D0000}"/>
    <cellStyle name="Normal 47 2 4 3 2 3 2 3" xfId="24244" xr:uid="{00000000-0005-0000-0000-0000C29D0000}"/>
    <cellStyle name="Normal 47 2 4 3 2 3 2 3 2" xfId="45881" xr:uid="{00000000-0005-0000-0000-0000C39D0000}"/>
    <cellStyle name="Normal 47 2 4 3 2 3 2 4" xfId="39899" xr:uid="{00000000-0005-0000-0000-0000C49D0000}"/>
    <cellStyle name="Normal 47 2 4 3 2 3 3" xfId="27229" xr:uid="{00000000-0005-0000-0000-0000C59D0000}"/>
    <cellStyle name="Normal 47 2 4 3 2 3 3 2" xfId="48843" xr:uid="{00000000-0005-0000-0000-0000C69D0000}"/>
    <cellStyle name="Normal 47 2 4 3 2 3 4" xfId="21262" xr:uid="{00000000-0005-0000-0000-0000C79D0000}"/>
    <cellStyle name="Normal 47 2 4 3 2 3 4 2" xfId="42904" xr:uid="{00000000-0005-0000-0000-0000C89D0000}"/>
    <cellStyle name="Normal 47 2 4 3 2 3 5" xfId="36896" xr:uid="{00000000-0005-0000-0000-0000C99D0000}"/>
    <cellStyle name="Normal 47 2 4 3 2 4" xfId="16293" xr:uid="{00000000-0005-0000-0000-0000CA9D0000}"/>
    <cellStyle name="Normal 47 2 4 3 2 4 2" xfId="28263" xr:uid="{00000000-0005-0000-0000-0000CB9D0000}"/>
    <cellStyle name="Normal 47 2 4 3 2 4 2 2" xfId="49869" xr:uid="{00000000-0005-0000-0000-0000CC9D0000}"/>
    <cellStyle name="Normal 47 2 4 3 2 4 3" xfId="22296" xr:uid="{00000000-0005-0000-0000-0000CD9D0000}"/>
    <cellStyle name="Normal 47 2 4 3 2 4 3 2" xfId="43933" xr:uid="{00000000-0005-0000-0000-0000CE9D0000}"/>
    <cellStyle name="Normal 47 2 4 3 2 4 4" xfId="37948" xr:uid="{00000000-0005-0000-0000-0000CF9D0000}"/>
    <cellStyle name="Normal 47 2 4 3 2 5" xfId="25281" xr:uid="{00000000-0005-0000-0000-0000D09D0000}"/>
    <cellStyle name="Normal 47 2 4 3 2 5 2" xfId="46898" xr:uid="{00000000-0005-0000-0000-0000D19D0000}"/>
    <cellStyle name="Normal 47 2 4 3 2 6" xfId="19314" xr:uid="{00000000-0005-0000-0000-0000D29D0000}"/>
    <cellStyle name="Normal 47 2 4 3 2 6 2" xfId="40956" xr:uid="{00000000-0005-0000-0000-0000D39D0000}"/>
    <cellStyle name="Normal 47 2 4 3 2 7" xfId="34942" xr:uid="{00000000-0005-0000-0000-0000D49D0000}"/>
    <cellStyle name="Normal 47 2 4 3 3" xfId="13506" xr:uid="{00000000-0005-0000-0000-0000D59D0000}"/>
    <cellStyle name="Normal 47 2 4 3 3 2" xfId="14505" xr:uid="{00000000-0005-0000-0000-0000D69D0000}"/>
    <cellStyle name="Normal 47 2 4 3 3 2 2" xfId="17590" xr:uid="{00000000-0005-0000-0000-0000D79D0000}"/>
    <cellStyle name="Normal 47 2 4 3 3 2 2 2" xfId="29559" xr:uid="{00000000-0005-0000-0000-0000D89D0000}"/>
    <cellStyle name="Normal 47 2 4 3 3 2 2 2 2" xfId="51165" xr:uid="{00000000-0005-0000-0000-0000D99D0000}"/>
    <cellStyle name="Normal 47 2 4 3 3 2 2 3" xfId="23592" xr:uid="{00000000-0005-0000-0000-0000DA9D0000}"/>
    <cellStyle name="Normal 47 2 4 3 3 2 2 3 2" xfId="45229" xr:uid="{00000000-0005-0000-0000-0000DB9D0000}"/>
    <cellStyle name="Normal 47 2 4 3 3 2 2 4" xfId="39245" xr:uid="{00000000-0005-0000-0000-0000DC9D0000}"/>
    <cellStyle name="Normal 47 2 4 3 3 2 3" xfId="26577" xr:uid="{00000000-0005-0000-0000-0000DD9D0000}"/>
    <cellStyle name="Normal 47 2 4 3 3 2 3 2" xfId="48191" xr:uid="{00000000-0005-0000-0000-0000DE9D0000}"/>
    <cellStyle name="Normal 47 2 4 3 3 2 4" xfId="20610" xr:uid="{00000000-0005-0000-0000-0000DF9D0000}"/>
    <cellStyle name="Normal 47 2 4 3 3 2 4 2" xfId="42252" xr:uid="{00000000-0005-0000-0000-0000E09D0000}"/>
    <cellStyle name="Normal 47 2 4 3 3 2 5" xfId="36242" xr:uid="{00000000-0005-0000-0000-0000E19D0000}"/>
    <cellStyle name="Normal 47 2 4 3 3 3" xfId="15479" xr:uid="{00000000-0005-0000-0000-0000E29D0000}"/>
    <cellStyle name="Normal 47 2 4 3 3 3 2" xfId="18564" xr:uid="{00000000-0005-0000-0000-0000E39D0000}"/>
    <cellStyle name="Normal 47 2 4 3 3 3 2 2" xfId="30531" xr:uid="{00000000-0005-0000-0000-0000E49D0000}"/>
    <cellStyle name="Normal 47 2 4 3 3 3 2 2 2" xfId="52137" xr:uid="{00000000-0005-0000-0000-0000E59D0000}"/>
    <cellStyle name="Normal 47 2 4 3 3 3 2 3" xfId="24564" xr:uid="{00000000-0005-0000-0000-0000E69D0000}"/>
    <cellStyle name="Normal 47 2 4 3 3 3 2 3 2" xfId="46201" xr:uid="{00000000-0005-0000-0000-0000E79D0000}"/>
    <cellStyle name="Normal 47 2 4 3 3 3 2 4" xfId="40219" xr:uid="{00000000-0005-0000-0000-0000E89D0000}"/>
    <cellStyle name="Normal 47 2 4 3 3 3 3" xfId="27549" xr:uid="{00000000-0005-0000-0000-0000E99D0000}"/>
    <cellStyle name="Normal 47 2 4 3 3 3 3 2" xfId="49163" xr:uid="{00000000-0005-0000-0000-0000EA9D0000}"/>
    <cellStyle name="Normal 47 2 4 3 3 3 4" xfId="21582" xr:uid="{00000000-0005-0000-0000-0000EB9D0000}"/>
    <cellStyle name="Normal 47 2 4 3 3 3 4 2" xfId="43224" xr:uid="{00000000-0005-0000-0000-0000EC9D0000}"/>
    <cellStyle name="Normal 47 2 4 3 3 3 5" xfId="37216" xr:uid="{00000000-0005-0000-0000-0000ED9D0000}"/>
    <cellStyle name="Normal 47 2 4 3 3 4" xfId="16613" xr:uid="{00000000-0005-0000-0000-0000EE9D0000}"/>
    <cellStyle name="Normal 47 2 4 3 3 4 2" xfId="28583" xr:uid="{00000000-0005-0000-0000-0000EF9D0000}"/>
    <cellStyle name="Normal 47 2 4 3 3 4 2 2" xfId="50189" xr:uid="{00000000-0005-0000-0000-0000F09D0000}"/>
    <cellStyle name="Normal 47 2 4 3 3 4 3" xfId="22616" xr:uid="{00000000-0005-0000-0000-0000F19D0000}"/>
    <cellStyle name="Normal 47 2 4 3 3 4 3 2" xfId="44253" xr:uid="{00000000-0005-0000-0000-0000F29D0000}"/>
    <cellStyle name="Normal 47 2 4 3 3 4 4" xfId="38268" xr:uid="{00000000-0005-0000-0000-0000F39D0000}"/>
    <cellStyle name="Normal 47 2 4 3 3 5" xfId="25601" xr:uid="{00000000-0005-0000-0000-0000F49D0000}"/>
    <cellStyle name="Normal 47 2 4 3 3 5 2" xfId="47218" xr:uid="{00000000-0005-0000-0000-0000F59D0000}"/>
    <cellStyle name="Normal 47 2 4 3 3 6" xfId="19634" xr:uid="{00000000-0005-0000-0000-0000F69D0000}"/>
    <cellStyle name="Normal 47 2 4 3 3 6 2" xfId="41276" xr:uid="{00000000-0005-0000-0000-0000F79D0000}"/>
    <cellStyle name="Normal 47 2 4 3 3 7" xfId="35262" xr:uid="{00000000-0005-0000-0000-0000F89D0000}"/>
    <cellStyle name="Normal 47 2 4 3 4" xfId="13864" xr:uid="{00000000-0005-0000-0000-0000F99D0000}"/>
    <cellStyle name="Normal 47 2 4 3 4 2" xfId="16950" xr:uid="{00000000-0005-0000-0000-0000FA9D0000}"/>
    <cellStyle name="Normal 47 2 4 3 4 2 2" xfId="28919" xr:uid="{00000000-0005-0000-0000-0000FB9D0000}"/>
    <cellStyle name="Normal 47 2 4 3 4 2 2 2" xfId="50525" xr:uid="{00000000-0005-0000-0000-0000FC9D0000}"/>
    <cellStyle name="Normal 47 2 4 3 4 2 3" xfId="22952" xr:uid="{00000000-0005-0000-0000-0000FD9D0000}"/>
    <cellStyle name="Normal 47 2 4 3 4 2 3 2" xfId="44589" xr:uid="{00000000-0005-0000-0000-0000FE9D0000}"/>
    <cellStyle name="Normal 47 2 4 3 4 2 4" xfId="38605" xr:uid="{00000000-0005-0000-0000-0000FF9D0000}"/>
    <cellStyle name="Normal 47 2 4 3 4 3" xfId="25937" xr:uid="{00000000-0005-0000-0000-0000009E0000}"/>
    <cellStyle name="Normal 47 2 4 3 4 3 2" xfId="47551" xr:uid="{00000000-0005-0000-0000-0000019E0000}"/>
    <cellStyle name="Normal 47 2 4 3 4 4" xfId="19970" xr:uid="{00000000-0005-0000-0000-0000029E0000}"/>
    <cellStyle name="Normal 47 2 4 3 4 4 2" xfId="41612" xr:uid="{00000000-0005-0000-0000-0000039E0000}"/>
    <cellStyle name="Normal 47 2 4 3 4 5" xfId="35601" xr:uid="{00000000-0005-0000-0000-0000049E0000}"/>
    <cellStyle name="Normal 47 2 4 3 5" xfId="14838" xr:uid="{00000000-0005-0000-0000-0000059E0000}"/>
    <cellStyle name="Normal 47 2 4 3 5 2" xfId="17923" xr:uid="{00000000-0005-0000-0000-0000069E0000}"/>
    <cellStyle name="Normal 47 2 4 3 5 2 2" xfId="29891" xr:uid="{00000000-0005-0000-0000-0000079E0000}"/>
    <cellStyle name="Normal 47 2 4 3 5 2 2 2" xfId="51497" xr:uid="{00000000-0005-0000-0000-0000089E0000}"/>
    <cellStyle name="Normal 47 2 4 3 5 2 3" xfId="23924" xr:uid="{00000000-0005-0000-0000-0000099E0000}"/>
    <cellStyle name="Normal 47 2 4 3 5 2 3 2" xfId="45561" xr:uid="{00000000-0005-0000-0000-00000A9E0000}"/>
    <cellStyle name="Normal 47 2 4 3 5 2 4" xfId="39578" xr:uid="{00000000-0005-0000-0000-00000B9E0000}"/>
    <cellStyle name="Normal 47 2 4 3 5 3" xfId="26909" xr:uid="{00000000-0005-0000-0000-00000C9E0000}"/>
    <cellStyle name="Normal 47 2 4 3 5 3 2" xfId="48523" xr:uid="{00000000-0005-0000-0000-00000D9E0000}"/>
    <cellStyle name="Normal 47 2 4 3 5 4" xfId="20942" xr:uid="{00000000-0005-0000-0000-00000E9E0000}"/>
    <cellStyle name="Normal 47 2 4 3 5 4 2" xfId="42584" xr:uid="{00000000-0005-0000-0000-00000F9E0000}"/>
    <cellStyle name="Normal 47 2 4 3 5 5" xfId="36575" xr:uid="{00000000-0005-0000-0000-0000109E0000}"/>
    <cellStyle name="Normal 47 2 4 3 6" xfId="15951" xr:uid="{00000000-0005-0000-0000-0000119E0000}"/>
    <cellStyle name="Normal 47 2 4 3 6 2" xfId="27923" xr:uid="{00000000-0005-0000-0000-0000129E0000}"/>
    <cellStyle name="Normal 47 2 4 3 6 2 2" xfId="49529" xr:uid="{00000000-0005-0000-0000-0000139E0000}"/>
    <cellStyle name="Normal 47 2 4 3 6 3" xfId="21956" xr:uid="{00000000-0005-0000-0000-0000149E0000}"/>
    <cellStyle name="Normal 47 2 4 3 6 3 2" xfId="43593" xr:uid="{00000000-0005-0000-0000-0000159E0000}"/>
    <cellStyle name="Normal 47 2 4 3 6 4" xfId="37606" xr:uid="{00000000-0005-0000-0000-0000169E0000}"/>
    <cellStyle name="Normal 47 2 4 3 7" xfId="24938" xr:uid="{00000000-0005-0000-0000-0000179E0000}"/>
    <cellStyle name="Normal 47 2 4 3 7 2" xfId="46558" xr:uid="{00000000-0005-0000-0000-0000189E0000}"/>
    <cellStyle name="Normal 47 2 4 3 8" xfId="18971" xr:uid="{00000000-0005-0000-0000-0000199E0000}"/>
    <cellStyle name="Normal 47 2 4 3 8 2" xfId="40613" xr:uid="{00000000-0005-0000-0000-00001A9E0000}"/>
    <cellStyle name="Normal 47 2 4 3 9" xfId="32012" xr:uid="{00000000-0005-0000-0000-00001B9E0000}"/>
    <cellStyle name="Normal 47 2 4 4" xfId="12928" xr:uid="{00000000-0005-0000-0000-00001C9E0000}"/>
    <cellStyle name="Normal 47 2 4 4 2" xfId="13927" xr:uid="{00000000-0005-0000-0000-00001D9E0000}"/>
    <cellStyle name="Normal 47 2 4 4 2 2" xfId="17012" xr:uid="{00000000-0005-0000-0000-00001E9E0000}"/>
    <cellStyle name="Normal 47 2 4 4 2 2 2" xfId="28981" xr:uid="{00000000-0005-0000-0000-00001F9E0000}"/>
    <cellStyle name="Normal 47 2 4 4 2 2 2 2" xfId="50587" xr:uid="{00000000-0005-0000-0000-0000209E0000}"/>
    <cellStyle name="Normal 47 2 4 4 2 2 3" xfId="23014" xr:uid="{00000000-0005-0000-0000-0000219E0000}"/>
    <cellStyle name="Normal 47 2 4 4 2 2 3 2" xfId="44651" xr:uid="{00000000-0005-0000-0000-0000229E0000}"/>
    <cellStyle name="Normal 47 2 4 4 2 2 4" xfId="38667" xr:uid="{00000000-0005-0000-0000-0000239E0000}"/>
    <cellStyle name="Normal 47 2 4 4 2 3" xfId="25999" xr:uid="{00000000-0005-0000-0000-0000249E0000}"/>
    <cellStyle name="Normal 47 2 4 4 2 3 2" xfId="47613" xr:uid="{00000000-0005-0000-0000-0000259E0000}"/>
    <cellStyle name="Normal 47 2 4 4 2 4" xfId="20032" xr:uid="{00000000-0005-0000-0000-0000269E0000}"/>
    <cellStyle name="Normal 47 2 4 4 2 4 2" xfId="41674" xr:uid="{00000000-0005-0000-0000-0000279E0000}"/>
    <cellStyle name="Normal 47 2 4 4 2 5" xfId="35664" xr:uid="{00000000-0005-0000-0000-0000289E0000}"/>
    <cellStyle name="Normal 47 2 4 4 3" xfId="14901" xr:uid="{00000000-0005-0000-0000-0000299E0000}"/>
    <cellStyle name="Normal 47 2 4 4 3 2" xfId="17986" xr:uid="{00000000-0005-0000-0000-00002A9E0000}"/>
    <cellStyle name="Normal 47 2 4 4 3 2 2" xfId="29953" xr:uid="{00000000-0005-0000-0000-00002B9E0000}"/>
    <cellStyle name="Normal 47 2 4 4 3 2 2 2" xfId="51559" xr:uid="{00000000-0005-0000-0000-00002C9E0000}"/>
    <cellStyle name="Normal 47 2 4 4 3 2 3" xfId="23986" xr:uid="{00000000-0005-0000-0000-00002D9E0000}"/>
    <cellStyle name="Normal 47 2 4 4 3 2 3 2" xfId="45623" xr:uid="{00000000-0005-0000-0000-00002E9E0000}"/>
    <cellStyle name="Normal 47 2 4 4 3 2 4" xfId="39641" xr:uid="{00000000-0005-0000-0000-00002F9E0000}"/>
    <cellStyle name="Normal 47 2 4 4 3 3" xfId="26971" xr:uid="{00000000-0005-0000-0000-0000309E0000}"/>
    <cellStyle name="Normal 47 2 4 4 3 3 2" xfId="48585" xr:uid="{00000000-0005-0000-0000-0000319E0000}"/>
    <cellStyle name="Normal 47 2 4 4 3 4" xfId="21004" xr:uid="{00000000-0005-0000-0000-0000329E0000}"/>
    <cellStyle name="Normal 47 2 4 4 3 4 2" xfId="42646" xr:uid="{00000000-0005-0000-0000-0000339E0000}"/>
    <cellStyle name="Normal 47 2 4 4 3 5" xfId="36638" xr:uid="{00000000-0005-0000-0000-0000349E0000}"/>
    <cellStyle name="Normal 47 2 4 4 4" xfId="16035" xr:uid="{00000000-0005-0000-0000-0000359E0000}"/>
    <cellStyle name="Normal 47 2 4 4 4 2" xfId="28005" xr:uid="{00000000-0005-0000-0000-0000369E0000}"/>
    <cellStyle name="Normal 47 2 4 4 4 2 2" xfId="49611" xr:uid="{00000000-0005-0000-0000-0000379E0000}"/>
    <cellStyle name="Normal 47 2 4 4 4 3" xfId="22038" xr:uid="{00000000-0005-0000-0000-0000389E0000}"/>
    <cellStyle name="Normal 47 2 4 4 4 3 2" xfId="43675" xr:uid="{00000000-0005-0000-0000-0000399E0000}"/>
    <cellStyle name="Normal 47 2 4 4 4 4" xfId="37690" xr:uid="{00000000-0005-0000-0000-00003A9E0000}"/>
    <cellStyle name="Normal 47 2 4 4 5" xfId="25023" xr:uid="{00000000-0005-0000-0000-00003B9E0000}"/>
    <cellStyle name="Normal 47 2 4 4 5 2" xfId="46640" xr:uid="{00000000-0005-0000-0000-00003C9E0000}"/>
    <cellStyle name="Normal 47 2 4 4 6" xfId="19056" xr:uid="{00000000-0005-0000-0000-00003D9E0000}"/>
    <cellStyle name="Normal 47 2 4 4 6 2" xfId="40698" xr:uid="{00000000-0005-0000-0000-00003E9E0000}"/>
    <cellStyle name="Normal 47 2 4 4 7" xfId="34684" xr:uid="{00000000-0005-0000-0000-00003F9E0000}"/>
    <cellStyle name="Normal 47 2 4 5" xfId="13248" xr:uid="{00000000-0005-0000-0000-0000409E0000}"/>
    <cellStyle name="Normal 47 2 4 5 2" xfId="14247" xr:uid="{00000000-0005-0000-0000-0000419E0000}"/>
    <cellStyle name="Normal 47 2 4 5 2 2" xfId="17332" xr:uid="{00000000-0005-0000-0000-0000429E0000}"/>
    <cellStyle name="Normal 47 2 4 5 2 2 2" xfId="29301" xr:uid="{00000000-0005-0000-0000-0000439E0000}"/>
    <cellStyle name="Normal 47 2 4 5 2 2 2 2" xfId="50907" xr:uid="{00000000-0005-0000-0000-0000449E0000}"/>
    <cellStyle name="Normal 47 2 4 5 2 2 3" xfId="23334" xr:uid="{00000000-0005-0000-0000-0000459E0000}"/>
    <cellStyle name="Normal 47 2 4 5 2 2 3 2" xfId="44971" xr:uid="{00000000-0005-0000-0000-0000469E0000}"/>
    <cellStyle name="Normal 47 2 4 5 2 2 4" xfId="38987" xr:uid="{00000000-0005-0000-0000-0000479E0000}"/>
    <cellStyle name="Normal 47 2 4 5 2 3" xfId="26319" xr:uid="{00000000-0005-0000-0000-0000489E0000}"/>
    <cellStyle name="Normal 47 2 4 5 2 3 2" xfId="47933" xr:uid="{00000000-0005-0000-0000-0000499E0000}"/>
    <cellStyle name="Normal 47 2 4 5 2 4" xfId="20352" xr:uid="{00000000-0005-0000-0000-00004A9E0000}"/>
    <cellStyle name="Normal 47 2 4 5 2 4 2" xfId="41994" xr:uid="{00000000-0005-0000-0000-00004B9E0000}"/>
    <cellStyle name="Normal 47 2 4 5 2 5" xfId="35984" xr:uid="{00000000-0005-0000-0000-00004C9E0000}"/>
    <cellStyle name="Normal 47 2 4 5 3" xfId="15221" xr:uid="{00000000-0005-0000-0000-00004D9E0000}"/>
    <cellStyle name="Normal 47 2 4 5 3 2" xfId="18306" xr:uid="{00000000-0005-0000-0000-00004E9E0000}"/>
    <cellStyle name="Normal 47 2 4 5 3 2 2" xfId="30273" xr:uid="{00000000-0005-0000-0000-00004F9E0000}"/>
    <cellStyle name="Normal 47 2 4 5 3 2 2 2" xfId="51879" xr:uid="{00000000-0005-0000-0000-0000509E0000}"/>
    <cellStyle name="Normal 47 2 4 5 3 2 3" xfId="24306" xr:uid="{00000000-0005-0000-0000-0000519E0000}"/>
    <cellStyle name="Normal 47 2 4 5 3 2 3 2" xfId="45943" xr:uid="{00000000-0005-0000-0000-0000529E0000}"/>
    <cellStyle name="Normal 47 2 4 5 3 2 4" xfId="39961" xr:uid="{00000000-0005-0000-0000-0000539E0000}"/>
    <cellStyle name="Normal 47 2 4 5 3 3" xfId="27291" xr:uid="{00000000-0005-0000-0000-0000549E0000}"/>
    <cellStyle name="Normal 47 2 4 5 3 3 2" xfId="48905" xr:uid="{00000000-0005-0000-0000-0000559E0000}"/>
    <cellStyle name="Normal 47 2 4 5 3 4" xfId="21324" xr:uid="{00000000-0005-0000-0000-0000569E0000}"/>
    <cellStyle name="Normal 47 2 4 5 3 4 2" xfId="42966" xr:uid="{00000000-0005-0000-0000-0000579E0000}"/>
    <cellStyle name="Normal 47 2 4 5 3 5" xfId="36958" xr:uid="{00000000-0005-0000-0000-0000589E0000}"/>
    <cellStyle name="Normal 47 2 4 5 4" xfId="16355" xr:uid="{00000000-0005-0000-0000-0000599E0000}"/>
    <cellStyle name="Normal 47 2 4 5 4 2" xfId="28325" xr:uid="{00000000-0005-0000-0000-00005A9E0000}"/>
    <cellStyle name="Normal 47 2 4 5 4 2 2" xfId="49931" xr:uid="{00000000-0005-0000-0000-00005B9E0000}"/>
    <cellStyle name="Normal 47 2 4 5 4 3" xfId="22358" xr:uid="{00000000-0005-0000-0000-00005C9E0000}"/>
    <cellStyle name="Normal 47 2 4 5 4 3 2" xfId="43995" xr:uid="{00000000-0005-0000-0000-00005D9E0000}"/>
    <cellStyle name="Normal 47 2 4 5 4 4" xfId="38010" xr:uid="{00000000-0005-0000-0000-00005E9E0000}"/>
    <cellStyle name="Normal 47 2 4 5 5" xfId="25343" xr:uid="{00000000-0005-0000-0000-00005F9E0000}"/>
    <cellStyle name="Normal 47 2 4 5 5 2" xfId="46960" xr:uid="{00000000-0005-0000-0000-0000609E0000}"/>
    <cellStyle name="Normal 47 2 4 5 6" xfId="19376" xr:uid="{00000000-0005-0000-0000-0000619E0000}"/>
    <cellStyle name="Normal 47 2 4 5 6 2" xfId="41018" xr:uid="{00000000-0005-0000-0000-0000629E0000}"/>
    <cellStyle name="Normal 47 2 4 5 7" xfId="35004" xr:uid="{00000000-0005-0000-0000-0000639E0000}"/>
    <cellStyle name="Normal 47 2 4 6" xfId="13605" xr:uid="{00000000-0005-0000-0000-0000649E0000}"/>
    <cellStyle name="Normal 47 2 4 6 2" xfId="16691" xr:uid="{00000000-0005-0000-0000-0000659E0000}"/>
    <cellStyle name="Normal 47 2 4 6 2 2" xfId="28661" xr:uid="{00000000-0005-0000-0000-0000669E0000}"/>
    <cellStyle name="Normal 47 2 4 6 2 2 2" xfId="50267" xr:uid="{00000000-0005-0000-0000-0000679E0000}"/>
    <cellStyle name="Normal 47 2 4 6 2 3" xfId="22694" xr:uid="{00000000-0005-0000-0000-0000689E0000}"/>
    <cellStyle name="Normal 47 2 4 6 2 3 2" xfId="44331" xr:uid="{00000000-0005-0000-0000-0000699E0000}"/>
    <cellStyle name="Normal 47 2 4 6 2 4" xfId="38346" xr:uid="{00000000-0005-0000-0000-00006A9E0000}"/>
    <cellStyle name="Normal 47 2 4 6 3" xfId="25679" xr:uid="{00000000-0005-0000-0000-00006B9E0000}"/>
    <cellStyle name="Normal 47 2 4 6 3 2" xfId="47293" xr:uid="{00000000-0005-0000-0000-00006C9E0000}"/>
    <cellStyle name="Normal 47 2 4 6 4" xfId="19712" xr:uid="{00000000-0005-0000-0000-00006D9E0000}"/>
    <cellStyle name="Normal 47 2 4 6 4 2" xfId="41354" xr:uid="{00000000-0005-0000-0000-00006E9E0000}"/>
    <cellStyle name="Normal 47 2 4 6 5" xfId="35342" xr:uid="{00000000-0005-0000-0000-00006F9E0000}"/>
    <cellStyle name="Normal 47 2 4 7" xfId="14580" xr:uid="{00000000-0005-0000-0000-0000709E0000}"/>
    <cellStyle name="Normal 47 2 4 7 2" xfId="17665" xr:uid="{00000000-0005-0000-0000-0000719E0000}"/>
    <cellStyle name="Normal 47 2 4 7 2 2" xfId="29633" xr:uid="{00000000-0005-0000-0000-0000729E0000}"/>
    <cellStyle name="Normal 47 2 4 7 2 2 2" xfId="51239" xr:uid="{00000000-0005-0000-0000-0000739E0000}"/>
    <cellStyle name="Normal 47 2 4 7 2 3" xfId="23666" xr:uid="{00000000-0005-0000-0000-0000749E0000}"/>
    <cellStyle name="Normal 47 2 4 7 2 3 2" xfId="45303" xr:uid="{00000000-0005-0000-0000-0000759E0000}"/>
    <cellStyle name="Normal 47 2 4 7 2 4" xfId="39320" xr:uid="{00000000-0005-0000-0000-0000769E0000}"/>
    <cellStyle name="Normal 47 2 4 7 3" xfId="26651" xr:uid="{00000000-0005-0000-0000-0000779E0000}"/>
    <cellStyle name="Normal 47 2 4 7 3 2" xfId="48265" xr:uid="{00000000-0005-0000-0000-0000789E0000}"/>
    <cellStyle name="Normal 47 2 4 7 4" xfId="20684" xr:uid="{00000000-0005-0000-0000-0000799E0000}"/>
    <cellStyle name="Normal 47 2 4 7 4 2" xfId="42326" xr:uid="{00000000-0005-0000-0000-00007A9E0000}"/>
    <cellStyle name="Normal 47 2 4 7 5" xfId="36317" xr:uid="{00000000-0005-0000-0000-00007B9E0000}"/>
    <cellStyle name="Normal 47 2 4 8" xfId="15693" xr:uid="{00000000-0005-0000-0000-00007C9E0000}"/>
    <cellStyle name="Normal 47 2 4 8 2" xfId="27665" xr:uid="{00000000-0005-0000-0000-00007D9E0000}"/>
    <cellStyle name="Normal 47 2 4 8 2 2" xfId="49271" xr:uid="{00000000-0005-0000-0000-00007E9E0000}"/>
    <cellStyle name="Normal 47 2 4 8 3" xfId="21698" xr:uid="{00000000-0005-0000-0000-00007F9E0000}"/>
    <cellStyle name="Normal 47 2 4 8 3 2" xfId="43335" xr:uid="{00000000-0005-0000-0000-0000809E0000}"/>
    <cellStyle name="Normal 47 2 4 8 4" xfId="37348" xr:uid="{00000000-0005-0000-0000-0000819E0000}"/>
    <cellStyle name="Normal 47 2 4 9" xfId="24680" xr:uid="{00000000-0005-0000-0000-0000829E0000}"/>
    <cellStyle name="Normal 47 2 4 9 2" xfId="46300" xr:uid="{00000000-0005-0000-0000-0000839E0000}"/>
    <cellStyle name="Normal 47 2 5" xfId="7316" xr:uid="{00000000-0005-0000-0000-0000849E0000}"/>
    <cellStyle name="Normal 47 2 5 2" xfId="13006" xr:uid="{00000000-0005-0000-0000-0000859E0000}"/>
    <cellStyle name="Normal 47 2 5 2 2" xfId="14005" xr:uid="{00000000-0005-0000-0000-0000869E0000}"/>
    <cellStyle name="Normal 47 2 5 2 2 2" xfId="17090" xr:uid="{00000000-0005-0000-0000-0000879E0000}"/>
    <cellStyle name="Normal 47 2 5 2 2 2 2" xfId="29059" xr:uid="{00000000-0005-0000-0000-0000889E0000}"/>
    <cellStyle name="Normal 47 2 5 2 2 2 2 2" xfId="50665" xr:uid="{00000000-0005-0000-0000-0000899E0000}"/>
    <cellStyle name="Normal 47 2 5 2 2 2 3" xfId="23092" xr:uid="{00000000-0005-0000-0000-00008A9E0000}"/>
    <cellStyle name="Normal 47 2 5 2 2 2 3 2" xfId="44729" xr:uid="{00000000-0005-0000-0000-00008B9E0000}"/>
    <cellStyle name="Normal 47 2 5 2 2 2 4" xfId="38745" xr:uid="{00000000-0005-0000-0000-00008C9E0000}"/>
    <cellStyle name="Normal 47 2 5 2 2 3" xfId="26077" xr:uid="{00000000-0005-0000-0000-00008D9E0000}"/>
    <cellStyle name="Normal 47 2 5 2 2 3 2" xfId="47691" xr:uid="{00000000-0005-0000-0000-00008E9E0000}"/>
    <cellStyle name="Normal 47 2 5 2 2 4" xfId="20110" xr:uid="{00000000-0005-0000-0000-00008F9E0000}"/>
    <cellStyle name="Normal 47 2 5 2 2 4 2" xfId="41752" xr:uid="{00000000-0005-0000-0000-0000909E0000}"/>
    <cellStyle name="Normal 47 2 5 2 2 5" xfId="35742" xr:uid="{00000000-0005-0000-0000-0000919E0000}"/>
    <cellStyle name="Normal 47 2 5 2 3" xfId="14979" xr:uid="{00000000-0005-0000-0000-0000929E0000}"/>
    <cellStyle name="Normal 47 2 5 2 3 2" xfId="18064" xr:uid="{00000000-0005-0000-0000-0000939E0000}"/>
    <cellStyle name="Normal 47 2 5 2 3 2 2" xfId="30031" xr:uid="{00000000-0005-0000-0000-0000949E0000}"/>
    <cellStyle name="Normal 47 2 5 2 3 2 2 2" xfId="51637" xr:uid="{00000000-0005-0000-0000-0000959E0000}"/>
    <cellStyle name="Normal 47 2 5 2 3 2 3" xfId="24064" xr:uid="{00000000-0005-0000-0000-0000969E0000}"/>
    <cellStyle name="Normal 47 2 5 2 3 2 3 2" xfId="45701" xr:uid="{00000000-0005-0000-0000-0000979E0000}"/>
    <cellStyle name="Normal 47 2 5 2 3 2 4" xfId="39719" xr:uid="{00000000-0005-0000-0000-0000989E0000}"/>
    <cellStyle name="Normal 47 2 5 2 3 3" xfId="27049" xr:uid="{00000000-0005-0000-0000-0000999E0000}"/>
    <cellStyle name="Normal 47 2 5 2 3 3 2" xfId="48663" xr:uid="{00000000-0005-0000-0000-00009A9E0000}"/>
    <cellStyle name="Normal 47 2 5 2 3 4" xfId="21082" xr:uid="{00000000-0005-0000-0000-00009B9E0000}"/>
    <cellStyle name="Normal 47 2 5 2 3 4 2" xfId="42724" xr:uid="{00000000-0005-0000-0000-00009C9E0000}"/>
    <cellStyle name="Normal 47 2 5 2 3 5" xfId="36716" xr:uid="{00000000-0005-0000-0000-00009D9E0000}"/>
    <cellStyle name="Normal 47 2 5 2 4" xfId="16113" xr:uid="{00000000-0005-0000-0000-00009E9E0000}"/>
    <cellStyle name="Normal 47 2 5 2 4 2" xfId="28083" xr:uid="{00000000-0005-0000-0000-00009F9E0000}"/>
    <cellStyle name="Normal 47 2 5 2 4 2 2" xfId="49689" xr:uid="{00000000-0005-0000-0000-0000A09E0000}"/>
    <cellStyle name="Normal 47 2 5 2 4 3" xfId="22116" xr:uid="{00000000-0005-0000-0000-0000A19E0000}"/>
    <cellStyle name="Normal 47 2 5 2 4 3 2" xfId="43753" xr:uid="{00000000-0005-0000-0000-0000A29E0000}"/>
    <cellStyle name="Normal 47 2 5 2 4 4" xfId="37768" xr:uid="{00000000-0005-0000-0000-0000A39E0000}"/>
    <cellStyle name="Normal 47 2 5 2 5" xfId="25101" xr:uid="{00000000-0005-0000-0000-0000A49E0000}"/>
    <cellStyle name="Normal 47 2 5 2 5 2" xfId="46718" xr:uid="{00000000-0005-0000-0000-0000A59E0000}"/>
    <cellStyle name="Normal 47 2 5 2 6" xfId="19134" xr:uid="{00000000-0005-0000-0000-0000A69E0000}"/>
    <cellStyle name="Normal 47 2 5 2 6 2" xfId="40776" xr:uid="{00000000-0005-0000-0000-0000A79E0000}"/>
    <cellStyle name="Normal 47 2 5 2 7" xfId="34762" xr:uid="{00000000-0005-0000-0000-0000A89E0000}"/>
    <cellStyle name="Normal 47 2 5 3" xfId="13326" xr:uid="{00000000-0005-0000-0000-0000A99E0000}"/>
    <cellStyle name="Normal 47 2 5 3 2" xfId="14325" xr:uid="{00000000-0005-0000-0000-0000AA9E0000}"/>
    <cellStyle name="Normal 47 2 5 3 2 2" xfId="17410" xr:uid="{00000000-0005-0000-0000-0000AB9E0000}"/>
    <cellStyle name="Normal 47 2 5 3 2 2 2" xfId="29379" xr:uid="{00000000-0005-0000-0000-0000AC9E0000}"/>
    <cellStyle name="Normal 47 2 5 3 2 2 2 2" xfId="50985" xr:uid="{00000000-0005-0000-0000-0000AD9E0000}"/>
    <cellStyle name="Normal 47 2 5 3 2 2 3" xfId="23412" xr:uid="{00000000-0005-0000-0000-0000AE9E0000}"/>
    <cellStyle name="Normal 47 2 5 3 2 2 3 2" xfId="45049" xr:uid="{00000000-0005-0000-0000-0000AF9E0000}"/>
    <cellStyle name="Normal 47 2 5 3 2 2 4" xfId="39065" xr:uid="{00000000-0005-0000-0000-0000B09E0000}"/>
    <cellStyle name="Normal 47 2 5 3 2 3" xfId="26397" xr:uid="{00000000-0005-0000-0000-0000B19E0000}"/>
    <cellStyle name="Normal 47 2 5 3 2 3 2" xfId="48011" xr:uid="{00000000-0005-0000-0000-0000B29E0000}"/>
    <cellStyle name="Normal 47 2 5 3 2 4" xfId="20430" xr:uid="{00000000-0005-0000-0000-0000B39E0000}"/>
    <cellStyle name="Normal 47 2 5 3 2 4 2" xfId="42072" xr:uid="{00000000-0005-0000-0000-0000B49E0000}"/>
    <cellStyle name="Normal 47 2 5 3 2 5" xfId="36062" xr:uid="{00000000-0005-0000-0000-0000B59E0000}"/>
    <cellStyle name="Normal 47 2 5 3 3" xfId="15299" xr:uid="{00000000-0005-0000-0000-0000B69E0000}"/>
    <cellStyle name="Normal 47 2 5 3 3 2" xfId="18384" xr:uid="{00000000-0005-0000-0000-0000B79E0000}"/>
    <cellStyle name="Normal 47 2 5 3 3 2 2" xfId="30351" xr:uid="{00000000-0005-0000-0000-0000B89E0000}"/>
    <cellStyle name="Normal 47 2 5 3 3 2 2 2" xfId="51957" xr:uid="{00000000-0005-0000-0000-0000B99E0000}"/>
    <cellStyle name="Normal 47 2 5 3 3 2 3" xfId="24384" xr:uid="{00000000-0005-0000-0000-0000BA9E0000}"/>
    <cellStyle name="Normal 47 2 5 3 3 2 3 2" xfId="46021" xr:uid="{00000000-0005-0000-0000-0000BB9E0000}"/>
    <cellStyle name="Normal 47 2 5 3 3 2 4" xfId="40039" xr:uid="{00000000-0005-0000-0000-0000BC9E0000}"/>
    <cellStyle name="Normal 47 2 5 3 3 3" xfId="27369" xr:uid="{00000000-0005-0000-0000-0000BD9E0000}"/>
    <cellStyle name="Normal 47 2 5 3 3 3 2" xfId="48983" xr:uid="{00000000-0005-0000-0000-0000BE9E0000}"/>
    <cellStyle name="Normal 47 2 5 3 3 4" xfId="21402" xr:uid="{00000000-0005-0000-0000-0000BF9E0000}"/>
    <cellStyle name="Normal 47 2 5 3 3 4 2" xfId="43044" xr:uid="{00000000-0005-0000-0000-0000C09E0000}"/>
    <cellStyle name="Normal 47 2 5 3 3 5" xfId="37036" xr:uid="{00000000-0005-0000-0000-0000C19E0000}"/>
    <cellStyle name="Normal 47 2 5 3 4" xfId="16433" xr:uid="{00000000-0005-0000-0000-0000C29E0000}"/>
    <cellStyle name="Normal 47 2 5 3 4 2" xfId="28403" xr:uid="{00000000-0005-0000-0000-0000C39E0000}"/>
    <cellStyle name="Normal 47 2 5 3 4 2 2" xfId="50009" xr:uid="{00000000-0005-0000-0000-0000C49E0000}"/>
    <cellStyle name="Normal 47 2 5 3 4 3" xfId="22436" xr:uid="{00000000-0005-0000-0000-0000C59E0000}"/>
    <cellStyle name="Normal 47 2 5 3 4 3 2" xfId="44073" xr:uid="{00000000-0005-0000-0000-0000C69E0000}"/>
    <cellStyle name="Normal 47 2 5 3 4 4" xfId="38088" xr:uid="{00000000-0005-0000-0000-0000C79E0000}"/>
    <cellStyle name="Normal 47 2 5 3 5" xfId="25421" xr:uid="{00000000-0005-0000-0000-0000C89E0000}"/>
    <cellStyle name="Normal 47 2 5 3 5 2" xfId="47038" xr:uid="{00000000-0005-0000-0000-0000C99E0000}"/>
    <cellStyle name="Normal 47 2 5 3 6" xfId="19454" xr:uid="{00000000-0005-0000-0000-0000CA9E0000}"/>
    <cellStyle name="Normal 47 2 5 3 6 2" xfId="41096" xr:uid="{00000000-0005-0000-0000-0000CB9E0000}"/>
    <cellStyle name="Normal 47 2 5 3 7" xfId="35082" xr:uid="{00000000-0005-0000-0000-0000CC9E0000}"/>
    <cellStyle name="Normal 47 2 5 4" xfId="13684" xr:uid="{00000000-0005-0000-0000-0000CD9E0000}"/>
    <cellStyle name="Normal 47 2 5 4 2" xfId="16770" xr:uid="{00000000-0005-0000-0000-0000CE9E0000}"/>
    <cellStyle name="Normal 47 2 5 4 2 2" xfId="28739" xr:uid="{00000000-0005-0000-0000-0000CF9E0000}"/>
    <cellStyle name="Normal 47 2 5 4 2 2 2" xfId="50345" xr:uid="{00000000-0005-0000-0000-0000D09E0000}"/>
    <cellStyle name="Normal 47 2 5 4 2 3" xfId="22772" xr:uid="{00000000-0005-0000-0000-0000D19E0000}"/>
    <cellStyle name="Normal 47 2 5 4 2 3 2" xfId="44409" xr:uid="{00000000-0005-0000-0000-0000D29E0000}"/>
    <cellStyle name="Normal 47 2 5 4 2 4" xfId="38425" xr:uid="{00000000-0005-0000-0000-0000D39E0000}"/>
    <cellStyle name="Normal 47 2 5 4 3" xfId="25757" xr:uid="{00000000-0005-0000-0000-0000D49E0000}"/>
    <cellStyle name="Normal 47 2 5 4 3 2" xfId="47371" xr:uid="{00000000-0005-0000-0000-0000D59E0000}"/>
    <cellStyle name="Normal 47 2 5 4 4" xfId="19790" xr:uid="{00000000-0005-0000-0000-0000D69E0000}"/>
    <cellStyle name="Normal 47 2 5 4 4 2" xfId="41432" xr:uid="{00000000-0005-0000-0000-0000D79E0000}"/>
    <cellStyle name="Normal 47 2 5 4 5" xfId="35421" xr:uid="{00000000-0005-0000-0000-0000D89E0000}"/>
    <cellStyle name="Normal 47 2 5 5" xfId="14658" xr:uid="{00000000-0005-0000-0000-0000D99E0000}"/>
    <cellStyle name="Normal 47 2 5 5 2" xfId="17743" xr:uid="{00000000-0005-0000-0000-0000DA9E0000}"/>
    <cellStyle name="Normal 47 2 5 5 2 2" xfId="29711" xr:uid="{00000000-0005-0000-0000-0000DB9E0000}"/>
    <cellStyle name="Normal 47 2 5 5 2 2 2" xfId="51317" xr:uid="{00000000-0005-0000-0000-0000DC9E0000}"/>
    <cellStyle name="Normal 47 2 5 5 2 3" xfId="23744" xr:uid="{00000000-0005-0000-0000-0000DD9E0000}"/>
    <cellStyle name="Normal 47 2 5 5 2 3 2" xfId="45381" xr:uid="{00000000-0005-0000-0000-0000DE9E0000}"/>
    <cellStyle name="Normal 47 2 5 5 2 4" xfId="39398" xr:uid="{00000000-0005-0000-0000-0000DF9E0000}"/>
    <cellStyle name="Normal 47 2 5 5 3" xfId="26729" xr:uid="{00000000-0005-0000-0000-0000E09E0000}"/>
    <cellStyle name="Normal 47 2 5 5 3 2" xfId="48343" xr:uid="{00000000-0005-0000-0000-0000E19E0000}"/>
    <cellStyle name="Normal 47 2 5 5 4" xfId="20762" xr:uid="{00000000-0005-0000-0000-0000E29E0000}"/>
    <cellStyle name="Normal 47 2 5 5 4 2" xfId="42404" xr:uid="{00000000-0005-0000-0000-0000E39E0000}"/>
    <cellStyle name="Normal 47 2 5 5 5" xfId="36395" xr:uid="{00000000-0005-0000-0000-0000E49E0000}"/>
    <cellStyle name="Normal 47 2 5 6" xfId="15771" xr:uid="{00000000-0005-0000-0000-0000E59E0000}"/>
    <cellStyle name="Normal 47 2 5 6 2" xfId="27743" xr:uid="{00000000-0005-0000-0000-0000E69E0000}"/>
    <cellStyle name="Normal 47 2 5 6 2 2" xfId="49349" xr:uid="{00000000-0005-0000-0000-0000E79E0000}"/>
    <cellStyle name="Normal 47 2 5 6 3" xfId="21776" xr:uid="{00000000-0005-0000-0000-0000E89E0000}"/>
    <cellStyle name="Normal 47 2 5 6 3 2" xfId="43413" xr:uid="{00000000-0005-0000-0000-0000E99E0000}"/>
    <cellStyle name="Normal 47 2 5 6 4" xfId="37426" xr:uid="{00000000-0005-0000-0000-0000EA9E0000}"/>
    <cellStyle name="Normal 47 2 5 7" xfId="24758" xr:uid="{00000000-0005-0000-0000-0000EB9E0000}"/>
    <cellStyle name="Normal 47 2 5 7 2" xfId="46378" xr:uid="{00000000-0005-0000-0000-0000EC9E0000}"/>
    <cellStyle name="Normal 47 2 5 8" xfId="18791" xr:uid="{00000000-0005-0000-0000-0000ED9E0000}"/>
    <cellStyle name="Normal 47 2 5 8 2" xfId="40433" xr:uid="{00000000-0005-0000-0000-0000EE9E0000}"/>
    <cellStyle name="Normal 47 2 5 9" xfId="31604" xr:uid="{00000000-0005-0000-0000-0000EF9E0000}"/>
    <cellStyle name="Normal 47 2 6" xfId="7623" xr:uid="{00000000-0005-0000-0000-0000F09E0000}"/>
    <cellStyle name="Normal 47 2 6 2" xfId="13048" xr:uid="{00000000-0005-0000-0000-0000F19E0000}"/>
    <cellStyle name="Normal 47 2 6 2 2" xfId="14047" xr:uid="{00000000-0005-0000-0000-0000F29E0000}"/>
    <cellStyle name="Normal 47 2 6 2 2 2" xfId="17132" xr:uid="{00000000-0005-0000-0000-0000F39E0000}"/>
    <cellStyle name="Normal 47 2 6 2 2 2 2" xfId="29101" xr:uid="{00000000-0005-0000-0000-0000F49E0000}"/>
    <cellStyle name="Normal 47 2 6 2 2 2 2 2" xfId="50707" xr:uid="{00000000-0005-0000-0000-0000F59E0000}"/>
    <cellStyle name="Normal 47 2 6 2 2 2 3" xfId="23134" xr:uid="{00000000-0005-0000-0000-0000F69E0000}"/>
    <cellStyle name="Normal 47 2 6 2 2 2 3 2" xfId="44771" xr:uid="{00000000-0005-0000-0000-0000F79E0000}"/>
    <cellStyle name="Normal 47 2 6 2 2 2 4" xfId="38787" xr:uid="{00000000-0005-0000-0000-0000F89E0000}"/>
    <cellStyle name="Normal 47 2 6 2 2 3" xfId="26119" xr:uid="{00000000-0005-0000-0000-0000F99E0000}"/>
    <cellStyle name="Normal 47 2 6 2 2 3 2" xfId="47733" xr:uid="{00000000-0005-0000-0000-0000FA9E0000}"/>
    <cellStyle name="Normal 47 2 6 2 2 4" xfId="20152" xr:uid="{00000000-0005-0000-0000-0000FB9E0000}"/>
    <cellStyle name="Normal 47 2 6 2 2 4 2" xfId="41794" xr:uid="{00000000-0005-0000-0000-0000FC9E0000}"/>
    <cellStyle name="Normal 47 2 6 2 2 5" xfId="35784" xr:uid="{00000000-0005-0000-0000-0000FD9E0000}"/>
    <cellStyle name="Normal 47 2 6 2 3" xfId="15021" xr:uid="{00000000-0005-0000-0000-0000FE9E0000}"/>
    <cellStyle name="Normal 47 2 6 2 3 2" xfId="18106" xr:uid="{00000000-0005-0000-0000-0000FF9E0000}"/>
    <cellStyle name="Normal 47 2 6 2 3 2 2" xfId="30073" xr:uid="{00000000-0005-0000-0000-0000009F0000}"/>
    <cellStyle name="Normal 47 2 6 2 3 2 2 2" xfId="51679" xr:uid="{00000000-0005-0000-0000-0000019F0000}"/>
    <cellStyle name="Normal 47 2 6 2 3 2 3" xfId="24106" xr:uid="{00000000-0005-0000-0000-0000029F0000}"/>
    <cellStyle name="Normal 47 2 6 2 3 2 3 2" xfId="45743" xr:uid="{00000000-0005-0000-0000-0000039F0000}"/>
    <cellStyle name="Normal 47 2 6 2 3 2 4" xfId="39761" xr:uid="{00000000-0005-0000-0000-0000049F0000}"/>
    <cellStyle name="Normal 47 2 6 2 3 3" xfId="27091" xr:uid="{00000000-0005-0000-0000-0000059F0000}"/>
    <cellStyle name="Normal 47 2 6 2 3 3 2" xfId="48705" xr:uid="{00000000-0005-0000-0000-0000069F0000}"/>
    <cellStyle name="Normal 47 2 6 2 3 4" xfId="21124" xr:uid="{00000000-0005-0000-0000-0000079F0000}"/>
    <cellStyle name="Normal 47 2 6 2 3 4 2" xfId="42766" xr:uid="{00000000-0005-0000-0000-0000089F0000}"/>
    <cellStyle name="Normal 47 2 6 2 3 5" xfId="36758" xr:uid="{00000000-0005-0000-0000-0000099F0000}"/>
    <cellStyle name="Normal 47 2 6 2 4" xfId="16155" xr:uid="{00000000-0005-0000-0000-00000A9F0000}"/>
    <cellStyle name="Normal 47 2 6 2 4 2" xfId="28125" xr:uid="{00000000-0005-0000-0000-00000B9F0000}"/>
    <cellStyle name="Normal 47 2 6 2 4 2 2" xfId="49731" xr:uid="{00000000-0005-0000-0000-00000C9F0000}"/>
    <cellStyle name="Normal 47 2 6 2 4 3" xfId="22158" xr:uid="{00000000-0005-0000-0000-00000D9F0000}"/>
    <cellStyle name="Normal 47 2 6 2 4 3 2" xfId="43795" xr:uid="{00000000-0005-0000-0000-00000E9F0000}"/>
    <cellStyle name="Normal 47 2 6 2 4 4" xfId="37810" xr:uid="{00000000-0005-0000-0000-00000F9F0000}"/>
    <cellStyle name="Normal 47 2 6 2 5" xfId="25143" xr:uid="{00000000-0005-0000-0000-0000109F0000}"/>
    <cellStyle name="Normal 47 2 6 2 5 2" xfId="46760" xr:uid="{00000000-0005-0000-0000-0000119F0000}"/>
    <cellStyle name="Normal 47 2 6 2 6" xfId="19176" xr:uid="{00000000-0005-0000-0000-0000129F0000}"/>
    <cellStyle name="Normal 47 2 6 2 6 2" xfId="40818" xr:uid="{00000000-0005-0000-0000-0000139F0000}"/>
    <cellStyle name="Normal 47 2 6 2 7" xfId="34804" xr:uid="{00000000-0005-0000-0000-0000149F0000}"/>
    <cellStyle name="Normal 47 2 6 3" xfId="13368" xr:uid="{00000000-0005-0000-0000-0000159F0000}"/>
    <cellStyle name="Normal 47 2 6 3 2" xfId="14367" xr:uid="{00000000-0005-0000-0000-0000169F0000}"/>
    <cellStyle name="Normal 47 2 6 3 2 2" xfId="17452" xr:uid="{00000000-0005-0000-0000-0000179F0000}"/>
    <cellStyle name="Normal 47 2 6 3 2 2 2" xfId="29421" xr:uid="{00000000-0005-0000-0000-0000189F0000}"/>
    <cellStyle name="Normal 47 2 6 3 2 2 2 2" xfId="51027" xr:uid="{00000000-0005-0000-0000-0000199F0000}"/>
    <cellStyle name="Normal 47 2 6 3 2 2 3" xfId="23454" xr:uid="{00000000-0005-0000-0000-00001A9F0000}"/>
    <cellStyle name="Normal 47 2 6 3 2 2 3 2" xfId="45091" xr:uid="{00000000-0005-0000-0000-00001B9F0000}"/>
    <cellStyle name="Normal 47 2 6 3 2 2 4" xfId="39107" xr:uid="{00000000-0005-0000-0000-00001C9F0000}"/>
    <cellStyle name="Normal 47 2 6 3 2 3" xfId="26439" xr:uid="{00000000-0005-0000-0000-00001D9F0000}"/>
    <cellStyle name="Normal 47 2 6 3 2 3 2" xfId="48053" xr:uid="{00000000-0005-0000-0000-00001E9F0000}"/>
    <cellStyle name="Normal 47 2 6 3 2 4" xfId="20472" xr:uid="{00000000-0005-0000-0000-00001F9F0000}"/>
    <cellStyle name="Normal 47 2 6 3 2 4 2" xfId="42114" xr:uid="{00000000-0005-0000-0000-0000209F0000}"/>
    <cellStyle name="Normal 47 2 6 3 2 5" xfId="36104" xr:uid="{00000000-0005-0000-0000-0000219F0000}"/>
    <cellStyle name="Normal 47 2 6 3 3" xfId="15341" xr:uid="{00000000-0005-0000-0000-0000229F0000}"/>
    <cellStyle name="Normal 47 2 6 3 3 2" xfId="18426" xr:uid="{00000000-0005-0000-0000-0000239F0000}"/>
    <cellStyle name="Normal 47 2 6 3 3 2 2" xfId="30393" xr:uid="{00000000-0005-0000-0000-0000249F0000}"/>
    <cellStyle name="Normal 47 2 6 3 3 2 2 2" xfId="51999" xr:uid="{00000000-0005-0000-0000-0000259F0000}"/>
    <cellStyle name="Normal 47 2 6 3 3 2 3" xfId="24426" xr:uid="{00000000-0005-0000-0000-0000269F0000}"/>
    <cellStyle name="Normal 47 2 6 3 3 2 3 2" xfId="46063" xr:uid="{00000000-0005-0000-0000-0000279F0000}"/>
    <cellStyle name="Normal 47 2 6 3 3 2 4" xfId="40081" xr:uid="{00000000-0005-0000-0000-0000289F0000}"/>
    <cellStyle name="Normal 47 2 6 3 3 3" xfId="27411" xr:uid="{00000000-0005-0000-0000-0000299F0000}"/>
    <cellStyle name="Normal 47 2 6 3 3 3 2" xfId="49025" xr:uid="{00000000-0005-0000-0000-00002A9F0000}"/>
    <cellStyle name="Normal 47 2 6 3 3 4" xfId="21444" xr:uid="{00000000-0005-0000-0000-00002B9F0000}"/>
    <cellStyle name="Normal 47 2 6 3 3 4 2" xfId="43086" xr:uid="{00000000-0005-0000-0000-00002C9F0000}"/>
    <cellStyle name="Normal 47 2 6 3 3 5" xfId="37078" xr:uid="{00000000-0005-0000-0000-00002D9F0000}"/>
    <cellStyle name="Normal 47 2 6 3 4" xfId="16475" xr:uid="{00000000-0005-0000-0000-00002E9F0000}"/>
    <cellStyle name="Normal 47 2 6 3 4 2" xfId="28445" xr:uid="{00000000-0005-0000-0000-00002F9F0000}"/>
    <cellStyle name="Normal 47 2 6 3 4 2 2" xfId="50051" xr:uid="{00000000-0005-0000-0000-0000309F0000}"/>
    <cellStyle name="Normal 47 2 6 3 4 3" xfId="22478" xr:uid="{00000000-0005-0000-0000-0000319F0000}"/>
    <cellStyle name="Normal 47 2 6 3 4 3 2" xfId="44115" xr:uid="{00000000-0005-0000-0000-0000329F0000}"/>
    <cellStyle name="Normal 47 2 6 3 4 4" xfId="38130" xr:uid="{00000000-0005-0000-0000-0000339F0000}"/>
    <cellStyle name="Normal 47 2 6 3 5" xfId="25463" xr:uid="{00000000-0005-0000-0000-0000349F0000}"/>
    <cellStyle name="Normal 47 2 6 3 5 2" xfId="47080" xr:uid="{00000000-0005-0000-0000-0000359F0000}"/>
    <cellStyle name="Normal 47 2 6 3 6" xfId="19496" xr:uid="{00000000-0005-0000-0000-0000369F0000}"/>
    <cellStyle name="Normal 47 2 6 3 6 2" xfId="41138" xr:uid="{00000000-0005-0000-0000-0000379F0000}"/>
    <cellStyle name="Normal 47 2 6 3 7" xfId="35124" xr:uid="{00000000-0005-0000-0000-0000389F0000}"/>
    <cellStyle name="Normal 47 2 6 4" xfId="13726" xr:uid="{00000000-0005-0000-0000-0000399F0000}"/>
    <cellStyle name="Normal 47 2 6 4 2" xfId="16812" xr:uid="{00000000-0005-0000-0000-00003A9F0000}"/>
    <cellStyle name="Normal 47 2 6 4 2 2" xfId="28781" xr:uid="{00000000-0005-0000-0000-00003B9F0000}"/>
    <cellStyle name="Normal 47 2 6 4 2 2 2" xfId="50387" xr:uid="{00000000-0005-0000-0000-00003C9F0000}"/>
    <cellStyle name="Normal 47 2 6 4 2 3" xfId="22814" xr:uid="{00000000-0005-0000-0000-00003D9F0000}"/>
    <cellStyle name="Normal 47 2 6 4 2 3 2" xfId="44451" xr:uid="{00000000-0005-0000-0000-00003E9F0000}"/>
    <cellStyle name="Normal 47 2 6 4 2 4" xfId="38467" xr:uid="{00000000-0005-0000-0000-00003F9F0000}"/>
    <cellStyle name="Normal 47 2 6 4 3" xfId="25799" xr:uid="{00000000-0005-0000-0000-0000409F0000}"/>
    <cellStyle name="Normal 47 2 6 4 3 2" xfId="47413" xr:uid="{00000000-0005-0000-0000-0000419F0000}"/>
    <cellStyle name="Normal 47 2 6 4 4" xfId="19832" xr:uid="{00000000-0005-0000-0000-0000429F0000}"/>
    <cellStyle name="Normal 47 2 6 4 4 2" xfId="41474" xr:uid="{00000000-0005-0000-0000-0000439F0000}"/>
    <cellStyle name="Normal 47 2 6 4 5" xfId="35463" xr:uid="{00000000-0005-0000-0000-0000449F0000}"/>
    <cellStyle name="Normal 47 2 6 5" xfId="14700" xr:uid="{00000000-0005-0000-0000-0000459F0000}"/>
    <cellStyle name="Normal 47 2 6 5 2" xfId="17785" xr:uid="{00000000-0005-0000-0000-0000469F0000}"/>
    <cellStyle name="Normal 47 2 6 5 2 2" xfId="29753" xr:uid="{00000000-0005-0000-0000-0000479F0000}"/>
    <cellStyle name="Normal 47 2 6 5 2 2 2" xfId="51359" xr:uid="{00000000-0005-0000-0000-0000489F0000}"/>
    <cellStyle name="Normal 47 2 6 5 2 3" xfId="23786" xr:uid="{00000000-0005-0000-0000-0000499F0000}"/>
    <cellStyle name="Normal 47 2 6 5 2 3 2" xfId="45423" xr:uid="{00000000-0005-0000-0000-00004A9F0000}"/>
    <cellStyle name="Normal 47 2 6 5 2 4" xfId="39440" xr:uid="{00000000-0005-0000-0000-00004B9F0000}"/>
    <cellStyle name="Normal 47 2 6 5 3" xfId="26771" xr:uid="{00000000-0005-0000-0000-00004C9F0000}"/>
    <cellStyle name="Normal 47 2 6 5 3 2" xfId="48385" xr:uid="{00000000-0005-0000-0000-00004D9F0000}"/>
    <cellStyle name="Normal 47 2 6 5 4" xfId="20804" xr:uid="{00000000-0005-0000-0000-00004E9F0000}"/>
    <cellStyle name="Normal 47 2 6 5 4 2" xfId="42446" xr:uid="{00000000-0005-0000-0000-00004F9F0000}"/>
    <cellStyle name="Normal 47 2 6 5 5" xfId="36437" xr:uid="{00000000-0005-0000-0000-0000509F0000}"/>
    <cellStyle name="Normal 47 2 6 6" xfId="15813" xr:uid="{00000000-0005-0000-0000-0000519F0000}"/>
    <cellStyle name="Normal 47 2 6 6 2" xfId="27785" xr:uid="{00000000-0005-0000-0000-0000529F0000}"/>
    <cellStyle name="Normal 47 2 6 6 2 2" xfId="49391" xr:uid="{00000000-0005-0000-0000-0000539F0000}"/>
    <cellStyle name="Normal 47 2 6 6 3" xfId="21818" xr:uid="{00000000-0005-0000-0000-0000549F0000}"/>
    <cellStyle name="Normal 47 2 6 6 3 2" xfId="43455" xr:uid="{00000000-0005-0000-0000-0000559F0000}"/>
    <cellStyle name="Normal 47 2 6 6 4" xfId="37468" xr:uid="{00000000-0005-0000-0000-0000569F0000}"/>
    <cellStyle name="Normal 47 2 6 7" xfId="24800" xr:uid="{00000000-0005-0000-0000-0000579F0000}"/>
    <cellStyle name="Normal 47 2 6 7 2" xfId="46420" xr:uid="{00000000-0005-0000-0000-0000589F0000}"/>
    <cellStyle name="Normal 47 2 6 8" xfId="18833" xr:uid="{00000000-0005-0000-0000-0000599F0000}"/>
    <cellStyle name="Normal 47 2 6 8 2" xfId="40475" xr:uid="{00000000-0005-0000-0000-00005A9F0000}"/>
    <cellStyle name="Normal 47 2 6 9" xfId="31715" xr:uid="{00000000-0005-0000-0000-00005B9F0000}"/>
    <cellStyle name="Normal 47 2 7" xfId="8233" xr:uid="{00000000-0005-0000-0000-00005C9F0000}"/>
    <cellStyle name="Normal 47 2 7 2" xfId="13132" xr:uid="{00000000-0005-0000-0000-00005D9F0000}"/>
    <cellStyle name="Normal 47 2 7 2 2" xfId="14131" xr:uid="{00000000-0005-0000-0000-00005E9F0000}"/>
    <cellStyle name="Normal 47 2 7 2 2 2" xfId="17216" xr:uid="{00000000-0005-0000-0000-00005F9F0000}"/>
    <cellStyle name="Normal 47 2 7 2 2 2 2" xfId="29185" xr:uid="{00000000-0005-0000-0000-0000609F0000}"/>
    <cellStyle name="Normal 47 2 7 2 2 2 2 2" xfId="50791" xr:uid="{00000000-0005-0000-0000-0000619F0000}"/>
    <cellStyle name="Normal 47 2 7 2 2 2 3" xfId="23218" xr:uid="{00000000-0005-0000-0000-0000629F0000}"/>
    <cellStyle name="Normal 47 2 7 2 2 2 3 2" xfId="44855" xr:uid="{00000000-0005-0000-0000-0000639F0000}"/>
    <cellStyle name="Normal 47 2 7 2 2 2 4" xfId="38871" xr:uid="{00000000-0005-0000-0000-0000649F0000}"/>
    <cellStyle name="Normal 47 2 7 2 2 3" xfId="26203" xr:uid="{00000000-0005-0000-0000-0000659F0000}"/>
    <cellStyle name="Normal 47 2 7 2 2 3 2" xfId="47817" xr:uid="{00000000-0005-0000-0000-0000669F0000}"/>
    <cellStyle name="Normal 47 2 7 2 2 4" xfId="20236" xr:uid="{00000000-0005-0000-0000-0000679F0000}"/>
    <cellStyle name="Normal 47 2 7 2 2 4 2" xfId="41878" xr:uid="{00000000-0005-0000-0000-0000689F0000}"/>
    <cellStyle name="Normal 47 2 7 2 2 5" xfId="35868" xr:uid="{00000000-0005-0000-0000-0000699F0000}"/>
    <cellStyle name="Normal 47 2 7 2 3" xfId="15105" xr:uid="{00000000-0005-0000-0000-00006A9F0000}"/>
    <cellStyle name="Normal 47 2 7 2 3 2" xfId="18190" xr:uid="{00000000-0005-0000-0000-00006B9F0000}"/>
    <cellStyle name="Normal 47 2 7 2 3 2 2" xfId="30157" xr:uid="{00000000-0005-0000-0000-00006C9F0000}"/>
    <cellStyle name="Normal 47 2 7 2 3 2 2 2" xfId="51763" xr:uid="{00000000-0005-0000-0000-00006D9F0000}"/>
    <cellStyle name="Normal 47 2 7 2 3 2 3" xfId="24190" xr:uid="{00000000-0005-0000-0000-00006E9F0000}"/>
    <cellStyle name="Normal 47 2 7 2 3 2 3 2" xfId="45827" xr:uid="{00000000-0005-0000-0000-00006F9F0000}"/>
    <cellStyle name="Normal 47 2 7 2 3 2 4" xfId="39845" xr:uid="{00000000-0005-0000-0000-0000709F0000}"/>
    <cellStyle name="Normal 47 2 7 2 3 3" xfId="27175" xr:uid="{00000000-0005-0000-0000-0000719F0000}"/>
    <cellStyle name="Normal 47 2 7 2 3 3 2" xfId="48789" xr:uid="{00000000-0005-0000-0000-0000729F0000}"/>
    <cellStyle name="Normal 47 2 7 2 3 4" xfId="21208" xr:uid="{00000000-0005-0000-0000-0000739F0000}"/>
    <cellStyle name="Normal 47 2 7 2 3 4 2" xfId="42850" xr:uid="{00000000-0005-0000-0000-0000749F0000}"/>
    <cellStyle name="Normal 47 2 7 2 3 5" xfId="36842" xr:uid="{00000000-0005-0000-0000-0000759F0000}"/>
    <cellStyle name="Normal 47 2 7 2 4" xfId="16239" xr:uid="{00000000-0005-0000-0000-0000769F0000}"/>
    <cellStyle name="Normal 47 2 7 2 4 2" xfId="28209" xr:uid="{00000000-0005-0000-0000-0000779F0000}"/>
    <cellStyle name="Normal 47 2 7 2 4 2 2" xfId="49815" xr:uid="{00000000-0005-0000-0000-0000789F0000}"/>
    <cellStyle name="Normal 47 2 7 2 4 3" xfId="22242" xr:uid="{00000000-0005-0000-0000-0000799F0000}"/>
    <cellStyle name="Normal 47 2 7 2 4 3 2" xfId="43879" xr:uid="{00000000-0005-0000-0000-00007A9F0000}"/>
    <cellStyle name="Normal 47 2 7 2 4 4" xfId="37894" xr:uid="{00000000-0005-0000-0000-00007B9F0000}"/>
    <cellStyle name="Normal 47 2 7 2 5" xfId="25227" xr:uid="{00000000-0005-0000-0000-00007C9F0000}"/>
    <cellStyle name="Normal 47 2 7 2 5 2" xfId="46844" xr:uid="{00000000-0005-0000-0000-00007D9F0000}"/>
    <cellStyle name="Normal 47 2 7 2 6" xfId="19260" xr:uid="{00000000-0005-0000-0000-00007E9F0000}"/>
    <cellStyle name="Normal 47 2 7 2 6 2" xfId="40902" xr:uid="{00000000-0005-0000-0000-00007F9F0000}"/>
    <cellStyle name="Normal 47 2 7 2 7" xfId="34888" xr:uid="{00000000-0005-0000-0000-0000809F0000}"/>
    <cellStyle name="Normal 47 2 7 3" xfId="13452" xr:uid="{00000000-0005-0000-0000-0000819F0000}"/>
    <cellStyle name="Normal 47 2 7 3 2" xfId="14451" xr:uid="{00000000-0005-0000-0000-0000829F0000}"/>
    <cellStyle name="Normal 47 2 7 3 2 2" xfId="17536" xr:uid="{00000000-0005-0000-0000-0000839F0000}"/>
    <cellStyle name="Normal 47 2 7 3 2 2 2" xfId="29505" xr:uid="{00000000-0005-0000-0000-0000849F0000}"/>
    <cellStyle name="Normal 47 2 7 3 2 2 2 2" xfId="51111" xr:uid="{00000000-0005-0000-0000-0000859F0000}"/>
    <cellStyle name="Normal 47 2 7 3 2 2 3" xfId="23538" xr:uid="{00000000-0005-0000-0000-0000869F0000}"/>
    <cellStyle name="Normal 47 2 7 3 2 2 3 2" xfId="45175" xr:uid="{00000000-0005-0000-0000-0000879F0000}"/>
    <cellStyle name="Normal 47 2 7 3 2 2 4" xfId="39191" xr:uid="{00000000-0005-0000-0000-0000889F0000}"/>
    <cellStyle name="Normal 47 2 7 3 2 3" xfId="26523" xr:uid="{00000000-0005-0000-0000-0000899F0000}"/>
    <cellStyle name="Normal 47 2 7 3 2 3 2" xfId="48137" xr:uid="{00000000-0005-0000-0000-00008A9F0000}"/>
    <cellStyle name="Normal 47 2 7 3 2 4" xfId="20556" xr:uid="{00000000-0005-0000-0000-00008B9F0000}"/>
    <cellStyle name="Normal 47 2 7 3 2 4 2" xfId="42198" xr:uid="{00000000-0005-0000-0000-00008C9F0000}"/>
    <cellStyle name="Normal 47 2 7 3 2 5" xfId="36188" xr:uid="{00000000-0005-0000-0000-00008D9F0000}"/>
    <cellStyle name="Normal 47 2 7 3 3" xfId="15425" xr:uid="{00000000-0005-0000-0000-00008E9F0000}"/>
    <cellStyle name="Normal 47 2 7 3 3 2" xfId="18510" xr:uid="{00000000-0005-0000-0000-00008F9F0000}"/>
    <cellStyle name="Normal 47 2 7 3 3 2 2" xfId="30477" xr:uid="{00000000-0005-0000-0000-0000909F0000}"/>
    <cellStyle name="Normal 47 2 7 3 3 2 2 2" xfId="52083" xr:uid="{00000000-0005-0000-0000-0000919F0000}"/>
    <cellStyle name="Normal 47 2 7 3 3 2 3" xfId="24510" xr:uid="{00000000-0005-0000-0000-0000929F0000}"/>
    <cellStyle name="Normal 47 2 7 3 3 2 3 2" xfId="46147" xr:uid="{00000000-0005-0000-0000-0000939F0000}"/>
    <cellStyle name="Normal 47 2 7 3 3 2 4" xfId="40165" xr:uid="{00000000-0005-0000-0000-0000949F0000}"/>
    <cellStyle name="Normal 47 2 7 3 3 3" xfId="27495" xr:uid="{00000000-0005-0000-0000-0000959F0000}"/>
    <cellStyle name="Normal 47 2 7 3 3 3 2" xfId="49109" xr:uid="{00000000-0005-0000-0000-0000969F0000}"/>
    <cellStyle name="Normal 47 2 7 3 3 4" xfId="21528" xr:uid="{00000000-0005-0000-0000-0000979F0000}"/>
    <cellStyle name="Normal 47 2 7 3 3 4 2" xfId="43170" xr:uid="{00000000-0005-0000-0000-0000989F0000}"/>
    <cellStyle name="Normal 47 2 7 3 3 5" xfId="37162" xr:uid="{00000000-0005-0000-0000-0000999F0000}"/>
    <cellStyle name="Normal 47 2 7 3 4" xfId="16559" xr:uid="{00000000-0005-0000-0000-00009A9F0000}"/>
    <cellStyle name="Normal 47 2 7 3 4 2" xfId="28529" xr:uid="{00000000-0005-0000-0000-00009B9F0000}"/>
    <cellStyle name="Normal 47 2 7 3 4 2 2" xfId="50135" xr:uid="{00000000-0005-0000-0000-00009C9F0000}"/>
    <cellStyle name="Normal 47 2 7 3 4 3" xfId="22562" xr:uid="{00000000-0005-0000-0000-00009D9F0000}"/>
    <cellStyle name="Normal 47 2 7 3 4 3 2" xfId="44199" xr:uid="{00000000-0005-0000-0000-00009E9F0000}"/>
    <cellStyle name="Normal 47 2 7 3 4 4" xfId="38214" xr:uid="{00000000-0005-0000-0000-00009F9F0000}"/>
    <cellStyle name="Normal 47 2 7 3 5" xfId="25547" xr:uid="{00000000-0005-0000-0000-0000A09F0000}"/>
    <cellStyle name="Normal 47 2 7 3 5 2" xfId="47164" xr:uid="{00000000-0005-0000-0000-0000A19F0000}"/>
    <cellStyle name="Normal 47 2 7 3 6" xfId="19580" xr:uid="{00000000-0005-0000-0000-0000A29F0000}"/>
    <cellStyle name="Normal 47 2 7 3 6 2" xfId="41222" xr:uid="{00000000-0005-0000-0000-0000A39F0000}"/>
    <cellStyle name="Normal 47 2 7 3 7" xfId="35208" xr:uid="{00000000-0005-0000-0000-0000A49F0000}"/>
    <cellStyle name="Normal 47 2 7 4" xfId="13810" xr:uid="{00000000-0005-0000-0000-0000A59F0000}"/>
    <cellStyle name="Normal 47 2 7 4 2" xfId="16896" xr:uid="{00000000-0005-0000-0000-0000A69F0000}"/>
    <cellStyle name="Normal 47 2 7 4 2 2" xfId="28865" xr:uid="{00000000-0005-0000-0000-0000A79F0000}"/>
    <cellStyle name="Normal 47 2 7 4 2 2 2" xfId="50471" xr:uid="{00000000-0005-0000-0000-0000A89F0000}"/>
    <cellStyle name="Normal 47 2 7 4 2 3" xfId="22898" xr:uid="{00000000-0005-0000-0000-0000A99F0000}"/>
    <cellStyle name="Normal 47 2 7 4 2 3 2" xfId="44535" xr:uid="{00000000-0005-0000-0000-0000AA9F0000}"/>
    <cellStyle name="Normal 47 2 7 4 2 4" xfId="38551" xr:uid="{00000000-0005-0000-0000-0000AB9F0000}"/>
    <cellStyle name="Normal 47 2 7 4 3" xfId="25883" xr:uid="{00000000-0005-0000-0000-0000AC9F0000}"/>
    <cellStyle name="Normal 47 2 7 4 3 2" xfId="47497" xr:uid="{00000000-0005-0000-0000-0000AD9F0000}"/>
    <cellStyle name="Normal 47 2 7 4 4" xfId="19916" xr:uid="{00000000-0005-0000-0000-0000AE9F0000}"/>
    <cellStyle name="Normal 47 2 7 4 4 2" xfId="41558" xr:uid="{00000000-0005-0000-0000-0000AF9F0000}"/>
    <cellStyle name="Normal 47 2 7 4 5" xfId="35547" xr:uid="{00000000-0005-0000-0000-0000B09F0000}"/>
    <cellStyle name="Normal 47 2 7 5" xfId="14784" xr:uid="{00000000-0005-0000-0000-0000B19F0000}"/>
    <cellStyle name="Normal 47 2 7 5 2" xfId="17869" xr:uid="{00000000-0005-0000-0000-0000B29F0000}"/>
    <cellStyle name="Normal 47 2 7 5 2 2" xfId="29837" xr:uid="{00000000-0005-0000-0000-0000B39F0000}"/>
    <cellStyle name="Normal 47 2 7 5 2 2 2" xfId="51443" xr:uid="{00000000-0005-0000-0000-0000B49F0000}"/>
    <cellStyle name="Normal 47 2 7 5 2 3" xfId="23870" xr:uid="{00000000-0005-0000-0000-0000B59F0000}"/>
    <cellStyle name="Normal 47 2 7 5 2 3 2" xfId="45507" xr:uid="{00000000-0005-0000-0000-0000B69F0000}"/>
    <cellStyle name="Normal 47 2 7 5 2 4" xfId="39524" xr:uid="{00000000-0005-0000-0000-0000B79F0000}"/>
    <cellStyle name="Normal 47 2 7 5 3" xfId="26855" xr:uid="{00000000-0005-0000-0000-0000B89F0000}"/>
    <cellStyle name="Normal 47 2 7 5 3 2" xfId="48469" xr:uid="{00000000-0005-0000-0000-0000B99F0000}"/>
    <cellStyle name="Normal 47 2 7 5 4" xfId="20888" xr:uid="{00000000-0005-0000-0000-0000BA9F0000}"/>
    <cellStyle name="Normal 47 2 7 5 4 2" xfId="42530" xr:uid="{00000000-0005-0000-0000-0000BB9F0000}"/>
    <cellStyle name="Normal 47 2 7 5 5" xfId="36521" xr:uid="{00000000-0005-0000-0000-0000BC9F0000}"/>
    <cellStyle name="Normal 47 2 7 6" xfId="15897" xr:uid="{00000000-0005-0000-0000-0000BD9F0000}"/>
    <cellStyle name="Normal 47 2 7 6 2" xfId="27869" xr:uid="{00000000-0005-0000-0000-0000BE9F0000}"/>
    <cellStyle name="Normal 47 2 7 6 2 2" xfId="49475" xr:uid="{00000000-0005-0000-0000-0000BF9F0000}"/>
    <cellStyle name="Normal 47 2 7 6 3" xfId="21902" xr:uid="{00000000-0005-0000-0000-0000C09F0000}"/>
    <cellStyle name="Normal 47 2 7 6 3 2" xfId="43539" xr:uid="{00000000-0005-0000-0000-0000C19F0000}"/>
    <cellStyle name="Normal 47 2 7 6 4" xfId="37552" xr:uid="{00000000-0005-0000-0000-0000C29F0000}"/>
    <cellStyle name="Normal 47 2 7 7" xfId="24884" xr:uid="{00000000-0005-0000-0000-0000C39F0000}"/>
    <cellStyle name="Normal 47 2 7 7 2" xfId="46504" xr:uid="{00000000-0005-0000-0000-0000C49F0000}"/>
    <cellStyle name="Normal 47 2 7 8" xfId="18917" xr:uid="{00000000-0005-0000-0000-0000C59F0000}"/>
    <cellStyle name="Normal 47 2 7 8 2" xfId="40559" xr:uid="{00000000-0005-0000-0000-0000C69F0000}"/>
    <cellStyle name="Normal 47 2 7 9" xfId="31887" xr:uid="{00000000-0005-0000-0000-0000C79F0000}"/>
    <cellStyle name="Normal 47 2 8" xfId="7805" xr:uid="{00000000-0005-0000-0000-0000C89F0000}"/>
    <cellStyle name="Normal 47 2 8 2" xfId="13069" xr:uid="{00000000-0005-0000-0000-0000C99F0000}"/>
    <cellStyle name="Normal 47 2 8 2 2" xfId="14068" xr:uid="{00000000-0005-0000-0000-0000CA9F0000}"/>
    <cellStyle name="Normal 47 2 8 2 2 2" xfId="17153" xr:uid="{00000000-0005-0000-0000-0000CB9F0000}"/>
    <cellStyle name="Normal 47 2 8 2 2 2 2" xfId="29122" xr:uid="{00000000-0005-0000-0000-0000CC9F0000}"/>
    <cellStyle name="Normal 47 2 8 2 2 2 2 2" xfId="50728" xr:uid="{00000000-0005-0000-0000-0000CD9F0000}"/>
    <cellStyle name="Normal 47 2 8 2 2 2 3" xfId="23155" xr:uid="{00000000-0005-0000-0000-0000CE9F0000}"/>
    <cellStyle name="Normal 47 2 8 2 2 2 3 2" xfId="44792" xr:uid="{00000000-0005-0000-0000-0000CF9F0000}"/>
    <cellStyle name="Normal 47 2 8 2 2 2 4" xfId="38808" xr:uid="{00000000-0005-0000-0000-0000D09F0000}"/>
    <cellStyle name="Normal 47 2 8 2 2 3" xfId="26140" xr:uid="{00000000-0005-0000-0000-0000D19F0000}"/>
    <cellStyle name="Normal 47 2 8 2 2 3 2" xfId="47754" xr:uid="{00000000-0005-0000-0000-0000D29F0000}"/>
    <cellStyle name="Normal 47 2 8 2 2 4" xfId="20173" xr:uid="{00000000-0005-0000-0000-0000D39F0000}"/>
    <cellStyle name="Normal 47 2 8 2 2 4 2" xfId="41815" xr:uid="{00000000-0005-0000-0000-0000D49F0000}"/>
    <cellStyle name="Normal 47 2 8 2 2 5" xfId="35805" xr:uid="{00000000-0005-0000-0000-0000D59F0000}"/>
    <cellStyle name="Normal 47 2 8 2 3" xfId="15042" xr:uid="{00000000-0005-0000-0000-0000D69F0000}"/>
    <cellStyle name="Normal 47 2 8 2 3 2" xfId="18127" xr:uid="{00000000-0005-0000-0000-0000D79F0000}"/>
    <cellStyle name="Normal 47 2 8 2 3 2 2" xfId="30094" xr:uid="{00000000-0005-0000-0000-0000D89F0000}"/>
    <cellStyle name="Normal 47 2 8 2 3 2 2 2" xfId="51700" xr:uid="{00000000-0005-0000-0000-0000D99F0000}"/>
    <cellStyle name="Normal 47 2 8 2 3 2 3" xfId="24127" xr:uid="{00000000-0005-0000-0000-0000DA9F0000}"/>
    <cellStyle name="Normal 47 2 8 2 3 2 3 2" xfId="45764" xr:uid="{00000000-0005-0000-0000-0000DB9F0000}"/>
    <cellStyle name="Normal 47 2 8 2 3 2 4" xfId="39782" xr:uid="{00000000-0005-0000-0000-0000DC9F0000}"/>
    <cellStyle name="Normal 47 2 8 2 3 3" xfId="27112" xr:uid="{00000000-0005-0000-0000-0000DD9F0000}"/>
    <cellStyle name="Normal 47 2 8 2 3 3 2" xfId="48726" xr:uid="{00000000-0005-0000-0000-0000DE9F0000}"/>
    <cellStyle name="Normal 47 2 8 2 3 4" xfId="21145" xr:uid="{00000000-0005-0000-0000-0000DF9F0000}"/>
    <cellStyle name="Normal 47 2 8 2 3 4 2" xfId="42787" xr:uid="{00000000-0005-0000-0000-0000E09F0000}"/>
    <cellStyle name="Normal 47 2 8 2 3 5" xfId="36779" xr:uid="{00000000-0005-0000-0000-0000E19F0000}"/>
    <cellStyle name="Normal 47 2 8 2 4" xfId="16176" xr:uid="{00000000-0005-0000-0000-0000E29F0000}"/>
    <cellStyle name="Normal 47 2 8 2 4 2" xfId="28146" xr:uid="{00000000-0005-0000-0000-0000E39F0000}"/>
    <cellStyle name="Normal 47 2 8 2 4 2 2" xfId="49752" xr:uid="{00000000-0005-0000-0000-0000E49F0000}"/>
    <cellStyle name="Normal 47 2 8 2 4 3" xfId="22179" xr:uid="{00000000-0005-0000-0000-0000E59F0000}"/>
    <cellStyle name="Normal 47 2 8 2 4 3 2" xfId="43816" xr:uid="{00000000-0005-0000-0000-0000E69F0000}"/>
    <cellStyle name="Normal 47 2 8 2 4 4" xfId="37831" xr:uid="{00000000-0005-0000-0000-0000E79F0000}"/>
    <cellStyle name="Normal 47 2 8 2 5" xfId="25164" xr:uid="{00000000-0005-0000-0000-0000E89F0000}"/>
    <cellStyle name="Normal 47 2 8 2 5 2" xfId="46781" xr:uid="{00000000-0005-0000-0000-0000E99F0000}"/>
    <cellStyle name="Normal 47 2 8 2 6" xfId="19197" xr:uid="{00000000-0005-0000-0000-0000EA9F0000}"/>
    <cellStyle name="Normal 47 2 8 2 6 2" xfId="40839" xr:uid="{00000000-0005-0000-0000-0000EB9F0000}"/>
    <cellStyle name="Normal 47 2 8 2 7" xfId="34825" xr:uid="{00000000-0005-0000-0000-0000EC9F0000}"/>
    <cellStyle name="Normal 47 2 8 3" xfId="13389" xr:uid="{00000000-0005-0000-0000-0000ED9F0000}"/>
    <cellStyle name="Normal 47 2 8 3 2" xfId="14388" xr:uid="{00000000-0005-0000-0000-0000EE9F0000}"/>
    <cellStyle name="Normal 47 2 8 3 2 2" xfId="17473" xr:uid="{00000000-0005-0000-0000-0000EF9F0000}"/>
    <cellStyle name="Normal 47 2 8 3 2 2 2" xfId="29442" xr:uid="{00000000-0005-0000-0000-0000F09F0000}"/>
    <cellStyle name="Normal 47 2 8 3 2 2 2 2" xfId="51048" xr:uid="{00000000-0005-0000-0000-0000F19F0000}"/>
    <cellStyle name="Normal 47 2 8 3 2 2 3" xfId="23475" xr:uid="{00000000-0005-0000-0000-0000F29F0000}"/>
    <cellStyle name="Normal 47 2 8 3 2 2 3 2" xfId="45112" xr:uid="{00000000-0005-0000-0000-0000F39F0000}"/>
    <cellStyle name="Normal 47 2 8 3 2 2 4" xfId="39128" xr:uid="{00000000-0005-0000-0000-0000F49F0000}"/>
    <cellStyle name="Normal 47 2 8 3 2 3" xfId="26460" xr:uid="{00000000-0005-0000-0000-0000F59F0000}"/>
    <cellStyle name="Normal 47 2 8 3 2 3 2" xfId="48074" xr:uid="{00000000-0005-0000-0000-0000F69F0000}"/>
    <cellStyle name="Normal 47 2 8 3 2 4" xfId="20493" xr:uid="{00000000-0005-0000-0000-0000F79F0000}"/>
    <cellStyle name="Normal 47 2 8 3 2 4 2" xfId="42135" xr:uid="{00000000-0005-0000-0000-0000F89F0000}"/>
    <cellStyle name="Normal 47 2 8 3 2 5" xfId="36125" xr:uid="{00000000-0005-0000-0000-0000F99F0000}"/>
    <cellStyle name="Normal 47 2 8 3 3" xfId="15362" xr:uid="{00000000-0005-0000-0000-0000FA9F0000}"/>
    <cellStyle name="Normal 47 2 8 3 3 2" xfId="18447" xr:uid="{00000000-0005-0000-0000-0000FB9F0000}"/>
    <cellStyle name="Normal 47 2 8 3 3 2 2" xfId="30414" xr:uid="{00000000-0005-0000-0000-0000FC9F0000}"/>
    <cellStyle name="Normal 47 2 8 3 3 2 2 2" xfId="52020" xr:uid="{00000000-0005-0000-0000-0000FD9F0000}"/>
    <cellStyle name="Normal 47 2 8 3 3 2 3" xfId="24447" xr:uid="{00000000-0005-0000-0000-0000FE9F0000}"/>
    <cellStyle name="Normal 47 2 8 3 3 2 3 2" xfId="46084" xr:uid="{00000000-0005-0000-0000-0000FF9F0000}"/>
    <cellStyle name="Normal 47 2 8 3 3 2 4" xfId="40102" xr:uid="{00000000-0005-0000-0000-000000A00000}"/>
    <cellStyle name="Normal 47 2 8 3 3 3" xfId="27432" xr:uid="{00000000-0005-0000-0000-000001A00000}"/>
    <cellStyle name="Normal 47 2 8 3 3 3 2" xfId="49046" xr:uid="{00000000-0005-0000-0000-000002A00000}"/>
    <cellStyle name="Normal 47 2 8 3 3 4" xfId="21465" xr:uid="{00000000-0005-0000-0000-000003A00000}"/>
    <cellStyle name="Normal 47 2 8 3 3 4 2" xfId="43107" xr:uid="{00000000-0005-0000-0000-000004A00000}"/>
    <cellStyle name="Normal 47 2 8 3 3 5" xfId="37099" xr:uid="{00000000-0005-0000-0000-000005A00000}"/>
    <cellStyle name="Normal 47 2 8 3 4" xfId="16496" xr:uid="{00000000-0005-0000-0000-000006A00000}"/>
    <cellStyle name="Normal 47 2 8 3 4 2" xfId="28466" xr:uid="{00000000-0005-0000-0000-000007A00000}"/>
    <cellStyle name="Normal 47 2 8 3 4 2 2" xfId="50072" xr:uid="{00000000-0005-0000-0000-000008A00000}"/>
    <cellStyle name="Normal 47 2 8 3 4 3" xfId="22499" xr:uid="{00000000-0005-0000-0000-000009A00000}"/>
    <cellStyle name="Normal 47 2 8 3 4 3 2" xfId="44136" xr:uid="{00000000-0005-0000-0000-00000AA00000}"/>
    <cellStyle name="Normal 47 2 8 3 4 4" xfId="38151" xr:uid="{00000000-0005-0000-0000-00000BA00000}"/>
    <cellStyle name="Normal 47 2 8 3 5" xfId="25484" xr:uid="{00000000-0005-0000-0000-00000CA00000}"/>
    <cellStyle name="Normal 47 2 8 3 5 2" xfId="47101" xr:uid="{00000000-0005-0000-0000-00000DA00000}"/>
    <cellStyle name="Normal 47 2 8 3 6" xfId="19517" xr:uid="{00000000-0005-0000-0000-00000EA00000}"/>
    <cellStyle name="Normal 47 2 8 3 6 2" xfId="41159" xr:uid="{00000000-0005-0000-0000-00000FA00000}"/>
    <cellStyle name="Normal 47 2 8 3 7" xfId="35145" xr:uid="{00000000-0005-0000-0000-000010A00000}"/>
    <cellStyle name="Normal 47 2 8 4" xfId="13747" xr:uid="{00000000-0005-0000-0000-000011A00000}"/>
    <cellStyle name="Normal 47 2 8 4 2" xfId="16833" xr:uid="{00000000-0005-0000-0000-000012A00000}"/>
    <cellStyle name="Normal 47 2 8 4 2 2" xfId="28802" xr:uid="{00000000-0005-0000-0000-000013A00000}"/>
    <cellStyle name="Normal 47 2 8 4 2 2 2" xfId="50408" xr:uid="{00000000-0005-0000-0000-000014A00000}"/>
    <cellStyle name="Normal 47 2 8 4 2 3" xfId="22835" xr:uid="{00000000-0005-0000-0000-000015A00000}"/>
    <cellStyle name="Normal 47 2 8 4 2 3 2" xfId="44472" xr:uid="{00000000-0005-0000-0000-000016A00000}"/>
    <cellStyle name="Normal 47 2 8 4 2 4" xfId="38488" xr:uid="{00000000-0005-0000-0000-000017A00000}"/>
    <cellStyle name="Normal 47 2 8 4 3" xfId="25820" xr:uid="{00000000-0005-0000-0000-000018A00000}"/>
    <cellStyle name="Normal 47 2 8 4 3 2" xfId="47434" xr:uid="{00000000-0005-0000-0000-000019A00000}"/>
    <cellStyle name="Normal 47 2 8 4 4" xfId="19853" xr:uid="{00000000-0005-0000-0000-00001AA00000}"/>
    <cellStyle name="Normal 47 2 8 4 4 2" xfId="41495" xr:uid="{00000000-0005-0000-0000-00001BA00000}"/>
    <cellStyle name="Normal 47 2 8 4 5" xfId="35484" xr:uid="{00000000-0005-0000-0000-00001CA00000}"/>
    <cellStyle name="Normal 47 2 8 5" xfId="14721" xr:uid="{00000000-0005-0000-0000-00001DA00000}"/>
    <cellStyle name="Normal 47 2 8 5 2" xfId="17806" xr:uid="{00000000-0005-0000-0000-00001EA00000}"/>
    <cellStyle name="Normal 47 2 8 5 2 2" xfId="29774" xr:uid="{00000000-0005-0000-0000-00001FA00000}"/>
    <cellStyle name="Normal 47 2 8 5 2 2 2" xfId="51380" xr:uid="{00000000-0005-0000-0000-000020A00000}"/>
    <cellStyle name="Normal 47 2 8 5 2 3" xfId="23807" xr:uid="{00000000-0005-0000-0000-000021A00000}"/>
    <cellStyle name="Normal 47 2 8 5 2 3 2" xfId="45444" xr:uid="{00000000-0005-0000-0000-000022A00000}"/>
    <cellStyle name="Normal 47 2 8 5 2 4" xfId="39461" xr:uid="{00000000-0005-0000-0000-000023A00000}"/>
    <cellStyle name="Normal 47 2 8 5 3" xfId="26792" xr:uid="{00000000-0005-0000-0000-000024A00000}"/>
    <cellStyle name="Normal 47 2 8 5 3 2" xfId="48406" xr:uid="{00000000-0005-0000-0000-000025A00000}"/>
    <cellStyle name="Normal 47 2 8 5 4" xfId="20825" xr:uid="{00000000-0005-0000-0000-000026A00000}"/>
    <cellStyle name="Normal 47 2 8 5 4 2" xfId="42467" xr:uid="{00000000-0005-0000-0000-000027A00000}"/>
    <cellStyle name="Normal 47 2 8 5 5" xfId="36458" xr:uid="{00000000-0005-0000-0000-000028A00000}"/>
    <cellStyle name="Normal 47 2 8 6" xfId="15834" xr:uid="{00000000-0005-0000-0000-000029A00000}"/>
    <cellStyle name="Normal 47 2 8 6 2" xfId="27806" xr:uid="{00000000-0005-0000-0000-00002AA00000}"/>
    <cellStyle name="Normal 47 2 8 6 2 2" xfId="49412" xr:uid="{00000000-0005-0000-0000-00002BA00000}"/>
    <cellStyle name="Normal 47 2 8 6 3" xfId="21839" xr:uid="{00000000-0005-0000-0000-00002CA00000}"/>
    <cellStyle name="Normal 47 2 8 6 3 2" xfId="43476" xr:uid="{00000000-0005-0000-0000-00002DA00000}"/>
    <cellStyle name="Normal 47 2 8 6 4" xfId="37489" xr:uid="{00000000-0005-0000-0000-00002EA00000}"/>
    <cellStyle name="Normal 47 2 8 7" xfId="24821" xr:uid="{00000000-0005-0000-0000-00002FA00000}"/>
    <cellStyle name="Normal 47 2 8 7 2" xfId="46441" xr:uid="{00000000-0005-0000-0000-000030A00000}"/>
    <cellStyle name="Normal 47 2 8 8" xfId="18854" xr:uid="{00000000-0005-0000-0000-000031A00000}"/>
    <cellStyle name="Normal 47 2 8 8 2" xfId="40496" xr:uid="{00000000-0005-0000-0000-000032A00000}"/>
    <cellStyle name="Normal 47 2 8 9" xfId="31781" xr:uid="{00000000-0005-0000-0000-000033A00000}"/>
    <cellStyle name="Normal 47 20" xfId="5750" xr:uid="{00000000-0005-0000-0000-000034A00000}"/>
    <cellStyle name="Normal 47 20 10" xfId="13595" xr:uid="{00000000-0005-0000-0000-000035A00000}"/>
    <cellStyle name="Normal 47 20 10 2" xfId="16681" xr:uid="{00000000-0005-0000-0000-000036A00000}"/>
    <cellStyle name="Normal 47 20 10 2 2" xfId="28651" xr:uid="{00000000-0005-0000-0000-000037A00000}"/>
    <cellStyle name="Normal 47 20 10 2 2 2" xfId="50257" xr:uid="{00000000-0005-0000-0000-000038A00000}"/>
    <cellStyle name="Normal 47 20 10 2 3" xfId="22684" xr:uid="{00000000-0005-0000-0000-000039A00000}"/>
    <cellStyle name="Normal 47 20 10 2 3 2" xfId="44321" xr:uid="{00000000-0005-0000-0000-00003AA00000}"/>
    <cellStyle name="Normal 47 20 10 2 4" xfId="38336" xr:uid="{00000000-0005-0000-0000-00003BA00000}"/>
    <cellStyle name="Normal 47 20 10 3" xfId="25669" xr:uid="{00000000-0005-0000-0000-00003CA00000}"/>
    <cellStyle name="Normal 47 20 10 3 2" xfId="47283" xr:uid="{00000000-0005-0000-0000-00003DA00000}"/>
    <cellStyle name="Normal 47 20 10 4" xfId="19702" xr:uid="{00000000-0005-0000-0000-00003EA00000}"/>
    <cellStyle name="Normal 47 20 10 4 2" xfId="41344" xr:uid="{00000000-0005-0000-0000-00003FA00000}"/>
    <cellStyle name="Normal 47 20 10 5" xfId="35332" xr:uid="{00000000-0005-0000-0000-000040A00000}"/>
    <cellStyle name="Normal 47 20 11" xfId="14570" xr:uid="{00000000-0005-0000-0000-000041A00000}"/>
    <cellStyle name="Normal 47 20 11 2" xfId="17655" xr:uid="{00000000-0005-0000-0000-000042A00000}"/>
    <cellStyle name="Normal 47 20 11 2 2" xfId="29623" xr:uid="{00000000-0005-0000-0000-000043A00000}"/>
    <cellStyle name="Normal 47 20 11 2 2 2" xfId="51229" xr:uid="{00000000-0005-0000-0000-000044A00000}"/>
    <cellStyle name="Normal 47 20 11 2 3" xfId="23656" xr:uid="{00000000-0005-0000-0000-000045A00000}"/>
    <cellStyle name="Normal 47 20 11 2 3 2" xfId="45293" xr:uid="{00000000-0005-0000-0000-000046A00000}"/>
    <cellStyle name="Normal 47 20 11 2 4" xfId="39310" xr:uid="{00000000-0005-0000-0000-000047A00000}"/>
    <cellStyle name="Normal 47 20 11 3" xfId="26641" xr:uid="{00000000-0005-0000-0000-000048A00000}"/>
    <cellStyle name="Normal 47 20 11 3 2" xfId="48255" xr:uid="{00000000-0005-0000-0000-000049A00000}"/>
    <cellStyle name="Normal 47 20 11 4" xfId="20674" xr:uid="{00000000-0005-0000-0000-00004AA00000}"/>
    <cellStyle name="Normal 47 20 11 4 2" xfId="42316" xr:uid="{00000000-0005-0000-0000-00004BA00000}"/>
    <cellStyle name="Normal 47 20 11 5" xfId="36307" xr:uid="{00000000-0005-0000-0000-00004CA00000}"/>
    <cellStyle name="Normal 47 20 12" xfId="15683" xr:uid="{00000000-0005-0000-0000-00004DA00000}"/>
    <cellStyle name="Normal 47 20 12 2" xfId="27655" xr:uid="{00000000-0005-0000-0000-00004EA00000}"/>
    <cellStyle name="Normal 47 20 12 2 2" xfId="49261" xr:uid="{00000000-0005-0000-0000-00004FA00000}"/>
    <cellStyle name="Normal 47 20 12 3" xfId="21688" xr:uid="{00000000-0005-0000-0000-000050A00000}"/>
    <cellStyle name="Normal 47 20 12 3 2" xfId="43325" xr:uid="{00000000-0005-0000-0000-000051A00000}"/>
    <cellStyle name="Normal 47 20 12 4" xfId="37338" xr:uid="{00000000-0005-0000-0000-000052A00000}"/>
    <cellStyle name="Normal 47 20 13" xfId="24670" xr:uid="{00000000-0005-0000-0000-000053A00000}"/>
    <cellStyle name="Normal 47 20 13 2" xfId="46290" xr:uid="{00000000-0005-0000-0000-000054A00000}"/>
    <cellStyle name="Normal 47 20 14" xfId="18703" xr:uid="{00000000-0005-0000-0000-000055A00000}"/>
    <cellStyle name="Normal 47 20 14 2" xfId="40345" xr:uid="{00000000-0005-0000-0000-000056A00000}"/>
    <cellStyle name="Normal 47 20 15" xfId="31268" xr:uid="{00000000-0005-0000-0000-000057A00000}"/>
    <cellStyle name="Normal 47 20 2" xfId="7317" xr:uid="{00000000-0005-0000-0000-000058A00000}"/>
    <cellStyle name="Normal 47 20 2 2" xfId="13007" xr:uid="{00000000-0005-0000-0000-000059A00000}"/>
    <cellStyle name="Normal 47 20 2 2 2" xfId="14006" xr:uid="{00000000-0005-0000-0000-00005AA00000}"/>
    <cellStyle name="Normal 47 20 2 2 2 2" xfId="17091" xr:uid="{00000000-0005-0000-0000-00005BA00000}"/>
    <cellStyle name="Normal 47 20 2 2 2 2 2" xfId="29060" xr:uid="{00000000-0005-0000-0000-00005CA00000}"/>
    <cellStyle name="Normal 47 20 2 2 2 2 2 2" xfId="50666" xr:uid="{00000000-0005-0000-0000-00005DA00000}"/>
    <cellStyle name="Normal 47 20 2 2 2 2 3" xfId="23093" xr:uid="{00000000-0005-0000-0000-00005EA00000}"/>
    <cellStyle name="Normal 47 20 2 2 2 2 3 2" xfId="44730" xr:uid="{00000000-0005-0000-0000-00005FA00000}"/>
    <cellStyle name="Normal 47 20 2 2 2 2 4" xfId="38746" xr:uid="{00000000-0005-0000-0000-000060A00000}"/>
    <cellStyle name="Normal 47 20 2 2 2 3" xfId="26078" xr:uid="{00000000-0005-0000-0000-000061A00000}"/>
    <cellStyle name="Normal 47 20 2 2 2 3 2" xfId="47692" xr:uid="{00000000-0005-0000-0000-000062A00000}"/>
    <cellStyle name="Normal 47 20 2 2 2 4" xfId="20111" xr:uid="{00000000-0005-0000-0000-000063A00000}"/>
    <cellStyle name="Normal 47 20 2 2 2 4 2" xfId="41753" xr:uid="{00000000-0005-0000-0000-000064A00000}"/>
    <cellStyle name="Normal 47 20 2 2 2 5" xfId="35743" xr:uid="{00000000-0005-0000-0000-000065A00000}"/>
    <cellStyle name="Normal 47 20 2 2 3" xfId="14980" xr:uid="{00000000-0005-0000-0000-000066A00000}"/>
    <cellStyle name="Normal 47 20 2 2 3 2" xfId="18065" xr:uid="{00000000-0005-0000-0000-000067A00000}"/>
    <cellStyle name="Normal 47 20 2 2 3 2 2" xfId="30032" xr:uid="{00000000-0005-0000-0000-000068A00000}"/>
    <cellStyle name="Normal 47 20 2 2 3 2 2 2" xfId="51638" xr:uid="{00000000-0005-0000-0000-000069A00000}"/>
    <cellStyle name="Normal 47 20 2 2 3 2 3" xfId="24065" xr:uid="{00000000-0005-0000-0000-00006AA00000}"/>
    <cellStyle name="Normal 47 20 2 2 3 2 3 2" xfId="45702" xr:uid="{00000000-0005-0000-0000-00006BA00000}"/>
    <cellStyle name="Normal 47 20 2 2 3 2 4" xfId="39720" xr:uid="{00000000-0005-0000-0000-00006CA00000}"/>
    <cellStyle name="Normal 47 20 2 2 3 3" xfId="27050" xr:uid="{00000000-0005-0000-0000-00006DA00000}"/>
    <cellStyle name="Normal 47 20 2 2 3 3 2" xfId="48664" xr:uid="{00000000-0005-0000-0000-00006EA00000}"/>
    <cellStyle name="Normal 47 20 2 2 3 4" xfId="21083" xr:uid="{00000000-0005-0000-0000-00006FA00000}"/>
    <cellStyle name="Normal 47 20 2 2 3 4 2" xfId="42725" xr:uid="{00000000-0005-0000-0000-000070A00000}"/>
    <cellStyle name="Normal 47 20 2 2 3 5" xfId="36717" xr:uid="{00000000-0005-0000-0000-000071A00000}"/>
    <cellStyle name="Normal 47 20 2 2 4" xfId="16114" xr:uid="{00000000-0005-0000-0000-000072A00000}"/>
    <cellStyle name="Normal 47 20 2 2 4 2" xfId="28084" xr:uid="{00000000-0005-0000-0000-000073A00000}"/>
    <cellStyle name="Normal 47 20 2 2 4 2 2" xfId="49690" xr:uid="{00000000-0005-0000-0000-000074A00000}"/>
    <cellStyle name="Normal 47 20 2 2 4 3" xfId="22117" xr:uid="{00000000-0005-0000-0000-000075A00000}"/>
    <cellStyle name="Normal 47 20 2 2 4 3 2" xfId="43754" xr:uid="{00000000-0005-0000-0000-000076A00000}"/>
    <cellStyle name="Normal 47 20 2 2 4 4" xfId="37769" xr:uid="{00000000-0005-0000-0000-000077A00000}"/>
    <cellStyle name="Normal 47 20 2 2 5" xfId="25102" xr:uid="{00000000-0005-0000-0000-000078A00000}"/>
    <cellStyle name="Normal 47 20 2 2 5 2" xfId="46719" xr:uid="{00000000-0005-0000-0000-000079A00000}"/>
    <cellStyle name="Normal 47 20 2 2 6" xfId="19135" xr:uid="{00000000-0005-0000-0000-00007AA00000}"/>
    <cellStyle name="Normal 47 20 2 2 6 2" xfId="40777" xr:uid="{00000000-0005-0000-0000-00007BA00000}"/>
    <cellStyle name="Normal 47 20 2 2 7" xfId="34763" xr:uid="{00000000-0005-0000-0000-00007CA00000}"/>
    <cellStyle name="Normal 47 20 2 3" xfId="13327" xr:uid="{00000000-0005-0000-0000-00007DA00000}"/>
    <cellStyle name="Normal 47 20 2 3 2" xfId="14326" xr:uid="{00000000-0005-0000-0000-00007EA00000}"/>
    <cellStyle name="Normal 47 20 2 3 2 2" xfId="17411" xr:uid="{00000000-0005-0000-0000-00007FA00000}"/>
    <cellStyle name="Normal 47 20 2 3 2 2 2" xfId="29380" xr:uid="{00000000-0005-0000-0000-000080A00000}"/>
    <cellStyle name="Normal 47 20 2 3 2 2 2 2" xfId="50986" xr:uid="{00000000-0005-0000-0000-000081A00000}"/>
    <cellStyle name="Normal 47 20 2 3 2 2 3" xfId="23413" xr:uid="{00000000-0005-0000-0000-000082A00000}"/>
    <cellStyle name="Normal 47 20 2 3 2 2 3 2" xfId="45050" xr:uid="{00000000-0005-0000-0000-000083A00000}"/>
    <cellStyle name="Normal 47 20 2 3 2 2 4" xfId="39066" xr:uid="{00000000-0005-0000-0000-000084A00000}"/>
    <cellStyle name="Normal 47 20 2 3 2 3" xfId="26398" xr:uid="{00000000-0005-0000-0000-000085A00000}"/>
    <cellStyle name="Normal 47 20 2 3 2 3 2" xfId="48012" xr:uid="{00000000-0005-0000-0000-000086A00000}"/>
    <cellStyle name="Normal 47 20 2 3 2 4" xfId="20431" xr:uid="{00000000-0005-0000-0000-000087A00000}"/>
    <cellStyle name="Normal 47 20 2 3 2 4 2" xfId="42073" xr:uid="{00000000-0005-0000-0000-000088A00000}"/>
    <cellStyle name="Normal 47 20 2 3 2 5" xfId="36063" xr:uid="{00000000-0005-0000-0000-000089A00000}"/>
    <cellStyle name="Normal 47 20 2 3 3" xfId="15300" xr:uid="{00000000-0005-0000-0000-00008AA00000}"/>
    <cellStyle name="Normal 47 20 2 3 3 2" xfId="18385" xr:uid="{00000000-0005-0000-0000-00008BA00000}"/>
    <cellStyle name="Normal 47 20 2 3 3 2 2" xfId="30352" xr:uid="{00000000-0005-0000-0000-00008CA00000}"/>
    <cellStyle name="Normal 47 20 2 3 3 2 2 2" xfId="51958" xr:uid="{00000000-0005-0000-0000-00008DA00000}"/>
    <cellStyle name="Normal 47 20 2 3 3 2 3" xfId="24385" xr:uid="{00000000-0005-0000-0000-00008EA00000}"/>
    <cellStyle name="Normal 47 20 2 3 3 2 3 2" xfId="46022" xr:uid="{00000000-0005-0000-0000-00008FA00000}"/>
    <cellStyle name="Normal 47 20 2 3 3 2 4" xfId="40040" xr:uid="{00000000-0005-0000-0000-000090A00000}"/>
    <cellStyle name="Normal 47 20 2 3 3 3" xfId="27370" xr:uid="{00000000-0005-0000-0000-000091A00000}"/>
    <cellStyle name="Normal 47 20 2 3 3 3 2" xfId="48984" xr:uid="{00000000-0005-0000-0000-000092A00000}"/>
    <cellStyle name="Normal 47 20 2 3 3 4" xfId="21403" xr:uid="{00000000-0005-0000-0000-000093A00000}"/>
    <cellStyle name="Normal 47 20 2 3 3 4 2" xfId="43045" xr:uid="{00000000-0005-0000-0000-000094A00000}"/>
    <cellStyle name="Normal 47 20 2 3 3 5" xfId="37037" xr:uid="{00000000-0005-0000-0000-000095A00000}"/>
    <cellStyle name="Normal 47 20 2 3 4" xfId="16434" xr:uid="{00000000-0005-0000-0000-000096A00000}"/>
    <cellStyle name="Normal 47 20 2 3 4 2" xfId="28404" xr:uid="{00000000-0005-0000-0000-000097A00000}"/>
    <cellStyle name="Normal 47 20 2 3 4 2 2" xfId="50010" xr:uid="{00000000-0005-0000-0000-000098A00000}"/>
    <cellStyle name="Normal 47 20 2 3 4 3" xfId="22437" xr:uid="{00000000-0005-0000-0000-000099A00000}"/>
    <cellStyle name="Normal 47 20 2 3 4 3 2" xfId="44074" xr:uid="{00000000-0005-0000-0000-00009AA00000}"/>
    <cellStyle name="Normal 47 20 2 3 4 4" xfId="38089" xr:uid="{00000000-0005-0000-0000-00009BA00000}"/>
    <cellStyle name="Normal 47 20 2 3 5" xfId="25422" xr:uid="{00000000-0005-0000-0000-00009CA00000}"/>
    <cellStyle name="Normal 47 20 2 3 5 2" xfId="47039" xr:uid="{00000000-0005-0000-0000-00009DA00000}"/>
    <cellStyle name="Normal 47 20 2 3 6" xfId="19455" xr:uid="{00000000-0005-0000-0000-00009EA00000}"/>
    <cellStyle name="Normal 47 20 2 3 6 2" xfId="41097" xr:uid="{00000000-0005-0000-0000-00009FA00000}"/>
    <cellStyle name="Normal 47 20 2 3 7" xfId="35083" xr:uid="{00000000-0005-0000-0000-0000A0A00000}"/>
    <cellStyle name="Normal 47 20 2 4" xfId="13685" xr:uid="{00000000-0005-0000-0000-0000A1A00000}"/>
    <cellStyle name="Normal 47 20 2 4 2" xfId="16771" xr:uid="{00000000-0005-0000-0000-0000A2A00000}"/>
    <cellStyle name="Normal 47 20 2 4 2 2" xfId="28740" xr:uid="{00000000-0005-0000-0000-0000A3A00000}"/>
    <cellStyle name="Normal 47 20 2 4 2 2 2" xfId="50346" xr:uid="{00000000-0005-0000-0000-0000A4A00000}"/>
    <cellStyle name="Normal 47 20 2 4 2 3" xfId="22773" xr:uid="{00000000-0005-0000-0000-0000A5A00000}"/>
    <cellStyle name="Normal 47 20 2 4 2 3 2" xfId="44410" xr:uid="{00000000-0005-0000-0000-0000A6A00000}"/>
    <cellStyle name="Normal 47 20 2 4 2 4" xfId="38426" xr:uid="{00000000-0005-0000-0000-0000A7A00000}"/>
    <cellStyle name="Normal 47 20 2 4 3" xfId="25758" xr:uid="{00000000-0005-0000-0000-0000A8A00000}"/>
    <cellStyle name="Normal 47 20 2 4 3 2" xfId="47372" xr:uid="{00000000-0005-0000-0000-0000A9A00000}"/>
    <cellStyle name="Normal 47 20 2 4 4" xfId="19791" xr:uid="{00000000-0005-0000-0000-0000AAA00000}"/>
    <cellStyle name="Normal 47 20 2 4 4 2" xfId="41433" xr:uid="{00000000-0005-0000-0000-0000ABA00000}"/>
    <cellStyle name="Normal 47 20 2 4 5" xfId="35422" xr:uid="{00000000-0005-0000-0000-0000ACA00000}"/>
    <cellStyle name="Normal 47 20 2 5" xfId="14659" xr:uid="{00000000-0005-0000-0000-0000ADA00000}"/>
    <cellStyle name="Normal 47 20 2 5 2" xfId="17744" xr:uid="{00000000-0005-0000-0000-0000AEA00000}"/>
    <cellStyle name="Normal 47 20 2 5 2 2" xfId="29712" xr:uid="{00000000-0005-0000-0000-0000AFA00000}"/>
    <cellStyle name="Normal 47 20 2 5 2 2 2" xfId="51318" xr:uid="{00000000-0005-0000-0000-0000B0A00000}"/>
    <cellStyle name="Normal 47 20 2 5 2 3" xfId="23745" xr:uid="{00000000-0005-0000-0000-0000B1A00000}"/>
    <cellStyle name="Normal 47 20 2 5 2 3 2" xfId="45382" xr:uid="{00000000-0005-0000-0000-0000B2A00000}"/>
    <cellStyle name="Normal 47 20 2 5 2 4" xfId="39399" xr:uid="{00000000-0005-0000-0000-0000B3A00000}"/>
    <cellStyle name="Normal 47 20 2 5 3" xfId="26730" xr:uid="{00000000-0005-0000-0000-0000B4A00000}"/>
    <cellStyle name="Normal 47 20 2 5 3 2" xfId="48344" xr:uid="{00000000-0005-0000-0000-0000B5A00000}"/>
    <cellStyle name="Normal 47 20 2 5 4" xfId="20763" xr:uid="{00000000-0005-0000-0000-0000B6A00000}"/>
    <cellStyle name="Normal 47 20 2 5 4 2" xfId="42405" xr:uid="{00000000-0005-0000-0000-0000B7A00000}"/>
    <cellStyle name="Normal 47 20 2 5 5" xfId="36396" xr:uid="{00000000-0005-0000-0000-0000B8A00000}"/>
    <cellStyle name="Normal 47 20 2 6" xfId="15772" xr:uid="{00000000-0005-0000-0000-0000B9A00000}"/>
    <cellStyle name="Normal 47 20 2 6 2" xfId="27744" xr:uid="{00000000-0005-0000-0000-0000BAA00000}"/>
    <cellStyle name="Normal 47 20 2 6 2 2" xfId="49350" xr:uid="{00000000-0005-0000-0000-0000BBA00000}"/>
    <cellStyle name="Normal 47 20 2 6 3" xfId="21777" xr:uid="{00000000-0005-0000-0000-0000BCA00000}"/>
    <cellStyle name="Normal 47 20 2 6 3 2" xfId="43414" xr:uid="{00000000-0005-0000-0000-0000BDA00000}"/>
    <cellStyle name="Normal 47 20 2 6 4" xfId="37427" xr:uid="{00000000-0005-0000-0000-0000BEA00000}"/>
    <cellStyle name="Normal 47 20 2 7" xfId="24759" xr:uid="{00000000-0005-0000-0000-0000BFA00000}"/>
    <cellStyle name="Normal 47 20 2 7 2" xfId="46379" xr:uid="{00000000-0005-0000-0000-0000C0A00000}"/>
    <cellStyle name="Normal 47 20 2 8" xfId="18792" xr:uid="{00000000-0005-0000-0000-0000C1A00000}"/>
    <cellStyle name="Normal 47 20 2 8 2" xfId="40434" xr:uid="{00000000-0005-0000-0000-0000C2A00000}"/>
    <cellStyle name="Normal 47 20 2 9" xfId="31605" xr:uid="{00000000-0005-0000-0000-0000C3A00000}"/>
    <cellStyle name="Normal 47 20 3" xfId="7020" xr:uid="{00000000-0005-0000-0000-0000C4A00000}"/>
    <cellStyle name="Normal 47 20 3 2" xfId="12963" xr:uid="{00000000-0005-0000-0000-0000C5A00000}"/>
    <cellStyle name="Normal 47 20 3 2 2" xfId="13962" xr:uid="{00000000-0005-0000-0000-0000C6A00000}"/>
    <cellStyle name="Normal 47 20 3 2 2 2" xfId="17047" xr:uid="{00000000-0005-0000-0000-0000C7A00000}"/>
    <cellStyle name="Normal 47 20 3 2 2 2 2" xfId="29016" xr:uid="{00000000-0005-0000-0000-0000C8A00000}"/>
    <cellStyle name="Normal 47 20 3 2 2 2 2 2" xfId="50622" xr:uid="{00000000-0005-0000-0000-0000C9A00000}"/>
    <cellStyle name="Normal 47 20 3 2 2 2 3" xfId="23049" xr:uid="{00000000-0005-0000-0000-0000CAA00000}"/>
    <cellStyle name="Normal 47 20 3 2 2 2 3 2" xfId="44686" xr:uid="{00000000-0005-0000-0000-0000CBA00000}"/>
    <cellStyle name="Normal 47 20 3 2 2 2 4" xfId="38702" xr:uid="{00000000-0005-0000-0000-0000CCA00000}"/>
    <cellStyle name="Normal 47 20 3 2 2 3" xfId="26034" xr:uid="{00000000-0005-0000-0000-0000CDA00000}"/>
    <cellStyle name="Normal 47 20 3 2 2 3 2" xfId="47648" xr:uid="{00000000-0005-0000-0000-0000CEA00000}"/>
    <cellStyle name="Normal 47 20 3 2 2 4" xfId="20067" xr:uid="{00000000-0005-0000-0000-0000CFA00000}"/>
    <cellStyle name="Normal 47 20 3 2 2 4 2" xfId="41709" xr:uid="{00000000-0005-0000-0000-0000D0A00000}"/>
    <cellStyle name="Normal 47 20 3 2 2 5" xfId="35699" xr:uid="{00000000-0005-0000-0000-0000D1A00000}"/>
    <cellStyle name="Normal 47 20 3 2 3" xfId="14936" xr:uid="{00000000-0005-0000-0000-0000D2A00000}"/>
    <cellStyle name="Normal 47 20 3 2 3 2" xfId="18021" xr:uid="{00000000-0005-0000-0000-0000D3A00000}"/>
    <cellStyle name="Normal 47 20 3 2 3 2 2" xfId="29988" xr:uid="{00000000-0005-0000-0000-0000D4A00000}"/>
    <cellStyle name="Normal 47 20 3 2 3 2 2 2" xfId="51594" xr:uid="{00000000-0005-0000-0000-0000D5A00000}"/>
    <cellStyle name="Normal 47 20 3 2 3 2 3" xfId="24021" xr:uid="{00000000-0005-0000-0000-0000D6A00000}"/>
    <cellStyle name="Normal 47 20 3 2 3 2 3 2" xfId="45658" xr:uid="{00000000-0005-0000-0000-0000D7A00000}"/>
    <cellStyle name="Normal 47 20 3 2 3 2 4" xfId="39676" xr:uid="{00000000-0005-0000-0000-0000D8A00000}"/>
    <cellStyle name="Normal 47 20 3 2 3 3" xfId="27006" xr:uid="{00000000-0005-0000-0000-0000D9A00000}"/>
    <cellStyle name="Normal 47 20 3 2 3 3 2" xfId="48620" xr:uid="{00000000-0005-0000-0000-0000DAA00000}"/>
    <cellStyle name="Normal 47 20 3 2 3 4" xfId="21039" xr:uid="{00000000-0005-0000-0000-0000DBA00000}"/>
    <cellStyle name="Normal 47 20 3 2 3 4 2" xfId="42681" xr:uid="{00000000-0005-0000-0000-0000DCA00000}"/>
    <cellStyle name="Normal 47 20 3 2 3 5" xfId="36673" xr:uid="{00000000-0005-0000-0000-0000DDA00000}"/>
    <cellStyle name="Normal 47 20 3 2 4" xfId="16070" xr:uid="{00000000-0005-0000-0000-0000DEA00000}"/>
    <cellStyle name="Normal 47 20 3 2 4 2" xfId="28040" xr:uid="{00000000-0005-0000-0000-0000DFA00000}"/>
    <cellStyle name="Normal 47 20 3 2 4 2 2" xfId="49646" xr:uid="{00000000-0005-0000-0000-0000E0A00000}"/>
    <cellStyle name="Normal 47 20 3 2 4 3" xfId="22073" xr:uid="{00000000-0005-0000-0000-0000E1A00000}"/>
    <cellStyle name="Normal 47 20 3 2 4 3 2" xfId="43710" xr:uid="{00000000-0005-0000-0000-0000E2A00000}"/>
    <cellStyle name="Normal 47 20 3 2 4 4" xfId="37725" xr:uid="{00000000-0005-0000-0000-0000E3A00000}"/>
    <cellStyle name="Normal 47 20 3 2 5" xfId="25058" xr:uid="{00000000-0005-0000-0000-0000E4A00000}"/>
    <cellStyle name="Normal 47 20 3 2 5 2" xfId="46675" xr:uid="{00000000-0005-0000-0000-0000E5A00000}"/>
    <cellStyle name="Normal 47 20 3 2 6" xfId="19091" xr:uid="{00000000-0005-0000-0000-0000E6A00000}"/>
    <cellStyle name="Normal 47 20 3 2 6 2" xfId="40733" xr:uid="{00000000-0005-0000-0000-0000E7A00000}"/>
    <cellStyle name="Normal 47 20 3 2 7" xfId="34719" xr:uid="{00000000-0005-0000-0000-0000E8A00000}"/>
    <cellStyle name="Normal 47 20 3 3" xfId="13283" xr:uid="{00000000-0005-0000-0000-0000E9A00000}"/>
    <cellStyle name="Normal 47 20 3 3 2" xfId="14282" xr:uid="{00000000-0005-0000-0000-0000EAA00000}"/>
    <cellStyle name="Normal 47 20 3 3 2 2" xfId="17367" xr:uid="{00000000-0005-0000-0000-0000EBA00000}"/>
    <cellStyle name="Normal 47 20 3 3 2 2 2" xfId="29336" xr:uid="{00000000-0005-0000-0000-0000ECA00000}"/>
    <cellStyle name="Normal 47 20 3 3 2 2 2 2" xfId="50942" xr:uid="{00000000-0005-0000-0000-0000EDA00000}"/>
    <cellStyle name="Normal 47 20 3 3 2 2 3" xfId="23369" xr:uid="{00000000-0005-0000-0000-0000EEA00000}"/>
    <cellStyle name="Normal 47 20 3 3 2 2 3 2" xfId="45006" xr:uid="{00000000-0005-0000-0000-0000EFA00000}"/>
    <cellStyle name="Normal 47 20 3 3 2 2 4" xfId="39022" xr:uid="{00000000-0005-0000-0000-0000F0A00000}"/>
    <cellStyle name="Normal 47 20 3 3 2 3" xfId="26354" xr:uid="{00000000-0005-0000-0000-0000F1A00000}"/>
    <cellStyle name="Normal 47 20 3 3 2 3 2" xfId="47968" xr:uid="{00000000-0005-0000-0000-0000F2A00000}"/>
    <cellStyle name="Normal 47 20 3 3 2 4" xfId="20387" xr:uid="{00000000-0005-0000-0000-0000F3A00000}"/>
    <cellStyle name="Normal 47 20 3 3 2 4 2" xfId="42029" xr:uid="{00000000-0005-0000-0000-0000F4A00000}"/>
    <cellStyle name="Normal 47 20 3 3 2 5" xfId="36019" xr:uid="{00000000-0005-0000-0000-0000F5A00000}"/>
    <cellStyle name="Normal 47 20 3 3 3" xfId="15256" xr:uid="{00000000-0005-0000-0000-0000F6A00000}"/>
    <cellStyle name="Normal 47 20 3 3 3 2" xfId="18341" xr:uid="{00000000-0005-0000-0000-0000F7A00000}"/>
    <cellStyle name="Normal 47 20 3 3 3 2 2" xfId="30308" xr:uid="{00000000-0005-0000-0000-0000F8A00000}"/>
    <cellStyle name="Normal 47 20 3 3 3 2 2 2" xfId="51914" xr:uid="{00000000-0005-0000-0000-0000F9A00000}"/>
    <cellStyle name="Normal 47 20 3 3 3 2 3" xfId="24341" xr:uid="{00000000-0005-0000-0000-0000FAA00000}"/>
    <cellStyle name="Normal 47 20 3 3 3 2 3 2" xfId="45978" xr:uid="{00000000-0005-0000-0000-0000FBA00000}"/>
    <cellStyle name="Normal 47 20 3 3 3 2 4" xfId="39996" xr:uid="{00000000-0005-0000-0000-0000FCA00000}"/>
    <cellStyle name="Normal 47 20 3 3 3 3" xfId="27326" xr:uid="{00000000-0005-0000-0000-0000FDA00000}"/>
    <cellStyle name="Normal 47 20 3 3 3 3 2" xfId="48940" xr:uid="{00000000-0005-0000-0000-0000FEA00000}"/>
    <cellStyle name="Normal 47 20 3 3 3 4" xfId="21359" xr:uid="{00000000-0005-0000-0000-0000FFA00000}"/>
    <cellStyle name="Normal 47 20 3 3 3 4 2" xfId="43001" xr:uid="{00000000-0005-0000-0000-000000A10000}"/>
    <cellStyle name="Normal 47 20 3 3 3 5" xfId="36993" xr:uid="{00000000-0005-0000-0000-000001A10000}"/>
    <cellStyle name="Normal 47 20 3 3 4" xfId="16390" xr:uid="{00000000-0005-0000-0000-000002A10000}"/>
    <cellStyle name="Normal 47 20 3 3 4 2" xfId="28360" xr:uid="{00000000-0005-0000-0000-000003A10000}"/>
    <cellStyle name="Normal 47 20 3 3 4 2 2" xfId="49966" xr:uid="{00000000-0005-0000-0000-000004A10000}"/>
    <cellStyle name="Normal 47 20 3 3 4 3" xfId="22393" xr:uid="{00000000-0005-0000-0000-000005A10000}"/>
    <cellStyle name="Normal 47 20 3 3 4 3 2" xfId="44030" xr:uid="{00000000-0005-0000-0000-000006A10000}"/>
    <cellStyle name="Normal 47 20 3 3 4 4" xfId="38045" xr:uid="{00000000-0005-0000-0000-000007A10000}"/>
    <cellStyle name="Normal 47 20 3 3 5" xfId="25378" xr:uid="{00000000-0005-0000-0000-000008A10000}"/>
    <cellStyle name="Normal 47 20 3 3 5 2" xfId="46995" xr:uid="{00000000-0005-0000-0000-000009A10000}"/>
    <cellStyle name="Normal 47 20 3 3 6" xfId="19411" xr:uid="{00000000-0005-0000-0000-00000AA10000}"/>
    <cellStyle name="Normal 47 20 3 3 6 2" xfId="41053" xr:uid="{00000000-0005-0000-0000-00000BA10000}"/>
    <cellStyle name="Normal 47 20 3 3 7" xfId="35039" xr:uid="{00000000-0005-0000-0000-00000CA10000}"/>
    <cellStyle name="Normal 47 20 3 4" xfId="13641" xr:uid="{00000000-0005-0000-0000-00000DA10000}"/>
    <cellStyle name="Normal 47 20 3 4 2" xfId="16727" xr:uid="{00000000-0005-0000-0000-00000EA10000}"/>
    <cellStyle name="Normal 47 20 3 4 2 2" xfId="28696" xr:uid="{00000000-0005-0000-0000-00000FA10000}"/>
    <cellStyle name="Normal 47 20 3 4 2 2 2" xfId="50302" xr:uid="{00000000-0005-0000-0000-000010A10000}"/>
    <cellStyle name="Normal 47 20 3 4 2 3" xfId="22729" xr:uid="{00000000-0005-0000-0000-000011A10000}"/>
    <cellStyle name="Normal 47 20 3 4 2 3 2" xfId="44366" xr:uid="{00000000-0005-0000-0000-000012A10000}"/>
    <cellStyle name="Normal 47 20 3 4 2 4" xfId="38382" xr:uid="{00000000-0005-0000-0000-000013A10000}"/>
    <cellStyle name="Normal 47 20 3 4 3" xfId="25714" xr:uid="{00000000-0005-0000-0000-000014A10000}"/>
    <cellStyle name="Normal 47 20 3 4 3 2" xfId="47328" xr:uid="{00000000-0005-0000-0000-000015A10000}"/>
    <cellStyle name="Normal 47 20 3 4 4" xfId="19747" xr:uid="{00000000-0005-0000-0000-000016A10000}"/>
    <cellStyle name="Normal 47 20 3 4 4 2" xfId="41389" xr:uid="{00000000-0005-0000-0000-000017A10000}"/>
    <cellStyle name="Normal 47 20 3 4 5" xfId="35378" xr:uid="{00000000-0005-0000-0000-000018A10000}"/>
    <cellStyle name="Normal 47 20 3 5" xfId="14615" xr:uid="{00000000-0005-0000-0000-000019A10000}"/>
    <cellStyle name="Normal 47 20 3 5 2" xfId="17700" xr:uid="{00000000-0005-0000-0000-00001AA10000}"/>
    <cellStyle name="Normal 47 20 3 5 2 2" xfId="29668" xr:uid="{00000000-0005-0000-0000-00001BA10000}"/>
    <cellStyle name="Normal 47 20 3 5 2 2 2" xfId="51274" xr:uid="{00000000-0005-0000-0000-00001CA10000}"/>
    <cellStyle name="Normal 47 20 3 5 2 3" xfId="23701" xr:uid="{00000000-0005-0000-0000-00001DA10000}"/>
    <cellStyle name="Normal 47 20 3 5 2 3 2" xfId="45338" xr:uid="{00000000-0005-0000-0000-00001EA10000}"/>
    <cellStyle name="Normal 47 20 3 5 2 4" xfId="39355" xr:uid="{00000000-0005-0000-0000-00001FA10000}"/>
    <cellStyle name="Normal 47 20 3 5 3" xfId="26686" xr:uid="{00000000-0005-0000-0000-000020A10000}"/>
    <cellStyle name="Normal 47 20 3 5 3 2" xfId="48300" xr:uid="{00000000-0005-0000-0000-000021A10000}"/>
    <cellStyle name="Normal 47 20 3 5 4" xfId="20719" xr:uid="{00000000-0005-0000-0000-000022A10000}"/>
    <cellStyle name="Normal 47 20 3 5 4 2" xfId="42361" xr:uid="{00000000-0005-0000-0000-000023A10000}"/>
    <cellStyle name="Normal 47 20 3 5 5" xfId="36352" xr:uid="{00000000-0005-0000-0000-000024A10000}"/>
    <cellStyle name="Normal 47 20 3 6" xfId="15728" xr:uid="{00000000-0005-0000-0000-000025A10000}"/>
    <cellStyle name="Normal 47 20 3 6 2" xfId="27700" xr:uid="{00000000-0005-0000-0000-000026A10000}"/>
    <cellStyle name="Normal 47 20 3 6 2 2" xfId="49306" xr:uid="{00000000-0005-0000-0000-000027A10000}"/>
    <cellStyle name="Normal 47 20 3 6 3" xfId="21733" xr:uid="{00000000-0005-0000-0000-000028A10000}"/>
    <cellStyle name="Normal 47 20 3 6 3 2" xfId="43370" xr:uid="{00000000-0005-0000-0000-000029A10000}"/>
    <cellStyle name="Normal 47 20 3 6 4" xfId="37383" xr:uid="{00000000-0005-0000-0000-00002AA10000}"/>
    <cellStyle name="Normal 47 20 3 7" xfId="24715" xr:uid="{00000000-0005-0000-0000-00002BA10000}"/>
    <cellStyle name="Normal 47 20 3 7 2" xfId="46335" xr:uid="{00000000-0005-0000-0000-00002CA10000}"/>
    <cellStyle name="Normal 47 20 3 8" xfId="18748" xr:uid="{00000000-0005-0000-0000-00002DA10000}"/>
    <cellStyle name="Normal 47 20 3 8 2" xfId="40390" xr:uid="{00000000-0005-0000-0000-00002EA10000}"/>
    <cellStyle name="Normal 47 20 3 9" xfId="31448" xr:uid="{00000000-0005-0000-0000-00002FA10000}"/>
    <cellStyle name="Normal 47 20 4" xfId="7624" xr:uid="{00000000-0005-0000-0000-000030A10000}"/>
    <cellStyle name="Normal 47 20 4 2" xfId="13049" xr:uid="{00000000-0005-0000-0000-000031A10000}"/>
    <cellStyle name="Normal 47 20 4 2 2" xfId="14048" xr:uid="{00000000-0005-0000-0000-000032A10000}"/>
    <cellStyle name="Normal 47 20 4 2 2 2" xfId="17133" xr:uid="{00000000-0005-0000-0000-000033A10000}"/>
    <cellStyle name="Normal 47 20 4 2 2 2 2" xfId="29102" xr:uid="{00000000-0005-0000-0000-000034A10000}"/>
    <cellStyle name="Normal 47 20 4 2 2 2 2 2" xfId="50708" xr:uid="{00000000-0005-0000-0000-000035A10000}"/>
    <cellStyle name="Normal 47 20 4 2 2 2 3" xfId="23135" xr:uid="{00000000-0005-0000-0000-000036A10000}"/>
    <cellStyle name="Normal 47 20 4 2 2 2 3 2" xfId="44772" xr:uid="{00000000-0005-0000-0000-000037A10000}"/>
    <cellStyle name="Normal 47 20 4 2 2 2 4" xfId="38788" xr:uid="{00000000-0005-0000-0000-000038A10000}"/>
    <cellStyle name="Normal 47 20 4 2 2 3" xfId="26120" xr:uid="{00000000-0005-0000-0000-000039A10000}"/>
    <cellStyle name="Normal 47 20 4 2 2 3 2" xfId="47734" xr:uid="{00000000-0005-0000-0000-00003AA10000}"/>
    <cellStyle name="Normal 47 20 4 2 2 4" xfId="20153" xr:uid="{00000000-0005-0000-0000-00003BA10000}"/>
    <cellStyle name="Normal 47 20 4 2 2 4 2" xfId="41795" xr:uid="{00000000-0005-0000-0000-00003CA10000}"/>
    <cellStyle name="Normal 47 20 4 2 2 5" xfId="35785" xr:uid="{00000000-0005-0000-0000-00003DA10000}"/>
    <cellStyle name="Normal 47 20 4 2 3" xfId="15022" xr:uid="{00000000-0005-0000-0000-00003EA10000}"/>
    <cellStyle name="Normal 47 20 4 2 3 2" xfId="18107" xr:uid="{00000000-0005-0000-0000-00003FA10000}"/>
    <cellStyle name="Normal 47 20 4 2 3 2 2" xfId="30074" xr:uid="{00000000-0005-0000-0000-000040A10000}"/>
    <cellStyle name="Normal 47 20 4 2 3 2 2 2" xfId="51680" xr:uid="{00000000-0005-0000-0000-000041A10000}"/>
    <cellStyle name="Normal 47 20 4 2 3 2 3" xfId="24107" xr:uid="{00000000-0005-0000-0000-000042A10000}"/>
    <cellStyle name="Normal 47 20 4 2 3 2 3 2" xfId="45744" xr:uid="{00000000-0005-0000-0000-000043A10000}"/>
    <cellStyle name="Normal 47 20 4 2 3 2 4" xfId="39762" xr:uid="{00000000-0005-0000-0000-000044A10000}"/>
    <cellStyle name="Normal 47 20 4 2 3 3" xfId="27092" xr:uid="{00000000-0005-0000-0000-000045A10000}"/>
    <cellStyle name="Normal 47 20 4 2 3 3 2" xfId="48706" xr:uid="{00000000-0005-0000-0000-000046A10000}"/>
    <cellStyle name="Normal 47 20 4 2 3 4" xfId="21125" xr:uid="{00000000-0005-0000-0000-000047A10000}"/>
    <cellStyle name="Normal 47 20 4 2 3 4 2" xfId="42767" xr:uid="{00000000-0005-0000-0000-000048A10000}"/>
    <cellStyle name="Normal 47 20 4 2 3 5" xfId="36759" xr:uid="{00000000-0005-0000-0000-000049A10000}"/>
    <cellStyle name="Normal 47 20 4 2 4" xfId="16156" xr:uid="{00000000-0005-0000-0000-00004AA10000}"/>
    <cellStyle name="Normal 47 20 4 2 4 2" xfId="28126" xr:uid="{00000000-0005-0000-0000-00004BA10000}"/>
    <cellStyle name="Normal 47 20 4 2 4 2 2" xfId="49732" xr:uid="{00000000-0005-0000-0000-00004CA10000}"/>
    <cellStyle name="Normal 47 20 4 2 4 3" xfId="22159" xr:uid="{00000000-0005-0000-0000-00004DA10000}"/>
    <cellStyle name="Normal 47 20 4 2 4 3 2" xfId="43796" xr:uid="{00000000-0005-0000-0000-00004EA10000}"/>
    <cellStyle name="Normal 47 20 4 2 4 4" xfId="37811" xr:uid="{00000000-0005-0000-0000-00004FA10000}"/>
    <cellStyle name="Normal 47 20 4 2 5" xfId="25144" xr:uid="{00000000-0005-0000-0000-000050A10000}"/>
    <cellStyle name="Normal 47 20 4 2 5 2" xfId="46761" xr:uid="{00000000-0005-0000-0000-000051A10000}"/>
    <cellStyle name="Normal 47 20 4 2 6" xfId="19177" xr:uid="{00000000-0005-0000-0000-000052A10000}"/>
    <cellStyle name="Normal 47 20 4 2 6 2" xfId="40819" xr:uid="{00000000-0005-0000-0000-000053A10000}"/>
    <cellStyle name="Normal 47 20 4 2 7" xfId="34805" xr:uid="{00000000-0005-0000-0000-000054A10000}"/>
    <cellStyle name="Normal 47 20 4 3" xfId="13369" xr:uid="{00000000-0005-0000-0000-000055A10000}"/>
    <cellStyle name="Normal 47 20 4 3 2" xfId="14368" xr:uid="{00000000-0005-0000-0000-000056A10000}"/>
    <cellStyle name="Normal 47 20 4 3 2 2" xfId="17453" xr:uid="{00000000-0005-0000-0000-000057A10000}"/>
    <cellStyle name="Normal 47 20 4 3 2 2 2" xfId="29422" xr:uid="{00000000-0005-0000-0000-000058A10000}"/>
    <cellStyle name="Normal 47 20 4 3 2 2 2 2" xfId="51028" xr:uid="{00000000-0005-0000-0000-000059A10000}"/>
    <cellStyle name="Normal 47 20 4 3 2 2 3" xfId="23455" xr:uid="{00000000-0005-0000-0000-00005AA10000}"/>
    <cellStyle name="Normal 47 20 4 3 2 2 3 2" xfId="45092" xr:uid="{00000000-0005-0000-0000-00005BA10000}"/>
    <cellStyle name="Normal 47 20 4 3 2 2 4" xfId="39108" xr:uid="{00000000-0005-0000-0000-00005CA10000}"/>
    <cellStyle name="Normal 47 20 4 3 2 3" xfId="26440" xr:uid="{00000000-0005-0000-0000-00005DA10000}"/>
    <cellStyle name="Normal 47 20 4 3 2 3 2" xfId="48054" xr:uid="{00000000-0005-0000-0000-00005EA10000}"/>
    <cellStyle name="Normal 47 20 4 3 2 4" xfId="20473" xr:uid="{00000000-0005-0000-0000-00005FA10000}"/>
    <cellStyle name="Normal 47 20 4 3 2 4 2" xfId="42115" xr:uid="{00000000-0005-0000-0000-000060A10000}"/>
    <cellStyle name="Normal 47 20 4 3 2 5" xfId="36105" xr:uid="{00000000-0005-0000-0000-000061A10000}"/>
    <cellStyle name="Normal 47 20 4 3 3" xfId="15342" xr:uid="{00000000-0005-0000-0000-000062A10000}"/>
    <cellStyle name="Normal 47 20 4 3 3 2" xfId="18427" xr:uid="{00000000-0005-0000-0000-000063A10000}"/>
    <cellStyle name="Normal 47 20 4 3 3 2 2" xfId="30394" xr:uid="{00000000-0005-0000-0000-000064A10000}"/>
    <cellStyle name="Normal 47 20 4 3 3 2 2 2" xfId="52000" xr:uid="{00000000-0005-0000-0000-000065A10000}"/>
    <cellStyle name="Normal 47 20 4 3 3 2 3" xfId="24427" xr:uid="{00000000-0005-0000-0000-000066A10000}"/>
    <cellStyle name="Normal 47 20 4 3 3 2 3 2" xfId="46064" xr:uid="{00000000-0005-0000-0000-000067A10000}"/>
    <cellStyle name="Normal 47 20 4 3 3 2 4" xfId="40082" xr:uid="{00000000-0005-0000-0000-000068A10000}"/>
    <cellStyle name="Normal 47 20 4 3 3 3" xfId="27412" xr:uid="{00000000-0005-0000-0000-000069A10000}"/>
    <cellStyle name="Normal 47 20 4 3 3 3 2" xfId="49026" xr:uid="{00000000-0005-0000-0000-00006AA10000}"/>
    <cellStyle name="Normal 47 20 4 3 3 4" xfId="21445" xr:uid="{00000000-0005-0000-0000-00006BA10000}"/>
    <cellStyle name="Normal 47 20 4 3 3 4 2" xfId="43087" xr:uid="{00000000-0005-0000-0000-00006CA10000}"/>
    <cellStyle name="Normal 47 20 4 3 3 5" xfId="37079" xr:uid="{00000000-0005-0000-0000-00006DA10000}"/>
    <cellStyle name="Normal 47 20 4 3 4" xfId="16476" xr:uid="{00000000-0005-0000-0000-00006EA10000}"/>
    <cellStyle name="Normal 47 20 4 3 4 2" xfId="28446" xr:uid="{00000000-0005-0000-0000-00006FA10000}"/>
    <cellStyle name="Normal 47 20 4 3 4 2 2" xfId="50052" xr:uid="{00000000-0005-0000-0000-000070A10000}"/>
    <cellStyle name="Normal 47 20 4 3 4 3" xfId="22479" xr:uid="{00000000-0005-0000-0000-000071A10000}"/>
    <cellStyle name="Normal 47 20 4 3 4 3 2" xfId="44116" xr:uid="{00000000-0005-0000-0000-000072A10000}"/>
    <cellStyle name="Normal 47 20 4 3 4 4" xfId="38131" xr:uid="{00000000-0005-0000-0000-000073A10000}"/>
    <cellStyle name="Normal 47 20 4 3 5" xfId="25464" xr:uid="{00000000-0005-0000-0000-000074A10000}"/>
    <cellStyle name="Normal 47 20 4 3 5 2" xfId="47081" xr:uid="{00000000-0005-0000-0000-000075A10000}"/>
    <cellStyle name="Normal 47 20 4 3 6" xfId="19497" xr:uid="{00000000-0005-0000-0000-000076A10000}"/>
    <cellStyle name="Normal 47 20 4 3 6 2" xfId="41139" xr:uid="{00000000-0005-0000-0000-000077A10000}"/>
    <cellStyle name="Normal 47 20 4 3 7" xfId="35125" xr:uid="{00000000-0005-0000-0000-000078A10000}"/>
    <cellStyle name="Normal 47 20 4 4" xfId="13727" xr:uid="{00000000-0005-0000-0000-000079A10000}"/>
    <cellStyle name="Normal 47 20 4 4 2" xfId="16813" xr:uid="{00000000-0005-0000-0000-00007AA10000}"/>
    <cellStyle name="Normal 47 20 4 4 2 2" xfId="28782" xr:uid="{00000000-0005-0000-0000-00007BA10000}"/>
    <cellStyle name="Normal 47 20 4 4 2 2 2" xfId="50388" xr:uid="{00000000-0005-0000-0000-00007CA10000}"/>
    <cellStyle name="Normal 47 20 4 4 2 3" xfId="22815" xr:uid="{00000000-0005-0000-0000-00007DA10000}"/>
    <cellStyle name="Normal 47 20 4 4 2 3 2" xfId="44452" xr:uid="{00000000-0005-0000-0000-00007EA10000}"/>
    <cellStyle name="Normal 47 20 4 4 2 4" xfId="38468" xr:uid="{00000000-0005-0000-0000-00007FA10000}"/>
    <cellStyle name="Normal 47 20 4 4 3" xfId="25800" xr:uid="{00000000-0005-0000-0000-000080A10000}"/>
    <cellStyle name="Normal 47 20 4 4 3 2" xfId="47414" xr:uid="{00000000-0005-0000-0000-000081A10000}"/>
    <cellStyle name="Normal 47 20 4 4 4" xfId="19833" xr:uid="{00000000-0005-0000-0000-000082A10000}"/>
    <cellStyle name="Normal 47 20 4 4 4 2" xfId="41475" xr:uid="{00000000-0005-0000-0000-000083A10000}"/>
    <cellStyle name="Normal 47 20 4 4 5" xfId="35464" xr:uid="{00000000-0005-0000-0000-000084A10000}"/>
    <cellStyle name="Normal 47 20 4 5" xfId="14701" xr:uid="{00000000-0005-0000-0000-000085A10000}"/>
    <cellStyle name="Normal 47 20 4 5 2" xfId="17786" xr:uid="{00000000-0005-0000-0000-000086A10000}"/>
    <cellStyle name="Normal 47 20 4 5 2 2" xfId="29754" xr:uid="{00000000-0005-0000-0000-000087A10000}"/>
    <cellStyle name="Normal 47 20 4 5 2 2 2" xfId="51360" xr:uid="{00000000-0005-0000-0000-000088A10000}"/>
    <cellStyle name="Normal 47 20 4 5 2 3" xfId="23787" xr:uid="{00000000-0005-0000-0000-000089A10000}"/>
    <cellStyle name="Normal 47 20 4 5 2 3 2" xfId="45424" xr:uid="{00000000-0005-0000-0000-00008AA10000}"/>
    <cellStyle name="Normal 47 20 4 5 2 4" xfId="39441" xr:uid="{00000000-0005-0000-0000-00008BA10000}"/>
    <cellStyle name="Normal 47 20 4 5 3" xfId="26772" xr:uid="{00000000-0005-0000-0000-00008CA10000}"/>
    <cellStyle name="Normal 47 20 4 5 3 2" xfId="48386" xr:uid="{00000000-0005-0000-0000-00008DA10000}"/>
    <cellStyle name="Normal 47 20 4 5 4" xfId="20805" xr:uid="{00000000-0005-0000-0000-00008EA10000}"/>
    <cellStyle name="Normal 47 20 4 5 4 2" xfId="42447" xr:uid="{00000000-0005-0000-0000-00008FA10000}"/>
    <cellStyle name="Normal 47 20 4 5 5" xfId="36438" xr:uid="{00000000-0005-0000-0000-000090A10000}"/>
    <cellStyle name="Normal 47 20 4 6" xfId="15814" xr:uid="{00000000-0005-0000-0000-000091A10000}"/>
    <cellStyle name="Normal 47 20 4 6 2" xfId="27786" xr:uid="{00000000-0005-0000-0000-000092A10000}"/>
    <cellStyle name="Normal 47 20 4 6 2 2" xfId="49392" xr:uid="{00000000-0005-0000-0000-000093A10000}"/>
    <cellStyle name="Normal 47 20 4 6 3" xfId="21819" xr:uid="{00000000-0005-0000-0000-000094A10000}"/>
    <cellStyle name="Normal 47 20 4 6 3 2" xfId="43456" xr:uid="{00000000-0005-0000-0000-000095A10000}"/>
    <cellStyle name="Normal 47 20 4 6 4" xfId="37469" xr:uid="{00000000-0005-0000-0000-000096A10000}"/>
    <cellStyle name="Normal 47 20 4 7" xfId="24801" xr:uid="{00000000-0005-0000-0000-000097A10000}"/>
    <cellStyle name="Normal 47 20 4 7 2" xfId="46421" xr:uid="{00000000-0005-0000-0000-000098A10000}"/>
    <cellStyle name="Normal 47 20 4 8" xfId="18834" xr:uid="{00000000-0005-0000-0000-000099A10000}"/>
    <cellStyle name="Normal 47 20 4 8 2" xfId="40476" xr:uid="{00000000-0005-0000-0000-00009AA10000}"/>
    <cellStyle name="Normal 47 20 4 9" xfId="31716" xr:uid="{00000000-0005-0000-0000-00009BA10000}"/>
    <cellStyle name="Normal 47 20 5" xfId="8234" xr:uid="{00000000-0005-0000-0000-00009CA10000}"/>
    <cellStyle name="Normal 47 20 5 2" xfId="13133" xr:uid="{00000000-0005-0000-0000-00009DA10000}"/>
    <cellStyle name="Normal 47 20 5 2 2" xfId="14132" xr:uid="{00000000-0005-0000-0000-00009EA10000}"/>
    <cellStyle name="Normal 47 20 5 2 2 2" xfId="17217" xr:uid="{00000000-0005-0000-0000-00009FA10000}"/>
    <cellStyle name="Normal 47 20 5 2 2 2 2" xfId="29186" xr:uid="{00000000-0005-0000-0000-0000A0A10000}"/>
    <cellStyle name="Normal 47 20 5 2 2 2 2 2" xfId="50792" xr:uid="{00000000-0005-0000-0000-0000A1A10000}"/>
    <cellStyle name="Normal 47 20 5 2 2 2 3" xfId="23219" xr:uid="{00000000-0005-0000-0000-0000A2A10000}"/>
    <cellStyle name="Normal 47 20 5 2 2 2 3 2" xfId="44856" xr:uid="{00000000-0005-0000-0000-0000A3A10000}"/>
    <cellStyle name="Normal 47 20 5 2 2 2 4" xfId="38872" xr:uid="{00000000-0005-0000-0000-0000A4A10000}"/>
    <cellStyle name="Normal 47 20 5 2 2 3" xfId="26204" xr:uid="{00000000-0005-0000-0000-0000A5A10000}"/>
    <cellStyle name="Normal 47 20 5 2 2 3 2" xfId="47818" xr:uid="{00000000-0005-0000-0000-0000A6A10000}"/>
    <cellStyle name="Normal 47 20 5 2 2 4" xfId="20237" xr:uid="{00000000-0005-0000-0000-0000A7A10000}"/>
    <cellStyle name="Normal 47 20 5 2 2 4 2" xfId="41879" xr:uid="{00000000-0005-0000-0000-0000A8A10000}"/>
    <cellStyle name="Normal 47 20 5 2 2 5" xfId="35869" xr:uid="{00000000-0005-0000-0000-0000A9A10000}"/>
    <cellStyle name="Normal 47 20 5 2 3" xfId="15106" xr:uid="{00000000-0005-0000-0000-0000AAA10000}"/>
    <cellStyle name="Normal 47 20 5 2 3 2" xfId="18191" xr:uid="{00000000-0005-0000-0000-0000ABA10000}"/>
    <cellStyle name="Normal 47 20 5 2 3 2 2" xfId="30158" xr:uid="{00000000-0005-0000-0000-0000ACA10000}"/>
    <cellStyle name="Normal 47 20 5 2 3 2 2 2" xfId="51764" xr:uid="{00000000-0005-0000-0000-0000ADA10000}"/>
    <cellStyle name="Normal 47 20 5 2 3 2 3" xfId="24191" xr:uid="{00000000-0005-0000-0000-0000AEA10000}"/>
    <cellStyle name="Normal 47 20 5 2 3 2 3 2" xfId="45828" xr:uid="{00000000-0005-0000-0000-0000AFA10000}"/>
    <cellStyle name="Normal 47 20 5 2 3 2 4" xfId="39846" xr:uid="{00000000-0005-0000-0000-0000B0A10000}"/>
    <cellStyle name="Normal 47 20 5 2 3 3" xfId="27176" xr:uid="{00000000-0005-0000-0000-0000B1A10000}"/>
    <cellStyle name="Normal 47 20 5 2 3 3 2" xfId="48790" xr:uid="{00000000-0005-0000-0000-0000B2A10000}"/>
    <cellStyle name="Normal 47 20 5 2 3 4" xfId="21209" xr:uid="{00000000-0005-0000-0000-0000B3A10000}"/>
    <cellStyle name="Normal 47 20 5 2 3 4 2" xfId="42851" xr:uid="{00000000-0005-0000-0000-0000B4A10000}"/>
    <cellStyle name="Normal 47 20 5 2 3 5" xfId="36843" xr:uid="{00000000-0005-0000-0000-0000B5A10000}"/>
    <cellStyle name="Normal 47 20 5 2 4" xfId="16240" xr:uid="{00000000-0005-0000-0000-0000B6A10000}"/>
    <cellStyle name="Normal 47 20 5 2 4 2" xfId="28210" xr:uid="{00000000-0005-0000-0000-0000B7A10000}"/>
    <cellStyle name="Normal 47 20 5 2 4 2 2" xfId="49816" xr:uid="{00000000-0005-0000-0000-0000B8A10000}"/>
    <cellStyle name="Normal 47 20 5 2 4 3" xfId="22243" xr:uid="{00000000-0005-0000-0000-0000B9A10000}"/>
    <cellStyle name="Normal 47 20 5 2 4 3 2" xfId="43880" xr:uid="{00000000-0005-0000-0000-0000BAA10000}"/>
    <cellStyle name="Normal 47 20 5 2 4 4" xfId="37895" xr:uid="{00000000-0005-0000-0000-0000BBA10000}"/>
    <cellStyle name="Normal 47 20 5 2 5" xfId="25228" xr:uid="{00000000-0005-0000-0000-0000BCA10000}"/>
    <cellStyle name="Normal 47 20 5 2 5 2" xfId="46845" xr:uid="{00000000-0005-0000-0000-0000BDA10000}"/>
    <cellStyle name="Normal 47 20 5 2 6" xfId="19261" xr:uid="{00000000-0005-0000-0000-0000BEA10000}"/>
    <cellStyle name="Normal 47 20 5 2 6 2" xfId="40903" xr:uid="{00000000-0005-0000-0000-0000BFA10000}"/>
    <cellStyle name="Normal 47 20 5 2 7" xfId="34889" xr:uid="{00000000-0005-0000-0000-0000C0A10000}"/>
    <cellStyle name="Normal 47 20 5 3" xfId="13453" xr:uid="{00000000-0005-0000-0000-0000C1A10000}"/>
    <cellStyle name="Normal 47 20 5 3 2" xfId="14452" xr:uid="{00000000-0005-0000-0000-0000C2A10000}"/>
    <cellStyle name="Normal 47 20 5 3 2 2" xfId="17537" xr:uid="{00000000-0005-0000-0000-0000C3A10000}"/>
    <cellStyle name="Normal 47 20 5 3 2 2 2" xfId="29506" xr:uid="{00000000-0005-0000-0000-0000C4A10000}"/>
    <cellStyle name="Normal 47 20 5 3 2 2 2 2" xfId="51112" xr:uid="{00000000-0005-0000-0000-0000C5A10000}"/>
    <cellStyle name="Normal 47 20 5 3 2 2 3" xfId="23539" xr:uid="{00000000-0005-0000-0000-0000C6A10000}"/>
    <cellStyle name="Normal 47 20 5 3 2 2 3 2" xfId="45176" xr:uid="{00000000-0005-0000-0000-0000C7A10000}"/>
    <cellStyle name="Normal 47 20 5 3 2 2 4" xfId="39192" xr:uid="{00000000-0005-0000-0000-0000C8A10000}"/>
    <cellStyle name="Normal 47 20 5 3 2 3" xfId="26524" xr:uid="{00000000-0005-0000-0000-0000C9A10000}"/>
    <cellStyle name="Normal 47 20 5 3 2 3 2" xfId="48138" xr:uid="{00000000-0005-0000-0000-0000CAA10000}"/>
    <cellStyle name="Normal 47 20 5 3 2 4" xfId="20557" xr:uid="{00000000-0005-0000-0000-0000CBA10000}"/>
    <cellStyle name="Normal 47 20 5 3 2 4 2" xfId="42199" xr:uid="{00000000-0005-0000-0000-0000CCA10000}"/>
    <cellStyle name="Normal 47 20 5 3 2 5" xfId="36189" xr:uid="{00000000-0005-0000-0000-0000CDA10000}"/>
    <cellStyle name="Normal 47 20 5 3 3" xfId="15426" xr:uid="{00000000-0005-0000-0000-0000CEA10000}"/>
    <cellStyle name="Normal 47 20 5 3 3 2" xfId="18511" xr:uid="{00000000-0005-0000-0000-0000CFA10000}"/>
    <cellStyle name="Normal 47 20 5 3 3 2 2" xfId="30478" xr:uid="{00000000-0005-0000-0000-0000D0A10000}"/>
    <cellStyle name="Normal 47 20 5 3 3 2 2 2" xfId="52084" xr:uid="{00000000-0005-0000-0000-0000D1A10000}"/>
    <cellStyle name="Normal 47 20 5 3 3 2 3" xfId="24511" xr:uid="{00000000-0005-0000-0000-0000D2A10000}"/>
    <cellStyle name="Normal 47 20 5 3 3 2 3 2" xfId="46148" xr:uid="{00000000-0005-0000-0000-0000D3A10000}"/>
    <cellStyle name="Normal 47 20 5 3 3 2 4" xfId="40166" xr:uid="{00000000-0005-0000-0000-0000D4A10000}"/>
    <cellStyle name="Normal 47 20 5 3 3 3" xfId="27496" xr:uid="{00000000-0005-0000-0000-0000D5A10000}"/>
    <cellStyle name="Normal 47 20 5 3 3 3 2" xfId="49110" xr:uid="{00000000-0005-0000-0000-0000D6A10000}"/>
    <cellStyle name="Normal 47 20 5 3 3 4" xfId="21529" xr:uid="{00000000-0005-0000-0000-0000D7A10000}"/>
    <cellStyle name="Normal 47 20 5 3 3 4 2" xfId="43171" xr:uid="{00000000-0005-0000-0000-0000D8A10000}"/>
    <cellStyle name="Normal 47 20 5 3 3 5" xfId="37163" xr:uid="{00000000-0005-0000-0000-0000D9A10000}"/>
    <cellStyle name="Normal 47 20 5 3 4" xfId="16560" xr:uid="{00000000-0005-0000-0000-0000DAA10000}"/>
    <cellStyle name="Normal 47 20 5 3 4 2" xfId="28530" xr:uid="{00000000-0005-0000-0000-0000DBA10000}"/>
    <cellStyle name="Normal 47 20 5 3 4 2 2" xfId="50136" xr:uid="{00000000-0005-0000-0000-0000DCA10000}"/>
    <cellStyle name="Normal 47 20 5 3 4 3" xfId="22563" xr:uid="{00000000-0005-0000-0000-0000DDA10000}"/>
    <cellStyle name="Normal 47 20 5 3 4 3 2" xfId="44200" xr:uid="{00000000-0005-0000-0000-0000DEA10000}"/>
    <cellStyle name="Normal 47 20 5 3 4 4" xfId="38215" xr:uid="{00000000-0005-0000-0000-0000DFA10000}"/>
    <cellStyle name="Normal 47 20 5 3 5" xfId="25548" xr:uid="{00000000-0005-0000-0000-0000E0A10000}"/>
    <cellStyle name="Normal 47 20 5 3 5 2" xfId="47165" xr:uid="{00000000-0005-0000-0000-0000E1A10000}"/>
    <cellStyle name="Normal 47 20 5 3 6" xfId="19581" xr:uid="{00000000-0005-0000-0000-0000E2A10000}"/>
    <cellStyle name="Normal 47 20 5 3 6 2" xfId="41223" xr:uid="{00000000-0005-0000-0000-0000E3A10000}"/>
    <cellStyle name="Normal 47 20 5 3 7" xfId="35209" xr:uid="{00000000-0005-0000-0000-0000E4A10000}"/>
    <cellStyle name="Normal 47 20 5 4" xfId="13811" xr:uid="{00000000-0005-0000-0000-0000E5A10000}"/>
    <cellStyle name="Normal 47 20 5 4 2" xfId="16897" xr:uid="{00000000-0005-0000-0000-0000E6A10000}"/>
    <cellStyle name="Normal 47 20 5 4 2 2" xfId="28866" xr:uid="{00000000-0005-0000-0000-0000E7A10000}"/>
    <cellStyle name="Normal 47 20 5 4 2 2 2" xfId="50472" xr:uid="{00000000-0005-0000-0000-0000E8A10000}"/>
    <cellStyle name="Normal 47 20 5 4 2 3" xfId="22899" xr:uid="{00000000-0005-0000-0000-0000E9A10000}"/>
    <cellStyle name="Normal 47 20 5 4 2 3 2" xfId="44536" xr:uid="{00000000-0005-0000-0000-0000EAA10000}"/>
    <cellStyle name="Normal 47 20 5 4 2 4" xfId="38552" xr:uid="{00000000-0005-0000-0000-0000EBA10000}"/>
    <cellStyle name="Normal 47 20 5 4 3" xfId="25884" xr:uid="{00000000-0005-0000-0000-0000ECA10000}"/>
    <cellStyle name="Normal 47 20 5 4 3 2" xfId="47498" xr:uid="{00000000-0005-0000-0000-0000EDA10000}"/>
    <cellStyle name="Normal 47 20 5 4 4" xfId="19917" xr:uid="{00000000-0005-0000-0000-0000EEA10000}"/>
    <cellStyle name="Normal 47 20 5 4 4 2" xfId="41559" xr:uid="{00000000-0005-0000-0000-0000EFA10000}"/>
    <cellStyle name="Normal 47 20 5 4 5" xfId="35548" xr:uid="{00000000-0005-0000-0000-0000F0A10000}"/>
    <cellStyle name="Normal 47 20 5 5" xfId="14785" xr:uid="{00000000-0005-0000-0000-0000F1A10000}"/>
    <cellStyle name="Normal 47 20 5 5 2" xfId="17870" xr:uid="{00000000-0005-0000-0000-0000F2A10000}"/>
    <cellStyle name="Normal 47 20 5 5 2 2" xfId="29838" xr:uid="{00000000-0005-0000-0000-0000F3A10000}"/>
    <cellStyle name="Normal 47 20 5 5 2 2 2" xfId="51444" xr:uid="{00000000-0005-0000-0000-0000F4A10000}"/>
    <cellStyle name="Normal 47 20 5 5 2 3" xfId="23871" xr:uid="{00000000-0005-0000-0000-0000F5A10000}"/>
    <cellStyle name="Normal 47 20 5 5 2 3 2" xfId="45508" xr:uid="{00000000-0005-0000-0000-0000F6A10000}"/>
    <cellStyle name="Normal 47 20 5 5 2 4" xfId="39525" xr:uid="{00000000-0005-0000-0000-0000F7A10000}"/>
    <cellStyle name="Normal 47 20 5 5 3" xfId="26856" xr:uid="{00000000-0005-0000-0000-0000F8A10000}"/>
    <cellStyle name="Normal 47 20 5 5 3 2" xfId="48470" xr:uid="{00000000-0005-0000-0000-0000F9A10000}"/>
    <cellStyle name="Normal 47 20 5 5 4" xfId="20889" xr:uid="{00000000-0005-0000-0000-0000FAA10000}"/>
    <cellStyle name="Normal 47 20 5 5 4 2" xfId="42531" xr:uid="{00000000-0005-0000-0000-0000FBA10000}"/>
    <cellStyle name="Normal 47 20 5 5 5" xfId="36522" xr:uid="{00000000-0005-0000-0000-0000FCA10000}"/>
    <cellStyle name="Normal 47 20 5 6" xfId="15898" xr:uid="{00000000-0005-0000-0000-0000FDA10000}"/>
    <cellStyle name="Normal 47 20 5 6 2" xfId="27870" xr:uid="{00000000-0005-0000-0000-0000FEA10000}"/>
    <cellStyle name="Normal 47 20 5 6 2 2" xfId="49476" xr:uid="{00000000-0005-0000-0000-0000FFA10000}"/>
    <cellStyle name="Normal 47 20 5 6 3" xfId="21903" xr:uid="{00000000-0005-0000-0000-000000A20000}"/>
    <cellStyle name="Normal 47 20 5 6 3 2" xfId="43540" xr:uid="{00000000-0005-0000-0000-000001A20000}"/>
    <cellStyle name="Normal 47 20 5 6 4" xfId="37553" xr:uid="{00000000-0005-0000-0000-000002A20000}"/>
    <cellStyle name="Normal 47 20 5 7" xfId="24885" xr:uid="{00000000-0005-0000-0000-000003A20000}"/>
    <cellStyle name="Normal 47 20 5 7 2" xfId="46505" xr:uid="{00000000-0005-0000-0000-000004A20000}"/>
    <cellStyle name="Normal 47 20 5 8" xfId="18918" xr:uid="{00000000-0005-0000-0000-000005A20000}"/>
    <cellStyle name="Normal 47 20 5 8 2" xfId="40560" xr:uid="{00000000-0005-0000-0000-000006A20000}"/>
    <cellStyle name="Normal 47 20 5 9" xfId="31888" xr:uid="{00000000-0005-0000-0000-000007A20000}"/>
    <cellStyle name="Normal 47 20 6" xfId="7804" xr:uid="{00000000-0005-0000-0000-000008A20000}"/>
    <cellStyle name="Normal 47 20 6 2" xfId="13068" xr:uid="{00000000-0005-0000-0000-000009A20000}"/>
    <cellStyle name="Normal 47 20 6 2 2" xfId="14067" xr:uid="{00000000-0005-0000-0000-00000AA20000}"/>
    <cellStyle name="Normal 47 20 6 2 2 2" xfId="17152" xr:uid="{00000000-0005-0000-0000-00000BA20000}"/>
    <cellStyle name="Normal 47 20 6 2 2 2 2" xfId="29121" xr:uid="{00000000-0005-0000-0000-00000CA20000}"/>
    <cellStyle name="Normal 47 20 6 2 2 2 2 2" xfId="50727" xr:uid="{00000000-0005-0000-0000-00000DA20000}"/>
    <cellStyle name="Normal 47 20 6 2 2 2 3" xfId="23154" xr:uid="{00000000-0005-0000-0000-00000EA20000}"/>
    <cellStyle name="Normal 47 20 6 2 2 2 3 2" xfId="44791" xr:uid="{00000000-0005-0000-0000-00000FA20000}"/>
    <cellStyle name="Normal 47 20 6 2 2 2 4" xfId="38807" xr:uid="{00000000-0005-0000-0000-000010A20000}"/>
    <cellStyle name="Normal 47 20 6 2 2 3" xfId="26139" xr:uid="{00000000-0005-0000-0000-000011A20000}"/>
    <cellStyle name="Normal 47 20 6 2 2 3 2" xfId="47753" xr:uid="{00000000-0005-0000-0000-000012A20000}"/>
    <cellStyle name="Normal 47 20 6 2 2 4" xfId="20172" xr:uid="{00000000-0005-0000-0000-000013A20000}"/>
    <cellStyle name="Normal 47 20 6 2 2 4 2" xfId="41814" xr:uid="{00000000-0005-0000-0000-000014A20000}"/>
    <cellStyle name="Normal 47 20 6 2 2 5" xfId="35804" xr:uid="{00000000-0005-0000-0000-000015A20000}"/>
    <cellStyle name="Normal 47 20 6 2 3" xfId="15041" xr:uid="{00000000-0005-0000-0000-000016A20000}"/>
    <cellStyle name="Normal 47 20 6 2 3 2" xfId="18126" xr:uid="{00000000-0005-0000-0000-000017A20000}"/>
    <cellStyle name="Normal 47 20 6 2 3 2 2" xfId="30093" xr:uid="{00000000-0005-0000-0000-000018A20000}"/>
    <cellStyle name="Normal 47 20 6 2 3 2 2 2" xfId="51699" xr:uid="{00000000-0005-0000-0000-000019A20000}"/>
    <cellStyle name="Normal 47 20 6 2 3 2 3" xfId="24126" xr:uid="{00000000-0005-0000-0000-00001AA20000}"/>
    <cellStyle name="Normal 47 20 6 2 3 2 3 2" xfId="45763" xr:uid="{00000000-0005-0000-0000-00001BA20000}"/>
    <cellStyle name="Normal 47 20 6 2 3 2 4" xfId="39781" xr:uid="{00000000-0005-0000-0000-00001CA20000}"/>
    <cellStyle name="Normal 47 20 6 2 3 3" xfId="27111" xr:uid="{00000000-0005-0000-0000-00001DA20000}"/>
    <cellStyle name="Normal 47 20 6 2 3 3 2" xfId="48725" xr:uid="{00000000-0005-0000-0000-00001EA20000}"/>
    <cellStyle name="Normal 47 20 6 2 3 4" xfId="21144" xr:uid="{00000000-0005-0000-0000-00001FA20000}"/>
    <cellStyle name="Normal 47 20 6 2 3 4 2" xfId="42786" xr:uid="{00000000-0005-0000-0000-000020A20000}"/>
    <cellStyle name="Normal 47 20 6 2 3 5" xfId="36778" xr:uid="{00000000-0005-0000-0000-000021A20000}"/>
    <cellStyle name="Normal 47 20 6 2 4" xfId="16175" xr:uid="{00000000-0005-0000-0000-000022A20000}"/>
    <cellStyle name="Normal 47 20 6 2 4 2" xfId="28145" xr:uid="{00000000-0005-0000-0000-000023A20000}"/>
    <cellStyle name="Normal 47 20 6 2 4 2 2" xfId="49751" xr:uid="{00000000-0005-0000-0000-000024A20000}"/>
    <cellStyle name="Normal 47 20 6 2 4 3" xfId="22178" xr:uid="{00000000-0005-0000-0000-000025A20000}"/>
    <cellStyle name="Normal 47 20 6 2 4 3 2" xfId="43815" xr:uid="{00000000-0005-0000-0000-000026A20000}"/>
    <cellStyle name="Normal 47 20 6 2 4 4" xfId="37830" xr:uid="{00000000-0005-0000-0000-000027A20000}"/>
    <cellStyle name="Normal 47 20 6 2 5" xfId="25163" xr:uid="{00000000-0005-0000-0000-000028A20000}"/>
    <cellStyle name="Normal 47 20 6 2 5 2" xfId="46780" xr:uid="{00000000-0005-0000-0000-000029A20000}"/>
    <cellStyle name="Normal 47 20 6 2 6" xfId="19196" xr:uid="{00000000-0005-0000-0000-00002AA20000}"/>
    <cellStyle name="Normal 47 20 6 2 6 2" xfId="40838" xr:uid="{00000000-0005-0000-0000-00002BA20000}"/>
    <cellStyle name="Normal 47 20 6 2 7" xfId="34824" xr:uid="{00000000-0005-0000-0000-00002CA20000}"/>
    <cellStyle name="Normal 47 20 6 3" xfId="13388" xr:uid="{00000000-0005-0000-0000-00002DA20000}"/>
    <cellStyle name="Normal 47 20 6 3 2" xfId="14387" xr:uid="{00000000-0005-0000-0000-00002EA20000}"/>
    <cellStyle name="Normal 47 20 6 3 2 2" xfId="17472" xr:uid="{00000000-0005-0000-0000-00002FA20000}"/>
    <cellStyle name="Normal 47 20 6 3 2 2 2" xfId="29441" xr:uid="{00000000-0005-0000-0000-000030A20000}"/>
    <cellStyle name="Normal 47 20 6 3 2 2 2 2" xfId="51047" xr:uid="{00000000-0005-0000-0000-000031A20000}"/>
    <cellStyle name="Normal 47 20 6 3 2 2 3" xfId="23474" xr:uid="{00000000-0005-0000-0000-000032A20000}"/>
    <cellStyle name="Normal 47 20 6 3 2 2 3 2" xfId="45111" xr:uid="{00000000-0005-0000-0000-000033A20000}"/>
    <cellStyle name="Normal 47 20 6 3 2 2 4" xfId="39127" xr:uid="{00000000-0005-0000-0000-000034A20000}"/>
    <cellStyle name="Normal 47 20 6 3 2 3" xfId="26459" xr:uid="{00000000-0005-0000-0000-000035A20000}"/>
    <cellStyle name="Normal 47 20 6 3 2 3 2" xfId="48073" xr:uid="{00000000-0005-0000-0000-000036A20000}"/>
    <cellStyle name="Normal 47 20 6 3 2 4" xfId="20492" xr:uid="{00000000-0005-0000-0000-000037A20000}"/>
    <cellStyle name="Normal 47 20 6 3 2 4 2" xfId="42134" xr:uid="{00000000-0005-0000-0000-000038A20000}"/>
    <cellStyle name="Normal 47 20 6 3 2 5" xfId="36124" xr:uid="{00000000-0005-0000-0000-000039A20000}"/>
    <cellStyle name="Normal 47 20 6 3 3" xfId="15361" xr:uid="{00000000-0005-0000-0000-00003AA20000}"/>
    <cellStyle name="Normal 47 20 6 3 3 2" xfId="18446" xr:uid="{00000000-0005-0000-0000-00003BA20000}"/>
    <cellStyle name="Normal 47 20 6 3 3 2 2" xfId="30413" xr:uid="{00000000-0005-0000-0000-00003CA20000}"/>
    <cellStyle name="Normal 47 20 6 3 3 2 2 2" xfId="52019" xr:uid="{00000000-0005-0000-0000-00003DA20000}"/>
    <cellStyle name="Normal 47 20 6 3 3 2 3" xfId="24446" xr:uid="{00000000-0005-0000-0000-00003EA20000}"/>
    <cellStyle name="Normal 47 20 6 3 3 2 3 2" xfId="46083" xr:uid="{00000000-0005-0000-0000-00003FA20000}"/>
    <cellStyle name="Normal 47 20 6 3 3 2 4" xfId="40101" xr:uid="{00000000-0005-0000-0000-000040A20000}"/>
    <cellStyle name="Normal 47 20 6 3 3 3" xfId="27431" xr:uid="{00000000-0005-0000-0000-000041A20000}"/>
    <cellStyle name="Normal 47 20 6 3 3 3 2" xfId="49045" xr:uid="{00000000-0005-0000-0000-000042A20000}"/>
    <cellStyle name="Normal 47 20 6 3 3 4" xfId="21464" xr:uid="{00000000-0005-0000-0000-000043A20000}"/>
    <cellStyle name="Normal 47 20 6 3 3 4 2" xfId="43106" xr:uid="{00000000-0005-0000-0000-000044A20000}"/>
    <cellStyle name="Normal 47 20 6 3 3 5" xfId="37098" xr:uid="{00000000-0005-0000-0000-000045A20000}"/>
    <cellStyle name="Normal 47 20 6 3 4" xfId="16495" xr:uid="{00000000-0005-0000-0000-000046A20000}"/>
    <cellStyle name="Normal 47 20 6 3 4 2" xfId="28465" xr:uid="{00000000-0005-0000-0000-000047A20000}"/>
    <cellStyle name="Normal 47 20 6 3 4 2 2" xfId="50071" xr:uid="{00000000-0005-0000-0000-000048A20000}"/>
    <cellStyle name="Normal 47 20 6 3 4 3" xfId="22498" xr:uid="{00000000-0005-0000-0000-000049A20000}"/>
    <cellStyle name="Normal 47 20 6 3 4 3 2" xfId="44135" xr:uid="{00000000-0005-0000-0000-00004AA20000}"/>
    <cellStyle name="Normal 47 20 6 3 4 4" xfId="38150" xr:uid="{00000000-0005-0000-0000-00004BA20000}"/>
    <cellStyle name="Normal 47 20 6 3 5" xfId="25483" xr:uid="{00000000-0005-0000-0000-00004CA20000}"/>
    <cellStyle name="Normal 47 20 6 3 5 2" xfId="47100" xr:uid="{00000000-0005-0000-0000-00004DA20000}"/>
    <cellStyle name="Normal 47 20 6 3 6" xfId="19516" xr:uid="{00000000-0005-0000-0000-00004EA20000}"/>
    <cellStyle name="Normal 47 20 6 3 6 2" xfId="41158" xr:uid="{00000000-0005-0000-0000-00004FA20000}"/>
    <cellStyle name="Normal 47 20 6 3 7" xfId="35144" xr:uid="{00000000-0005-0000-0000-000050A20000}"/>
    <cellStyle name="Normal 47 20 6 4" xfId="13746" xr:uid="{00000000-0005-0000-0000-000051A20000}"/>
    <cellStyle name="Normal 47 20 6 4 2" xfId="16832" xr:uid="{00000000-0005-0000-0000-000052A20000}"/>
    <cellStyle name="Normal 47 20 6 4 2 2" xfId="28801" xr:uid="{00000000-0005-0000-0000-000053A20000}"/>
    <cellStyle name="Normal 47 20 6 4 2 2 2" xfId="50407" xr:uid="{00000000-0005-0000-0000-000054A20000}"/>
    <cellStyle name="Normal 47 20 6 4 2 3" xfId="22834" xr:uid="{00000000-0005-0000-0000-000055A20000}"/>
    <cellStyle name="Normal 47 20 6 4 2 3 2" xfId="44471" xr:uid="{00000000-0005-0000-0000-000056A20000}"/>
    <cellStyle name="Normal 47 20 6 4 2 4" xfId="38487" xr:uid="{00000000-0005-0000-0000-000057A20000}"/>
    <cellStyle name="Normal 47 20 6 4 3" xfId="25819" xr:uid="{00000000-0005-0000-0000-000058A20000}"/>
    <cellStyle name="Normal 47 20 6 4 3 2" xfId="47433" xr:uid="{00000000-0005-0000-0000-000059A20000}"/>
    <cellStyle name="Normal 47 20 6 4 4" xfId="19852" xr:uid="{00000000-0005-0000-0000-00005AA20000}"/>
    <cellStyle name="Normal 47 20 6 4 4 2" xfId="41494" xr:uid="{00000000-0005-0000-0000-00005BA20000}"/>
    <cellStyle name="Normal 47 20 6 4 5" xfId="35483" xr:uid="{00000000-0005-0000-0000-00005CA20000}"/>
    <cellStyle name="Normal 47 20 6 5" xfId="14720" xr:uid="{00000000-0005-0000-0000-00005DA20000}"/>
    <cellStyle name="Normal 47 20 6 5 2" xfId="17805" xr:uid="{00000000-0005-0000-0000-00005EA20000}"/>
    <cellStyle name="Normal 47 20 6 5 2 2" xfId="29773" xr:uid="{00000000-0005-0000-0000-00005FA20000}"/>
    <cellStyle name="Normal 47 20 6 5 2 2 2" xfId="51379" xr:uid="{00000000-0005-0000-0000-000060A20000}"/>
    <cellStyle name="Normal 47 20 6 5 2 3" xfId="23806" xr:uid="{00000000-0005-0000-0000-000061A20000}"/>
    <cellStyle name="Normal 47 20 6 5 2 3 2" xfId="45443" xr:uid="{00000000-0005-0000-0000-000062A20000}"/>
    <cellStyle name="Normal 47 20 6 5 2 4" xfId="39460" xr:uid="{00000000-0005-0000-0000-000063A20000}"/>
    <cellStyle name="Normal 47 20 6 5 3" xfId="26791" xr:uid="{00000000-0005-0000-0000-000064A20000}"/>
    <cellStyle name="Normal 47 20 6 5 3 2" xfId="48405" xr:uid="{00000000-0005-0000-0000-000065A20000}"/>
    <cellStyle name="Normal 47 20 6 5 4" xfId="20824" xr:uid="{00000000-0005-0000-0000-000066A20000}"/>
    <cellStyle name="Normal 47 20 6 5 4 2" xfId="42466" xr:uid="{00000000-0005-0000-0000-000067A20000}"/>
    <cellStyle name="Normal 47 20 6 5 5" xfId="36457" xr:uid="{00000000-0005-0000-0000-000068A20000}"/>
    <cellStyle name="Normal 47 20 6 6" xfId="15833" xr:uid="{00000000-0005-0000-0000-000069A20000}"/>
    <cellStyle name="Normal 47 20 6 6 2" xfId="27805" xr:uid="{00000000-0005-0000-0000-00006AA20000}"/>
    <cellStyle name="Normal 47 20 6 6 2 2" xfId="49411" xr:uid="{00000000-0005-0000-0000-00006BA20000}"/>
    <cellStyle name="Normal 47 20 6 6 3" xfId="21838" xr:uid="{00000000-0005-0000-0000-00006CA20000}"/>
    <cellStyle name="Normal 47 20 6 6 3 2" xfId="43475" xr:uid="{00000000-0005-0000-0000-00006DA20000}"/>
    <cellStyle name="Normal 47 20 6 6 4" xfId="37488" xr:uid="{00000000-0005-0000-0000-00006EA20000}"/>
    <cellStyle name="Normal 47 20 6 7" xfId="24820" xr:uid="{00000000-0005-0000-0000-00006FA20000}"/>
    <cellStyle name="Normal 47 20 6 7 2" xfId="46440" xr:uid="{00000000-0005-0000-0000-000070A20000}"/>
    <cellStyle name="Normal 47 20 6 8" xfId="18853" xr:uid="{00000000-0005-0000-0000-000071A20000}"/>
    <cellStyle name="Normal 47 20 6 8 2" xfId="40495" xr:uid="{00000000-0005-0000-0000-000072A20000}"/>
    <cellStyle name="Normal 47 20 6 9" xfId="31780" xr:uid="{00000000-0005-0000-0000-000073A20000}"/>
    <cellStyle name="Normal 47 20 7" xfId="8534" xr:uid="{00000000-0005-0000-0000-000074A20000}"/>
    <cellStyle name="Normal 47 20 7 2" xfId="13176" xr:uid="{00000000-0005-0000-0000-000075A20000}"/>
    <cellStyle name="Normal 47 20 7 2 2" xfId="14175" xr:uid="{00000000-0005-0000-0000-000076A20000}"/>
    <cellStyle name="Normal 47 20 7 2 2 2" xfId="17260" xr:uid="{00000000-0005-0000-0000-000077A20000}"/>
    <cellStyle name="Normal 47 20 7 2 2 2 2" xfId="29229" xr:uid="{00000000-0005-0000-0000-000078A20000}"/>
    <cellStyle name="Normal 47 20 7 2 2 2 2 2" xfId="50835" xr:uid="{00000000-0005-0000-0000-000079A20000}"/>
    <cellStyle name="Normal 47 20 7 2 2 2 3" xfId="23262" xr:uid="{00000000-0005-0000-0000-00007AA20000}"/>
    <cellStyle name="Normal 47 20 7 2 2 2 3 2" xfId="44899" xr:uid="{00000000-0005-0000-0000-00007BA20000}"/>
    <cellStyle name="Normal 47 20 7 2 2 2 4" xfId="38915" xr:uid="{00000000-0005-0000-0000-00007CA20000}"/>
    <cellStyle name="Normal 47 20 7 2 2 3" xfId="26247" xr:uid="{00000000-0005-0000-0000-00007DA20000}"/>
    <cellStyle name="Normal 47 20 7 2 2 3 2" xfId="47861" xr:uid="{00000000-0005-0000-0000-00007EA20000}"/>
    <cellStyle name="Normal 47 20 7 2 2 4" xfId="20280" xr:uid="{00000000-0005-0000-0000-00007FA20000}"/>
    <cellStyle name="Normal 47 20 7 2 2 4 2" xfId="41922" xr:uid="{00000000-0005-0000-0000-000080A20000}"/>
    <cellStyle name="Normal 47 20 7 2 2 5" xfId="35912" xr:uid="{00000000-0005-0000-0000-000081A20000}"/>
    <cellStyle name="Normal 47 20 7 2 3" xfId="15149" xr:uid="{00000000-0005-0000-0000-000082A20000}"/>
    <cellStyle name="Normal 47 20 7 2 3 2" xfId="18234" xr:uid="{00000000-0005-0000-0000-000083A20000}"/>
    <cellStyle name="Normal 47 20 7 2 3 2 2" xfId="30201" xr:uid="{00000000-0005-0000-0000-000084A20000}"/>
    <cellStyle name="Normal 47 20 7 2 3 2 2 2" xfId="51807" xr:uid="{00000000-0005-0000-0000-000085A20000}"/>
    <cellStyle name="Normal 47 20 7 2 3 2 3" xfId="24234" xr:uid="{00000000-0005-0000-0000-000086A20000}"/>
    <cellStyle name="Normal 47 20 7 2 3 2 3 2" xfId="45871" xr:uid="{00000000-0005-0000-0000-000087A20000}"/>
    <cellStyle name="Normal 47 20 7 2 3 2 4" xfId="39889" xr:uid="{00000000-0005-0000-0000-000088A20000}"/>
    <cellStyle name="Normal 47 20 7 2 3 3" xfId="27219" xr:uid="{00000000-0005-0000-0000-000089A20000}"/>
    <cellStyle name="Normal 47 20 7 2 3 3 2" xfId="48833" xr:uid="{00000000-0005-0000-0000-00008AA20000}"/>
    <cellStyle name="Normal 47 20 7 2 3 4" xfId="21252" xr:uid="{00000000-0005-0000-0000-00008BA20000}"/>
    <cellStyle name="Normal 47 20 7 2 3 4 2" xfId="42894" xr:uid="{00000000-0005-0000-0000-00008CA20000}"/>
    <cellStyle name="Normal 47 20 7 2 3 5" xfId="36886" xr:uid="{00000000-0005-0000-0000-00008DA20000}"/>
    <cellStyle name="Normal 47 20 7 2 4" xfId="16283" xr:uid="{00000000-0005-0000-0000-00008EA20000}"/>
    <cellStyle name="Normal 47 20 7 2 4 2" xfId="28253" xr:uid="{00000000-0005-0000-0000-00008FA20000}"/>
    <cellStyle name="Normal 47 20 7 2 4 2 2" xfId="49859" xr:uid="{00000000-0005-0000-0000-000090A20000}"/>
    <cellStyle name="Normal 47 20 7 2 4 3" xfId="22286" xr:uid="{00000000-0005-0000-0000-000091A20000}"/>
    <cellStyle name="Normal 47 20 7 2 4 3 2" xfId="43923" xr:uid="{00000000-0005-0000-0000-000092A20000}"/>
    <cellStyle name="Normal 47 20 7 2 4 4" xfId="37938" xr:uid="{00000000-0005-0000-0000-000093A20000}"/>
    <cellStyle name="Normal 47 20 7 2 5" xfId="25271" xr:uid="{00000000-0005-0000-0000-000094A20000}"/>
    <cellStyle name="Normal 47 20 7 2 5 2" xfId="46888" xr:uid="{00000000-0005-0000-0000-000095A20000}"/>
    <cellStyle name="Normal 47 20 7 2 6" xfId="19304" xr:uid="{00000000-0005-0000-0000-000096A20000}"/>
    <cellStyle name="Normal 47 20 7 2 6 2" xfId="40946" xr:uid="{00000000-0005-0000-0000-000097A20000}"/>
    <cellStyle name="Normal 47 20 7 2 7" xfId="34932" xr:uid="{00000000-0005-0000-0000-000098A20000}"/>
    <cellStyle name="Normal 47 20 7 3" xfId="13496" xr:uid="{00000000-0005-0000-0000-000099A20000}"/>
    <cellStyle name="Normal 47 20 7 3 2" xfId="14495" xr:uid="{00000000-0005-0000-0000-00009AA20000}"/>
    <cellStyle name="Normal 47 20 7 3 2 2" xfId="17580" xr:uid="{00000000-0005-0000-0000-00009BA20000}"/>
    <cellStyle name="Normal 47 20 7 3 2 2 2" xfId="29549" xr:uid="{00000000-0005-0000-0000-00009CA20000}"/>
    <cellStyle name="Normal 47 20 7 3 2 2 2 2" xfId="51155" xr:uid="{00000000-0005-0000-0000-00009DA20000}"/>
    <cellStyle name="Normal 47 20 7 3 2 2 3" xfId="23582" xr:uid="{00000000-0005-0000-0000-00009EA20000}"/>
    <cellStyle name="Normal 47 20 7 3 2 2 3 2" xfId="45219" xr:uid="{00000000-0005-0000-0000-00009FA20000}"/>
    <cellStyle name="Normal 47 20 7 3 2 2 4" xfId="39235" xr:uid="{00000000-0005-0000-0000-0000A0A20000}"/>
    <cellStyle name="Normal 47 20 7 3 2 3" xfId="26567" xr:uid="{00000000-0005-0000-0000-0000A1A20000}"/>
    <cellStyle name="Normal 47 20 7 3 2 3 2" xfId="48181" xr:uid="{00000000-0005-0000-0000-0000A2A20000}"/>
    <cellStyle name="Normal 47 20 7 3 2 4" xfId="20600" xr:uid="{00000000-0005-0000-0000-0000A3A20000}"/>
    <cellStyle name="Normal 47 20 7 3 2 4 2" xfId="42242" xr:uid="{00000000-0005-0000-0000-0000A4A20000}"/>
    <cellStyle name="Normal 47 20 7 3 2 5" xfId="36232" xr:uid="{00000000-0005-0000-0000-0000A5A20000}"/>
    <cellStyle name="Normal 47 20 7 3 3" xfId="15469" xr:uid="{00000000-0005-0000-0000-0000A6A20000}"/>
    <cellStyle name="Normal 47 20 7 3 3 2" xfId="18554" xr:uid="{00000000-0005-0000-0000-0000A7A20000}"/>
    <cellStyle name="Normal 47 20 7 3 3 2 2" xfId="30521" xr:uid="{00000000-0005-0000-0000-0000A8A20000}"/>
    <cellStyle name="Normal 47 20 7 3 3 2 2 2" xfId="52127" xr:uid="{00000000-0005-0000-0000-0000A9A20000}"/>
    <cellStyle name="Normal 47 20 7 3 3 2 3" xfId="24554" xr:uid="{00000000-0005-0000-0000-0000AAA20000}"/>
    <cellStyle name="Normal 47 20 7 3 3 2 3 2" xfId="46191" xr:uid="{00000000-0005-0000-0000-0000ABA20000}"/>
    <cellStyle name="Normal 47 20 7 3 3 2 4" xfId="40209" xr:uid="{00000000-0005-0000-0000-0000ACA20000}"/>
    <cellStyle name="Normal 47 20 7 3 3 3" xfId="27539" xr:uid="{00000000-0005-0000-0000-0000ADA20000}"/>
    <cellStyle name="Normal 47 20 7 3 3 3 2" xfId="49153" xr:uid="{00000000-0005-0000-0000-0000AEA20000}"/>
    <cellStyle name="Normal 47 20 7 3 3 4" xfId="21572" xr:uid="{00000000-0005-0000-0000-0000AFA20000}"/>
    <cellStyle name="Normal 47 20 7 3 3 4 2" xfId="43214" xr:uid="{00000000-0005-0000-0000-0000B0A20000}"/>
    <cellStyle name="Normal 47 20 7 3 3 5" xfId="37206" xr:uid="{00000000-0005-0000-0000-0000B1A20000}"/>
    <cellStyle name="Normal 47 20 7 3 4" xfId="16603" xr:uid="{00000000-0005-0000-0000-0000B2A20000}"/>
    <cellStyle name="Normal 47 20 7 3 4 2" xfId="28573" xr:uid="{00000000-0005-0000-0000-0000B3A20000}"/>
    <cellStyle name="Normal 47 20 7 3 4 2 2" xfId="50179" xr:uid="{00000000-0005-0000-0000-0000B4A20000}"/>
    <cellStyle name="Normal 47 20 7 3 4 3" xfId="22606" xr:uid="{00000000-0005-0000-0000-0000B5A20000}"/>
    <cellStyle name="Normal 47 20 7 3 4 3 2" xfId="44243" xr:uid="{00000000-0005-0000-0000-0000B6A20000}"/>
    <cellStyle name="Normal 47 20 7 3 4 4" xfId="38258" xr:uid="{00000000-0005-0000-0000-0000B7A20000}"/>
    <cellStyle name="Normal 47 20 7 3 5" xfId="25591" xr:uid="{00000000-0005-0000-0000-0000B8A20000}"/>
    <cellStyle name="Normal 47 20 7 3 5 2" xfId="47208" xr:uid="{00000000-0005-0000-0000-0000B9A20000}"/>
    <cellStyle name="Normal 47 20 7 3 6" xfId="19624" xr:uid="{00000000-0005-0000-0000-0000BAA20000}"/>
    <cellStyle name="Normal 47 20 7 3 6 2" xfId="41266" xr:uid="{00000000-0005-0000-0000-0000BBA20000}"/>
    <cellStyle name="Normal 47 20 7 3 7" xfId="35252" xr:uid="{00000000-0005-0000-0000-0000BCA20000}"/>
    <cellStyle name="Normal 47 20 7 4" xfId="13854" xr:uid="{00000000-0005-0000-0000-0000BDA20000}"/>
    <cellStyle name="Normal 47 20 7 4 2" xfId="16940" xr:uid="{00000000-0005-0000-0000-0000BEA20000}"/>
    <cellStyle name="Normal 47 20 7 4 2 2" xfId="28909" xr:uid="{00000000-0005-0000-0000-0000BFA20000}"/>
    <cellStyle name="Normal 47 20 7 4 2 2 2" xfId="50515" xr:uid="{00000000-0005-0000-0000-0000C0A20000}"/>
    <cellStyle name="Normal 47 20 7 4 2 3" xfId="22942" xr:uid="{00000000-0005-0000-0000-0000C1A20000}"/>
    <cellStyle name="Normal 47 20 7 4 2 3 2" xfId="44579" xr:uid="{00000000-0005-0000-0000-0000C2A20000}"/>
    <cellStyle name="Normal 47 20 7 4 2 4" xfId="38595" xr:uid="{00000000-0005-0000-0000-0000C3A20000}"/>
    <cellStyle name="Normal 47 20 7 4 3" xfId="25927" xr:uid="{00000000-0005-0000-0000-0000C4A20000}"/>
    <cellStyle name="Normal 47 20 7 4 3 2" xfId="47541" xr:uid="{00000000-0005-0000-0000-0000C5A20000}"/>
    <cellStyle name="Normal 47 20 7 4 4" xfId="19960" xr:uid="{00000000-0005-0000-0000-0000C6A20000}"/>
    <cellStyle name="Normal 47 20 7 4 4 2" xfId="41602" xr:uid="{00000000-0005-0000-0000-0000C7A20000}"/>
    <cellStyle name="Normal 47 20 7 4 5" xfId="35591" xr:uid="{00000000-0005-0000-0000-0000C8A20000}"/>
    <cellStyle name="Normal 47 20 7 5" xfId="14828" xr:uid="{00000000-0005-0000-0000-0000C9A20000}"/>
    <cellStyle name="Normal 47 20 7 5 2" xfId="17913" xr:uid="{00000000-0005-0000-0000-0000CAA20000}"/>
    <cellStyle name="Normal 47 20 7 5 2 2" xfId="29881" xr:uid="{00000000-0005-0000-0000-0000CBA20000}"/>
    <cellStyle name="Normal 47 20 7 5 2 2 2" xfId="51487" xr:uid="{00000000-0005-0000-0000-0000CCA20000}"/>
    <cellStyle name="Normal 47 20 7 5 2 3" xfId="23914" xr:uid="{00000000-0005-0000-0000-0000CDA20000}"/>
    <cellStyle name="Normal 47 20 7 5 2 3 2" xfId="45551" xr:uid="{00000000-0005-0000-0000-0000CEA20000}"/>
    <cellStyle name="Normal 47 20 7 5 2 4" xfId="39568" xr:uid="{00000000-0005-0000-0000-0000CFA20000}"/>
    <cellStyle name="Normal 47 20 7 5 3" xfId="26899" xr:uid="{00000000-0005-0000-0000-0000D0A20000}"/>
    <cellStyle name="Normal 47 20 7 5 3 2" xfId="48513" xr:uid="{00000000-0005-0000-0000-0000D1A20000}"/>
    <cellStyle name="Normal 47 20 7 5 4" xfId="20932" xr:uid="{00000000-0005-0000-0000-0000D2A20000}"/>
    <cellStyle name="Normal 47 20 7 5 4 2" xfId="42574" xr:uid="{00000000-0005-0000-0000-0000D3A20000}"/>
    <cellStyle name="Normal 47 20 7 5 5" xfId="36565" xr:uid="{00000000-0005-0000-0000-0000D4A20000}"/>
    <cellStyle name="Normal 47 20 7 6" xfId="15941" xr:uid="{00000000-0005-0000-0000-0000D5A20000}"/>
    <cellStyle name="Normal 47 20 7 6 2" xfId="27913" xr:uid="{00000000-0005-0000-0000-0000D6A20000}"/>
    <cellStyle name="Normal 47 20 7 6 2 2" xfId="49519" xr:uid="{00000000-0005-0000-0000-0000D7A20000}"/>
    <cellStyle name="Normal 47 20 7 6 3" xfId="21946" xr:uid="{00000000-0005-0000-0000-0000D8A20000}"/>
    <cellStyle name="Normal 47 20 7 6 3 2" xfId="43583" xr:uid="{00000000-0005-0000-0000-0000D9A20000}"/>
    <cellStyle name="Normal 47 20 7 6 4" xfId="37596" xr:uid="{00000000-0005-0000-0000-0000DAA20000}"/>
    <cellStyle name="Normal 47 20 7 7" xfId="24928" xr:uid="{00000000-0005-0000-0000-0000DBA20000}"/>
    <cellStyle name="Normal 47 20 7 7 2" xfId="46548" xr:uid="{00000000-0005-0000-0000-0000DCA20000}"/>
    <cellStyle name="Normal 47 20 7 8" xfId="18961" xr:uid="{00000000-0005-0000-0000-0000DDA20000}"/>
    <cellStyle name="Normal 47 20 7 8 2" xfId="40603" xr:uid="{00000000-0005-0000-0000-0000DEA20000}"/>
    <cellStyle name="Normal 47 20 7 9" xfId="32002" xr:uid="{00000000-0005-0000-0000-0000DFA20000}"/>
    <cellStyle name="Normal 47 20 8" xfId="12918" xr:uid="{00000000-0005-0000-0000-0000E0A20000}"/>
    <cellStyle name="Normal 47 20 8 2" xfId="13917" xr:uid="{00000000-0005-0000-0000-0000E1A20000}"/>
    <cellStyle name="Normal 47 20 8 2 2" xfId="17002" xr:uid="{00000000-0005-0000-0000-0000E2A20000}"/>
    <cellStyle name="Normal 47 20 8 2 2 2" xfId="28971" xr:uid="{00000000-0005-0000-0000-0000E3A20000}"/>
    <cellStyle name="Normal 47 20 8 2 2 2 2" xfId="50577" xr:uid="{00000000-0005-0000-0000-0000E4A20000}"/>
    <cellStyle name="Normal 47 20 8 2 2 3" xfId="23004" xr:uid="{00000000-0005-0000-0000-0000E5A20000}"/>
    <cellStyle name="Normal 47 20 8 2 2 3 2" xfId="44641" xr:uid="{00000000-0005-0000-0000-0000E6A20000}"/>
    <cellStyle name="Normal 47 20 8 2 2 4" xfId="38657" xr:uid="{00000000-0005-0000-0000-0000E7A20000}"/>
    <cellStyle name="Normal 47 20 8 2 3" xfId="25989" xr:uid="{00000000-0005-0000-0000-0000E8A20000}"/>
    <cellStyle name="Normal 47 20 8 2 3 2" xfId="47603" xr:uid="{00000000-0005-0000-0000-0000E9A20000}"/>
    <cellStyle name="Normal 47 20 8 2 4" xfId="20022" xr:uid="{00000000-0005-0000-0000-0000EAA20000}"/>
    <cellStyle name="Normal 47 20 8 2 4 2" xfId="41664" xr:uid="{00000000-0005-0000-0000-0000EBA20000}"/>
    <cellStyle name="Normal 47 20 8 2 5" xfId="35654" xr:uid="{00000000-0005-0000-0000-0000ECA20000}"/>
    <cellStyle name="Normal 47 20 8 3" xfId="14891" xr:uid="{00000000-0005-0000-0000-0000EDA20000}"/>
    <cellStyle name="Normal 47 20 8 3 2" xfId="17976" xr:uid="{00000000-0005-0000-0000-0000EEA20000}"/>
    <cellStyle name="Normal 47 20 8 3 2 2" xfId="29943" xr:uid="{00000000-0005-0000-0000-0000EFA20000}"/>
    <cellStyle name="Normal 47 20 8 3 2 2 2" xfId="51549" xr:uid="{00000000-0005-0000-0000-0000F0A20000}"/>
    <cellStyle name="Normal 47 20 8 3 2 3" xfId="23976" xr:uid="{00000000-0005-0000-0000-0000F1A20000}"/>
    <cellStyle name="Normal 47 20 8 3 2 3 2" xfId="45613" xr:uid="{00000000-0005-0000-0000-0000F2A20000}"/>
    <cellStyle name="Normal 47 20 8 3 2 4" xfId="39631" xr:uid="{00000000-0005-0000-0000-0000F3A20000}"/>
    <cellStyle name="Normal 47 20 8 3 3" xfId="26961" xr:uid="{00000000-0005-0000-0000-0000F4A20000}"/>
    <cellStyle name="Normal 47 20 8 3 3 2" xfId="48575" xr:uid="{00000000-0005-0000-0000-0000F5A20000}"/>
    <cellStyle name="Normal 47 20 8 3 4" xfId="20994" xr:uid="{00000000-0005-0000-0000-0000F6A20000}"/>
    <cellStyle name="Normal 47 20 8 3 4 2" xfId="42636" xr:uid="{00000000-0005-0000-0000-0000F7A20000}"/>
    <cellStyle name="Normal 47 20 8 3 5" xfId="36628" xr:uid="{00000000-0005-0000-0000-0000F8A20000}"/>
    <cellStyle name="Normal 47 20 8 4" xfId="16025" xr:uid="{00000000-0005-0000-0000-0000F9A20000}"/>
    <cellStyle name="Normal 47 20 8 4 2" xfId="27995" xr:uid="{00000000-0005-0000-0000-0000FAA20000}"/>
    <cellStyle name="Normal 47 20 8 4 2 2" xfId="49601" xr:uid="{00000000-0005-0000-0000-0000FBA20000}"/>
    <cellStyle name="Normal 47 20 8 4 3" xfId="22028" xr:uid="{00000000-0005-0000-0000-0000FCA20000}"/>
    <cellStyle name="Normal 47 20 8 4 3 2" xfId="43665" xr:uid="{00000000-0005-0000-0000-0000FDA20000}"/>
    <cellStyle name="Normal 47 20 8 4 4" xfId="37680" xr:uid="{00000000-0005-0000-0000-0000FEA20000}"/>
    <cellStyle name="Normal 47 20 8 5" xfId="25013" xr:uid="{00000000-0005-0000-0000-0000FFA20000}"/>
    <cellStyle name="Normal 47 20 8 5 2" xfId="46630" xr:uid="{00000000-0005-0000-0000-000000A30000}"/>
    <cellStyle name="Normal 47 20 8 6" xfId="19046" xr:uid="{00000000-0005-0000-0000-000001A30000}"/>
    <cellStyle name="Normal 47 20 8 6 2" xfId="40688" xr:uid="{00000000-0005-0000-0000-000002A30000}"/>
    <cellStyle name="Normal 47 20 8 7" xfId="34674" xr:uid="{00000000-0005-0000-0000-000003A30000}"/>
    <cellStyle name="Normal 47 20 9" xfId="13238" xr:uid="{00000000-0005-0000-0000-000004A30000}"/>
    <cellStyle name="Normal 47 20 9 2" xfId="14237" xr:uid="{00000000-0005-0000-0000-000005A30000}"/>
    <cellStyle name="Normal 47 20 9 2 2" xfId="17322" xr:uid="{00000000-0005-0000-0000-000006A30000}"/>
    <cellStyle name="Normal 47 20 9 2 2 2" xfId="29291" xr:uid="{00000000-0005-0000-0000-000007A30000}"/>
    <cellStyle name="Normal 47 20 9 2 2 2 2" xfId="50897" xr:uid="{00000000-0005-0000-0000-000008A30000}"/>
    <cellStyle name="Normal 47 20 9 2 2 3" xfId="23324" xr:uid="{00000000-0005-0000-0000-000009A30000}"/>
    <cellStyle name="Normal 47 20 9 2 2 3 2" xfId="44961" xr:uid="{00000000-0005-0000-0000-00000AA30000}"/>
    <cellStyle name="Normal 47 20 9 2 2 4" xfId="38977" xr:uid="{00000000-0005-0000-0000-00000BA30000}"/>
    <cellStyle name="Normal 47 20 9 2 3" xfId="26309" xr:uid="{00000000-0005-0000-0000-00000CA30000}"/>
    <cellStyle name="Normal 47 20 9 2 3 2" xfId="47923" xr:uid="{00000000-0005-0000-0000-00000DA30000}"/>
    <cellStyle name="Normal 47 20 9 2 4" xfId="20342" xr:uid="{00000000-0005-0000-0000-00000EA30000}"/>
    <cellStyle name="Normal 47 20 9 2 4 2" xfId="41984" xr:uid="{00000000-0005-0000-0000-00000FA30000}"/>
    <cellStyle name="Normal 47 20 9 2 5" xfId="35974" xr:uid="{00000000-0005-0000-0000-000010A30000}"/>
    <cellStyle name="Normal 47 20 9 3" xfId="15211" xr:uid="{00000000-0005-0000-0000-000011A30000}"/>
    <cellStyle name="Normal 47 20 9 3 2" xfId="18296" xr:uid="{00000000-0005-0000-0000-000012A30000}"/>
    <cellStyle name="Normal 47 20 9 3 2 2" xfId="30263" xr:uid="{00000000-0005-0000-0000-000013A30000}"/>
    <cellStyle name="Normal 47 20 9 3 2 2 2" xfId="51869" xr:uid="{00000000-0005-0000-0000-000014A30000}"/>
    <cellStyle name="Normal 47 20 9 3 2 3" xfId="24296" xr:uid="{00000000-0005-0000-0000-000015A30000}"/>
    <cellStyle name="Normal 47 20 9 3 2 3 2" xfId="45933" xr:uid="{00000000-0005-0000-0000-000016A30000}"/>
    <cellStyle name="Normal 47 20 9 3 2 4" xfId="39951" xr:uid="{00000000-0005-0000-0000-000017A30000}"/>
    <cellStyle name="Normal 47 20 9 3 3" xfId="27281" xr:uid="{00000000-0005-0000-0000-000018A30000}"/>
    <cellStyle name="Normal 47 20 9 3 3 2" xfId="48895" xr:uid="{00000000-0005-0000-0000-000019A30000}"/>
    <cellStyle name="Normal 47 20 9 3 4" xfId="21314" xr:uid="{00000000-0005-0000-0000-00001AA30000}"/>
    <cellStyle name="Normal 47 20 9 3 4 2" xfId="42956" xr:uid="{00000000-0005-0000-0000-00001BA30000}"/>
    <cellStyle name="Normal 47 20 9 3 5" xfId="36948" xr:uid="{00000000-0005-0000-0000-00001CA30000}"/>
    <cellStyle name="Normal 47 20 9 4" xfId="16345" xr:uid="{00000000-0005-0000-0000-00001DA30000}"/>
    <cellStyle name="Normal 47 20 9 4 2" xfId="28315" xr:uid="{00000000-0005-0000-0000-00001EA30000}"/>
    <cellStyle name="Normal 47 20 9 4 2 2" xfId="49921" xr:uid="{00000000-0005-0000-0000-00001FA30000}"/>
    <cellStyle name="Normal 47 20 9 4 3" xfId="22348" xr:uid="{00000000-0005-0000-0000-000020A30000}"/>
    <cellStyle name="Normal 47 20 9 4 3 2" xfId="43985" xr:uid="{00000000-0005-0000-0000-000021A30000}"/>
    <cellStyle name="Normal 47 20 9 4 4" xfId="38000" xr:uid="{00000000-0005-0000-0000-000022A30000}"/>
    <cellStyle name="Normal 47 20 9 5" xfId="25333" xr:uid="{00000000-0005-0000-0000-000023A30000}"/>
    <cellStyle name="Normal 47 20 9 5 2" xfId="46950" xr:uid="{00000000-0005-0000-0000-000024A30000}"/>
    <cellStyle name="Normal 47 20 9 6" xfId="19366" xr:uid="{00000000-0005-0000-0000-000025A30000}"/>
    <cellStyle name="Normal 47 20 9 6 2" xfId="41008" xr:uid="{00000000-0005-0000-0000-000026A30000}"/>
    <cellStyle name="Normal 47 20 9 7" xfId="34994" xr:uid="{00000000-0005-0000-0000-000027A30000}"/>
    <cellStyle name="Normal 47 21" xfId="5751" xr:uid="{00000000-0005-0000-0000-000028A30000}"/>
    <cellStyle name="Normal 47 21 10" xfId="13596" xr:uid="{00000000-0005-0000-0000-000029A30000}"/>
    <cellStyle name="Normal 47 21 10 2" xfId="16682" xr:uid="{00000000-0005-0000-0000-00002AA30000}"/>
    <cellStyle name="Normal 47 21 10 2 2" xfId="28652" xr:uid="{00000000-0005-0000-0000-00002BA30000}"/>
    <cellStyle name="Normal 47 21 10 2 2 2" xfId="50258" xr:uid="{00000000-0005-0000-0000-00002CA30000}"/>
    <cellStyle name="Normal 47 21 10 2 3" xfId="22685" xr:uid="{00000000-0005-0000-0000-00002DA30000}"/>
    <cellStyle name="Normal 47 21 10 2 3 2" xfId="44322" xr:uid="{00000000-0005-0000-0000-00002EA30000}"/>
    <cellStyle name="Normal 47 21 10 2 4" xfId="38337" xr:uid="{00000000-0005-0000-0000-00002FA30000}"/>
    <cellStyle name="Normal 47 21 10 3" xfId="25670" xr:uid="{00000000-0005-0000-0000-000030A30000}"/>
    <cellStyle name="Normal 47 21 10 3 2" xfId="47284" xr:uid="{00000000-0005-0000-0000-000031A30000}"/>
    <cellStyle name="Normal 47 21 10 4" xfId="19703" xr:uid="{00000000-0005-0000-0000-000032A30000}"/>
    <cellStyle name="Normal 47 21 10 4 2" xfId="41345" xr:uid="{00000000-0005-0000-0000-000033A30000}"/>
    <cellStyle name="Normal 47 21 10 5" xfId="35333" xr:uid="{00000000-0005-0000-0000-000034A30000}"/>
    <cellStyle name="Normal 47 21 11" xfId="14571" xr:uid="{00000000-0005-0000-0000-000035A30000}"/>
    <cellStyle name="Normal 47 21 11 2" xfId="17656" xr:uid="{00000000-0005-0000-0000-000036A30000}"/>
    <cellStyle name="Normal 47 21 11 2 2" xfId="29624" xr:uid="{00000000-0005-0000-0000-000037A30000}"/>
    <cellStyle name="Normal 47 21 11 2 2 2" xfId="51230" xr:uid="{00000000-0005-0000-0000-000038A30000}"/>
    <cellStyle name="Normal 47 21 11 2 3" xfId="23657" xr:uid="{00000000-0005-0000-0000-000039A30000}"/>
    <cellStyle name="Normal 47 21 11 2 3 2" xfId="45294" xr:uid="{00000000-0005-0000-0000-00003AA30000}"/>
    <cellStyle name="Normal 47 21 11 2 4" xfId="39311" xr:uid="{00000000-0005-0000-0000-00003BA30000}"/>
    <cellStyle name="Normal 47 21 11 3" xfId="26642" xr:uid="{00000000-0005-0000-0000-00003CA30000}"/>
    <cellStyle name="Normal 47 21 11 3 2" xfId="48256" xr:uid="{00000000-0005-0000-0000-00003DA30000}"/>
    <cellStyle name="Normal 47 21 11 4" xfId="20675" xr:uid="{00000000-0005-0000-0000-00003EA30000}"/>
    <cellStyle name="Normal 47 21 11 4 2" xfId="42317" xr:uid="{00000000-0005-0000-0000-00003FA30000}"/>
    <cellStyle name="Normal 47 21 11 5" xfId="36308" xr:uid="{00000000-0005-0000-0000-000040A30000}"/>
    <cellStyle name="Normal 47 21 12" xfId="15684" xr:uid="{00000000-0005-0000-0000-000041A30000}"/>
    <cellStyle name="Normal 47 21 12 2" xfId="27656" xr:uid="{00000000-0005-0000-0000-000042A30000}"/>
    <cellStyle name="Normal 47 21 12 2 2" xfId="49262" xr:uid="{00000000-0005-0000-0000-000043A30000}"/>
    <cellStyle name="Normal 47 21 12 3" xfId="21689" xr:uid="{00000000-0005-0000-0000-000044A30000}"/>
    <cellStyle name="Normal 47 21 12 3 2" xfId="43326" xr:uid="{00000000-0005-0000-0000-000045A30000}"/>
    <cellStyle name="Normal 47 21 12 4" xfId="37339" xr:uid="{00000000-0005-0000-0000-000046A30000}"/>
    <cellStyle name="Normal 47 21 13" xfId="24671" xr:uid="{00000000-0005-0000-0000-000047A30000}"/>
    <cellStyle name="Normal 47 21 13 2" xfId="46291" xr:uid="{00000000-0005-0000-0000-000048A30000}"/>
    <cellStyle name="Normal 47 21 14" xfId="18704" xr:uid="{00000000-0005-0000-0000-000049A30000}"/>
    <cellStyle name="Normal 47 21 14 2" xfId="40346" xr:uid="{00000000-0005-0000-0000-00004AA30000}"/>
    <cellStyle name="Normal 47 21 15" xfId="31269" xr:uid="{00000000-0005-0000-0000-00004BA30000}"/>
    <cellStyle name="Normal 47 21 2" xfId="7318" xr:uid="{00000000-0005-0000-0000-00004CA30000}"/>
    <cellStyle name="Normal 47 21 2 2" xfId="13008" xr:uid="{00000000-0005-0000-0000-00004DA30000}"/>
    <cellStyle name="Normal 47 21 2 2 2" xfId="14007" xr:uid="{00000000-0005-0000-0000-00004EA30000}"/>
    <cellStyle name="Normal 47 21 2 2 2 2" xfId="17092" xr:uid="{00000000-0005-0000-0000-00004FA30000}"/>
    <cellStyle name="Normal 47 21 2 2 2 2 2" xfId="29061" xr:uid="{00000000-0005-0000-0000-000050A30000}"/>
    <cellStyle name="Normal 47 21 2 2 2 2 2 2" xfId="50667" xr:uid="{00000000-0005-0000-0000-000051A30000}"/>
    <cellStyle name="Normal 47 21 2 2 2 2 3" xfId="23094" xr:uid="{00000000-0005-0000-0000-000052A30000}"/>
    <cellStyle name="Normal 47 21 2 2 2 2 3 2" xfId="44731" xr:uid="{00000000-0005-0000-0000-000053A30000}"/>
    <cellStyle name="Normal 47 21 2 2 2 2 4" xfId="38747" xr:uid="{00000000-0005-0000-0000-000054A30000}"/>
    <cellStyle name="Normal 47 21 2 2 2 3" xfId="26079" xr:uid="{00000000-0005-0000-0000-000055A30000}"/>
    <cellStyle name="Normal 47 21 2 2 2 3 2" xfId="47693" xr:uid="{00000000-0005-0000-0000-000056A30000}"/>
    <cellStyle name="Normal 47 21 2 2 2 4" xfId="20112" xr:uid="{00000000-0005-0000-0000-000057A30000}"/>
    <cellStyle name="Normal 47 21 2 2 2 4 2" xfId="41754" xr:uid="{00000000-0005-0000-0000-000058A30000}"/>
    <cellStyle name="Normal 47 21 2 2 2 5" xfId="35744" xr:uid="{00000000-0005-0000-0000-000059A30000}"/>
    <cellStyle name="Normal 47 21 2 2 3" xfId="14981" xr:uid="{00000000-0005-0000-0000-00005AA30000}"/>
    <cellStyle name="Normal 47 21 2 2 3 2" xfId="18066" xr:uid="{00000000-0005-0000-0000-00005BA30000}"/>
    <cellStyle name="Normal 47 21 2 2 3 2 2" xfId="30033" xr:uid="{00000000-0005-0000-0000-00005CA30000}"/>
    <cellStyle name="Normal 47 21 2 2 3 2 2 2" xfId="51639" xr:uid="{00000000-0005-0000-0000-00005DA30000}"/>
    <cellStyle name="Normal 47 21 2 2 3 2 3" xfId="24066" xr:uid="{00000000-0005-0000-0000-00005EA30000}"/>
    <cellStyle name="Normal 47 21 2 2 3 2 3 2" xfId="45703" xr:uid="{00000000-0005-0000-0000-00005FA30000}"/>
    <cellStyle name="Normal 47 21 2 2 3 2 4" xfId="39721" xr:uid="{00000000-0005-0000-0000-000060A30000}"/>
    <cellStyle name="Normal 47 21 2 2 3 3" xfId="27051" xr:uid="{00000000-0005-0000-0000-000061A30000}"/>
    <cellStyle name="Normal 47 21 2 2 3 3 2" xfId="48665" xr:uid="{00000000-0005-0000-0000-000062A30000}"/>
    <cellStyle name="Normal 47 21 2 2 3 4" xfId="21084" xr:uid="{00000000-0005-0000-0000-000063A30000}"/>
    <cellStyle name="Normal 47 21 2 2 3 4 2" xfId="42726" xr:uid="{00000000-0005-0000-0000-000064A30000}"/>
    <cellStyle name="Normal 47 21 2 2 3 5" xfId="36718" xr:uid="{00000000-0005-0000-0000-000065A30000}"/>
    <cellStyle name="Normal 47 21 2 2 4" xfId="16115" xr:uid="{00000000-0005-0000-0000-000066A30000}"/>
    <cellStyle name="Normal 47 21 2 2 4 2" xfId="28085" xr:uid="{00000000-0005-0000-0000-000067A30000}"/>
    <cellStyle name="Normal 47 21 2 2 4 2 2" xfId="49691" xr:uid="{00000000-0005-0000-0000-000068A30000}"/>
    <cellStyle name="Normal 47 21 2 2 4 3" xfId="22118" xr:uid="{00000000-0005-0000-0000-000069A30000}"/>
    <cellStyle name="Normal 47 21 2 2 4 3 2" xfId="43755" xr:uid="{00000000-0005-0000-0000-00006AA30000}"/>
    <cellStyle name="Normal 47 21 2 2 4 4" xfId="37770" xr:uid="{00000000-0005-0000-0000-00006BA30000}"/>
    <cellStyle name="Normal 47 21 2 2 5" xfId="25103" xr:uid="{00000000-0005-0000-0000-00006CA30000}"/>
    <cellStyle name="Normal 47 21 2 2 5 2" xfId="46720" xr:uid="{00000000-0005-0000-0000-00006DA30000}"/>
    <cellStyle name="Normal 47 21 2 2 6" xfId="19136" xr:uid="{00000000-0005-0000-0000-00006EA30000}"/>
    <cellStyle name="Normal 47 21 2 2 6 2" xfId="40778" xr:uid="{00000000-0005-0000-0000-00006FA30000}"/>
    <cellStyle name="Normal 47 21 2 2 7" xfId="34764" xr:uid="{00000000-0005-0000-0000-000070A30000}"/>
    <cellStyle name="Normal 47 21 2 3" xfId="13328" xr:uid="{00000000-0005-0000-0000-000071A30000}"/>
    <cellStyle name="Normal 47 21 2 3 2" xfId="14327" xr:uid="{00000000-0005-0000-0000-000072A30000}"/>
    <cellStyle name="Normal 47 21 2 3 2 2" xfId="17412" xr:uid="{00000000-0005-0000-0000-000073A30000}"/>
    <cellStyle name="Normal 47 21 2 3 2 2 2" xfId="29381" xr:uid="{00000000-0005-0000-0000-000074A30000}"/>
    <cellStyle name="Normal 47 21 2 3 2 2 2 2" xfId="50987" xr:uid="{00000000-0005-0000-0000-000075A30000}"/>
    <cellStyle name="Normal 47 21 2 3 2 2 3" xfId="23414" xr:uid="{00000000-0005-0000-0000-000076A30000}"/>
    <cellStyle name="Normal 47 21 2 3 2 2 3 2" xfId="45051" xr:uid="{00000000-0005-0000-0000-000077A30000}"/>
    <cellStyle name="Normal 47 21 2 3 2 2 4" xfId="39067" xr:uid="{00000000-0005-0000-0000-000078A30000}"/>
    <cellStyle name="Normal 47 21 2 3 2 3" xfId="26399" xr:uid="{00000000-0005-0000-0000-000079A30000}"/>
    <cellStyle name="Normal 47 21 2 3 2 3 2" xfId="48013" xr:uid="{00000000-0005-0000-0000-00007AA30000}"/>
    <cellStyle name="Normal 47 21 2 3 2 4" xfId="20432" xr:uid="{00000000-0005-0000-0000-00007BA30000}"/>
    <cellStyle name="Normal 47 21 2 3 2 4 2" xfId="42074" xr:uid="{00000000-0005-0000-0000-00007CA30000}"/>
    <cellStyle name="Normal 47 21 2 3 2 5" xfId="36064" xr:uid="{00000000-0005-0000-0000-00007DA30000}"/>
    <cellStyle name="Normal 47 21 2 3 3" xfId="15301" xr:uid="{00000000-0005-0000-0000-00007EA30000}"/>
    <cellStyle name="Normal 47 21 2 3 3 2" xfId="18386" xr:uid="{00000000-0005-0000-0000-00007FA30000}"/>
    <cellStyle name="Normal 47 21 2 3 3 2 2" xfId="30353" xr:uid="{00000000-0005-0000-0000-000080A30000}"/>
    <cellStyle name="Normal 47 21 2 3 3 2 2 2" xfId="51959" xr:uid="{00000000-0005-0000-0000-000081A30000}"/>
    <cellStyle name="Normal 47 21 2 3 3 2 3" xfId="24386" xr:uid="{00000000-0005-0000-0000-000082A30000}"/>
    <cellStyle name="Normal 47 21 2 3 3 2 3 2" xfId="46023" xr:uid="{00000000-0005-0000-0000-000083A30000}"/>
    <cellStyle name="Normal 47 21 2 3 3 2 4" xfId="40041" xr:uid="{00000000-0005-0000-0000-000084A30000}"/>
    <cellStyle name="Normal 47 21 2 3 3 3" xfId="27371" xr:uid="{00000000-0005-0000-0000-000085A30000}"/>
    <cellStyle name="Normal 47 21 2 3 3 3 2" xfId="48985" xr:uid="{00000000-0005-0000-0000-000086A30000}"/>
    <cellStyle name="Normal 47 21 2 3 3 4" xfId="21404" xr:uid="{00000000-0005-0000-0000-000087A30000}"/>
    <cellStyle name="Normal 47 21 2 3 3 4 2" xfId="43046" xr:uid="{00000000-0005-0000-0000-000088A30000}"/>
    <cellStyle name="Normal 47 21 2 3 3 5" xfId="37038" xr:uid="{00000000-0005-0000-0000-000089A30000}"/>
    <cellStyle name="Normal 47 21 2 3 4" xfId="16435" xr:uid="{00000000-0005-0000-0000-00008AA30000}"/>
    <cellStyle name="Normal 47 21 2 3 4 2" xfId="28405" xr:uid="{00000000-0005-0000-0000-00008BA30000}"/>
    <cellStyle name="Normal 47 21 2 3 4 2 2" xfId="50011" xr:uid="{00000000-0005-0000-0000-00008CA30000}"/>
    <cellStyle name="Normal 47 21 2 3 4 3" xfId="22438" xr:uid="{00000000-0005-0000-0000-00008DA30000}"/>
    <cellStyle name="Normal 47 21 2 3 4 3 2" xfId="44075" xr:uid="{00000000-0005-0000-0000-00008EA30000}"/>
    <cellStyle name="Normal 47 21 2 3 4 4" xfId="38090" xr:uid="{00000000-0005-0000-0000-00008FA30000}"/>
    <cellStyle name="Normal 47 21 2 3 5" xfId="25423" xr:uid="{00000000-0005-0000-0000-000090A30000}"/>
    <cellStyle name="Normal 47 21 2 3 5 2" xfId="47040" xr:uid="{00000000-0005-0000-0000-000091A30000}"/>
    <cellStyle name="Normal 47 21 2 3 6" xfId="19456" xr:uid="{00000000-0005-0000-0000-000092A30000}"/>
    <cellStyle name="Normal 47 21 2 3 6 2" xfId="41098" xr:uid="{00000000-0005-0000-0000-000093A30000}"/>
    <cellStyle name="Normal 47 21 2 3 7" xfId="35084" xr:uid="{00000000-0005-0000-0000-000094A30000}"/>
    <cellStyle name="Normal 47 21 2 4" xfId="13686" xr:uid="{00000000-0005-0000-0000-000095A30000}"/>
    <cellStyle name="Normal 47 21 2 4 2" xfId="16772" xr:uid="{00000000-0005-0000-0000-000096A30000}"/>
    <cellStyle name="Normal 47 21 2 4 2 2" xfId="28741" xr:uid="{00000000-0005-0000-0000-000097A30000}"/>
    <cellStyle name="Normal 47 21 2 4 2 2 2" xfId="50347" xr:uid="{00000000-0005-0000-0000-000098A30000}"/>
    <cellStyle name="Normal 47 21 2 4 2 3" xfId="22774" xr:uid="{00000000-0005-0000-0000-000099A30000}"/>
    <cellStyle name="Normal 47 21 2 4 2 3 2" xfId="44411" xr:uid="{00000000-0005-0000-0000-00009AA30000}"/>
    <cellStyle name="Normal 47 21 2 4 2 4" xfId="38427" xr:uid="{00000000-0005-0000-0000-00009BA30000}"/>
    <cellStyle name="Normal 47 21 2 4 3" xfId="25759" xr:uid="{00000000-0005-0000-0000-00009CA30000}"/>
    <cellStyle name="Normal 47 21 2 4 3 2" xfId="47373" xr:uid="{00000000-0005-0000-0000-00009DA30000}"/>
    <cellStyle name="Normal 47 21 2 4 4" xfId="19792" xr:uid="{00000000-0005-0000-0000-00009EA30000}"/>
    <cellStyle name="Normal 47 21 2 4 4 2" xfId="41434" xr:uid="{00000000-0005-0000-0000-00009FA30000}"/>
    <cellStyle name="Normal 47 21 2 4 5" xfId="35423" xr:uid="{00000000-0005-0000-0000-0000A0A30000}"/>
    <cellStyle name="Normal 47 21 2 5" xfId="14660" xr:uid="{00000000-0005-0000-0000-0000A1A30000}"/>
    <cellStyle name="Normal 47 21 2 5 2" xfId="17745" xr:uid="{00000000-0005-0000-0000-0000A2A30000}"/>
    <cellStyle name="Normal 47 21 2 5 2 2" xfId="29713" xr:uid="{00000000-0005-0000-0000-0000A3A30000}"/>
    <cellStyle name="Normal 47 21 2 5 2 2 2" xfId="51319" xr:uid="{00000000-0005-0000-0000-0000A4A30000}"/>
    <cellStyle name="Normal 47 21 2 5 2 3" xfId="23746" xr:uid="{00000000-0005-0000-0000-0000A5A30000}"/>
    <cellStyle name="Normal 47 21 2 5 2 3 2" xfId="45383" xr:uid="{00000000-0005-0000-0000-0000A6A30000}"/>
    <cellStyle name="Normal 47 21 2 5 2 4" xfId="39400" xr:uid="{00000000-0005-0000-0000-0000A7A30000}"/>
    <cellStyle name="Normal 47 21 2 5 3" xfId="26731" xr:uid="{00000000-0005-0000-0000-0000A8A30000}"/>
    <cellStyle name="Normal 47 21 2 5 3 2" xfId="48345" xr:uid="{00000000-0005-0000-0000-0000A9A30000}"/>
    <cellStyle name="Normal 47 21 2 5 4" xfId="20764" xr:uid="{00000000-0005-0000-0000-0000AAA30000}"/>
    <cellStyle name="Normal 47 21 2 5 4 2" xfId="42406" xr:uid="{00000000-0005-0000-0000-0000ABA30000}"/>
    <cellStyle name="Normal 47 21 2 5 5" xfId="36397" xr:uid="{00000000-0005-0000-0000-0000ACA30000}"/>
    <cellStyle name="Normal 47 21 2 6" xfId="15773" xr:uid="{00000000-0005-0000-0000-0000ADA30000}"/>
    <cellStyle name="Normal 47 21 2 6 2" xfId="27745" xr:uid="{00000000-0005-0000-0000-0000AEA30000}"/>
    <cellStyle name="Normal 47 21 2 6 2 2" xfId="49351" xr:uid="{00000000-0005-0000-0000-0000AFA30000}"/>
    <cellStyle name="Normal 47 21 2 6 3" xfId="21778" xr:uid="{00000000-0005-0000-0000-0000B0A30000}"/>
    <cellStyle name="Normal 47 21 2 6 3 2" xfId="43415" xr:uid="{00000000-0005-0000-0000-0000B1A30000}"/>
    <cellStyle name="Normal 47 21 2 6 4" xfId="37428" xr:uid="{00000000-0005-0000-0000-0000B2A30000}"/>
    <cellStyle name="Normal 47 21 2 7" xfId="24760" xr:uid="{00000000-0005-0000-0000-0000B3A30000}"/>
    <cellStyle name="Normal 47 21 2 7 2" xfId="46380" xr:uid="{00000000-0005-0000-0000-0000B4A30000}"/>
    <cellStyle name="Normal 47 21 2 8" xfId="18793" xr:uid="{00000000-0005-0000-0000-0000B5A30000}"/>
    <cellStyle name="Normal 47 21 2 8 2" xfId="40435" xr:uid="{00000000-0005-0000-0000-0000B6A30000}"/>
    <cellStyle name="Normal 47 21 2 9" xfId="31606" xr:uid="{00000000-0005-0000-0000-0000B7A30000}"/>
    <cellStyle name="Normal 47 21 3" xfId="7021" xr:uid="{00000000-0005-0000-0000-0000B8A30000}"/>
    <cellStyle name="Normal 47 21 3 2" xfId="12964" xr:uid="{00000000-0005-0000-0000-0000B9A30000}"/>
    <cellStyle name="Normal 47 21 3 2 2" xfId="13963" xr:uid="{00000000-0005-0000-0000-0000BAA30000}"/>
    <cellStyle name="Normal 47 21 3 2 2 2" xfId="17048" xr:uid="{00000000-0005-0000-0000-0000BBA30000}"/>
    <cellStyle name="Normal 47 21 3 2 2 2 2" xfId="29017" xr:uid="{00000000-0005-0000-0000-0000BCA30000}"/>
    <cellStyle name="Normal 47 21 3 2 2 2 2 2" xfId="50623" xr:uid="{00000000-0005-0000-0000-0000BDA30000}"/>
    <cellStyle name="Normal 47 21 3 2 2 2 3" xfId="23050" xr:uid="{00000000-0005-0000-0000-0000BEA30000}"/>
    <cellStyle name="Normal 47 21 3 2 2 2 3 2" xfId="44687" xr:uid="{00000000-0005-0000-0000-0000BFA30000}"/>
    <cellStyle name="Normal 47 21 3 2 2 2 4" xfId="38703" xr:uid="{00000000-0005-0000-0000-0000C0A30000}"/>
    <cellStyle name="Normal 47 21 3 2 2 3" xfId="26035" xr:uid="{00000000-0005-0000-0000-0000C1A30000}"/>
    <cellStyle name="Normal 47 21 3 2 2 3 2" xfId="47649" xr:uid="{00000000-0005-0000-0000-0000C2A30000}"/>
    <cellStyle name="Normal 47 21 3 2 2 4" xfId="20068" xr:uid="{00000000-0005-0000-0000-0000C3A30000}"/>
    <cellStyle name="Normal 47 21 3 2 2 4 2" xfId="41710" xr:uid="{00000000-0005-0000-0000-0000C4A30000}"/>
    <cellStyle name="Normal 47 21 3 2 2 5" xfId="35700" xr:uid="{00000000-0005-0000-0000-0000C5A30000}"/>
    <cellStyle name="Normal 47 21 3 2 3" xfId="14937" xr:uid="{00000000-0005-0000-0000-0000C6A30000}"/>
    <cellStyle name="Normal 47 21 3 2 3 2" xfId="18022" xr:uid="{00000000-0005-0000-0000-0000C7A30000}"/>
    <cellStyle name="Normal 47 21 3 2 3 2 2" xfId="29989" xr:uid="{00000000-0005-0000-0000-0000C8A30000}"/>
    <cellStyle name="Normal 47 21 3 2 3 2 2 2" xfId="51595" xr:uid="{00000000-0005-0000-0000-0000C9A30000}"/>
    <cellStyle name="Normal 47 21 3 2 3 2 3" xfId="24022" xr:uid="{00000000-0005-0000-0000-0000CAA30000}"/>
    <cellStyle name="Normal 47 21 3 2 3 2 3 2" xfId="45659" xr:uid="{00000000-0005-0000-0000-0000CBA30000}"/>
    <cellStyle name="Normal 47 21 3 2 3 2 4" xfId="39677" xr:uid="{00000000-0005-0000-0000-0000CCA30000}"/>
    <cellStyle name="Normal 47 21 3 2 3 3" xfId="27007" xr:uid="{00000000-0005-0000-0000-0000CDA30000}"/>
    <cellStyle name="Normal 47 21 3 2 3 3 2" xfId="48621" xr:uid="{00000000-0005-0000-0000-0000CEA30000}"/>
    <cellStyle name="Normal 47 21 3 2 3 4" xfId="21040" xr:uid="{00000000-0005-0000-0000-0000CFA30000}"/>
    <cellStyle name="Normal 47 21 3 2 3 4 2" xfId="42682" xr:uid="{00000000-0005-0000-0000-0000D0A30000}"/>
    <cellStyle name="Normal 47 21 3 2 3 5" xfId="36674" xr:uid="{00000000-0005-0000-0000-0000D1A30000}"/>
    <cellStyle name="Normal 47 21 3 2 4" xfId="16071" xr:uid="{00000000-0005-0000-0000-0000D2A30000}"/>
    <cellStyle name="Normal 47 21 3 2 4 2" xfId="28041" xr:uid="{00000000-0005-0000-0000-0000D3A30000}"/>
    <cellStyle name="Normal 47 21 3 2 4 2 2" xfId="49647" xr:uid="{00000000-0005-0000-0000-0000D4A30000}"/>
    <cellStyle name="Normal 47 21 3 2 4 3" xfId="22074" xr:uid="{00000000-0005-0000-0000-0000D5A30000}"/>
    <cellStyle name="Normal 47 21 3 2 4 3 2" xfId="43711" xr:uid="{00000000-0005-0000-0000-0000D6A30000}"/>
    <cellStyle name="Normal 47 21 3 2 4 4" xfId="37726" xr:uid="{00000000-0005-0000-0000-0000D7A30000}"/>
    <cellStyle name="Normal 47 21 3 2 5" xfId="25059" xr:uid="{00000000-0005-0000-0000-0000D8A30000}"/>
    <cellStyle name="Normal 47 21 3 2 5 2" xfId="46676" xr:uid="{00000000-0005-0000-0000-0000D9A30000}"/>
    <cellStyle name="Normal 47 21 3 2 6" xfId="19092" xr:uid="{00000000-0005-0000-0000-0000DAA30000}"/>
    <cellStyle name="Normal 47 21 3 2 6 2" xfId="40734" xr:uid="{00000000-0005-0000-0000-0000DBA30000}"/>
    <cellStyle name="Normal 47 21 3 2 7" xfId="34720" xr:uid="{00000000-0005-0000-0000-0000DCA30000}"/>
    <cellStyle name="Normal 47 21 3 3" xfId="13284" xr:uid="{00000000-0005-0000-0000-0000DDA30000}"/>
    <cellStyle name="Normal 47 21 3 3 2" xfId="14283" xr:uid="{00000000-0005-0000-0000-0000DEA30000}"/>
    <cellStyle name="Normal 47 21 3 3 2 2" xfId="17368" xr:uid="{00000000-0005-0000-0000-0000DFA30000}"/>
    <cellStyle name="Normal 47 21 3 3 2 2 2" xfId="29337" xr:uid="{00000000-0005-0000-0000-0000E0A30000}"/>
    <cellStyle name="Normal 47 21 3 3 2 2 2 2" xfId="50943" xr:uid="{00000000-0005-0000-0000-0000E1A30000}"/>
    <cellStyle name="Normal 47 21 3 3 2 2 3" xfId="23370" xr:uid="{00000000-0005-0000-0000-0000E2A30000}"/>
    <cellStyle name="Normal 47 21 3 3 2 2 3 2" xfId="45007" xr:uid="{00000000-0005-0000-0000-0000E3A30000}"/>
    <cellStyle name="Normal 47 21 3 3 2 2 4" xfId="39023" xr:uid="{00000000-0005-0000-0000-0000E4A30000}"/>
    <cellStyle name="Normal 47 21 3 3 2 3" xfId="26355" xr:uid="{00000000-0005-0000-0000-0000E5A30000}"/>
    <cellStyle name="Normal 47 21 3 3 2 3 2" xfId="47969" xr:uid="{00000000-0005-0000-0000-0000E6A30000}"/>
    <cellStyle name="Normal 47 21 3 3 2 4" xfId="20388" xr:uid="{00000000-0005-0000-0000-0000E7A30000}"/>
    <cellStyle name="Normal 47 21 3 3 2 4 2" xfId="42030" xr:uid="{00000000-0005-0000-0000-0000E8A30000}"/>
    <cellStyle name="Normal 47 21 3 3 2 5" xfId="36020" xr:uid="{00000000-0005-0000-0000-0000E9A30000}"/>
    <cellStyle name="Normal 47 21 3 3 3" xfId="15257" xr:uid="{00000000-0005-0000-0000-0000EAA30000}"/>
    <cellStyle name="Normal 47 21 3 3 3 2" xfId="18342" xr:uid="{00000000-0005-0000-0000-0000EBA30000}"/>
    <cellStyle name="Normal 47 21 3 3 3 2 2" xfId="30309" xr:uid="{00000000-0005-0000-0000-0000ECA30000}"/>
    <cellStyle name="Normal 47 21 3 3 3 2 2 2" xfId="51915" xr:uid="{00000000-0005-0000-0000-0000EDA30000}"/>
    <cellStyle name="Normal 47 21 3 3 3 2 3" xfId="24342" xr:uid="{00000000-0005-0000-0000-0000EEA30000}"/>
    <cellStyle name="Normal 47 21 3 3 3 2 3 2" xfId="45979" xr:uid="{00000000-0005-0000-0000-0000EFA30000}"/>
    <cellStyle name="Normal 47 21 3 3 3 2 4" xfId="39997" xr:uid="{00000000-0005-0000-0000-0000F0A30000}"/>
    <cellStyle name="Normal 47 21 3 3 3 3" xfId="27327" xr:uid="{00000000-0005-0000-0000-0000F1A30000}"/>
    <cellStyle name="Normal 47 21 3 3 3 3 2" xfId="48941" xr:uid="{00000000-0005-0000-0000-0000F2A30000}"/>
    <cellStyle name="Normal 47 21 3 3 3 4" xfId="21360" xr:uid="{00000000-0005-0000-0000-0000F3A30000}"/>
    <cellStyle name="Normal 47 21 3 3 3 4 2" xfId="43002" xr:uid="{00000000-0005-0000-0000-0000F4A30000}"/>
    <cellStyle name="Normal 47 21 3 3 3 5" xfId="36994" xr:uid="{00000000-0005-0000-0000-0000F5A30000}"/>
    <cellStyle name="Normal 47 21 3 3 4" xfId="16391" xr:uid="{00000000-0005-0000-0000-0000F6A30000}"/>
    <cellStyle name="Normal 47 21 3 3 4 2" xfId="28361" xr:uid="{00000000-0005-0000-0000-0000F7A30000}"/>
    <cellStyle name="Normal 47 21 3 3 4 2 2" xfId="49967" xr:uid="{00000000-0005-0000-0000-0000F8A30000}"/>
    <cellStyle name="Normal 47 21 3 3 4 3" xfId="22394" xr:uid="{00000000-0005-0000-0000-0000F9A30000}"/>
    <cellStyle name="Normal 47 21 3 3 4 3 2" xfId="44031" xr:uid="{00000000-0005-0000-0000-0000FAA30000}"/>
    <cellStyle name="Normal 47 21 3 3 4 4" xfId="38046" xr:uid="{00000000-0005-0000-0000-0000FBA30000}"/>
    <cellStyle name="Normal 47 21 3 3 5" xfId="25379" xr:uid="{00000000-0005-0000-0000-0000FCA30000}"/>
    <cellStyle name="Normal 47 21 3 3 5 2" xfId="46996" xr:uid="{00000000-0005-0000-0000-0000FDA30000}"/>
    <cellStyle name="Normal 47 21 3 3 6" xfId="19412" xr:uid="{00000000-0005-0000-0000-0000FEA30000}"/>
    <cellStyle name="Normal 47 21 3 3 6 2" xfId="41054" xr:uid="{00000000-0005-0000-0000-0000FFA30000}"/>
    <cellStyle name="Normal 47 21 3 3 7" xfId="35040" xr:uid="{00000000-0005-0000-0000-000000A40000}"/>
    <cellStyle name="Normal 47 21 3 4" xfId="13642" xr:uid="{00000000-0005-0000-0000-000001A40000}"/>
    <cellStyle name="Normal 47 21 3 4 2" xfId="16728" xr:uid="{00000000-0005-0000-0000-000002A40000}"/>
    <cellStyle name="Normal 47 21 3 4 2 2" xfId="28697" xr:uid="{00000000-0005-0000-0000-000003A40000}"/>
    <cellStyle name="Normal 47 21 3 4 2 2 2" xfId="50303" xr:uid="{00000000-0005-0000-0000-000004A40000}"/>
    <cellStyle name="Normal 47 21 3 4 2 3" xfId="22730" xr:uid="{00000000-0005-0000-0000-000005A40000}"/>
    <cellStyle name="Normal 47 21 3 4 2 3 2" xfId="44367" xr:uid="{00000000-0005-0000-0000-000006A40000}"/>
    <cellStyle name="Normal 47 21 3 4 2 4" xfId="38383" xr:uid="{00000000-0005-0000-0000-000007A40000}"/>
    <cellStyle name="Normal 47 21 3 4 3" xfId="25715" xr:uid="{00000000-0005-0000-0000-000008A40000}"/>
    <cellStyle name="Normal 47 21 3 4 3 2" xfId="47329" xr:uid="{00000000-0005-0000-0000-000009A40000}"/>
    <cellStyle name="Normal 47 21 3 4 4" xfId="19748" xr:uid="{00000000-0005-0000-0000-00000AA40000}"/>
    <cellStyle name="Normal 47 21 3 4 4 2" xfId="41390" xr:uid="{00000000-0005-0000-0000-00000BA40000}"/>
    <cellStyle name="Normal 47 21 3 4 5" xfId="35379" xr:uid="{00000000-0005-0000-0000-00000CA40000}"/>
    <cellStyle name="Normal 47 21 3 5" xfId="14616" xr:uid="{00000000-0005-0000-0000-00000DA40000}"/>
    <cellStyle name="Normal 47 21 3 5 2" xfId="17701" xr:uid="{00000000-0005-0000-0000-00000EA40000}"/>
    <cellStyle name="Normal 47 21 3 5 2 2" xfId="29669" xr:uid="{00000000-0005-0000-0000-00000FA40000}"/>
    <cellStyle name="Normal 47 21 3 5 2 2 2" xfId="51275" xr:uid="{00000000-0005-0000-0000-000010A40000}"/>
    <cellStyle name="Normal 47 21 3 5 2 3" xfId="23702" xr:uid="{00000000-0005-0000-0000-000011A40000}"/>
    <cellStyle name="Normal 47 21 3 5 2 3 2" xfId="45339" xr:uid="{00000000-0005-0000-0000-000012A40000}"/>
    <cellStyle name="Normal 47 21 3 5 2 4" xfId="39356" xr:uid="{00000000-0005-0000-0000-000013A40000}"/>
    <cellStyle name="Normal 47 21 3 5 3" xfId="26687" xr:uid="{00000000-0005-0000-0000-000014A40000}"/>
    <cellStyle name="Normal 47 21 3 5 3 2" xfId="48301" xr:uid="{00000000-0005-0000-0000-000015A40000}"/>
    <cellStyle name="Normal 47 21 3 5 4" xfId="20720" xr:uid="{00000000-0005-0000-0000-000016A40000}"/>
    <cellStyle name="Normal 47 21 3 5 4 2" xfId="42362" xr:uid="{00000000-0005-0000-0000-000017A40000}"/>
    <cellStyle name="Normal 47 21 3 5 5" xfId="36353" xr:uid="{00000000-0005-0000-0000-000018A40000}"/>
    <cellStyle name="Normal 47 21 3 6" xfId="15729" xr:uid="{00000000-0005-0000-0000-000019A40000}"/>
    <cellStyle name="Normal 47 21 3 6 2" xfId="27701" xr:uid="{00000000-0005-0000-0000-00001AA40000}"/>
    <cellStyle name="Normal 47 21 3 6 2 2" xfId="49307" xr:uid="{00000000-0005-0000-0000-00001BA40000}"/>
    <cellStyle name="Normal 47 21 3 6 3" xfId="21734" xr:uid="{00000000-0005-0000-0000-00001CA40000}"/>
    <cellStyle name="Normal 47 21 3 6 3 2" xfId="43371" xr:uid="{00000000-0005-0000-0000-00001DA40000}"/>
    <cellStyle name="Normal 47 21 3 6 4" xfId="37384" xr:uid="{00000000-0005-0000-0000-00001EA40000}"/>
    <cellStyle name="Normal 47 21 3 7" xfId="24716" xr:uid="{00000000-0005-0000-0000-00001FA40000}"/>
    <cellStyle name="Normal 47 21 3 7 2" xfId="46336" xr:uid="{00000000-0005-0000-0000-000020A40000}"/>
    <cellStyle name="Normal 47 21 3 8" xfId="18749" xr:uid="{00000000-0005-0000-0000-000021A40000}"/>
    <cellStyle name="Normal 47 21 3 8 2" xfId="40391" xr:uid="{00000000-0005-0000-0000-000022A40000}"/>
    <cellStyle name="Normal 47 21 3 9" xfId="31449" xr:uid="{00000000-0005-0000-0000-000023A40000}"/>
    <cellStyle name="Normal 47 21 4" xfId="7625" xr:uid="{00000000-0005-0000-0000-000024A40000}"/>
    <cellStyle name="Normal 47 21 4 2" xfId="13050" xr:uid="{00000000-0005-0000-0000-000025A40000}"/>
    <cellStyle name="Normal 47 21 4 2 2" xfId="14049" xr:uid="{00000000-0005-0000-0000-000026A40000}"/>
    <cellStyle name="Normal 47 21 4 2 2 2" xfId="17134" xr:uid="{00000000-0005-0000-0000-000027A40000}"/>
    <cellStyle name="Normal 47 21 4 2 2 2 2" xfId="29103" xr:uid="{00000000-0005-0000-0000-000028A40000}"/>
    <cellStyle name="Normal 47 21 4 2 2 2 2 2" xfId="50709" xr:uid="{00000000-0005-0000-0000-000029A40000}"/>
    <cellStyle name="Normal 47 21 4 2 2 2 3" xfId="23136" xr:uid="{00000000-0005-0000-0000-00002AA40000}"/>
    <cellStyle name="Normal 47 21 4 2 2 2 3 2" xfId="44773" xr:uid="{00000000-0005-0000-0000-00002BA40000}"/>
    <cellStyle name="Normal 47 21 4 2 2 2 4" xfId="38789" xr:uid="{00000000-0005-0000-0000-00002CA40000}"/>
    <cellStyle name="Normal 47 21 4 2 2 3" xfId="26121" xr:uid="{00000000-0005-0000-0000-00002DA40000}"/>
    <cellStyle name="Normal 47 21 4 2 2 3 2" xfId="47735" xr:uid="{00000000-0005-0000-0000-00002EA40000}"/>
    <cellStyle name="Normal 47 21 4 2 2 4" xfId="20154" xr:uid="{00000000-0005-0000-0000-00002FA40000}"/>
    <cellStyle name="Normal 47 21 4 2 2 4 2" xfId="41796" xr:uid="{00000000-0005-0000-0000-000030A40000}"/>
    <cellStyle name="Normal 47 21 4 2 2 5" xfId="35786" xr:uid="{00000000-0005-0000-0000-000031A40000}"/>
    <cellStyle name="Normal 47 21 4 2 3" xfId="15023" xr:uid="{00000000-0005-0000-0000-000032A40000}"/>
    <cellStyle name="Normal 47 21 4 2 3 2" xfId="18108" xr:uid="{00000000-0005-0000-0000-000033A40000}"/>
    <cellStyle name="Normal 47 21 4 2 3 2 2" xfId="30075" xr:uid="{00000000-0005-0000-0000-000034A40000}"/>
    <cellStyle name="Normal 47 21 4 2 3 2 2 2" xfId="51681" xr:uid="{00000000-0005-0000-0000-000035A40000}"/>
    <cellStyle name="Normal 47 21 4 2 3 2 3" xfId="24108" xr:uid="{00000000-0005-0000-0000-000036A40000}"/>
    <cellStyle name="Normal 47 21 4 2 3 2 3 2" xfId="45745" xr:uid="{00000000-0005-0000-0000-000037A40000}"/>
    <cellStyle name="Normal 47 21 4 2 3 2 4" xfId="39763" xr:uid="{00000000-0005-0000-0000-000038A40000}"/>
    <cellStyle name="Normal 47 21 4 2 3 3" xfId="27093" xr:uid="{00000000-0005-0000-0000-000039A40000}"/>
    <cellStyle name="Normal 47 21 4 2 3 3 2" xfId="48707" xr:uid="{00000000-0005-0000-0000-00003AA40000}"/>
    <cellStyle name="Normal 47 21 4 2 3 4" xfId="21126" xr:uid="{00000000-0005-0000-0000-00003BA40000}"/>
    <cellStyle name="Normal 47 21 4 2 3 4 2" xfId="42768" xr:uid="{00000000-0005-0000-0000-00003CA40000}"/>
    <cellStyle name="Normal 47 21 4 2 3 5" xfId="36760" xr:uid="{00000000-0005-0000-0000-00003DA40000}"/>
    <cellStyle name="Normal 47 21 4 2 4" xfId="16157" xr:uid="{00000000-0005-0000-0000-00003EA40000}"/>
    <cellStyle name="Normal 47 21 4 2 4 2" xfId="28127" xr:uid="{00000000-0005-0000-0000-00003FA40000}"/>
    <cellStyle name="Normal 47 21 4 2 4 2 2" xfId="49733" xr:uid="{00000000-0005-0000-0000-000040A40000}"/>
    <cellStyle name="Normal 47 21 4 2 4 3" xfId="22160" xr:uid="{00000000-0005-0000-0000-000041A40000}"/>
    <cellStyle name="Normal 47 21 4 2 4 3 2" xfId="43797" xr:uid="{00000000-0005-0000-0000-000042A40000}"/>
    <cellStyle name="Normal 47 21 4 2 4 4" xfId="37812" xr:uid="{00000000-0005-0000-0000-000043A40000}"/>
    <cellStyle name="Normal 47 21 4 2 5" xfId="25145" xr:uid="{00000000-0005-0000-0000-000044A40000}"/>
    <cellStyle name="Normal 47 21 4 2 5 2" xfId="46762" xr:uid="{00000000-0005-0000-0000-000045A40000}"/>
    <cellStyle name="Normal 47 21 4 2 6" xfId="19178" xr:uid="{00000000-0005-0000-0000-000046A40000}"/>
    <cellStyle name="Normal 47 21 4 2 6 2" xfId="40820" xr:uid="{00000000-0005-0000-0000-000047A40000}"/>
    <cellStyle name="Normal 47 21 4 2 7" xfId="34806" xr:uid="{00000000-0005-0000-0000-000048A40000}"/>
    <cellStyle name="Normal 47 21 4 3" xfId="13370" xr:uid="{00000000-0005-0000-0000-000049A40000}"/>
    <cellStyle name="Normal 47 21 4 3 2" xfId="14369" xr:uid="{00000000-0005-0000-0000-00004AA40000}"/>
    <cellStyle name="Normal 47 21 4 3 2 2" xfId="17454" xr:uid="{00000000-0005-0000-0000-00004BA40000}"/>
    <cellStyle name="Normal 47 21 4 3 2 2 2" xfId="29423" xr:uid="{00000000-0005-0000-0000-00004CA40000}"/>
    <cellStyle name="Normal 47 21 4 3 2 2 2 2" xfId="51029" xr:uid="{00000000-0005-0000-0000-00004DA40000}"/>
    <cellStyle name="Normal 47 21 4 3 2 2 3" xfId="23456" xr:uid="{00000000-0005-0000-0000-00004EA40000}"/>
    <cellStyle name="Normal 47 21 4 3 2 2 3 2" xfId="45093" xr:uid="{00000000-0005-0000-0000-00004FA40000}"/>
    <cellStyle name="Normal 47 21 4 3 2 2 4" xfId="39109" xr:uid="{00000000-0005-0000-0000-000050A40000}"/>
    <cellStyle name="Normal 47 21 4 3 2 3" xfId="26441" xr:uid="{00000000-0005-0000-0000-000051A40000}"/>
    <cellStyle name="Normal 47 21 4 3 2 3 2" xfId="48055" xr:uid="{00000000-0005-0000-0000-000052A40000}"/>
    <cellStyle name="Normal 47 21 4 3 2 4" xfId="20474" xr:uid="{00000000-0005-0000-0000-000053A40000}"/>
    <cellStyle name="Normal 47 21 4 3 2 4 2" xfId="42116" xr:uid="{00000000-0005-0000-0000-000054A40000}"/>
    <cellStyle name="Normal 47 21 4 3 2 5" xfId="36106" xr:uid="{00000000-0005-0000-0000-000055A40000}"/>
    <cellStyle name="Normal 47 21 4 3 3" xfId="15343" xr:uid="{00000000-0005-0000-0000-000056A40000}"/>
    <cellStyle name="Normal 47 21 4 3 3 2" xfId="18428" xr:uid="{00000000-0005-0000-0000-000057A40000}"/>
    <cellStyle name="Normal 47 21 4 3 3 2 2" xfId="30395" xr:uid="{00000000-0005-0000-0000-000058A40000}"/>
    <cellStyle name="Normal 47 21 4 3 3 2 2 2" xfId="52001" xr:uid="{00000000-0005-0000-0000-000059A40000}"/>
    <cellStyle name="Normal 47 21 4 3 3 2 3" xfId="24428" xr:uid="{00000000-0005-0000-0000-00005AA40000}"/>
    <cellStyle name="Normal 47 21 4 3 3 2 3 2" xfId="46065" xr:uid="{00000000-0005-0000-0000-00005BA40000}"/>
    <cellStyle name="Normal 47 21 4 3 3 2 4" xfId="40083" xr:uid="{00000000-0005-0000-0000-00005CA40000}"/>
    <cellStyle name="Normal 47 21 4 3 3 3" xfId="27413" xr:uid="{00000000-0005-0000-0000-00005DA40000}"/>
    <cellStyle name="Normal 47 21 4 3 3 3 2" xfId="49027" xr:uid="{00000000-0005-0000-0000-00005EA40000}"/>
    <cellStyle name="Normal 47 21 4 3 3 4" xfId="21446" xr:uid="{00000000-0005-0000-0000-00005FA40000}"/>
    <cellStyle name="Normal 47 21 4 3 3 4 2" xfId="43088" xr:uid="{00000000-0005-0000-0000-000060A40000}"/>
    <cellStyle name="Normal 47 21 4 3 3 5" xfId="37080" xr:uid="{00000000-0005-0000-0000-000061A40000}"/>
    <cellStyle name="Normal 47 21 4 3 4" xfId="16477" xr:uid="{00000000-0005-0000-0000-000062A40000}"/>
    <cellStyle name="Normal 47 21 4 3 4 2" xfId="28447" xr:uid="{00000000-0005-0000-0000-000063A40000}"/>
    <cellStyle name="Normal 47 21 4 3 4 2 2" xfId="50053" xr:uid="{00000000-0005-0000-0000-000064A40000}"/>
    <cellStyle name="Normal 47 21 4 3 4 3" xfId="22480" xr:uid="{00000000-0005-0000-0000-000065A40000}"/>
    <cellStyle name="Normal 47 21 4 3 4 3 2" xfId="44117" xr:uid="{00000000-0005-0000-0000-000066A40000}"/>
    <cellStyle name="Normal 47 21 4 3 4 4" xfId="38132" xr:uid="{00000000-0005-0000-0000-000067A40000}"/>
    <cellStyle name="Normal 47 21 4 3 5" xfId="25465" xr:uid="{00000000-0005-0000-0000-000068A40000}"/>
    <cellStyle name="Normal 47 21 4 3 5 2" xfId="47082" xr:uid="{00000000-0005-0000-0000-000069A40000}"/>
    <cellStyle name="Normal 47 21 4 3 6" xfId="19498" xr:uid="{00000000-0005-0000-0000-00006AA40000}"/>
    <cellStyle name="Normal 47 21 4 3 6 2" xfId="41140" xr:uid="{00000000-0005-0000-0000-00006BA40000}"/>
    <cellStyle name="Normal 47 21 4 3 7" xfId="35126" xr:uid="{00000000-0005-0000-0000-00006CA40000}"/>
    <cellStyle name="Normal 47 21 4 4" xfId="13728" xr:uid="{00000000-0005-0000-0000-00006DA40000}"/>
    <cellStyle name="Normal 47 21 4 4 2" xfId="16814" xr:uid="{00000000-0005-0000-0000-00006EA40000}"/>
    <cellStyle name="Normal 47 21 4 4 2 2" xfId="28783" xr:uid="{00000000-0005-0000-0000-00006FA40000}"/>
    <cellStyle name="Normal 47 21 4 4 2 2 2" xfId="50389" xr:uid="{00000000-0005-0000-0000-000070A40000}"/>
    <cellStyle name="Normal 47 21 4 4 2 3" xfId="22816" xr:uid="{00000000-0005-0000-0000-000071A40000}"/>
    <cellStyle name="Normal 47 21 4 4 2 3 2" xfId="44453" xr:uid="{00000000-0005-0000-0000-000072A40000}"/>
    <cellStyle name="Normal 47 21 4 4 2 4" xfId="38469" xr:uid="{00000000-0005-0000-0000-000073A40000}"/>
    <cellStyle name="Normal 47 21 4 4 3" xfId="25801" xr:uid="{00000000-0005-0000-0000-000074A40000}"/>
    <cellStyle name="Normal 47 21 4 4 3 2" xfId="47415" xr:uid="{00000000-0005-0000-0000-000075A40000}"/>
    <cellStyle name="Normal 47 21 4 4 4" xfId="19834" xr:uid="{00000000-0005-0000-0000-000076A40000}"/>
    <cellStyle name="Normal 47 21 4 4 4 2" xfId="41476" xr:uid="{00000000-0005-0000-0000-000077A40000}"/>
    <cellStyle name="Normal 47 21 4 4 5" xfId="35465" xr:uid="{00000000-0005-0000-0000-000078A40000}"/>
    <cellStyle name="Normal 47 21 4 5" xfId="14702" xr:uid="{00000000-0005-0000-0000-000079A40000}"/>
    <cellStyle name="Normal 47 21 4 5 2" xfId="17787" xr:uid="{00000000-0005-0000-0000-00007AA40000}"/>
    <cellStyle name="Normal 47 21 4 5 2 2" xfId="29755" xr:uid="{00000000-0005-0000-0000-00007BA40000}"/>
    <cellStyle name="Normal 47 21 4 5 2 2 2" xfId="51361" xr:uid="{00000000-0005-0000-0000-00007CA40000}"/>
    <cellStyle name="Normal 47 21 4 5 2 3" xfId="23788" xr:uid="{00000000-0005-0000-0000-00007DA40000}"/>
    <cellStyle name="Normal 47 21 4 5 2 3 2" xfId="45425" xr:uid="{00000000-0005-0000-0000-00007EA40000}"/>
    <cellStyle name="Normal 47 21 4 5 2 4" xfId="39442" xr:uid="{00000000-0005-0000-0000-00007FA40000}"/>
    <cellStyle name="Normal 47 21 4 5 3" xfId="26773" xr:uid="{00000000-0005-0000-0000-000080A40000}"/>
    <cellStyle name="Normal 47 21 4 5 3 2" xfId="48387" xr:uid="{00000000-0005-0000-0000-000081A40000}"/>
    <cellStyle name="Normal 47 21 4 5 4" xfId="20806" xr:uid="{00000000-0005-0000-0000-000082A40000}"/>
    <cellStyle name="Normal 47 21 4 5 4 2" xfId="42448" xr:uid="{00000000-0005-0000-0000-000083A40000}"/>
    <cellStyle name="Normal 47 21 4 5 5" xfId="36439" xr:uid="{00000000-0005-0000-0000-000084A40000}"/>
    <cellStyle name="Normal 47 21 4 6" xfId="15815" xr:uid="{00000000-0005-0000-0000-000085A40000}"/>
    <cellStyle name="Normal 47 21 4 6 2" xfId="27787" xr:uid="{00000000-0005-0000-0000-000086A40000}"/>
    <cellStyle name="Normal 47 21 4 6 2 2" xfId="49393" xr:uid="{00000000-0005-0000-0000-000087A40000}"/>
    <cellStyle name="Normal 47 21 4 6 3" xfId="21820" xr:uid="{00000000-0005-0000-0000-000088A40000}"/>
    <cellStyle name="Normal 47 21 4 6 3 2" xfId="43457" xr:uid="{00000000-0005-0000-0000-000089A40000}"/>
    <cellStyle name="Normal 47 21 4 6 4" xfId="37470" xr:uid="{00000000-0005-0000-0000-00008AA40000}"/>
    <cellStyle name="Normal 47 21 4 7" xfId="24802" xr:uid="{00000000-0005-0000-0000-00008BA40000}"/>
    <cellStyle name="Normal 47 21 4 7 2" xfId="46422" xr:uid="{00000000-0005-0000-0000-00008CA40000}"/>
    <cellStyle name="Normal 47 21 4 8" xfId="18835" xr:uid="{00000000-0005-0000-0000-00008DA40000}"/>
    <cellStyle name="Normal 47 21 4 8 2" xfId="40477" xr:uid="{00000000-0005-0000-0000-00008EA40000}"/>
    <cellStyle name="Normal 47 21 4 9" xfId="31717" xr:uid="{00000000-0005-0000-0000-00008FA40000}"/>
    <cellStyle name="Normal 47 21 5" xfId="8235" xr:uid="{00000000-0005-0000-0000-000090A40000}"/>
    <cellStyle name="Normal 47 21 5 2" xfId="13134" xr:uid="{00000000-0005-0000-0000-000091A40000}"/>
    <cellStyle name="Normal 47 21 5 2 2" xfId="14133" xr:uid="{00000000-0005-0000-0000-000092A40000}"/>
    <cellStyle name="Normal 47 21 5 2 2 2" xfId="17218" xr:uid="{00000000-0005-0000-0000-000093A40000}"/>
    <cellStyle name="Normal 47 21 5 2 2 2 2" xfId="29187" xr:uid="{00000000-0005-0000-0000-000094A40000}"/>
    <cellStyle name="Normal 47 21 5 2 2 2 2 2" xfId="50793" xr:uid="{00000000-0005-0000-0000-000095A40000}"/>
    <cellStyle name="Normal 47 21 5 2 2 2 3" xfId="23220" xr:uid="{00000000-0005-0000-0000-000096A40000}"/>
    <cellStyle name="Normal 47 21 5 2 2 2 3 2" xfId="44857" xr:uid="{00000000-0005-0000-0000-000097A40000}"/>
    <cellStyle name="Normal 47 21 5 2 2 2 4" xfId="38873" xr:uid="{00000000-0005-0000-0000-000098A40000}"/>
    <cellStyle name="Normal 47 21 5 2 2 3" xfId="26205" xr:uid="{00000000-0005-0000-0000-000099A40000}"/>
    <cellStyle name="Normal 47 21 5 2 2 3 2" xfId="47819" xr:uid="{00000000-0005-0000-0000-00009AA40000}"/>
    <cellStyle name="Normal 47 21 5 2 2 4" xfId="20238" xr:uid="{00000000-0005-0000-0000-00009BA40000}"/>
    <cellStyle name="Normal 47 21 5 2 2 4 2" xfId="41880" xr:uid="{00000000-0005-0000-0000-00009CA40000}"/>
    <cellStyle name="Normal 47 21 5 2 2 5" xfId="35870" xr:uid="{00000000-0005-0000-0000-00009DA40000}"/>
    <cellStyle name="Normal 47 21 5 2 3" xfId="15107" xr:uid="{00000000-0005-0000-0000-00009EA40000}"/>
    <cellStyle name="Normal 47 21 5 2 3 2" xfId="18192" xr:uid="{00000000-0005-0000-0000-00009FA40000}"/>
    <cellStyle name="Normal 47 21 5 2 3 2 2" xfId="30159" xr:uid="{00000000-0005-0000-0000-0000A0A40000}"/>
    <cellStyle name="Normal 47 21 5 2 3 2 2 2" xfId="51765" xr:uid="{00000000-0005-0000-0000-0000A1A40000}"/>
    <cellStyle name="Normal 47 21 5 2 3 2 3" xfId="24192" xr:uid="{00000000-0005-0000-0000-0000A2A40000}"/>
    <cellStyle name="Normal 47 21 5 2 3 2 3 2" xfId="45829" xr:uid="{00000000-0005-0000-0000-0000A3A40000}"/>
    <cellStyle name="Normal 47 21 5 2 3 2 4" xfId="39847" xr:uid="{00000000-0005-0000-0000-0000A4A40000}"/>
    <cellStyle name="Normal 47 21 5 2 3 3" xfId="27177" xr:uid="{00000000-0005-0000-0000-0000A5A40000}"/>
    <cellStyle name="Normal 47 21 5 2 3 3 2" xfId="48791" xr:uid="{00000000-0005-0000-0000-0000A6A40000}"/>
    <cellStyle name="Normal 47 21 5 2 3 4" xfId="21210" xr:uid="{00000000-0005-0000-0000-0000A7A40000}"/>
    <cellStyle name="Normal 47 21 5 2 3 4 2" xfId="42852" xr:uid="{00000000-0005-0000-0000-0000A8A40000}"/>
    <cellStyle name="Normal 47 21 5 2 3 5" xfId="36844" xr:uid="{00000000-0005-0000-0000-0000A9A40000}"/>
    <cellStyle name="Normal 47 21 5 2 4" xfId="16241" xr:uid="{00000000-0005-0000-0000-0000AAA40000}"/>
    <cellStyle name="Normal 47 21 5 2 4 2" xfId="28211" xr:uid="{00000000-0005-0000-0000-0000ABA40000}"/>
    <cellStyle name="Normal 47 21 5 2 4 2 2" xfId="49817" xr:uid="{00000000-0005-0000-0000-0000ACA40000}"/>
    <cellStyle name="Normal 47 21 5 2 4 3" xfId="22244" xr:uid="{00000000-0005-0000-0000-0000ADA40000}"/>
    <cellStyle name="Normal 47 21 5 2 4 3 2" xfId="43881" xr:uid="{00000000-0005-0000-0000-0000AEA40000}"/>
    <cellStyle name="Normal 47 21 5 2 4 4" xfId="37896" xr:uid="{00000000-0005-0000-0000-0000AFA40000}"/>
    <cellStyle name="Normal 47 21 5 2 5" xfId="25229" xr:uid="{00000000-0005-0000-0000-0000B0A40000}"/>
    <cellStyle name="Normal 47 21 5 2 5 2" xfId="46846" xr:uid="{00000000-0005-0000-0000-0000B1A40000}"/>
    <cellStyle name="Normal 47 21 5 2 6" xfId="19262" xr:uid="{00000000-0005-0000-0000-0000B2A40000}"/>
    <cellStyle name="Normal 47 21 5 2 6 2" xfId="40904" xr:uid="{00000000-0005-0000-0000-0000B3A40000}"/>
    <cellStyle name="Normal 47 21 5 2 7" xfId="34890" xr:uid="{00000000-0005-0000-0000-0000B4A40000}"/>
    <cellStyle name="Normal 47 21 5 3" xfId="13454" xr:uid="{00000000-0005-0000-0000-0000B5A40000}"/>
    <cellStyle name="Normal 47 21 5 3 2" xfId="14453" xr:uid="{00000000-0005-0000-0000-0000B6A40000}"/>
    <cellStyle name="Normal 47 21 5 3 2 2" xfId="17538" xr:uid="{00000000-0005-0000-0000-0000B7A40000}"/>
    <cellStyle name="Normal 47 21 5 3 2 2 2" xfId="29507" xr:uid="{00000000-0005-0000-0000-0000B8A40000}"/>
    <cellStyle name="Normal 47 21 5 3 2 2 2 2" xfId="51113" xr:uid="{00000000-0005-0000-0000-0000B9A40000}"/>
    <cellStyle name="Normal 47 21 5 3 2 2 3" xfId="23540" xr:uid="{00000000-0005-0000-0000-0000BAA40000}"/>
    <cellStyle name="Normal 47 21 5 3 2 2 3 2" xfId="45177" xr:uid="{00000000-0005-0000-0000-0000BBA40000}"/>
    <cellStyle name="Normal 47 21 5 3 2 2 4" xfId="39193" xr:uid="{00000000-0005-0000-0000-0000BCA40000}"/>
    <cellStyle name="Normal 47 21 5 3 2 3" xfId="26525" xr:uid="{00000000-0005-0000-0000-0000BDA40000}"/>
    <cellStyle name="Normal 47 21 5 3 2 3 2" xfId="48139" xr:uid="{00000000-0005-0000-0000-0000BEA40000}"/>
    <cellStyle name="Normal 47 21 5 3 2 4" xfId="20558" xr:uid="{00000000-0005-0000-0000-0000BFA40000}"/>
    <cellStyle name="Normal 47 21 5 3 2 4 2" xfId="42200" xr:uid="{00000000-0005-0000-0000-0000C0A40000}"/>
    <cellStyle name="Normal 47 21 5 3 2 5" xfId="36190" xr:uid="{00000000-0005-0000-0000-0000C1A40000}"/>
    <cellStyle name="Normal 47 21 5 3 3" xfId="15427" xr:uid="{00000000-0005-0000-0000-0000C2A40000}"/>
    <cellStyle name="Normal 47 21 5 3 3 2" xfId="18512" xr:uid="{00000000-0005-0000-0000-0000C3A40000}"/>
    <cellStyle name="Normal 47 21 5 3 3 2 2" xfId="30479" xr:uid="{00000000-0005-0000-0000-0000C4A40000}"/>
    <cellStyle name="Normal 47 21 5 3 3 2 2 2" xfId="52085" xr:uid="{00000000-0005-0000-0000-0000C5A40000}"/>
    <cellStyle name="Normal 47 21 5 3 3 2 3" xfId="24512" xr:uid="{00000000-0005-0000-0000-0000C6A40000}"/>
    <cellStyle name="Normal 47 21 5 3 3 2 3 2" xfId="46149" xr:uid="{00000000-0005-0000-0000-0000C7A40000}"/>
    <cellStyle name="Normal 47 21 5 3 3 2 4" xfId="40167" xr:uid="{00000000-0005-0000-0000-0000C8A40000}"/>
    <cellStyle name="Normal 47 21 5 3 3 3" xfId="27497" xr:uid="{00000000-0005-0000-0000-0000C9A40000}"/>
    <cellStyle name="Normal 47 21 5 3 3 3 2" xfId="49111" xr:uid="{00000000-0005-0000-0000-0000CAA40000}"/>
    <cellStyle name="Normal 47 21 5 3 3 4" xfId="21530" xr:uid="{00000000-0005-0000-0000-0000CBA40000}"/>
    <cellStyle name="Normal 47 21 5 3 3 4 2" xfId="43172" xr:uid="{00000000-0005-0000-0000-0000CCA40000}"/>
    <cellStyle name="Normal 47 21 5 3 3 5" xfId="37164" xr:uid="{00000000-0005-0000-0000-0000CDA40000}"/>
    <cellStyle name="Normal 47 21 5 3 4" xfId="16561" xr:uid="{00000000-0005-0000-0000-0000CEA40000}"/>
    <cellStyle name="Normal 47 21 5 3 4 2" xfId="28531" xr:uid="{00000000-0005-0000-0000-0000CFA40000}"/>
    <cellStyle name="Normal 47 21 5 3 4 2 2" xfId="50137" xr:uid="{00000000-0005-0000-0000-0000D0A40000}"/>
    <cellStyle name="Normal 47 21 5 3 4 3" xfId="22564" xr:uid="{00000000-0005-0000-0000-0000D1A40000}"/>
    <cellStyle name="Normal 47 21 5 3 4 3 2" xfId="44201" xr:uid="{00000000-0005-0000-0000-0000D2A40000}"/>
    <cellStyle name="Normal 47 21 5 3 4 4" xfId="38216" xr:uid="{00000000-0005-0000-0000-0000D3A40000}"/>
    <cellStyle name="Normal 47 21 5 3 5" xfId="25549" xr:uid="{00000000-0005-0000-0000-0000D4A40000}"/>
    <cellStyle name="Normal 47 21 5 3 5 2" xfId="47166" xr:uid="{00000000-0005-0000-0000-0000D5A40000}"/>
    <cellStyle name="Normal 47 21 5 3 6" xfId="19582" xr:uid="{00000000-0005-0000-0000-0000D6A40000}"/>
    <cellStyle name="Normal 47 21 5 3 6 2" xfId="41224" xr:uid="{00000000-0005-0000-0000-0000D7A40000}"/>
    <cellStyle name="Normal 47 21 5 3 7" xfId="35210" xr:uid="{00000000-0005-0000-0000-0000D8A40000}"/>
    <cellStyle name="Normal 47 21 5 4" xfId="13812" xr:uid="{00000000-0005-0000-0000-0000D9A40000}"/>
    <cellStyle name="Normal 47 21 5 4 2" xfId="16898" xr:uid="{00000000-0005-0000-0000-0000DAA40000}"/>
    <cellStyle name="Normal 47 21 5 4 2 2" xfId="28867" xr:uid="{00000000-0005-0000-0000-0000DBA40000}"/>
    <cellStyle name="Normal 47 21 5 4 2 2 2" xfId="50473" xr:uid="{00000000-0005-0000-0000-0000DCA40000}"/>
    <cellStyle name="Normal 47 21 5 4 2 3" xfId="22900" xr:uid="{00000000-0005-0000-0000-0000DDA40000}"/>
    <cellStyle name="Normal 47 21 5 4 2 3 2" xfId="44537" xr:uid="{00000000-0005-0000-0000-0000DEA40000}"/>
    <cellStyle name="Normal 47 21 5 4 2 4" xfId="38553" xr:uid="{00000000-0005-0000-0000-0000DFA40000}"/>
    <cellStyle name="Normal 47 21 5 4 3" xfId="25885" xr:uid="{00000000-0005-0000-0000-0000E0A40000}"/>
    <cellStyle name="Normal 47 21 5 4 3 2" xfId="47499" xr:uid="{00000000-0005-0000-0000-0000E1A40000}"/>
    <cellStyle name="Normal 47 21 5 4 4" xfId="19918" xr:uid="{00000000-0005-0000-0000-0000E2A40000}"/>
    <cellStyle name="Normal 47 21 5 4 4 2" xfId="41560" xr:uid="{00000000-0005-0000-0000-0000E3A40000}"/>
    <cellStyle name="Normal 47 21 5 4 5" xfId="35549" xr:uid="{00000000-0005-0000-0000-0000E4A40000}"/>
    <cellStyle name="Normal 47 21 5 5" xfId="14786" xr:uid="{00000000-0005-0000-0000-0000E5A40000}"/>
    <cellStyle name="Normal 47 21 5 5 2" xfId="17871" xr:uid="{00000000-0005-0000-0000-0000E6A40000}"/>
    <cellStyle name="Normal 47 21 5 5 2 2" xfId="29839" xr:uid="{00000000-0005-0000-0000-0000E7A40000}"/>
    <cellStyle name="Normal 47 21 5 5 2 2 2" xfId="51445" xr:uid="{00000000-0005-0000-0000-0000E8A40000}"/>
    <cellStyle name="Normal 47 21 5 5 2 3" xfId="23872" xr:uid="{00000000-0005-0000-0000-0000E9A40000}"/>
    <cellStyle name="Normal 47 21 5 5 2 3 2" xfId="45509" xr:uid="{00000000-0005-0000-0000-0000EAA40000}"/>
    <cellStyle name="Normal 47 21 5 5 2 4" xfId="39526" xr:uid="{00000000-0005-0000-0000-0000EBA40000}"/>
    <cellStyle name="Normal 47 21 5 5 3" xfId="26857" xr:uid="{00000000-0005-0000-0000-0000ECA40000}"/>
    <cellStyle name="Normal 47 21 5 5 3 2" xfId="48471" xr:uid="{00000000-0005-0000-0000-0000EDA40000}"/>
    <cellStyle name="Normal 47 21 5 5 4" xfId="20890" xr:uid="{00000000-0005-0000-0000-0000EEA40000}"/>
    <cellStyle name="Normal 47 21 5 5 4 2" xfId="42532" xr:uid="{00000000-0005-0000-0000-0000EFA40000}"/>
    <cellStyle name="Normal 47 21 5 5 5" xfId="36523" xr:uid="{00000000-0005-0000-0000-0000F0A40000}"/>
    <cellStyle name="Normal 47 21 5 6" xfId="15899" xr:uid="{00000000-0005-0000-0000-0000F1A40000}"/>
    <cellStyle name="Normal 47 21 5 6 2" xfId="27871" xr:uid="{00000000-0005-0000-0000-0000F2A40000}"/>
    <cellStyle name="Normal 47 21 5 6 2 2" xfId="49477" xr:uid="{00000000-0005-0000-0000-0000F3A40000}"/>
    <cellStyle name="Normal 47 21 5 6 3" xfId="21904" xr:uid="{00000000-0005-0000-0000-0000F4A40000}"/>
    <cellStyle name="Normal 47 21 5 6 3 2" xfId="43541" xr:uid="{00000000-0005-0000-0000-0000F5A40000}"/>
    <cellStyle name="Normal 47 21 5 6 4" xfId="37554" xr:uid="{00000000-0005-0000-0000-0000F6A40000}"/>
    <cellStyle name="Normal 47 21 5 7" xfId="24886" xr:uid="{00000000-0005-0000-0000-0000F7A40000}"/>
    <cellStyle name="Normal 47 21 5 7 2" xfId="46506" xr:uid="{00000000-0005-0000-0000-0000F8A40000}"/>
    <cellStyle name="Normal 47 21 5 8" xfId="18919" xr:uid="{00000000-0005-0000-0000-0000F9A40000}"/>
    <cellStyle name="Normal 47 21 5 8 2" xfId="40561" xr:uid="{00000000-0005-0000-0000-0000FAA40000}"/>
    <cellStyle name="Normal 47 21 5 9" xfId="31889" xr:uid="{00000000-0005-0000-0000-0000FBA40000}"/>
    <cellStyle name="Normal 47 21 6" xfId="7803" xr:uid="{00000000-0005-0000-0000-0000FCA40000}"/>
    <cellStyle name="Normal 47 21 6 2" xfId="13067" xr:uid="{00000000-0005-0000-0000-0000FDA40000}"/>
    <cellStyle name="Normal 47 21 6 2 2" xfId="14066" xr:uid="{00000000-0005-0000-0000-0000FEA40000}"/>
    <cellStyle name="Normal 47 21 6 2 2 2" xfId="17151" xr:uid="{00000000-0005-0000-0000-0000FFA40000}"/>
    <cellStyle name="Normal 47 21 6 2 2 2 2" xfId="29120" xr:uid="{00000000-0005-0000-0000-000000A50000}"/>
    <cellStyle name="Normal 47 21 6 2 2 2 2 2" xfId="50726" xr:uid="{00000000-0005-0000-0000-000001A50000}"/>
    <cellStyle name="Normal 47 21 6 2 2 2 3" xfId="23153" xr:uid="{00000000-0005-0000-0000-000002A50000}"/>
    <cellStyle name="Normal 47 21 6 2 2 2 3 2" xfId="44790" xr:uid="{00000000-0005-0000-0000-000003A50000}"/>
    <cellStyle name="Normal 47 21 6 2 2 2 4" xfId="38806" xr:uid="{00000000-0005-0000-0000-000004A50000}"/>
    <cellStyle name="Normal 47 21 6 2 2 3" xfId="26138" xr:uid="{00000000-0005-0000-0000-000005A50000}"/>
    <cellStyle name="Normal 47 21 6 2 2 3 2" xfId="47752" xr:uid="{00000000-0005-0000-0000-000006A50000}"/>
    <cellStyle name="Normal 47 21 6 2 2 4" xfId="20171" xr:uid="{00000000-0005-0000-0000-000007A50000}"/>
    <cellStyle name="Normal 47 21 6 2 2 4 2" xfId="41813" xr:uid="{00000000-0005-0000-0000-000008A50000}"/>
    <cellStyle name="Normal 47 21 6 2 2 5" xfId="35803" xr:uid="{00000000-0005-0000-0000-000009A50000}"/>
    <cellStyle name="Normal 47 21 6 2 3" xfId="15040" xr:uid="{00000000-0005-0000-0000-00000AA50000}"/>
    <cellStyle name="Normal 47 21 6 2 3 2" xfId="18125" xr:uid="{00000000-0005-0000-0000-00000BA50000}"/>
    <cellStyle name="Normal 47 21 6 2 3 2 2" xfId="30092" xr:uid="{00000000-0005-0000-0000-00000CA50000}"/>
    <cellStyle name="Normal 47 21 6 2 3 2 2 2" xfId="51698" xr:uid="{00000000-0005-0000-0000-00000DA50000}"/>
    <cellStyle name="Normal 47 21 6 2 3 2 3" xfId="24125" xr:uid="{00000000-0005-0000-0000-00000EA50000}"/>
    <cellStyle name="Normal 47 21 6 2 3 2 3 2" xfId="45762" xr:uid="{00000000-0005-0000-0000-00000FA50000}"/>
    <cellStyle name="Normal 47 21 6 2 3 2 4" xfId="39780" xr:uid="{00000000-0005-0000-0000-000010A50000}"/>
    <cellStyle name="Normal 47 21 6 2 3 3" xfId="27110" xr:uid="{00000000-0005-0000-0000-000011A50000}"/>
    <cellStyle name="Normal 47 21 6 2 3 3 2" xfId="48724" xr:uid="{00000000-0005-0000-0000-000012A50000}"/>
    <cellStyle name="Normal 47 21 6 2 3 4" xfId="21143" xr:uid="{00000000-0005-0000-0000-000013A50000}"/>
    <cellStyle name="Normal 47 21 6 2 3 4 2" xfId="42785" xr:uid="{00000000-0005-0000-0000-000014A50000}"/>
    <cellStyle name="Normal 47 21 6 2 3 5" xfId="36777" xr:uid="{00000000-0005-0000-0000-000015A50000}"/>
    <cellStyle name="Normal 47 21 6 2 4" xfId="16174" xr:uid="{00000000-0005-0000-0000-000016A50000}"/>
    <cellStyle name="Normal 47 21 6 2 4 2" xfId="28144" xr:uid="{00000000-0005-0000-0000-000017A50000}"/>
    <cellStyle name="Normal 47 21 6 2 4 2 2" xfId="49750" xr:uid="{00000000-0005-0000-0000-000018A50000}"/>
    <cellStyle name="Normal 47 21 6 2 4 3" xfId="22177" xr:uid="{00000000-0005-0000-0000-000019A50000}"/>
    <cellStyle name="Normal 47 21 6 2 4 3 2" xfId="43814" xr:uid="{00000000-0005-0000-0000-00001AA50000}"/>
    <cellStyle name="Normal 47 21 6 2 4 4" xfId="37829" xr:uid="{00000000-0005-0000-0000-00001BA50000}"/>
    <cellStyle name="Normal 47 21 6 2 5" xfId="25162" xr:uid="{00000000-0005-0000-0000-00001CA50000}"/>
    <cellStyle name="Normal 47 21 6 2 5 2" xfId="46779" xr:uid="{00000000-0005-0000-0000-00001DA50000}"/>
    <cellStyle name="Normal 47 21 6 2 6" xfId="19195" xr:uid="{00000000-0005-0000-0000-00001EA50000}"/>
    <cellStyle name="Normal 47 21 6 2 6 2" xfId="40837" xr:uid="{00000000-0005-0000-0000-00001FA50000}"/>
    <cellStyle name="Normal 47 21 6 2 7" xfId="34823" xr:uid="{00000000-0005-0000-0000-000020A50000}"/>
    <cellStyle name="Normal 47 21 6 3" xfId="13387" xr:uid="{00000000-0005-0000-0000-000021A50000}"/>
    <cellStyle name="Normal 47 21 6 3 2" xfId="14386" xr:uid="{00000000-0005-0000-0000-000022A50000}"/>
    <cellStyle name="Normal 47 21 6 3 2 2" xfId="17471" xr:uid="{00000000-0005-0000-0000-000023A50000}"/>
    <cellStyle name="Normal 47 21 6 3 2 2 2" xfId="29440" xr:uid="{00000000-0005-0000-0000-000024A50000}"/>
    <cellStyle name="Normal 47 21 6 3 2 2 2 2" xfId="51046" xr:uid="{00000000-0005-0000-0000-000025A50000}"/>
    <cellStyle name="Normal 47 21 6 3 2 2 3" xfId="23473" xr:uid="{00000000-0005-0000-0000-000026A50000}"/>
    <cellStyle name="Normal 47 21 6 3 2 2 3 2" xfId="45110" xr:uid="{00000000-0005-0000-0000-000027A50000}"/>
    <cellStyle name="Normal 47 21 6 3 2 2 4" xfId="39126" xr:uid="{00000000-0005-0000-0000-000028A50000}"/>
    <cellStyle name="Normal 47 21 6 3 2 3" xfId="26458" xr:uid="{00000000-0005-0000-0000-000029A50000}"/>
    <cellStyle name="Normal 47 21 6 3 2 3 2" xfId="48072" xr:uid="{00000000-0005-0000-0000-00002AA50000}"/>
    <cellStyle name="Normal 47 21 6 3 2 4" xfId="20491" xr:uid="{00000000-0005-0000-0000-00002BA50000}"/>
    <cellStyle name="Normal 47 21 6 3 2 4 2" xfId="42133" xr:uid="{00000000-0005-0000-0000-00002CA50000}"/>
    <cellStyle name="Normal 47 21 6 3 2 5" xfId="36123" xr:uid="{00000000-0005-0000-0000-00002DA50000}"/>
    <cellStyle name="Normal 47 21 6 3 3" xfId="15360" xr:uid="{00000000-0005-0000-0000-00002EA50000}"/>
    <cellStyle name="Normal 47 21 6 3 3 2" xfId="18445" xr:uid="{00000000-0005-0000-0000-00002FA50000}"/>
    <cellStyle name="Normal 47 21 6 3 3 2 2" xfId="30412" xr:uid="{00000000-0005-0000-0000-000030A50000}"/>
    <cellStyle name="Normal 47 21 6 3 3 2 2 2" xfId="52018" xr:uid="{00000000-0005-0000-0000-000031A50000}"/>
    <cellStyle name="Normal 47 21 6 3 3 2 3" xfId="24445" xr:uid="{00000000-0005-0000-0000-000032A50000}"/>
    <cellStyle name="Normal 47 21 6 3 3 2 3 2" xfId="46082" xr:uid="{00000000-0005-0000-0000-000033A50000}"/>
    <cellStyle name="Normal 47 21 6 3 3 2 4" xfId="40100" xr:uid="{00000000-0005-0000-0000-000034A50000}"/>
    <cellStyle name="Normal 47 21 6 3 3 3" xfId="27430" xr:uid="{00000000-0005-0000-0000-000035A50000}"/>
    <cellStyle name="Normal 47 21 6 3 3 3 2" xfId="49044" xr:uid="{00000000-0005-0000-0000-000036A50000}"/>
    <cellStyle name="Normal 47 21 6 3 3 4" xfId="21463" xr:uid="{00000000-0005-0000-0000-000037A50000}"/>
    <cellStyle name="Normal 47 21 6 3 3 4 2" xfId="43105" xr:uid="{00000000-0005-0000-0000-000038A50000}"/>
    <cellStyle name="Normal 47 21 6 3 3 5" xfId="37097" xr:uid="{00000000-0005-0000-0000-000039A50000}"/>
    <cellStyle name="Normal 47 21 6 3 4" xfId="16494" xr:uid="{00000000-0005-0000-0000-00003AA50000}"/>
    <cellStyle name="Normal 47 21 6 3 4 2" xfId="28464" xr:uid="{00000000-0005-0000-0000-00003BA50000}"/>
    <cellStyle name="Normal 47 21 6 3 4 2 2" xfId="50070" xr:uid="{00000000-0005-0000-0000-00003CA50000}"/>
    <cellStyle name="Normal 47 21 6 3 4 3" xfId="22497" xr:uid="{00000000-0005-0000-0000-00003DA50000}"/>
    <cellStyle name="Normal 47 21 6 3 4 3 2" xfId="44134" xr:uid="{00000000-0005-0000-0000-00003EA50000}"/>
    <cellStyle name="Normal 47 21 6 3 4 4" xfId="38149" xr:uid="{00000000-0005-0000-0000-00003FA50000}"/>
    <cellStyle name="Normal 47 21 6 3 5" xfId="25482" xr:uid="{00000000-0005-0000-0000-000040A50000}"/>
    <cellStyle name="Normal 47 21 6 3 5 2" xfId="47099" xr:uid="{00000000-0005-0000-0000-000041A50000}"/>
    <cellStyle name="Normal 47 21 6 3 6" xfId="19515" xr:uid="{00000000-0005-0000-0000-000042A50000}"/>
    <cellStyle name="Normal 47 21 6 3 6 2" xfId="41157" xr:uid="{00000000-0005-0000-0000-000043A50000}"/>
    <cellStyle name="Normal 47 21 6 3 7" xfId="35143" xr:uid="{00000000-0005-0000-0000-000044A50000}"/>
    <cellStyle name="Normal 47 21 6 4" xfId="13745" xr:uid="{00000000-0005-0000-0000-000045A50000}"/>
    <cellStyle name="Normal 47 21 6 4 2" xfId="16831" xr:uid="{00000000-0005-0000-0000-000046A50000}"/>
    <cellStyle name="Normal 47 21 6 4 2 2" xfId="28800" xr:uid="{00000000-0005-0000-0000-000047A50000}"/>
    <cellStyle name="Normal 47 21 6 4 2 2 2" xfId="50406" xr:uid="{00000000-0005-0000-0000-000048A50000}"/>
    <cellStyle name="Normal 47 21 6 4 2 3" xfId="22833" xr:uid="{00000000-0005-0000-0000-000049A50000}"/>
    <cellStyle name="Normal 47 21 6 4 2 3 2" xfId="44470" xr:uid="{00000000-0005-0000-0000-00004AA50000}"/>
    <cellStyle name="Normal 47 21 6 4 2 4" xfId="38486" xr:uid="{00000000-0005-0000-0000-00004BA50000}"/>
    <cellStyle name="Normal 47 21 6 4 3" xfId="25818" xr:uid="{00000000-0005-0000-0000-00004CA50000}"/>
    <cellStyle name="Normal 47 21 6 4 3 2" xfId="47432" xr:uid="{00000000-0005-0000-0000-00004DA50000}"/>
    <cellStyle name="Normal 47 21 6 4 4" xfId="19851" xr:uid="{00000000-0005-0000-0000-00004EA50000}"/>
    <cellStyle name="Normal 47 21 6 4 4 2" xfId="41493" xr:uid="{00000000-0005-0000-0000-00004FA50000}"/>
    <cellStyle name="Normal 47 21 6 4 5" xfId="35482" xr:uid="{00000000-0005-0000-0000-000050A50000}"/>
    <cellStyle name="Normal 47 21 6 5" xfId="14719" xr:uid="{00000000-0005-0000-0000-000051A50000}"/>
    <cellStyle name="Normal 47 21 6 5 2" xfId="17804" xr:uid="{00000000-0005-0000-0000-000052A50000}"/>
    <cellStyle name="Normal 47 21 6 5 2 2" xfId="29772" xr:uid="{00000000-0005-0000-0000-000053A50000}"/>
    <cellStyle name="Normal 47 21 6 5 2 2 2" xfId="51378" xr:uid="{00000000-0005-0000-0000-000054A50000}"/>
    <cellStyle name="Normal 47 21 6 5 2 3" xfId="23805" xr:uid="{00000000-0005-0000-0000-000055A50000}"/>
    <cellStyle name="Normal 47 21 6 5 2 3 2" xfId="45442" xr:uid="{00000000-0005-0000-0000-000056A50000}"/>
    <cellStyle name="Normal 47 21 6 5 2 4" xfId="39459" xr:uid="{00000000-0005-0000-0000-000057A50000}"/>
    <cellStyle name="Normal 47 21 6 5 3" xfId="26790" xr:uid="{00000000-0005-0000-0000-000058A50000}"/>
    <cellStyle name="Normal 47 21 6 5 3 2" xfId="48404" xr:uid="{00000000-0005-0000-0000-000059A50000}"/>
    <cellStyle name="Normal 47 21 6 5 4" xfId="20823" xr:uid="{00000000-0005-0000-0000-00005AA50000}"/>
    <cellStyle name="Normal 47 21 6 5 4 2" xfId="42465" xr:uid="{00000000-0005-0000-0000-00005BA50000}"/>
    <cellStyle name="Normal 47 21 6 5 5" xfId="36456" xr:uid="{00000000-0005-0000-0000-00005CA50000}"/>
    <cellStyle name="Normal 47 21 6 6" xfId="15832" xr:uid="{00000000-0005-0000-0000-00005DA50000}"/>
    <cellStyle name="Normal 47 21 6 6 2" xfId="27804" xr:uid="{00000000-0005-0000-0000-00005EA50000}"/>
    <cellStyle name="Normal 47 21 6 6 2 2" xfId="49410" xr:uid="{00000000-0005-0000-0000-00005FA50000}"/>
    <cellStyle name="Normal 47 21 6 6 3" xfId="21837" xr:uid="{00000000-0005-0000-0000-000060A50000}"/>
    <cellStyle name="Normal 47 21 6 6 3 2" xfId="43474" xr:uid="{00000000-0005-0000-0000-000061A50000}"/>
    <cellStyle name="Normal 47 21 6 6 4" xfId="37487" xr:uid="{00000000-0005-0000-0000-000062A50000}"/>
    <cellStyle name="Normal 47 21 6 7" xfId="24819" xr:uid="{00000000-0005-0000-0000-000063A50000}"/>
    <cellStyle name="Normal 47 21 6 7 2" xfId="46439" xr:uid="{00000000-0005-0000-0000-000064A50000}"/>
    <cellStyle name="Normal 47 21 6 8" xfId="18852" xr:uid="{00000000-0005-0000-0000-000065A50000}"/>
    <cellStyle name="Normal 47 21 6 8 2" xfId="40494" xr:uid="{00000000-0005-0000-0000-000066A50000}"/>
    <cellStyle name="Normal 47 21 6 9" xfId="31779" xr:uid="{00000000-0005-0000-0000-000067A50000}"/>
    <cellStyle name="Normal 47 21 7" xfId="8535" xr:uid="{00000000-0005-0000-0000-000068A50000}"/>
    <cellStyle name="Normal 47 21 7 2" xfId="13177" xr:uid="{00000000-0005-0000-0000-000069A50000}"/>
    <cellStyle name="Normal 47 21 7 2 2" xfId="14176" xr:uid="{00000000-0005-0000-0000-00006AA50000}"/>
    <cellStyle name="Normal 47 21 7 2 2 2" xfId="17261" xr:uid="{00000000-0005-0000-0000-00006BA50000}"/>
    <cellStyle name="Normal 47 21 7 2 2 2 2" xfId="29230" xr:uid="{00000000-0005-0000-0000-00006CA50000}"/>
    <cellStyle name="Normal 47 21 7 2 2 2 2 2" xfId="50836" xr:uid="{00000000-0005-0000-0000-00006DA50000}"/>
    <cellStyle name="Normal 47 21 7 2 2 2 3" xfId="23263" xr:uid="{00000000-0005-0000-0000-00006EA50000}"/>
    <cellStyle name="Normal 47 21 7 2 2 2 3 2" xfId="44900" xr:uid="{00000000-0005-0000-0000-00006FA50000}"/>
    <cellStyle name="Normal 47 21 7 2 2 2 4" xfId="38916" xr:uid="{00000000-0005-0000-0000-000070A50000}"/>
    <cellStyle name="Normal 47 21 7 2 2 3" xfId="26248" xr:uid="{00000000-0005-0000-0000-000071A50000}"/>
    <cellStyle name="Normal 47 21 7 2 2 3 2" xfId="47862" xr:uid="{00000000-0005-0000-0000-000072A50000}"/>
    <cellStyle name="Normal 47 21 7 2 2 4" xfId="20281" xr:uid="{00000000-0005-0000-0000-000073A50000}"/>
    <cellStyle name="Normal 47 21 7 2 2 4 2" xfId="41923" xr:uid="{00000000-0005-0000-0000-000074A50000}"/>
    <cellStyle name="Normal 47 21 7 2 2 5" xfId="35913" xr:uid="{00000000-0005-0000-0000-000075A50000}"/>
    <cellStyle name="Normal 47 21 7 2 3" xfId="15150" xr:uid="{00000000-0005-0000-0000-000076A50000}"/>
    <cellStyle name="Normal 47 21 7 2 3 2" xfId="18235" xr:uid="{00000000-0005-0000-0000-000077A50000}"/>
    <cellStyle name="Normal 47 21 7 2 3 2 2" xfId="30202" xr:uid="{00000000-0005-0000-0000-000078A50000}"/>
    <cellStyle name="Normal 47 21 7 2 3 2 2 2" xfId="51808" xr:uid="{00000000-0005-0000-0000-000079A50000}"/>
    <cellStyle name="Normal 47 21 7 2 3 2 3" xfId="24235" xr:uid="{00000000-0005-0000-0000-00007AA50000}"/>
    <cellStyle name="Normal 47 21 7 2 3 2 3 2" xfId="45872" xr:uid="{00000000-0005-0000-0000-00007BA50000}"/>
    <cellStyle name="Normal 47 21 7 2 3 2 4" xfId="39890" xr:uid="{00000000-0005-0000-0000-00007CA50000}"/>
    <cellStyle name="Normal 47 21 7 2 3 3" xfId="27220" xr:uid="{00000000-0005-0000-0000-00007DA50000}"/>
    <cellStyle name="Normal 47 21 7 2 3 3 2" xfId="48834" xr:uid="{00000000-0005-0000-0000-00007EA50000}"/>
    <cellStyle name="Normal 47 21 7 2 3 4" xfId="21253" xr:uid="{00000000-0005-0000-0000-00007FA50000}"/>
    <cellStyle name="Normal 47 21 7 2 3 4 2" xfId="42895" xr:uid="{00000000-0005-0000-0000-000080A50000}"/>
    <cellStyle name="Normal 47 21 7 2 3 5" xfId="36887" xr:uid="{00000000-0005-0000-0000-000081A50000}"/>
    <cellStyle name="Normal 47 21 7 2 4" xfId="16284" xr:uid="{00000000-0005-0000-0000-000082A50000}"/>
    <cellStyle name="Normal 47 21 7 2 4 2" xfId="28254" xr:uid="{00000000-0005-0000-0000-000083A50000}"/>
    <cellStyle name="Normal 47 21 7 2 4 2 2" xfId="49860" xr:uid="{00000000-0005-0000-0000-000084A50000}"/>
    <cellStyle name="Normal 47 21 7 2 4 3" xfId="22287" xr:uid="{00000000-0005-0000-0000-000085A50000}"/>
    <cellStyle name="Normal 47 21 7 2 4 3 2" xfId="43924" xr:uid="{00000000-0005-0000-0000-000086A50000}"/>
    <cellStyle name="Normal 47 21 7 2 4 4" xfId="37939" xr:uid="{00000000-0005-0000-0000-000087A50000}"/>
    <cellStyle name="Normal 47 21 7 2 5" xfId="25272" xr:uid="{00000000-0005-0000-0000-000088A50000}"/>
    <cellStyle name="Normal 47 21 7 2 5 2" xfId="46889" xr:uid="{00000000-0005-0000-0000-000089A50000}"/>
    <cellStyle name="Normal 47 21 7 2 6" xfId="19305" xr:uid="{00000000-0005-0000-0000-00008AA50000}"/>
    <cellStyle name="Normal 47 21 7 2 6 2" xfId="40947" xr:uid="{00000000-0005-0000-0000-00008BA50000}"/>
    <cellStyle name="Normal 47 21 7 2 7" xfId="34933" xr:uid="{00000000-0005-0000-0000-00008CA50000}"/>
    <cellStyle name="Normal 47 21 7 3" xfId="13497" xr:uid="{00000000-0005-0000-0000-00008DA50000}"/>
    <cellStyle name="Normal 47 21 7 3 2" xfId="14496" xr:uid="{00000000-0005-0000-0000-00008EA50000}"/>
    <cellStyle name="Normal 47 21 7 3 2 2" xfId="17581" xr:uid="{00000000-0005-0000-0000-00008FA50000}"/>
    <cellStyle name="Normal 47 21 7 3 2 2 2" xfId="29550" xr:uid="{00000000-0005-0000-0000-000090A50000}"/>
    <cellStyle name="Normal 47 21 7 3 2 2 2 2" xfId="51156" xr:uid="{00000000-0005-0000-0000-000091A50000}"/>
    <cellStyle name="Normal 47 21 7 3 2 2 3" xfId="23583" xr:uid="{00000000-0005-0000-0000-000092A50000}"/>
    <cellStyle name="Normal 47 21 7 3 2 2 3 2" xfId="45220" xr:uid="{00000000-0005-0000-0000-000093A50000}"/>
    <cellStyle name="Normal 47 21 7 3 2 2 4" xfId="39236" xr:uid="{00000000-0005-0000-0000-000094A50000}"/>
    <cellStyle name="Normal 47 21 7 3 2 3" xfId="26568" xr:uid="{00000000-0005-0000-0000-000095A50000}"/>
    <cellStyle name="Normal 47 21 7 3 2 3 2" xfId="48182" xr:uid="{00000000-0005-0000-0000-000096A50000}"/>
    <cellStyle name="Normal 47 21 7 3 2 4" xfId="20601" xr:uid="{00000000-0005-0000-0000-000097A50000}"/>
    <cellStyle name="Normal 47 21 7 3 2 4 2" xfId="42243" xr:uid="{00000000-0005-0000-0000-000098A50000}"/>
    <cellStyle name="Normal 47 21 7 3 2 5" xfId="36233" xr:uid="{00000000-0005-0000-0000-000099A50000}"/>
    <cellStyle name="Normal 47 21 7 3 3" xfId="15470" xr:uid="{00000000-0005-0000-0000-00009AA50000}"/>
    <cellStyle name="Normal 47 21 7 3 3 2" xfId="18555" xr:uid="{00000000-0005-0000-0000-00009BA50000}"/>
    <cellStyle name="Normal 47 21 7 3 3 2 2" xfId="30522" xr:uid="{00000000-0005-0000-0000-00009CA50000}"/>
    <cellStyle name="Normal 47 21 7 3 3 2 2 2" xfId="52128" xr:uid="{00000000-0005-0000-0000-00009DA50000}"/>
    <cellStyle name="Normal 47 21 7 3 3 2 3" xfId="24555" xr:uid="{00000000-0005-0000-0000-00009EA50000}"/>
    <cellStyle name="Normal 47 21 7 3 3 2 3 2" xfId="46192" xr:uid="{00000000-0005-0000-0000-00009FA50000}"/>
    <cellStyle name="Normal 47 21 7 3 3 2 4" xfId="40210" xr:uid="{00000000-0005-0000-0000-0000A0A50000}"/>
    <cellStyle name="Normal 47 21 7 3 3 3" xfId="27540" xr:uid="{00000000-0005-0000-0000-0000A1A50000}"/>
    <cellStyle name="Normal 47 21 7 3 3 3 2" xfId="49154" xr:uid="{00000000-0005-0000-0000-0000A2A50000}"/>
    <cellStyle name="Normal 47 21 7 3 3 4" xfId="21573" xr:uid="{00000000-0005-0000-0000-0000A3A50000}"/>
    <cellStyle name="Normal 47 21 7 3 3 4 2" xfId="43215" xr:uid="{00000000-0005-0000-0000-0000A4A50000}"/>
    <cellStyle name="Normal 47 21 7 3 3 5" xfId="37207" xr:uid="{00000000-0005-0000-0000-0000A5A50000}"/>
    <cellStyle name="Normal 47 21 7 3 4" xfId="16604" xr:uid="{00000000-0005-0000-0000-0000A6A50000}"/>
    <cellStyle name="Normal 47 21 7 3 4 2" xfId="28574" xr:uid="{00000000-0005-0000-0000-0000A7A50000}"/>
    <cellStyle name="Normal 47 21 7 3 4 2 2" xfId="50180" xr:uid="{00000000-0005-0000-0000-0000A8A50000}"/>
    <cellStyle name="Normal 47 21 7 3 4 3" xfId="22607" xr:uid="{00000000-0005-0000-0000-0000A9A50000}"/>
    <cellStyle name="Normal 47 21 7 3 4 3 2" xfId="44244" xr:uid="{00000000-0005-0000-0000-0000AAA50000}"/>
    <cellStyle name="Normal 47 21 7 3 4 4" xfId="38259" xr:uid="{00000000-0005-0000-0000-0000ABA50000}"/>
    <cellStyle name="Normal 47 21 7 3 5" xfId="25592" xr:uid="{00000000-0005-0000-0000-0000ACA50000}"/>
    <cellStyle name="Normal 47 21 7 3 5 2" xfId="47209" xr:uid="{00000000-0005-0000-0000-0000ADA50000}"/>
    <cellStyle name="Normal 47 21 7 3 6" xfId="19625" xr:uid="{00000000-0005-0000-0000-0000AEA50000}"/>
    <cellStyle name="Normal 47 21 7 3 6 2" xfId="41267" xr:uid="{00000000-0005-0000-0000-0000AFA50000}"/>
    <cellStyle name="Normal 47 21 7 3 7" xfId="35253" xr:uid="{00000000-0005-0000-0000-0000B0A50000}"/>
    <cellStyle name="Normal 47 21 7 4" xfId="13855" xr:uid="{00000000-0005-0000-0000-0000B1A50000}"/>
    <cellStyle name="Normal 47 21 7 4 2" xfId="16941" xr:uid="{00000000-0005-0000-0000-0000B2A50000}"/>
    <cellStyle name="Normal 47 21 7 4 2 2" xfId="28910" xr:uid="{00000000-0005-0000-0000-0000B3A50000}"/>
    <cellStyle name="Normal 47 21 7 4 2 2 2" xfId="50516" xr:uid="{00000000-0005-0000-0000-0000B4A50000}"/>
    <cellStyle name="Normal 47 21 7 4 2 3" xfId="22943" xr:uid="{00000000-0005-0000-0000-0000B5A50000}"/>
    <cellStyle name="Normal 47 21 7 4 2 3 2" xfId="44580" xr:uid="{00000000-0005-0000-0000-0000B6A50000}"/>
    <cellStyle name="Normal 47 21 7 4 2 4" xfId="38596" xr:uid="{00000000-0005-0000-0000-0000B7A50000}"/>
    <cellStyle name="Normal 47 21 7 4 3" xfId="25928" xr:uid="{00000000-0005-0000-0000-0000B8A50000}"/>
    <cellStyle name="Normal 47 21 7 4 3 2" xfId="47542" xr:uid="{00000000-0005-0000-0000-0000B9A50000}"/>
    <cellStyle name="Normal 47 21 7 4 4" xfId="19961" xr:uid="{00000000-0005-0000-0000-0000BAA50000}"/>
    <cellStyle name="Normal 47 21 7 4 4 2" xfId="41603" xr:uid="{00000000-0005-0000-0000-0000BBA50000}"/>
    <cellStyle name="Normal 47 21 7 4 5" xfId="35592" xr:uid="{00000000-0005-0000-0000-0000BCA50000}"/>
    <cellStyle name="Normal 47 21 7 5" xfId="14829" xr:uid="{00000000-0005-0000-0000-0000BDA50000}"/>
    <cellStyle name="Normal 47 21 7 5 2" xfId="17914" xr:uid="{00000000-0005-0000-0000-0000BEA50000}"/>
    <cellStyle name="Normal 47 21 7 5 2 2" xfId="29882" xr:uid="{00000000-0005-0000-0000-0000BFA50000}"/>
    <cellStyle name="Normal 47 21 7 5 2 2 2" xfId="51488" xr:uid="{00000000-0005-0000-0000-0000C0A50000}"/>
    <cellStyle name="Normal 47 21 7 5 2 3" xfId="23915" xr:uid="{00000000-0005-0000-0000-0000C1A50000}"/>
    <cellStyle name="Normal 47 21 7 5 2 3 2" xfId="45552" xr:uid="{00000000-0005-0000-0000-0000C2A50000}"/>
    <cellStyle name="Normal 47 21 7 5 2 4" xfId="39569" xr:uid="{00000000-0005-0000-0000-0000C3A50000}"/>
    <cellStyle name="Normal 47 21 7 5 3" xfId="26900" xr:uid="{00000000-0005-0000-0000-0000C4A50000}"/>
    <cellStyle name="Normal 47 21 7 5 3 2" xfId="48514" xr:uid="{00000000-0005-0000-0000-0000C5A50000}"/>
    <cellStyle name="Normal 47 21 7 5 4" xfId="20933" xr:uid="{00000000-0005-0000-0000-0000C6A50000}"/>
    <cellStyle name="Normal 47 21 7 5 4 2" xfId="42575" xr:uid="{00000000-0005-0000-0000-0000C7A50000}"/>
    <cellStyle name="Normal 47 21 7 5 5" xfId="36566" xr:uid="{00000000-0005-0000-0000-0000C8A50000}"/>
    <cellStyle name="Normal 47 21 7 6" xfId="15942" xr:uid="{00000000-0005-0000-0000-0000C9A50000}"/>
    <cellStyle name="Normal 47 21 7 6 2" xfId="27914" xr:uid="{00000000-0005-0000-0000-0000CAA50000}"/>
    <cellStyle name="Normal 47 21 7 6 2 2" xfId="49520" xr:uid="{00000000-0005-0000-0000-0000CBA50000}"/>
    <cellStyle name="Normal 47 21 7 6 3" xfId="21947" xr:uid="{00000000-0005-0000-0000-0000CCA50000}"/>
    <cellStyle name="Normal 47 21 7 6 3 2" xfId="43584" xr:uid="{00000000-0005-0000-0000-0000CDA50000}"/>
    <cellStyle name="Normal 47 21 7 6 4" xfId="37597" xr:uid="{00000000-0005-0000-0000-0000CEA50000}"/>
    <cellStyle name="Normal 47 21 7 7" xfId="24929" xr:uid="{00000000-0005-0000-0000-0000CFA50000}"/>
    <cellStyle name="Normal 47 21 7 7 2" xfId="46549" xr:uid="{00000000-0005-0000-0000-0000D0A50000}"/>
    <cellStyle name="Normal 47 21 7 8" xfId="18962" xr:uid="{00000000-0005-0000-0000-0000D1A50000}"/>
    <cellStyle name="Normal 47 21 7 8 2" xfId="40604" xr:uid="{00000000-0005-0000-0000-0000D2A50000}"/>
    <cellStyle name="Normal 47 21 7 9" xfId="32003" xr:uid="{00000000-0005-0000-0000-0000D3A50000}"/>
    <cellStyle name="Normal 47 21 8" xfId="12919" xr:uid="{00000000-0005-0000-0000-0000D4A50000}"/>
    <cellStyle name="Normal 47 21 8 2" xfId="13918" xr:uid="{00000000-0005-0000-0000-0000D5A50000}"/>
    <cellStyle name="Normal 47 21 8 2 2" xfId="17003" xr:uid="{00000000-0005-0000-0000-0000D6A50000}"/>
    <cellStyle name="Normal 47 21 8 2 2 2" xfId="28972" xr:uid="{00000000-0005-0000-0000-0000D7A50000}"/>
    <cellStyle name="Normal 47 21 8 2 2 2 2" xfId="50578" xr:uid="{00000000-0005-0000-0000-0000D8A50000}"/>
    <cellStyle name="Normal 47 21 8 2 2 3" xfId="23005" xr:uid="{00000000-0005-0000-0000-0000D9A50000}"/>
    <cellStyle name="Normal 47 21 8 2 2 3 2" xfId="44642" xr:uid="{00000000-0005-0000-0000-0000DAA50000}"/>
    <cellStyle name="Normal 47 21 8 2 2 4" xfId="38658" xr:uid="{00000000-0005-0000-0000-0000DBA50000}"/>
    <cellStyle name="Normal 47 21 8 2 3" xfId="25990" xr:uid="{00000000-0005-0000-0000-0000DCA50000}"/>
    <cellStyle name="Normal 47 21 8 2 3 2" xfId="47604" xr:uid="{00000000-0005-0000-0000-0000DDA50000}"/>
    <cellStyle name="Normal 47 21 8 2 4" xfId="20023" xr:uid="{00000000-0005-0000-0000-0000DEA50000}"/>
    <cellStyle name="Normal 47 21 8 2 4 2" xfId="41665" xr:uid="{00000000-0005-0000-0000-0000DFA50000}"/>
    <cellStyle name="Normal 47 21 8 2 5" xfId="35655" xr:uid="{00000000-0005-0000-0000-0000E0A50000}"/>
    <cellStyle name="Normal 47 21 8 3" xfId="14892" xr:uid="{00000000-0005-0000-0000-0000E1A50000}"/>
    <cellStyle name="Normal 47 21 8 3 2" xfId="17977" xr:uid="{00000000-0005-0000-0000-0000E2A50000}"/>
    <cellStyle name="Normal 47 21 8 3 2 2" xfId="29944" xr:uid="{00000000-0005-0000-0000-0000E3A50000}"/>
    <cellStyle name="Normal 47 21 8 3 2 2 2" xfId="51550" xr:uid="{00000000-0005-0000-0000-0000E4A50000}"/>
    <cellStyle name="Normal 47 21 8 3 2 3" xfId="23977" xr:uid="{00000000-0005-0000-0000-0000E5A50000}"/>
    <cellStyle name="Normal 47 21 8 3 2 3 2" xfId="45614" xr:uid="{00000000-0005-0000-0000-0000E6A50000}"/>
    <cellStyle name="Normal 47 21 8 3 2 4" xfId="39632" xr:uid="{00000000-0005-0000-0000-0000E7A50000}"/>
    <cellStyle name="Normal 47 21 8 3 3" xfId="26962" xr:uid="{00000000-0005-0000-0000-0000E8A50000}"/>
    <cellStyle name="Normal 47 21 8 3 3 2" xfId="48576" xr:uid="{00000000-0005-0000-0000-0000E9A50000}"/>
    <cellStyle name="Normal 47 21 8 3 4" xfId="20995" xr:uid="{00000000-0005-0000-0000-0000EAA50000}"/>
    <cellStyle name="Normal 47 21 8 3 4 2" xfId="42637" xr:uid="{00000000-0005-0000-0000-0000EBA50000}"/>
    <cellStyle name="Normal 47 21 8 3 5" xfId="36629" xr:uid="{00000000-0005-0000-0000-0000ECA50000}"/>
    <cellStyle name="Normal 47 21 8 4" xfId="16026" xr:uid="{00000000-0005-0000-0000-0000EDA50000}"/>
    <cellStyle name="Normal 47 21 8 4 2" xfId="27996" xr:uid="{00000000-0005-0000-0000-0000EEA50000}"/>
    <cellStyle name="Normal 47 21 8 4 2 2" xfId="49602" xr:uid="{00000000-0005-0000-0000-0000EFA50000}"/>
    <cellStyle name="Normal 47 21 8 4 3" xfId="22029" xr:uid="{00000000-0005-0000-0000-0000F0A50000}"/>
    <cellStyle name="Normal 47 21 8 4 3 2" xfId="43666" xr:uid="{00000000-0005-0000-0000-0000F1A50000}"/>
    <cellStyle name="Normal 47 21 8 4 4" xfId="37681" xr:uid="{00000000-0005-0000-0000-0000F2A50000}"/>
    <cellStyle name="Normal 47 21 8 5" xfId="25014" xr:uid="{00000000-0005-0000-0000-0000F3A50000}"/>
    <cellStyle name="Normal 47 21 8 5 2" xfId="46631" xr:uid="{00000000-0005-0000-0000-0000F4A50000}"/>
    <cellStyle name="Normal 47 21 8 6" xfId="19047" xr:uid="{00000000-0005-0000-0000-0000F5A50000}"/>
    <cellStyle name="Normal 47 21 8 6 2" xfId="40689" xr:uid="{00000000-0005-0000-0000-0000F6A50000}"/>
    <cellStyle name="Normal 47 21 8 7" xfId="34675" xr:uid="{00000000-0005-0000-0000-0000F7A50000}"/>
    <cellStyle name="Normal 47 21 9" xfId="13239" xr:uid="{00000000-0005-0000-0000-0000F8A50000}"/>
    <cellStyle name="Normal 47 21 9 2" xfId="14238" xr:uid="{00000000-0005-0000-0000-0000F9A50000}"/>
    <cellStyle name="Normal 47 21 9 2 2" xfId="17323" xr:uid="{00000000-0005-0000-0000-0000FAA50000}"/>
    <cellStyle name="Normal 47 21 9 2 2 2" xfId="29292" xr:uid="{00000000-0005-0000-0000-0000FBA50000}"/>
    <cellStyle name="Normal 47 21 9 2 2 2 2" xfId="50898" xr:uid="{00000000-0005-0000-0000-0000FCA50000}"/>
    <cellStyle name="Normal 47 21 9 2 2 3" xfId="23325" xr:uid="{00000000-0005-0000-0000-0000FDA50000}"/>
    <cellStyle name="Normal 47 21 9 2 2 3 2" xfId="44962" xr:uid="{00000000-0005-0000-0000-0000FEA50000}"/>
    <cellStyle name="Normal 47 21 9 2 2 4" xfId="38978" xr:uid="{00000000-0005-0000-0000-0000FFA50000}"/>
    <cellStyle name="Normal 47 21 9 2 3" xfId="26310" xr:uid="{00000000-0005-0000-0000-000000A60000}"/>
    <cellStyle name="Normal 47 21 9 2 3 2" xfId="47924" xr:uid="{00000000-0005-0000-0000-000001A60000}"/>
    <cellStyle name="Normal 47 21 9 2 4" xfId="20343" xr:uid="{00000000-0005-0000-0000-000002A60000}"/>
    <cellStyle name="Normal 47 21 9 2 4 2" xfId="41985" xr:uid="{00000000-0005-0000-0000-000003A60000}"/>
    <cellStyle name="Normal 47 21 9 2 5" xfId="35975" xr:uid="{00000000-0005-0000-0000-000004A60000}"/>
    <cellStyle name="Normal 47 21 9 3" xfId="15212" xr:uid="{00000000-0005-0000-0000-000005A60000}"/>
    <cellStyle name="Normal 47 21 9 3 2" xfId="18297" xr:uid="{00000000-0005-0000-0000-000006A60000}"/>
    <cellStyle name="Normal 47 21 9 3 2 2" xfId="30264" xr:uid="{00000000-0005-0000-0000-000007A60000}"/>
    <cellStyle name="Normal 47 21 9 3 2 2 2" xfId="51870" xr:uid="{00000000-0005-0000-0000-000008A60000}"/>
    <cellStyle name="Normal 47 21 9 3 2 3" xfId="24297" xr:uid="{00000000-0005-0000-0000-000009A60000}"/>
    <cellStyle name="Normal 47 21 9 3 2 3 2" xfId="45934" xr:uid="{00000000-0005-0000-0000-00000AA60000}"/>
    <cellStyle name="Normal 47 21 9 3 2 4" xfId="39952" xr:uid="{00000000-0005-0000-0000-00000BA60000}"/>
    <cellStyle name="Normal 47 21 9 3 3" xfId="27282" xr:uid="{00000000-0005-0000-0000-00000CA60000}"/>
    <cellStyle name="Normal 47 21 9 3 3 2" xfId="48896" xr:uid="{00000000-0005-0000-0000-00000DA60000}"/>
    <cellStyle name="Normal 47 21 9 3 4" xfId="21315" xr:uid="{00000000-0005-0000-0000-00000EA60000}"/>
    <cellStyle name="Normal 47 21 9 3 4 2" xfId="42957" xr:uid="{00000000-0005-0000-0000-00000FA60000}"/>
    <cellStyle name="Normal 47 21 9 3 5" xfId="36949" xr:uid="{00000000-0005-0000-0000-000010A60000}"/>
    <cellStyle name="Normal 47 21 9 4" xfId="16346" xr:uid="{00000000-0005-0000-0000-000011A60000}"/>
    <cellStyle name="Normal 47 21 9 4 2" xfId="28316" xr:uid="{00000000-0005-0000-0000-000012A60000}"/>
    <cellStyle name="Normal 47 21 9 4 2 2" xfId="49922" xr:uid="{00000000-0005-0000-0000-000013A60000}"/>
    <cellStyle name="Normal 47 21 9 4 3" xfId="22349" xr:uid="{00000000-0005-0000-0000-000014A60000}"/>
    <cellStyle name="Normal 47 21 9 4 3 2" xfId="43986" xr:uid="{00000000-0005-0000-0000-000015A60000}"/>
    <cellStyle name="Normal 47 21 9 4 4" xfId="38001" xr:uid="{00000000-0005-0000-0000-000016A60000}"/>
    <cellStyle name="Normal 47 21 9 5" xfId="25334" xr:uid="{00000000-0005-0000-0000-000017A60000}"/>
    <cellStyle name="Normal 47 21 9 5 2" xfId="46951" xr:uid="{00000000-0005-0000-0000-000018A60000}"/>
    <cellStyle name="Normal 47 21 9 6" xfId="19367" xr:uid="{00000000-0005-0000-0000-000019A60000}"/>
    <cellStyle name="Normal 47 21 9 6 2" xfId="41009" xr:uid="{00000000-0005-0000-0000-00001AA60000}"/>
    <cellStyle name="Normal 47 21 9 7" xfId="34995" xr:uid="{00000000-0005-0000-0000-00001BA60000}"/>
    <cellStyle name="Normal 47 22" xfId="5752" xr:uid="{00000000-0005-0000-0000-00001CA60000}"/>
    <cellStyle name="Normal 47 22 10" xfId="13597" xr:uid="{00000000-0005-0000-0000-00001DA60000}"/>
    <cellStyle name="Normal 47 22 10 2" xfId="16683" xr:uid="{00000000-0005-0000-0000-00001EA60000}"/>
    <cellStyle name="Normal 47 22 10 2 2" xfId="28653" xr:uid="{00000000-0005-0000-0000-00001FA60000}"/>
    <cellStyle name="Normal 47 22 10 2 2 2" xfId="50259" xr:uid="{00000000-0005-0000-0000-000020A60000}"/>
    <cellStyle name="Normal 47 22 10 2 3" xfId="22686" xr:uid="{00000000-0005-0000-0000-000021A60000}"/>
    <cellStyle name="Normal 47 22 10 2 3 2" xfId="44323" xr:uid="{00000000-0005-0000-0000-000022A60000}"/>
    <cellStyle name="Normal 47 22 10 2 4" xfId="38338" xr:uid="{00000000-0005-0000-0000-000023A60000}"/>
    <cellStyle name="Normal 47 22 10 3" xfId="25671" xr:uid="{00000000-0005-0000-0000-000024A60000}"/>
    <cellStyle name="Normal 47 22 10 3 2" xfId="47285" xr:uid="{00000000-0005-0000-0000-000025A60000}"/>
    <cellStyle name="Normal 47 22 10 4" xfId="19704" xr:uid="{00000000-0005-0000-0000-000026A60000}"/>
    <cellStyle name="Normal 47 22 10 4 2" xfId="41346" xr:uid="{00000000-0005-0000-0000-000027A60000}"/>
    <cellStyle name="Normal 47 22 10 5" xfId="35334" xr:uid="{00000000-0005-0000-0000-000028A60000}"/>
    <cellStyle name="Normal 47 22 11" xfId="14572" xr:uid="{00000000-0005-0000-0000-000029A60000}"/>
    <cellStyle name="Normal 47 22 11 2" xfId="17657" xr:uid="{00000000-0005-0000-0000-00002AA60000}"/>
    <cellStyle name="Normal 47 22 11 2 2" xfId="29625" xr:uid="{00000000-0005-0000-0000-00002BA60000}"/>
    <cellStyle name="Normal 47 22 11 2 2 2" xfId="51231" xr:uid="{00000000-0005-0000-0000-00002CA60000}"/>
    <cellStyle name="Normal 47 22 11 2 3" xfId="23658" xr:uid="{00000000-0005-0000-0000-00002DA60000}"/>
    <cellStyle name="Normal 47 22 11 2 3 2" xfId="45295" xr:uid="{00000000-0005-0000-0000-00002EA60000}"/>
    <cellStyle name="Normal 47 22 11 2 4" xfId="39312" xr:uid="{00000000-0005-0000-0000-00002FA60000}"/>
    <cellStyle name="Normal 47 22 11 3" xfId="26643" xr:uid="{00000000-0005-0000-0000-000030A60000}"/>
    <cellStyle name="Normal 47 22 11 3 2" xfId="48257" xr:uid="{00000000-0005-0000-0000-000031A60000}"/>
    <cellStyle name="Normal 47 22 11 4" xfId="20676" xr:uid="{00000000-0005-0000-0000-000032A60000}"/>
    <cellStyle name="Normal 47 22 11 4 2" xfId="42318" xr:uid="{00000000-0005-0000-0000-000033A60000}"/>
    <cellStyle name="Normal 47 22 11 5" xfId="36309" xr:uid="{00000000-0005-0000-0000-000034A60000}"/>
    <cellStyle name="Normal 47 22 12" xfId="15685" xr:uid="{00000000-0005-0000-0000-000035A60000}"/>
    <cellStyle name="Normal 47 22 12 2" xfId="27657" xr:uid="{00000000-0005-0000-0000-000036A60000}"/>
    <cellStyle name="Normal 47 22 12 2 2" xfId="49263" xr:uid="{00000000-0005-0000-0000-000037A60000}"/>
    <cellStyle name="Normal 47 22 12 3" xfId="21690" xr:uid="{00000000-0005-0000-0000-000038A60000}"/>
    <cellStyle name="Normal 47 22 12 3 2" xfId="43327" xr:uid="{00000000-0005-0000-0000-000039A60000}"/>
    <cellStyle name="Normal 47 22 12 4" xfId="37340" xr:uid="{00000000-0005-0000-0000-00003AA60000}"/>
    <cellStyle name="Normal 47 22 13" xfId="24672" xr:uid="{00000000-0005-0000-0000-00003BA60000}"/>
    <cellStyle name="Normal 47 22 13 2" xfId="46292" xr:uid="{00000000-0005-0000-0000-00003CA60000}"/>
    <cellStyle name="Normal 47 22 14" xfId="18705" xr:uid="{00000000-0005-0000-0000-00003DA60000}"/>
    <cellStyle name="Normal 47 22 14 2" xfId="40347" xr:uid="{00000000-0005-0000-0000-00003EA60000}"/>
    <cellStyle name="Normal 47 22 15" xfId="31270" xr:uid="{00000000-0005-0000-0000-00003FA60000}"/>
    <cellStyle name="Normal 47 22 2" xfId="7319" xr:uid="{00000000-0005-0000-0000-000040A60000}"/>
    <cellStyle name="Normal 47 22 2 2" xfId="13009" xr:uid="{00000000-0005-0000-0000-000041A60000}"/>
    <cellStyle name="Normal 47 22 2 2 2" xfId="14008" xr:uid="{00000000-0005-0000-0000-000042A60000}"/>
    <cellStyle name="Normal 47 22 2 2 2 2" xfId="17093" xr:uid="{00000000-0005-0000-0000-000043A60000}"/>
    <cellStyle name="Normal 47 22 2 2 2 2 2" xfId="29062" xr:uid="{00000000-0005-0000-0000-000044A60000}"/>
    <cellStyle name="Normal 47 22 2 2 2 2 2 2" xfId="50668" xr:uid="{00000000-0005-0000-0000-000045A60000}"/>
    <cellStyle name="Normal 47 22 2 2 2 2 3" xfId="23095" xr:uid="{00000000-0005-0000-0000-000046A60000}"/>
    <cellStyle name="Normal 47 22 2 2 2 2 3 2" xfId="44732" xr:uid="{00000000-0005-0000-0000-000047A60000}"/>
    <cellStyle name="Normal 47 22 2 2 2 2 4" xfId="38748" xr:uid="{00000000-0005-0000-0000-000048A60000}"/>
    <cellStyle name="Normal 47 22 2 2 2 3" xfId="26080" xr:uid="{00000000-0005-0000-0000-000049A60000}"/>
    <cellStyle name="Normal 47 22 2 2 2 3 2" xfId="47694" xr:uid="{00000000-0005-0000-0000-00004AA60000}"/>
    <cellStyle name="Normal 47 22 2 2 2 4" xfId="20113" xr:uid="{00000000-0005-0000-0000-00004BA60000}"/>
    <cellStyle name="Normal 47 22 2 2 2 4 2" xfId="41755" xr:uid="{00000000-0005-0000-0000-00004CA60000}"/>
    <cellStyle name="Normal 47 22 2 2 2 5" xfId="35745" xr:uid="{00000000-0005-0000-0000-00004DA60000}"/>
    <cellStyle name="Normal 47 22 2 2 3" xfId="14982" xr:uid="{00000000-0005-0000-0000-00004EA60000}"/>
    <cellStyle name="Normal 47 22 2 2 3 2" xfId="18067" xr:uid="{00000000-0005-0000-0000-00004FA60000}"/>
    <cellStyle name="Normal 47 22 2 2 3 2 2" xfId="30034" xr:uid="{00000000-0005-0000-0000-000050A60000}"/>
    <cellStyle name="Normal 47 22 2 2 3 2 2 2" xfId="51640" xr:uid="{00000000-0005-0000-0000-000051A60000}"/>
    <cellStyle name="Normal 47 22 2 2 3 2 3" xfId="24067" xr:uid="{00000000-0005-0000-0000-000052A60000}"/>
    <cellStyle name="Normal 47 22 2 2 3 2 3 2" xfId="45704" xr:uid="{00000000-0005-0000-0000-000053A60000}"/>
    <cellStyle name="Normal 47 22 2 2 3 2 4" xfId="39722" xr:uid="{00000000-0005-0000-0000-000054A60000}"/>
    <cellStyle name="Normal 47 22 2 2 3 3" xfId="27052" xr:uid="{00000000-0005-0000-0000-000055A60000}"/>
    <cellStyle name="Normal 47 22 2 2 3 3 2" xfId="48666" xr:uid="{00000000-0005-0000-0000-000056A60000}"/>
    <cellStyle name="Normal 47 22 2 2 3 4" xfId="21085" xr:uid="{00000000-0005-0000-0000-000057A60000}"/>
    <cellStyle name="Normal 47 22 2 2 3 4 2" xfId="42727" xr:uid="{00000000-0005-0000-0000-000058A60000}"/>
    <cellStyle name="Normal 47 22 2 2 3 5" xfId="36719" xr:uid="{00000000-0005-0000-0000-000059A60000}"/>
    <cellStyle name="Normal 47 22 2 2 4" xfId="16116" xr:uid="{00000000-0005-0000-0000-00005AA60000}"/>
    <cellStyle name="Normal 47 22 2 2 4 2" xfId="28086" xr:uid="{00000000-0005-0000-0000-00005BA60000}"/>
    <cellStyle name="Normal 47 22 2 2 4 2 2" xfId="49692" xr:uid="{00000000-0005-0000-0000-00005CA60000}"/>
    <cellStyle name="Normal 47 22 2 2 4 3" xfId="22119" xr:uid="{00000000-0005-0000-0000-00005DA60000}"/>
    <cellStyle name="Normal 47 22 2 2 4 3 2" xfId="43756" xr:uid="{00000000-0005-0000-0000-00005EA60000}"/>
    <cellStyle name="Normal 47 22 2 2 4 4" xfId="37771" xr:uid="{00000000-0005-0000-0000-00005FA60000}"/>
    <cellStyle name="Normal 47 22 2 2 5" xfId="25104" xr:uid="{00000000-0005-0000-0000-000060A60000}"/>
    <cellStyle name="Normal 47 22 2 2 5 2" xfId="46721" xr:uid="{00000000-0005-0000-0000-000061A60000}"/>
    <cellStyle name="Normal 47 22 2 2 6" xfId="19137" xr:uid="{00000000-0005-0000-0000-000062A60000}"/>
    <cellStyle name="Normal 47 22 2 2 6 2" xfId="40779" xr:uid="{00000000-0005-0000-0000-000063A60000}"/>
    <cellStyle name="Normal 47 22 2 2 7" xfId="34765" xr:uid="{00000000-0005-0000-0000-000064A60000}"/>
    <cellStyle name="Normal 47 22 2 3" xfId="13329" xr:uid="{00000000-0005-0000-0000-000065A60000}"/>
    <cellStyle name="Normal 47 22 2 3 2" xfId="14328" xr:uid="{00000000-0005-0000-0000-000066A60000}"/>
    <cellStyle name="Normal 47 22 2 3 2 2" xfId="17413" xr:uid="{00000000-0005-0000-0000-000067A60000}"/>
    <cellStyle name="Normal 47 22 2 3 2 2 2" xfId="29382" xr:uid="{00000000-0005-0000-0000-000068A60000}"/>
    <cellStyle name="Normal 47 22 2 3 2 2 2 2" xfId="50988" xr:uid="{00000000-0005-0000-0000-000069A60000}"/>
    <cellStyle name="Normal 47 22 2 3 2 2 3" xfId="23415" xr:uid="{00000000-0005-0000-0000-00006AA60000}"/>
    <cellStyle name="Normal 47 22 2 3 2 2 3 2" xfId="45052" xr:uid="{00000000-0005-0000-0000-00006BA60000}"/>
    <cellStyle name="Normal 47 22 2 3 2 2 4" xfId="39068" xr:uid="{00000000-0005-0000-0000-00006CA60000}"/>
    <cellStyle name="Normal 47 22 2 3 2 3" xfId="26400" xr:uid="{00000000-0005-0000-0000-00006DA60000}"/>
    <cellStyle name="Normal 47 22 2 3 2 3 2" xfId="48014" xr:uid="{00000000-0005-0000-0000-00006EA60000}"/>
    <cellStyle name="Normal 47 22 2 3 2 4" xfId="20433" xr:uid="{00000000-0005-0000-0000-00006FA60000}"/>
    <cellStyle name="Normal 47 22 2 3 2 4 2" xfId="42075" xr:uid="{00000000-0005-0000-0000-000070A60000}"/>
    <cellStyle name="Normal 47 22 2 3 2 5" xfId="36065" xr:uid="{00000000-0005-0000-0000-000071A60000}"/>
    <cellStyle name="Normal 47 22 2 3 3" xfId="15302" xr:uid="{00000000-0005-0000-0000-000072A60000}"/>
    <cellStyle name="Normal 47 22 2 3 3 2" xfId="18387" xr:uid="{00000000-0005-0000-0000-000073A60000}"/>
    <cellStyle name="Normal 47 22 2 3 3 2 2" xfId="30354" xr:uid="{00000000-0005-0000-0000-000074A60000}"/>
    <cellStyle name="Normal 47 22 2 3 3 2 2 2" xfId="51960" xr:uid="{00000000-0005-0000-0000-000075A60000}"/>
    <cellStyle name="Normal 47 22 2 3 3 2 3" xfId="24387" xr:uid="{00000000-0005-0000-0000-000076A60000}"/>
    <cellStyle name="Normal 47 22 2 3 3 2 3 2" xfId="46024" xr:uid="{00000000-0005-0000-0000-000077A60000}"/>
    <cellStyle name="Normal 47 22 2 3 3 2 4" xfId="40042" xr:uid="{00000000-0005-0000-0000-000078A60000}"/>
    <cellStyle name="Normal 47 22 2 3 3 3" xfId="27372" xr:uid="{00000000-0005-0000-0000-000079A60000}"/>
    <cellStyle name="Normal 47 22 2 3 3 3 2" xfId="48986" xr:uid="{00000000-0005-0000-0000-00007AA60000}"/>
    <cellStyle name="Normal 47 22 2 3 3 4" xfId="21405" xr:uid="{00000000-0005-0000-0000-00007BA60000}"/>
    <cellStyle name="Normal 47 22 2 3 3 4 2" xfId="43047" xr:uid="{00000000-0005-0000-0000-00007CA60000}"/>
    <cellStyle name="Normal 47 22 2 3 3 5" xfId="37039" xr:uid="{00000000-0005-0000-0000-00007DA60000}"/>
    <cellStyle name="Normal 47 22 2 3 4" xfId="16436" xr:uid="{00000000-0005-0000-0000-00007EA60000}"/>
    <cellStyle name="Normal 47 22 2 3 4 2" xfId="28406" xr:uid="{00000000-0005-0000-0000-00007FA60000}"/>
    <cellStyle name="Normal 47 22 2 3 4 2 2" xfId="50012" xr:uid="{00000000-0005-0000-0000-000080A60000}"/>
    <cellStyle name="Normal 47 22 2 3 4 3" xfId="22439" xr:uid="{00000000-0005-0000-0000-000081A60000}"/>
    <cellStyle name="Normal 47 22 2 3 4 3 2" xfId="44076" xr:uid="{00000000-0005-0000-0000-000082A60000}"/>
    <cellStyle name="Normal 47 22 2 3 4 4" xfId="38091" xr:uid="{00000000-0005-0000-0000-000083A60000}"/>
    <cellStyle name="Normal 47 22 2 3 5" xfId="25424" xr:uid="{00000000-0005-0000-0000-000084A60000}"/>
    <cellStyle name="Normal 47 22 2 3 5 2" xfId="47041" xr:uid="{00000000-0005-0000-0000-000085A60000}"/>
    <cellStyle name="Normal 47 22 2 3 6" xfId="19457" xr:uid="{00000000-0005-0000-0000-000086A60000}"/>
    <cellStyle name="Normal 47 22 2 3 6 2" xfId="41099" xr:uid="{00000000-0005-0000-0000-000087A60000}"/>
    <cellStyle name="Normal 47 22 2 3 7" xfId="35085" xr:uid="{00000000-0005-0000-0000-000088A60000}"/>
    <cellStyle name="Normal 47 22 2 4" xfId="13687" xr:uid="{00000000-0005-0000-0000-000089A60000}"/>
    <cellStyle name="Normal 47 22 2 4 2" xfId="16773" xr:uid="{00000000-0005-0000-0000-00008AA60000}"/>
    <cellStyle name="Normal 47 22 2 4 2 2" xfId="28742" xr:uid="{00000000-0005-0000-0000-00008BA60000}"/>
    <cellStyle name="Normal 47 22 2 4 2 2 2" xfId="50348" xr:uid="{00000000-0005-0000-0000-00008CA60000}"/>
    <cellStyle name="Normal 47 22 2 4 2 3" xfId="22775" xr:uid="{00000000-0005-0000-0000-00008DA60000}"/>
    <cellStyle name="Normal 47 22 2 4 2 3 2" xfId="44412" xr:uid="{00000000-0005-0000-0000-00008EA60000}"/>
    <cellStyle name="Normal 47 22 2 4 2 4" xfId="38428" xr:uid="{00000000-0005-0000-0000-00008FA60000}"/>
    <cellStyle name="Normal 47 22 2 4 3" xfId="25760" xr:uid="{00000000-0005-0000-0000-000090A60000}"/>
    <cellStyle name="Normal 47 22 2 4 3 2" xfId="47374" xr:uid="{00000000-0005-0000-0000-000091A60000}"/>
    <cellStyle name="Normal 47 22 2 4 4" xfId="19793" xr:uid="{00000000-0005-0000-0000-000092A60000}"/>
    <cellStyle name="Normal 47 22 2 4 4 2" xfId="41435" xr:uid="{00000000-0005-0000-0000-000093A60000}"/>
    <cellStyle name="Normal 47 22 2 4 5" xfId="35424" xr:uid="{00000000-0005-0000-0000-000094A60000}"/>
    <cellStyle name="Normal 47 22 2 5" xfId="14661" xr:uid="{00000000-0005-0000-0000-000095A60000}"/>
    <cellStyle name="Normal 47 22 2 5 2" xfId="17746" xr:uid="{00000000-0005-0000-0000-000096A60000}"/>
    <cellStyle name="Normal 47 22 2 5 2 2" xfId="29714" xr:uid="{00000000-0005-0000-0000-000097A60000}"/>
    <cellStyle name="Normal 47 22 2 5 2 2 2" xfId="51320" xr:uid="{00000000-0005-0000-0000-000098A60000}"/>
    <cellStyle name="Normal 47 22 2 5 2 3" xfId="23747" xr:uid="{00000000-0005-0000-0000-000099A60000}"/>
    <cellStyle name="Normal 47 22 2 5 2 3 2" xfId="45384" xr:uid="{00000000-0005-0000-0000-00009AA60000}"/>
    <cellStyle name="Normal 47 22 2 5 2 4" xfId="39401" xr:uid="{00000000-0005-0000-0000-00009BA60000}"/>
    <cellStyle name="Normal 47 22 2 5 3" xfId="26732" xr:uid="{00000000-0005-0000-0000-00009CA60000}"/>
    <cellStyle name="Normal 47 22 2 5 3 2" xfId="48346" xr:uid="{00000000-0005-0000-0000-00009DA60000}"/>
    <cellStyle name="Normal 47 22 2 5 4" xfId="20765" xr:uid="{00000000-0005-0000-0000-00009EA60000}"/>
    <cellStyle name="Normal 47 22 2 5 4 2" xfId="42407" xr:uid="{00000000-0005-0000-0000-00009FA60000}"/>
    <cellStyle name="Normal 47 22 2 5 5" xfId="36398" xr:uid="{00000000-0005-0000-0000-0000A0A60000}"/>
    <cellStyle name="Normal 47 22 2 6" xfId="15774" xr:uid="{00000000-0005-0000-0000-0000A1A60000}"/>
    <cellStyle name="Normal 47 22 2 6 2" xfId="27746" xr:uid="{00000000-0005-0000-0000-0000A2A60000}"/>
    <cellStyle name="Normal 47 22 2 6 2 2" xfId="49352" xr:uid="{00000000-0005-0000-0000-0000A3A60000}"/>
    <cellStyle name="Normal 47 22 2 6 3" xfId="21779" xr:uid="{00000000-0005-0000-0000-0000A4A60000}"/>
    <cellStyle name="Normal 47 22 2 6 3 2" xfId="43416" xr:uid="{00000000-0005-0000-0000-0000A5A60000}"/>
    <cellStyle name="Normal 47 22 2 6 4" xfId="37429" xr:uid="{00000000-0005-0000-0000-0000A6A60000}"/>
    <cellStyle name="Normal 47 22 2 7" xfId="24761" xr:uid="{00000000-0005-0000-0000-0000A7A60000}"/>
    <cellStyle name="Normal 47 22 2 7 2" xfId="46381" xr:uid="{00000000-0005-0000-0000-0000A8A60000}"/>
    <cellStyle name="Normal 47 22 2 8" xfId="18794" xr:uid="{00000000-0005-0000-0000-0000A9A60000}"/>
    <cellStyle name="Normal 47 22 2 8 2" xfId="40436" xr:uid="{00000000-0005-0000-0000-0000AAA60000}"/>
    <cellStyle name="Normal 47 22 2 9" xfId="31607" xr:uid="{00000000-0005-0000-0000-0000ABA60000}"/>
    <cellStyle name="Normal 47 22 3" xfId="7022" xr:uid="{00000000-0005-0000-0000-0000ACA60000}"/>
    <cellStyle name="Normal 47 22 3 2" xfId="12965" xr:uid="{00000000-0005-0000-0000-0000ADA60000}"/>
    <cellStyle name="Normal 47 22 3 2 2" xfId="13964" xr:uid="{00000000-0005-0000-0000-0000AEA60000}"/>
    <cellStyle name="Normal 47 22 3 2 2 2" xfId="17049" xr:uid="{00000000-0005-0000-0000-0000AFA60000}"/>
    <cellStyle name="Normal 47 22 3 2 2 2 2" xfId="29018" xr:uid="{00000000-0005-0000-0000-0000B0A60000}"/>
    <cellStyle name="Normal 47 22 3 2 2 2 2 2" xfId="50624" xr:uid="{00000000-0005-0000-0000-0000B1A60000}"/>
    <cellStyle name="Normal 47 22 3 2 2 2 3" xfId="23051" xr:uid="{00000000-0005-0000-0000-0000B2A60000}"/>
    <cellStyle name="Normal 47 22 3 2 2 2 3 2" xfId="44688" xr:uid="{00000000-0005-0000-0000-0000B3A60000}"/>
    <cellStyle name="Normal 47 22 3 2 2 2 4" xfId="38704" xr:uid="{00000000-0005-0000-0000-0000B4A60000}"/>
    <cellStyle name="Normal 47 22 3 2 2 3" xfId="26036" xr:uid="{00000000-0005-0000-0000-0000B5A60000}"/>
    <cellStyle name="Normal 47 22 3 2 2 3 2" xfId="47650" xr:uid="{00000000-0005-0000-0000-0000B6A60000}"/>
    <cellStyle name="Normal 47 22 3 2 2 4" xfId="20069" xr:uid="{00000000-0005-0000-0000-0000B7A60000}"/>
    <cellStyle name="Normal 47 22 3 2 2 4 2" xfId="41711" xr:uid="{00000000-0005-0000-0000-0000B8A60000}"/>
    <cellStyle name="Normal 47 22 3 2 2 5" xfId="35701" xr:uid="{00000000-0005-0000-0000-0000B9A60000}"/>
    <cellStyle name="Normal 47 22 3 2 3" xfId="14938" xr:uid="{00000000-0005-0000-0000-0000BAA60000}"/>
    <cellStyle name="Normal 47 22 3 2 3 2" xfId="18023" xr:uid="{00000000-0005-0000-0000-0000BBA60000}"/>
    <cellStyle name="Normal 47 22 3 2 3 2 2" xfId="29990" xr:uid="{00000000-0005-0000-0000-0000BCA60000}"/>
    <cellStyle name="Normal 47 22 3 2 3 2 2 2" xfId="51596" xr:uid="{00000000-0005-0000-0000-0000BDA60000}"/>
    <cellStyle name="Normal 47 22 3 2 3 2 3" xfId="24023" xr:uid="{00000000-0005-0000-0000-0000BEA60000}"/>
    <cellStyle name="Normal 47 22 3 2 3 2 3 2" xfId="45660" xr:uid="{00000000-0005-0000-0000-0000BFA60000}"/>
    <cellStyle name="Normal 47 22 3 2 3 2 4" xfId="39678" xr:uid="{00000000-0005-0000-0000-0000C0A60000}"/>
    <cellStyle name="Normal 47 22 3 2 3 3" xfId="27008" xr:uid="{00000000-0005-0000-0000-0000C1A60000}"/>
    <cellStyle name="Normal 47 22 3 2 3 3 2" xfId="48622" xr:uid="{00000000-0005-0000-0000-0000C2A60000}"/>
    <cellStyle name="Normal 47 22 3 2 3 4" xfId="21041" xr:uid="{00000000-0005-0000-0000-0000C3A60000}"/>
    <cellStyle name="Normal 47 22 3 2 3 4 2" xfId="42683" xr:uid="{00000000-0005-0000-0000-0000C4A60000}"/>
    <cellStyle name="Normal 47 22 3 2 3 5" xfId="36675" xr:uid="{00000000-0005-0000-0000-0000C5A60000}"/>
    <cellStyle name="Normal 47 22 3 2 4" xfId="16072" xr:uid="{00000000-0005-0000-0000-0000C6A60000}"/>
    <cellStyle name="Normal 47 22 3 2 4 2" xfId="28042" xr:uid="{00000000-0005-0000-0000-0000C7A60000}"/>
    <cellStyle name="Normal 47 22 3 2 4 2 2" xfId="49648" xr:uid="{00000000-0005-0000-0000-0000C8A60000}"/>
    <cellStyle name="Normal 47 22 3 2 4 3" xfId="22075" xr:uid="{00000000-0005-0000-0000-0000C9A60000}"/>
    <cellStyle name="Normal 47 22 3 2 4 3 2" xfId="43712" xr:uid="{00000000-0005-0000-0000-0000CAA60000}"/>
    <cellStyle name="Normal 47 22 3 2 4 4" xfId="37727" xr:uid="{00000000-0005-0000-0000-0000CBA60000}"/>
    <cellStyle name="Normal 47 22 3 2 5" xfId="25060" xr:uid="{00000000-0005-0000-0000-0000CCA60000}"/>
    <cellStyle name="Normal 47 22 3 2 5 2" xfId="46677" xr:uid="{00000000-0005-0000-0000-0000CDA60000}"/>
    <cellStyle name="Normal 47 22 3 2 6" xfId="19093" xr:uid="{00000000-0005-0000-0000-0000CEA60000}"/>
    <cellStyle name="Normal 47 22 3 2 6 2" xfId="40735" xr:uid="{00000000-0005-0000-0000-0000CFA60000}"/>
    <cellStyle name="Normal 47 22 3 2 7" xfId="34721" xr:uid="{00000000-0005-0000-0000-0000D0A60000}"/>
    <cellStyle name="Normal 47 22 3 3" xfId="13285" xr:uid="{00000000-0005-0000-0000-0000D1A60000}"/>
    <cellStyle name="Normal 47 22 3 3 2" xfId="14284" xr:uid="{00000000-0005-0000-0000-0000D2A60000}"/>
    <cellStyle name="Normal 47 22 3 3 2 2" xfId="17369" xr:uid="{00000000-0005-0000-0000-0000D3A60000}"/>
    <cellStyle name="Normal 47 22 3 3 2 2 2" xfId="29338" xr:uid="{00000000-0005-0000-0000-0000D4A60000}"/>
    <cellStyle name="Normal 47 22 3 3 2 2 2 2" xfId="50944" xr:uid="{00000000-0005-0000-0000-0000D5A60000}"/>
    <cellStyle name="Normal 47 22 3 3 2 2 3" xfId="23371" xr:uid="{00000000-0005-0000-0000-0000D6A60000}"/>
    <cellStyle name="Normal 47 22 3 3 2 2 3 2" xfId="45008" xr:uid="{00000000-0005-0000-0000-0000D7A60000}"/>
    <cellStyle name="Normal 47 22 3 3 2 2 4" xfId="39024" xr:uid="{00000000-0005-0000-0000-0000D8A60000}"/>
    <cellStyle name="Normal 47 22 3 3 2 3" xfId="26356" xr:uid="{00000000-0005-0000-0000-0000D9A60000}"/>
    <cellStyle name="Normal 47 22 3 3 2 3 2" xfId="47970" xr:uid="{00000000-0005-0000-0000-0000DAA60000}"/>
    <cellStyle name="Normal 47 22 3 3 2 4" xfId="20389" xr:uid="{00000000-0005-0000-0000-0000DBA60000}"/>
    <cellStyle name="Normal 47 22 3 3 2 4 2" xfId="42031" xr:uid="{00000000-0005-0000-0000-0000DCA60000}"/>
    <cellStyle name="Normal 47 22 3 3 2 5" xfId="36021" xr:uid="{00000000-0005-0000-0000-0000DDA60000}"/>
    <cellStyle name="Normal 47 22 3 3 3" xfId="15258" xr:uid="{00000000-0005-0000-0000-0000DEA60000}"/>
    <cellStyle name="Normal 47 22 3 3 3 2" xfId="18343" xr:uid="{00000000-0005-0000-0000-0000DFA60000}"/>
    <cellStyle name="Normal 47 22 3 3 3 2 2" xfId="30310" xr:uid="{00000000-0005-0000-0000-0000E0A60000}"/>
    <cellStyle name="Normal 47 22 3 3 3 2 2 2" xfId="51916" xr:uid="{00000000-0005-0000-0000-0000E1A60000}"/>
    <cellStyle name="Normal 47 22 3 3 3 2 3" xfId="24343" xr:uid="{00000000-0005-0000-0000-0000E2A60000}"/>
    <cellStyle name="Normal 47 22 3 3 3 2 3 2" xfId="45980" xr:uid="{00000000-0005-0000-0000-0000E3A60000}"/>
    <cellStyle name="Normal 47 22 3 3 3 2 4" xfId="39998" xr:uid="{00000000-0005-0000-0000-0000E4A60000}"/>
    <cellStyle name="Normal 47 22 3 3 3 3" xfId="27328" xr:uid="{00000000-0005-0000-0000-0000E5A60000}"/>
    <cellStyle name="Normal 47 22 3 3 3 3 2" xfId="48942" xr:uid="{00000000-0005-0000-0000-0000E6A60000}"/>
    <cellStyle name="Normal 47 22 3 3 3 4" xfId="21361" xr:uid="{00000000-0005-0000-0000-0000E7A60000}"/>
    <cellStyle name="Normal 47 22 3 3 3 4 2" xfId="43003" xr:uid="{00000000-0005-0000-0000-0000E8A60000}"/>
    <cellStyle name="Normal 47 22 3 3 3 5" xfId="36995" xr:uid="{00000000-0005-0000-0000-0000E9A60000}"/>
    <cellStyle name="Normal 47 22 3 3 4" xfId="16392" xr:uid="{00000000-0005-0000-0000-0000EAA60000}"/>
    <cellStyle name="Normal 47 22 3 3 4 2" xfId="28362" xr:uid="{00000000-0005-0000-0000-0000EBA60000}"/>
    <cellStyle name="Normal 47 22 3 3 4 2 2" xfId="49968" xr:uid="{00000000-0005-0000-0000-0000ECA60000}"/>
    <cellStyle name="Normal 47 22 3 3 4 3" xfId="22395" xr:uid="{00000000-0005-0000-0000-0000EDA60000}"/>
    <cellStyle name="Normal 47 22 3 3 4 3 2" xfId="44032" xr:uid="{00000000-0005-0000-0000-0000EEA60000}"/>
    <cellStyle name="Normal 47 22 3 3 4 4" xfId="38047" xr:uid="{00000000-0005-0000-0000-0000EFA60000}"/>
    <cellStyle name="Normal 47 22 3 3 5" xfId="25380" xr:uid="{00000000-0005-0000-0000-0000F0A60000}"/>
    <cellStyle name="Normal 47 22 3 3 5 2" xfId="46997" xr:uid="{00000000-0005-0000-0000-0000F1A60000}"/>
    <cellStyle name="Normal 47 22 3 3 6" xfId="19413" xr:uid="{00000000-0005-0000-0000-0000F2A60000}"/>
    <cellStyle name="Normal 47 22 3 3 6 2" xfId="41055" xr:uid="{00000000-0005-0000-0000-0000F3A60000}"/>
    <cellStyle name="Normal 47 22 3 3 7" xfId="35041" xr:uid="{00000000-0005-0000-0000-0000F4A60000}"/>
    <cellStyle name="Normal 47 22 3 4" xfId="13643" xr:uid="{00000000-0005-0000-0000-0000F5A60000}"/>
    <cellStyle name="Normal 47 22 3 4 2" xfId="16729" xr:uid="{00000000-0005-0000-0000-0000F6A60000}"/>
    <cellStyle name="Normal 47 22 3 4 2 2" xfId="28698" xr:uid="{00000000-0005-0000-0000-0000F7A60000}"/>
    <cellStyle name="Normal 47 22 3 4 2 2 2" xfId="50304" xr:uid="{00000000-0005-0000-0000-0000F8A60000}"/>
    <cellStyle name="Normal 47 22 3 4 2 3" xfId="22731" xr:uid="{00000000-0005-0000-0000-0000F9A60000}"/>
    <cellStyle name="Normal 47 22 3 4 2 3 2" xfId="44368" xr:uid="{00000000-0005-0000-0000-0000FAA60000}"/>
    <cellStyle name="Normal 47 22 3 4 2 4" xfId="38384" xr:uid="{00000000-0005-0000-0000-0000FBA60000}"/>
    <cellStyle name="Normal 47 22 3 4 3" xfId="25716" xr:uid="{00000000-0005-0000-0000-0000FCA60000}"/>
    <cellStyle name="Normal 47 22 3 4 3 2" xfId="47330" xr:uid="{00000000-0005-0000-0000-0000FDA60000}"/>
    <cellStyle name="Normal 47 22 3 4 4" xfId="19749" xr:uid="{00000000-0005-0000-0000-0000FEA60000}"/>
    <cellStyle name="Normal 47 22 3 4 4 2" xfId="41391" xr:uid="{00000000-0005-0000-0000-0000FFA60000}"/>
    <cellStyle name="Normal 47 22 3 4 5" xfId="35380" xr:uid="{00000000-0005-0000-0000-000000A70000}"/>
    <cellStyle name="Normal 47 22 3 5" xfId="14617" xr:uid="{00000000-0005-0000-0000-000001A70000}"/>
    <cellStyle name="Normal 47 22 3 5 2" xfId="17702" xr:uid="{00000000-0005-0000-0000-000002A70000}"/>
    <cellStyle name="Normal 47 22 3 5 2 2" xfId="29670" xr:uid="{00000000-0005-0000-0000-000003A70000}"/>
    <cellStyle name="Normal 47 22 3 5 2 2 2" xfId="51276" xr:uid="{00000000-0005-0000-0000-000004A70000}"/>
    <cellStyle name="Normal 47 22 3 5 2 3" xfId="23703" xr:uid="{00000000-0005-0000-0000-000005A70000}"/>
    <cellStyle name="Normal 47 22 3 5 2 3 2" xfId="45340" xr:uid="{00000000-0005-0000-0000-000006A70000}"/>
    <cellStyle name="Normal 47 22 3 5 2 4" xfId="39357" xr:uid="{00000000-0005-0000-0000-000007A70000}"/>
    <cellStyle name="Normal 47 22 3 5 3" xfId="26688" xr:uid="{00000000-0005-0000-0000-000008A70000}"/>
    <cellStyle name="Normal 47 22 3 5 3 2" xfId="48302" xr:uid="{00000000-0005-0000-0000-000009A70000}"/>
    <cellStyle name="Normal 47 22 3 5 4" xfId="20721" xr:uid="{00000000-0005-0000-0000-00000AA70000}"/>
    <cellStyle name="Normal 47 22 3 5 4 2" xfId="42363" xr:uid="{00000000-0005-0000-0000-00000BA70000}"/>
    <cellStyle name="Normal 47 22 3 5 5" xfId="36354" xr:uid="{00000000-0005-0000-0000-00000CA70000}"/>
    <cellStyle name="Normal 47 22 3 6" xfId="15730" xr:uid="{00000000-0005-0000-0000-00000DA70000}"/>
    <cellStyle name="Normal 47 22 3 6 2" xfId="27702" xr:uid="{00000000-0005-0000-0000-00000EA70000}"/>
    <cellStyle name="Normal 47 22 3 6 2 2" xfId="49308" xr:uid="{00000000-0005-0000-0000-00000FA70000}"/>
    <cellStyle name="Normal 47 22 3 6 3" xfId="21735" xr:uid="{00000000-0005-0000-0000-000010A70000}"/>
    <cellStyle name="Normal 47 22 3 6 3 2" xfId="43372" xr:uid="{00000000-0005-0000-0000-000011A70000}"/>
    <cellStyle name="Normal 47 22 3 6 4" xfId="37385" xr:uid="{00000000-0005-0000-0000-000012A70000}"/>
    <cellStyle name="Normal 47 22 3 7" xfId="24717" xr:uid="{00000000-0005-0000-0000-000013A70000}"/>
    <cellStyle name="Normal 47 22 3 7 2" xfId="46337" xr:uid="{00000000-0005-0000-0000-000014A70000}"/>
    <cellStyle name="Normal 47 22 3 8" xfId="18750" xr:uid="{00000000-0005-0000-0000-000015A70000}"/>
    <cellStyle name="Normal 47 22 3 8 2" xfId="40392" xr:uid="{00000000-0005-0000-0000-000016A70000}"/>
    <cellStyle name="Normal 47 22 3 9" xfId="31450" xr:uid="{00000000-0005-0000-0000-000017A70000}"/>
    <cellStyle name="Normal 47 22 4" xfId="7626" xr:uid="{00000000-0005-0000-0000-000018A70000}"/>
    <cellStyle name="Normal 47 22 4 2" xfId="13051" xr:uid="{00000000-0005-0000-0000-000019A70000}"/>
    <cellStyle name="Normal 47 22 4 2 2" xfId="14050" xr:uid="{00000000-0005-0000-0000-00001AA70000}"/>
    <cellStyle name="Normal 47 22 4 2 2 2" xfId="17135" xr:uid="{00000000-0005-0000-0000-00001BA70000}"/>
    <cellStyle name="Normal 47 22 4 2 2 2 2" xfId="29104" xr:uid="{00000000-0005-0000-0000-00001CA70000}"/>
    <cellStyle name="Normal 47 22 4 2 2 2 2 2" xfId="50710" xr:uid="{00000000-0005-0000-0000-00001DA70000}"/>
    <cellStyle name="Normal 47 22 4 2 2 2 3" xfId="23137" xr:uid="{00000000-0005-0000-0000-00001EA70000}"/>
    <cellStyle name="Normal 47 22 4 2 2 2 3 2" xfId="44774" xr:uid="{00000000-0005-0000-0000-00001FA70000}"/>
    <cellStyle name="Normal 47 22 4 2 2 2 4" xfId="38790" xr:uid="{00000000-0005-0000-0000-000020A70000}"/>
    <cellStyle name="Normal 47 22 4 2 2 3" xfId="26122" xr:uid="{00000000-0005-0000-0000-000021A70000}"/>
    <cellStyle name="Normal 47 22 4 2 2 3 2" xfId="47736" xr:uid="{00000000-0005-0000-0000-000022A70000}"/>
    <cellStyle name="Normal 47 22 4 2 2 4" xfId="20155" xr:uid="{00000000-0005-0000-0000-000023A70000}"/>
    <cellStyle name="Normal 47 22 4 2 2 4 2" xfId="41797" xr:uid="{00000000-0005-0000-0000-000024A70000}"/>
    <cellStyle name="Normal 47 22 4 2 2 5" xfId="35787" xr:uid="{00000000-0005-0000-0000-000025A70000}"/>
    <cellStyle name="Normal 47 22 4 2 3" xfId="15024" xr:uid="{00000000-0005-0000-0000-000026A70000}"/>
    <cellStyle name="Normal 47 22 4 2 3 2" xfId="18109" xr:uid="{00000000-0005-0000-0000-000027A70000}"/>
    <cellStyle name="Normal 47 22 4 2 3 2 2" xfId="30076" xr:uid="{00000000-0005-0000-0000-000028A70000}"/>
    <cellStyle name="Normal 47 22 4 2 3 2 2 2" xfId="51682" xr:uid="{00000000-0005-0000-0000-000029A70000}"/>
    <cellStyle name="Normal 47 22 4 2 3 2 3" xfId="24109" xr:uid="{00000000-0005-0000-0000-00002AA70000}"/>
    <cellStyle name="Normal 47 22 4 2 3 2 3 2" xfId="45746" xr:uid="{00000000-0005-0000-0000-00002BA70000}"/>
    <cellStyle name="Normal 47 22 4 2 3 2 4" xfId="39764" xr:uid="{00000000-0005-0000-0000-00002CA70000}"/>
    <cellStyle name="Normal 47 22 4 2 3 3" xfId="27094" xr:uid="{00000000-0005-0000-0000-00002DA70000}"/>
    <cellStyle name="Normal 47 22 4 2 3 3 2" xfId="48708" xr:uid="{00000000-0005-0000-0000-00002EA70000}"/>
    <cellStyle name="Normal 47 22 4 2 3 4" xfId="21127" xr:uid="{00000000-0005-0000-0000-00002FA70000}"/>
    <cellStyle name="Normal 47 22 4 2 3 4 2" xfId="42769" xr:uid="{00000000-0005-0000-0000-000030A70000}"/>
    <cellStyle name="Normal 47 22 4 2 3 5" xfId="36761" xr:uid="{00000000-0005-0000-0000-000031A70000}"/>
    <cellStyle name="Normal 47 22 4 2 4" xfId="16158" xr:uid="{00000000-0005-0000-0000-000032A70000}"/>
    <cellStyle name="Normal 47 22 4 2 4 2" xfId="28128" xr:uid="{00000000-0005-0000-0000-000033A70000}"/>
    <cellStyle name="Normal 47 22 4 2 4 2 2" xfId="49734" xr:uid="{00000000-0005-0000-0000-000034A70000}"/>
    <cellStyle name="Normal 47 22 4 2 4 3" xfId="22161" xr:uid="{00000000-0005-0000-0000-000035A70000}"/>
    <cellStyle name="Normal 47 22 4 2 4 3 2" xfId="43798" xr:uid="{00000000-0005-0000-0000-000036A70000}"/>
    <cellStyle name="Normal 47 22 4 2 4 4" xfId="37813" xr:uid="{00000000-0005-0000-0000-000037A70000}"/>
    <cellStyle name="Normal 47 22 4 2 5" xfId="25146" xr:uid="{00000000-0005-0000-0000-000038A70000}"/>
    <cellStyle name="Normal 47 22 4 2 5 2" xfId="46763" xr:uid="{00000000-0005-0000-0000-000039A70000}"/>
    <cellStyle name="Normal 47 22 4 2 6" xfId="19179" xr:uid="{00000000-0005-0000-0000-00003AA70000}"/>
    <cellStyle name="Normal 47 22 4 2 6 2" xfId="40821" xr:uid="{00000000-0005-0000-0000-00003BA70000}"/>
    <cellStyle name="Normal 47 22 4 2 7" xfId="34807" xr:uid="{00000000-0005-0000-0000-00003CA70000}"/>
    <cellStyle name="Normal 47 22 4 3" xfId="13371" xr:uid="{00000000-0005-0000-0000-00003DA70000}"/>
    <cellStyle name="Normal 47 22 4 3 2" xfId="14370" xr:uid="{00000000-0005-0000-0000-00003EA70000}"/>
    <cellStyle name="Normal 47 22 4 3 2 2" xfId="17455" xr:uid="{00000000-0005-0000-0000-00003FA70000}"/>
    <cellStyle name="Normal 47 22 4 3 2 2 2" xfId="29424" xr:uid="{00000000-0005-0000-0000-000040A70000}"/>
    <cellStyle name="Normal 47 22 4 3 2 2 2 2" xfId="51030" xr:uid="{00000000-0005-0000-0000-000041A70000}"/>
    <cellStyle name="Normal 47 22 4 3 2 2 3" xfId="23457" xr:uid="{00000000-0005-0000-0000-000042A70000}"/>
    <cellStyle name="Normal 47 22 4 3 2 2 3 2" xfId="45094" xr:uid="{00000000-0005-0000-0000-000043A70000}"/>
    <cellStyle name="Normal 47 22 4 3 2 2 4" xfId="39110" xr:uid="{00000000-0005-0000-0000-000044A70000}"/>
    <cellStyle name="Normal 47 22 4 3 2 3" xfId="26442" xr:uid="{00000000-0005-0000-0000-000045A70000}"/>
    <cellStyle name="Normal 47 22 4 3 2 3 2" xfId="48056" xr:uid="{00000000-0005-0000-0000-000046A70000}"/>
    <cellStyle name="Normal 47 22 4 3 2 4" xfId="20475" xr:uid="{00000000-0005-0000-0000-000047A70000}"/>
    <cellStyle name="Normal 47 22 4 3 2 4 2" xfId="42117" xr:uid="{00000000-0005-0000-0000-000048A70000}"/>
    <cellStyle name="Normal 47 22 4 3 2 5" xfId="36107" xr:uid="{00000000-0005-0000-0000-000049A70000}"/>
    <cellStyle name="Normal 47 22 4 3 3" xfId="15344" xr:uid="{00000000-0005-0000-0000-00004AA70000}"/>
    <cellStyle name="Normal 47 22 4 3 3 2" xfId="18429" xr:uid="{00000000-0005-0000-0000-00004BA70000}"/>
    <cellStyle name="Normal 47 22 4 3 3 2 2" xfId="30396" xr:uid="{00000000-0005-0000-0000-00004CA70000}"/>
    <cellStyle name="Normal 47 22 4 3 3 2 2 2" xfId="52002" xr:uid="{00000000-0005-0000-0000-00004DA70000}"/>
    <cellStyle name="Normal 47 22 4 3 3 2 3" xfId="24429" xr:uid="{00000000-0005-0000-0000-00004EA70000}"/>
    <cellStyle name="Normal 47 22 4 3 3 2 3 2" xfId="46066" xr:uid="{00000000-0005-0000-0000-00004FA70000}"/>
    <cellStyle name="Normal 47 22 4 3 3 2 4" xfId="40084" xr:uid="{00000000-0005-0000-0000-000050A70000}"/>
    <cellStyle name="Normal 47 22 4 3 3 3" xfId="27414" xr:uid="{00000000-0005-0000-0000-000051A70000}"/>
    <cellStyle name="Normal 47 22 4 3 3 3 2" xfId="49028" xr:uid="{00000000-0005-0000-0000-000052A70000}"/>
    <cellStyle name="Normal 47 22 4 3 3 4" xfId="21447" xr:uid="{00000000-0005-0000-0000-000053A70000}"/>
    <cellStyle name="Normal 47 22 4 3 3 4 2" xfId="43089" xr:uid="{00000000-0005-0000-0000-000054A70000}"/>
    <cellStyle name="Normal 47 22 4 3 3 5" xfId="37081" xr:uid="{00000000-0005-0000-0000-000055A70000}"/>
    <cellStyle name="Normal 47 22 4 3 4" xfId="16478" xr:uid="{00000000-0005-0000-0000-000056A70000}"/>
    <cellStyle name="Normal 47 22 4 3 4 2" xfId="28448" xr:uid="{00000000-0005-0000-0000-000057A70000}"/>
    <cellStyle name="Normal 47 22 4 3 4 2 2" xfId="50054" xr:uid="{00000000-0005-0000-0000-000058A70000}"/>
    <cellStyle name="Normal 47 22 4 3 4 3" xfId="22481" xr:uid="{00000000-0005-0000-0000-000059A70000}"/>
    <cellStyle name="Normal 47 22 4 3 4 3 2" xfId="44118" xr:uid="{00000000-0005-0000-0000-00005AA70000}"/>
    <cellStyle name="Normal 47 22 4 3 4 4" xfId="38133" xr:uid="{00000000-0005-0000-0000-00005BA70000}"/>
    <cellStyle name="Normal 47 22 4 3 5" xfId="25466" xr:uid="{00000000-0005-0000-0000-00005CA70000}"/>
    <cellStyle name="Normal 47 22 4 3 5 2" xfId="47083" xr:uid="{00000000-0005-0000-0000-00005DA70000}"/>
    <cellStyle name="Normal 47 22 4 3 6" xfId="19499" xr:uid="{00000000-0005-0000-0000-00005EA70000}"/>
    <cellStyle name="Normal 47 22 4 3 6 2" xfId="41141" xr:uid="{00000000-0005-0000-0000-00005FA70000}"/>
    <cellStyle name="Normal 47 22 4 3 7" xfId="35127" xr:uid="{00000000-0005-0000-0000-000060A70000}"/>
    <cellStyle name="Normal 47 22 4 4" xfId="13729" xr:uid="{00000000-0005-0000-0000-000061A70000}"/>
    <cellStyle name="Normal 47 22 4 4 2" xfId="16815" xr:uid="{00000000-0005-0000-0000-000062A70000}"/>
    <cellStyle name="Normal 47 22 4 4 2 2" xfId="28784" xr:uid="{00000000-0005-0000-0000-000063A70000}"/>
    <cellStyle name="Normal 47 22 4 4 2 2 2" xfId="50390" xr:uid="{00000000-0005-0000-0000-000064A70000}"/>
    <cellStyle name="Normal 47 22 4 4 2 3" xfId="22817" xr:uid="{00000000-0005-0000-0000-000065A70000}"/>
    <cellStyle name="Normal 47 22 4 4 2 3 2" xfId="44454" xr:uid="{00000000-0005-0000-0000-000066A70000}"/>
    <cellStyle name="Normal 47 22 4 4 2 4" xfId="38470" xr:uid="{00000000-0005-0000-0000-000067A70000}"/>
    <cellStyle name="Normal 47 22 4 4 3" xfId="25802" xr:uid="{00000000-0005-0000-0000-000068A70000}"/>
    <cellStyle name="Normal 47 22 4 4 3 2" xfId="47416" xr:uid="{00000000-0005-0000-0000-000069A70000}"/>
    <cellStyle name="Normal 47 22 4 4 4" xfId="19835" xr:uid="{00000000-0005-0000-0000-00006AA70000}"/>
    <cellStyle name="Normal 47 22 4 4 4 2" xfId="41477" xr:uid="{00000000-0005-0000-0000-00006BA70000}"/>
    <cellStyle name="Normal 47 22 4 4 5" xfId="35466" xr:uid="{00000000-0005-0000-0000-00006CA70000}"/>
    <cellStyle name="Normal 47 22 4 5" xfId="14703" xr:uid="{00000000-0005-0000-0000-00006DA70000}"/>
    <cellStyle name="Normal 47 22 4 5 2" xfId="17788" xr:uid="{00000000-0005-0000-0000-00006EA70000}"/>
    <cellStyle name="Normal 47 22 4 5 2 2" xfId="29756" xr:uid="{00000000-0005-0000-0000-00006FA70000}"/>
    <cellStyle name="Normal 47 22 4 5 2 2 2" xfId="51362" xr:uid="{00000000-0005-0000-0000-000070A70000}"/>
    <cellStyle name="Normal 47 22 4 5 2 3" xfId="23789" xr:uid="{00000000-0005-0000-0000-000071A70000}"/>
    <cellStyle name="Normal 47 22 4 5 2 3 2" xfId="45426" xr:uid="{00000000-0005-0000-0000-000072A70000}"/>
    <cellStyle name="Normal 47 22 4 5 2 4" xfId="39443" xr:uid="{00000000-0005-0000-0000-000073A70000}"/>
    <cellStyle name="Normal 47 22 4 5 3" xfId="26774" xr:uid="{00000000-0005-0000-0000-000074A70000}"/>
    <cellStyle name="Normal 47 22 4 5 3 2" xfId="48388" xr:uid="{00000000-0005-0000-0000-000075A70000}"/>
    <cellStyle name="Normal 47 22 4 5 4" xfId="20807" xr:uid="{00000000-0005-0000-0000-000076A70000}"/>
    <cellStyle name="Normal 47 22 4 5 4 2" xfId="42449" xr:uid="{00000000-0005-0000-0000-000077A70000}"/>
    <cellStyle name="Normal 47 22 4 5 5" xfId="36440" xr:uid="{00000000-0005-0000-0000-000078A70000}"/>
    <cellStyle name="Normal 47 22 4 6" xfId="15816" xr:uid="{00000000-0005-0000-0000-000079A70000}"/>
    <cellStyle name="Normal 47 22 4 6 2" xfId="27788" xr:uid="{00000000-0005-0000-0000-00007AA70000}"/>
    <cellStyle name="Normal 47 22 4 6 2 2" xfId="49394" xr:uid="{00000000-0005-0000-0000-00007BA70000}"/>
    <cellStyle name="Normal 47 22 4 6 3" xfId="21821" xr:uid="{00000000-0005-0000-0000-00007CA70000}"/>
    <cellStyle name="Normal 47 22 4 6 3 2" xfId="43458" xr:uid="{00000000-0005-0000-0000-00007DA70000}"/>
    <cellStyle name="Normal 47 22 4 6 4" xfId="37471" xr:uid="{00000000-0005-0000-0000-00007EA70000}"/>
    <cellStyle name="Normal 47 22 4 7" xfId="24803" xr:uid="{00000000-0005-0000-0000-00007FA70000}"/>
    <cellStyle name="Normal 47 22 4 7 2" xfId="46423" xr:uid="{00000000-0005-0000-0000-000080A70000}"/>
    <cellStyle name="Normal 47 22 4 8" xfId="18836" xr:uid="{00000000-0005-0000-0000-000081A70000}"/>
    <cellStyle name="Normal 47 22 4 8 2" xfId="40478" xr:uid="{00000000-0005-0000-0000-000082A70000}"/>
    <cellStyle name="Normal 47 22 4 9" xfId="31718" xr:uid="{00000000-0005-0000-0000-000083A70000}"/>
    <cellStyle name="Normal 47 22 5" xfId="8236" xr:uid="{00000000-0005-0000-0000-000084A70000}"/>
    <cellStyle name="Normal 47 22 5 2" xfId="13135" xr:uid="{00000000-0005-0000-0000-000085A70000}"/>
    <cellStyle name="Normal 47 22 5 2 2" xfId="14134" xr:uid="{00000000-0005-0000-0000-000086A70000}"/>
    <cellStyle name="Normal 47 22 5 2 2 2" xfId="17219" xr:uid="{00000000-0005-0000-0000-000087A70000}"/>
    <cellStyle name="Normal 47 22 5 2 2 2 2" xfId="29188" xr:uid="{00000000-0005-0000-0000-000088A70000}"/>
    <cellStyle name="Normal 47 22 5 2 2 2 2 2" xfId="50794" xr:uid="{00000000-0005-0000-0000-000089A70000}"/>
    <cellStyle name="Normal 47 22 5 2 2 2 3" xfId="23221" xr:uid="{00000000-0005-0000-0000-00008AA70000}"/>
    <cellStyle name="Normal 47 22 5 2 2 2 3 2" xfId="44858" xr:uid="{00000000-0005-0000-0000-00008BA70000}"/>
    <cellStyle name="Normal 47 22 5 2 2 2 4" xfId="38874" xr:uid="{00000000-0005-0000-0000-00008CA70000}"/>
    <cellStyle name="Normal 47 22 5 2 2 3" xfId="26206" xr:uid="{00000000-0005-0000-0000-00008DA70000}"/>
    <cellStyle name="Normal 47 22 5 2 2 3 2" xfId="47820" xr:uid="{00000000-0005-0000-0000-00008EA70000}"/>
    <cellStyle name="Normal 47 22 5 2 2 4" xfId="20239" xr:uid="{00000000-0005-0000-0000-00008FA70000}"/>
    <cellStyle name="Normal 47 22 5 2 2 4 2" xfId="41881" xr:uid="{00000000-0005-0000-0000-000090A70000}"/>
    <cellStyle name="Normal 47 22 5 2 2 5" xfId="35871" xr:uid="{00000000-0005-0000-0000-000091A70000}"/>
    <cellStyle name="Normal 47 22 5 2 3" xfId="15108" xr:uid="{00000000-0005-0000-0000-000092A70000}"/>
    <cellStyle name="Normal 47 22 5 2 3 2" xfId="18193" xr:uid="{00000000-0005-0000-0000-000093A70000}"/>
    <cellStyle name="Normal 47 22 5 2 3 2 2" xfId="30160" xr:uid="{00000000-0005-0000-0000-000094A70000}"/>
    <cellStyle name="Normal 47 22 5 2 3 2 2 2" xfId="51766" xr:uid="{00000000-0005-0000-0000-000095A70000}"/>
    <cellStyle name="Normal 47 22 5 2 3 2 3" xfId="24193" xr:uid="{00000000-0005-0000-0000-000096A70000}"/>
    <cellStyle name="Normal 47 22 5 2 3 2 3 2" xfId="45830" xr:uid="{00000000-0005-0000-0000-000097A70000}"/>
    <cellStyle name="Normal 47 22 5 2 3 2 4" xfId="39848" xr:uid="{00000000-0005-0000-0000-000098A70000}"/>
    <cellStyle name="Normal 47 22 5 2 3 3" xfId="27178" xr:uid="{00000000-0005-0000-0000-000099A70000}"/>
    <cellStyle name="Normal 47 22 5 2 3 3 2" xfId="48792" xr:uid="{00000000-0005-0000-0000-00009AA70000}"/>
    <cellStyle name="Normal 47 22 5 2 3 4" xfId="21211" xr:uid="{00000000-0005-0000-0000-00009BA70000}"/>
    <cellStyle name="Normal 47 22 5 2 3 4 2" xfId="42853" xr:uid="{00000000-0005-0000-0000-00009CA70000}"/>
    <cellStyle name="Normal 47 22 5 2 3 5" xfId="36845" xr:uid="{00000000-0005-0000-0000-00009DA70000}"/>
    <cellStyle name="Normal 47 22 5 2 4" xfId="16242" xr:uid="{00000000-0005-0000-0000-00009EA70000}"/>
    <cellStyle name="Normal 47 22 5 2 4 2" xfId="28212" xr:uid="{00000000-0005-0000-0000-00009FA70000}"/>
    <cellStyle name="Normal 47 22 5 2 4 2 2" xfId="49818" xr:uid="{00000000-0005-0000-0000-0000A0A70000}"/>
    <cellStyle name="Normal 47 22 5 2 4 3" xfId="22245" xr:uid="{00000000-0005-0000-0000-0000A1A70000}"/>
    <cellStyle name="Normal 47 22 5 2 4 3 2" xfId="43882" xr:uid="{00000000-0005-0000-0000-0000A2A70000}"/>
    <cellStyle name="Normal 47 22 5 2 4 4" xfId="37897" xr:uid="{00000000-0005-0000-0000-0000A3A70000}"/>
    <cellStyle name="Normal 47 22 5 2 5" xfId="25230" xr:uid="{00000000-0005-0000-0000-0000A4A70000}"/>
    <cellStyle name="Normal 47 22 5 2 5 2" xfId="46847" xr:uid="{00000000-0005-0000-0000-0000A5A70000}"/>
    <cellStyle name="Normal 47 22 5 2 6" xfId="19263" xr:uid="{00000000-0005-0000-0000-0000A6A70000}"/>
    <cellStyle name="Normal 47 22 5 2 6 2" xfId="40905" xr:uid="{00000000-0005-0000-0000-0000A7A70000}"/>
    <cellStyle name="Normal 47 22 5 2 7" xfId="34891" xr:uid="{00000000-0005-0000-0000-0000A8A70000}"/>
    <cellStyle name="Normal 47 22 5 3" xfId="13455" xr:uid="{00000000-0005-0000-0000-0000A9A70000}"/>
    <cellStyle name="Normal 47 22 5 3 2" xfId="14454" xr:uid="{00000000-0005-0000-0000-0000AAA70000}"/>
    <cellStyle name="Normal 47 22 5 3 2 2" xfId="17539" xr:uid="{00000000-0005-0000-0000-0000ABA70000}"/>
    <cellStyle name="Normal 47 22 5 3 2 2 2" xfId="29508" xr:uid="{00000000-0005-0000-0000-0000ACA70000}"/>
    <cellStyle name="Normal 47 22 5 3 2 2 2 2" xfId="51114" xr:uid="{00000000-0005-0000-0000-0000ADA70000}"/>
    <cellStyle name="Normal 47 22 5 3 2 2 3" xfId="23541" xr:uid="{00000000-0005-0000-0000-0000AEA70000}"/>
    <cellStyle name="Normal 47 22 5 3 2 2 3 2" xfId="45178" xr:uid="{00000000-0005-0000-0000-0000AFA70000}"/>
    <cellStyle name="Normal 47 22 5 3 2 2 4" xfId="39194" xr:uid="{00000000-0005-0000-0000-0000B0A70000}"/>
    <cellStyle name="Normal 47 22 5 3 2 3" xfId="26526" xr:uid="{00000000-0005-0000-0000-0000B1A70000}"/>
    <cellStyle name="Normal 47 22 5 3 2 3 2" xfId="48140" xr:uid="{00000000-0005-0000-0000-0000B2A70000}"/>
    <cellStyle name="Normal 47 22 5 3 2 4" xfId="20559" xr:uid="{00000000-0005-0000-0000-0000B3A70000}"/>
    <cellStyle name="Normal 47 22 5 3 2 4 2" xfId="42201" xr:uid="{00000000-0005-0000-0000-0000B4A70000}"/>
    <cellStyle name="Normal 47 22 5 3 2 5" xfId="36191" xr:uid="{00000000-0005-0000-0000-0000B5A70000}"/>
    <cellStyle name="Normal 47 22 5 3 3" xfId="15428" xr:uid="{00000000-0005-0000-0000-0000B6A70000}"/>
    <cellStyle name="Normal 47 22 5 3 3 2" xfId="18513" xr:uid="{00000000-0005-0000-0000-0000B7A70000}"/>
    <cellStyle name="Normal 47 22 5 3 3 2 2" xfId="30480" xr:uid="{00000000-0005-0000-0000-0000B8A70000}"/>
    <cellStyle name="Normal 47 22 5 3 3 2 2 2" xfId="52086" xr:uid="{00000000-0005-0000-0000-0000B9A70000}"/>
    <cellStyle name="Normal 47 22 5 3 3 2 3" xfId="24513" xr:uid="{00000000-0005-0000-0000-0000BAA70000}"/>
    <cellStyle name="Normal 47 22 5 3 3 2 3 2" xfId="46150" xr:uid="{00000000-0005-0000-0000-0000BBA70000}"/>
    <cellStyle name="Normal 47 22 5 3 3 2 4" xfId="40168" xr:uid="{00000000-0005-0000-0000-0000BCA70000}"/>
    <cellStyle name="Normal 47 22 5 3 3 3" xfId="27498" xr:uid="{00000000-0005-0000-0000-0000BDA70000}"/>
    <cellStyle name="Normal 47 22 5 3 3 3 2" xfId="49112" xr:uid="{00000000-0005-0000-0000-0000BEA70000}"/>
    <cellStyle name="Normal 47 22 5 3 3 4" xfId="21531" xr:uid="{00000000-0005-0000-0000-0000BFA70000}"/>
    <cellStyle name="Normal 47 22 5 3 3 4 2" xfId="43173" xr:uid="{00000000-0005-0000-0000-0000C0A70000}"/>
    <cellStyle name="Normal 47 22 5 3 3 5" xfId="37165" xr:uid="{00000000-0005-0000-0000-0000C1A70000}"/>
    <cellStyle name="Normal 47 22 5 3 4" xfId="16562" xr:uid="{00000000-0005-0000-0000-0000C2A70000}"/>
    <cellStyle name="Normal 47 22 5 3 4 2" xfId="28532" xr:uid="{00000000-0005-0000-0000-0000C3A70000}"/>
    <cellStyle name="Normal 47 22 5 3 4 2 2" xfId="50138" xr:uid="{00000000-0005-0000-0000-0000C4A70000}"/>
    <cellStyle name="Normal 47 22 5 3 4 3" xfId="22565" xr:uid="{00000000-0005-0000-0000-0000C5A70000}"/>
    <cellStyle name="Normal 47 22 5 3 4 3 2" xfId="44202" xr:uid="{00000000-0005-0000-0000-0000C6A70000}"/>
    <cellStyle name="Normal 47 22 5 3 4 4" xfId="38217" xr:uid="{00000000-0005-0000-0000-0000C7A70000}"/>
    <cellStyle name="Normal 47 22 5 3 5" xfId="25550" xr:uid="{00000000-0005-0000-0000-0000C8A70000}"/>
    <cellStyle name="Normal 47 22 5 3 5 2" xfId="47167" xr:uid="{00000000-0005-0000-0000-0000C9A70000}"/>
    <cellStyle name="Normal 47 22 5 3 6" xfId="19583" xr:uid="{00000000-0005-0000-0000-0000CAA70000}"/>
    <cellStyle name="Normal 47 22 5 3 6 2" xfId="41225" xr:uid="{00000000-0005-0000-0000-0000CBA70000}"/>
    <cellStyle name="Normal 47 22 5 3 7" xfId="35211" xr:uid="{00000000-0005-0000-0000-0000CCA70000}"/>
    <cellStyle name="Normal 47 22 5 4" xfId="13813" xr:uid="{00000000-0005-0000-0000-0000CDA70000}"/>
    <cellStyle name="Normal 47 22 5 4 2" xfId="16899" xr:uid="{00000000-0005-0000-0000-0000CEA70000}"/>
    <cellStyle name="Normal 47 22 5 4 2 2" xfId="28868" xr:uid="{00000000-0005-0000-0000-0000CFA70000}"/>
    <cellStyle name="Normal 47 22 5 4 2 2 2" xfId="50474" xr:uid="{00000000-0005-0000-0000-0000D0A70000}"/>
    <cellStyle name="Normal 47 22 5 4 2 3" xfId="22901" xr:uid="{00000000-0005-0000-0000-0000D1A70000}"/>
    <cellStyle name="Normal 47 22 5 4 2 3 2" xfId="44538" xr:uid="{00000000-0005-0000-0000-0000D2A70000}"/>
    <cellStyle name="Normal 47 22 5 4 2 4" xfId="38554" xr:uid="{00000000-0005-0000-0000-0000D3A70000}"/>
    <cellStyle name="Normal 47 22 5 4 3" xfId="25886" xr:uid="{00000000-0005-0000-0000-0000D4A70000}"/>
    <cellStyle name="Normal 47 22 5 4 3 2" xfId="47500" xr:uid="{00000000-0005-0000-0000-0000D5A70000}"/>
    <cellStyle name="Normal 47 22 5 4 4" xfId="19919" xr:uid="{00000000-0005-0000-0000-0000D6A70000}"/>
    <cellStyle name="Normal 47 22 5 4 4 2" xfId="41561" xr:uid="{00000000-0005-0000-0000-0000D7A70000}"/>
    <cellStyle name="Normal 47 22 5 4 5" xfId="35550" xr:uid="{00000000-0005-0000-0000-0000D8A70000}"/>
    <cellStyle name="Normal 47 22 5 5" xfId="14787" xr:uid="{00000000-0005-0000-0000-0000D9A70000}"/>
    <cellStyle name="Normal 47 22 5 5 2" xfId="17872" xr:uid="{00000000-0005-0000-0000-0000DAA70000}"/>
    <cellStyle name="Normal 47 22 5 5 2 2" xfId="29840" xr:uid="{00000000-0005-0000-0000-0000DBA70000}"/>
    <cellStyle name="Normal 47 22 5 5 2 2 2" xfId="51446" xr:uid="{00000000-0005-0000-0000-0000DCA70000}"/>
    <cellStyle name="Normal 47 22 5 5 2 3" xfId="23873" xr:uid="{00000000-0005-0000-0000-0000DDA70000}"/>
    <cellStyle name="Normal 47 22 5 5 2 3 2" xfId="45510" xr:uid="{00000000-0005-0000-0000-0000DEA70000}"/>
    <cellStyle name="Normal 47 22 5 5 2 4" xfId="39527" xr:uid="{00000000-0005-0000-0000-0000DFA70000}"/>
    <cellStyle name="Normal 47 22 5 5 3" xfId="26858" xr:uid="{00000000-0005-0000-0000-0000E0A70000}"/>
    <cellStyle name="Normal 47 22 5 5 3 2" xfId="48472" xr:uid="{00000000-0005-0000-0000-0000E1A70000}"/>
    <cellStyle name="Normal 47 22 5 5 4" xfId="20891" xr:uid="{00000000-0005-0000-0000-0000E2A70000}"/>
    <cellStyle name="Normal 47 22 5 5 4 2" xfId="42533" xr:uid="{00000000-0005-0000-0000-0000E3A70000}"/>
    <cellStyle name="Normal 47 22 5 5 5" xfId="36524" xr:uid="{00000000-0005-0000-0000-0000E4A70000}"/>
    <cellStyle name="Normal 47 22 5 6" xfId="15900" xr:uid="{00000000-0005-0000-0000-0000E5A70000}"/>
    <cellStyle name="Normal 47 22 5 6 2" xfId="27872" xr:uid="{00000000-0005-0000-0000-0000E6A70000}"/>
    <cellStyle name="Normal 47 22 5 6 2 2" xfId="49478" xr:uid="{00000000-0005-0000-0000-0000E7A70000}"/>
    <cellStyle name="Normal 47 22 5 6 3" xfId="21905" xr:uid="{00000000-0005-0000-0000-0000E8A70000}"/>
    <cellStyle name="Normal 47 22 5 6 3 2" xfId="43542" xr:uid="{00000000-0005-0000-0000-0000E9A70000}"/>
    <cellStyle name="Normal 47 22 5 6 4" xfId="37555" xr:uid="{00000000-0005-0000-0000-0000EAA70000}"/>
    <cellStyle name="Normal 47 22 5 7" xfId="24887" xr:uid="{00000000-0005-0000-0000-0000EBA70000}"/>
    <cellStyle name="Normal 47 22 5 7 2" xfId="46507" xr:uid="{00000000-0005-0000-0000-0000ECA70000}"/>
    <cellStyle name="Normal 47 22 5 8" xfId="18920" xr:uid="{00000000-0005-0000-0000-0000EDA70000}"/>
    <cellStyle name="Normal 47 22 5 8 2" xfId="40562" xr:uid="{00000000-0005-0000-0000-0000EEA70000}"/>
    <cellStyle name="Normal 47 22 5 9" xfId="31890" xr:uid="{00000000-0005-0000-0000-0000EFA70000}"/>
    <cellStyle name="Normal 47 22 6" xfId="7802" xr:uid="{00000000-0005-0000-0000-0000F0A70000}"/>
    <cellStyle name="Normal 47 22 6 2" xfId="13066" xr:uid="{00000000-0005-0000-0000-0000F1A70000}"/>
    <cellStyle name="Normal 47 22 6 2 2" xfId="14065" xr:uid="{00000000-0005-0000-0000-0000F2A70000}"/>
    <cellStyle name="Normal 47 22 6 2 2 2" xfId="17150" xr:uid="{00000000-0005-0000-0000-0000F3A70000}"/>
    <cellStyle name="Normal 47 22 6 2 2 2 2" xfId="29119" xr:uid="{00000000-0005-0000-0000-0000F4A70000}"/>
    <cellStyle name="Normal 47 22 6 2 2 2 2 2" xfId="50725" xr:uid="{00000000-0005-0000-0000-0000F5A70000}"/>
    <cellStyle name="Normal 47 22 6 2 2 2 3" xfId="23152" xr:uid="{00000000-0005-0000-0000-0000F6A70000}"/>
    <cellStyle name="Normal 47 22 6 2 2 2 3 2" xfId="44789" xr:uid="{00000000-0005-0000-0000-0000F7A70000}"/>
    <cellStyle name="Normal 47 22 6 2 2 2 4" xfId="38805" xr:uid="{00000000-0005-0000-0000-0000F8A70000}"/>
    <cellStyle name="Normal 47 22 6 2 2 3" xfId="26137" xr:uid="{00000000-0005-0000-0000-0000F9A70000}"/>
    <cellStyle name="Normal 47 22 6 2 2 3 2" xfId="47751" xr:uid="{00000000-0005-0000-0000-0000FAA70000}"/>
    <cellStyle name="Normal 47 22 6 2 2 4" xfId="20170" xr:uid="{00000000-0005-0000-0000-0000FBA70000}"/>
    <cellStyle name="Normal 47 22 6 2 2 4 2" xfId="41812" xr:uid="{00000000-0005-0000-0000-0000FCA70000}"/>
    <cellStyle name="Normal 47 22 6 2 2 5" xfId="35802" xr:uid="{00000000-0005-0000-0000-0000FDA70000}"/>
    <cellStyle name="Normal 47 22 6 2 3" xfId="15039" xr:uid="{00000000-0005-0000-0000-0000FEA70000}"/>
    <cellStyle name="Normal 47 22 6 2 3 2" xfId="18124" xr:uid="{00000000-0005-0000-0000-0000FFA70000}"/>
    <cellStyle name="Normal 47 22 6 2 3 2 2" xfId="30091" xr:uid="{00000000-0005-0000-0000-000000A80000}"/>
    <cellStyle name="Normal 47 22 6 2 3 2 2 2" xfId="51697" xr:uid="{00000000-0005-0000-0000-000001A80000}"/>
    <cellStyle name="Normal 47 22 6 2 3 2 3" xfId="24124" xr:uid="{00000000-0005-0000-0000-000002A80000}"/>
    <cellStyle name="Normal 47 22 6 2 3 2 3 2" xfId="45761" xr:uid="{00000000-0005-0000-0000-000003A80000}"/>
    <cellStyle name="Normal 47 22 6 2 3 2 4" xfId="39779" xr:uid="{00000000-0005-0000-0000-000004A80000}"/>
    <cellStyle name="Normal 47 22 6 2 3 3" xfId="27109" xr:uid="{00000000-0005-0000-0000-000005A80000}"/>
    <cellStyle name="Normal 47 22 6 2 3 3 2" xfId="48723" xr:uid="{00000000-0005-0000-0000-000006A80000}"/>
    <cellStyle name="Normal 47 22 6 2 3 4" xfId="21142" xr:uid="{00000000-0005-0000-0000-000007A80000}"/>
    <cellStyle name="Normal 47 22 6 2 3 4 2" xfId="42784" xr:uid="{00000000-0005-0000-0000-000008A80000}"/>
    <cellStyle name="Normal 47 22 6 2 3 5" xfId="36776" xr:uid="{00000000-0005-0000-0000-000009A80000}"/>
    <cellStyle name="Normal 47 22 6 2 4" xfId="16173" xr:uid="{00000000-0005-0000-0000-00000AA80000}"/>
    <cellStyle name="Normal 47 22 6 2 4 2" xfId="28143" xr:uid="{00000000-0005-0000-0000-00000BA80000}"/>
    <cellStyle name="Normal 47 22 6 2 4 2 2" xfId="49749" xr:uid="{00000000-0005-0000-0000-00000CA80000}"/>
    <cellStyle name="Normal 47 22 6 2 4 3" xfId="22176" xr:uid="{00000000-0005-0000-0000-00000DA80000}"/>
    <cellStyle name="Normal 47 22 6 2 4 3 2" xfId="43813" xr:uid="{00000000-0005-0000-0000-00000EA80000}"/>
    <cellStyle name="Normal 47 22 6 2 4 4" xfId="37828" xr:uid="{00000000-0005-0000-0000-00000FA80000}"/>
    <cellStyle name="Normal 47 22 6 2 5" xfId="25161" xr:uid="{00000000-0005-0000-0000-000010A80000}"/>
    <cellStyle name="Normal 47 22 6 2 5 2" xfId="46778" xr:uid="{00000000-0005-0000-0000-000011A80000}"/>
    <cellStyle name="Normal 47 22 6 2 6" xfId="19194" xr:uid="{00000000-0005-0000-0000-000012A80000}"/>
    <cellStyle name="Normal 47 22 6 2 6 2" xfId="40836" xr:uid="{00000000-0005-0000-0000-000013A80000}"/>
    <cellStyle name="Normal 47 22 6 2 7" xfId="34822" xr:uid="{00000000-0005-0000-0000-000014A80000}"/>
    <cellStyle name="Normal 47 22 6 3" xfId="13386" xr:uid="{00000000-0005-0000-0000-000015A80000}"/>
    <cellStyle name="Normal 47 22 6 3 2" xfId="14385" xr:uid="{00000000-0005-0000-0000-000016A80000}"/>
    <cellStyle name="Normal 47 22 6 3 2 2" xfId="17470" xr:uid="{00000000-0005-0000-0000-000017A80000}"/>
    <cellStyle name="Normal 47 22 6 3 2 2 2" xfId="29439" xr:uid="{00000000-0005-0000-0000-000018A80000}"/>
    <cellStyle name="Normal 47 22 6 3 2 2 2 2" xfId="51045" xr:uid="{00000000-0005-0000-0000-000019A80000}"/>
    <cellStyle name="Normal 47 22 6 3 2 2 3" xfId="23472" xr:uid="{00000000-0005-0000-0000-00001AA80000}"/>
    <cellStyle name="Normal 47 22 6 3 2 2 3 2" xfId="45109" xr:uid="{00000000-0005-0000-0000-00001BA80000}"/>
    <cellStyle name="Normal 47 22 6 3 2 2 4" xfId="39125" xr:uid="{00000000-0005-0000-0000-00001CA80000}"/>
    <cellStyle name="Normal 47 22 6 3 2 3" xfId="26457" xr:uid="{00000000-0005-0000-0000-00001DA80000}"/>
    <cellStyle name="Normal 47 22 6 3 2 3 2" xfId="48071" xr:uid="{00000000-0005-0000-0000-00001EA80000}"/>
    <cellStyle name="Normal 47 22 6 3 2 4" xfId="20490" xr:uid="{00000000-0005-0000-0000-00001FA80000}"/>
    <cellStyle name="Normal 47 22 6 3 2 4 2" xfId="42132" xr:uid="{00000000-0005-0000-0000-000020A80000}"/>
    <cellStyle name="Normal 47 22 6 3 2 5" xfId="36122" xr:uid="{00000000-0005-0000-0000-000021A80000}"/>
    <cellStyle name="Normal 47 22 6 3 3" xfId="15359" xr:uid="{00000000-0005-0000-0000-000022A80000}"/>
    <cellStyle name="Normal 47 22 6 3 3 2" xfId="18444" xr:uid="{00000000-0005-0000-0000-000023A80000}"/>
    <cellStyle name="Normal 47 22 6 3 3 2 2" xfId="30411" xr:uid="{00000000-0005-0000-0000-000024A80000}"/>
    <cellStyle name="Normal 47 22 6 3 3 2 2 2" xfId="52017" xr:uid="{00000000-0005-0000-0000-000025A80000}"/>
    <cellStyle name="Normal 47 22 6 3 3 2 3" xfId="24444" xr:uid="{00000000-0005-0000-0000-000026A80000}"/>
    <cellStyle name="Normal 47 22 6 3 3 2 3 2" xfId="46081" xr:uid="{00000000-0005-0000-0000-000027A80000}"/>
    <cellStyle name="Normal 47 22 6 3 3 2 4" xfId="40099" xr:uid="{00000000-0005-0000-0000-000028A80000}"/>
    <cellStyle name="Normal 47 22 6 3 3 3" xfId="27429" xr:uid="{00000000-0005-0000-0000-000029A80000}"/>
    <cellStyle name="Normal 47 22 6 3 3 3 2" xfId="49043" xr:uid="{00000000-0005-0000-0000-00002AA80000}"/>
    <cellStyle name="Normal 47 22 6 3 3 4" xfId="21462" xr:uid="{00000000-0005-0000-0000-00002BA80000}"/>
    <cellStyle name="Normal 47 22 6 3 3 4 2" xfId="43104" xr:uid="{00000000-0005-0000-0000-00002CA80000}"/>
    <cellStyle name="Normal 47 22 6 3 3 5" xfId="37096" xr:uid="{00000000-0005-0000-0000-00002DA80000}"/>
    <cellStyle name="Normal 47 22 6 3 4" xfId="16493" xr:uid="{00000000-0005-0000-0000-00002EA80000}"/>
    <cellStyle name="Normal 47 22 6 3 4 2" xfId="28463" xr:uid="{00000000-0005-0000-0000-00002FA80000}"/>
    <cellStyle name="Normal 47 22 6 3 4 2 2" xfId="50069" xr:uid="{00000000-0005-0000-0000-000030A80000}"/>
    <cellStyle name="Normal 47 22 6 3 4 3" xfId="22496" xr:uid="{00000000-0005-0000-0000-000031A80000}"/>
    <cellStyle name="Normal 47 22 6 3 4 3 2" xfId="44133" xr:uid="{00000000-0005-0000-0000-000032A80000}"/>
    <cellStyle name="Normal 47 22 6 3 4 4" xfId="38148" xr:uid="{00000000-0005-0000-0000-000033A80000}"/>
    <cellStyle name="Normal 47 22 6 3 5" xfId="25481" xr:uid="{00000000-0005-0000-0000-000034A80000}"/>
    <cellStyle name="Normal 47 22 6 3 5 2" xfId="47098" xr:uid="{00000000-0005-0000-0000-000035A80000}"/>
    <cellStyle name="Normal 47 22 6 3 6" xfId="19514" xr:uid="{00000000-0005-0000-0000-000036A80000}"/>
    <cellStyle name="Normal 47 22 6 3 6 2" xfId="41156" xr:uid="{00000000-0005-0000-0000-000037A80000}"/>
    <cellStyle name="Normal 47 22 6 3 7" xfId="35142" xr:uid="{00000000-0005-0000-0000-000038A80000}"/>
    <cellStyle name="Normal 47 22 6 4" xfId="13744" xr:uid="{00000000-0005-0000-0000-000039A80000}"/>
    <cellStyle name="Normal 47 22 6 4 2" xfId="16830" xr:uid="{00000000-0005-0000-0000-00003AA80000}"/>
    <cellStyle name="Normal 47 22 6 4 2 2" xfId="28799" xr:uid="{00000000-0005-0000-0000-00003BA80000}"/>
    <cellStyle name="Normal 47 22 6 4 2 2 2" xfId="50405" xr:uid="{00000000-0005-0000-0000-00003CA80000}"/>
    <cellStyle name="Normal 47 22 6 4 2 3" xfId="22832" xr:uid="{00000000-0005-0000-0000-00003DA80000}"/>
    <cellStyle name="Normal 47 22 6 4 2 3 2" xfId="44469" xr:uid="{00000000-0005-0000-0000-00003EA80000}"/>
    <cellStyle name="Normal 47 22 6 4 2 4" xfId="38485" xr:uid="{00000000-0005-0000-0000-00003FA80000}"/>
    <cellStyle name="Normal 47 22 6 4 3" xfId="25817" xr:uid="{00000000-0005-0000-0000-000040A80000}"/>
    <cellStyle name="Normal 47 22 6 4 3 2" xfId="47431" xr:uid="{00000000-0005-0000-0000-000041A80000}"/>
    <cellStyle name="Normal 47 22 6 4 4" xfId="19850" xr:uid="{00000000-0005-0000-0000-000042A80000}"/>
    <cellStyle name="Normal 47 22 6 4 4 2" xfId="41492" xr:uid="{00000000-0005-0000-0000-000043A80000}"/>
    <cellStyle name="Normal 47 22 6 4 5" xfId="35481" xr:uid="{00000000-0005-0000-0000-000044A80000}"/>
    <cellStyle name="Normal 47 22 6 5" xfId="14718" xr:uid="{00000000-0005-0000-0000-000045A80000}"/>
    <cellStyle name="Normal 47 22 6 5 2" xfId="17803" xr:uid="{00000000-0005-0000-0000-000046A80000}"/>
    <cellStyle name="Normal 47 22 6 5 2 2" xfId="29771" xr:uid="{00000000-0005-0000-0000-000047A80000}"/>
    <cellStyle name="Normal 47 22 6 5 2 2 2" xfId="51377" xr:uid="{00000000-0005-0000-0000-000048A80000}"/>
    <cellStyle name="Normal 47 22 6 5 2 3" xfId="23804" xr:uid="{00000000-0005-0000-0000-000049A80000}"/>
    <cellStyle name="Normal 47 22 6 5 2 3 2" xfId="45441" xr:uid="{00000000-0005-0000-0000-00004AA80000}"/>
    <cellStyle name="Normal 47 22 6 5 2 4" xfId="39458" xr:uid="{00000000-0005-0000-0000-00004BA80000}"/>
    <cellStyle name="Normal 47 22 6 5 3" xfId="26789" xr:uid="{00000000-0005-0000-0000-00004CA80000}"/>
    <cellStyle name="Normal 47 22 6 5 3 2" xfId="48403" xr:uid="{00000000-0005-0000-0000-00004DA80000}"/>
    <cellStyle name="Normal 47 22 6 5 4" xfId="20822" xr:uid="{00000000-0005-0000-0000-00004EA80000}"/>
    <cellStyle name="Normal 47 22 6 5 4 2" xfId="42464" xr:uid="{00000000-0005-0000-0000-00004FA80000}"/>
    <cellStyle name="Normal 47 22 6 5 5" xfId="36455" xr:uid="{00000000-0005-0000-0000-000050A80000}"/>
    <cellStyle name="Normal 47 22 6 6" xfId="15831" xr:uid="{00000000-0005-0000-0000-000051A80000}"/>
    <cellStyle name="Normal 47 22 6 6 2" xfId="27803" xr:uid="{00000000-0005-0000-0000-000052A80000}"/>
    <cellStyle name="Normal 47 22 6 6 2 2" xfId="49409" xr:uid="{00000000-0005-0000-0000-000053A80000}"/>
    <cellStyle name="Normal 47 22 6 6 3" xfId="21836" xr:uid="{00000000-0005-0000-0000-000054A80000}"/>
    <cellStyle name="Normal 47 22 6 6 3 2" xfId="43473" xr:uid="{00000000-0005-0000-0000-000055A80000}"/>
    <cellStyle name="Normal 47 22 6 6 4" xfId="37486" xr:uid="{00000000-0005-0000-0000-000056A80000}"/>
    <cellStyle name="Normal 47 22 6 7" xfId="24818" xr:uid="{00000000-0005-0000-0000-000057A80000}"/>
    <cellStyle name="Normal 47 22 6 7 2" xfId="46438" xr:uid="{00000000-0005-0000-0000-000058A80000}"/>
    <cellStyle name="Normal 47 22 6 8" xfId="18851" xr:uid="{00000000-0005-0000-0000-000059A80000}"/>
    <cellStyle name="Normal 47 22 6 8 2" xfId="40493" xr:uid="{00000000-0005-0000-0000-00005AA80000}"/>
    <cellStyle name="Normal 47 22 6 9" xfId="31778" xr:uid="{00000000-0005-0000-0000-00005BA80000}"/>
    <cellStyle name="Normal 47 22 7" xfId="8536" xr:uid="{00000000-0005-0000-0000-00005CA80000}"/>
    <cellStyle name="Normal 47 22 7 2" xfId="13178" xr:uid="{00000000-0005-0000-0000-00005DA80000}"/>
    <cellStyle name="Normal 47 22 7 2 2" xfId="14177" xr:uid="{00000000-0005-0000-0000-00005EA80000}"/>
    <cellStyle name="Normal 47 22 7 2 2 2" xfId="17262" xr:uid="{00000000-0005-0000-0000-00005FA80000}"/>
    <cellStyle name="Normal 47 22 7 2 2 2 2" xfId="29231" xr:uid="{00000000-0005-0000-0000-000060A80000}"/>
    <cellStyle name="Normal 47 22 7 2 2 2 2 2" xfId="50837" xr:uid="{00000000-0005-0000-0000-000061A80000}"/>
    <cellStyle name="Normal 47 22 7 2 2 2 3" xfId="23264" xr:uid="{00000000-0005-0000-0000-000062A80000}"/>
    <cellStyle name="Normal 47 22 7 2 2 2 3 2" xfId="44901" xr:uid="{00000000-0005-0000-0000-000063A80000}"/>
    <cellStyle name="Normal 47 22 7 2 2 2 4" xfId="38917" xr:uid="{00000000-0005-0000-0000-000064A80000}"/>
    <cellStyle name="Normal 47 22 7 2 2 3" xfId="26249" xr:uid="{00000000-0005-0000-0000-000065A80000}"/>
    <cellStyle name="Normal 47 22 7 2 2 3 2" xfId="47863" xr:uid="{00000000-0005-0000-0000-000066A80000}"/>
    <cellStyle name="Normal 47 22 7 2 2 4" xfId="20282" xr:uid="{00000000-0005-0000-0000-000067A80000}"/>
    <cellStyle name="Normal 47 22 7 2 2 4 2" xfId="41924" xr:uid="{00000000-0005-0000-0000-000068A80000}"/>
    <cellStyle name="Normal 47 22 7 2 2 5" xfId="35914" xr:uid="{00000000-0005-0000-0000-000069A80000}"/>
    <cellStyle name="Normal 47 22 7 2 3" xfId="15151" xr:uid="{00000000-0005-0000-0000-00006AA80000}"/>
    <cellStyle name="Normal 47 22 7 2 3 2" xfId="18236" xr:uid="{00000000-0005-0000-0000-00006BA80000}"/>
    <cellStyle name="Normal 47 22 7 2 3 2 2" xfId="30203" xr:uid="{00000000-0005-0000-0000-00006CA80000}"/>
    <cellStyle name="Normal 47 22 7 2 3 2 2 2" xfId="51809" xr:uid="{00000000-0005-0000-0000-00006DA80000}"/>
    <cellStyle name="Normal 47 22 7 2 3 2 3" xfId="24236" xr:uid="{00000000-0005-0000-0000-00006EA80000}"/>
    <cellStyle name="Normal 47 22 7 2 3 2 3 2" xfId="45873" xr:uid="{00000000-0005-0000-0000-00006FA80000}"/>
    <cellStyle name="Normal 47 22 7 2 3 2 4" xfId="39891" xr:uid="{00000000-0005-0000-0000-000070A80000}"/>
    <cellStyle name="Normal 47 22 7 2 3 3" xfId="27221" xr:uid="{00000000-0005-0000-0000-000071A80000}"/>
    <cellStyle name="Normal 47 22 7 2 3 3 2" xfId="48835" xr:uid="{00000000-0005-0000-0000-000072A80000}"/>
    <cellStyle name="Normal 47 22 7 2 3 4" xfId="21254" xr:uid="{00000000-0005-0000-0000-000073A80000}"/>
    <cellStyle name="Normal 47 22 7 2 3 4 2" xfId="42896" xr:uid="{00000000-0005-0000-0000-000074A80000}"/>
    <cellStyle name="Normal 47 22 7 2 3 5" xfId="36888" xr:uid="{00000000-0005-0000-0000-000075A80000}"/>
    <cellStyle name="Normal 47 22 7 2 4" xfId="16285" xr:uid="{00000000-0005-0000-0000-000076A80000}"/>
    <cellStyle name="Normal 47 22 7 2 4 2" xfId="28255" xr:uid="{00000000-0005-0000-0000-000077A80000}"/>
    <cellStyle name="Normal 47 22 7 2 4 2 2" xfId="49861" xr:uid="{00000000-0005-0000-0000-000078A80000}"/>
    <cellStyle name="Normal 47 22 7 2 4 3" xfId="22288" xr:uid="{00000000-0005-0000-0000-000079A80000}"/>
    <cellStyle name="Normal 47 22 7 2 4 3 2" xfId="43925" xr:uid="{00000000-0005-0000-0000-00007AA80000}"/>
    <cellStyle name="Normal 47 22 7 2 4 4" xfId="37940" xr:uid="{00000000-0005-0000-0000-00007BA80000}"/>
    <cellStyle name="Normal 47 22 7 2 5" xfId="25273" xr:uid="{00000000-0005-0000-0000-00007CA80000}"/>
    <cellStyle name="Normal 47 22 7 2 5 2" xfId="46890" xr:uid="{00000000-0005-0000-0000-00007DA80000}"/>
    <cellStyle name="Normal 47 22 7 2 6" xfId="19306" xr:uid="{00000000-0005-0000-0000-00007EA80000}"/>
    <cellStyle name="Normal 47 22 7 2 6 2" xfId="40948" xr:uid="{00000000-0005-0000-0000-00007FA80000}"/>
    <cellStyle name="Normal 47 22 7 2 7" xfId="34934" xr:uid="{00000000-0005-0000-0000-000080A80000}"/>
    <cellStyle name="Normal 47 22 7 3" xfId="13498" xr:uid="{00000000-0005-0000-0000-000081A80000}"/>
    <cellStyle name="Normal 47 22 7 3 2" xfId="14497" xr:uid="{00000000-0005-0000-0000-000082A80000}"/>
    <cellStyle name="Normal 47 22 7 3 2 2" xfId="17582" xr:uid="{00000000-0005-0000-0000-000083A80000}"/>
    <cellStyle name="Normal 47 22 7 3 2 2 2" xfId="29551" xr:uid="{00000000-0005-0000-0000-000084A80000}"/>
    <cellStyle name="Normal 47 22 7 3 2 2 2 2" xfId="51157" xr:uid="{00000000-0005-0000-0000-000085A80000}"/>
    <cellStyle name="Normal 47 22 7 3 2 2 3" xfId="23584" xr:uid="{00000000-0005-0000-0000-000086A80000}"/>
    <cellStyle name="Normal 47 22 7 3 2 2 3 2" xfId="45221" xr:uid="{00000000-0005-0000-0000-000087A80000}"/>
    <cellStyle name="Normal 47 22 7 3 2 2 4" xfId="39237" xr:uid="{00000000-0005-0000-0000-000088A80000}"/>
    <cellStyle name="Normal 47 22 7 3 2 3" xfId="26569" xr:uid="{00000000-0005-0000-0000-000089A80000}"/>
    <cellStyle name="Normal 47 22 7 3 2 3 2" xfId="48183" xr:uid="{00000000-0005-0000-0000-00008AA80000}"/>
    <cellStyle name="Normal 47 22 7 3 2 4" xfId="20602" xr:uid="{00000000-0005-0000-0000-00008BA80000}"/>
    <cellStyle name="Normal 47 22 7 3 2 4 2" xfId="42244" xr:uid="{00000000-0005-0000-0000-00008CA80000}"/>
    <cellStyle name="Normal 47 22 7 3 2 5" xfId="36234" xr:uid="{00000000-0005-0000-0000-00008DA80000}"/>
    <cellStyle name="Normal 47 22 7 3 3" xfId="15471" xr:uid="{00000000-0005-0000-0000-00008EA80000}"/>
    <cellStyle name="Normal 47 22 7 3 3 2" xfId="18556" xr:uid="{00000000-0005-0000-0000-00008FA80000}"/>
    <cellStyle name="Normal 47 22 7 3 3 2 2" xfId="30523" xr:uid="{00000000-0005-0000-0000-000090A80000}"/>
    <cellStyle name="Normal 47 22 7 3 3 2 2 2" xfId="52129" xr:uid="{00000000-0005-0000-0000-000091A80000}"/>
    <cellStyle name="Normal 47 22 7 3 3 2 3" xfId="24556" xr:uid="{00000000-0005-0000-0000-000092A80000}"/>
    <cellStyle name="Normal 47 22 7 3 3 2 3 2" xfId="46193" xr:uid="{00000000-0005-0000-0000-000093A80000}"/>
    <cellStyle name="Normal 47 22 7 3 3 2 4" xfId="40211" xr:uid="{00000000-0005-0000-0000-000094A80000}"/>
    <cellStyle name="Normal 47 22 7 3 3 3" xfId="27541" xr:uid="{00000000-0005-0000-0000-000095A80000}"/>
    <cellStyle name="Normal 47 22 7 3 3 3 2" xfId="49155" xr:uid="{00000000-0005-0000-0000-000096A80000}"/>
    <cellStyle name="Normal 47 22 7 3 3 4" xfId="21574" xr:uid="{00000000-0005-0000-0000-000097A80000}"/>
    <cellStyle name="Normal 47 22 7 3 3 4 2" xfId="43216" xr:uid="{00000000-0005-0000-0000-000098A80000}"/>
    <cellStyle name="Normal 47 22 7 3 3 5" xfId="37208" xr:uid="{00000000-0005-0000-0000-000099A80000}"/>
    <cellStyle name="Normal 47 22 7 3 4" xfId="16605" xr:uid="{00000000-0005-0000-0000-00009AA80000}"/>
    <cellStyle name="Normal 47 22 7 3 4 2" xfId="28575" xr:uid="{00000000-0005-0000-0000-00009BA80000}"/>
    <cellStyle name="Normal 47 22 7 3 4 2 2" xfId="50181" xr:uid="{00000000-0005-0000-0000-00009CA80000}"/>
    <cellStyle name="Normal 47 22 7 3 4 3" xfId="22608" xr:uid="{00000000-0005-0000-0000-00009DA80000}"/>
    <cellStyle name="Normal 47 22 7 3 4 3 2" xfId="44245" xr:uid="{00000000-0005-0000-0000-00009EA80000}"/>
    <cellStyle name="Normal 47 22 7 3 4 4" xfId="38260" xr:uid="{00000000-0005-0000-0000-00009FA80000}"/>
    <cellStyle name="Normal 47 22 7 3 5" xfId="25593" xr:uid="{00000000-0005-0000-0000-0000A0A80000}"/>
    <cellStyle name="Normal 47 22 7 3 5 2" xfId="47210" xr:uid="{00000000-0005-0000-0000-0000A1A80000}"/>
    <cellStyle name="Normal 47 22 7 3 6" xfId="19626" xr:uid="{00000000-0005-0000-0000-0000A2A80000}"/>
    <cellStyle name="Normal 47 22 7 3 6 2" xfId="41268" xr:uid="{00000000-0005-0000-0000-0000A3A80000}"/>
    <cellStyle name="Normal 47 22 7 3 7" xfId="35254" xr:uid="{00000000-0005-0000-0000-0000A4A80000}"/>
    <cellStyle name="Normal 47 22 7 4" xfId="13856" xr:uid="{00000000-0005-0000-0000-0000A5A80000}"/>
    <cellStyle name="Normal 47 22 7 4 2" xfId="16942" xr:uid="{00000000-0005-0000-0000-0000A6A80000}"/>
    <cellStyle name="Normal 47 22 7 4 2 2" xfId="28911" xr:uid="{00000000-0005-0000-0000-0000A7A80000}"/>
    <cellStyle name="Normal 47 22 7 4 2 2 2" xfId="50517" xr:uid="{00000000-0005-0000-0000-0000A8A80000}"/>
    <cellStyle name="Normal 47 22 7 4 2 3" xfId="22944" xr:uid="{00000000-0005-0000-0000-0000A9A80000}"/>
    <cellStyle name="Normal 47 22 7 4 2 3 2" xfId="44581" xr:uid="{00000000-0005-0000-0000-0000AAA80000}"/>
    <cellStyle name="Normal 47 22 7 4 2 4" xfId="38597" xr:uid="{00000000-0005-0000-0000-0000ABA80000}"/>
    <cellStyle name="Normal 47 22 7 4 3" xfId="25929" xr:uid="{00000000-0005-0000-0000-0000ACA80000}"/>
    <cellStyle name="Normal 47 22 7 4 3 2" xfId="47543" xr:uid="{00000000-0005-0000-0000-0000ADA80000}"/>
    <cellStyle name="Normal 47 22 7 4 4" xfId="19962" xr:uid="{00000000-0005-0000-0000-0000AEA80000}"/>
    <cellStyle name="Normal 47 22 7 4 4 2" xfId="41604" xr:uid="{00000000-0005-0000-0000-0000AFA80000}"/>
    <cellStyle name="Normal 47 22 7 4 5" xfId="35593" xr:uid="{00000000-0005-0000-0000-0000B0A80000}"/>
    <cellStyle name="Normal 47 22 7 5" xfId="14830" xr:uid="{00000000-0005-0000-0000-0000B1A80000}"/>
    <cellStyle name="Normal 47 22 7 5 2" xfId="17915" xr:uid="{00000000-0005-0000-0000-0000B2A80000}"/>
    <cellStyle name="Normal 47 22 7 5 2 2" xfId="29883" xr:uid="{00000000-0005-0000-0000-0000B3A80000}"/>
    <cellStyle name="Normal 47 22 7 5 2 2 2" xfId="51489" xr:uid="{00000000-0005-0000-0000-0000B4A80000}"/>
    <cellStyle name="Normal 47 22 7 5 2 3" xfId="23916" xr:uid="{00000000-0005-0000-0000-0000B5A80000}"/>
    <cellStyle name="Normal 47 22 7 5 2 3 2" xfId="45553" xr:uid="{00000000-0005-0000-0000-0000B6A80000}"/>
    <cellStyle name="Normal 47 22 7 5 2 4" xfId="39570" xr:uid="{00000000-0005-0000-0000-0000B7A80000}"/>
    <cellStyle name="Normal 47 22 7 5 3" xfId="26901" xr:uid="{00000000-0005-0000-0000-0000B8A80000}"/>
    <cellStyle name="Normal 47 22 7 5 3 2" xfId="48515" xr:uid="{00000000-0005-0000-0000-0000B9A80000}"/>
    <cellStyle name="Normal 47 22 7 5 4" xfId="20934" xr:uid="{00000000-0005-0000-0000-0000BAA80000}"/>
    <cellStyle name="Normal 47 22 7 5 4 2" xfId="42576" xr:uid="{00000000-0005-0000-0000-0000BBA80000}"/>
    <cellStyle name="Normal 47 22 7 5 5" xfId="36567" xr:uid="{00000000-0005-0000-0000-0000BCA80000}"/>
    <cellStyle name="Normal 47 22 7 6" xfId="15943" xr:uid="{00000000-0005-0000-0000-0000BDA80000}"/>
    <cellStyle name="Normal 47 22 7 6 2" xfId="27915" xr:uid="{00000000-0005-0000-0000-0000BEA80000}"/>
    <cellStyle name="Normal 47 22 7 6 2 2" xfId="49521" xr:uid="{00000000-0005-0000-0000-0000BFA80000}"/>
    <cellStyle name="Normal 47 22 7 6 3" xfId="21948" xr:uid="{00000000-0005-0000-0000-0000C0A80000}"/>
    <cellStyle name="Normal 47 22 7 6 3 2" xfId="43585" xr:uid="{00000000-0005-0000-0000-0000C1A80000}"/>
    <cellStyle name="Normal 47 22 7 6 4" xfId="37598" xr:uid="{00000000-0005-0000-0000-0000C2A80000}"/>
    <cellStyle name="Normal 47 22 7 7" xfId="24930" xr:uid="{00000000-0005-0000-0000-0000C3A80000}"/>
    <cellStyle name="Normal 47 22 7 7 2" xfId="46550" xr:uid="{00000000-0005-0000-0000-0000C4A80000}"/>
    <cellStyle name="Normal 47 22 7 8" xfId="18963" xr:uid="{00000000-0005-0000-0000-0000C5A80000}"/>
    <cellStyle name="Normal 47 22 7 8 2" xfId="40605" xr:uid="{00000000-0005-0000-0000-0000C6A80000}"/>
    <cellStyle name="Normal 47 22 7 9" xfId="32004" xr:uid="{00000000-0005-0000-0000-0000C7A80000}"/>
    <cellStyle name="Normal 47 22 8" xfId="12920" xr:uid="{00000000-0005-0000-0000-0000C8A80000}"/>
    <cellStyle name="Normal 47 22 8 2" xfId="13919" xr:uid="{00000000-0005-0000-0000-0000C9A80000}"/>
    <cellStyle name="Normal 47 22 8 2 2" xfId="17004" xr:uid="{00000000-0005-0000-0000-0000CAA80000}"/>
    <cellStyle name="Normal 47 22 8 2 2 2" xfId="28973" xr:uid="{00000000-0005-0000-0000-0000CBA80000}"/>
    <cellStyle name="Normal 47 22 8 2 2 2 2" xfId="50579" xr:uid="{00000000-0005-0000-0000-0000CCA80000}"/>
    <cellStyle name="Normal 47 22 8 2 2 3" xfId="23006" xr:uid="{00000000-0005-0000-0000-0000CDA80000}"/>
    <cellStyle name="Normal 47 22 8 2 2 3 2" xfId="44643" xr:uid="{00000000-0005-0000-0000-0000CEA80000}"/>
    <cellStyle name="Normal 47 22 8 2 2 4" xfId="38659" xr:uid="{00000000-0005-0000-0000-0000CFA80000}"/>
    <cellStyle name="Normal 47 22 8 2 3" xfId="25991" xr:uid="{00000000-0005-0000-0000-0000D0A80000}"/>
    <cellStyle name="Normal 47 22 8 2 3 2" xfId="47605" xr:uid="{00000000-0005-0000-0000-0000D1A80000}"/>
    <cellStyle name="Normal 47 22 8 2 4" xfId="20024" xr:uid="{00000000-0005-0000-0000-0000D2A80000}"/>
    <cellStyle name="Normal 47 22 8 2 4 2" xfId="41666" xr:uid="{00000000-0005-0000-0000-0000D3A80000}"/>
    <cellStyle name="Normal 47 22 8 2 5" xfId="35656" xr:uid="{00000000-0005-0000-0000-0000D4A80000}"/>
    <cellStyle name="Normal 47 22 8 3" xfId="14893" xr:uid="{00000000-0005-0000-0000-0000D5A80000}"/>
    <cellStyle name="Normal 47 22 8 3 2" xfId="17978" xr:uid="{00000000-0005-0000-0000-0000D6A80000}"/>
    <cellStyle name="Normal 47 22 8 3 2 2" xfId="29945" xr:uid="{00000000-0005-0000-0000-0000D7A80000}"/>
    <cellStyle name="Normal 47 22 8 3 2 2 2" xfId="51551" xr:uid="{00000000-0005-0000-0000-0000D8A80000}"/>
    <cellStyle name="Normal 47 22 8 3 2 3" xfId="23978" xr:uid="{00000000-0005-0000-0000-0000D9A80000}"/>
    <cellStyle name="Normal 47 22 8 3 2 3 2" xfId="45615" xr:uid="{00000000-0005-0000-0000-0000DAA80000}"/>
    <cellStyle name="Normal 47 22 8 3 2 4" xfId="39633" xr:uid="{00000000-0005-0000-0000-0000DBA80000}"/>
    <cellStyle name="Normal 47 22 8 3 3" xfId="26963" xr:uid="{00000000-0005-0000-0000-0000DCA80000}"/>
    <cellStyle name="Normal 47 22 8 3 3 2" xfId="48577" xr:uid="{00000000-0005-0000-0000-0000DDA80000}"/>
    <cellStyle name="Normal 47 22 8 3 4" xfId="20996" xr:uid="{00000000-0005-0000-0000-0000DEA80000}"/>
    <cellStyle name="Normal 47 22 8 3 4 2" xfId="42638" xr:uid="{00000000-0005-0000-0000-0000DFA80000}"/>
    <cellStyle name="Normal 47 22 8 3 5" xfId="36630" xr:uid="{00000000-0005-0000-0000-0000E0A80000}"/>
    <cellStyle name="Normal 47 22 8 4" xfId="16027" xr:uid="{00000000-0005-0000-0000-0000E1A80000}"/>
    <cellStyle name="Normal 47 22 8 4 2" xfId="27997" xr:uid="{00000000-0005-0000-0000-0000E2A80000}"/>
    <cellStyle name="Normal 47 22 8 4 2 2" xfId="49603" xr:uid="{00000000-0005-0000-0000-0000E3A80000}"/>
    <cellStyle name="Normal 47 22 8 4 3" xfId="22030" xr:uid="{00000000-0005-0000-0000-0000E4A80000}"/>
    <cellStyle name="Normal 47 22 8 4 3 2" xfId="43667" xr:uid="{00000000-0005-0000-0000-0000E5A80000}"/>
    <cellStyle name="Normal 47 22 8 4 4" xfId="37682" xr:uid="{00000000-0005-0000-0000-0000E6A80000}"/>
    <cellStyle name="Normal 47 22 8 5" xfId="25015" xr:uid="{00000000-0005-0000-0000-0000E7A80000}"/>
    <cellStyle name="Normal 47 22 8 5 2" xfId="46632" xr:uid="{00000000-0005-0000-0000-0000E8A80000}"/>
    <cellStyle name="Normal 47 22 8 6" xfId="19048" xr:uid="{00000000-0005-0000-0000-0000E9A80000}"/>
    <cellStyle name="Normal 47 22 8 6 2" xfId="40690" xr:uid="{00000000-0005-0000-0000-0000EAA80000}"/>
    <cellStyle name="Normal 47 22 8 7" xfId="34676" xr:uid="{00000000-0005-0000-0000-0000EBA80000}"/>
    <cellStyle name="Normal 47 22 9" xfId="13240" xr:uid="{00000000-0005-0000-0000-0000ECA80000}"/>
    <cellStyle name="Normal 47 22 9 2" xfId="14239" xr:uid="{00000000-0005-0000-0000-0000EDA80000}"/>
    <cellStyle name="Normal 47 22 9 2 2" xfId="17324" xr:uid="{00000000-0005-0000-0000-0000EEA80000}"/>
    <cellStyle name="Normal 47 22 9 2 2 2" xfId="29293" xr:uid="{00000000-0005-0000-0000-0000EFA80000}"/>
    <cellStyle name="Normal 47 22 9 2 2 2 2" xfId="50899" xr:uid="{00000000-0005-0000-0000-0000F0A80000}"/>
    <cellStyle name="Normal 47 22 9 2 2 3" xfId="23326" xr:uid="{00000000-0005-0000-0000-0000F1A80000}"/>
    <cellStyle name="Normal 47 22 9 2 2 3 2" xfId="44963" xr:uid="{00000000-0005-0000-0000-0000F2A80000}"/>
    <cellStyle name="Normal 47 22 9 2 2 4" xfId="38979" xr:uid="{00000000-0005-0000-0000-0000F3A80000}"/>
    <cellStyle name="Normal 47 22 9 2 3" xfId="26311" xr:uid="{00000000-0005-0000-0000-0000F4A80000}"/>
    <cellStyle name="Normal 47 22 9 2 3 2" xfId="47925" xr:uid="{00000000-0005-0000-0000-0000F5A80000}"/>
    <cellStyle name="Normal 47 22 9 2 4" xfId="20344" xr:uid="{00000000-0005-0000-0000-0000F6A80000}"/>
    <cellStyle name="Normal 47 22 9 2 4 2" xfId="41986" xr:uid="{00000000-0005-0000-0000-0000F7A80000}"/>
    <cellStyle name="Normal 47 22 9 2 5" xfId="35976" xr:uid="{00000000-0005-0000-0000-0000F8A80000}"/>
    <cellStyle name="Normal 47 22 9 3" xfId="15213" xr:uid="{00000000-0005-0000-0000-0000F9A80000}"/>
    <cellStyle name="Normal 47 22 9 3 2" xfId="18298" xr:uid="{00000000-0005-0000-0000-0000FAA80000}"/>
    <cellStyle name="Normal 47 22 9 3 2 2" xfId="30265" xr:uid="{00000000-0005-0000-0000-0000FBA80000}"/>
    <cellStyle name="Normal 47 22 9 3 2 2 2" xfId="51871" xr:uid="{00000000-0005-0000-0000-0000FCA80000}"/>
    <cellStyle name="Normal 47 22 9 3 2 3" xfId="24298" xr:uid="{00000000-0005-0000-0000-0000FDA80000}"/>
    <cellStyle name="Normal 47 22 9 3 2 3 2" xfId="45935" xr:uid="{00000000-0005-0000-0000-0000FEA80000}"/>
    <cellStyle name="Normal 47 22 9 3 2 4" xfId="39953" xr:uid="{00000000-0005-0000-0000-0000FFA80000}"/>
    <cellStyle name="Normal 47 22 9 3 3" xfId="27283" xr:uid="{00000000-0005-0000-0000-000000A90000}"/>
    <cellStyle name="Normal 47 22 9 3 3 2" xfId="48897" xr:uid="{00000000-0005-0000-0000-000001A90000}"/>
    <cellStyle name="Normal 47 22 9 3 4" xfId="21316" xr:uid="{00000000-0005-0000-0000-000002A90000}"/>
    <cellStyle name="Normal 47 22 9 3 4 2" xfId="42958" xr:uid="{00000000-0005-0000-0000-000003A90000}"/>
    <cellStyle name="Normal 47 22 9 3 5" xfId="36950" xr:uid="{00000000-0005-0000-0000-000004A90000}"/>
    <cellStyle name="Normal 47 22 9 4" xfId="16347" xr:uid="{00000000-0005-0000-0000-000005A90000}"/>
    <cellStyle name="Normal 47 22 9 4 2" xfId="28317" xr:uid="{00000000-0005-0000-0000-000006A90000}"/>
    <cellStyle name="Normal 47 22 9 4 2 2" xfId="49923" xr:uid="{00000000-0005-0000-0000-000007A90000}"/>
    <cellStyle name="Normal 47 22 9 4 3" xfId="22350" xr:uid="{00000000-0005-0000-0000-000008A90000}"/>
    <cellStyle name="Normal 47 22 9 4 3 2" xfId="43987" xr:uid="{00000000-0005-0000-0000-000009A90000}"/>
    <cellStyle name="Normal 47 22 9 4 4" xfId="38002" xr:uid="{00000000-0005-0000-0000-00000AA90000}"/>
    <cellStyle name="Normal 47 22 9 5" xfId="25335" xr:uid="{00000000-0005-0000-0000-00000BA90000}"/>
    <cellStyle name="Normal 47 22 9 5 2" xfId="46952" xr:uid="{00000000-0005-0000-0000-00000CA90000}"/>
    <cellStyle name="Normal 47 22 9 6" xfId="19368" xr:uid="{00000000-0005-0000-0000-00000DA90000}"/>
    <cellStyle name="Normal 47 22 9 6 2" xfId="41010" xr:uid="{00000000-0005-0000-0000-00000EA90000}"/>
    <cellStyle name="Normal 47 22 9 7" xfId="34996" xr:uid="{00000000-0005-0000-0000-00000FA90000}"/>
    <cellStyle name="Normal 47 23" xfId="6766" xr:uid="{00000000-0005-0000-0000-000010A90000}"/>
    <cellStyle name="Normal 47 24" xfId="6486" xr:uid="{00000000-0005-0000-0000-000011A90000}"/>
    <cellStyle name="Normal 47 25" xfId="8222" xr:uid="{00000000-0005-0000-0000-000012A90000}"/>
    <cellStyle name="Normal 47 26" xfId="7820" xr:uid="{00000000-0005-0000-0000-000013A90000}"/>
    <cellStyle name="Normal 47 27" xfId="10293" xr:uid="{00000000-0005-0000-0000-000014A90000}"/>
    <cellStyle name="Normal 47 3" xfId="5753" xr:uid="{00000000-0005-0000-0000-000015A90000}"/>
    <cellStyle name="Normal 47 3 10" xfId="13598" xr:uid="{00000000-0005-0000-0000-000016A90000}"/>
    <cellStyle name="Normal 47 3 10 2" xfId="16684" xr:uid="{00000000-0005-0000-0000-000017A90000}"/>
    <cellStyle name="Normal 47 3 10 2 2" xfId="28654" xr:uid="{00000000-0005-0000-0000-000018A90000}"/>
    <cellStyle name="Normal 47 3 10 2 2 2" xfId="50260" xr:uid="{00000000-0005-0000-0000-000019A90000}"/>
    <cellStyle name="Normal 47 3 10 2 3" xfId="22687" xr:uid="{00000000-0005-0000-0000-00001AA90000}"/>
    <cellStyle name="Normal 47 3 10 2 3 2" xfId="44324" xr:uid="{00000000-0005-0000-0000-00001BA90000}"/>
    <cellStyle name="Normal 47 3 10 2 4" xfId="38339" xr:uid="{00000000-0005-0000-0000-00001CA90000}"/>
    <cellStyle name="Normal 47 3 10 3" xfId="25672" xr:uid="{00000000-0005-0000-0000-00001DA90000}"/>
    <cellStyle name="Normal 47 3 10 3 2" xfId="47286" xr:uid="{00000000-0005-0000-0000-00001EA90000}"/>
    <cellStyle name="Normal 47 3 10 4" xfId="19705" xr:uid="{00000000-0005-0000-0000-00001FA90000}"/>
    <cellStyle name="Normal 47 3 10 4 2" xfId="41347" xr:uid="{00000000-0005-0000-0000-000020A90000}"/>
    <cellStyle name="Normal 47 3 10 5" xfId="35335" xr:uid="{00000000-0005-0000-0000-000021A90000}"/>
    <cellStyle name="Normal 47 3 11" xfId="14573" xr:uid="{00000000-0005-0000-0000-000022A90000}"/>
    <cellStyle name="Normal 47 3 11 2" xfId="17658" xr:uid="{00000000-0005-0000-0000-000023A90000}"/>
    <cellStyle name="Normal 47 3 11 2 2" xfId="29626" xr:uid="{00000000-0005-0000-0000-000024A90000}"/>
    <cellStyle name="Normal 47 3 11 2 2 2" xfId="51232" xr:uid="{00000000-0005-0000-0000-000025A90000}"/>
    <cellStyle name="Normal 47 3 11 2 3" xfId="23659" xr:uid="{00000000-0005-0000-0000-000026A90000}"/>
    <cellStyle name="Normal 47 3 11 2 3 2" xfId="45296" xr:uid="{00000000-0005-0000-0000-000027A90000}"/>
    <cellStyle name="Normal 47 3 11 2 4" xfId="39313" xr:uid="{00000000-0005-0000-0000-000028A90000}"/>
    <cellStyle name="Normal 47 3 11 3" xfId="26644" xr:uid="{00000000-0005-0000-0000-000029A90000}"/>
    <cellStyle name="Normal 47 3 11 3 2" xfId="48258" xr:uid="{00000000-0005-0000-0000-00002AA90000}"/>
    <cellStyle name="Normal 47 3 11 4" xfId="20677" xr:uid="{00000000-0005-0000-0000-00002BA90000}"/>
    <cellStyle name="Normal 47 3 11 4 2" xfId="42319" xr:uid="{00000000-0005-0000-0000-00002CA90000}"/>
    <cellStyle name="Normal 47 3 11 5" xfId="36310" xr:uid="{00000000-0005-0000-0000-00002DA90000}"/>
    <cellStyle name="Normal 47 3 12" xfId="15686" xr:uid="{00000000-0005-0000-0000-00002EA90000}"/>
    <cellStyle name="Normal 47 3 12 2" xfId="27658" xr:uid="{00000000-0005-0000-0000-00002FA90000}"/>
    <cellStyle name="Normal 47 3 12 2 2" xfId="49264" xr:uid="{00000000-0005-0000-0000-000030A90000}"/>
    <cellStyle name="Normal 47 3 12 3" xfId="21691" xr:uid="{00000000-0005-0000-0000-000031A90000}"/>
    <cellStyle name="Normal 47 3 12 3 2" xfId="43328" xr:uid="{00000000-0005-0000-0000-000032A90000}"/>
    <cellStyle name="Normal 47 3 12 4" xfId="37341" xr:uid="{00000000-0005-0000-0000-000033A90000}"/>
    <cellStyle name="Normal 47 3 13" xfId="24673" xr:uid="{00000000-0005-0000-0000-000034A90000}"/>
    <cellStyle name="Normal 47 3 13 2" xfId="46293" xr:uid="{00000000-0005-0000-0000-000035A90000}"/>
    <cellStyle name="Normal 47 3 14" xfId="18706" xr:uid="{00000000-0005-0000-0000-000036A90000}"/>
    <cellStyle name="Normal 47 3 14 2" xfId="40348" xr:uid="{00000000-0005-0000-0000-000037A90000}"/>
    <cellStyle name="Normal 47 3 15" xfId="31271" xr:uid="{00000000-0005-0000-0000-000038A90000}"/>
    <cellStyle name="Normal 47 3 2" xfId="7320" xr:uid="{00000000-0005-0000-0000-000039A90000}"/>
    <cellStyle name="Normal 47 3 2 2" xfId="13010" xr:uid="{00000000-0005-0000-0000-00003AA90000}"/>
    <cellStyle name="Normal 47 3 2 2 2" xfId="14009" xr:uid="{00000000-0005-0000-0000-00003BA90000}"/>
    <cellStyle name="Normal 47 3 2 2 2 2" xfId="17094" xr:uid="{00000000-0005-0000-0000-00003CA90000}"/>
    <cellStyle name="Normal 47 3 2 2 2 2 2" xfId="29063" xr:uid="{00000000-0005-0000-0000-00003DA90000}"/>
    <cellStyle name="Normal 47 3 2 2 2 2 2 2" xfId="50669" xr:uid="{00000000-0005-0000-0000-00003EA90000}"/>
    <cellStyle name="Normal 47 3 2 2 2 2 3" xfId="23096" xr:uid="{00000000-0005-0000-0000-00003FA90000}"/>
    <cellStyle name="Normal 47 3 2 2 2 2 3 2" xfId="44733" xr:uid="{00000000-0005-0000-0000-000040A90000}"/>
    <cellStyle name="Normal 47 3 2 2 2 2 4" xfId="38749" xr:uid="{00000000-0005-0000-0000-000041A90000}"/>
    <cellStyle name="Normal 47 3 2 2 2 3" xfId="26081" xr:uid="{00000000-0005-0000-0000-000042A90000}"/>
    <cellStyle name="Normal 47 3 2 2 2 3 2" xfId="47695" xr:uid="{00000000-0005-0000-0000-000043A90000}"/>
    <cellStyle name="Normal 47 3 2 2 2 4" xfId="20114" xr:uid="{00000000-0005-0000-0000-000044A90000}"/>
    <cellStyle name="Normal 47 3 2 2 2 4 2" xfId="41756" xr:uid="{00000000-0005-0000-0000-000045A90000}"/>
    <cellStyle name="Normal 47 3 2 2 2 5" xfId="35746" xr:uid="{00000000-0005-0000-0000-000046A90000}"/>
    <cellStyle name="Normal 47 3 2 2 3" xfId="14983" xr:uid="{00000000-0005-0000-0000-000047A90000}"/>
    <cellStyle name="Normal 47 3 2 2 3 2" xfId="18068" xr:uid="{00000000-0005-0000-0000-000048A90000}"/>
    <cellStyle name="Normal 47 3 2 2 3 2 2" xfId="30035" xr:uid="{00000000-0005-0000-0000-000049A90000}"/>
    <cellStyle name="Normal 47 3 2 2 3 2 2 2" xfId="51641" xr:uid="{00000000-0005-0000-0000-00004AA90000}"/>
    <cellStyle name="Normal 47 3 2 2 3 2 3" xfId="24068" xr:uid="{00000000-0005-0000-0000-00004BA90000}"/>
    <cellStyle name="Normal 47 3 2 2 3 2 3 2" xfId="45705" xr:uid="{00000000-0005-0000-0000-00004CA90000}"/>
    <cellStyle name="Normal 47 3 2 2 3 2 4" xfId="39723" xr:uid="{00000000-0005-0000-0000-00004DA90000}"/>
    <cellStyle name="Normal 47 3 2 2 3 3" xfId="27053" xr:uid="{00000000-0005-0000-0000-00004EA90000}"/>
    <cellStyle name="Normal 47 3 2 2 3 3 2" xfId="48667" xr:uid="{00000000-0005-0000-0000-00004FA90000}"/>
    <cellStyle name="Normal 47 3 2 2 3 4" xfId="21086" xr:uid="{00000000-0005-0000-0000-000050A90000}"/>
    <cellStyle name="Normal 47 3 2 2 3 4 2" xfId="42728" xr:uid="{00000000-0005-0000-0000-000051A90000}"/>
    <cellStyle name="Normal 47 3 2 2 3 5" xfId="36720" xr:uid="{00000000-0005-0000-0000-000052A90000}"/>
    <cellStyle name="Normal 47 3 2 2 4" xfId="16117" xr:uid="{00000000-0005-0000-0000-000053A90000}"/>
    <cellStyle name="Normal 47 3 2 2 4 2" xfId="28087" xr:uid="{00000000-0005-0000-0000-000054A90000}"/>
    <cellStyle name="Normal 47 3 2 2 4 2 2" xfId="49693" xr:uid="{00000000-0005-0000-0000-000055A90000}"/>
    <cellStyle name="Normal 47 3 2 2 4 3" xfId="22120" xr:uid="{00000000-0005-0000-0000-000056A90000}"/>
    <cellStyle name="Normal 47 3 2 2 4 3 2" xfId="43757" xr:uid="{00000000-0005-0000-0000-000057A90000}"/>
    <cellStyle name="Normal 47 3 2 2 4 4" xfId="37772" xr:uid="{00000000-0005-0000-0000-000058A90000}"/>
    <cellStyle name="Normal 47 3 2 2 5" xfId="25105" xr:uid="{00000000-0005-0000-0000-000059A90000}"/>
    <cellStyle name="Normal 47 3 2 2 5 2" xfId="46722" xr:uid="{00000000-0005-0000-0000-00005AA90000}"/>
    <cellStyle name="Normal 47 3 2 2 6" xfId="19138" xr:uid="{00000000-0005-0000-0000-00005BA90000}"/>
    <cellStyle name="Normal 47 3 2 2 6 2" xfId="40780" xr:uid="{00000000-0005-0000-0000-00005CA90000}"/>
    <cellStyle name="Normal 47 3 2 2 7" xfId="34766" xr:uid="{00000000-0005-0000-0000-00005DA90000}"/>
    <cellStyle name="Normal 47 3 2 3" xfId="13330" xr:uid="{00000000-0005-0000-0000-00005EA90000}"/>
    <cellStyle name="Normal 47 3 2 3 2" xfId="14329" xr:uid="{00000000-0005-0000-0000-00005FA90000}"/>
    <cellStyle name="Normal 47 3 2 3 2 2" xfId="17414" xr:uid="{00000000-0005-0000-0000-000060A90000}"/>
    <cellStyle name="Normal 47 3 2 3 2 2 2" xfId="29383" xr:uid="{00000000-0005-0000-0000-000061A90000}"/>
    <cellStyle name="Normal 47 3 2 3 2 2 2 2" xfId="50989" xr:uid="{00000000-0005-0000-0000-000062A90000}"/>
    <cellStyle name="Normal 47 3 2 3 2 2 3" xfId="23416" xr:uid="{00000000-0005-0000-0000-000063A90000}"/>
    <cellStyle name="Normal 47 3 2 3 2 2 3 2" xfId="45053" xr:uid="{00000000-0005-0000-0000-000064A90000}"/>
    <cellStyle name="Normal 47 3 2 3 2 2 4" xfId="39069" xr:uid="{00000000-0005-0000-0000-000065A90000}"/>
    <cellStyle name="Normal 47 3 2 3 2 3" xfId="26401" xr:uid="{00000000-0005-0000-0000-000066A90000}"/>
    <cellStyle name="Normal 47 3 2 3 2 3 2" xfId="48015" xr:uid="{00000000-0005-0000-0000-000067A90000}"/>
    <cellStyle name="Normal 47 3 2 3 2 4" xfId="20434" xr:uid="{00000000-0005-0000-0000-000068A90000}"/>
    <cellStyle name="Normal 47 3 2 3 2 4 2" xfId="42076" xr:uid="{00000000-0005-0000-0000-000069A90000}"/>
    <cellStyle name="Normal 47 3 2 3 2 5" xfId="36066" xr:uid="{00000000-0005-0000-0000-00006AA90000}"/>
    <cellStyle name="Normal 47 3 2 3 3" xfId="15303" xr:uid="{00000000-0005-0000-0000-00006BA90000}"/>
    <cellStyle name="Normal 47 3 2 3 3 2" xfId="18388" xr:uid="{00000000-0005-0000-0000-00006CA90000}"/>
    <cellStyle name="Normal 47 3 2 3 3 2 2" xfId="30355" xr:uid="{00000000-0005-0000-0000-00006DA90000}"/>
    <cellStyle name="Normal 47 3 2 3 3 2 2 2" xfId="51961" xr:uid="{00000000-0005-0000-0000-00006EA90000}"/>
    <cellStyle name="Normal 47 3 2 3 3 2 3" xfId="24388" xr:uid="{00000000-0005-0000-0000-00006FA90000}"/>
    <cellStyle name="Normal 47 3 2 3 3 2 3 2" xfId="46025" xr:uid="{00000000-0005-0000-0000-000070A90000}"/>
    <cellStyle name="Normal 47 3 2 3 3 2 4" xfId="40043" xr:uid="{00000000-0005-0000-0000-000071A90000}"/>
    <cellStyle name="Normal 47 3 2 3 3 3" xfId="27373" xr:uid="{00000000-0005-0000-0000-000072A90000}"/>
    <cellStyle name="Normal 47 3 2 3 3 3 2" xfId="48987" xr:uid="{00000000-0005-0000-0000-000073A90000}"/>
    <cellStyle name="Normal 47 3 2 3 3 4" xfId="21406" xr:uid="{00000000-0005-0000-0000-000074A90000}"/>
    <cellStyle name="Normal 47 3 2 3 3 4 2" xfId="43048" xr:uid="{00000000-0005-0000-0000-000075A90000}"/>
    <cellStyle name="Normal 47 3 2 3 3 5" xfId="37040" xr:uid="{00000000-0005-0000-0000-000076A90000}"/>
    <cellStyle name="Normal 47 3 2 3 4" xfId="16437" xr:uid="{00000000-0005-0000-0000-000077A90000}"/>
    <cellStyle name="Normal 47 3 2 3 4 2" xfId="28407" xr:uid="{00000000-0005-0000-0000-000078A90000}"/>
    <cellStyle name="Normal 47 3 2 3 4 2 2" xfId="50013" xr:uid="{00000000-0005-0000-0000-000079A90000}"/>
    <cellStyle name="Normal 47 3 2 3 4 3" xfId="22440" xr:uid="{00000000-0005-0000-0000-00007AA90000}"/>
    <cellStyle name="Normal 47 3 2 3 4 3 2" xfId="44077" xr:uid="{00000000-0005-0000-0000-00007BA90000}"/>
    <cellStyle name="Normal 47 3 2 3 4 4" xfId="38092" xr:uid="{00000000-0005-0000-0000-00007CA90000}"/>
    <cellStyle name="Normal 47 3 2 3 5" xfId="25425" xr:uid="{00000000-0005-0000-0000-00007DA90000}"/>
    <cellStyle name="Normal 47 3 2 3 5 2" xfId="47042" xr:uid="{00000000-0005-0000-0000-00007EA90000}"/>
    <cellStyle name="Normal 47 3 2 3 6" xfId="19458" xr:uid="{00000000-0005-0000-0000-00007FA90000}"/>
    <cellStyle name="Normal 47 3 2 3 6 2" xfId="41100" xr:uid="{00000000-0005-0000-0000-000080A90000}"/>
    <cellStyle name="Normal 47 3 2 3 7" xfId="35086" xr:uid="{00000000-0005-0000-0000-000081A90000}"/>
    <cellStyle name="Normal 47 3 2 4" xfId="13688" xr:uid="{00000000-0005-0000-0000-000082A90000}"/>
    <cellStyle name="Normal 47 3 2 4 2" xfId="16774" xr:uid="{00000000-0005-0000-0000-000083A90000}"/>
    <cellStyle name="Normal 47 3 2 4 2 2" xfId="28743" xr:uid="{00000000-0005-0000-0000-000084A90000}"/>
    <cellStyle name="Normal 47 3 2 4 2 2 2" xfId="50349" xr:uid="{00000000-0005-0000-0000-000085A90000}"/>
    <cellStyle name="Normal 47 3 2 4 2 3" xfId="22776" xr:uid="{00000000-0005-0000-0000-000086A90000}"/>
    <cellStyle name="Normal 47 3 2 4 2 3 2" xfId="44413" xr:uid="{00000000-0005-0000-0000-000087A90000}"/>
    <cellStyle name="Normal 47 3 2 4 2 4" xfId="38429" xr:uid="{00000000-0005-0000-0000-000088A90000}"/>
    <cellStyle name="Normal 47 3 2 4 3" xfId="25761" xr:uid="{00000000-0005-0000-0000-000089A90000}"/>
    <cellStyle name="Normal 47 3 2 4 3 2" xfId="47375" xr:uid="{00000000-0005-0000-0000-00008AA90000}"/>
    <cellStyle name="Normal 47 3 2 4 4" xfId="19794" xr:uid="{00000000-0005-0000-0000-00008BA90000}"/>
    <cellStyle name="Normal 47 3 2 4 4 2" xfId="41436" xr:uid="{00000000-0005-0000-0000-00008CA90000}"/>
    <cellStyle name="Normal 47 3 2 4 5" xfId="35425" xr:uid="{00000000-0005-0000-0000-00008DA90000}"/>
    <cellStyle name="Normal 47 3 2 5" xfId="14662" xr:uid="{00000000-0005-0000-0000-00008EA90000}"/>
    <cellStyle name="Normal 47 3 2 5 2" xfId="17747" xr:uid="{00000000-0005-0000-0000-00008FA90000}"/>
    <cellStyle name="Normal 47 3 2 5 2 2" xfId="29715" xr:uid="{00000000-0005-0000-0000-000090A90000}"/>
    <cellStyle name="Normal 47 3 2 5 2 2 2" xfId="51321" xr:uid="{00000000-0005-0000-0000-000091A90000}"/>
    <cellStyle name="Normal 47 3 2 5 2 3" xfId="23748" xr:uid="{00000000-0005-0000-0000-000092A90000}"/>
    <cellStyle name="Normal 47 3 2 5 2 3 2" xfId="45385" xr:uid="{00000000-0005-0000-0000-000093A90000}"/>
    <cellStyle name="Normal 47 3 2 5 2 4" xfId="39402" xr:uid="{00000000-0005-0000-0000-000094A90000}"/>
    <cellStyle name="Normal 47 3 2 5 3" xfId="26733" xr:uid="{00000000-0005-0000-0000-000095A90000}"/>
    <cellStyle name="Normal 47 3 2 5 3 2" xfId="48347" xr:uid="{00000000-0005-0000-0000-000096A90000}"/>
    <cellStyle name="Normal 47 3 2 5 4" xfId="20766" xr:uid="{00000000-0005-0000-0000-000097A90000}"/>
    <cellStyle name="Normal 47 3 2 5 4 2" xfId="42408" xr:uid="{00000000-0005-0000-0000-000098A90000}"/>
    <cellStyle name="Normal 47 3 2 5 5" xfId="36399" xr:uid="{00000000-0005-0000-0000-000099A90000}"/>
    <cellStyle name="Normal 47 3 2 6" xfId="15775" xr:uid="{00000000-0005-0000-0000-00009AA90000}"/>
    <cellStyle name="Normal 47 3 2 6 2" xfId="27747" xr:uid="{00000000-0005-0000-0000-00009BA90000}"/>
    <cellStyle name="Normal 47 3 2 6 2 2" xfId="49353" xr:uid="{00000000-0005-0000-0000-00009CA90000}"/>
    <cellStyle name="Normal 47 3 2 6 3" xfId="21780" xr:uid="{00000000-0005-0000-0000-00009DA90000}"/>
    <cellStyle name="Normal 47 3 2 6 3 2" xfId="43417" xr:uid="{00000000-0005-0000-0000-00009EA90000}"/>
    <cellStyle name="Normal 47 3 2 6 4" xfId="37430" xr:uid="{00000000-0005-0000-0000-00009FA90000}"/>
    <cellStyle name="Normal 47 3 2 7" xfId="24762" xr:uid="{00000000-0005-0000-0000-0000A0A90000}"/>
    <cellStyle name="Normal 47 3 2 7 2" xfId="46382" xr:uid="{00000000-0005-0000-0000-0000A1A90000}"/>
    <cellStyle name="Normal 47 3 2 8" xfId="18795" xr:uid="{00000000-0005-0000-0000-0000A2A90000}"/>
    <cellStyle name="Normal 47 3 2 8 2" xfId="40437" xr:uid="{00000000-0005-0000-0000-0000A3A90000}"/>
    <cellStyle name="Normal 47 3 2 9" xfId="31608" xr:uid="{00000000-0005-0000-0000-0000A4A90000}"/>
    <cellStyle name="Normal 47 3 3" xfId="7023" xr:uid="{00000000-0005-0000-0000-0000A5A90000}"/>
    <cellStyle name="Normal 47 3 3 2" xfId="12966" xr:uid="{00000000-0005-0000-0000-0000A6A90000}"/>
    <cellStyle name="Normal 47 3 3 2 2" xfId="13965" xr:uid="{00000000-0005-0000-0000-0000A7A90000}"/>
    <cellStyle name="Normal 47 3 3 2 2 2" xfId="17050" xr:uid="{00000000-0005-0000-0000-0000A8A90000}"/>
    <cellStyle name="Normal 47 3 3 2 2 2 2" xfId="29019" xr:uid="{00000000-0005-0000-0000-0000A9A90000}"/>
    <cellStyle name="Normal 47 3 3 2 2 2 2 2" xfId="50625" xr:uid="{00000000-0005-0000-0000-0000AAA90000}"/>
    <cellStyle name="Normal 47 3 3 2 2 2 3" xfId="23052" xr:uid="{00000000-0005-0000-0000-0000ABA90000}"/>
    <cellStyle name="Normal 47 3 3 2 2 2 3 2" xfId="44689" xr:uid="{00000000-0005-0000-0000-0000ACA90000}"/>
    <cellStyle name="Normal 47 3 3 2 2 2 4" xfId="38705" xr:uid="{00000000-0005-0000-0000-0000ADA90000}"/>
    <cellStyle name="Normal 47 3 3 2 2 3" xfId="26037" xr:uid="{00000000-0005-0000-0000-0000AEA90000}"/>
    <cellStyle name="Normal 47 3 3 2 2 3 2" xfId="47651" xr:uid="{00000000-0005-0000-0000-0000AFA90000}"/>
    <cellStyle name="Normal 47 3 3 2 2 4" xfId="20070" xr:uid="{00000000-0005-0000-0000-0000B0A90000}"/>
    <cellStyle name="Normal 47 3 3 2 2 4 2" xfId="41712" xr:uid="{00000000-0005-0000-0000-0000B1A90000}"/>
    <cellStyle name="Normal 47 3 3 2 2 5" xfId="35702" xr:uid="{00000000-0005-0000-0000-0000B2A90000}"/>
    <cellStyle name="Normal 47 3 3 2 3" xfId="14939" xr:uid="{00000000-0005-0000-0000-0000B3A90000}"/>
    <cellStyle name="Normal 47 3 3 2 3 2" xfId="18024" xr:uid="{00000000-0005-0000-0000-0000B4A90000}"/>
    <cellStyle name="Normal 47 3 3 2 3 2 2" xfId="29991" xr:uid="{00000000-0005-0000-0000-0000B5A90000}"/>
    <cellStyle name="Normal 47 3 3 2 3 2 2 2" xfId="51597" xr:uid="{00000000-0005-0000-0000-0000B6A90000}"/>
    <cellStyle name="Normal 47 3 3 2 3 2 3" xfId="24024" xr:uid="{00000000-0005-0000-0000-0000B7A90000}"/>
    <cellStyle name="Normal 47 3 3 2 3 2 3 2" xfId="45661" xr:uid="{00000000-0005-0000-0000-0000B8A90000}"/>
    <cellStyle name="Normal 47 3 3 2 3 2 4" xfId="39679" xr:uid="{00000000-0005-0000-0000-0000B9A90000}"/>
    <cellStyle name="Normal 47 3 3 2 3 3" xfId="27009" xr:uid="{00000000-0005-0000-0000-0000BAA90000}"/>
    <cellStyle name="Normal 47 3 3 2 3 3 2" xfId="48623" xr:uid="{00000000-0005-0000-0000-0000BBA90000}"/>
    <cellStyle name="Normal 47 3 3 2 3 4" xfId="21042" xr:uid="{00000000-0005-0000-0000-0000BCA90000}"/>
    <cellStyle name="Normal 47 3 3 2 3 4 2" xfId="42684" xr:uid="{00000000-0005-0000-0000-0000BDA90000}"/>
    <cellStyle name="Normal 47 3 3 2 3 5" xfId="36676" xr:uid="{00000000-0005-0000-0000-0000BEA90000}"/>
    <cellStyle name="Normal 47 3 3 2 4" xfId="16073" xr:uid="{00000000-0005-0000-0000-0000BFA90000}"/>
    <cellStyle name="Normal 47 3 3 2 4 2" xfId="28043" xr:uid="{00000000-0005-0000-0000-0000C0A90000}"/>
    <cellStyle name="Normal 47 3 3 2 4 2 2" xfId="49649" xr:uid="{00000000-0005-0000-0000-0000C1A90000}"/>
    <cellStyle name="Normal 47 3 3 2 4 3" xfId="22076" xr:uid="{00000000-0005-0000-0000-0000C2A90000}"/>
    <cellStyle name="Normal 47 3 3 2 4 3 2" xfId="43713" xr:uid="{00000000-0005-0000-0000-0000C3A90000}"/>
    <cellStyle name="Normal 47 3 3 2 4 4" xfId="37728" xr:uid="{00000000-0005-0000-0000-0000C4A90000}"/>
    <cellStyle name="Normal 47 3 3 2 5" xfId="25061" xr:uid="{00000000-0005-0000-0000-0000C5A90000}"/>
    <cellStyle name="Normal 47 3 3 2 5 2" xfId="46678" xr:uid="{00000000-0005-0000-0000-0000C6A90000}"/>
    <cellStyle name="Normal 47 3 3 2 6" xfId="19094" xr:uid="{00000000-0005-0000-0000-0000C7A90000}"/>
    <cellStyle name="Normal 47 3 3 2 6 2" xfId="40736" xr:uid="{00000000-0005-0000-0000-0000C8A90000}"/>
    <cellStyle name="Normal 47 3 3 2 7" xfId="34722" xr:uid="{00000000-0005-0000-0000-0000C9A90000}"/>
    <cellStyle name="Normal 47 3 3 3" xfId="13286" xr:uid="{00000000-0005-0000-0000-0000CAA90000}"/>
    <cellStyle name="Normal 47 3 3 3 2" xfId="14285" xr:uid="{00000000-0005-0000-0000-0000CBA90000}"/>
    <cellStyle name="Normal 47 3 3 3 2 2" xfId="17370" xr:uid="{00000000-0005-0000-0000-0000CCA90000}"/>
    <cellStyle name="Normal 47 3 3 3 2 2 2" xfId="29339" xr:uid="{00000000-0005-0000-0000-0000CDA90000}"/>
    <cellStyle name="Normal 47 3 3 3 2 2 2 2" xfId="50945" xr:uid="{00000000-0005-0000-0000-0000CEA90000}"/>
    <cellStyle name="Normal 47 3 3 3 2 2 3" xfId="23372" xr:uid="{00000000-0005-0000-0000-0000CFA90000}"/>
    <cellStyle name="Normal 47 3 3 3 2 2 3 2" xfId="45009" xr:uid="{00000000-0005-0000-0000-0000D0A90000}"/>
    <cellStyle name="Normal 47 3 3 3 2 2 4" xfId="39025" xr:uid="{00000000-0005-0000-0000-0000D1A90000}"/>
    <cellStyle name="Normal 47 3 3 3 2 3" xfId="26357" xr:uid="{00000000-0005-0000-0000-0000D2A90000}"/>
    <cellStyle name="Normal 47 3 3 3 2 3 2" xfId="47971" xr:uid="{00000000-0005-0000-0000-0000D3A90000}"/>
    <cellStyle name="Normal 47 3 3 3 2 4" xfId="20390" xr:uid="{00000000-0005-0000-0000-0000D4A90000}"/>
    <cellStyle name="Normal 47 3 3 3 2 4 2" xfId="42032" xr:uid="{00000000-0005-0000-0000-0000D5A90000}"/>
    <cellStyle name="Normal 47 3 3 3 2 5" xfId="36022" xr:uid="{00000000-0005-0000-0000-0000D6A90000}"/>
    <cellStyle name="Normal 47 3 3 3 3" xfId="15259" xr:uid="{00000000-0005-0000-0000-0000D7A90000}"/>
    <cellStyle name="Normal 47 3 3 3 3 2" xfId="18344" xr:uid="{00000000-0005-0000-0000-0000D8A90000}"/>
    <cellStyle name="Normal 47 3 3 3 3 2 2" xfId="30311" xr:uid="{00000000-0005-0000-0000-0000D9A90000}"/>
    <cellStyle name="Normal 47 3 3 3 3 2 2 2" xfId="51917" xr:uid="{00000000-0005-0000-0000-0000DAA90000}"/>
    <cellStyle name="Normal 47 3 3 3 3 2 3" xfId="24344" xr:uid="{00000000-0005-0000-0000-0000DBA90000}"/>
    <cellStyle name="Normal 47 3 3 3 3 2 3 2" xfId="45981" xr:uid="{00000000-0005-0000-0000-0000DCA90000}"/>
    <cellStyle name="Normal 47 3 3 3 3 2 4" xfId="39999" xr:uid="{00000000-0005-0000-0000-0000DDA90000}"/>
    <cellStyle name="Normal 47 3 3 3 3 3" xfId="27329" xr:uid="{00000000-0005-0000-0000-0000DEA90000}"/>
    <cellStyle name="Normal 47 3 3 3 3 3 2" xfId="48943" xr:uid="{00000000-0005-0000-0000-0000DFA90000}"/>
    <cellStyle name="Normal 47 3 3 3 3 4" xfId="21362" xr:uid="{00000000-0005-0000-0000-0000E0A90000}"/>
    <cellStyle name="Normal 47 3 3 3 3 4 2" xfId="43004" xr:uid="{00000000-0005-0000-0000-0000E1A90000}"/>
    <cellStyle name="Normal 47 3 3 3 3 5" xfId="36996" xr:uid="{00000000-0005-0000-0000-0000E2A90000}"/>
    <cellStyle name="Normal 47 3 3 3 4" xfId="16393" xr:uid="{00000000-0005-0000-0000-0000E3A90000}"/>
    <cellStyle name="Normal 47 3 3 3 4 2" xfId="28363" xr:uid="{00000000-0005-0000-0000-0000E4A90000}"/>
    <cellStyle name="Normal 47 3 3 3 4 2 2" xfId="49969" xr:uid="{00000000-0005-0000-0000-0000E5A90000}"/>
    <cellStyle name="Normal 47 3 3 3 4 3" xfId="22396" xr:uid="{00000000-0005-0000-0000-0000E6A90000}"/>
    <cellStyle name="Normal 47 3 3 3 4 3 2" xfId="44033" xr:uid="{00000000-0005-0000-0000-0000E7A90000}"/>
    <cellStyle name="Normal 47 3 3 3 4 4" xfId="38048" xr:uid="{00000000-0005-0000-0000-0000E8A90000}"/>
    <cellStyle name="Normal 47 3 3 3 5" xfId="25381" xr:uid="{00000000-0005-0000-0000-0000E9A90000}"/>
    <cellStyle name="Normal 47 3 3 3 5 2" xfId="46998" xr:uid="{00000000-0005-0000-0000-0000EAA90000}"/>
    <cellStyle name="Normal 47 3 3 3 6" xfId="19414" xr:uid="{00000000-0005-0000-0000-0000EBA90000}"/>
    <cellStyle name="Normal 47 3 3 3 6 2" xfId="41056" xr:uid="{00000000-0005-0000-0000-0000ECA90000}"/>
    <cellStyle name="Normal 47 3 3 3 7" xfId="35042" xr:uid="{00000000-0005-0000-0000-0000EDA90000}"/>
    <cellStyle name="Normal 47 3 3 4" xfId="13644" xr:uid="{00000000-0005-0000-0000-0000EEA90000}"/>
    <cellStyle name="Normal 47 3 3 4 2" xfId="16730" xr:uid="{00000000-0005-0000-0000-0000EFA90000}"/>
    <cellStyle name="Normal 47 3 3 4 2 2" xfId="28699" xr:uid="{00000000-0005-0000-0000-0000F0A90000}"/>
    <cellStyle name="Normal 47 3 3 4 2 2 2" xfId="50305" xr:uid="{00000000-0005-0000-0000-0000F1A90000}"/>
    <cellStyle name="Normal 47 3 3 4 2 3" xfId="22732" xr:uid="{00000000-0005-0000-0000-0000F2A90000}"/>
    <cellStyle name="Normal 47 3 3 4 2 3 2" xfId="44369" xr:uid="{00000000-0005-0000-0000-0000F3A90000}"/>
    <cellStyle name="Normal 47 3 3 4 2 4" xfId="38385" xr:uid="{00000000-0005-0000-0000-0000F4A90000}"/>
    <cellStyle name="Normal 47 3 3 4 3" xfId="25717" xr:uid="{00000000-0005-0000-0000-0000F5A90000}"/>
    <cellStyle name="Normal 47 3 3 4 3 2" xfId="47331" xr:uid="{00000000-0005-0000-0000-0000F6A90000}"/>
    <cellStyle name="Normal 47 3 3 4 4" xfId="19750" xr:uid="{00000000-0005-0000-0000-0000F7A90000}"/>
    <cellStyle name="Normal 47 3 3 4 4 2" xfId="41392" xr:uid="{00000000-0005-0000-0000-0000F8A90000}"/>
    <cellStyle name="Normal 47 3 3 4 5" xfId="35381" xr:uid="{00000000-0005-0000-0000-0000F9A90000}"/>
    <cellStyle name="Normal 47 3 3 5" xfId="14618" xr:uid="{00000000-0005-0000-0000-0000FAA90000}"/>
    <cellStyle name="Normal 47 3 3 5 2" xfId="17703" xr:uid="{00000000-0005-0000-0000-0000FBA90000}"/>
    <cellStyle name="Normal 47 3 3 5 2 2" xfId="29671" xr:uid="{00000000-0005-0000-0000-0000FCA90000}"/>
    <cellStyle name="Normal 47 3 3 5 2 2 2" xfId="51277" xr:uid="{00000000-0005-0000-0000-0000FDA90000}"/>
    <cellStyle name="Normal 47 3 3 5 2 3" xfId="23704" xr:uid="{00000000-0005-0000-0000-0000FEA90000}"/>
    <cellStyle name="Normal 47 3 3 5 2 3 2" xfId="45341" xr:uid="{00000000-0005-0000-0000-0000FFA90000}"/>
    <cellStyle name="Normal 47 3 3 5 2 4" xfId="39358" xr:uid="{00000000-0005-0000-0000-000000AA0000}"/>
    <cellStyle name="Normal 47 3 3 5 3" xfId="26689" xr:uid="{00000000-0005-0000-0000-000001AA0000}"/>
    <cellStyle name="Normal 47 3 3 5 3 2" xfId="48303" xr:uid="{00000000-0005-0000-0000-000002AA0000}"/>
    <cellStyle name="Normal 47 3 3 5 4" xfId="20722" xr:uid="{00000000-0005-0000-0000-000003AA0000}"/>
    <cellStyle name="Normal 47 3 3 5 4 2" xfId="42364" xr:uid="{00000000-0005-0000-0000-000004AA0000}"/>
    <cellStyle name="Normal 47 3 3 5 5" xfId="36355" xr:uid="{00000000-0005-0000-0000-000005AA0000}"/>
    <cellStyle name="Normal 47 3 3 6" xfId="15731" xr:uid="{00000000-0005-0000-0000-000006AA0000}"/>
    <cellStyle name="Normal 47 3 3 6 2" xfId="27703" xr:uid="{00000000-0005-0000-0000-000007AA0000}"/>
    <cellStyle name="Normal 47 3 3 6 2 2" xfId="49309" xr:uid="{00000000-0005-0000-0000-000008AA0000}"/>
    <cellStyle name="Normal 47 3 3 6 3" xfId="21736" xr:uid="{00000000-0005-0000-0000-000009AA0000}"/>
    <cellStyle name="Normal 47 3 3 6 3 2" xfId="43373" xr:uid="{00000000-0005-0000-0000-00000AAA0000}"/>
    <cellStyle name="Normal 47 3 3 6 4" xfId="37386" xr:uid="{00000000-0005-0000-0000-00000BAA0000}"/>
    <cellStyle name="Normal 47 3 3 7" xfId="24718" xr:uid="{00000000-0005-0000-0000-00000CAA0000}"/>
    <cellStyle name="Normal 47 3 3 7 2" xfId="46338" xr:uid="{00000000-0005-0000-0000-00000DAA0000}"/>
    <cellStyle name="Normal 47 3 3 8" xfId="18751" xr:uid="{00000000-0005-0000-0000-00000EAA0000}"/>
    <cellStyle name="Normal 47 3 3 8 2" xfId="40393" xr:uid="{00000000-0005-0000-0000-00000FAA0000}"/>
    <cellStyle name="Normal 47 3 3 9" xfId="31451" xr:uid="{00000000-0005-0000-0000-000010AA0000}"/>
    <cellStyle name="Normal 47 3 4" xfId="7627" xr:uid="{00000000-0005-0000-0000-000011AA0000}"/>
    <cellStyle name="Normal 47 3 4 2" xfId="13052" xr:uid="{00000000-0005-0000-0000-000012AA0000}"/>
    <cellStyle name="Normal 47 3 4 2 2" xfId="14051" xr:uid="{00000000-0005-0000-0000-000013AA0000}"/>
    <cellStyle name="Normal 47 3 4 2 2 2" xfId="17136" xr:uid="{00000000-0005-0000-0000-000014AA0000}"/>
    <cellStyle name="Normal 47 3 4 2 2 2 2" xfId="29105" xr:uid="{00000000-0005-0000-0000-000015AA0000}"/>
    <cellStyle name="Normal 47 3 4 2 2 2 2 2" xfId="50711" xr:uid="{00000000-0005-0000-0000-000016AA0000}"/>
    <cellStyle name="Normal 47 3 4 2 2 2 3" xfId="23138" xr:uid="{00000000-0005-0000-0000-000017AA0000}"/>
    <cellStyle name="Normal 47 3 4 2 2 2 3 2" xfId="44775" xr:uid="{00000000-0005-0000-0000-000018AA0000}"/>
    <cellStyle name="Normal 47 3 4 2 2 2 4" xfId="38791" xr:uid="{00000000-0005-0000-0000-000019AA0000}"/>
    <cellStyle name="Normal 47 3 4 2 2 3" xfId="26123" xr:uid="{00000000-0005-0000-0000-00001AAA0000}"/>
    <cellStyle name="Normal 47 3 4 2 2 3 2" xfId="47737" xr:uid="{00000000-0005-0000-0000-00001BAA0000}"/>
    <cellStyle name="Normal 47 3 4 2 2 4" xfId="20156" xr:uid="{00000000-0005-0000-0000-00001CAA0000}"/>
    <cellStyle name="Normal 47 3 4 2 2 4 2" xfId="41798" xr:uid="{00000000-0005-0000-0000-00001DAA0000}"/>
    <cellStyle name="Normal 47 3 4 2 2 5" xfId="35788" xr:uid="{00000000-0005-0000-0000-00001EAA0000}"/>
    <cellStyle name="Normal 47 3 4 2 3" xfId="15025" xr:uid="{00000000-0005-0000-0000-00001FAA0000}"/>
    <cellStyle name="Normal 47 3 4 2 3 2" xfId="18110" xr:uid="{00000000-0005-0000-0000-000020AA0000}"/>
    <cellStyle name="Normal 47 3 4 2 3 2 2" xfId="30077" xr:uid="{00000000-0005-0000-0000-000021AA0000}"/>
    <cellStyle name="Normal 47 3 4 2 3 2 2 2" xfId="51683" xr:uid="{00000000-0005-0000-0000-000022AA0000}"/>
    <cellStyle name="Normal 47 3 4 2 3 2 3" xfId="24110" xr:uid="{00000000-0005-0000-0000-000023AA0000}"/>
    <cellStyle name="Normal 47 3 4 2 3 2 3 2" xfId="45747" xr:uid="{00000000-0005-0000-0000-000024AA0000}"/>
    <cellStyle name="Normal 47 3 4 2 3 2 4" xfId="39765" xr:uid="{00000000-0005-0000-0000-000025AA0000}"/>
    <cellStyle name="Normal 47 3 4 2 3 3" xfId="27095" xr:uid="{00000000-0005-0000-0000-000026AA0000}"/>
    <cellStyle name="Normal 47 3 4 2 3 3 2" xfId="48709" xr:uid="{00000000-0005-0000-0000-000027AA0000}"/>
    <cellStyle name="Normal 47 3 4 2 3 4" xfId="21128" xr:uid="{00000000-0005-0000-0000-000028AA0000}"/>
    <cellStyle name="Normal 47 3 4 2 3 4 2" xfId="42770" xr:uid="{00000000-0005-0000-0000-000029AA0000}"/>
    <cellStyle name="Normal 47 3 4 2 3 5" xfId="36762" xr:uid="{00000000-0005-0000-0000-00002AAA0000}"/>
    <cellStyle name="Normal 47 3 4 2 4" xfId="16159" xr:uid="{00000000-0005-0000-0000-00002BAA0000}"/>
    <cellStyle name="Normal 47 3 4 2 4 2" xfId="28129" xr:uid="{00000000-0005-0000-0000-00002CAA0000}"/>
    <cellStyle name="Normal 47 3 4 2 4 2 2" xfId="49735" xr:uid="{00000000-0005-0000-0000-00002DAA0000}"/>
    <cellStyle name="Normal 47 3 4 2 4 3" xfId="22162" xr:uid="{00000000-0005-0000-0000-00002EAA0000}"/>
    <cellStyle name="Normal 47 3 4 2 4 3 2" xfId="43799" xr:uid="{00000000-0005-0000-0000-00002FAA0000}"/>
    <cellStyle name="Normal 47 3 4 2 4 4" xfId="37814" xr:uid="{00000000-0005-0000-0000-000030AA0000}"/>
    <cellStyle name="Normal 47 3 4 2 5" xfId="25147" xr:uid="{00000000-0005-0000-0000-000031AA0000}"/>
    <cellStyle name="Normal 47 3 4 2 5 2" xfId="46764" xr:uid="{00000000-0005-0000-0000-000032AA0000}"/>
    <cellStyle name="Normal 47 3 4 2 6" xfId="19180" xr:uid="{00000000-0005-0000-0000-000033AA0000}"/>
    <cellStyle name="Normal 47 3 4 2 6 2" xfId="40822" xr:uid="{00000000-0005-0000-0000-000034AA0000}"/>
    <cellStyle name="Normal 47 3 4 2 7" xfId="34808" xr:uid="{00000000-0005-0000-0000-000035AA0000}"/>
    <cellStyle name="Normal 47 3 4 3" xfId="13372" xr:uid="{00000000-0005-0000-0000-000036AA0000}"/>
    <cellStyle name="Normal 47 3 4 3 2" xfId="14371" xr:uid="{00000000-0005-0000-0000-000037AA0000}"/>
    <cellStyle name="Normal 47 3 4 3 2 2" xfId="17456" xr:uid="{00000000-0005-0000-0000-000038AA0000}"/>
    <cellStyle name="Normal 47 3 4 3 2 2 2" xfId="29425" xr:uid="{00000000-0005-0000-0000-000039AA0000}"/>
    <cellStyle name="Normal 47 3 4 3 2 2 2 2" xfId="51031" xr:uid="{00000000-0005-0000-0000-00003AAA0000}"/>
    <cellStyle name="Normal 47 3 4 3 2 2 3" xfId="23458" xr:uid="{00000000-0005-0000-0000-00003BAA0000}"/>
    <cellStyle name="Normal 47 3 4 3 2 2 3 2" xfId="45095" xr:uid="{00000000-0005-0000-0000-00003CAA0000}"/>
    <cellStyle name="Normal 47 3 4 3 2 2 4" xfId="39111" xr:uid="{00000000-0005-0000-0000-00003DAA0000}"/>
    <cellStyle name="Normal 47 3 4 3 2 3" xfId="26443" xr:uid="{00000000-0005-0000-0000-00003EAA0000}"/>
    <cellStyle name="Normal 47 3 4 3 2 3 2" xfId="48057" xr:uid="{00000000-0005-0000-0000-00003FAA0000}"/>
    <cellStyle name="Normal 47 3 4 3 2 4" xfId="20476" xr:uid="{00000000-0005-0000-0000-000040AA0000}"/>
    <cellStyle name="Normal 47 3 4 3 2 4 2" xfId="42118" xr:uid="{00000000-0005-0000-0000-000041AA0000}"/>
    <cellStyle name="Normal 47 3 4 3 2 5" xfId="36108" xr:uid="{00000000-0005-0000-0000-000042AA0000}"/>
    <cellStyle name="Normal 47 3 4 3 3" xfId="15345" xr:uid="{00000000-0005-0000-0000-000043AA0000}"/>
    <cellStyle name="Normal 47 3 4 3 3 2" xfId="18430" xr:uid="{00000000-0005-0000-0000-000044AA0000}"/>
    <cellStyle name="Normal 47 3 4 3 3 2 2" xfId="30397" xr:uid="{00000000-0005-0000-0000-000045AA0000}"/>
    <cellStyle name="Normal 47 3 4 3 3 2 2 2" xfId="52003" xr:uid="{00000000-0005-0000-0000-000046AA0000}"/>
    <cellStyle name="Normal 47 3 4 3 3 2 3" xfId="24430" xr:uid="{00000000-0005-0000-0000-000047AA0000}"/>
    <cellStyle name="Normal 47 3 4 3 3 2 3 2" xfId="46067" xr:uid="{00000000-0005-0000-0000-000048AA0000}"/>
    <cellStyle name="Normal 47 3 4 3 3 2 4" xfId="40085" xr:uid="{00000000-0005-0000-0000-000049AA0000}"/>
    <cellStyle name="Normal 47 3 4 3 3 3" xfId="27415" xr:uid="{00000000-0005-0000-0000-00004AAA0000}"/>
    <cellStyle name="Normal 47 3 4 3 3 3 2" xfId="49029" xr:uid="{00000000-0005-0000-0000-00004BAA0000}"/>
    <cellStyle name="Normal 47 3 4 3 3 4" xfId="21448" xr:uid="{00000000-0005-0000-0000-00004CAA0000}"/>
    <cellStyle name="Normal 47 3 4 3 3 4 2" xfId="43090" xr:uid="{00000000-0005-0000-0000-00004DAA0000}"/>
    <cellStyle name="Normal 47 3 4 3 3 5" xfId="37082" xr:uid="{00000000-0005-0000-0000-00004EAA0000}"/>
    <cellStyle name="Normal 47 3 4 3 4" xfId="16479" xr:uid="{00000000-0005-0000-0000-00004FAA0000}"/>
    <cellStyle name="Normal 47 3 4 3 4 2" xfId="28449" xr:uid="{00000000-0005-0000-0000-000050AA0000}"/>
    <cellStyle name="Normal 47 3 4 3 4 2 2" xfId="50055" xr:uid="{00000000-0005-0000-0000-000051AA0000}"/>
    <cellStyle name="Normal 47 3 4 3 4 3" xfId="22482" xr:uid="{00000000-0005-0000-0000-000052AA0000}"/>
    <cellStyle name="Normal 47 3 4 3 4 3 2" xfId="44119" xr:uid="{00000000-0005-0000-0000-000053AA0000}"/>
    <cellStyle name="Normal 47 3 4 3 4 4" xfId="38134" xr:uid="{00000000-0005-0000-0000-000054AA0000}"/>
    <cellStyle name="Normal 47 3 4 3 5" xfId="25467" xr:uid="{00000000-0005-0000-0000-000055AA0000}"/>
    <cellStyle name="Normal 47 3 4 3 5 2" xfId="47084" xr:uid="{00000000-0005-0000-0000-000056AA0000}"/>
    <cellStyle name="Normal 47 3 4 3 6" xfId="19500" xr:uid="{00000000-0005-0000-0000-000057AA0000}"/>
    <cellStyle name="Normal 47 3 4 3 6 2" xfId="41142" xr:uid="{00000000-0005-0000-0000-000058AA0000}"/>
    <cellStyle name="Normal 47 3 4 3 7" xfId="35128" xr:uid="{00000000-0005-0000-0000-000059AA0000}"/>
    <cellStyle name="Normal 47 3 4 4" xfId="13730" xr:uid="{00000000-0005-0000-0000-00005AAA0000}"/>
    <cellStyle name="Normal 47 3 4 4 2" xfId="16816" xr:uid="{00000000-0005-0000-0000-00005BAA0000}"/>
    <cellStyle name="Normal 47 3 4 4 2 2" xfId="28785" xr:uid="{00000000-0005-0000-0000-00005CAA0000}"/>
    <cellStyle name="Normal 47 3 4 4 2 2 2" xfId="50391" xr:uid="{00000000-0005-0000-0000-00005DAA0000}"/>
    <cellStyle name="Normal 47 3 4 4 2 3" xfId="22818" xr:uid="{00000000-0005-0000-0000-00005EAA0000}"/>
    <cellStyle name="Normal 47 3 4 4 2 3 2" xfId="44455" xr:uid="{00000000-0005-0000-0000-00005FAA0000}"/>
    <cellStyle name="Normal 47 3 4 4 2 4" xfId="38471" xr:uid="{00000000-0005-0000-0000-000060AA0000}"/>
    <cellStyle name="Normal 47 3 4 4 3" xfId="25803" xr:uid="{00000000-0005-0000-0000-000061AA0000}"/>
    <cellStyle name="Normal 47 3 4 4 3 2" xfId="47417" xr:uid="{00000000-0005-0000-0000-000062AA0000}"/>
    <cellStyle name="Normal 47 3 4 4 4" xfId="19836" xr:uid="{00000000-0005-0000-0000-000063AA0000}"/>
    <cellStyle name="Normal 47 3 4 4 4 2" xfId="41478" xr:uid="{00000000-0005-0000-0000-000064AA0000}"/>
    <cellStyle name="Normal 47 3 4 4 5" xfId="35467" xr:uid="{00000000-0005-0000-0000-000065AA0000}"/>
    <cellStyle name="Normal 47 3 4 5" xfId="14704" xr:uid="{00000000-0005-0000-0000-000066AA0000}"/>
    <cellStyle name="Normal 47 3 4 5 2" xfId="17789" xr:uid="{00000000-0005-0000-0000-000067AA0000}"/>
    <cellStyle name="Normal 47 3 4 5 2 2" xfId="29757" xr:uid="{00000000-0005-0000-0000-000068AA0000}"/>
    <cellStyle name="Normal 47 3 4 5 2 2 2" xfId="51363" xr:uid="{00000000-0005-0000-0000-000069AA0000}"/>
    <cellStyle name="Normal 47 3 4 5 2 3" xfId="23790" xr:uid="{00000000-0005-0000-0000-00006AAA0000}"/>
    <cellStyle name="Normal 47 3 4 5 2 3 2" xfId="45427" xr:uid="{00000000-0005-0000-0000-00006BAA0000}"/>
    <cellStyle name="Normal 47 3 4 5 2 4" xfId="39444" xr:uid="{00000000-0005-0000-0000-00006CAA0000}"/>
    <cellStyle name="Normal 47 3 4 5 3" xfId="26775" xr:uid="{00000000-0005-0000-0000-00006DAA0000}"/>
    <cellStyle name="Normal 47 3 4 5 3 2" xfId="48389" xr:uid="{00000000-0005-0000-0000-00006EAA0000}"/>
    <cellStyle name="Normal 47 3 4 5 4" xfId="20808" xr:uid="{00000000-0005-0000-0000-00006FAA0000}"/>
    <cellStyle name="Normal 47 3 4 5 4 2" xfId="42450" xr:uid="{00000000-0005-0000-0000-000070AA0000}"/>
    <cellStyle name="Normal 47 3 4 5 5" xfId="36441" xr:uid="{00000000-0005-0000-0000-000071AA0000}"/>
    <cellStyle name="Normal 47 3 4 6" xfId="15817" xr:uid="{00000000-0005-0000-0000-000072AA0000}"/>
    <cellStyle name="Normal 47 3 4 6 2" xfId="27789" xr:uid="{00000000-0005-0000-0000-000073AA0000}"/>
    <cellStyle name="Normal 47 3 4 6 2 2" xfId="49395" xr:uid="{00000000-0005-0000-0000-000074AA0000}"/>
    <cellStyle name="Normal 47 3 4 6 3" xfId="21822" xr:uid="{00000000-0005-0000-0000-000075AA0000}"/>
    <cellStyle name="Normal 47 3 4 6 3 2" xfId="43459" xr:uid="{00000000-0005-0000-0000-000076AA0000}"/>
    <cellStyle name="Normal 47 3 4 6 4" xfId="37472" xr:uid="{00000000-0005-0000-0000-000077AA0000}"/>
    <cellStyle name="Normal 47 3 4 7" xfId="24804" xr:uid="{00000000-0005-0000-0000-000078AA0000}"/>
    <cellStyle name="Normal 47 3 4 7 2" xfId="46424" xr:uid="{00000000-0005-0000-0000-000079AA0000}"/>
    <cellStyle name="Normal 47 3 4 8" xfId="18837" xr:uid="{00000000-0005-0000-0000-00007AAA0000}"/>
    <cellStyle name="Normal 47 3 4 8 2" xfId="40479" xr:uid="{00000000-0005-0000-0000-00007BAA0000}"/>
    <cellStyle name="Normal 47 3 4 9" xfId="31719" xr:uid="{00000000-0005-0000-0000-00007CAA0000}"/>
    <cellStyle name="Normal 47 3 5" xfId="8237" xr:uid="{00000000-0005-0000-0000-00007DAA0000}"/>
    <cellStyle name="Normal 47 3 5 2" xfId="13136" xr:uid="{00000000-0005-0000-0000-00007EAA0000}"/>
    <cellStyle name="Normal 47 3 5 2 2" xfId="14135" xr:uid="{00000000-0005-0000-0000-00007FAA0000}"/>
    <cellStyle name="Normal 47 3 5 2 2 2" xfId="17220" xr:uid="{00000000-0005-0000-0000-000080AA0000}"/>
    <cellStyle name="Normal 47 3 5 2 2 2 2" xfId="29189" xr:uid="{00000000-0005-0000-0000-000081AA0000}"/>
    <cellStyle name="Normal 47 3 5 2 2 2 2 2" xfId="50795" xr:uid="{00000000-0005-0000-0000-000082AA0000}"/>
    <cellStyle name="Normal 47 3 5 2 2 2 3" xfId="23222" xr:uid="{00000000-0005-0000-0000-000083AA0000}"/>
    <cellStyle name="Normal 47 3 5 2 2 2 3 2" xfId="44859" xr:uid="{00000000-0005-0000-0000-000084AA0000}"/>
    <cellStyle name="Normal 47 3 5 2 2 2 4" xfId="38875" xr:uid="{00000000-0005-0000-0000-000085AA0000}"/>
    <cellStyle name="Normal 47 3 5 2 2 3" xfId="26207" xr:uid="{00000000-0005-0000-0000-000086AA0000}"/>
    <cellStyle name="Normal 47 3 5 2 2 3 2" xfId="47821" xr:uid="{00000000-0005-0000-0000-000087AA0000}"/>
    <cellStyle name="Normal 47 3 5 2 2 4" xfId="20240" xr:uid="{00000000-0005-0000-0000-000088AA0000}"/>
    <cellStyle name="Normal 47 3 5 2 2 4 2" xfId="41882" xr:uid="{00000000-0005-0000-0000-000089AA0000}"/>
    <cellStyle name="Normal 47 3 5 2 2 5" xfId="35872" xr:uid="{00000000-0005-0000-0000-00008AAA0000}"/>
    <cellStyle name="Normal 47 3 5 2 3" xfId="15109" xr:uid="{00000000-0005-0000-0000-00008BAA0000}"/>
    <cellStyle name="Normal 47 3 5 2 3 2" xfId="18194" xr:uid="{00000000-0005-0000-0000-00008CAA0000}"/>
    <cellStyle name="Normal 47 3 5 2 3 2 2" xfId="30161" xr:uid="{00000000-0005-0000-0000-00008DAA0000}"/>
    <cellStyle name="Normal 47 3 5 2 3 2 2 2" xfId="51767" xr:uid="{00000000-0005-0000-0000-00008EAA0000}"/>
    <cellStyle name="Normal 47 3 5 2 3 2 3" xfId="24194" xr:uid="{00000000-0005-0000-0000-00008FAA0000}"/>
    <cellStyle name="Normal 47 3 5 2 3 2 3 2" xfId="45831" xr:uid="{00000000-0005-0000-0000-000090AA0000}"/>
    <cellStyle name="Normal 47 3 5 2 3 2 4" xfId="39849" xr:uid="{00000000-0005-0000-0000-000091AA0000}"/>
    <cellStyle name="Normal 47 3 5 2 3 3" xfId="27179" xr:uid="{00000000-0005-0000-0000-000092AA0000}"/>
    <cellStyle name="Normal 47 3 5 2 3 3 2" xfId="48793" xr:uid="{00000000-0005-0000-0000-000093AA0000}"/>
    <cellStyle name="Normal 47 3 5 2 3 4" xfId="21212" xr:uid="{00000000-0005-0000-0000-000094AA0000}"/>
    <cellStyle name="Normal 47 3 5 2 3 4 2" xfId="42854" xr:uid="{00000000-0005-0000-0000-000095AA0000}"/>
    <cellStyle name="Normal 47 3 5 2 3 5" xfId="36846" xr:uid="{00000000-0005-0000-0000-000096AA0000}"/>
    <cellStyle name="Normal 47 3 5 2 4" xfId="16243" xr:uid="{00000000-0005-0000-0000-000097AA0000}"/>
    <cellStyle name="Normal 47 3 5 2 4 2" xfId="28213" xr:uid="{00000000-0005-0000-0000-000098AA0000}"/>
    <cellStyle name="Normal 47 3 5 2 4 2 2" xfId="49819" xr:uid="{00000000-0005-0000-0000-000099AA0000}"/>
    <cellStyle name="Normal 47 3 5 2 4 3" xfId="22246" xr:uid="{00000000-0005-0000-0000-00009AAA0000}"/>
    <cellStyle name="Normal 47 3 5 2 4 3 2" xfId="43883" xr:uid="{00000000-0005-0000-0000-00009BAA0000}"/>
    <cellStyle name="Normal 47 3 5 2 4 4" xfId="37898" xr:uid="{00000000-0005-0000-0000-00009CAA0000}"/>
    <cellStyle name="Normal 47 3 5 2 5" xfId="25231" xr:uid="{00000000-0005-0000-0000-00009DAA0000}"/>
    <cellStyle name="Normal 47 3 5 2 5 2" xfId="46848" xr:uid="{00000000-0005-0000-0000-00009EAA0000}"/>
    <cellStyle name="Normal 47 3 5 2 6" xfId="19264" xr:uid="{00000000-0005-0000-0000-00009FAA0000}"/>
    <cellStyle name="Normal 47 3 5 2 6 2" xfId="40906" xr:uid="{00000000-0005-0000-0000-0000A0AA0000}"/>
    <cellStyle name="Normal 47 3 5 2 7" xfId="34892" xr:uid="{00000000-0005-0000-0000-0000A1AA0000}"/>
    <cellStyle name="Normal 47 3 5 3" xfId="13456" xr:uid="{00000000-0005-0000-0000-0000A2AA0000}"/>
    <cellStyle name="Normal 47 3 5 3 2" xfId="14455" xr:uid="{00000000-0005-0000-0000-0000A3AA0000}"/>
    <cellStyle name="Normal 47 3 5 3 2 2" xfId="17540" xr:uid="{00000000-0005-0000-0000-0000A4AA0000}"/>
    <cellStyle name="Normal 47 3 5 3 2 2 2" xfId="29509" xr:uid="{00000000-0005-0000-0000-0000A5AA0000}"/>
    <cellStyle name="Normal 47 3 5 3 2 2 2 2" xfId="51115" xr:uid="{00000000-0005-0000-0000-0000A6AA0000}"/>
    <cellStyle name="Normal 47 3 5 3 2 2 3" xfId="23542" xr:uid="{00000000-0005-0000-0000-0000A7AA0000}"/>
    <cellStyle name="Normal 47 3 5 3 2 2 3 2" xfId="45179" xr:uid="{00000000-0005-0000-0000-0000A8AA0000}"/>
    <cellStyle name="Normal 47 3 5 3 2 2 4" xfId="39195" xr:uid="{00000000-0005-0000-0000-0000A9AA0000}"/>
    <cellStyle name="Normal 47 3 5 3 2 3" xfId="26527" xr:uid="{00000000-0005-0000-0000-0000AAAA0000}"/>
    <cellStyle name="Normal 47 3 5 3 2 3 2" xfId="48141" xr:uid="{00000000-0005-0000-0000-0000ABAA0000}"/>
    <cellStyle name="Normal 47 3 5 3 2 4" xfId="20560" xr:uid="{00000000-0005-0000-0000-0000ACAA0000}"/>
    <cellStyle name="Normal 47 3 5 3 2 4 2" xfId="42202" xr:uid="{00000000-0005-0000-0000-0000ADAA0000}"/>
    <cellStyle name="Normal 47 3 5 3 2 5" xfId="36192" xr:uid="{00000000-0005-0000-0000-0000AEAA0000}"/>
    <cellStyle name="Normal 47 3 5 3 3" xfId="15429" xr:uid="{00000000-0005-0000-0000-0000AFAA0000}"/>
    <cellStyle name="Normal 47 3 5 3 3 2" xfId="18514" xr:uid="{00000000-0005-0000-0000-0000B0AA0000}"/>
    <cellStyle name="Normal 47 3 5 3 3 2 2" xfId="30481" xr:uid="{00000000-0005-0000-0000-0000B1AA0000}"/>
    <cellStyle name="Normal 47 3 5 3 3 2 2 2" xfId="52087" xr:uid="{00000000-0005-0000-0000-0000B2AA0000}"/>
    <cellStyle name="Normal 47 3 5 3 3 2 3" xfId="24514" xr:uid="{00000000-0005-0000-0000-0000B3AA0000}"/>
    <cellStyle name="Normal 47 3 5 3 3 2 3 2" xfId="46151" xr:uid="{00000000-0005-0000-0000-0000B4AA0000}"/>
    <cellStyle name="Normal 47 3 5 3 3 2 4" xfId="40169" xr:uid="{00000000-0005-0000-0000-0000B5AA0000}"/>
    <cellStyle name="Normal 47 3 5 3 3 3" xfId="27499" xr:uid="{00000000-0005-0000-0000-0000B6AA0000}"/>
    <cellStyle name="Normal 47 3 5 3 3 3 2" xfId="49113" xr:uid="{00000000-0005-0000-0000-0000B7AA0000}"/>
    <cellStyle name="Normal 47 3 5 3 3 4" xfId="21532" xr:uid="{00000000-0005-0000-0000-0000B8AA0000}"/>
    <cellStyle name="Normal 47 3 5 3 3 4 2" xfId="43174" xr:uid="{00000000-0005-0000-0000-0000B9AA0000}"/>
    <cellStyle name="Normal 47 3 5 3 3 5" xfId="37166" xr:uid="{00000000-0005-0000-0000-0000BAAA0000}"/>
    <cellStyle name="Normal 47 3 5 3 4" xfId="16563" xr:uid="{00000000-0005-0000-0000-0000BBAA0000}"/>
    <cellStyle name="Normal 47 3 5 3 4 2" xfId="28533" xr:uid="{00000000-0005-0000-0000-0000BCAA0000}"/>
    <cellStyle name="Normal 47 3 5 3 4 2 2" xfId="50139" xr:uid="{00000000-0005-0000-0000-0000BDAA0000}"/>
    <cellStyle name="Normal 47 3 5 3 4 3" xfId="22566" xr:uid="{00000000-0005-0000-0000-0000BEAA0000}"/>
    <cellStyle name="Normal 47 3 5 3 4 3 2" xfId="44203" xr:uid="{00000000-0005-0000-0000-0000BFAA0000}"/>
    <cellStyle name="Normal 47 3 5 3 4 4" xfId="38218" xr:uid="{00000000-0005-0000-0000-0000C0AA0000}"/>
    <cellStyle name="Normal 47 3 5 3 5" xfId="25551" xr:uid="{00000000-0005-0000-0000-0000C1AA0000}"/>
    <cellStyle name="Normal 47 3 5 3 5 2" xfId="47168" xr:uid="{00000000-0005-0000-0000-0000C2AA0000}"/>
    <cellStyle name="Normal 47 3 5 3 6" xfId="19584" xr:uid="{00000000-0005-0000-0000-0000C3AA0000}"/>
    <cellStyle name="Normal 47 3 5 3 6 2" xfId="41226" xr:uid="{00000000-0005-0000-0000-0000C4AA0000}"/>
    <cellStyle name="Normal 47 3 5 3 7" xfId="35212" xr:uid="{00000000-0005-0000-0000-0000C5AA0000}"/>
    <cellStyle name="Normal 47 3 5 4" xfId="13814" xr:uid="{00000000-0005-0000-0000-0000C6AA0000}"/>
    <cellStyle name="Normal 47 3 5 4 2" xfId="16900" xr:uid="{00000000-0005-0000-0000-0000C7AA0000}"/>
    <cellStyle name="Normal 47 3 5 4 2 2" xfId="28869" xr:uid="{00000000-0005-0000-0000-0000C8AA0000}"/>
    <cellStyle name="Normal 47 3 5 4 2 2 2" xfId="50475" xr:uid="{00000000-0005-0000-0000-0000C9AA0000}"/>
    <cellStyle name="Normal 47 3 5 4 2 3" xfId="22902" xr:uid="{00000000-0005-0000-0000-0000CAAA0000}"/>
    <cellStyle name="Normal 47 3 5 4 2 3 2" xfId="44539" xr:uid="{00000000-0005-0000-0000-0000CBAA0000}"/>
    <cellStyle name="Normal 47 3 5 4 2 4" xfId="38555" xr:uid="{00000000-0005-0000-0000-0000CCAA0000}"/>
    <cellStyle name="Normal 47 3 5 4 3" xfId="25887" xr:uid="{00000000-0005-0000-0000-0000CDAA0000}"/>
    <cellStyle name="Normal 47 3 5 4 3 2" xfId="47501" xr:uid="{00000000-0005-0000-0000-0000CEAA0000}"/>
    <cellStyle name="Normal 47 3 5 4 4" xfId="19920" xr:uid="{00000000-0005-0000-0000-0000CFAA0000}"/>
    <cellStyle name="Normal 47 3 5 4 4 2" xfId="41562" xr:uid="{00000000-0005-0000-0000-0000D0AA0000}"/>
    <cellStyle name="Normal 47 3 5 4 5" xfId="35551" xr:uid="{00000000-0005-0000-0000-0000D1AA0000}"/>
    <cellStyle name="Normal 47 3 5 5" xfId="14788" xr:uid="{00000000-0005-0000-0000-0000D2AA0000}"/>
    <cellStyle name="Normal 47 3 5 5 2" xfId="17873" xr:uid="{00000000-0005-0000-0000-0000D3AA0000}"/>
    <cellStyle name="Normal 47 3 5 5 2 2" xfId="29841" xr:uid="{00000000-0005-0000-0000-0000D4AA0000}"/>
    <cellStyle name="Normal 47 3 5 5 2 2 2" xfId="51447" xr:uid="{00000000-0005-0000-0000-0000D5AA0000}"/>
    <cellStyle name="Normal 47 3 5 5 2 3" xfId="23874" xr:uid="{00000000-0005-0000-0000-0000D6AA0000}"/>
    <cellStyle name="Normal 47 3 5 5 2 3 2" xfId="45511" xr:uid="{00000000-0005-0000-0000-0000D7AA0000}"/>
    <cellStyle name="Normal 47 3 5 5 2 4" xfId="39528" xr:uid="{00000000-0005-0000-0000-0000D8AA0000}"/>
    <cellStyle name="Normal 47 3 5 5 3" xfId="26859" xr:uid="{00000000-0005-0000-0000-0000D9AA0000}"/>
    <cellStyle name="Normal 47 3 5 5 3 2" xfId="48473" xr:uid="{00000000-0005-0000-0000-0000DAAA0000}"/>
    <cellStyle name="Normal 47 3 5 5 4" xfId="20892" xr:uid="{00000000-0005-0000-0000-0000DBAA0000}"/>
    <cellStyle name="Normal 47 3 5 5 4 2" xfId="42534" xr:uid="{00000000-0005-0000-0000-0000DCAA0000}"/>
    <cellStyle name="Normal 47 3 5 5 5" xfId="36525" xr:uid="{00000000-0005-0000-0000-0000DDAA0000}"/>
    <cellStyle name="Normal 47 3 5 6" xfId="15901" xr:uid="{00000000-0005-0000-0000-0000DEAA0000}"/>
    <cellStyle name="Normal 47 3 5 6 2" xfId="27873" xr:uid="{00000000-0005-0000-0000-0000DFAA0000}"/>
    <cellStyle name="Normal 47 3 5 6 2 2" xfId="49479" xr:uid="{00000000-0005-0000-0000-0000E0AA0000}"/>
    <cellStyle name="Normal 47 3 5 6 3" xfId="21906" xr:uid="{00000000-0005-0000-0000-0000E1AA0000}"/>
    <cellStyle name="Normal 47 3 5 6 3 2" xfId="43543" xr:uid="{00000000-0005-0000-0000-0000E2AA0000}"/>
    <cellStyle name="Normal 47 3 5 6 4" xfId="37556" xr:uid="{00000000-0005-0000-0000-0000E3AA0000}"/>
    <cellStyle name="Normal 47 3 5 7" xfId="24888" xr:uid="{00000000-0005-0000-0000-0000E4AA0000}"/>
    <cellStyle name="Normal 47 3 5 7 2" xfId="46508" xr:uid="{00000000-0005-0000-0000-0000E5AA0000}"/>
    <cellStyle name="Normal 47 3 5 8" xfId="18921" xr:uid="{00000000-0005-0000-0000-0000E6AA0000}"/>
    <cellStyle name="Normal 47 3 5 8 2" xfId="40563" xr:uid="{00000000-0005-0000-0000-0000E7AA0000}"/>
    <cellStyle name="Normal 47 3 5 9" xfId="31891" xr:uid="{00000000-0005-0000-0000-0000E8AA0000}"/>
    <cellStyle name="Normal 47 3 6" xfId="7801" xr:uid="{00000000-0005-0000-0000-0000E9AA0000}"/>
    <cellStyle name="Normal 47 3 6 2" xfId="13065" xr:uid="{00000000-0005-0000-0000-0000EAAA0000}"/>
    <cellStyle name="Normal 47 3 6 2 2" xfId="14064" xr:uid="{00000000-0005-0000-0000-0000EBAA0000}"/>
    <cellStyle name="Normal 47 3 6 2 2 2" xfId="17149" xr:uid="{00000000-0005-0000-0000-0000ECAA0000}"/>
    <cellStyle name="Normal 47 3 6 2 2 2 2" xfId="29118" xr:uid="{00000000-0005-0000-0000-0000EDAA0000}"/>
    <cellStyle name="Normal 47 3 6 2 2 2 2 2" xfId="50724" xr:uid="{00000000-0005-0000-0000-0000EEAA0000}"/>
    <cellStyle name="Normal 47 3 6 2 2 2 3" xfId="23151" xr:uid="{00000000-0005-0000-0000-0000EFAA0000}"/>
    <cellStyle name="Normal 47 3 6 2 2 2 3 2" xfId="44788" xr:uid="{00000000-0005-0000-0000-0000F0AA0000}"/>
    <cellStyle name="Normal 47 3 6 2 2 2 4" xfId="38804" xr:uid="{00000000-0005-0000-0000-0000F1AA0000}"/>
    <cellStyle name="Normal 47 3 6 2 2 3" xfId="26136" xr:uid="{00000000-0005-0000-0000-0000F2AA0000}"/>
    <cellStyle name="Normal 47 3 6 2 2 3 2" xfId="47750" xr:uid="{00000000-0005-0000-0000-0000F3AA0000}"/>
    <cellStyle name="Normal 47 3 6 2 2 4" xfId="20169" xr:uid="{00000000-0005-0000-0000-0000F4AA0000}"/>
    <cellStyle name="Normal 47 3 6 2 2 4 2" xfId="41811" xr:uid="{00000000-0005-0000-0000-0000F5AA0000}"/>
    <cellStyle name="Normal 47 3 6 2 2 5" xfId="35801" xr:uid="{00000000-0005-0000-0000-0000F6AA0000}"/>
    <cellStyle name="Normal 47 3 6 2 3" xfId="15038" xr:uid="{00000000-0005-0000-0000-0000F7AA0000}"/>
    <cellStyle name="Normal 47 3 6 2 3 2" xfId="18123" xr:uid="{00000000-0005-0000-0000-0000F8AA0000}"/>
    <cellStyle name="Normal 47 3 6 2 3 2 2" xfId="30090" xr:uid="{00000000-0005-0000-0000-0000F9AA0000}"/>
    <cellStyle name="Normal 47 3 6 2 3 2 2 2" xfId="51696" xr:uid="{00000000-0005-0000-0000-0000FAAA0000}"/>
    <cellStyle name="Normal 47 3 6 2 3 2 3" xfId="24123" xr:uid="{00000000-0005-0000-0000-0000FBAA0000}"/>
    <cellStyle name="Normal 47 3 6 2 3 2 3 2" xfId="45760" xr:uid="{00000000-0005-0000-0000-0000FCAA0000}"/>
    <cellStyle name="Normal 47 3 6 2 3 2 4" xfId="39778" xr:uid="{00000000-0005-0000-0000-0000FDAA0000}"/>
    <cellStyle name="Normal 47 3 6 2 3 3" xfId="27108" xr:uid="{00000000-0005-0000-0000-0000FEAA0000}"/>
    <cellStyle name="Normal 47 3 6 2 3 3 2" xfId="48722" xr:uid="{00000000-0005-0000-0000-0000FFAA0000}"/>
    <cellStyle name="Normal 47 3 6 2 3 4" xfId="21141" xr:uid="{00000000-0005-0000-0000-000000AB0000}"/>
    <cellStyle name="Normal 47 3 6 2 3 4 2" xfId="42783" xr:uid="{00000000-0005-0000-0000-000001AB0000}"/>
    <cellStyle name="Normal 47 3 6 2 3 5" xfId="36775" xr:uid="{00000000-0005-0000-0000-000002AB0000}"/>
    <cellStyle name="Normal 47 3 6 2 4" xfId="16172" xr:uid="{00000000-0005-0000-0000-000003AB0000}"/>
    <cellStyle name="Normal 47 3 6 2 4 2" xfId="28142" xr:uid="{00000000-0005-0000-0000-000004AB0000}"/>
    <cellStyle name="Normal 47 3 6 2 4 2 2" xfId="49748" xr:uid="{00000000-0005-0000-0000-000005AB0000}"/>
    <cellStyle name="Normal 47 3 6 2 4 3" xfId="22175" xr:uid="{00000000-0005-0000-0000-000006AB0000}"/>
    <cellStyle name="Normal 47 3 6 2 4 3 2" xfId="43812" xr:uid="{00000000-0005-0000-0000-000007AB0000}"/>
    <cellStyle name="Normal 47 3 6 2 4 4" xfId="37827" xr:uid="{00000000-0005-0000-0000-000008AB0000}"/>
    <cellStyle name="Normal 47 3 6 2 5" xfId="25160" xr:uid="{00000000-0005-0000-0000-000009AB0000}"/>
    <cellStyle name="Normal 47 3 6 2 5 2" xfId="46777" xr:uid="{00000000-0005-0000-0000-00000AAB0000}"/>
    <cellStyle name="Normal 47 3 6 2 6" xfId="19193" xr:uid="{00000000-0005-0000-0000-00000BAB0000}"/>
    <cellStyle name="Normal 47 3 6 2 6 2" xfId="40835" xr:uid="{00000000-0005-0000-0000-00000CAB0000}"/>
    <cellStyle name="Normal 47 3 6 2 7" xfId="34821" xr:uid="{00000000-0005-0000-0000-00000DAB0000}"/>
    <cellStyle name="Normal 47 3 6 3" xfId="13385" xr:uid="{00000000-0005-0000-0000-00000EAB0000}"/>
    <cellStyle name="Normal 47 3 6 3 2" xfId="14384" xr:uid="{00000000-0005-0000-0000-00000FAB0000}"/>
    <cellStyle name="Normal 47 3 6 3 2 2" xfId="17469" xr:uid="{00000000-0005-0000-0000-000010AB0000}"/>
    <cellStyle name="Normal 47 3 6 3 2 2 2" xfId="29438" xr:uid="{00000000-0005-0000-0000-000011AB0000}"/>
    <cellStyle name="Normal 47 3 6 3 2 2 2 2" xfId="51044" xr:uid="{00000000-0005-0000-0000-000012AB0000}"/>
    <cellStyle name="Normal 47 3 6 3 2 2 3" xfId="23471" xr:uid="{00000000-0005-0000-0000-000013AB0000}"/>
    <cellStyle name="Normal 47 3 6 3 2 2 3 2" xfId="45108" xr:uid="{00000000-0005-0000-0000-000014AB0000}"/>
    <cellStyle name="Normal 47 3 6 3 2 2 4" xfId="39124" xr:uid="{00000000-0005-0000-0000-000015AB0000}"/>
    <cellStyle name="Normal 47 3 6 3 2 3" xfId="26456" xr:uid="{00000000-0005-0000-0000-000016AB0000}"/>
    <cellStyle name="Normal 47 3 6 3 2 3 2" xfId="48070" xr:uid="{00000000-0005-0000-0000-000017AB0000}"/>
    <cellStyle name="Normal 47 3 6 3 2 4" xfId="20489" xr:uid="{00000000-0005-0000-0000-000018AB0000}"/>
    <cellStyle name="Normal 47 3 6 3 2 4 2" xfId="42131" xr:uid="{00000000-0005-0000-0000-000019AB0000}"/>
    <cellStyle name="Normal 47 3 6 3 2 5" xfId="36121" xr:uid="{00000000-0005-0000-0000-00001AAB0000}"/>
    <cellStyle name="Normal 47 3 6 3 3" xfId="15358" xr:uid="{00000000-0005-0000-0000-00001BAB0000}"/>
    <cellStyle name="Normal 47 3 6 3 3 2" xfId="18443" xr:uid="{00000000-0005-0000-0000-00001CAB0000}"/>
    <cellStyle name="Normal 47 3 6 3 3 2 2" xfId="30410" xr:uid="{00000000-0005-0000-0000-00001DAB0000}"/>
    <cellStyle name="Normal 47 3 6 3 3 2 2 2" xfId="52016" xr:uid="{00000000-0005-0000-0000-00001EAB0000}"/>
    <cellStyle name="Normal 47 3 6 3 3 2 3" xfId="24443" xr:uid="{00000000-0005-0000-0000-00001FAB0000}"/>
    <cellStyle name="Normal 47 3 6 3 3 2 3 2" xfId="46080" xr:uid="{00000000-0005-0000-0000-000020AB0000}"/>
    <cellStyle name="Normal 47 3 6 3 3 2 4" xfId="40098" xr:uid="{00000000-0005-0000-0000-000021AB0000}"/>
    <cellStyle name="Normal 47 3 6 3 3 3" xfId="27428" xr:uid="{00000000-0005-0000-0000-000022AB0000}"/>
    <cellStyle name="Normal 47 3 6 3 3 3 2" xfId="49042" xr:uid="{00000000-0005-0000-0000-000023AB0000}"/>
    <cellStyle name="Normal 47 3 6 3 3 4" xfId="21461" xr:uid="{00000000-0005-0000-0000-000024AB0000}"/>
    <cellStyle name="Normal 47 3 6 3 3 4 2" xfId="43103" xr:uid="{00000000-0005-0000-0000-000025AB0000}"/>
    <cellStyle name="Normal 47 3 6 3 3 5" xfId="37095" xr:uid="{00000000-0005-0000-0000-000026AB0000}"/>
    <cellStyle name="Normal 47 3 6 3 4" xfId="16492" xr:uid="{00000000-0005-0000-0000-000027AB0000}"/>
    <cellStyle name="Normal 47 3 6 3 4 2" xfId="28462" xr:uid="{00000000-0005-0000-0000-000028AB0000}"/>
    <cellStyle name="Normal 47 3 6 3 4 2 2" xfId="50068" xr:uid="{00000000-0005-0000-0000-000029AB0000}"/>
    <cellStyle name="Normal 47 3 6 3 4 3" xfId="22495" xr:uid="{00000000-0005-0000-0000-00002AAB0000}"/>
    <cellStyle name="Normal 47 3 6 3 4 3 2" xfId="44132" xr:uid="{00000000-0005-0000-0000-00002BAB0000}"/>
    <cellStyle name="Normal 47 3 6 3 4 4" xfId="38147" xr:uid="{00000000-0005-0000-0000-00002CAB0000}"/>
    <cellStyle name="Normal 47 3 6 3 5" xfId="25480" xr:uid="{00000000-0005-0000-0000-00002DAB0000}"/>
    <cellStyle name="Normal 47 3 6 3 5 2" xfId="47097" xr:uid="{00000000-0005-0000-0000-00002EAB0000}"/>
    <cellStyle name="Normal 47 3 6 3 6" xfId="19513" xr:uid="{00000000-0005-0000-0000-00002FAB0000}"/>
    <cellStyle name="Normal 47 3 6 3 6 2" xfId="41155" xr:uid="{00000000-0005-0000-0000-000030AB0000}"/>
    <cellStyle name="Normal 47 3 6 3 7" xfId="35141" xr:uid="{00000000-0005-0000-0000-000031AB0000}"/>
    <cellStyle name="Normal 47 3 6 4" xfId="13743" xr:uid="{00000000-0005-0000-0000-000032AB0000}"/>
    <cellStyle name="Normal 47 3 6 4 2" xfId="16829" xr:uid="{00000000-0005-0000-0000-000033AB0000}"/>
    <cellStyle name="Normal 47 3 6 4 2 2" xfId="28798" xr:uid="{00000000-0005-0000-0000-000034AB0000}"/>
    <cellStyle name="Normal 47 3 6 4 2 2 2" xfId="50404" xr:uid="{00000000-0005-0000-0000-000035AB0000}"/>
    <cellStyle name="Normal 47 3 6 4 2 3" xfId="22831" xr:uid="{00000000-0005-0000-0000-000036AB0000}"/>
    <cellStyle name="Normal 47 3 6 4 2 3 2" xfId="44468" xr:uid="{00000000-0005-0000-0000-000037AB0000}"/>
    <cellStyle name="Normal 47 3 6 4 2 4" xfId="38484" xr:uid="{00000000-0005-0000-0000-000038AB0000}"/>
    <cellStyle name="Normal 47 3 6 4 3" xfId="25816" xr:uid="{00000000-0005-0000-0000-000039AB0000}"/>
    <cellStyle name="Normal 47 3 6 4 3 2" xfId="47430" xr:uid="{00000000-0005-0000-0000-00003AAB0000}"/>
    <cellStyle name="Normal 47 3 6 4 4" xfId="19849" xr:uid="{00000000-0005-0000-0000-00003BAB0000}"/>
    <cellStyle name="Normal 47 3 6 4 4 2" xfId="41491" xr:uid="{00000000-0005-0000-0000-00003CAB0000}"/>
    <cellStyle name="Normal 47 3 6 4 5" xfId="35480" xr:uid="{00000000-0005-0000-0000-00003DAB0000}"/>
    <cellStyle name="Normal 47 3 6 5" xfId="14717" xr:uid="{00000000-0005-0000-0000-00003EAB0000}"/>
    <cellStyle name="Normal 47 3 6 5 2" xfId="17802" xr:uid="{00000000-0005-0000-0000-00003FAB0000}"/>
    <cellStyle name="Normal 47 3 6 5 2 2" xfId="29770" xr:uid="{00000000-0005-0000-0000-000040AB0000}"/>
    <cellStyle name="Normal 47 3 6 5 2 2 2" xfId="51376" xr:uid="{00000000-0005-0000-0000-000041AB0000}"/>
    <cellStyle name="Normal 47 3 6 5 2 3" xfId="23803" xr:uid="{00000000-0005-0000-0000-000042AB0000}"/>
    <cellStyle name="Normal 47 3 6 5 2 3 2" xfId="45440" xr:uid="{00000000-0005-0000-0000-000043AB0000}"/>
    <cellStyle name="Normal 47 3 6 5 2 4" xfId="39457" xr:uid="{00000000-0005-0000-0000-000044AB0000}"/>
    <cellStyle name="Normal 47 3 6 5 3" xfId="26788" xr:uid="{00000000-0005-0000-0000-000045AB0000}"/>
    <cellStyle name="Normal 47 3 6 5 3 2" xfId="48402" xr:uid="{00000000-0005-0000-0000-000046AB0000}"/>
    <cellStyle name="Normal 47 3 6 5 4" xfId="20821" xr:uid="{00000000-0005-0000-0000-000047AB0000}"/>
    <cellStyle name="Normal 47 3 6 5 4 2" xfId="42463" xr:uid="{00000000-0005-0000-0000-000048AB0000}"/>
    <cellStyle name="Normal 47 3 6 5 5" xfId="36454" xr:uid="{00000000-0005-0000-0000-000049AB0000}"/>
    <cellStyle name="Normal 47 3 6 6" xfId="15830" xr:uid="{00000000-0005-0000-0000-00004AAB0000}"/>
    <cellStyle name="Normal 47 3 6 6 2" xfId="27802" xr:uid="{00000000-0005-0000-0000-00004BAB0000}"/>
    <cellStyle name="Normal 47 3 6 6 2 2" xfId="49408" xr:uid="{00000000-0005-0000-0000-00004CAB0000}"/>
    <cellStyle name="Normal 47 3 6 6 3" xfId="21835" xr:uid="{00000000-0005-0000-0000-00004DAB0000}"/>
    <cellStyle name="Normal 47 3 6 6 3 2" xfId="43472" xr:uid="{00000000-0005-0000-0000-00004EAB0000}"/>
    <cellStyle name="Normal 47 3 6 6 4" xfId="37485" xr:uid="{00000000-0005-0000-0000-00004FAB0000}"/>
    <cellStyle name="Normal 47 3 6 7" xfId="24817" xr:uid="{00000000-0005-0000-0000-000050AB0000}"/>
    <cellStyle name="Normal 47 3 6 7 2" xfId="46437" xr:uid="{00000000-0005-0000-0000-000051AB0000}"/>
    <cellStyle name="Normal 47 3 6 8" xfId="18850" xr:uid="{00000000-0005-0000-0000-000052AB0000}"/>
    <cellStyle name="Normal 47 3 6 8 2" xfId="40492" xr:uid="{00000000-0005-0000-0000-000053AB0000}"/>
    <cellStyle name="Normal 47 3 6 9" xfId="31777" xr:uid="{00000000-0005-0000-0000-000054AB0000}"/>
    <cellStyle name="Normal 47 3 7" xfId="8537" xr:uid="{00000000-0005-0000-0000-000055AB0000}"/>
    <cellStyle name="Normal 47 3 7 2" xfId="13179" xr:uid="{00000000-0005-0000-0000-000056AB0000}"/>
    <cellStyle name="Normal 47 3 7 2 2" xfId="14178" xr:uid="{00000000-0005-0000-0000-000057AB0000}"/>
    <cellStyle name="Normal 47 3 7 2 2 2" xfId="17263" xr:uid="{00000000-0005-0000-0000-000058AB0000}"/>
    <cellStyle name="Normal 47 3 7 2 2 2 2" xfId="29232" xr:uid="{00000000-0005-0000-0000-000059AB0000}"/>
    <cellStyle name="Normal 47 3 7 2 2 2 2 2" xfId="50838" xr:uid="{00000000-0005-0000-0000-00005AAB0000}"/>
    <cellStyle name="Normal 47 3 7 2 2 2 3" xfId="23265" xr:uid="{00000000-0005-0000-0000-00005BAB0000}"/>
    <cellStyle name="Normal 47 3 7 2 2 2 3 2" xfId="44902" xr:uid="{00000000-0005-0000-0000-00005CAB0000}"/>
    <cellStyle name="Normal 47 3 7 2 2 2 4" xfId="38918" xr:uid="{00000000-0005-0000-0000-00005DAB0000}"/>
    <cellStyle name="Normal 47 3 7 2 2 3" xfId="26250" xr:uid="{00000000-0005-0000-0000-00005EAB0000}"/>
    <cellStyle name="Normal 47 3 7 2 2 3 2" xfId="47864" xr:uid="{00000000-0005-0000-0000-00005FAB0000}"/>
    <cellStyle name="Normal 47 3 7 2 2 4" xfId="20283" xr:uid="{00000000-0005-0000-0000-000060AB0000}"/>
    <cellStyle name="Normal 47 3 7 2 2 4 2" xfId="41925" xr:uid="{00000000-0005-0000-0000-000061AB0000}"/>
    <cellStyle name="Normal 47 3 7 2 2 5" xfId="35915" xr:uid="{00000000-0005-0000-0000-000062AB0000}"/>
    <cellStyle name="Normal 47 3 7 2 3" xfId="15152" xr:uid="{00000000-0005-0000-0000-000063AB0000}"/>
    <cellStyle name="Normal 47 3 7 2 3 2" xfId="18237" xr:uid="{00000000-0005-0000-0000-000064AB0000}"/>
    <cellStyle name="Normal 47 3 7 2 3 2 2" xfId="30204" xr:uid="{00000000-0005-0000-0000-000065AB0000}"/>
    <cellStyle name="Normal 47 3 7 2 3 2 2 2" xfId="51810" xr:uid="{00000000-0005-0000-0000-000066AB0000}"/>
    <cellStyle name="Normal 47 3 7 2 3 2 3" xfId="24237" xr:uid="{00000000-0005-0000-0000-000067AB0000}"/>
    <cellStyle name="Normal 47 3 7 2 3 2 3 2" xfId="45874" xr:uid="{00000000-0005-0000-0000-000068AB0000}"/>
    <cellStyle name="Normal 47 3 7 2 3 2 4" xfId="39892" xr:uid="{00000000-0005-0000-0000-000069AB0000}"/>
    <cellStyle name="Normal 47 3 7 2 3 3" xfId="27222" xr:uid="{00000000-0005-0000-0000-00006AAB0000}"/>
    <cellStyle name="Normal 47 3 7 2 3 3 2" xfId="48836" xr:uid="{00000000-0005-0000-0000-00006BAB0000}"/>
    <cellStyle name="Normal 47 3 7 2 3 4" xfId="21255" xr:uid="{00000000-0005-0000-0000-00006CAB0000}"/>
    <cellStyle name="Normal 47 3 7 2 3 4 2" xfId="42897" xr:uid="{00000000-0005-0000-0000-00006DAB0000}"/>
    <cellStyle name="Normal 47 3 7 2 3 5" xfId="36889" xr:uid="{00000000-0005-0000-0000-00006EAB0000}"/>
    <cellStyle name="Normal 47 3 7 2 4" xfId="16286" xr:uid="{00000000-0005-0000-0000-00006FAB0000}"/>
    <cellStyle name="Normal 47 3 7 2 4 2" xfId="28256" xr:uid="{00000000-0005-0000-0000-000070AB0000}"/>
    <cellStyle name="Normal 47 3 7 2 4 2 2" xfId="49862" xr:uid="{00000000-0005-0000-0000-000071AB0000}"/>
    <cellStyle name="Normal 47 3 7 2 4 3" xfId="22289" xr:uid="{00000000-0005-0000-0000-000072AB0000}"/>
    <cellStyle name="Normal 47 3 7 2 4 3 2" xfId="43926" xr:uid="{00000000-0005-0000-0000-000073AB0000}"/>
    <cellStyle name="Normal 47 3 7 2 4 4" xfId="37941" xr:uid="{00000000-0005-0000-0000-000074AB0000}"/>
    <cellStyle name="Normal 47 3 7 2 5" xfId="25274" xr:uid="{00000000-0005-0000-0000-000075AB0000}"/>
    <cellStyle name="Normal 47 3 7 2 5 2" xfId="46891" xr:uid="{00000000-0005-0000-0000-000076AB0000}"/>
    <cellStyle name="Normal 47 3 7 2 6" xfId="19307" xr:uid="{00000000-0005-0000-0000-000077AB0000}"/>
    <cellStyle name="Normal 47 3 7 2 6 2" xfId="40949" xr:uid="{00000000-0005-0000-0000-000078AB0000}"/>
    <cellStyle name="Normal 47 3 7 2 7" xfId="34935" xr:uid="{00000000-0005-0000-0000-000079AB0000}"/>
    <cellStyle name="Normal 47 3 7 3" xfId="13499" xr:uid="{00000000-0005-0000-0000-00007AAB0000}"/>
    <cellStyle name="Normal 47 3 7 3 2" xfId="14498" xr:uid="{00000000-0005-0000-0000-00007BAB0000}"/>
    <cellStyle name="Normal 47 3 7 3 2 2" xfId="17583" xr:uid="{00000000-0005-0000-0000-00007CAB0000}"/>
    <cellStyle name="Normal 47 3 7 3 2 2 2" xfId="29552" xr:uid="{00000000-0005-0000-0000-00007DAB0000}"/>
    <cellStyle name="Normal 47 3 7 3 2 2 2 2" xfId="51158" xr:uid="{00000000-0005-0000-0000-00007EAB0000}"/>
    <cellStyle name="Normal 47 3 7 3 2 2 3" xfId="23585" xr:uid="{00000000-0005-0000-0000-00007FAB0000}"/>
    <cellStyle name="Normal 47 3 7 3 2 2 3 2" xfId="45222" xr:uid="{00000000-0005-0000-0000-000080AB0000}"/>
    <cellStyle name="Normal 47 3 7 3 2 2 4" xfId="39238" xr:uid="{00000000-0005-0000-0000-000081AB0000}"/>
    <cellStyle name="Normal 47 3 7 3 2 3" xfId="26570" xr:uid="{00000000-0005-0000-0000-000082AB0000}"/>
    <cellStyle name="Normal 47 3 7 3 2 3 2" xfId="48184" xr:uid="{00000000-0005-0000-0000-000083AB0000}"/>
    <cellStyle name="Normal 47 3 7 3 2 4" xfId="20603" xr:uid="{00000000-0005-0000-0000-000084AB0000}"/>
    <cellStyle name="Normal 47 3 7 3 2 4 2" xfId="42245" xr:uid="{00000000-0005-0000-0000-000085AB0000}"/>
    <cellStyle name="Normal 47 3 7 3 2 5" xfId="36235" xr:uid="{00000000-0005-0000-0000-000086AB0000}"/>
    <cellStyle name="Normal 47 3 7 3 3" xfId="15472" xr:uid="{00000000-0005-0000-0000-000087AB0000}"/>
    <cellStyle name="Normal 47 3 7 3 3 2" xfId="18557" xr:uid="{00000000-0005-0000-0000-000088AB0000}"/>
    <cellStyle name="Normal 47 3 7 3 3 2 2" xfId="30524" xr:uid="{00000000-0005-0000-0000-000089AB0000}"/>
    <cellStyle name="Normal 47 3 7 3 3 2 2 2" xfId="52130" xr:uid="{00000000-0005-0000-0000-00008AAB0000}"/>
    <cellStyle name="Normal 47 3 7 3 3 2 3" xfId="24557" xr:uid="{00000000-0005-0000-0000-00008BAB0000}"/>
    <cellStyle name="Normal 47 3 7 3 3 2 3 2" xfId="46194" xr:uid="{00000000-0005-0000-0000-00008CAB0000}"/>
    <cellStyle name="Normal 47 3 7 3 3 2 4" xfId="40212" xr:uid="{00000000-0005-0000-0000-00008DAB0000}"/>
    <cellStyle name="Normal 47 3 7 3 3 3" xfId="27542" xr:uid="{00000000-0005-0000-0000-00008EAB0000}"/>
    <cellStyle name="Normal 47 3 7 3 3 3 2" xfId="49156" xr:uid="{00000000-0005-0000-0000-00008FAB0000}"/>
    <cellStyle name="Normal 47 3 7 3 3 4" xfId="21575" xr:uid="{00000000-0005-0000-0000-000090AB0000}"/>
    <cellStyle name="Normal 47 3 7 3 3 4 2" xfId="43217" xr:uid="{00000000-0005-0000-0000-000091AB0000}"/>
    <cellStyle name="Normal 47 3 7 3 3 5" xfId="37209" xr:uid="{00000000-0005-0000-0000-000092AB0000}"/>
    <cellStyle name="Normal 47 3 7 3 4" xfId="16606" xr:uid="{00000000-0005-0000-0000-000093AB0000}"/>
    <cellStyle name="Normal 47 3 7 3 4 2" xfId="28576" xr:uid="{00000000-0005-0000-0000-000094AB0000}"/>
    <cellStyle name="Normal 47 3 7 3 4 2 2" xfId="50182" xr:uid="{00000000-0005-0000-0000-000095AB0000}"/>
    <cellStyle name="Normal 47 3 7 3 4 3" xfId="22609" xr:uid="{00000000-0005-0000-0000-000096AB0000}"/>
    <cellStyle name="Normal 47 3 7 3 4 3 2" xfId="44246" xr:uid="{00000000-0005-0000-0000-000097AB0000}"/>
    <cellStyle name="Normal 47 3 7 3 4 4" xfId="38261" xr:uid="{00000000-0005-0000-0000-000098AB0000}"/>
    <cellStyle name="Normal 47 3 7 3 5" xfId="25594" xr:uid="{00000000-0005-0000-0000-000099AB0000}"/>
    <cellStyle name="Normal 47 3 7 3 5 2" xfId="47211" xr:uid="{00000000-0005-0000-0000-00009AAB0000}"/>
    <cellStyle name="Normal 47 3 7 3 6" xfId="19627" xr:uid="{00000000-0005-0000-0000-00009BAB0000}"/>
    <cellStyle name="Normal 47 3 7 3 6 2" xfId="41269" xr:uid="{00000000-0005-0000-0000-00009CAB0000}"/>
    <cellStyle name="Normal 47 3 7 3 7" xfId="35255" xr:uid="{00000000-0005-0000-0000-00009DAB0000}"/>
    <cellStyle name="Normal 47 3 7 4" xfId="13857" xr:uid="{00000000-0005-0000-0000-00009EAB0000}"/>
    <cellStyle name="Normal 47 3 7 4 2" xfId="16943" xr:uid="{00000000-0005-0000-0000-00009FAB0000}"/>
    <cellStyle name="Normal 47 3 7 4 2 2" xfId="28912" xr:uid="{00000000-0005-0000-0000-0000A0AB0000}"/>
    <cellStyle name="Normal 47 3 7 4 2 2 2" xfId="50518" xr:uid="{00000000-0005-0000-0000-0000A1AB0000}"/>
    <cellStyle name="Normal 47 3 7 4 2 3" xfId="22945" xr:uid="{00000000-0005-0000-0000-0000A2AB0000}"/>
    <cellStyle name="Normal 47 3 7 4 2 3 2" xfId="44582" xr:uid="{00000000-0005-0000-0000-0000A3AB0000}"/>
    <cellStyle name="Normal 47 3 7 4 2 4" xfId="38598" xr:uid="{00000000-0005-0000-0000-0000A4AB0000}"/>
    <cellStyle name="Normal 47 3 7 4 3" xfId="25930" xr:uid="{00000000-0005-0000-0000-0000A5AB0000}"/>
    <cellStyle name="Normal 47 3 7 4 3 2" xfId="47544" xr:uid="{00000000-0005-0000-0000-0000A6AB0000}"/>
    <cellStyle name="Normal 47 3 7 4 4" xfId="19963" xr:uid="{00000000-0005-0000-0000-0000A7AB0000}"/>
    <cellStyle name="Normal 47 3 7 4 4 2" xfId="41605" xr:uid="{00000000-0005-0000-0000-0000A8AB0000}"/>
    <cellStyle name="Normal 47 3 7 4 5" xfId="35594" xr:uid="{00000000-0005-0000-0000-0000A9AB0000}"/>
    <cellStyle name="Normal 47 3 7 5" xfId="14831" xr:uid="{00000000-0005-0000-0000-0000AAAB0000}"/>
    <cellStyle name="Normal 47 3 7 5 2" xfId="17916" xr:uid="{00000000-0005-0000-0000-0000ABAB0000}"/>
    <cellStyle name="Normal 47 3 7 5 2 2" xfId="29884" xr:uid="{00000000-0005-0000-0000-0000ACAB0000}"/>
    <cellStyle name="Normal 47 3 7 5 2 2 2" xfId="51490" xr:uid="{00000000-0005-0000-0000-0000ADAB0000}"/>
    <cellStyle name="Normal 47 3 7 5 2 3" xfId="23917" xr:uid="{00000000-0005-0000-0000-0000AEAB0000}"/>
    <cellStyle name="Normal 47 3 7 5 2 3 2" xfId="45554" xr:uid="{00000000-0005-0000-0000-0000AFAB0000}"/>
    <cellStyle name="Normal 47 3 7 5 2 4" xfId="39571" xr:uid="{00000000-0005-0000-0000-0000B0AB0000}"/>
    <cellStyle name="Normal 47 3 7 5 3" xfId="26902" xr:uid="{00000000-0005-0000-0000-0000B1AB0000}"/>
    <cellStyle name="Normal 47 3 7 5 3 2" xfId="48516" xr:uid="{00000000-0005-0000-0000-0000B2AB0000}"/>
    <cellStyle name="Normal 47 3 7 5 4" xfId="20935" xr:uid="{00000000-0005-0000-0000-0000B3AB0000}"/>
    <cellStyle name="Normal 47 3 7 5 4 2" xfId="42577" xr:uid="{00000000-0005-0000-0000-0000B4AB0000}"/>
    <cellStyle name="Normal 47 3 7 5 5" xfId="36568" xr:uid="{00000000-0005-0000-0000-0000B5AB0000}"/>
    <cellStyle name="Normal 47 3 7 6" xfId="15944" xr:uid="{00000000-0005-0000-0000-0000B6AB0000}"/>
    <cellStyle name="Normal 47 3 7 6 2" xfId="27916" xr:uid="{00000000-0005-0000-0000-0000B7AB0000}"/>
    <cellStyle name="Normal 47 3 7 6 2 2" xfId="49522" xr:uid="{00000000-0005-0000-0000-0000B8AB0000}"/>
    <cellStyle name="Normal 47 3 7 6 3" xfId="21949" xr:uid="{00000000-0005-0000-0000-0000B9AB0000}"/>
    <cellStyle name="Normal 47 3 7 6 3 2" xfId="43586" xr:uid="{00000000-0005-0000-0000-0000BAAB0000}"/>
    <cellStyle name="Normal 47 3 7 6 4" xfId="37599" xr:uid="{00000000-0005-0000-0000-0000BBAB0000}"/>
    <cellStyle name="Normal 47 3 7 7" xfId="24931" xr:uid="{00000000-0005-0000-0000-0000BCAB0000}"/>
    <cellStyle name="Normal 47 3 7 7 2" xfId="46551" xr:uid="{00000000-0005-0000-0000-0000BDAB0000}"/>
    <cellStyle name="Normal 47 3 7 8" xfId="18964" xr:uid="{00000000-0005-0000-0000-0000BEAB0000}"/>
    <cellStyle name="Normal 47 3 7 8 2" xfId="40606" xr:uid="{00000000-0005-0000-0000-0000BFAB0000}"/>
    <cellStyle name="Normal 47 3 7 9" xfId="32005" xr:uid="{00000000-0005-0000-0000-0000C0AB0000}"/>
    <cellStyle name="Normal 47 3 8" xfId="12921" xr:uid="{00000000-0005-0000-0000-0000C1AB0000}"/>
    <cellStyle name="Normal 47 3 8 2" xfId="13920" xr:uid="{00000000-0005-0000-0000-0000C2AB0000}"/>
    <cellStyle name="Normal 47 3 8 2 2" xfId="17005" xr:uid="{00000000-0005-0000-0000-0000C3AB0000}"/>
    <cellStyle name="Normal 47 3 8 2 2 2" xfId="28974" xr:uid="{00000000-0005-0000-0000-0000C4AB0000}"/>
    <cellStyle name="Normal 47 3 8 2 2 2 2" xfId="50580" xr:uid="{00000000-0005-0000-0000-0000C5AB0000}"/>
    <cellStyle name="Normal 47 3 8 2 2 3" xfId="23007" xr:uid="{00000000-0005-0000-0000-0000C6AB0000}"/>
    <cellStyle name="Normal 47 3 8 2 2 3 2" xfId="44644" xr:uid="{00000000-0005-0000-0000-0000C7AB0000}"/>
    <cellStyle name="Normal 47 3 8 2 2 4" xfId="38660" xr:uid="{00000000-0005-0000-0000-0000C8AB0000}"/>
    <cellStyle name="Normal 47 3 8 2 3" xfId="25992" xr:uid="{00000000-0005-0000-0000-0000C9AB0000}"/>
    <cellStyle name="Normal 47 3 8 2 3 2" xfId="47606" xr:uid="{00000000-0005-0000-0000-0000CAAB0000}"/>
    <cellStyle name="Normal 47 3 8 2 4" xfId="20025" xr:uid="{00000000-0005-0000-0000-0000CBAB0000}"/>
    <cellStyle name="Normal 47 3 8 2 4 2" xfId="41667" xr:uid="{00000000-0005-0000-0000-0000CCAB0000}"/>
    <cellStyle name="Normal 47 3 8 2 5" xfId="35657" xr:uid="{00000000-0005-0000-0000-0000CDAB0000}"/>
    <cellStyle name="Normal 47 3 8 3" xfId="14894" xr:uid="{00000000-0005-0000-0000-0000CEAB0000}"/>
    <cellStyle name="Normal 47 3 8 3 2" xfId="17979" xr:uid="{00000000-0005-0000-0000-0000CFAB0000}"/>
    <cellStyle name="Normal 47 3 8 3 2 2" xfId="29946" xr:uid="{00000000-0005-0000-0000-0000D0AB0000}"/>
    <cellStyle name="Normal 47 3 8 3 2 2 2" xfId="51552" xr:uid="{00000000-0005-0000-0000-0000D1AB0000}"/>
    <cellStyle name="Normal 47 3 8 3 2 3" xfId="23979" xr:uid="{00000000-0005-0000-0000-0000D2AB0000}"/>
    <cellStyle name="Normal 47 3 8 3 2 3 2" xfId="45616" xr:uid="{00000000-0005-0000-0000-0000D3AB0000}"/>
    <cellStyle name="Normal 47 3 8 3 2 4" xfId="39634" xr:uid="{00000000-0005-0000-0000-0000D4AB0000}"/>
    <cellStyle name="Normal 47 3 8 3 3" xfId="26964" xr:uid="{00000000-0005-0000-0000-0000D5AB0000}"/>
    <cellStyle name="Normal 47 3 8 3 3 2" xfId="48578" xr:uid="{00000000-0005-0000-0000-0000D6AB0000}"/>
    <cellStyle name="Normal 47 3 8 3 4" xfId="20997" xr:uid="{00000000-0005-0000-0000-0000D7AB0000}"/>
    <cellStyle name="Normal 47 3 8 3 4 2" xfId="42639" xr:uid="{00000000-0005-0000-0000-0000D8AB0000}"/>
    <cellStyle name="Normal 47 3 8 3 5" xfId="36631" xr:uid="{00000000-0005-0000-0000-0000D9AB0000}"/>
    <cellStyle name="Normal 47 3 8 4" xfId="16028" xr:uid="{00000000-0005-0000-0000-0000DAAB0000}"/>
    <cellStyle name="Normal 47 3 8 4 2" xfId="27998" xr:uid="{00000000-0005-0000-0000-0000DBAB0000}"/>
    <cellStyle name="Normal 47 3 8 4 2 2" xfId="49604" xr:uid="{00000000-0005-0000-0000-0000DCAB0000}"/>
    <cellStyle name="Normal 47 3 8 4 3" xfId="22031" xr:uid="{00000000-0005-0000-0000-0000DDAB0000}"/>
    <cellStyle name="Normal 47 3 8 4 3 2" xfId="43668" xr:uid="{00000000-0005-0000-0000-0000DEAB0000}"/>
    <cellStyle name="Normal 47 3 8 4 4" xfId="37683" xr:uid="{00000000-0005-0000-0000-0000DFAB0000}"/>
    <cellStyle name="Normal 47 3 8 5" xfId="25016" xr:uid="{00000000-0005-0000-0000-0000E0AB0000}"/>
    <cellStyle name="Normal 47 3 8 5 2" xfId="46633" xr:uid="{00000000-0005-0000-0000-0000E1AB0000}"/>
    <cellStyle name="Normal 47 3 8 6" xfId="19049" xr:uid="{00000000-0005-0000-0000-0000E2AB0000}"/>
    <cellStyle name="Normal 47 3 8 6 2" xfId="40691" xr:uid="{00000000-0005-0000-0000-0000E3AB0000}"/>
    <cellStyle name="Normal 47 3 8 7" xfId="34677" xr:uid="{00000000-0005-0000-0000-0000E4AB0000}"/>
    <cellStyle name="Normal 47 3 9" xfId="13241" xr:uid="{00000000-0005-0000-0000-0000E5AB0000}"/>
    <cellStyle name="Normal 47 3 9 2" xfId="14240" xr:uid="{00000000-0005-0000-0000-0000E6AB0000}"/>
    <cellStyle name="Normal 47 3 9 2 2" xfId="17325" xr:uid="{00000000-0005-0000-0000-0000E7AB0000}"/>
    <cellStyle name="Normal 47 3 9 2 2 2" xfId="29294" xr:uid="{00000000-0005-0000-0000-0000E8AB0000}"/>
    <cellStyle name="Normal 47 3 9 2 2 2 2" xfId="50900" xr:uid="{00000000-0005-0000-0000-0000E9AB0000}"/>
    <cellStyle name="Normal 47 3 9 2 2 3" xfId="23327" xr:uid="{00000000-0005-0000-0000-0000EAAB0000}"/>
    <cellStyle name="Normal 47 3 9 2 2 3 2" xfId="44964" xr:uid="{00000000-0005-0000-0000-0000EBAB0000}"/>
    <cellStyle name="Normal 47 3 9 2 2 4" xfId="38980" xr:uid="{00000000-0005-0000-0000-0000ECAB0000}"/>
    <cellStyle name="Normal 47 3 9 2 3" xfId="26312" xr:uid="{00000000-0005-0000-0000-0000EDAB0000}"/>
    <cellStyle name="Normal 47 3 9 2 3 2" xfId="47926" xr:uid="{00000000-0005-0000-0000-0000EEAB0000}"/>
    <cellStyle name="Normal 47 3 9 2 4" xfId="20345" xr:uid="{00000000-0005-0000-0000-0000EFAB0000}"/>
    <cellStyle name="Normal 47 3 9 2 4 2" xfId="41987" xr:uid="{00000000-0005-0000-0000-0000F0AB0000}"/>
    <cellStyle name="Normal 47 3 9 2 5" xfId="35977" xr:uid="{00000000-0005-0000-0000-0000F1AB0000}"/>
    <cellStyle name="Normal 47 3 9 3" xfId="15214" xr:uid="{00000000-0005-0000-0000-0000F2AB0000}"/>
    <cellStyle name="Normal 47 3 9 3 2" xfId="18299" xr:uid="{00000000-0005-0000-0000-0000F3AB0000}"/>
    <cellStyle name="Normal 47 3 9 3 2 2" xfId="30266" xr:uid="{00000000-0005-0000-0000-0000F4AB0000}"/>
    <cellStyle name="Normal 47 3 9 3 2 2 2" xfId="51872" xr:uid="{00000000-0005-0000-0000-0000F5AB0000}"/>
    <cellStyle name="Normal 47 3 9 3 2 3" xfId="24299" xr:uid="{00000000-0005-0000-0000-0000F6AB0000}"/>
    <cellStyle name="Normal 47 3 9 3 2 3 2" xfId="45936" xr:uid="{00000000-0005-0000-0000-0000F7AB0000}"/>
    <cellStyle name="Normal 47 3 9 3 2 4" xfId="39954" xr:uid="{00000000-0005-0000-0000-0000F8AB0000}"/>
    <cellStyle name="Normal 47 3 9 3 3" xfId="27284" xr:uid="{00000000-0005-0000-0000-0000F9AB0000}"/>
    <cellStyle name="Normal 47 3 9 3 3 2" xfId="48898" xr:uid="{00000000-0005-0000-0000-0000FAAB0000}"/>
    <cellStyle name="Normal 47 3 9 3 4" xfId="21317" xr:uid="{00000000-0005-0000-0000-0000FBAB0000}"/>
    <cellStyle name="Normal 47 3 9 3 4 2" xfId="42959" xr:uid="{00000000-0005-0000-0000-0000FCAB0000}"/>
    <cellStyle name="Normal 47 3 9 3 5" xfId="36951" xr:uid="{00000000-0005-0000-0000-0000FDAB0000}"/>
    <cellStyle name="Normal 47 3 9 4" xfId="16348" xr:uid="{00000000-0005-0000-0000-0000FEAB0000}"/>
    <cellStyle name="Normal 47 3 9 4 2" xfId="28318" xr:uid="{00000000-0005-0000-0000-0000FFAB0000}"/>
    <cellStyle name="Normal 47 3 9 4 2 2" xfId="49924" xr:uid="{00000000-0005-0000-0000-000000AC0000}"/>
    <cellStyle name="Normal 47 3 9 4 3" xfId="22351" xr:uid="{00000000-0005-0000-0000-000001AC0000}"/>
    <cellStyle name="Normal 47 3 9 4 3 2" xfId="43988" xr:uid="{00000000-0005-0000-0000-000002AC0000}"/>
    <cellStyle name="Normal 47 3 9 4 4" xfId="38003" xr:uid="{00000000-0005-0000-0000-000003AC0000}"/>
    <cellStyle name="Normal 47 3 9 5" xfId="25336" xr:uid="{00000000-0005-0000-0000-000004AC0000}"/>
    <cellStyle name="Normal 47 3 9 5 2" xfId="46953" xr:uid="{00000000-0005-0000-0000-000005AC0000}"/>
    <cellStyle name="Normal 47 3 9 6" xfId="19369" xr:uid="{00000000-0005-0000-0000-000006AC0000}"/>
    <cellStyle name="Normal 47 3 9 6 2" xfId="41011" xr:uid="{00000000-0005-0000-0000-000007AC0000}"/>
    <cellStyle name="Normal 47 3 9 7" xfId="34997" xr:uid="{00000000-0005-0000-0000-000008AC0000}"/>
    <cellStyle name="Normal 47 4" xfId="5754" xr:uid="{00000000-0005-0000-0000-000009AC0000}"/>
    <cellStyle name="Normal 47 4 10" xfId="13599" xr:uid="{00000000-0005-0000-0000-00000AAC0000}"/>
    <cellStyle name="Normal 47 4 10 2" xfId="16685" xr:uid="{00000000-0005-0000-0000-00000BAC0000}"/>
    <cellStyle name="Normal 47 4 10 2 2" xfId="28655" xr:uid="{00000000-0005-0000-0000-00000CAC0000}"/>
    <cellStyle name="Normal 47 4 10 2 2 2" xfId="50261" xr:uid="{00000000-0005-0000-0000-00000DAC0000}"/>
    <cellStyle name="Normal 47 4 10 2 3" xfId="22688" xr:uid="{00000000-0005-0000-0000-00000EAC0000}"/>
    <cellStyle name="Normal 47 4 10 2 3 2" xfId="44325" xr:uid="{00000000-0005-0000-0000-00000FAC0000}"/>
    <cellStyle name="Normal 47 4 10 2 4" xfId="38340" xr:uid="{00000000-0005-0000-0000-000010AC0000}"/>
    <cellStyle name="Normal 47 4 10 3" xfId="25673" xr:uid="{00000000-0005-0000-0000-000011AC0000}"/>
    <cellStyle name="Normal 47 4 10 3 2" xfId="47287" xr:uid="{00000000-0005-0000-0000-000012AC0000}"/>
    <cellStyle name="Normal 47 4 10 4" xfId="19706" xr:uid="{00000000-0005-0000-0000-000013AC0000}"/>
    <cellStyle name="Normal 47 4 10 4 2" xfId="41348" xr:uid="{00000000-0005-0000-0000-000014AC0000}"/>
    <cellStyle name="Normal 47 4 10 5" xfId="35336" xr:uid="{00000000-0005-0000-0000-000015AC0000}"/>
    <cellStyle name="Normal 47 4 11" xfId="14574" xr:uid="{00000000-0005-0000-0000-000016AC0000}"/>
    <cellStyle name="Normal 47 4 11 2" xfId="17659" xr:uid="{00000000-0005-0000-0000-000017AC0000}"/>
    <cellStyle name="Normal 47 4 11 2 2" xfId="29627" xr:uid="{00000000-0005-0000-0000-000018AC0000}"/>
    <cellStyle name="Normal 47 4 11 2 2 2" xfId="51233" xr:uid="{00000000-0005-0000-0000-000019AC0000}"/>
    <cellStyle name="Normal 47 4 11 2 3" xfId="23660" xr:uid="{00000000-0005-0000-0000-00001AAC0000}"/>
    <cellStyle name="Normal 47 4 11 2 3 2" xfId="45297" xr:uid="{00000000-0005-0000-0000-00001BAC0000}"/>
    <cellStyle name="Normal 47 4 11 2 4" xfId="39314" xr:uid="{00000000-0005-0000-0000-00001CAC0000}"/>
    <cellStyle name="Normal 47 4 11 3" xfId="26645" xr:uid="{00000000-0005-0000-0000-00001DAC0000}"/>
    <cellStyle name="Normal 47 4 11 3 2" xfId="48259" xr:uid="{00000000-0005-0000-0000-00001EAC0000}"/>
    <cellStyle name="Normal 47 4 11 4" xfId="20678" xr:uid="{00000000-0005-0000-0000-00001FAC0000}"/>
    <cellStyle name="Normal 47 4 11 4 2" xfId="42320" xr:uid="{00000000-0005-0000-0000-000020AC0000}"/>
    <cellStyle name="Normal 47 4 11 5" xfId="36311" xr:uid="{00000000-0005-0000-0000-000021AC0000}"/>
    <cellStyle name="Normal 47 4 12" xfId="15687" xr:uid="{00000000-0005-0000-0000-000022AC0000}"/>
    <cellStyle name="Normal 47 4 12 2" xfId="27659" xr:uid="{00000000-0005-0000-0000-000023AC0000}"/>
    <cellStyle name="Normal 47 4 12 2 2" xfId="49265" xr:uid="{00000000-0005-0000-0000-000024AC0000}"/>
    <cellStyle name="Normal 47 4 12 3" xfId="21692" xr:uid="{00000000-0005-0000-0000-000025AC0000}"/>
    <cellStyle name="Normal 47 4 12 3 2" xfId="43329" xr:uid="{00000000-0005-0000-0000-000026AC0000}"/>
    <cellStyle name="Normal 47 4 12 4" xfId="37342" xr:uid="{00000000-0005-0000-0000-000027AC0000}"/>
    <cellStyle name="Normal 47 4 13" xfId="24674" xr:uid="{00000000-0005-0000-0000-000028AC0000}"/>
    <cellStyle name="Normal 47 4 13 2" xfId="46294" xr:uid="{00000000-0005-0000-0000-000029AC0000}"/>
    <cellStyle name="Normal 47 4 14" xfId="18707" xr:uid="{00000000-0005-0000-0000-00002AAC0000}"/>
    <cellStyle name="Normal 47 4 14 2" xfId="40349" xr:uid="{00000000-0005-0000-0000-00002BAC0000}"/>
    <cellStyle name="Normal 47 4 15" xfId="31272" xr:uid="{00000000-0005-0000-0000-00002CAC0000}"/>
    <cellStyle name="Normal 47 4 2" xfId="7321" xr:uid="{00000000-0005-0000-0000-00002DAC0000}"/>
    <cellStyle name="Normal 47 4 2 2" xfId="13011" xr:uid="{00000000-0005-0000-0000-00002EAC0000}"/>
    <cellStyle name="Normal 47 4 2 2 2" xfId="14010" xr:uid="{00000000-0005-0000-0000-00002FAC0000}"/>
    <cellStyle name="Normal 47 4 2 2 2 2" xfId="17095" xr:uid="{00000000-0005-0000-0000-000030AC0000}"/>
    <cellStyle name="Normal 47 4 2 2 2 2 2" xfId="29064" xr:uid="{00000000-0005-0000-0000-000031AC0000}"/>
    <cellStyle name="Normal 47 4 2 2 2 2 2 2" xfId="50670" xr:uid="{00000000-0005-0000-0000-000032AC0000}"/>
    <cellStyle name="Normal 47 4 2 2 2 2 3" xfId="23097" xr:uid="{00000000-0005-0000-0000-000033AC0000}"/>
    <cellStyle name="Normal 47 4 2 2 2 2 3 2" xfId="44734" xr:uid="{00000000-0005-0000-0000-000034AC0000}"/>
    <cellStyle name="Normal 47 4 2 2 2 2 4" xfId="38750" xr:uid="{00000000-0005-0000-0000-000035AC0000}"/>
    <cellStyle name="Normal 47 4 2 2 2 3" xfId="26082" xr:uid="{00000000-0005-0000-0000-000036AC0000}"/>
    <cellStyle name="Normal 47 4 2 2 2 3 2" xfId="47696" xr:uid="{00000000-0005-0000-0000-000037AC0000}"/>
    <cellStyle name="Normal 47 4 2 2 2 4" xfId="20115" xr:uid="{00000000-0005-0000-0000-000038AC0000}"/>
    <cellStyle name="Normal 47 4 2 2 2 4 2" xfId="41757" xr:uid="{00000000-0005-0000-0000-000039AC0000}"/>
    <cellStyle name="Normal 47 4 2 2 2 5" xfId="35747" xr:uid="{00000000-0005-0000-0000-00003AAC0000}"/>
    <cellStyle name="Normal 47 4 2 2 3" xfId="14984" xr:uid="{00000000-0005-0000-0000-00003BAC0000}"/>
    <cellStyle name="Normal 47 4 2 2 3 2" xfId="18069" xr:uid="{00000000-0005-0000-0000-00003CAC0000}"/>
    <cellStyle name="Normal 47 4 2 2 3 2 2" xfId="30036" xr:uid="{00000000-0005-0000-0000-00003DAC0000}"/>
    <cellStyle name="Normal 47 4 2 2 3 2 2 2" xfId="51642" xr:uid="{00000000-0005-0000-0000-00003EAC0000}"/>
    <cellStyle name="Normal 47 4 2 2 3 2 3" xfId="24069" xr:uid="{00000000-0005-0000-0000-00003FAC0000}"/>
    <cellStyle name="Normal 47 4 2 2 3 2 3 2" xfId="45706" xr:uid="{00000000-0005-0000-0000-000040AC0000}"/>
    <cellStyle name="Normal 47 4 2 2 3 2 4" xfId="39724" xr:uid="{00000000-0005-0000-0000-000041AC0000}"/>
    <cellStyle name="Normal 47 4 2 2 3 3" xfId="27054" xr:uid="{00000000-0005-0000-0000-000042AC0000}"/>
    <cellStyle name="Normal 47 4 2 2 3 3 2" xfId="48668" xr:uid="{00000000-0005-0000-0000-000043AC0000}"/>
    <cellStyle name="Normal 47 4 2 2 3 4" xfId="21087" xr:uid="{00000000-0005-0000-0000-000044AC0000}"/>
    <cellStyle name="Normal 47 4 2 2 3 4 2" xfId="42729" xr:uid="{00000000-0005-0000-0000-000045AC0000}"/>
    <cellStyle name="Normal 47 4 2 2 3 5" xfId="36721" xr:uid="{00000000-0005-0000-0000-000046AC0000}"/>
    <cellStyle name="Normal 47 4 2 2 4" xfId="16118" xr:uid="{00000000-0005-0000-0000-000047AC0000}"/>
    <cellStyle name="Normal 47 4 2 2 4 2" xfId="28088" xr:uid="{00000000-0005-0000-0000-000048AC0000}"/>
    <cellStyle name="Normal 47 4 2 2 4 2 2" xfId="49694" xr:uid="{00000000-0005-0000-0000-000049AC0000}"/>
    <cellStyle name="Normal 47 4 2 2 4 3" xfId="22121" xr:uid="{00000000-0005-0000-0000-00004AAC0000}"/>
    <cellStyle name="Normal 47 4 2 2 4 3 2" xfId="43758" xr:uid="{00000000-0005-0000-0000-00004BAC0000}"/>
    <cellStyle name="Normal 47 4 2 2 4 4" xfId="37773" xr:uid="{00000000-0005-0000-0000-00004CAC0000}"/>
    <cellStyle name="Normal 47 4 2 2 5" xfId="25106" xr:uid="{00000000-0005-0000-0000-00004DAC0000}"/>
    <cellStyle name="Normal 47 4 2 2 5 2" xfId="46723" xr:uid="{00000000-0005-0000-0000-00004EAC0000}"/>
    <cellStyle name="Normal 47 4 2 2 6" xfId="19139" xr:uid="{00000000-0005-0000-0000-00004FAC0000}"/>
    <cellStyle name="Normal 47 4 2 2 6 2" xfId="40781" xr:uid="{00000000-0005-0000-0000-000050AC0000}"/>
    <cellStyle name="Normal 47 4 2 2 7" xfId="34767" xr:uid="{00000000-0005-0000-0000-000051AC0000}"/>
    <cellStyle name="Normal 47 4 2 3" xfId="13331" xr:uid="{00000000-0005-0000-0000-000052AC0000}"/>
    <cellStyle name="Normal 47 4 2 3 2" xfId="14330" xr:uid="{00000000-0005-0000-0000-000053AC0000}"/>
    <cellStyle name="Normal 47 4 2 3 2 2" xfId="17415" xr:uid="{00000000-0005-0000-0000-000054AC0000}"/>
    <cellStyle name="Normal 47 4 2 3 2 2 2" xfId="29384" xr:uid="{00000000-0005-0000-0000-000055AC0000}"/>
    <cellStyle name="Normal 47 4 2 3 2 2 2 2" xfId="50990" xr:uid="{00000000-0005-0000-0000-000056AC0000}"/>
    <cellStyle name="Normal 47 4 2 3 2 2 3" xfId="23417" xr:uid="{00000000-0005-0000-0000-000057AC0000}"/>
    <cellStyle name="Normal 47 4 2 3 2 2 3 2" xfId="45054" xr:uid="{00000000-0005-0000-0000-000058AC0000}"/>
    <cellStyle name="Normal 47 4 2 3 2 2 4" xfId="39070" xr:uid="{00000000-0005-0000-0000-000059AC0000}"/>
    <cellStyle name="Normal 47 4 2 3 2 3" xfId="26402" xr:uid="{00000000-0005-0000-0000-00005AAC0000}"/>
    <cellStyle name="Normal 47 4 2 3 2 3 2" xfId="48016" xr:uid="{00000000-0005-0000-0000-00005BAC0000}"/>
    <cellStyle name="Normal 47 4 2 3 2 4" xfId="20435" xr:uid="{00000000-0005-0000-0000-00005CAC0000}"/>
    <cellStyle name="Normal 47 4 2 3 2 4 2" xfId="42077" xr:uid="{00000000-0005-0000-0000-00005DAC0000}"/>
    <cellStyle name="Normal 47 4 2 3 2 5" xfId="36067" xr:uid="{00000000-0005-0000-0000-00005EAC0000}"/>
    <cellStyle name="Normal 47 4 2 3 3" xfId="15304" xr:uid="{00000000-0005-0000-0000-00005FAC0000}"/>
    <cellStyle name="Normal 47 4 2 3 3 2" xfId="18389" xr:uid="{00000000-0005-0000-0000-000060AC0000}"/>
    <cellStyle name="Normal 47 4 2 3 3 2 2" xfId="30356" xr:uid="{00000000-0005-0000-0000-000061AC0000}"/>
    <cellStyle name="Normal 47 4 2 3 3 2 2 2" xfId="51962" xr:uid="{00000000-0005-0000-0000-000062AC0000}"/>
    <cellStyle name="Normal 47 4 2 3 3 2 3" xfId="24389" xr:uid="{00000000-0005-0000-0000-000063AC0000}"/>
    <cellStyle name="Normal 47 4 2 3 3 2 3 2" xfId="46026" xr:uid="{00000000-0005-0000-0000-000064AC0000}"/>
    <cellStyle name="Normal 47 4 2 3 3 2 4" xfId="40044" xr:uid="{00000000-0005-0000-0000-000065AC0000}"/>
    <cellStyle name="Normal 47 4 2 3 3 3" xfId="27374" xr:uid="{00000000-0005-0000-0000-000066AC0000}"/>
    <cellStyle name="Normal 47 4 2 3 3 3 2" xfId="48988" xr:uid="{00000000-0005-0000-0000-000067AC0000}"/>
    <cellStyle name="Normal 47 4 2 3 3 4" xfId="21407" xr:uid="{00000000-0005-0000-0000-000068AC0000}"/>
    <cellStyle name="Normal 47 4 2 3 3 4 2" xfId="43049" xr:uid="{00000000-0005-0000-0000-000069AC0000}"/>
    <cellStyle name="Normal 47 4 2 3 3 5" xfId="37041" xr:uid="{00000000-0005-0000-0000-00006AAC0000}"/>
    <cellStyle name="Normal 47 4 2 3 4" xfId="16438" xr:uid="{00000000-0005-0000-0000-00006BAC0000}"/>
    <cellStyle name="Normal 47 4 2 3 4 2" xfId="28408" xr:uid="{00000000-0005-0000-0000-00006CAC0000}"/>
    <cellStyle name="Normal 47 4 2 3 4 2 2" xfId="50014" xr:uid="{00000000-0005-0000-0000-00006DAC0000}"/>
    <cellStyle name="Normal 47 4 2 3 4 3" xfId="22441" xr:uid="{00000000-0005-0000-0000-00006EAC0000}"/>
    <cellStyle name="Normal 47 4 2 3 4 3 2" xfId="44078" xr:uid="{00000000-0005-0000-0000-00006FAC0000}"/>
    <cellStyle name="Normal 47 4 2 3 4 4" xfId="38093" xr:uid="{00000000-0005-0000-0000-000070AC0000}"/>
    <cellStyle name="Normal 47 4 2 3 5" xfId="25426" xr:uid="{00000000-0005-0000-0000-000071AC0000}"/>
    <cellStyle name="Normal 47 4 2 3 5 2" xfId="47043" xr:uid="{00000000-0005-0000-0000-000072AC0000}"/>
    <cellStyle name="Normal 47 4 2 3 6" xfId="19459" xr:uid="{00000000-0005-0000-0000-000073AC0000}"/>
    <cellStyle name="Normal 47 4 2 3 6 2" xfId="41101" xr:uid="{00000000-0005-0000-0000-000074AC0000}"/>
    <cellStyle name="Normal 47 4 2 3 7" xfId="35087" xr:uid="{00000000-0005-0000-0000-000075AC0000}"/>
    <cellStyle name="Normal 47 4 2 4" xfId="13689" xr:uid="{00000000-0005-0000-0000-000076AC0000}"/>
    <cellStyle name="Normal 47 4 2 4 2" xfId="16775" xr:uid="{00000000-0005-0000-0000-000077AC0000}"/>
    <cellStyle name="Normal 47 4 2 4 2 2" xfId="28744" xr:uid="{00000000-0005-0000-0000-000078AC0000}"/>
    <cellStyle name="Normal 47 4 2 4 2 2 2" xfId="50350" xr:uid="{00000000-0005-0000-0000-000079AC0000}"/>
    <cellStyle name="Normal 47 4 2 4 2 3" xfId="22777" xr:uid="{00000000-0005-0000-0000-00007AAC0000}"/>
    <cellStyle name="Normal 47 4 2 4 2 3 2" xfId="44414" xr:uid="{00000000-0005-0000-0000-00007BAC0000}"/>
    <cellStyle name="Normal 47 4 2 4 2 4" xfId="38430" xr:uid="{00000000-0005-0000-0000-00007CAC0000}"/>
    <cellStyle name="Normal 47 4 2 4 3" xfId="25762" xr:uid="{00000000-0005-0000-0000-00007DAC0000}"/>
    <cellStyle name="Normal 47 4 2 4 3 2" xfId="47376" xr:uid="{00000000-0005-0000-0000-00007EAC0000}"/>
    <cellStyle name="Normal 47 4 2 4 4" xfId="19795" xr:uid="{00000000-0005-0000-0000-00007FAC0000}"/>
    <cellStyle name="Normal 47 4 2 4 4 2" xfId="41437" xr:uid="{00000000-0005-0000-0000-000080AC0000}"/>
    <cellStyle name="Normal 47 4 2 4 5" xfId="35426" xr:uid="{00000000-0005-0000-0000-000081AC0000}"/>
    <cellStyle name="Normal 47 4 2 5" xfId="14663" xr:uid="{00000000-0005-0000-0000-000082AC0000}"/>
    <cellStyle name="Normal 47 4 2 5 2" xfId="17748" xr:uid="{00000000-0005-0000-0000-000083AC0000}"/>
    <cellStyle name="Normal 47 4 2 5 2 2" xfId="29716" xr:uid="{00000000-0005-0000-0000-000084AC0000}"/>
    <cellStyle name="Normal 47 4 2 5 2 2 2" xfId="51322" xr:uid="{00000000-0005-0000-0000-000085AC0000}"/>
    <cellStyle name="Normal 47 4 2 5 2 3" xfId="23749" xr:uid="{00000000-0005-0000-0000-000086AC0000}"/>
    <cellStyle name="Normal 47 4 2 5 2 3 2" xfId="45386" xr:uid="{00000000-0005-0000-0000-000087AC0000}"/>
    <cellStyle name="Normal 47 4 2 5 2 4" xfId="39403" xr:uid="{00000000-0005-0000-0000-000088AC0000}"/>
    <cellStyle name="Normal 47 4 2 5 3" xfId="26734" xr:uid="{00000000-0005-0000-0000-000089AC0000}"/>
    <cellStyle name="Normal 47 4 2 5 3 2" xfId="48348" xr:uid="{00000000-0005-0000-0000-00008AAC0000}"/>
    <cellStyle name="Normal 47 4 2 5 4" xfId="20767" xr:uid="{00000000-0005-0000-0000-00008BAC0000}"/>
    <cellStyle name="Normal 47 4 2 5 4 2" xfId="42409" xr:uid="{00000000-0005-0000-0000-00008CAC0000}"/>
    <cellStyle name="Normal 47 4 2 5 5" xfId="36400" xr:uid="{00000000-0005-0000-0000-00008DAC0000}"/>
    <cellStyle name="Normal 47 4 2 6" xfId="15776" xr:uid="{00000000-0005-0000-0000-00008EAC0000}"/>
    <cellStyle name="Normal 47 4 2 6 2" xfId="27748" xr:uid="{00000000-0005-0000-0000-00008FAC0000}"/>
    <cellStyle name="Normal 47 4 2 6 2 2" xfId="49354" xr:uid="{00000000-0005-0000-0000-000090AC0000}"/>
    <cellStyle name="Normal 47 4 2 6 3" xfId="21781" xr:uid="{00000000-0005-0000-0000-000091AC0000}"/>
    <cellStyle name="Normal 47 4 2 6 3 2" xfId="43418" xr:uid="{00000000-0005-0000-0000-000092AC0000}"/>
    <cellStyle name="Normal 47 4 2 6 4" xfId="37431" xr:uid="{00000000-0005-0000-0000-000093AC0000}"/>
    <cellStyle name="Normal 47 4 2 7" xfId="24763" xr:uid="{00000000-0005-0000-0000-000094AC0000}"/>
    <cellStyle name="Normal 47 4 2 7 2" xfId="46383" xr:uid="{00000000-0005-0000-0000-000095AC0000}"/>
    <cellStyle name="Normal 47 4 2 8" xfId="18796" xr:uid="{00000000-0005-0000-0000-000096AC0000}"/>
    <cellStyle name="Normal 47 4 2 8 2" xfId="40438" xr:uid="{00000000-0005-0000-0000-000097AC0000}"/>
    <cellStyle name="Normal 47 4 2 9" xfId="31609" xr:uid="{00000000-0005-0000-0000-000098AC0000}"/>
    <cellStyle name="Normal 47 4 3" xfId="7024" xr:uid="{00000000-0005-0000-0000-000099AC0000}"/>
    <cellStyle name="Normal 47 4 3 2" xfId="12967" xr:uid="{00000000-0005-0000-0000-00009AAC0000}"/>
    <cellStyle name="Normal 47 4 3 2 2" xfId="13966" xr:uid="{00000000-0005-0000-0000-00009BAC0000}"/>
    <cellStyle name="Normal 47 4 3 2 2 2" xfId="17051" xr:uid="{00000000-0005-0000-0000-00009CAC0000}"/>
    <cellStyle name="Normal 47 4 3 2 2 2 2" xfId="29020" xr:uid="{00000000-0005-0000-0000-00009DAC0000}"/>
    <cellStyle name="Normal 47 4 3 2 2 2 2 2" xfId="50626" xr:uid="{00000000-0005-0000-0000-00009EAC0000}"/>
    <cellStyle name="Normal 47 4 3 2 2 2 3" xfId="23053" xr:uid="{00000000-0005-0000-0000-00009FAC0000}"/>
    <cellStyle name="Normal 47 4 3 2 2 2 3 2" xfId="44690" xr:uid="{00000000-0005-0000-0000-0000A0AC0000}"/>
    <cellStyle name="Normal 47 4 3 2 2 2 4" xfId="38706" xr:uid="{00000000-0005-0000-0000-0000A1AC0000}"/>
    <cellStyle name="Normal 47 4 3 2 2 3" xfId="26038" xr:uid="{00000000-0005-0000-0000-0000A2AC0000}"/>
    <cellStyle name="Normal 47 4 3 2 2 3 2" xfId="47652" xr:uid="{00000000-0005-0000-0000-0000A3AC0000}"/>
    <cellStyle name="Normal 47 4 3 2 2 4" xfId="20071" xr:uid="{00000000-0005-0000-0000-0000A4AC0000}"/>
    <cellStyle name="Normal 47 4 3 2 2 4 2" xfId="41713" xr:uid="{00000000-0005-0000-0000-0000A5AC0000}"/>
    <cellStyle name="Normal 47 4 3 2 2 5" xfId="35703" xr:uid="{00000000-0005-0000-0000-0000A6AC0000}"/>
    <cellStyle name="Normal 47 4 3 2 3" xfId="14940" xr:uid="{00000000-0005-0000-0000-0000A7AC0000}"/>
    <cellStyle name="Normal 47 4 3 2 3 2" xfId="18025" xr:uid="{00000000-0005-0000-0000-0000A8AC0000}"/>
    <cellStyle name="Normal 47 4 3 2 3 2 2" xfId="29992" xr:uid="{00000000-0005-0000-0000-0000A9AC0000}"/>
    <cellStyle name="Normal 47 4 3 2 3 2 2 2" xfId="51598" xr:uid="{00000000-0005-0000-0000-0000AAAC0000}"/>
    <cellStyle name="Normal 47 4 3 2 3 2 3" xfId="24025" xr:uid="{00000000-0005-0000-0000-0000ABAC0000}"/>
    <cellStyle name="Normal 47 4 3 2 3 2 3 2" xfId="45662" xr:uid="{00000000-0005-0000-0000-0000ACAC0000}"/>
    <cellStyle name="Normal 47 4 3 2 3 2 4" xfId="39680" xr:uid="{00000000-0005-0000-0000-0000ADAC0000}"/>
    <cellStyle name="Normal 47 4 3 2 3 3" xfId="27010" xr:uid="{00000000-0005-0000-0000-0000AEAC0000}"/>
    <cellStyle name="Normal 47 4 3 2 3 3 2" xfId="48624" xr:uid="{00000000-0005-0000-0000-0000AFAC0000}"/>
    <cellStyle name="Normal 47 4 3 2 3 4" xfId="21043" xr:uid="{00000000-0005-0000-0000-0000B0AC0000}"/>
    <cellStyle name="Normal 47 4 3 2 3 4 2" xfId="42685" xr:uid="{00000000-0005-0000-0000-0000B1AC0000}"/>
    <cellStyle name="Normal 47 4 3 2 3 5" xfId="36677" xr:uid="{00000000-0005-0000-0000-0000B2AC0000}"/>
    <cellStyle name="Normal 47 4 3 2 4" xfId="16074" xr:uid="{00000000-0005-0000-0000-0000B3AC0000}"/>
    <cellStyle name="Normal 47 4 3 2 4 2" xfId="28044" xr:uid="{00000000-0005-0000-0000-0000B4AC0000}"/>
    <cellStyle name="Normal 47 4 3 2 4 2 2" xfId="49650" xr:uid="{00000000-0005-0000-0000-0000B5AC0000}"/>
    <cellStyle name="Normal 47 4 3 2 4 3" xfId="22077" xr:uid="{00000000-0005-0000-0000-0000B6AC0000}"/>
    <cellStyle name="Normal 47 4 3 2 4 3 2" xfId="43714" xr:uid="{00000000-0005-0000-0000-0000B7AC0000}"/>
    <cellStyle name="Normal 47 4 3 2 4 4" xfId="37729" xr:uid="{00000000-0005-0000-0000-0000B8AC0000}"/>
    <cellStyle name="Normal 47 4 3 2 5" xfId="25062" xr:uid="{00000000-0005-0000-0000-0000B9AC0000}"/>
    <cellStyle name="Normal 47 4 3 2 5 2" xfId="46679" xr:uid="{00000000-0005-0000-0000-0000BAAC0000}"/>
    <cellStyle name="Normal 47 4 3 2 6" xfId="19095" xr:uid="{00000000-0005-0000-0000-0000BBAC0000}"/>
    <cellStyle name="Normal 47 4 3 2 6 2" xfId="40737" xr:uid="{00000000-0005-0000-0000-0000BCAC0000}"/>
    <cellStyle name="Normal 47 4 3 2 7" xfId="34723" xr:uid="{00000000-0005-0000-0000-0000BDAC0000}"/>
    <cellStyle name="Normal 47 4 3 3" xfId="13287" xr:uid="{00000000-0005-0000-0000-0000BEAC0000}"/>
    <cellStyle name="Normal 47 4 3 3 2" xfId="14286" xr:uid="{00000000-0005-0000-0000-0000BFAC0000}"/>
    <cellStyle name="Normal 47 4 3 3 2 2" xfId="17371" xr:uid="{00000000-0005-0000-0000-0000C0AC0000}"/>
    <cellStyle name="Normal 47 4 3 3 2 2 2" xfId="29340" xr:uid="{00000000-0005-0000-0000-0000C1AC0000}"/>
    <cellStyle name="Normal 47 4 3 3 2 2 2 2" xfId="50946" xr:uid="{00000000-0005-0000-0000-0000C2AC0000}"/>
    <cellStyle name="Normal 47 4 3 3 2 2 3" xfId="23373" xr:uid="{00000000-0005-0000-0000-0000C3AC0000}"/>
    <cellStyle name="Normal 47 4 3 3 2 2 3 2" xfId="45010" xr:uid="{00000000-0005-0000-0000-0000C4AC0000}"/>
    <cellStyle name="Normal 47 4 3 3 2 2 4" xfId="39026" xr:uid="{00000000-0005-0000-0000-0000C5AC0000}"/>
    <cellStyle name="Normal 47 4 3 3 2 3" xfId="26358" xr:uid="{00000000-0005-0000-0000-0000C6AC0000}"/>
    <cellStyle name="Normal 47 4 3 3 2 3 2" xfId="47972" xr:uid="{00000000-0005-0000-0000-0000C7AC0000}"/>
    <cellStyle name="Normal 47 4 3 3 2 4" xfId="20391" xr:uid="{00000000-0005-0000-0000-0000C8AC0000}"/>
    <cellStyle name="Normal 47 4 3 3 2 4 2" xfId="42033" xr:uid="{00000000-0005-0000-0000-0000C9AC0000}"/>
    <cellStyle name="Normal 47 4 3 3 2 5" xfId="36023" xr:uid="{00000000-0005-0000-0000-0000CAAC0000}"/>
    <cellStyle name="Normal 47 4 3 3 3" xfId="15260" xr:uid="{00000000-0005-0000-0000-0000CBAC0000}"/>
    <cellStyle name="Normal 47 4 3 3 3 2" xfId="18345" xr:uid="{00000000-0005-0000-0000-0000CCAC0000}"/>
    <cellStyle name="Normal 47 4 3 3 3 2 2" xfId="30312" xr:uid="{00000000-0005-0000-0000-0000CDAC0000}"/>
    <cellStyle name="Normal 47 4 3 3 3 2 2 2" xfId="51918" xr:uid="{00000000-0005-0000-0000-0000CEAC0000}"/>
    <cellStyle name="Normal 47 4 3 3 3 2 3" xfId="24345" xr:uid="{00000000-0005-0000-0000-0000CFAC0000}"/>
    <cellStyle name="Normal 47 4 3 3 3 2 3 2" xfId="45982" xr:uid="{00000000-0005-0000-0000-0000D0AC0000}"/>
    <cellStyle name="Normal 47 4 3 3 3 2 4" xfId="40000" xr:uid="{00000000-0005-0000-0000-0000D1AC0000}"/>
    <cellStyle name="Normal 47 4 3 3 3 3" xfId="27330" xr:uid="{00000000-0005-0000-0000-0000D2AC0000}"/>
    <cellStyle name="Normal 47 4 3 3 3 3 2" xfId="48944" xr:uid="{00000000-0005-0000-0000-0000D3AC0000}"/>
    <cellStyle name="Normal 47 4 3 3 3 4" xfId="21363" xr:uid="{00000000-0005-0000-0000-0000D4AC0000}"/>
    <cellStyle name="Normal 47 4 3 3 3 4 2" xfId="43005" xr:uid="{00000000-0005-0000-0000-0000D5AC0000}"/>
    <cellStyle name="Normal 47 4 3 3 3 5" xfId="36997" xr:uid="{00000000-0005-0000-0000-0000D6AC0000}"/>
    <cellStyle name="Normal 47 4 3 3 4" xfId="16394" xr:uid="{00000000-0005-0000-0000-0000D7AC0000}"/>
    <cellStyle name="Normal 47 4 3 3 4 2" xfId="28364" xr:uid="{00000000-0005-0000-0000-0000D8AC0000}"/>
    <cellStyle name="Normal 47 4 3 3 4 2 2" xfId="49970" xr:uid="{00000000-0005-0000-0000-0000D9AC0000}"/>
    <cellStyle name="Normal 47 4 3 3 4 3" xfId="22397" xr:uid="{00000000-0005-0000-0000-0000DAAC0000}"/>
    <cellStyle name="Normal 47 4 3 3 4 3 2" xfId="44034" xr:uid="{00000000-0005-0000-0000-0000DBAC0000}"/>
    <cellStyle name="Normal 47 4 3 3 4 4" xfId="38049" xr:uid="{00000000-0005-0000-0000-0000DCAC0000}"/>
    <cellStyle name="Normal 47 4 3 3 5" xfId="25382" xr:uid="{00000000-0005-0000-0000-0000DDAC0000}"/>
    <cellStyle name="Normal 47 4 3 3 5 2" xfId="46999" xr:uid="{00000000-0005-0000-0000-0000DEAC0000}"/>
    <cellStyle name="Normal 47 4 3 3 6" xfId="19415" xr:uid="{00000000-0005-0000-0000-0000DFAC0000}"/>
    <cellStyle name="Normal 47 4 3 3 6 2" xfId="41057" xr:uid="{00000000-0005-0000-0000-0000E0AC0000}"/>
    <cellStyle name="Normal 47 4 3 3 7" xfId="35043" xr:uid="{00000000-0005-0000-0000-0000E1AC0000}"/>
    <cellStyle name="Normal 47 4 3 4" xfId="13645" xr:uid="{00000000-0005-0000-0000-0000E2AC0000}"/>
    <cellStyle name="Normal 47 4 3 4 2" xfId="16731" xr:uid="{00000000-0005-0000-0000-0000E3AC0000}"/>
    <cellStyle name="Normal 47 4 3 4 2 2" xfId="28700" xr:uid="{00000000-0005-0000-0000-0000E4AC0000}"/>
    <cellStyle name="Normal 47 4 3 4 2 2 2" xfId="50306" xr:uid="{00000000-0005-0000-0000-0000E5AC0000}"/>
    <cellStyle name="Normal 47 4 3 4 2 3" xfId="22733" xr:uid="{00000000-0005-0000-0000-0000E6AC0000}"/>
    <cellStyle name="Normal 47 4 3 4 2 3 2" xfId="44370" xr:uid="{00000000-0005-0000-0000-0000E7AC0000}"/>
    <cellStyle name="Normal 47 4 3 4 2 4" xfId="38386" xr:uid="{00000000-0005-0000-0000-0000E8AC0000}"/>
    <cellStyle name="Normal 47 4 3 4 3" xfId="25718" xr:uid="{00000000-0005-0000-0000-0000E9AC0000}"/>
    <cellStyle name="Normal 47 4 3 4 3 2" xfId="47332" xr:uid="{00000000-0005-0000-0000-0000EAAC0000}"/>
    <cellStyle name="Normal 47 4 3 4 4" xfId="19751" xr:uid="{00000000-0005-0000-0000-0000EBAC0000}"/>
    <cellStyle name="Normal 47 4 3 4 4 2" xfId="41393" xr:uid="{00000000-0005-0000-0000-0000ECAC0000}"/>
    <cellStyle name="Normal 47 4 3 4 5" xfId="35382" xr:uid="{00000000-0005-0000-0000-0000EDAC0000}"/>
    <cellStyle name="Normal 47 4 3 5" xfId="14619" xr:uid="{00000000-0005-0000-0000-0000EEAC0000}"/>
    <cellStyle name="Normal 47 4 3 5 2" xfId="17704" xr:uid="{00000000-0005-0000-0000-0000EFAC0000}"/>
    <cellStyle name="Normal 47 4 3 5 2 2" xfId="29672" xr:uid="{00000000-0005-0000-0000-0000F0AC0000}"/>
    <cellStyle name="Normal 47 4 3 5 2 2 2" xfId="51278" xr:uid="{00000000-0005-0000-0000-0000F1AC0000}"/>
    <cellStyle name="Normal 47 4 3 5 2 3" xfId="23705" xr:uid="{00000000-0005-0000-0000-0000F2AC0000}"/>
    <cellStyle name="Normal 47 4 3 5 2 3 2" xfId="45342" xr:uid="{00000000-0005-0000-0000-0000F3AC0000}"/>
    <cellStyle name="Normal 47 4 3 5 2 4" xfId="39359" xr:uid="{00000000-0005-0000-0000-0000F4AC0000}"/>
    <cellStyle name="Normal 47 4 3 5 3" xfId="26690" xr:uid="{00000000-0005-0000-0000-0000F5AC0000}"/>
    <cellStyle name="Normal 47 4 3 5 3 2" xfId="48304" xr:uid="{00000000-0005-0000-0000-0000F6AC0000}"/>
    <cellStyle name="Normal 47 4 3 5 4" xfId="20723" xr:uid="{00000000-0005-0000-0000-0000F7AC0000}"/>
    <cellStyle name="Normal 47 4 3 5 4 2" xfId="42365" xr:uid="{00000000-0005-0000-0000-0000F8AC0000}"/>
    <cellStyle name="Normal 47 4 3 5 5" xfId="36356" xr:uid="{00000000-0005-0000-0000-0000F9AC0000}"/>
    <cellStyle name="Normal 47 4 3 6" xfId="15732" xr:uid="{00000000-0005-0000-0000-0000FAAC0000}"/>
    <cellStyle name="Normal 47 4 3 6 2" xfId="27704" xr:uid="{00000000-0005-0000-0000-0000FBAC0000}"/>
    <cellStyle name="Normal 47 4 3 6 2 2" xfId="49310" xr:uid="{00000000-0005-0000-0000-0000FCAC0000}"/>
    <cellStyle name="Normal 47 4 3 6 3" xfId="21737" xr:uid="{00000000-0005-0000-0000-0000FDAC0000}"/>
    <cellStyle name="Normal 47 4 3 6 3 2" xfId="43374" xr:uid="{00000000-0005-0000-0000-0000FEAC0000}"/>
    <cellStyle name="Normal 47 4 3 6 4" xfId="37387" xr:uid="{00000000-0005-0000-0000-0000FFAC0000}"/>
    <cellStyle name="Normal 47 4 3 7" xfId="24719" xr:uid="{00000000-0005-0000-0000-000000AD0000}"/>
    <cellStyle name="Normal 47 4 3 7 2" xfId="46339" xr:uid="{00000000-0005-0000-0000-000001AD0000}"/>
    <cellStyle name="Normal 47 4 3 8" xfId="18752" xr:uid="{00000000-0005-0000-0000-000002AD0000}"/>
    <cellStyle name="Normal 47 4 3 8 2" xfId="40394" xr:uid="{00000000-0005-0000-0000-000003AD0000}"/>
    <cellStyle name="Normal 47 4 3 9" xfId="31452" xr:uid="{00000000-0005-0000-0000-000004AD0000}"/>
    <cellStyle name="Normal 47 4 4" xfId="7628" xr:uid="{00000000-0005-0000-0000-000005AD0000}"/>
    <cellStyle name="Normal 47 4 4 2" xfId="13053" xr:uid="{00000000-0005-0000-0000-000006AD0000}"/>
    <cellStyle name="Normal 47 4 4 2 2" xfId="14052" xr:uid="{00000000-0005-0000-0000-000007AD0000}"/>
    <cellStyle name="Normal 47 4 4 2 2 2" xfId="17137" xr:uid="{00000000-0005-0000-0000-000008AD0000}"/>
    <cellStyle name="Normal 47 4 4 2 2 2 2" xfId="29106" xr:uid="{00000000-0005-0000-0000-000009AD0000}"/>
    <cellStyle name="Normal 47 4 4 2 2 2 2 2" xfId="50712" xr:uid="{00000000-0005-0000-0000-00000AAD0000}"/>
    <cellStyle name="Normal 47 4 4 2 2 2 3" xfId="23139" xr:uid="{00000000-0005-0000-0000-00000BAD0000}"/>
    <cellStyle name="Normal 47 4 4 2 2 2 3 2" xfId="44776" xr:uid="{00000000-0005-0000-0000-00000CAD0000}"/>
    <cellStyle name="Normal 47 4 4 2 2 2 4" xfId="38792" xr:uid="{00000000-0005-0000-0000-00000DAD0000}"/>
    <cellStyle name="Normal 47 4 4 2 2 3" xfId="26124" xr:uid="{00000000-0005-0000-0000-00000EAD0000}"/>
    <cellStyle name="Normal 47 4 4 2 2 3 2" xfId="47738" xr:uid="{00000000-0005-0000-0000-00000FAD0000}"/>
    <cellStyle name="Normal 47 4 4 2 2 4" xfId="20157" xr:uid="{00000000-0005-0000-0000-000010AD0000}"/>
    <cellStyle name="Normal 47 4 4 2 2 4 2" xfId="41799" xr:uid="{00000000-0005-0000-0000-000011AD0000}"/>
    <cellStyle name="Normal 47 4 4 2 2 5" xfId="35789" xr:uid="{00000000-0005-0000-0000-000012AD0000}"/>
    <cellStyle name="Normal 47 4 4 2 3" xfId="15026" xr:uid="{00000000-0005-0000-0000-000013AD0000}"/>
    <cellStyle name="Normal 47 4 4 2 3 2" xfId="18111" xr:uid="{00000000-0005-0000-0000-000014AD0000}"/>
    <cellStyle name="Normal 47 4 4 2 3 2 2" xfId="30078" xr:uid="{00000000-0005-0000-0000-000015AD0000}"/>
    <cellStyle name="Normal 47 4 4 2 3 2 2 2" xfId="51684" xr:uid="{00000000-0005-0000-0000-000016AD0000}"/>
    <cellStyle name="Normal 47 4 4 2 3 2 3" xfId="24111" xr:uid="{00000000-0005-0000-0000-000017AD0000}"/>
    <cellStyle name="Normal 47 4 4 2 3 2 3 2" xfId="45748" xr:uid="{00000000-0005-0000-0000-000018AD0000}"/>
    <cellStyle name="Normal 47 4 4 2 3 2 4" xfId="39766" xr:uid="{00000000-0005-0000-0000-000019AD0000}"/>
    <cellStyle name="Normal 47 4 4 2 3 3" xfId="27096" xr:uid="{00000000-0005-0000-0000-00001AAD0000}"/>
    <cellStyle name="Normal 47 4 4 2 3 3 2" xfId="48710" xr:uid="{00000000-0005-0000-0000-00001BAD0000}"/>
    <cellStyle name="Normal 47 4 4 2 3 4" xfId="21129" xr:uid="{00000000-0005-0000-0000-00001CAD0000}"/>
    <cellStyle name="Normal 47 4 4 2 3 4 2" xfId="42771" xr:uid="{00000000-0005-0000-0000-00001DAD0000}"/>
    <cellStyle name="Normal 47 4 4 2 3 5" xfId="36763" xr:uid="{00000000-0005-0000-0000-00001EAD0000}"/>
    <cellStyle name="Normal 47 4 4 2 4" xfId="16160" xr:uid="{00000000-0005-0000-0000-00001FAD0000}"/>
    <cellStyle name="Normal 47 4 4 2 4 2" xfId="28130" xr:uid="{00000000-0005-0000-0000-000020AD0000}"/>
    <cellStyle name="Normal 47 4 4 2 4 2 2" xfId="49736" xr:uid="{00000000-0005-0000-0000-000021AD0000}"/>
    <cellStyle name="Normal 47 4 4 2 4 3" xfId="22163" xr:uid="{00000000-0005-0000-0000-000022AD0000}"/>
    <cellStyle name="Normal 47 4 4 2 4 3 2" xfId="43800" xr:uid="{00000000-0005-0000-0000-000023AD0000}"/>
    <cellStyle name="Normal 47 4 4 2 4 4" xfId="37815" xr:uid="{00000000-0005-0000-0000-000024AD0000}"/>
    <cellStyle name="Normal 47 4 4 2 5" xfId="25148" xr:uid="{00000000-0005-0000-0000-000025AD0000}"/>
    <cellStyle name="Normal 47 4 4 2 5 2" xfId="46765" xr:uid="{00000000-0005-0000-0000-000026AD0000}"/>
    <cellStyle name="Normal 47 4 4 2 6" xfId="19181" xr:uid="{00000000-0005-0000-0000-000027AD0000}"/>
    <cellStyle name="Normal 47 4 4 2 6 2" xfId="40823" xr:uid="{00000000-0005-0000-0000-000028AD0000}"/>
    <cellStyle name="Normal 47 4 4 2 7" xfId="34809" xr:uid="{00000000-0005-0000-0000-000029AD0000}"/>
    <cellStyle name="Normal 47 4 4 3" xfId="13373" xr:uid="{00000000-0005-0000-0000-00002AAD0000}"/>
    <cellStyle name="Normal 47 4 4 3 2" xfId="14372" xr:uid="{00000000-0005-0000-0000-00002BAD0000}"/>
    <cellStyle name="Normal 47 4 4 3 2 2" xfId="17457" xr:uid="{00000000-0005-0000-0000-00002CAD0000}"/>
    <cellStyle name="Normal 47 4 4 3 2 2 2" xfId="29426" xr:uid="{00000000-0005-0000-0000-00002DAD0000}"/>
    <cellStyle name="Normal 47 4 4 3 2 2 2 2" xfId="51032" xr:uid="{00000000-0005-0000-0000-00002EAD0000}"/>
    <cellStyle name="Normal 47 4 4 3 2 2 3" xfId="23459" xr:uid="{00000000-0005-0000-0000-00002FAD0000}"/>
    <cellStyle name="Normal 47 4 4 3 2 2 3 2" xfId="45096" xr:uid="{00000000-0005-0000-0000-000030AD0000}"/>
    <cellStyle name="Normal 47 4 4 3 2 2 4" xfId="39112" xr:uid="{00000000-0005-0000-0000-000031AD0000}"/>
    <cellStyle name="Normal 47 4 4 3 2 3" xfId="26444" xr:uid="{00000000-0005-0000-0000-000032AD0000}"/>
    <cellStyle name="Normal 47 4 4 3 2 3 2" xfId="48058" xr:uid="{00000000-0005-0000-0000-000033AD0000}"/>
    <cellStyle name="Normal 47 4 4 3 2 4" xfId="20477" xr:uid="{00000000-0005-0000-0000-000034AD0000}"/>
    <cellStyle name="Normal 47 4 4 3 2 4 2" xfId="42119" xr:uid="{00000000-0005-0000-0000-000035AD0000}"/>
    <cellStyle name="Normal 47 4 4 3 2 5" xfId="36109" xr:uid="{00000000-0005-0000-0000-000036AD0000}"/>
    <cellStyle name="Normal 47 4 4 3 3" xfId="15346" xr:uid="{00000000-0005-0000-0000-000037AD0000}"/>
    <cellStyle name="Normal 47 4 4 3 3 2" xfId="18431" xr:uid="{00000000-0005-0000-0000-000038AD0000}"/>
    <cellStyle name="Normal 47 4 4 3 3 2 2" xfId="30398" xr:uid="{00000000-0005-0000-0000-000039AD0000}"/>
    <cellStyle name="Normal 47 4 4 3 3 2 2 2" xfId="52004" xr:uid="{00000000-0005-0000-0000-00003AAD0000}"/>
    <cellStyle name="Normal 47 4 4 3 3 2 3" xfId="24431" xr:uid="{00000000-0005-0000-0000-00003BAD0000}"/>
    <cellStyle name="Normal 47 4 4 3 3 2 3 2" xfId="46068" xr:uid="{00000000-0005-0000-0000-00003CAD0000}"/>
    <cellStyle name="Normal 47 4 4 3 3 2 4" xfId="40086" xr:uid="{00000000-0005-0000-0000-00003DAD0000}"/>
    <cellStyle name="Normal 47 4 4 3 3 3" xfId="27416" xr:uid="{00000000-0005-0000-0000-00003EAD0000}"/>
    <cellStyle name="Normal 47 4 4 3 3 3 2" xfId="49030" xr:uid="{00000000-0005-0000-0000-00003FAD0000}"/>
    <cellStyle name="Normal 47 4 4 3 3 4" xfId="21449" xr:uid="{00000000-0005-0000-0000-000040AD0000}"/>
    <cellStyle name="Normal 47 4 4 3 3 4 2" xfId="43091" xr:uid="{00000000-0005-0000-0000-000041AD0000}"/>
    <cellStyle name="Normal 47 4 4 3 3 5" xfId="37083" xr:uid="{00000000-0005-0000-0000-000042AD0000}"/>
    <cellStyle name="Normal 47 4 4 3 4" xfId="16480" xr:uid="{00000000-0005-0000-0000-000043AD0000}"/>
    <cellStyle name="Normal 47 4 4 3 4 2" xfId="28450" xr:uid="{00000000-0005-0000-0000-000044AD0000}"/>
    <cellStyle name="Normal 47 4 4 3 4 2 2" xfId="50056" xr:uid="{00000000-0005-0000-0000-000045AD0000}"/>
    <cellStyle name="Normal 47 4 4 3 4 3" xfId="22483" xr:uid="{00000000-0005-0000-0000-000046AD0000}"/>
    <cellStyle name="Normal 47 4 4 3 4 3 2" xfId="44120" xr:uid="{00000000-0005-0000-0000-000047AD0000}"/>
    <cellStyle name="Normal 47 4 4 3 4 4" xfId="38135" xr:uid="{00000000-0005-0000-0000-000048AD0000}"/>
    <cellStyle name="Normal 47 4 4 3 5" xfId="25468" xr:uid="{00000000-0005-0000-0000-000049AD0000}"/>
    <cellStyle name="Normal 47 4 4 3 5 2" xfId="47085" xr:uid="{00000000-0005-0000-0000-00004AAD0000}"/>
    <cellStyle name="Normal 47 4 4 3 6" xfId="19501" xr:uid="{00000000-0005-0000-0000-00004BAD0000}"/>
    <cellStyle name="Normal 47 4 4 3 6 2" xfId="41143" xr:uid="{00000000-0005-0000-0000-00004CAD0000}"/>
    <cellStyle name="Normal 47 4 4 3 7" xfId="35129" xr:uid="{00000000-0005-0000-0000-00004DAD0000}"/>
    <cellStyle name="Normal 47 4 4 4" xfId="13731" xr:uid="{00000000-0005-0000-0000-00004EAD0000}"/>
    <cellStyle name="Normal 47 4 4 4 2" xfId="16817" xr:uid="{00000000-0005-0000-0000-00004FAD0000}"/>
    <cellStyle name="Normal 47 4 4 4 2 2" xfId="28786" xr:uid="{00000000-0005-0000-0000-000050AD0000}"/>
    <cellStyle name="Normal 47 4 4 4 2 2 2" xfId="50392" xr:uid="{00000000-0005-0000-0000-000051AD0000}"/>
    <cellStyle name="Normal 47 4 4 4 2 3" xfId="22819" xr:uid="{00000000-0005-0000-0000-000052AD0000}"/>
    <cellStyle name="Normal 47 4 4 4 2 3 2" xfId="44456" xr:uid="{00000000-0005-0000-0000-000053AD0000}"/>
    <cellStyle name="Normal 47 4 4 4 2 4" xfId="38472" xr:uid="{00000000-0005-0000-0000-000054AD0000}"/>
    <cellStyle name="Normal 47 4 4 4 3" xfId="25804" xr:uid="{00000000-0005-0000-0000-000055AD0000}"/>
    <cellStyle name="Normal 47 4 4 4 3 2" xfId="47418" xr:uid="{00000000-0005-0000-0000-000056AD0000}"/>
    <cellStyle name="Normal 47 4 4 4 4" xfId="19837" xr:uid="{00000000-0005-0000-0000-000057AD0000}"/>
    <cellStyle name="Normal 47 4 4 4 4 2" xfId="41479" xr:uid="{00000000-0005-0000-0000-000058AD0000}"/>
    <cellStyle name="Normal 47 4 4 4 5" xfId="35468" xr:uid="{00000000-0005-0000-0000-000059AD0000}"/>
    <cellStyle name="Normal 47 4 4 5" xfId="14705" xr:uid="{00000000-0005-0000-0000-00005AAD0000}"/>
    <cellStyle name="Normal 47 4 4 5 2" xfId="17790" xr:uid="{00000000-0005-0000-0000-00005BAD0000}"/>
    <cellStyle name="Normal 47 4 4 5 2 2" xfId="29758" xr:uid="{00000000-0005-0000-0000-00005CAD0000}"/>
    <cellStyle name="Normal 47 4 4 5 2 2 2" xfId="51364" xr:uid="{00000000-0005-0000-0000-00005DAD0000}"/>
    <cellStyle name="Normal 47 4 4 5 2 3" xfId="23791" xr:uid="{00000000-0005-0000-0000-00005EAD0000}"/>
    <cellStyle name="Normal 47 4 4 5 2 3 2" xfId="45428" xr:uid="{00000000-0005-0000-0000-00005FAD0000}"/>
    <cellStyle name="Normal 47 4 4 5 2 4" xfId="39445" xr:uid="{00000000-0005-0000-0000-000060AD0000}"/>
    <cellStyle name="Normal 47 4 4 5 3" xfId="26776" xr:uid="{00000000-0005-0000-0000-000061AD0000}"/>
    <cellStyle name="Normal 47 4 4 5 3 2" xfId="48390" xr:uid="{00000000-0005-0000-0000-000062AD0000}"/>
    <cellStyle name="Normal 47 4 4 5 4" xfId="20809" xr:uid="{00000000-0005-0000-0000-000063AD0000}"/>
    <cellStyle name="Normal 47 4 4 5 4 2" xfId="42451" xr:uid="{00000000-0005-0000-0000-000064AD0000}"/>
    <cellStyle name="Normal 47 4 4 5 5" xfId="36442" xr:uid="{00000000-0005-0000-0000-000065AD0000}"/>
    <cellStyle name="Normal 47 4 4 6" xfId="15818" xr:uid="{00000000-0005-0000-0000-000066AD0000}"/>
    <cellStyle name="Normal 47 4 4 6 2" xfId="27790" xr:uid="{00000000-0005-0000-0000-000067AD0000}"/>
    <cellStyle name="Normal 47 4 4 6 2 2" xfId="49396" xr:uid="{00000000-0005-0000-0000-000068AD0000}"/>
    <cellStyle name="Normal 47 4 4 6 3" xfId="21823" xr:uid="{00000000-0005-0000-0000-000069AD0000}"/>
    <cellStyle name="Normal 47 4 4 6 3 2" xfId="43460" xr:uid="{00000000-0005-0000-0000-00006AAD0000}"/>
    <cellStyle name="Normal 47 4 4 6 4" xfId="37473" xr:uid="{00000000-0005-0000-0000-00006BAD0000}"/>
    <cellStyle name="Normal 47 4 4 7" xfId="24805" xr:uid="{00000000-0005-0000-0000-00006CAD0000}"/>
    <cellStyle name="Normal 47 4 4 7 2" xfId="46425" xr:uid="{00000000-0005-0000-0000-00006DAD0000}"/>
    <cellStyle name="Normal 47 4 4 8" xfId="18838" xr:uid="{00000000-0005-0000-0000-00006EAD0000}"/>
    <cellStyle name="Normal 47 4 4 8 2" xfId="40480" xr:uid="{00000000-0005-0000-0000-00006FAD0000}"/>
    <cellStyle name="Normal 47 4 4 9" xfId="31720" xr:uid="{00000000-0005-0000-0000-000070AD0000}"/>
    <cellStyle name="Normal 47 4 5" xfId="8238" xr:uid="{00000000-0005-0000-0000-000071AD0000}"/>
    <cellStyle name="Normal 47 4 5 2" xfId="13137" xr:uid="{00000000-0005-0000-0000-000072AD0000}"/>
    <cellStyle name="Normal 47 4 5 2 2" xfId="14136" xr:uid="{00000000-0005-0000-0000-000073AD0000}"/>
    <cellStyle name="Normal 47 4 5 2 2 2" xfId="17221" xr:uid="{00000000-0005-0000-0000-000074AD0000}"/>
    <cellStyle name="Normal 47 4 5 2 2 2 2" xfId="29190" xr:uid="{00000000-0005-0000-0000-000075AD0000}"/>
    <cellStyle name="Normal 47 4 5 2 2 2 2 2" xfId="50796" xr:uid="{00000000-0005-0000-0000-000076AD0000}"/>
    <cellStyle name="Normal 47 4 5 2 2 2 3" xfId="23223" xr:uid="{00000000-0005-0000-0000-000077AD0000}"/>
    <cellStyle name="Normal 47 4 5 2 2 2 3 2" xfId="44860" xr:uid="{00000000-0005-0000-0000-000078AD0000}"/>
    <cellStyle name="Normal 47 4 5 2 2 2 4" xfId="38876" xr:uid="{00000000-0005-0000-0000-000079AD0000}"/>
    <cellStyle name="Normal 47 4 5 2 2 3" xfId="26208" xr:uid="{00000000-0005-0000-0000-00007AAD0000}"/>
    <cellStyle name="Normal 47 4 5 2 2 3 2" xfId="47822" xr:uid="{00000000-0005-0000-0000-00007BAD0000}"/>
    <cellStyle name="Normal 47 4 5 2 2 4" xfId="20241" xr:uid="{00000000-0005-0000-0000-00007CAD0000}"/>
    <cellStyle name="Normal 47 4 5 2 2 4 2" xfId="41883" xr:uid="{00000000-0005-0000-0000-00007DAD0000}"/>
    <cellStyle name="Normal 47 4 5 2 2 5" xfId="35873" xr:uid="{00000000-0005-0000-0000-00007EAD0000}"/>
    <cellStyle name="Normal 47 4 5 2 3" xfId="15110" xr:uid="{00000000-0005-0000-0000-00007FAD0000}"/>
    <cellStyle name="Normal 47 4 5 2 3 2" xfId="18195" xr:uid="{00000000-0005-0000-0000-000080AD0000}"/>
    <cellStyle name="Normal 47 4 5 2 3 2 2" xfId="30162" xr:uid="{00000000-0005-0000-0000-000081AD0000}"/>
    <cellStyle name="Normal 47 4 5 2 3 2 2 2" xfId="51768" xr:uid="{00000000-0005-0000-0000-000082AD0000}"/>
    <cellStyle name="Normal 47 4 5 2 3 2 3" xfId="24195" xr:uid="{00000000-0005-0000-0000-000083AD0000}"/>
    <cellStyle name="Normal 47 4 5 2 3 2 3 2" xfId="45832" xr:uid="{00000000-0005-0000-0000-000084AD0000}"/>
    <cellStyle name="Normal 47 4 5 2 3 2 4" xfId="39850" xr:uid="{00000000-0005-0000-0000-000085AD0000}"/>
    <cellStyle name="Normal 47 4 5 2 3 3" xfId="27180" xr:uid="{00000000-0005-0000-0000-000086AD0000}"/>
    <cellStyle name="Normal 47 4 5 2 3 3 2" xfId="48794" xr:uid="{00000000-0005-0000-0000-000087AD0000}"/>
    <cellStyle name="Normal 47 4 5 2 3 4" xfId="21213" xr:uid="{00000000-0005-0000-0000-000088AD0000}"/>
    <cellStyle name="Normal 47 4 5 2 3 4 2" xfId="42855" xr:uid="{00000000-0005-0000-0000-000089AD0000}"/>
    <cellStyle name="Normal 47 4 5 2 3 5" xfId="36847" xr:uid="{00000000-0005-0000-0000-00008AAD0000}"/>
    <cellStyle name="Normal 47 4 5 2 4" xfId="16244" xr:uid="{00000000-0005-0000-0000-00008BAD0000}"/>
    <cellStyle name="Normal 47 4 5 2 4 2" xfId="28214" xr:uid="{00000000-0005-0000-0000-00008CAD0000}"/>
    <cellStyle name="Normal 47 4 5 2 4 2 2" xfId="49820" xr:uid="{00000000-0005-0000-0000-00008DAD0000}"/>
    <cellStyle name="Normal 47 4 5 2 4 3" xfId="22247" xr:uid="{00000000-0005-0000-0000-00008EAD0000}"/>
    <cellStyle name="Normal 47 4 5 2 4 3 2" xfId="43884" xr:uid="{00000000-0005-0000-0000-00008FAD0000}"/>
    <cellStyle name="Normal 47 4 5 2 4 4" xfId="37899" xr:uid="{00000000-0005-0000-0000-000090AD0000}"/>
    <cellStyle name="Normal 47 4 5 2 5" xfId="25232" xr:uid="{00000000-0005-0000-0000-000091AD0000}"/>
    <cellStyle name="Normal 47 4 5 2 5 2" xfId="46849" xr:uid="{00000000-0005-0000-0000-000092AD0000}"/>
    <cellStyle name="Normal 47 4 5 2 6" xfId="19265" xr:uid="{00000000-0005-0000-0000-000093AD0000}"/>
    <cellStyle name="Normal 47 4 5 2 6 2" xfId="40907" xr:uid="{00000000-0005-0000-0000-000094AD0000}"/>
    <cellStyle name="Normal 47 4 5 2 7" xfId="34893" xr:uid="{00000000-0005-0000-0000-000095AD0000}"/>
    <cellStyle name="Normal 47 4 5 3" xfId="13457" xr:uid="{00000000-0005-0000-0000-000096AD0000}"/>
    <cellStyle name="Normal 47 4 5 3 2" xfId="14456" xr:uid="{00000000-0005-0000-0000-000097AD0000}"/>
    <cellStyle name="Normal 47 4 5 3 2 2" xfId="17541" xr:uid="{00000000-0005-0000-0000-000098AD0000}"/>
    <cellStyle name="Normal 47 4 5 3 2 2 2" xfId="29510" xr:uid="{00000000-0005-0000-0000-000099AD0000}"/>
    <cellStyle name="Normal 47 4 5 3 2 2 2 2" xfId="51116" xr:uid="{00000000-0005-0000-0000-00009AAD0000}"/>
    <cellStyle name="Normal 47 4 5 3 2 2 3" xfId="23543" xr:uid="{00000000-0005-0000-0000-00009BAD0000}"/>
    <cellStyle name="Normal 47 4 5 3 2 2 3 2" xfId="45180" xr:uid="{00000000-0005-0000-0000-00009CAD0000}"/>
    <cellStyle name="Normal 47 4 5 3 2 2 4" xfId="39196" xr:uid="{00000000-0005-0000-0000-00009DAD0000}"/>
    <cellStyle name="Normal 47 4 5 3 2 3" xfId="26528" xr:uid="{00000000-0005-0000-0000-00009EAD0000}"/>
    <cellStyle name="Normal 47 4 5 3 2 3 2" xfId="48142" xr:uid="{00000000-0005-0000-0000-00009FAD0000}"/>
    <cellStyle name="Normal 47 4 5 3 2 4" xfId="20561" xr:uid="{00000000-0005-0000-0000-0000A0AD0000}"/>
    <cellStyle name="Normal 47 4 5 3 2 4 2" xfId="42203" xr:uid="{00000000-0005-0000-0000-0000A1AD0000}"/>
    <cellStyle name="Normal 47 4 5 3 2 5" xfId="36193" xr:uid="{00000000-0005-0000-0000-0000A2AD0000}"/>
    <cellStyle name="Normal 47 4 5 3 3" xfId="15430" xr:uid="{00000000-0005-0000-0000-0000A3AD0000}"/>
    <cellStyle name="Normal 47 4 5 3 3 2" xfId="18515" xr:uid="{00000000-0005-0000-0000-0000A4AD0000}"/>
    <cellStyle name="Normal 47 4 5 3 3 2 2" xfId="30482" xr:uid="{00000000-0005-0000-0000-0000A5AD0000}"/>
    <cellStyle name="Normal 47 4 5 3 3 2 2 2" xfId="52088" xr:uid="{00000000-0005-0000-0000-0000A6AD0000}"/>
    <cellStyle name="Normal 47 4 5 3 3 2 3" xfId="24515" xr:uid="{00000000-0005-0000-0000-0000A7AD0000}"/>
    <cellStyle name="Normal 47 4 5 3 3 2 3 2" xfId="46152" xr:uid="{00000000-0005-0000-0000-0000A8AD0000}"/>
    <cellStyle name="Normal 47 4 5 3 3 2 4" xfId="40170" xr:uid="{00000000-0005-0000-0000-0000A9AD0000}"/>
    <cellStyle name="Normal 47 4 5 3 3 3" xfId="27500" xr:uid="{00000000-0005-0000-0000-0000AAAD0000}"/>
    <cellStyle name="Normal 47 4 5 3 3 3 2" xfId="49114" xr:uid="{00000000-0005-0000-0000-0000ABAD0000}"/>
    <cellStyle name="Normal 47 4 5 3 3 4" xfId="21533" xr:uid="{00000000-0005-0000-0000-0000ACAD0000}"/>
    <cellStyle name="Normal 47 4 5 3 3 4 2" xfId="43175" xr:uid="{00000000-0005-0000-0000-0000ADAD0000}"/>
    <cellStyle name="Normal 47 4 5 3 3 5" xfId="37167" xr:uid="{00000000-0005-0000-0000-0000AEAD0000}"/>
    <cellStyle name="Normal 47 4 5 3 4" xfId="16564" xr:uid="{00000000-0005-0000-0000-0000AFAD0000}"/>
    <cellStyle name="Normal 47 4 5 3 4 2" xfId="28534" xr:uid="{00000000-0005-0000-0000-0000B0AD0000}"/>
    <cellStyle name="Normal 47 4 5 3 4 2 2" xfId="50140" xr:uid="{00000000-0005-0000-0000-0000B1AD0000}"/>
    <cellStyle name="Normal 47 4 5 3 4 3" xfId="22567" xr:uid="{00000000-0005-0000-0000-0000B2AD0000}"/>
    <cellStyle name="Normal 47 4 5 3 4 3 2" xfId="44204" xr:uid="{00000000-0005-0000-0000-0000B3AD0000}"/>
    <cellStyle name="Normal 47 4 5 3 4 4" xfId="38219" xr:uid="{00000000-0005-0000-0000-0000B4AD0000}"/>
    <cellStyle name="Normal 47 4 5 3 5" xfId="25552" xr:uid="{00000000-0005-0000-0000-0000B5AD0000}"/>
    <cellStyle name="Normal 47 4 5 3 5 2" xfId="47169" xr:uid="{00000000-0005-0000-0000-0000B6AD0000}"/>
    <cellStyle name="Normal 47 4 5 3 6" xfId="19585" xr:uid="{00000000-0005-0000-0000-0000B7AD0000}"/>
    <cellStyle name="Normal 47 4 5 3 6 2" xfId="41227" xr:uid="{00000000-0005-0000-0000-0000B8AD0000}"/>
    <cellStyle name="Normal 47 4 5 3 7" xfId="35213" xr:uid="{00000000-0005-0000-0000-0000B9AD0000}"/>
    <cellStyle name="Normal 47 4 5 4" xfId="13815" xr:uid="{00000000-0005-0000-0000-0000BAAD0000}"/>
    <cellStyle name="Normal 47 4 5 4 2" xfId="16901" xr:uid="{00000000-0005-0000-0000-0000BBAD0000}"/>
    <cellStyle name="Normal 47 4 5 4 2 2" xfId="28870" xr:uid="{00000000-0005-0000-0000-0000BCAD0000}"/>
    <cellStyle name="Normal 47 4 5 4 2 2 2" xfId="50476" xr:uid="{00000000-0005-0000-0000-0000BDAD0000}"/>
    <cellStyle name="Normal 47 4 5 4 2 3" xfId="22903" xr:uid="{00000000-0005-0000-0000-0000BEAD0000}"/>
    <cellStyle name="Normal 47 4 5 4 2 3 2" xfId="44540" xr:uid="{00000000-0005-0000-0000-0000BFAD0000}"/>
    <cellStyle name="Normal 47 4 5 4 2 4" xfId="38556" xr:uid="{00000000-0005-0000-0000-0000C0AD0000}"/>
    <cellStyle name="Normal 47 4 5 4 3" xfId="25888" xr:uid="{00000000-0005-0000-0000-0000C1AD0000}"/>
    <cellStyle name="Normal 47 4 5 4 3 2" xfId="47502" xr:uid="{00000000-0005-0000-0000-0000C2AD0000}"/>
    <cellStyle name="Normal 47 4 5 4 4" xfId="19921" xr:uid="{00000000-0005-0000-0000-0000C3AD0000}"/>
    <cellStyle name="Normal 47 4 5 4 4 2" xfId="41563" xr:uid="{00000000-0005-0000-0000-0000C4AD0000}"/>
    <cellStyle name="Normal 47 4 5 4 5" xfId="35552" xr:uid="{00000000-0005-0000-0000-0000C5AD0000}"/>
    <cellStyle name="Normal 47 4 5 5" xfId="14789" xr:uid="{00000000-0005-0000-0000-0000C6AD0000}"/>
    <cellStyle name="Normal 47 4 5 5 2" xfId="17874" xr:uid="{00000000-0005-0000-0000-0000C7AD0000}"/>
    <cellStyle name="Normal 47 4 5 5 2 2" xfId="29842" xr:uid="{00000000-0005-0000-0000-0000C8AD0000}"/>
    <cellStyle name="Normal 47 4 5 5 2 2 2" xfId="51448" xr:uid="{00000000-0005-0000-0000-0000C9AD0000}"/>
    <cellStyle name="Normal 47 4 5 5 2 3" xfId="23875" xr:uid="{00000000-0005-0000-0000-0000CAAD0000}"/>
    <cellStyle name="Normal 47 4 5 5 2 3 2" xfId="45512" xr:uid="{00000000-0005-0000-0000-0000CBAD0000}"/>
    <cellStyle name="Normal 47 4 5 5 2 4" xfId="39529" xr:uid="{00000000-0005-0000-0000-0000CCAD0000}"/>
    <cellStyle name="Normal 47 4 5 5 3" xfId="26860" xr:uid="{00000000-0005-0000-0000-0000CDAD0000}"/>
    <cellStyle name="Normal 47 4 5 5 3 2" xfId="48474" xr:uid="{00000000-0005-0000-0000-0000CEAD0000}"/>
    <cellStyle name="Normal 47 4 5 5 4" xfId="20893" xr:uid="{00000000-0005-0000-0000-0000CFAD0000}"/>
    <cellStyle name="Normal 47 4 5 5 4 2" xfId="42535" xr:uid="{00000000-0005-0000-0000-0000D0AD0000}"/>
    <cellStyle name="Normal 47 4 5 5 5" xfId="36526" xr:uid="{00000000-0005-0000-0000-0000D1AD0000}"/>
    <cellStyle name="Normal 47 4 5 6" xfId="15902" xr:uid="{00000000-0005-0000-0000-0000D2AD0000}"/>
    <cellStyle name="Normal 47 4 5 6 2" xfId="27874" xr:uid="{00000000-0005-0000-0000-0000D3AD0000}"/>
    <cellStyle name="Normal 47 4 5 6 2 2" xfId="49480" xr:uid="{00000000-0005-0000-0000-0000D4AD0000}"/>
    <cellStyle name="Normal 47 4 5 6 3" xfId="21907" xr:uid="{00000000-0005-0000-0000-0000D5AD0000}"/>
    <cellStyle name="Normal 47 4 5 6 3 2" xfId="43544" xr:uid="{00000000-0005-0000-0000-0000D6AD0000}"/>
    <cellStyle name="Normal 47 4 5 6 4" xfId="37557" xr:uid="{00000000-0005-0000-0000-0000D7AD0000}"/>
    <cellStyle name="Normal 47 4 5 7" xfId="24889" xr:uid="{00000000-0005-0000-0000-0000D8AD0000}"/>
    <cellStyle name="Normal 47 4 5 7 2" xfId="46509" xr:uid="{00000000-0005-0000-0000-0000D9AD0000}"/>
    <cellStyle name="Normal 47 4 5 8" xfId="18922" xr:uid="{00000000-0005-0000-0000-0000DAAD0000}"/>
    <cellStyle name="Normal 47 4 5 8 2" xfId="40564" xr:uid="{00000000-0005-0000-0000-0000DBAD0000}"/>
    <cellStyle name="Normal 47 4 5 9" xfId="31892" xr:uid="{00000000-0005-0000-0000-0000DCAD0000}"/>
    <cellStyle name="Normal 47 4 6" xfId="7799" xr:uid="{00000000-0005-0000-0000-0000DDAD0000}"/>
    <cellStyle name="Normal 47 4 6 2" xfId="13064" xr:uid="{00000000-0005-0000-0000-0000DEAD0000}"/>
    <cellStyle name="Normal 47 4 6 2 2" xfId="14063" xr:uid="{00000000-0005-0000-0000-0000DFAD0000}"/>
    <cellStyle name="Normal 47 4 6 2 2 2" xfId="17148" xr:uid="{00000000-0005-0000-0000-0000E0AD0000}"/>
    <cellStyle name="Normal 47 4 6 2 2 2 2" xfId="29117" xr:uid="{00000000-0005-0000-0000-0000E1AD0000}"/>
    <cellStyle name="Normal 47 4 6 2 2 2 2 2" xfId="50723" xr:uid="{00000000-0005-0000-0000-0000E2AD0000}"/>
    <cellStyle name="Normal 47 4 6 2 2 2 3" xfId="23150" xr:uid="{00000000-0005-0000-0000-0000E3AD0000}"/>
    <cellStyle name="Normal 47 4 6 2 2 2 3 2" xfId="44787" xr:uid="{00000000-0005-0000-0000-0000E4AD0000}"/>
    <cellStyle name="Normal 47 4 6 2 2 2 4" xfId="38803" xr:uid="{00000000-0005-0000-0000-0000E5AD0000}"/>
    <cellStyle name="Normal 47 4 6 2 2 3" xfId="26135" xr:uid="{00000000-0005-0000-0000-0000E6AD0000}"/>
    <cellStyle name="Normal 47 4 6 2 2 3 2" xfId="47749" xr:uid="{00000000-0005-0000-0000-0000E7AD0000}"/>
    <cellStyle name="Normal 47 4 6 2 2 4" xfId="20168" xr:uid="{00000000-0005-0000-0000-0000E8AD0000}"/>
    <cellStyle name="Normal 47 4 6 2 2 4 2" xfId="41810" xr:uid="{00000000-0005-0000-0000-0000E9AD0000}"/>
    <cellStyle name="Normal 47 4 6 2 2 5" xfId="35800" xr:uid="{00000000-0005-0000-0000-0000EAAD0000}"/>
    <cellStyle name="Normal 47 4 6 2 3" xfId="15037" xr:uid="{00000000-0005-0000-0000-0000EBAD0000}"/>
    <cellStyle name="Normal 47 4 6 2 3 2" xfId="18122" xr:uid="{00000000-0005-0000-0000-0000ECAD0000}"/>
    <cellStyle name="Normal 47 4 6 2 3 2 2" xfId="30089" xr:uid="{00000000-0005-0000-0000-0000EDAD0000}"/>
    <cellStyle name="Normal 47 4 6 2 3 2 2 2" xfId="51695" xr:uid="{00000000-0005-0000-0000-0000EEAD0000}"/>
    <cellStyle name="Normal 47 4 6 2 3 2 3" xfId="24122" xr:uid="{00000000-0005-0000-0000-0000EFAD0000}"/>
    <cellStyle name="Normal 47 4 6 2 3 2 3 2" xfId="45759" xr:uid="{00000000-0005-0000-0000-0000F0AD0000}"/>
    <cellStyle name="Normal 47 4 6 2 3 2 4" xfId="39777" xr:uid="{00000000-0005-0000-0000-0000F1AD0000}"/>
    <cellStyle name="Normal 47 4 6 2 3 3" xfId="27107" xr:uid="{00000000-0005-0000-0000-0000F2AD0000}"/>
    <cellStyle name="Normal 47 4 6 2 3 3 2" xfId="48721" xr:uid="{00000000-0005-0000-0000-0000F3AD0000}"/>
    <cellStyle name="Normal 47 4 6 2 3 4" xfId="21140" xr:uid="{00000000-0005-0000-0000-0000F4AD0000}"/>
    <cellStyle name="Normal 47 4 6 2 3 4 2" xfId="42782" xr:uid="{00000000-0005-0000-0000-0000F5AD0000}"/>
    <cellStyle name="Normal 47 4 6 2 3 5" xfId="36774" xr:uid="{00000000-0005-0000-0000-0000F6AD0000}"/>
    <cellStyle name="Normal 47 4 6 2 4" xfId="16171" xr:uid="{00000000-0005-0000-0000-0000F7AD0000}"/>
    <cellStyle name="Normal 47 4 6 2 4 2" xfId="28141" xr:uid="{00000000-0005-0000-0000-0000F8AD0000}"/>
    <cellStyle name="Normal 47 4 6 2 4 2 2" xfId="49747" xr:uid="{00000000-0005-0000-0000-0000F9AD0000}"/>
    <cellStyle name="Normal 47 4 6 2 4 3" xfId="22174" xr:uid="{00000000-0005-0000-0000-0000FAAD0000}"/>
    <cellStyle name="Normal 47 4 6 2 4 3 2" xfId="43811" xr:uid="{00000000-0005-0000-0000-0000FBAD0000}"/>
    <cellStyle name="Normal 47 4 6 2 4 4" xfId="37826" xr:uid="{00000000-0005-0000-0000-0000FCAD0000}"/>
    <cellStyle name="Normal 47 4 6 2 5" xfId="25159" xr:uid="{00000000-0005-0000-0000-0000FDAD0000}"/>
    <cellStyle name="Normal 47 4 6 2 5 2" xfId="46776" xr:uid="{00000000-0005-0000-0000-0000FEAD0000}"/>
    <cellStyle name="Normal 47 4 6 2 6" xfId="19192" xr:uid="{00000000-0005-0000-0000-0000FFAD0000}"/>
    <cellStyle name="Normal 47 4 6 2 6 2" xfId="40834" xr:uid="{00000000-0005-0000-0000-000000AE0000}"/>
    <cellStyle name="Normal 47 4 6 2 7" xfId="34820" xr:uid="{00000000-0005-0000-0000-000001AE0000}"/>
    <cellStyle name="Normal 47 4 6 3" xfId="13384" xr:uid="{00000000-0005-0000-0000-000002AE0000}"/>
    <cellStyle name="Normal 47 4 6 3 2" xfId="14383" xr:uid="{00000000-0005-0000-0000-000003AE0000}"/>
    <cellStyle name="Normal 47 4 6 3 2 2" xfId="17468" xr:uid="{00000000-0005-0000-0000-000004AE0000}"/>
    <cellStyle name="Normal 47 4 6 3 2 2 2" xfId="29437" xr:uid="{00000000-0005-0000-0000-000005AE0000}"/>
    <cellStyle name="Normal 47 4 6 3 2 2 2 2" xfId="51043" xr:uid="{00000000-0005-0000-0000-000006AE0000}"/>
    <cellStyle name="Normal 47 4 6 3 2 2 3" xfId="23470" xr:uid="{00000000-0005-0000-0000-000007AE0000}"/>
    <cellStyle name="Normal 47 4 6 3 2 2 3 2" xfId="45107" xr:uid="{00000000-0005-0000-0000-000008AE0000}"/>
    <cellStyle name="Normal 47 4 6 3 2 2 4" xfId="39123" xr:uid="{00000000-0005-0000-0000-000009AE0000}"/>
    <cellStyle name="Normal 47 4 6 3 2 3" xfId="26455" xr:uid="{00000000-0005-0000-0000-00000AAE0000}"/>
    <cellStyle name="Normal 47 4 6 3 2 3 2" xfId="48069" xr:uid="{00000000-0005-0000-0000-00000BAE0000}"/>
    <cellStyle name="Normal 47 4 6 3 2 4" xfId="20488" xr:uid="{00000000-0005-0000-0000-00000CAE0000}"/>
    <cellStyle name="Normal 47 4 6 3 2 4 2" xfId="42130" xr:uid="{00000000-0005-0000-0000-00000DAE0000}"/>
    <cellStyle name="Normal 47 4 6 3 2 5" xfId="36120" xr:uid="{00000000-0005-0000-0000-00000EAE0000}"/>
    <cellStyle name="Normal 47 4 6 3 3" xfId="15357" xr:uid="{00000000-0005-0000-0000-00000FAE0000}"/>
    <cellStyle name="Normal 47 4 6 3 3 2" xfId="18442" xr:uid="{00000000-0005-0000-0000-000010AE0000}"/>
    <cellStyle name="Normal 47 4 6 3 3 2 2" xfId="30409" xr:uid="{00000000-0005-0000-0000-000011AE0000}"/>
    <cellStyle name="Normal 47 4 6 3 3 2 2 2" xfId="52015" xr:uid="{00000000-0005-0000-0000-000012AE0000}"/>
    <cellStyle name="Normal 47 4 6 3 3 2 3" xfId="24442" xr:uid="{00000000-0005-0000-0000-000013AE0000}"/>
    <cellStyle name="Normal 47 4 6 3 3 2 3 2" xfId="46079" xr:uid="{00000000-0005-0000-0000-000014AE0000}"/>
    <cellStyle name="Normal 47 4 6 3 3 2 4" xfId="40097" xr:uid="{00000000-0005-0000-0000-000015AE0000}"/>
    <cellStyle name="Normal 47 4 6 3 3 3" xfId="27427" xr:uid="{00000000-0005-0000-0000-000016AE0000}"/>
    <cellStyle name="Normal 47 4 6 3 3 3 2" xfId="49041" xr:uid="{00000000-0005-0000-0000-000017AE0000}"/>
    <cellStyle name="Normal 47 4 6 3 3 4" xfId="21460" xr:uid="{00000000-0005-0000-0000-000018AE0000}"/>
    <cellStyle name="Normal 47 4 6 3 3 4 2" xfId="43102" xr:uid="{00000000-0005-0000-0000-000019AE0000}"/>
    <cellStyle name="Normal 47 4 6 3 3 5" xfId="37094" xr:uid="{00000000-0005-0000-0000-00001AAE0000}"/>
    <cellStyle name="Normal 47 4 6 3 4" xfId="16491" xr:uid="{00000000-0005-0000-0000-00001BAE0000}"/>
    <cellStyle name="Normal 47 4 6 3 4 2" xfId="28461" xr:uid="{00000000-0005-0000-0000-00001CAE0000}"/>
    <cellStyle name="Normal 47 4 6 3 4 2 2" xfId="50067" xr:uid="{00000000-0005-0000-0000-00001DAE0000}"/>
    <cellStyle name="Normal 47 4 6 3 4 3" xfId="22494" xr:uid="{00000000-0005-0000-0000-00001EAE0000}"/>
    <cellStyle name="Normal 47 4 6 3 4 3 2" xfId="44131" xr:uid="{00000000-0005-0000-0000-00001FAE0000}"/>
    <cellStyle name="Normal 47 4 6 3 4 4" xfId="38146" xr:uid="{00000000-0005-0000-0000-000020AE0000}"/>
    <cellStyle name="Normal 47 4 6 3 5" xfId="25479" xr:uid="{00000000-0005-0000-0000-000021AE0000}"/>
    <cellStyle name="Normal 47 4 6 3 5 2" xfId="47096" xr:uid="{00000000-0005-0000-0000-000022AE0000}"/>
    <cellStyle name="Normal 47 4 6 3 6" xfId="19512" xr:uid="{00000000-0005-0000-0000-000023AE0000}"/>
    <cellStyle name="Normal 47 4 6 3 6 2" xfId="41154" xr:uid="{00000000-0005-0000-0000-000024AE0000}"/>
    <cellStyle name="Normal 47 4 6 3 7" xfId="35140" xr:uid="{00000000-0005-0000-0000-000025AE0000}"/>
    <cellStyle name="Normal 47 4 6 4" xfId="13742" xr:uid="{00000000-0005-0000-0000-000026AE0000}"/>
    <cellStyle name="Normal 47 4 6 4 2" xfId="16828" xr:uid="{00000000-0005-0000-0000-000027AE0000}"/>
    <cellStyle name="Normal 47 4 6 4 2 2" xfId="28797" xr:uid="{00000000-0005-0000-0000-000028AE0000}"/>
    <cellStyle name="Normal 47 4 6 4 2 2 2" xfId="50403" xr:uid="{00000000-0005-0000-0000-000029AE0000}"/>
    <cellStyle name="Normal 47 4 6 4 2 3" xfId="22830" xr:uid="{00000000-0005-0000-0000-00002AAE0000}"/>
    <cellStyle name="Normal 47 4 6 4 2 3 2" xfId="44467" xr:uid="{00000000-0005-0000-0000-00002BAE0000}"/>
    <cellStyle name="Normal 47 4 6 4 2 4" xfId="38483" xr:uid="{00000000-0005-0000-0000-00002CAE0000}"/>
    <cellStyle name="Normal 47 4 6 4 3" xfId="25815" xr:uid="{00000000-0005-0000-0000-00002DAE0000}"/>
    <cellStyle name="Normal 47 4 6 4 3 2" xfId="47429" xr:uid="{00000000-0005-0000-0000-00002EAE0000}"/>
    <cellStyle name="Normal 47 4 6 4 4" xfId="19848" xr:uid="{00000000-0005-0000-0000-00002FAE0000}"/>
    <cellStyle name="Normal 47 4 6 4 4 2" xfId="41490" xr:uid="{00000000-0005-0000-0000-000030AE0000}"/>
    <cellStyle name="Normal 47 4 6 4 5" xfId="35479" xr:uid="{00000000-0005-0000-0000-000031AE0000}"/>
    <cellStyle name="Normal 47 4 6 5" xfId="14716" xr:uid="{00000000-0005-0000-0000-000032AE0000}"/>
    <cellStyle name="Normal 47 4 6 5 2" xfId="17801" xr:uid="{00000000-0005-0000-0000-000033AE0000}"/>
    <cellStyle name="Normal 47 4 6 5 2 2" xfId="29769" xr:uid="{00000000-0005-0000-0000-000034AE0000}"/>
    <cellStyle name="Normal 47 4 6 5 2 2 2" xfId="51375" xr:uid="{00000000-0005-0000-0000-000035AE0000}"/>
    <cellStyle name="Normal 47 4 6 5 2 3" xfId="23802" xr:uid="{00000000-0005-0000-0000-000036AE0000}"/>
    <cellStyle name="Normal 47 4 6 5 2 3 2" xfId="45439" xr:uid="{00000000-0005-0000-0000-000037AE0000}"/>
    <cellStyle name="Normal 47 4 6 5 2 4" xfId="39456" xr:uid="{00000000-0005-0000-0000-000038AE0000}"/>
    <cellStyle name="Normal 47 4 6 5 3" xfId="26787" xr:uid="{00000000-0005-0000-0000-000039AE0000}"/>
    <cellStyle name="Normal 47 4 6 5 3 2" xfId="48401" xr:uid="{00000000-0005-0000-0000-00003AAE0000}"/>
    <cellStyle name="Normal 47 4 6 5 4" xfId="20820" xr:uid="{00000000-0005-0000-0000-00003BAE0000}"/>
    <cellStyle name="Normal 47 4 6 5 4 2" xfId="42462" xr:uid="{00000000-0005-0000-0000-00003CAE0000}"/>
    <cellStyle name="Normal 47 4 6 5 5" xfId="36453" xr:uid="{00000000-0005-0000-0000-00003DAE0000}"/>
    <cellStyle name="Normal 47 4 6 6" xfId="15829" xr:uid="{00000000-0005-0000-0000-00003EAE0000}"/>
    <cellStyle name="Normal 47 4 6 6 2" xfId="27801" xr:uid="{00000000-0005-0000-0000-00003FAE0000}"/>
    <cellStyle name="Normal 47 4 6 6 2 2" xfId="49407" xr:uid="{00000000-0005-0000-0000-000040AE0000}"/>
    <cellStyle name="Normal 47 4 6 6 3" xfId="21834" xr:uid="{00000000-0005-0000-0000-000041AE0000}"/>
    <cellStyle name="Normal 47 4 6 6 3 2" xfId="43471" xr:uid="{00000000-0005-0000-0000-000042AE0000}"/>
    <cellStyle name="Normal 47 4 6 6 4" xfId="37484" xr:uid="{00000000-0005-0000-0000-000043AE0000}"/>
    <cellStyle name="Normal 47 4 6 7" xfId="24816" xr:uid="{00000000-0005-0000-0000-000044AE0000}"/>
    <cellStyle name="Normal 47 4 6 7 2" xfId="46436" xr:uid="{00000000-0005-0000-0000-000045AE0000}"/>
    <cellStyle name="Normal 47 4 6 8" xfId="18849" xr:uid="{00000000-0005-0000-0000-000046AE0000}"/>
    <cellStyle name="Normal 47 4 6 8 2" xfId="40491" xr:uid="{00000000-0005-0000-0000-000047AE0000}"/>
    <cellStyle name="Normal 47 4 6 9" xfId="31775" xr:uid="{00000000-0005-0000-0000-000048AE0000}"/>
    <cellStyle name="Normal 47 4 7" xfId="8538" xr:uid="{00000000-0005-0000-0000-000049AE0000}"/>
    <cellStyle name="Normal 47 4 7 2" xfId="13180" xr:uid="{00000000-0005-0000-0000-00004AAE0000}"/>
    <cellStyle name="Normal 47 4 7 2 2" xfId="14179" xr:uid="{00000000-0005-0000-0000-00004BAE0000}"/>
    <cellStyle name="Normal 47 4 7 2 2 2" xfId="17264" xr:uid="{00000000-0005-0000-0000-00004CAE0000}"/>
    <cellStyle name="Normal 47 4 7 2 2 2 2" xfId="29233" xr:uid="{00000000-0005-0000-0000-00004DAE0000}"/>
    <cellStyle name="Normal 47 4 7 2 2 2 2 2" xfId="50839" xr:uid="{00000000-0005-0000-0000-00004EAE0000}"/>
    <cellStyle name="Normal 47 4 7 2 2 2 3" xfId="23266" xr:uid="{00000000-0005-0000-0000-00004FAE0000}"/>
    <cellStyle name="Normal 47 4 7 2 2 2 3 2" xfId="44903" xr:uid="{00000000-0005-0000-0000-000050AE0000}"/>
    <cellStyle name="Normal 47 4 7 2 2 2 4" xfId="38919" xr:uid="{00000000-0005-0000-0000-000051AE0000}"/>
    <cellStyle name="Normal 47 4 7 2 2 3" xfId="26251" xr:uid="{00000000-0005-0000-0000-000052AE0000}"/>
    <cellStyle name="Normal 47 4 7 2 2 3 2" xfId="47865" xr:uid="{00000000-0005-0000-0000-000053AE0000}"/>
    <cellStyle name="Normal 47 4 7 2 2 4" xfId="20284" xr:uid="{00000000-0005-0000-0000-000054AE0000}"/>
    <cellStyle name="Normal 47 4 7 2 2 4 2" xfId="41926" xr:uid="{00000000-0005-0000-0000-000055AE0000}"/>
    <cellStyle name="Normal 47 4 7 2 2 5" xfId="35916" xr:uid="{00000000-0005-0000-0000-000056AE0000}"/>
    <cellStyle name="Normal 47 4 7 2 3" xfId="15153" xr:uid="{00000000-0005-0000-0000-000057AE0000}"/>
    <cellStyle name="Normal 47 4 7 2 3 2" xfId="18238" xr:uid="{00000000-0005-0000-0000-000058AE0000}"/>
    <cellStyle name="Normal 47 4 7 2 3 2 2" xfId="30205" xr:uid="{00000000-0005-0000-0000-000059AE0000}"/>
    <cellStyle name="Normal 47 4 7 2 3 2 2 2" xfId="51811" xr:uid="{00000000-0005-0000-0000-00005AAE0000}"/>
    <cellStyle name="Normal 47 4 7 2 3 2 3" xfId="24238" xr:uid="{00000000-0005-0000-0000-00005BAE0000}"/>
    <cellStyle name="Normal 47 4 7 2 3 2 3 2" xfId="45875" xr:uid="{00000000-0005-0000-0000-00005CAE0000}"/>
    <cellStyle name="Normal 47 4 7 2 3 2 4" xfId="39893" xr:uid="{00000000-0005-0000-0000-00005DAE0000}"/>
    <cellStyle name="Normal 47 4 7 2 3 3" xfId="27223" xr:uid="{00000000-0005-0000-0000-00005EAE0000}"/>
    <cellStyle name="Normal 47 4 7 2 3 3 2" xfId="48837" xr:uid="{00000000-0005-0000-0000-00005FAE0000}"/>
    <cellStyle name="Normal 47 4 7 2 3 4" xfId="21256" xr:uid="{00000000-0005-0000-0000-000060AE0000}"/>
    <cellStyle name="Normal 47 4 7 2 3 4 2" xfId="42898" xr:uid="{00000000-0005-0000-0000-000061AE0000}"/>
    <cellStyle name="Normal 47 4 7 2 3 5" xfId="36890" xr:uid="{00000000-0005-0000-0000-000062AE0000}"/>
    <cellStyle name="Normal 47 4 7 2 4" xfId="16287" xr:uid="{00000000-0005-0000-0000-000063AE0000}"/>
    <cellStyle name="Normal 47 4 7 2 4 2" xfId="28257" xr:uid="{00000000-0005-0000-0000-000064AE0000}"/>
    <cellStyle name="Normal 47 4 7 2 4 2 2" xfId="49863" xr:uid="{00000000-0005-0000-0000-000065AE0000}"/>
    <cellStyle name="Normal 47 4 7 2 4 3" xfId="22290" xr:uid="{00000000-0005-0000-0000-000066AE0000}"/>
    <cellStyle name="Normal 47 4 7 2 4 3 2" xfId="43927" xr:uid="{00000000-0005-0000-0000-000067AE0000}"/>
    <cellStyle name="Normal 47 4 7 2 4 4" xfId="37942" xr:uid="{00000000-0005-0000-0000-000068AE0000}"/>
    <cellStyle name="Normal 47 4 7 2 5" xfId="25275" xr:uid="{00000000-0005-0000-0000-000069AE0000}"/>
    <cellStyle name="Normal 47 4 7 2 5 2" xfId="46892" xr:uid="{00000000-0005-0000-0000-00006AAE0000}"/>
    <cellStyle name="Normal 47 4 7 2 6" xfId="19308" xr:uid="{00000000-0005-0000-0000-00006BAE0000}"/>
    <cellStyle name="Normal 47 4 7 2 6 2" xfId="40950" xr:uid="{00000000-0005-0000-0000-00006CAE0000}"/>
    <cellStyle name="Normal 47 4 7 2 7" xfId="34936" xr:uid="{00000000-0005-0000-0000-00006DAE0000}"/>
    <cellStyle name="Normal 47 4 7 3" xfId="13500" xr:uid="{00000000-0005-0000-0000-00006EAE0000}"/>
    <cellStyle name="Normal 47 4 7 3 2" xfId="14499" xr:uid="{00000000-0005-0000-0000-00006FAE0000}"/>
    <cellStyle name="Normal 47 4 7 3 2 2" xfId="17584" xr:uid="{00000000-0005-0000-0000-000070AE0000}"/>
    <cellStyle name="Normal 47 4 7 3 2 2 2" xfId="29553" xr:uid="{00000000-0005-0000-0000-000071AE0000}"/>
    <cellStyle name="Normal 47 4 7 3 2 2 2 2" xfId="51159" xr:uid="{00000000-0005-0000-0000-000072AE0000}"/>
    <cellStyle name="Normal 47 4 7 3 2 2 3" xfId="23586" xr:uid="{00000000-0005-0000-0000-000073AE0000}"/>
    <cellStyle name="Normal 47 4 7 3 2 2 3 2" xfId="45223" xr:uid="{00000000-0005-0000-0000-000074AE0000}"/>
    <cellStyle name="Normal 47 4 7 3 2 2 4" xfId="39239" xr:uid="{00000000-0005-0000-0000-000075AE0000}"/>
    <cellStyle name="Normal 47 4 7 3 2 3" xfId="26571" xr:uid="{00000000-0005-0000-0000-000076AE0000}"/>
    <cellStyle name="Normal 47 4 7 3 2 3 2" xfId="48185" xr:uid="{00000000-0005-0000-0000-000077AE0000}"/>
    <cellStyle name="Normal 47 4 7 3 2 4" xfId="20604" xr:uid="{00000000-0005-0000-0000-000078AE0000}"/>
    <cellStyle name="Normal 47 4 7 3 2 4 2" xfId="42246" xr:uid="{00000000-0005-0000-0000-000079AE0000}"/>
    <cellStyle name="Normal 47 4 7 3 2 5" xfId="36236" xr:uid="{00000000-0005-0000-0000-00007AAE0000}"/>
    <cellStyle name="Normal 47 4 7 3 3" xfId="15473" xr:uid="{00000000-0005-0000-0000-00007BAE0000}"/>
    <cellStyle name="Normal 47 4 7 3 3 2" xfId="18558" xr:uid="{00000000-0005-0000-0000-00007CAE0000}"/>
    <cellStyle name="Normal 47 4 7 3 3 2 2" xfId="30525" xr:uid="{00000000-0005-0000-0000-00007DAE0000}"/>
    <cellStyle name="Normal 47 4 7 3 3 2 2 2" xfId="52131" xr:uid="{00000000-0005-0000-0000-00007EAE0000}"/>
    <cellStyle name="Normal 47 4 7 3 3 2 3" xfId="24558" xr:uid="{00000000-0005-0000-0000-00007FAE0000}"/>
    <cellStyle name="Normal 47 4 7 3 3 2 3 2" xfId="46195" xr:uid="{00000000-0005-0000-0000-000080AE0000}"/>
    <cellStyle name="Normal 47 4 7 3 3 2 4" xfId="40213" xr:uid="{00000000-0005-0000-0000-000081AE0000}"/>
    <cellStyle name="Normal 47 4 7 3 3 3" xfId="27543" xr:uid="{00000000-0005-0000-0000-000082AE0000}"/>
    <cellStyle name="Normal 47 4 7 3 3 3 2" xfId="49157" xr:uid="{00000000-0005-0000-0000-000083AE0000}"/>
    <cellStyle name="Normal 47 4 7 3 3 4" xfId="21576" xr:uid="{00000000-0005-0000-0000-000084AE0000}"/>
    <cellStyle name="Normal 47 4 7 3 3 4 2" xfId="43218" xr:uid="{00000000-0005-0000-0000-000085AE0000}"/>
    <cellStyle name="Normal 47 4 7 3 3 5" xfId="37210" xr:uid="{00000000-0005-0000-0000-000086AE0000}"/>
    <cellStyle name="Normal 47 4 7 3 4" xfId="16607" xr:uid="{00000000-0005-0000-0000-000087AE0000}"/>
    <cellStyle name="Normal 47 4 7 3 4 2" xfId="28577" xr:uid="{00000000-0005-0000-0000-000088AE0000}"/>
    <cellStyle name="Normal 47 4 7 3 4 2 2" xfId="50183" xr:uid="{00000000-0005-0000-0000-000089AE0000}"/>
    <cellStyle name="Normal 47 4 7 3 4 3" xfId="22610" xr:uid="{00000000-0005-0000-0000-00008AAE0000}"/>
    <cellStyle name="Normal 47 4 7 3 4 3 2" xfId="44247" xr:uid="{00000000-0005-0000-0000-00008BAE0000}"/>
    <cellStyle name="Normal 47 4 7 3 4 4" xfId="38262" xr:uid="{00000000-0005-0000-0000-00008CAE0000}"/>
    <cellStyle name="Normal 47 4 7 3 5" xfId="25595" xr:uid="{00000000-0005-0000-0000-00008DAE0000}"/>
    <cellStyle name="Normal 47 4 7 3 5 2" xfId="47212" xr:uid="{00000000-0005-0000-0000-00008EAE0000}"/>
    <cellStyle name="Normal 47 4 7 3 6" xfId="19628" xr:uid="{00000000-0005-0000-0000-00008FAE0000}"/>
    <cellStyle name="Normal 47 4 7 3 6 2" xfId="41270" xr:uid="{00000000-0005-0000-0000-000090AE0000}"/>
    <cellStyle name="Normal 47 4 7 3 7" xfId="35256" xr:uid="{00000000-0005-0000-0000-000091AE0000}"/>
    <cellStyle name="Normal 47 4 7 4" xfId="13858" xr:uid="{00000000-0005-0000-0000-000092AE0000}"/>
    <cellStyle name="Normal 47 4 7 4 2" xfId="16944" xr:uid="{00000000-0005-0000-0000-000093AE0000}"/>
    <cellStyle name="Normal 47 4 7 4 2 2" xfId="28913" xr:uid="{00000000-0005-0000-0000-000094AE0000}"/>
    <cellStyle name="Normal 47 4 7 4 2 2 2" xfId="50519" xr:uid="{00000000-0005-0000-0000-000095AE0000}"/>
    <cellStyle name="Normal 47 4 7 4 2 3" xfId="22946" xr:uid="{00000000-0005-0000-0000-000096AE0000}"/>
    <cellStyle name="Normal 47 4 7 4 2 3 2" xfId="44583" xr:uid="{00000000-0005-0000-0000-000097AE0000}"/>
    <cellStyle name="Normal 47 4 7 4 2 4" xfId="38599" xr:uid="{00000000-0005-0000-0000-000098AE0000}"/>
    <cellStyle name="Normal 47 4 7 4 3" xfId="25931" xr:uid="{00000000-0005-0000-0000-000099AE0000}"/>
    <cellStyle name="Normal 47 4 7 4 3 2" xfId="47545" xr:uid="{00000000-0005-0000-0000-00009AAE0000}"/>
    <cellStyle name="Normal 47 4 7 4 4" xfId="19964" xr:uid="{00000000-0005-0000-0000-00009BAE0000}"/>
    <cellStyle name="Normal 47 4 7 4 4 2" xfId="41606" xr:uid="{00000000-0005-0000-0000-00009CAE0000}"/>
    <cellStyle name="Normal 47 4 7 4 5" xfId="35595" xr:uid="{00000000-0005-0000-0000-00009DAE0000}"/>
    <cellStyle name="Normal 47 4 7 5" xfId="14832" xr:uid="{00000000-0005-0000-0000-00009EAE0000}"/>
    <cellStyle name="Normal 47 4 7 5 2" xfId="17917" xr:uid="{00000000-0005-0000-0000-00009FAE0000}"/>
    <cellStyle name="Normal 47 4 7 5 2 2" xfId="29885" xr:uid="{00000000-0005-0000-0000-0000A0AE0000}"/>
    <cellStyle name="Normal 47 4 7 5 2 2 2" xfId="51491" xr:uid="{00000000-0005-0000-0000-0000A1AE0000}"/>
    <cellStyle name="Normal 47 4 7 5 2 3" xfId="23918" xr:uid="{00000000-0005-0000-0000-0000A2AE0000}"/>
    <cellStyle name="Normal 47 4 7 5 2 3 2" xfId="45555" xr:uid="{00000000-0005-0000-0000-0000A3AE0000}"/>
    <cellStyle name="Normal 47 4 7 5 2 4" xfId="39572" xr:uid="{00000000-0005-0000-0000-0000A4AE0000}"/>
    <cellStyle name="Normal 47 4 7 5 3" xfId="26903" xr:uid="{00000000-0005-0000-0000-0000A5AE0000}"/>
    <cellStyle name="Normal 47 4 7 5 3 2" xfId="48517" xr:uid="{00000000-0005-0000-0000-0000A6AE0000}"/>
    <cellStyle name="Normal 47 4 7 5 4" xfId="20936" xr:uid="{00000000-0005-0000-0000-0000A7AE0000}"/>
    <cellStyle name="Normal 47 4 7 5 4 2" xfId="42578" xr:uid="{00000000-0005-0000-0000-0000A8AE0000}"/>
    <cellStyle name="Normal 47 4 7 5 5" xfId="36569" xr:uid="{00000000-0005-0000-0000-0000A9AE0000}"/>
    <cellStyle name="Normal 47 4 7 6" xfId="15945" xr:uid="{00000000-0005-0000-0000-0000AAAE0000}"/>
    <cellStyle name="Normal 47 4 7 6 2" xfId="27917" xr:uid="{00000000-0005-0000-0000-0000ABAE0000}"/>
    <cellStyle name="Normal 47 4 7 6 2 2" xfId="49523" xr:uid="{00000000-0005-0000-0000-0000ACAE0000}"/>
    <cellStyle name="Normal 47 4 7 6 3" xfId="21950" xr:uid="{00000000-0005-0000-0000-0000ADAE0000}"/>
    <cellStyle name="Normal 47 4 7 6 3 2" xfId="43587" xr:uid="{00000000-0005-0000-0000-0000AEAE0000}"/>
    <cellStyle name="Normal 47 4 7 6 4" xfId="37600" xr:uid="{00000000-0005-0000-0000-0000AFAE0000}"/>
    <cellStyle name="Normal 47 4 7 7" xfId="24932" xr:uid="{00000000-0005-0000-0000-0000B0AE0000}"/>
    <cellStyle name="Normal 47 4 7 7 2" xfId="46552" xr:uid="{00000000-0005-0000-0000-0000B1AE0000}"/>
    <cellStyle name="Normal 47 4 7 8" xfId="18965" xr:uid="{00000000-0005-0000-0000-0000B2AE0000}"/>
    <cellStyle name="Normal 47 4 7 8 2" xfId="40607" xr:uid="{00000000-0005-0000-0000-0000B3AE0000}"/>
    <cellStyle name="Normal 47 4 7 9" xfId="32006" xr:uid="{00000000-0005-0000-0000-0000B4AE0000}"/>
    <cellStyle name="Normal 47 4 8" xfId="12922" xr:uid="{00000000-0005-0000-0000-0000B5AE0000}"/>
    <cellStyle name="Normal 47 4 8 2" xfId="13921" xr:uid="{00000000-0005-0000-0000-0000B6AE0000}"/>
    <cellStyle name="Normal 47 4 8 2 2" xfId="17006" xr:uid="{00000000-0005-0000-0000-0000B7AE0000}"/>
    <cellStyle name="Normal 47 4 8 2 2 2" xfId="28975" xr:uid="{00000000-0005-0000-0000-0000B8AE0000}"/>
    <cellStyle name="Normal 47 4 8 2 2 2 2" xfId="50581" xr:uid="{00000000-0005-0000-0000-0000B9AE0000}"/>
    <cellStyle name="Normal 47 4 8 2 2 3" xfId="23008" xr:uid="{00000000-0005-0000-0000-0000BAAE0000}"/>
    <cellStyle name="Normal 47 4 8 2 2 3 2" xfId="44645" xr:uid="{00000000-0005-0000-0000-0000BBAE0000}"/>
    <cellStyle name="Normal 47 4 8 2 2 4" xfId="38661" xr:uid="{00000000-0005-0000-0000-0000BCAE0000}"/>
    <cellStyle name="Normal 47 4 8 2 3" xfId="25993" xr:uid="{00000000-0005-0000-0000-0000BDAE0000}"/>
    <cellStyle name="Normal 47 4 8 2 3 2" xfId="47607" xr:uid="{00000000-0005-0000-0000-0000BEAE0000}"/>
    <cellStyle name="Normal 47 4 8 2 4" xfId="20026" xr:uid="{00000000-0005-0000-0000-0000BFAE0000}"/>
    <cellStyle name="Normal 47 4 8 2 4 2" xfId="41668" xr:uid="{00000000-0005-0000-0000-0000C0AE0000}"/>
    <cellStyle name="Normal 47 4 8 2 5" xfId="35658" xr:uid="{00000000-0005-0000-0000-0000C1AE0000}"/>
    <cellStyle name="Normal 47 4 8 3" xfId="14895" xr:uid="{00000000-0005-0000-0000-0000C2AE0000}"/>
    <cellStyle name="Normal 47 4 8 3 2" xfId="17980" xr:uid="{00000000-0005-0000-0000-0000C3AE0000}"/>
    <cellStyle name="Normal 47 4 8 3 2 2" xfId="29947" xr:uid="{00000000-0005-0000-0000-0000C4AE0000}"/>
    <cellStyle name="Normal 47 4 8 3 2 2 2" xfId="51553" xr:uid="{00000000-0005-0000-0000-0000C5AE0000}"/>
    <cellStyle name="Normal 47 4 8 3 2 3" xfId="23980" xr:uid="{00000000-0005-0000-0000-0000C6AE0000}"/>
    <cellStyle name="Normal 47 4 8 3 2 3 2" xfId="45617" xr:uid="{00000000-0005-0000-0000-0000C7AE0000}"/>
    <cellStyle name="Normal 47 4 8 3 2 4" xfId="39635" xr:uid="{00000000-0005-0000-0000-0000C8AE0000}"/>
    <cellStyle name="Normal 47 4 8 3 3" xfId="26965" xr:uid="{00000000-0005-0000-0000-0000C9AE0000}"/>
    <cellStyle name="Normal 47 4 8 3 3 2" xfId="48579" xr:uid="{00000000-0005-0000-0000-0000CAAE0000}"/>
    <cellStyle name="Normal 47 4 8 3 4" xfId="20998" xr:uid="{00000000-0005-0000-0000-0000CBAE0000}"/>
    <cellStyle name="Normal 47 4 8 3 4 2" xfId="42640" xr:uid="{00000000-0005-0000-0000-0000CCAE0000}"/>
    <cellStyle name="Normal 47 4 8 3 5" xfId="36632" xr:uid="{00000000-0005-0000-0000-0000CDAE0000}"/>
    <cellStyle name="Normal 47 4 8 4" xfId="16029" xr:uid="{00000000-0005-0000-0000-0000CEAE0000}"/>
    <cellStyle name="Normal 47 4 8 4 2" xfId="27999" xr:uid="{00000000-0005-0000-0000-0000CFAE0000}"/>
    <cellStyle name="Normal 47 4 8 4 2 2" xfId="49605" xr:uid="{00000000-0005-0000-0000-0000D0AE0000}"/>
    <cellStyle name="Normal 47 4 8 4 3" xfId="22032" xr:uid="{00000000-0005-0000-0000-0000D1AE0000}"/>
    <cellStyle name="Normal 47 4 8 4 3 2" xfId="43669" xr:uid="{00000000-0005-0000-0000-0000D2AE0000}"/>
    <cellStyle name="Normal 47 4 8 4 4" xfId="37684" xr:uid="{00000000-0005-0000-0000-0000D3AE0000}"/>
    <cellStyle name="Normal 47 4 8 5" xfId="25017" xr:uid="{00000000-0005-0000-0000-0000D4AE0000}"/>
    <cellStyle name="Normal 47 4 8 5 2" xfId="46634" xr:uid="{00000000-0005-0000-0000-0000D5AE0000}"/>
    <cellStyle name="Normal 47 4 8 6" xfId="19050" xr:uid="{00000000-0005-0000-0000-0000D6AE0000}"/>
    <cellStyle name="Normal 47 4 8 6 2" xfId="40692" xr:uid="{00000000-0005-0000-0000-0000D7AE0000}"/>
    <cellStyle name="Normal 47 4 8 7" xfId="34678" xr:uid="{00000000-0005-0000-0000-0000D8AE0000}"/>
    <cellStyle name="Normal 47 4 9" xfId="13242" xr:uid="{00000000-0005-0000-0000-0000D9AE0000}"/>
    <cellStyle name="Normal 47 4 9 2" xfId="14241" xr:uid="{00000000-0005-0000-0000-0000DAAE0000}"/>
    <cellStyle name="Normal 47 4 9 2 2" xfId="17326" xr:uid="{00000000-0005-0000-0000-0000DBAE0000}"/>
    <cellStyle name="Normal 47 4 9 2 2 2" xfId="29295" xr:uid="{00000000-0005-0000-0000-0000DCAE0000}"/>
    <cellStyle name="Normal 47 4 9 2 2 2 2" xfId="50901" xr:uid="{00000000-0005-0000-0000-0000DDAE0000}"/>
    <cellStyle name="Normal 47 4 9 2 2 3" xfId="23328" xr:uid="{00000000-0005-0000-0000-0000DEAE0000}"/>
    <cellStyle name="Normal 47 4 9 2 2 3 2" xfId="44965" xr:uid="{00000000-0005-0000-0000-0000DFAE0000}"/>
    <cellStyle name="Normal 47 4 9 2 2 4" xfId="38981" xr:uid="{00000000-0005-0000-0000-0000E0AE0000}"/>
    <cellStyle name="Normal 47 4 9 2 3" xfId="26313" xr:uid="{00000000-0005-0000-0000-0000E1AE0000}"/>
    <cellStyle name="Normal 47 4 9 2 3 2" xfId="47927" xr:uid="{00000000-0005-0000-0000-0000E2AE0000}"/>
    <cellStyle name="Normal 47 4 9 2 4" xfId="20346" xr:uid="{00000000-0005-0000-0000-0000E3AE0000}"/>
    <cellStyle name="Normal 47 4 9 2 4 2" xfId="41988" xr:uid="{00000000-0005-0000-0000-0000E4AE0000}"/>
    <cellStyle name="Normal 47 4 9 2 5" xfId="35978" xr:uid="{00000000-0005-0000-0000-0000E5AE0000}"/>
    <cellStyle name="Normal 47 4 9 3" xfId="15215" xr:uid="{00000000-0005-0000-0000-0000E6AE0000}"/>
    <cellStyle name="Normal 47 4 9 3 2" xfId="18300" xr:uid="{00000000-0005-0000-0000-0000E7AE0000}"/>
    <cellStyle name="Normal 47 4 9 3 2 2" xfId="30267" xr:uid="{00000000-0005-0000-0000-0000E8AE0000}"/>
    <cellStyle name="Normal 47 4 9 3 2 2 2" xfId="51873" xr:uid="{00000000-0005-0000-0000-0000E9AE0000}"/>
    <cellStyle name="Normal 47 4 9 3 2 3" xfId="24300" xr:uid="{00000000-0005-0000-0000-0000EAAE0000}"/>
    <cellStyle name="Normal 47 4 9 3 2 3 2" xfId="45937" xr:uid="{00000000-0005-0000-0000-0000EBAE0000}"/>
    <cellStyle name="Normal 47 4 9 3 2 4" xfId="39955" xr:uid="{00000000-0005-0000-0000-0000ECAE0000}"/>
    <cellStyle name="Normal 47 4 9 3 3" xfId="27285" xr:uid="{00000000-0005-0000-0000-0000EDAE0000}"/>
    <cellStyle name="Normal 47 4 9 3 3 2" xfId="48899" xr:uid="{00000000-0005-0000-0000-0000EEAE0000}"/>
    <cellStyle name="Normal 47 4 9 3 4" xfId="21318" xr:uid="{00000000-0005-0000-0000-0000EFAE0000}"/>
    <cellStyle name="Normal 47 4 9 3 4 2" xfId="42960" xr:uid="{00000000-0005-0000-0000-0000F0AE0000}"/>
    <cellStyle name="Normal 47 4 9 3 5" xfId="36952" xr:uid="{00000000-0005-0000-0000-0000F1AE0000}"/>
    <cellStyle name="Normal 47 4 9 4" xfId="16349" xr:uid="{00000000-0005-0000-0000-0000F2AE0000}"/>
    <cellStyle name="Normal 47 4 9 4 2" xfId="28319" xr:uid="{00000000-0005-0000-0000-0000F3AE0000}"/>
    <cellStyle name="Normal 47 4 9 4 2 2" xfId="49925" xr:uid="{00000000-0005-0000-0000-0000F4AE0000}"/>
    <cellStyle name="Normal 47 4 9 4 3" xfId="22352" xr:uid="{00000000-0005-0000-0000-0000F5AE0000}"/>
    <cellStyle name="Normal 47 4 9 4 3 2" xfId="43989" xr:uid="{00000000-0005-0000-0000-0000F6AE0000}"/>
    <cellStyle name="Normal 47 4 9 4 4" xfId="38004" xr:uid="{00000000-0005-0000-0000-0000F7AE0000}"/>
    <cellStyle name="Normal 47 4 9 5" xfId="25337" xr:uid="{00000000-0005-0000-0000-0000F8AE0000}"/>
    <cellStyle name="Normal 47 4 9 5 2" xfId="46954" xr:uid="{00000000-0005-0000-0000-0000F9AE0000}"/>
    <cellStyle name="Normal 47 4 9 6" xfId="19370" xr:uid="{00000000-0005-0000-0000-0000FAAE0000}"/>
    <cellStyle name="Normal 47 4 9 6 2" xfId="41012" xr:uid="{00000000-0005-0000-0000-0000FBAE0000}"/>
    <cellStyle name="Normal 47 4 9 7" xfId="34998" xr:uid="{00000000-0005-0000-0000-0000FCAE0000}"/>
    <cellStyle name="Normal 47 5" xfId="5755" xr:uid="{00000000-0005-0000-0000-0000FDAE0000}"/>
    <cellStyle name="Normal 47 5 10" xfId="13600" xr:uid="{00000000-0005-0000-0000-0000FEAE0000}"/>
    <cellStyle name="Normal 47 5 10 2" xfId="16686" xr:uid="{00000000-0005-0000-0000-0000FFAE0000}"/>
    <cellStyle name="Normal 47 5 10 2 2" xfId="28656" xr:uid="{00000000-0005-0000-0000-000000AF0000}"/>
    <cellStyle name="Normal 47 5 10 2 2 2" xfId="50262" xr:uid="{00000000-0005-0000-0000-000001AF0000}"/>
    <cellStyle name="Normal 47 5 10 2 3" xfId="22689" xr:uid="{00000000-0005-0000-0000-000002AF0000}"/>
    <cellStyle name="Normal 47 5 10 2 3 2" xfId="44326" xr:uid="{00000000-0005-0000-0000-000003AF0000}"/>
    <cellStyle name="Normal 47 5 10 2 4" xfId="38341" xr:uid="{00000000-0005-0000-0000-000004AF0000}"/>
    <cellStyle name="Normal 47 5 10 3" xfId="25674" xr:uid="{00000000-0005-0000-0000-000005AF0000}"/>
    <cellStyle name="Normal 47 5 10 3 2" xfId="47288" xr:uid="{00000000-0005-0000-0000-000006AF0000}"/>
    <cellStyle name="Normal 47 5 10 4" xfId="19707" xr:uid="{00000000-0005-0000-0000-000007AF0000}"/>
    <cellStyle name="Normal 47 5 10 4 2" xfId="41349" xr:uid="{00000000-0005-0000-0000-000008AF0000}"/>
    <cellStyle name="Normal 47 5 10 5" xfId="35337" xr:uid="{00000000-0005-0000-0000-000009AF0000}"/>
    <cellStyle name="Normal 47 5 11" xfId="14575" xr:uid="{00000000-0005-0000-0000-00000AAF0000}"/>
    <cellStyle name="Normal 47 5 11 2" xfId="17660" xr:uid="{00000000-0005-0000-0000-00000BAF0000}"/>
    <cellStyle name="Normal 47 5 11 2 2" xfId="29628" xr:uid="{00000000-0005-0000-0000-00000CAF0000}"/>
    <cellStyle name="Normal 47 5 11 2 2 2" xfId="51234" xr:uid="{00000000-0005-0000-0000-00000DAF0000}"/>
    <cellStyle name="Normal 47 5 11 2 3" xfId="23661" xr:uid="{00000000-0005-0000-0000-00000EAF0000}"/>
    <cellStyle name="Normal 47 5 11 2 3 2" xfId="45298" xr:uid="{00000000-0005-0000-0000-00000FAF0000}"/>
    <cellStyle name="Normal 47 5 11 2 4" xfId="39315" xr:uid="{00000000-0005-0000-0000-000010AF0000}"/>
    <cellStyle name="Normal 47 5 11 3" xfId="26646" xr:uid="{00000000-0005-0000-0000-000011AF0000}"/>
    <cellStyle name="Normal 47 5 11 3 2" xfId="48260" xr:uid="{00000000-0005-0000-0000-000012AF0000}"/>
    <cellStyle name="Normal 47 5 11 4" xfId="20679" xr:uid="{00000000-0005-0000-0000-000013AF0000}"/>
    <cellStyle name="Normal 47 5 11 4 2" xfId="42321" xr:uid="{00000000-0005-0000-0000-000014AF0000}"/>
    <cellStyle name="Normal 47 5 11 5" xfId="36312" xr:uid="{00000000-0005-0000-0000-000015AF0000}"/>
    <cellStyle name="Normal 47 5 12" xfId="15688" xr:uid="{00000000-0005-0000-0000-000016AF0000}"/>
    <cellStyle name="Normal 47 5 12 2" xfId="27660" xr:uid="{00000000-0005-0000-0000-000017AF0000}"/>
    <cellStyle name="Normal 47 5 12 2 2" xfId="49266" xr:uid="{00000000-0005-0000-0000-000018AF0000}"/>
    <cellStyle name="Normal 47 5 12 3" xfId="21693" xr:uid="{00000000-0005-0000-0000-000019AF0000}"/>
    <cellStyle name="Normal 47 5 12 3 2" xfId="43330" xr:uid="{00000000-0005-0000-0000-00001AAF0000}"/>
    <cellStyle name="Normal 47 5 12 4" xfId="37343" xr:uid="{00000000-0005-0000-0000-00001BAF0000}"/>
    <cellStyle name="Normal 47 5 13" xfId="24675" xr:uid="{00000000-0005-0000-0000-00001CAF0000}"/>
    <cellStyle name="Normal 47 5 13 2" xfId="46295" xr:uid="{00000000-0005-0000-0000-00001DAF0000}"/>
    <cellStyle name="Normal 47 5 14" xfId="18708" xr:uid="{00000000-0005-0000-0000-00001EAF0000}"/>
    <cellStyle name="Normal 47 5 14 2" xfId="40350" xr:uid="{00000000-0005-0000-0000-00001FAF0000}"/>
    <cellStyle name="Normal 47 5 15" xfId="31273" xr:uid="{00000000-0005-0000-0000-000020AF0000}"/>
    <cellStyle name="Normal 47 5 2" xfId="7322" xr:uid="{00000000-0005-0000-0000-000021AF0000}"/>
    <cellStyle name="Normal 47 5 2 2" xfId="13012" xr:uid="{00000000-0005-0000-0000-000022AF0000}"/>
    <cellStyle name="Normal 47 5 2 2 2" xfId="14011" xr:uid="{00000000-0005-0000-0000-000023AF0000}"/>
    <cellStyle name="Normal 47 5 2 2 2 2" xfId="17096" xr:uid="{00000000-0005-0000-0000-000024AF0000}"/>
    <cellStyle name="Normal 47 5 2 2 2 2 2" xfId="29065" xr:uid="{00000000-0005-0000-0000-000025AF0000}"/>
    <cellStyle name="Normal 47 5 2 2 2 2 2 2" xfId="50671" xr:uid="{00000000-0005-0000-0000-000026AF0000}"/>
    <cellStyle name="Normal 47 5 2 2 2 2 3" xfId="23098" xr:uid="{00000000-0005-0000-0000-000027AF0000}"/>
    <cellStyle name="Normal 47 5 2 2 2 2 3 2" xfId="44735" xr:uid="{00000000-0005-0000-0000-000028AF0000}"/>
    <cellStyle name="Normal 47 5 2 2 2 2 4" xfId="38751" xr:uid="{00000000-0005-0000-0000-000029AF0000}"/>
    <cellStyle name="Normal 47 5 2 2 2 3" xfId="26083" xr:uid="{00000000-0005-0000-0000-00002AAF0000}"/>
    <cellStyle name="Normal 47 5 2 2 2 3 2" xfId="47697" xr:uid="{00000000-0005-0000-0000-00002BAF0000}"/>
    <cellStyle name="Normal 47 5 2 2 2 4" xfId="20116" xr:uid="{00000000-0005-0000-0000-00002CAF0000}"/>
    <cellStyle name="Normal 47 5 2 2 2 4 2" xfId="41758" xr:uid="{00000000-0005-0000-0000-00002DAF0000}"/>
    <cellStyle name="Normal 47 5 2 2 2 5" xfId="35748" xr:uid="{00000000-0005-0000-0000-00002EAF0000}"/>
    <cellStyle name="Normal 47 5 2 2 3" xfId="14985" xr:uid="{00000000-0005-0000-0000-00002FAF0000}"/>
    <cellStyle name="Normal 47 5 2 2 3 2" xfId="18070" xr:uid="{00000000-0005-0000-0000-000030AF0000}"/>
    <cellStyle name="Normal 47 5 2 2 3 2 2" xfId="30037" xr:uid="{00000000-0005-0000-0000-000031AF0000}"/>
    <cellStyle name="Normal 47 5 2 2 3 2 2 2" xfId="51643" xr:uid="{00000000-0005-0000-0000-000032AF0000}"/>
    <cellStyle name="Normal 47 5 2 2 3 2 3" xfId="24070" xr:uid="{00000000-0005-0000-0000-000033AF0000}"/>
    <cellStyle name="Normal 47 5 2 2 3 2 3 2" xfId="45707" xr:uid="{00000000-0005-0000-0000-000034AF0000}"/>
    <cellStyle name="Normal 47 5 2 2 3 2 4" xfId="39725" xr:uid="{00000000-0005-0000-0000-000035AF0000}"/>
    <cellStyle name="Normal 47 5 2 2 3 3" xfId="27055" xr:uid="{00000000-0005-0000-0000-000036AF0000}"/>
    <cellStyle name="Normal 47 5 2 2 3 3 2" xfId="48669" xr:uid="{00000000-0005-0000-0000-000037AF0000}"/>
    <cellStyle name="Normal 47 5 2 2 3 4" xfId="21088" xr:uid="{00000000-0005-0000-0000-000038AF0000}"/>
    <cellStyle name="Normal 47 5 2 2 3 4 2" xfId="42730" xr:uid="{00000000-0005-0000-0000-000039AF0000}"/>
    <cellStyle name="Normal 47 5 2 2 3 5" xfId="36722" xr:uid="{00000000-0005-0000-0000-00003AAF0000}"/>
    <cellStyle name="Normal 47 5 2 2 4" xfId="16119" xr:uid="{00000000-0005-0000-0000-00003BAF0000}"/>
    <cellStyle name="Normal 47 5 2 2 4 2" xfId="28089" xr:uid="{00000000-0005-0000-0000-00003CAF0000}"/>
    <cellStyle name="Normal 47 5 2 2 4 2 2" xfId="49695" xr:uid="{00000000-0005-0000-0000-00003DAF0000}"/>
    <cellStyle name="Normal 47 5 2 2 4 3" xfId="22122" xr:uid="{00000000-0005-0000-0000-00003EAF0000}"/>
    <cellStyle name="Normal 47 5 2 2 4 3 2" xfId="43759" xr:uid="{00000000-0005-0000-0000-00003FAF0000}"/>
    <cellStyle name="Normal 47 5 2 2 4 4" xfId="37774" xr:uid="{00000000-0005-0000-0000-000040AF0000}"/>
    <cellStyle name="Normal 47 5 2 2 5" xfId="25107" xr:uid="{00000000-0005-0000-0000-000041AF0000}"/>
    <cellStyle name="Normal 47 5 2 2 5 2" xfId="46724" xr:uid="{00000000-0005-0000-0000-000042AF0000}"/>
    <cellStyle name="Normal 47 5 2 2 6" xfId="19140" xr:uid="{00000000-0005-0000-0000-000043AF0000}"/>
    <cellStyle name="Normal 47 5 2 2 6 2" xfId="40782" xr:uid="{00000000-0005-0000-0000-000044AF0000}"/>
    <cellStyle name="Normal 47 5 2 2 7" xfId="34768" xr:uid="{00000000-0005-0000-0000-000045AF0000}"/>
    <cellStyle name="Normal 47 5 2 3" xfId="13332" xr:uid="{00000000-0005-0000-0000-000046AF0000}"/>
    <cellStyle name="Normal 47 5 2 3 2" xfId="14331" xr:uid="{00000000-0005-0000-0000-000047AF0000}"/>
    <cellStyle name="Normal 47 5 2 3 2 2" xfId="17416" xr:uid="{00000000-0005-0000-0000-000048AF0000}"/>
    <cellStyle name="Normal 47 5 2 3 2 2 2" xfId="29385" xr:uid="{00000000-0005-0000-0000-000049AF0000}"/>
    <cellStyle name="Normal 47 5 2 3 2 2 2 2" xfId="50991" xr:uid="{00000000-0005-0000-0000-00004AAF0000}"/>
    <cellStyle name="Normal 47 5 2 3 2 2 3" xfId="23418" xr:uid="{00000000-0005-0000-0000-00004BAF0000}"/>
    <cellStyle name="Normal 47 5 2 3 2 2 3 2" xfId="45055" xr:uid="{00000000-0005-0000-0000-00004CAF0000}"/>
    <cellStyle name="Normal 47 5 2 3 2 2 4" xfId="39071" xr:uid="{00000000-0005-0000-0000-00004DAF0000}"/>
    <cellStyle name="Normal 47 5 2 3 2 3" xfId="26403" xr:uid="{00000000-0005-0000-0000-00004EAF0000}"/>
    <cellStyle name="Normal 47 5 2 3 2 3 2" xfId="48017" xr:uid="{00000000-0005-0000-0000-00004FAF0000}"/>
    <cellStyle name="Normal 47 5 2 3 2 4" xfId="20436" xr:uid="{00000000-0005-0000-0000-000050AF0000}"/>
    <cellStyle name="Normal 47 5 2 3 2 4 2" xfId="42078" xr:uid="{00000000-0005-0000-0000-000051AF0000}"/>
    <cellStyle name="Normal 47 5 2 3 2 5" xfId="36068" xr:uid="{00000000-0005-0000-0000-000052AF0000}"/>
    <cellStyle name="Normal 47 5 2 3 3" xfId="15305" xr:uid="{00000000-0005-0000-0000-000053AF0000}"/>
    <cellStyle name="Normal 47 5 2 3 3 2" xfId="18390" xr:uid="{00000000-0005-0000-0000-000054AF0000}"/>
    <cellStyle name="Normal 47 5 2 3 3 2 2" xfId="30357" xr:uid="{00000000-0005-0000-0000-000055AF0000}"/>
    <cellStyle name="Normal 47 5 2 3 3 2 2 2" xfId="51963" xr:uid="{00000000-0005-0000-0000-000056AF0000}"/>
    <cellStyle name="Normal 47 5 2 3 3 2 3" xfId="24390" xr:uid="{00000000-0005-0000-0000-000057AF0000}"/>
    <cellStyle name="Normal 47 5 2 3 3 2 3 2" xfId="46027" xr:uid="{00000000-0005-0000-0000-000058AF0000}"/>
    <cellStyle name="Normal 47 5 2 3 3 2 4" xfId="40045" xr:uid="{00000000-0005-0000-0000-000059AF0000}"/>
    <cellStyle name="Normal 47 5 2 3 3 3" xfId="27375" xr:uid="{00000000-0005-0000-0000-00005AAF0000}"/>
    <cellStyle name="Normal 47 5 2 3 3 3 2" xfId="48989" xr:uid="{00000000-0005-0000-0000-00005BAF0000}"/>
    <cellStyle name="Normal 47 5 2 3 3 4" xfId="21408" xr:uid="{00000000-0005-0000-0000-00005CAF0000}"/>
    <cellStyle name="Normal 47 5 2 3 3 4 2" xfId="43050" xr:uid="{00000000-0005-0000-0000-00005DAF0000}"/>
    <cellStyle name="Normal 47 5 2 3 3 5" xfId="37042" xr:uid="{00000000-0005-0000-0000-00005EAF0000}"/>
    <cellStyle name="Normal 47 5 2 3 4" xfId="16439" xr:uid="{00000000-0005-0000-0000-00005FAF0000}"/>
    <cellStyle name="Normal 47 5 2 3 4 2" xfId="28409" xr:uid="{00000000-0005-0000-0000-000060AF0000}"/>
    <cellStyle name="Normal 47 5 2 3 4 2 2" xfId="50015" xr:uid="{00000000-0005-0000-0000-000061AF0000}"/>
    <cellStyle name="Normal 47 5 2 3 4 3" xfId="22442" xr:uid="{00000000-0005-0000-0000-000062AF0000}"/>
    <cellStyle name="Normal 47 5 2 3 4 3 2" xfId="44079" xr:uid="{00000000-0005-0000-0000-000063AF0000}"/>
    <cellStyle name="Normal 47 5 2 3 4 4" xfId="38094" xr:uid="{00000000-0005-0000-0000-000064AF0000}"/>
    <cellStyle name="Normal 47 5 2 3 5" xfId="25427" xr:uid="{00000000-0005-0000-0000-000065AF0000}"/>
    <cellStyle name="Normal 47 5 2 3 5 2" xfId="47044" xr:uid="{00000000-0005-0000-0000-000066AF0000}"/>
    <cellStyle name="Normal 47 5 2 3 6" xfId="19460" xr:uid="{00000000-0005-0000-0000-000067AF0000}"/>
    <cellStyle name="Normal 47 5 2 3 6 2" xfId="41102" xr:uid="{00000000-0005-0000-0000-000068AF0000}"/>
    <cellStyle name="Normal 47 5 2 3 7" xfId="35088" xr:uid="{00000000-0005-0000-0000-000069AF0000}"/>
    <cellStyle name="Normal 47 5 2 4" xfId="13690" xr:uid="{00000000-0005-0000-0000-00006AAF0000}"/>
    <cellStyle name="Normal 47 5 2 4 2" xfId="16776" xr:uid="{00000000-0005-0000-0000-00006BAF0000}"/>
    <cellStyle name="Normal 47 5 2 4 2 2" xfId="28745" xr:uid="{00000000-0005-0000-0000-00006CAF0000}"/>
    <cellStyle name="Normal 47 5 2 4 2 2 2" xfId="50351" xr:uid="{00000000-0005-0000-0000-00006DAF0000}"/>
    <cellStyle name="Normal 47 5 2 4 2 3" xfId="22778" xr:uid="{00000000-0005-0000-0000-00006EAF0000}"/>
    <cellStyle name="Normal 47 5 2 4 2 3 2" xfId="44415" xr:uid="{00000000-0005-0000-0000-00006FAF0000}"/>
    <cellStyle name="Normal 47 5 2 4 2 4" xfId="38431" xr:uid="{00000000-0005-0000-0000-000070AF0000}"/>
    <cellStyle name="Normal 47 5 2 4 3" xfId="25763" xr:uid="{00000000-0005-0000-0000-000071AF0000}"/>
    <cellStyle name="Normal 47 5 2 4 3 2" xfId="47377" xr:uid="{00000000-0005-0000-0000-000072AF0000}"/>
    <cellStyle name="Normal 47 5 2 4 4" xfId="19796" xr:uid="{00000000-0005-0000-0000-000073AF0000}"/>
    <cellStyle name="Normal 47 5 2 4 4 2" xfId="41438" xr:uid="{00000000-0005-0000-0000-000074AF0000}"/>
    <cellStyle name="Normal 47 5 2 4 5" xfId="35427" xr:uid="{00000000-0005-0000-0000-000075AF0000}"/>
    <cellStyle name="Normal 47 5 2 5" xfId="14664" xr:uid="{00000000-0005-0000-0000-000076AF0000}"/>
    <cellStyle name="Normal 47 5 2 5 2" xfId="17749" xr:uid="{00000000-0005-0000-0000-000077AF0000}"/>
    <cellStyle name="Normal 47 5 2 5 2 2" xfId="29717" xr:uid="{00000000-0005-0000-0000-000078AF0000}"/>
    <cellStyle name="Normal 47 5 2 5 2 2 2" xfId="51323" xr:uid="{00000000-0005-0000-0000-000079AF0000}"/>
    <cellStyle name="Normal 47 5 2 5 2 3" xfId="23750" xr:uid="{00000000-0005-0000-0000-00007AAF0000}"/>
    <cellStyle name="Normal 47 5 2 5 2 3 2" xfId="45387" xr:uid="{00000000-0005-0000-0000-00007BAF0000}"/>
    <cellStyle name="Normal 47 5 2 5 2 4" xfId="39404" xr:uid="{00000000-0005-0000-0000-00007CAF0000}"/>
    <cellStyle name="Normal 47 5 2 5 3" xfId="26735" xr:uid="{00000000-0005-0000-0000-00007DAF0000}"/>
    <cellStyle name="Normal 47 5 2 5 3 2" xfId="48349" xr:uid="{00000000-0005-0000-0000-00007EAF0000}"/>
    <cellStyle name="Normal 47 5 2 5 4" xfId="20768" xr:uid="{00000000-0005-0000-0000-00007FAF0000}"/>
    <cellStyle name="Normal 47 5 2 5 4 2" xfId="42410" xr:uid="{00000000-0005-0000-0000-000080AF0000}"/>
    <cellStyle name="Normal 47 5 2 5 5" xfId="36401" xr:uid="{00000000-0005-0000-0000-000081AF0000}"/>
    <cellStyle name="Normal 47 5 2 6" xfId="15777" xr:uid="{00000000-0005-0000-0000-000082AF0000}"/>
    <cellStyle name="Normal 47 5 2 6 2" xfId="27749" xr:uid="{00000000-0005-0000-0000-000083AF0000}"/>
    <cellStyle name="Normal 47 5 2 6 2 2" xfId="49355" xr:uid="{00000000-0005-0000-0000-000084AF0000}"/>
    <cellStyle name="Normal 47 5 2 6 3" xfId="21782" xr:uid="{00000000-0005-0000-0000-000085AF0000}"/>
    <cellStyle name="Normal 47 5 2 6 3 2" xfId="43419" xr:uid="{00000000-0005-0000-0000-000086AF0000}"/>
    <cellStyle name="Normal 47 5 2 6 4" xfId="37432" xr:uid="{00000000-0005-0000-0000-000087AF0000}"/>
    <cellStyle name="Normal 47 5 2 7" xfId="24764" xr:uid="{00000000-0005-0000-0000-000088AF0000}"/>
    <cellStyle name="Normal 47 5 2 7 2" xfId="46384" xr:uid="{00000000-0005-0000-0000-000089AF0000}"/>
    <cellStyle name="Normal 47 5 2 8" xfId="18797" xr:uid="{00000000-0005-0000-0000-00008AAF0000}"/>
    <cellStyle name="Normal 47 5 2 8 2" xfId="40439" xr:uid="{00000000-0005-0000-0000-00008BAF0000}"/>
    <cellStyle name="Normal 47 5 2 9" xfId="31610" xr:uid="{00000000-0005-0000-0000-00008CAF0000}"/>
    <cellStyle name="Normal 47 5 3" xfId="7025" xr:uid="{00000000-0005-0000-0000-00008DAF0000}"/>
    <cellStyle name="Normal 47 5 3 2" xfId="12968" xr:uid="{00000000-0005-0000-0000-00008EAF0000}"/>
    <cellStyle name="Normal 47 5 3 2 2" xfId="13967" xr:uid="{00000000-0005-0000-0000-00008FAF0000}"/>
    <cellStyle name="Normal 47 5 3 2 2 2" xfId="17052" xr:uid="{00000000-0005-0000-0000-000090AF0000}"/>
    <cellStyle name="Normal 47 5 3 2 2 2 2" xfId="29021" xr:uid="{00000000-0005-0000-0000-000091AF0000}"/>
    <cellStyle name="Normal 47 5 3 2 2 2 2 2" xfId="50627" xr:uid="{00000000-0005-0000-0000-000092AF0000}"/>
    <cellStyle name="Normal 47 5 3 2 2 2 3" xfId="23054" xr:uid="{00000000-0005-0000-0000-000093AF0000}"/>
    <cellStyle name="Normal 47 5 3 2 2 2 3 2" xfId="44691" xr:uid="{00000000-0005-0000-0000-000094AF0000}"/>
    <cellStyle name="Normal 47 5 3 2 2 2 4" xfId="38707" xr:uid="{00000000-0005-0000-0000-000095AF0000}"/>
    <cellStyle name="Normal 47 5 3 2 2 3" xfId="26039" xr:uid="{00000000-0005-0000-0000-000096AF0000}"/>
    <cellStyle name="Normal 47 5 3 2 2 3 2" xfId="47653" xr:uid="{00000000-0005-0000-0000-000097AF0000}"/>
    <cellStyle name="Normal 47 5 3 2 2 4" xfId="20072" xr:uid="{00000000-0005-0000-0000-000098AF0000}"/>
    <cellStyle name="Normal 47 5 3 2 2 4 2" xfId="41714" xr:uid="{00000000-0005-0000-0000-000099AF0000}"/>
    <cellStyle name="Normal 47 5 3 2 2 5" xfId="35704" xr:uid="{00000000-0005-0000-0000-00009AAF0000}"/>
    <cellStyle name="Normal 47 5 3 2 3" xfId="14941" xr:uid="{00000000-0005-0000-0000-00009BAF0000}"/>
    <cellStyle name="Normal 47 5 3 2 3 2" xfId="18026" xr:uid="{00000000-0005-0000-0000-00009CAF0000}"/>
    <cellStyle name="Normal 47 5 3 2 3 2 2" xfId="29993" xr:uid="{00000000-0005-0000-0000-00009DAF0000}"/>
    <cellStyle name="Normal 47 5 3 2 3 2 2 2" xfId="51599" xr:uid="{00000000-0005-0000-0000-00009EAF0000}"/>
    <cellStyle name="Normal 47 5 3 2 3 2 3" xfId="24026" xr:uid="{00000000-0005-0000-0000-00009FAF0000}"/>
    <cellStyle name="Normal 47 5 3 2 3 2 3 2" xfId="45663" xr:uid="{00000000-0005-0000-0000-0000A0AF0000}"/>
    <cellStyle name="Normal 47 5 3 2 3 2 4" xfId="39681" xr:uid="{00000000-0005-0000-0000-0000A1AF0000}"/>
    <cellStyle name="Normal 47 5 3 2 3 3" xfId="27011" xr:uid="{00000000-0005-0000-0000-0000A2AF0000}"/>
    <cellStyle name="Normal 47 5 3 2 3 3 2" xfId="48625" xr:uid="{00000000-0005-0000-0000-0000A3AF0000}"/>
    <cellStyle name="Normal 47 5 3 2 3 4" xfId="21044" xr:uid="{00000000-0005-0000-0000-0000A4AF0000}"/>
    <cellStyle name="Normal 47 5 3 2 3 4 2" xfId="42686" xr:uid="{00000000-0005-0000-0000-0000A5AF0000}"/>
    <cellStyle name="Normal 47 5 3 2 3 5" xfId="36678" xr:uid="{00000000-0005-0000-0000-0000A6AF0000}"/>
    <cellStyle name="Normal 47 5 3 2 4" xfId="16075" xr:uid="{00000000-0005-0000-0000-0000A7AF0000}"/>
    <cellStyle name="Normal 47 5 3 2 4 2" xfId="28045" xr:uid="{00000000-0005-0000-0000-0000A8AF0000}"/>
    <cellStyle name="Normal 47 5 3 2 4 2 2" xfId="49651" xr:uid="{00000000-0005-0000-0000-0000A9AF0000}"/>
    <cellStyle name="Normal 47 5 3 2 4 3" xfId="22078" xr:uid="{00000000-0005-0000-0000-0000AAAF0000}"/>
    <cellStyle name="Normal 47 5 3 2 4 3 2" xfId="43715" xr:uid="{00000000-0005-0000-0000-0000ABAF0000}"/>
    <cellStyle name="Normal 47 5 3 2 4 4" xfId="37730" xr:uid="{00000000-0005-0000-0000-0000ACAF0000}"/>
    <cellStyle name="Normal 47 5 3 2 5" xfId="25063" xr:uid="{00000000-0005-0000-0000-0000ADAF0000}"/>
    <cellStyle name="Normal 47 5 3 2 5 2" xfId="46680" xr:uid="{00000000-0005-0000-0000-0000AEAF0000}"/>
    <cellStyle name="Normal 47 5 3 2 6" xfId="19096" xr:uid="{00000000-0005-0000-0000-0000AFAF0000}"/>
    <cellStyle name="Normal 47 5 3 2 6 2" xfId="40738" xr:uid="{00000000-0005-0000-0000-0000B0AF0000}"/>
    <cellStyle name="Normal 47 5 3 2 7" xfId="34724" xr:uid="{00000000-0005-0000-0000-0000B1AF0000}"/>
    <cellStyle name="Normal 47 5 3 3" xfId="13288" xr:uid="{00000000-0005-0000-0000-0000B2AF0000}"/>
    <cellStyle name="Normal 47 5 3 3 2" xfId="14287" xr:uid="{00000000-0005-0000-0000-0000B3AF0000}"/>
    <cellStyle name="Normal 47 5 3 3 2 2" xfId="17372" xr:uid="{00000000-0005-0000-0000-0000B4AF0000}"/>
    <cellStyle name="Normal 47 5 3 3 2 2 2" xfId="29341" xr:uid="{00000000-0005-0000-0000-0000B5AF0000}"/>
    <cellStyle name="Normal 47 5 3 3 2 2 2 2" xfId="50947" xr:uid="{00000000-0005-0000-0000-0000B6AF0000}"/>
    <cellStyle name="Normal 47 5 3 3 2 2 3" xfId="23374" xr:uid="{00000000-0005-0000-0000-0000B7AF0000}"/>
    <cellStyle name="Normal 47 5 3 3 2 2 3 2" xfId="45011" xr:uid="{00000000-0005-0000-0000-0000B8AF0000}"/>
    <cellStyle name="Normal 47 5 3 3 2 2 4" xfId="39027" xr:uid="{00000000-0005-0000-0000-0000B9AF0000}"/>
    <cellStyle name="Normal 47 5 3 3 2 3" xfId="26359" xr:uid="{00000000-0005-0000-0000-0000BAAF0000}"/>
    <cellStyle name="Normal 47 5 3 3 2 3 2" xfId="47973" xr:uid="{00000000-0005-0000-0000-0000BBAF0000}"/>
    <cellStyle name="Normal 47 5 3 3 2 4" xfId="20392" xr:uid="{00000000-0005-0000-0000-0000BCAF0000}"/>
    <cellStyle name="Normal 47 5 3 3 2 4 2" xfId="42034" xr:uid="{00000000-0005-0000-0000-0000BDAF0000}"/>
    <cellStyle name="Normal 47 5 3 3 2 5" xfId="36024" xr:uid="{00000000-0005-0000-0000-0000BEAF0000}"/>
    <cellStyle name="Normal 47 5 3 3 3" xfId="15261" xr:uid="{00000000-0005-0000-0000-0000BFAF0000}"/>
    <cellStyle name="Normal 47 5 3 3 3 2" xfId="18346" xr:uid="{00000000-0005-0000-0000-0000C0AF0000}"/>
    <cellStyle name="Normal 47 5 3 3 3 2 2" xfId="30313" xr:uid="{00000000-0005-0000-0000-0000C1AF0000}"/>
    <cellStyle name="Normal 47 5 3 3 3 2 2 2" xfId="51919" xr:uid="{00000000-0005-0000-0000-0000C2AF0000}"/>
    <cellStyle name="Normal 47 5 3 3 3 2 3" xfId="24346" xr:uid="{00000000-0005-0000-0000-0000C3AF0000}"/>
    <cellStyle name="Normal 47 5 3 3 3 2 3 2" xfId="45983" xr:uid="{00000000-0005-0000-0000-0000C4AF0000}"/>
    <cellStyle name="Normal 47 5 3 3 3 2 4" xfId="40001" xr:uid="{00000000-0005-0000-0000-0000C5AF0000}"/>
    <cellStyle name="Normal 47 5 3 3 3 3" xfId="27331" xr:uid="{00000000-0005-0000-0000-0000C6AF0000}"/>
    <cellStyle name="Normal 47 5 3 3 3 3 2" xfId="48945" xr:uid="{00000000-0005-0000-0000-0000C7AF0000}"/>
    <cellStyle name="Normal 47 5 3 3 3 4" xfId="21364" xr:uid="{00000000-0005-0000-0000-0000C8AF0000}"/>
    <cellStyle name="Normal 47 5 3 3 3 4 2" xfId="43006" xr:uid="{00000000-0005-0000-0000-0000C9AF0000}"/>
    <cellStyle name="Normal 47 5 3 3 3 5" xfId="36998" xr:uid="{00000000-0005-0000-0000-0000CAAF0000}"/>
    <cellStyle name="Normal 47 5 3 3 4" xfId="16395" xr:uid="{00000000-0005-0000-0000-0000CBAF0000}"/>
    <cellStyle name="Normal 47 5 3 3 4 2" xfId="28365" xr:uid="{00000000-0005-0000-0000-0000CCAF0000}"/>
    <cellStyle name="Normal 47 5 3 3 4 2 2" xfId="49971" xr:uid="{00000000-0005-0000-0000-0000CDAF0000}"/>
    <cellStyle name="Normal 47 5 3 3 4 3" xfId="22398" xr:uid="{00000000-0005-0000-0000-0000CEAF0000}"/>
    <cellStyle name="Normal 47 5 3 3 4 3 2" xfId="44035" xr:uid="{00000000-0005-0000-0000-0000CFAF0000}"/>
    <cellStyle name="Normal 47 5 3 3 4 4" xfId="38050" xr:uid="{00000000-0005-0000-0000-0000D0AF0000}"/>
    <cellStyle name="Normal 47 5 3 3 5" xfId="25383" xr:uid="{00000000-0005-0000-0000-0000D1AF0000}"/>
    <cellStyle name="Normal 47 5 3 3 5 2" xfId="47000" xr:uid="{00000000-0005-0000-0000-0000D2AF0000}"/>
    <cellStyle name="Normal 47 5 3 3 6" xfId="19416" xr:uid="{00000000-0005-0000-0000-0000D3AF0000}"/>
    <cellStyle name="Normal 47 5 3 3 6 2" xfId="41058" xr:uid="{00000000-0005-0000-0000-0000D4AF0000}"/>
    <cellStyle name="Normal 47 5 3 3 7" xfId="35044" xr:uid="{00000000-0005-0000-0000-0000D5AF0000}"/>
    <cellStyle name="Normal 47 5 3 4" xfId="13646" xr:uid="{00000000-0005-0000-0000-0000D6AF0000}"/>
    <cellStyle name="Normal 47 5 3 4 2" xfId="16732" xr:uid="{00000000-0005-0000-0000-0000D7AF0000}"/>
    <cellStyle name="Normal 47 5 3 4 2 2" xfId="28701" xr:uid="{00000000-0005-0000-0000-0000D8AF0000}"/>
    <cellStyle name="Normal 47 5 3 4 2 2 2" xfId="50307" xr:uid="{00000000-0005-0000-0000-0000D9AF0000}"/>
    <cellStyle name="Normal 47 5 3 4 2 3" xfId="22734" xr:uid="{00000000-0005-0000-0000-0000DAAF0000}"/>
    <cellStyle name="Normal 47 5 3 4 2 3 2" xfId="44371" xr:uid="{00000000-0005-0000-0000-0000DBAF0000}"/>
    <cellStyle name="Normal 47 5 3 4 2 4" xfId="38387" xr:uid="{00000000-0005-0000-0000-0000DCAF0000}"/>
    <cellStyle name="Normal 47 5 3 4 3" xfId="25719" xr:uid="{00000000-0005-0000-0000-0000DDAF0000}"/>
    <cellStyle name="Normal 47 5 3 4 3 2" xfId="47333" xr:uid="{00000000-0005-0000-0000-0000DEAF0000}"/>
    <cellStyle name="Normal 47 5 3 4 4" xfId="19752" xr:uid="{00000000-0005-0000-0000-0000DFAF0000}"/>
    <cellStyle name="Normal 47 5 3 4 4 2" xfId="41394" xr:uid="{00000000-0005-0000-0000-0000E0AF0000}"/>
    <cellStyle name="Normal 47 5 3 4 5" xfId="35383" xr:uid="{00000000-0005-0000-0000-0000E1AF0000}"/>
    <cellStyle name="Normal 47 5 3 5" xfId="14620" xr:uid="{00000000-0005-0000-0000-0000E2AF0000}"/>
    <cellStyle name="Normal 47 5 3 5 2" xfId="17705" xr:uid="{00000000-0005-0000-0000-0000E3AF0000}"/>
    <cellStyle name="Normal 47 5 3 5 2 2" xfId="29673" xr:uid="{00000000-0005-0000-0000-0000E4AF0000}"/>
    <cellStyle name="Normal 47 5 3 5 2 2 2" xfId="51279" xr:uid="{00000000-0005-0000-0000-0000E5AF0000}"/>
    <cellStyle name="Normal 47 5 3 5 2 3" xfId="23706" xr:uid="{00000000-0005-0000-0000-0000E6AF0000}"/>
    <cellStyle name="Normal 47 5 3 5 2 3 2" xfId="45343" xr:uid="{00000000-0005-0000-0000-0000E7AF0000}"/>
    <cellStyle name="Normal 47 5 3 5 2 4" xfId="39360" xr:uid="{00000000-0005-0000-0000-0000E8AF0000}"/>
    <cellStyle name="Normal 47 5 3 5 3" xfId="26691" xr:uid="{00000000-0005-0000-0000-0000E9AF0000}"/>
    <cellStyle name="Normal 47 5 3 5 3 2" xfId="48305" xr:uid="{00000000-0005-0000-0000-0000EAAF0000}"/>
    <cellStyle name="Normal 47 5 3 5 4" xfId="20724" xr:uid="{00000000-0005-0000-0000-0000EBAF0000}"/>
    <cellStyle name="Normal 47 5 3 5 4 2" xfId="42366" xr:uid="{00000000-0005-0000-0000-0000ECAF0000}"/>
    <cellStyle name="Normal 47 5 3 5 5" xfId="36357" xr:uid="{00000000-0005-0000-0000-0000EDAF0000}"/>
    <cellStyle name="Normal 47 5 3 6" xfId="15733" xr:uid="{00000000-0005-0000-0000-0000EEAF0000}"/>
    <cellStyle name="Normal 47 5 3 6 2" xfId="27705" xr:uid="{00000000-0005-0000-0000-0000EFAF0000}"/>
    <cellStyle name="Normal 47 5 3 6 2 2" xfId="49311" xr:uid="{00000000-0005-0000-0000-0000F0AF0000}"/>
    <cellStyle name="Normal 47 5 3 6 3" xfId="21738" xr:uid="{00000000-0005-0000-0000-0000F1AF0000}"/>
    <cellStyle name="Normal 47 5 3 6 3 2" xfId="43375" xr:uid="{00000000-0005-0000-0000-0000F2AF0000}"/>
    <cellStyle name="Normal 47 5 3 6 4" xfId="37388" xr:uid="{00000000-0005-0000-0000-0000F3AF0000}"/>
    <cellStyle name="Normal 47 5 3 7" xfId="24720" xr:uid="{00000000-0005-0000-0000-0000F4AF0000}"/>
    <cellStyle name="Normal 47 5 3 7 2" xfId="46340" xr:uid="{00000000-0005-0000-0000-0000F5AF0000}"/>
    <cellStyle name="Normal 47 5 3 8" xfId="18753" xr:uid="{00000000-0005-0000-0000-0000F6AF0000}"/>
    <cellStyle name="Normal 47 5 3 8 2" xfId="40395" xr:uid="{00000000-0005-0000-0000-0000F7AF0000}"/>
    <cellStyle name="Normal 47 5 3 9" xfId="31453" xr:uid="{00000000-0005-0000-0000-0000F8AF0000}"/>
    <cellStyle name="Normal 47 5 4" xfId="7629" xr:uid="{00000000-0005-0000-0000-0000F9AF0000}"/>
    <cellStyle name="Normal 47 5 4 2" xfId="13054" xr:uid="{00000000-0005-0000-0000-0000FAAF0000}"/>
    <cellStyle name="Normal 47 5 4 2 2" xfId="14053" xr:uid="{00000000-0005-0000-0000-0000FBAF0000}"/>
    <cellStyle name="Normal 47 5 4 2 2 2" xfId="17138" xr:uid="{00000000-0005-0000-0000-0000FCAF0000}"/>
    <cellStyle name="Normal 47 5 4 2 2 2 2" xfId="29107" xr:uid="{00000000-0005-0000-0000-0000FDAF0000}"/>
    <cellStyle name="Normal 47 5 4 2 2 2 2 2" xfId="50713" xr:uid="{00000000-0005-0000-0000-0000FEAF0000}"/>
    <cellStyle name="Normal 47 5 4 2 2 2 3" xfId="23140" xr:uid="{00000000-0005-0000-0000-0000FFAF0000}"/>
    <cellStyle name="Normal 47 5 4 2 2 2 3 2" xfId="44777" xr:uid="{00000000-0005-0000-0000-000000B00000}"/>
    <cellStyle name="Normal 47 5 4 2 2 2 4" xfId="38793" xr:uid="{00000000-0005-0000-0000-000001B00000}"/>
    <cellStyle name="Normal 47 5 4 2 2 3" xfId="26125" xr:uid="{00000000-0005-0000-0000-000002B00000}"/>
    <cellStyle name="Normal 47 5 4 2 2 3 2" xfId="47739" xr:uid="{00000000-0005-0000-0000-000003B00000}"/>
    <cellStyle name="Normal 47 5 4 2 2 4" xfId="20158" xr:uid="{00000000-0005-0000-0000-000004B00000}"/>
    <cellStyle name="Normal 47 5 4 2 2 4 2" xfId="41800" xr:uid="{00000000-0005-0000-0000-000005B00000}"/>
    <cellStyle name="Normal 47 5 4 2 2 5" xfId="35790" xr:uid="{00000000-0005-0000-0000-000006B00000}"/>
    <cellStyle name="Normal 47 5 4 2 3" xfId="15027" xr:uid="{00000000-0005-0000-0000-000007B00000}"/>
    <cellStyle name="Normal 47 5 4 2 3 2" xfId="18112" xr:uid="{00000000-0005-0000-0000-000008B00000}"/>
    <cellStyle name="Normal 47 5 4 2 3 2 2" xfId="30079" xr:uid="{00000000-0005-0000-0000-000009B00000}"/>
    <cellStyle name="Normal 47 5 4 2 3 2 2 2" xfId="51685" xr:uid="{00000000-0005-0000-0000-00000AB00000}"/>
    <cellStyle name="Normal 47 5 4 2 3 2 3" xfId="24112" xr:uid="{00000000-0005-0000-0000-00000BB00000}"/>
    <cellStyle name="Normal 47 5 4 2 3 2 3 2" xfId="45749" xr:uid="{00000000-0005-0000-0000-00000CB00000}"/>
    <cellStyle name="Normal 47 5 4 2 3 2 4" xfId="39767" xr:uid="{00000000-0005-0000-0000-00000DB00000}"/>
    <cellStyle name="Normal 47 5 4 2 3 3" xfId="27097" xr:uid="{00000000-0005-0000-0000-00000EB00000}"/>
    <cellStyle name="Normal 47 5 4 2 3 3 2" xfId="48711" xr:uid="{00000000-0005-0000-0000-00000FB00000}"/>
    <cellStyle name="Normal 47 5 4 2 3 4" xfId="21130" xr:uid="{00000000-0005-0000-0000-000010B00000}"/>
    <cellStyle name="Normal 47 5 4 2 3 4 2" xfId="42772" xr:uid="{00000000-0005-0000-0000-000011B00000}"/>
    <cellStyle name="Normal 47 5 4 2 3 5" xfId="36764" xr:uid="{00000000-0005-0000-0000-000012B00000}"/>
    <cellStyle name="Normal 47 5 4 2 4" xfId="16161" xr:uid="{00000000-0005-0000-0000-000013B00000}"/>
    <cellStyle name="Normal 47 5 4 2 4 2" xfId="28131" xr:uid="{00000000-0005-0000-0000-000014B00000}"/>
    <cellStyle name="Normal 47 5 4 2 4 2 2" xfId="49737" xr:uid="{00000000-0005-0000-0000-000015B00000}"/>
    <cellStyle name="Normal 47 5 4 2 4 3" xfId="22164" xr:uid="{00000000-0005-0000-0000-000016B00000}"/>
    <cellStyle name="Normal 47 5 4 2 4 3 2" xfId="43801" xr:uid="{00000000-0005-0000-0000-000017B00000}"/>
    <cellStyle name="Normal 47 5 4 2 4 4" xfId="37816" xr:uid="{00000000-0005-0000-0000-000018B00000}"/>
    <cellStyle name="Normal 47 5 4 2 5" xfId="25149" xr:uid="{00000000-0005-0000-0000-000019B00000}"/>
    <cellStyle name="Normal 47 5 4 2 5 2" xfId="46766" xr:uid="{00000000-0005-0000-0000-00001AB00000}"/>
    <cellStyle name="Normal 47 5 4 2 6" xfId="19182" xr:uid="{00000000-0005-0000-0000-00001BB00000}"/>
    <cellStyle name="Normal 47 5 4 2 6 2" xfId="40824" xr:uid="{00000000-0005-0000-0000-00001CB00000}"/>
    <cellStyle name="Normal 47 5 4 2 7" xfId="34810" xr:uid="{00000000-0005-0000-0000-00001DB00000}"/>
    <cellStyle name="Normal 47 5 4 3" xfId="13374" xr:uid="{00000000-0005-0000-0000-00001EB00000}"/>
    <cellStyle name="Normal 47 5 4 3 2" xfId="14373" xr:uid="{00000000-0005-0000-0000-00001FB00000}"/>
    <cellStyle name="Normal 47 5 4 3 2 2" xfId="17458" xr:uid="{00000000-0005-0000-0000-000020B00000}"/>
    <cellStyle name="Normal 47 5 4 3 2 2 2" xfId="29427" xr:uid="{00000000-0005-0000-0000-000021B00000}"/>
    <cellStyle name="Normal 47 5 4 3 2 2 2 2" xfId="51033" xr:uid="{00000000-0005-0000-0000-000022B00000}"/>
    <cellStyle name="Normal 47 5 4 3 2 2 3" xfId="23460" xr:uid="{00000000-0005-0000-0000-000023B00000}"/>
    <cellStyle name="Normal 47 5 4 3 2 2 3 2" xfId="45097" xr:uid="{00000000-0005-0000-0000-000024B00000}"/>
    <cellStyle name="Normal 47 5 4 3 2 2 4" xfId="39113" xr:uid="{00000000-0005-0000-0000-000025B00000}"/>
    <cellStyle name="Normal 47 5 4 3 2 3" xfId="26445" xr:uid="{00000000-0005-0000-0000-000026B00000}"/>
    <cellStyle name="Normal 47 5 4 3 2 3 2" xfId="48059" xr:uid="{00000000-0005-0000-0000-000027B00000}"/>
    <cellStyle name="Normal 47 5 4 3 2 4" xfId="20478" xr:uid="{00000000-0005-0000-0000-000028B00000}"/>
    <cellStyle name="Normal 47 5 4 3 2 4 2" xfId="42120" xr:uid="{00000000-0005-0000-0000-000029B00000}"/>
    <cellStyle name="Normal 47 5 4 3 2 5" xfId="36110" xr:uid="{00000000-0005-0000-0000-00002AB00000}"/>
    <cellStyle name="Normal 47 5 4 3 3" xfId="15347" xr:uid="{00000000-0005-0000-0000-00002BB00000}"/>
    <cellStyle name="Normal 47 5 4 3 3 2" xfId="18432" xr:uid="{00000000-0005-0000-0000-00002CB00000}"/>
    <cellStyle name="Normal 47 5 4 3 3 2 2" xfId="30399" xr:uid="{00000000-0005-0000-0000-00002DB00000}"/>
    <cellStyle name="Normal 47 5 4 3 3 2 2 2" xfId="52005" xr:uid="{00000000-0005-0000-0000-00002EB00000}"/>
    <cellStyle name="Normal 47 5 4 3 3 2 3" xfId="24432" xr:uid="{00000000-0005-0000-0000-00002FB00000}"/>
    <cellStyle name="Normal 47 5 4 3 3 2 3 2" xfId="46069" xr:uid="{00000000-0005-0000-0000-000030B00000}"/>
    <cellStyle name="Normal 47 5 4 3 3 2 4" xfId="40087" xr:uid="{00000000-0005-0000-0000-000031B00000}"/>
    <cellStyle name="Normal 47 5 4 3 3 3" xfId="27417" xr:uid="{00000000-0005-0000-0000-000032B00000}"/>
    <cellStyle name="Normal 47 5 4 3 3 3 2" xfId="49031" xr:uid="{00000000-0005-0000-0000-000033B00000}"/>
    <cellStyle name="Normal 47 5 4 3 3 4" xfId="21450" xr:uid="{00000000-0005-0000-0000-000034B00000}"/>
    <cellStyle name="Normal 47 5 4 3 3 4 2" xfId="43092" xr:uid="{00000000-0005-0000-0000-000035B00000}"/>
    <cellStyle name="Normal 47 5 4 3 3 5" xfId="37084" xr:uid="{00000000-0005-0000-0000-000036B00000}"/>
    <cellStyle name="Normal 47 5 4 3 4" xfId="16481" xr:uid="{00000000-0005-0000-0000-000037B00000}"/>
    <cellStyle name="Normal 47 5 4 3 4 2" xfId="28451" xr:uid="{00000000-0005-0000-0000-000038B00000}"/>
    <cellStyle name="Normal 47 5 4 3 4 2 2" xfId="50057" xr:uid="{00000000-0005-0000-0000-000039B00000}"/>
    <cellStyle name="Normal 47 5 4 3 4 3" xfId="22484" xr:uid="{00000000-0005-0000-0000-00003AB00000}"/>
    <cellStyle name="Normal 47 5 4 3 4 3 2" xfId="44121" xr:uid="{00000000-0005-0000-0000-00003BB00000}"/>
    <cellStyle name="Normal 47 5 4 3 4 4" xfId="38136" xr:uid="{00000000-0005-0000-0000-00003CB00000}"/>
    <cellStyle name="Normal 47 5 4 3 5" xfId="25469" xr:uid="{00000000-0005-0000-0000-00003DB00000}"/>
    <cellStyle name="Normal 47 5 4 3 5 2" xfId="47086" xr:uid="{00000000-0005-0000-0000-00003EB00000}"/>
    <cellStyle name="Normal 47 5 4 3 6" xfId="19502" xr:uid="{00000000-0005-0000-0000-00003FB00000}"/>
    <cellStyle name="Normal 47 5 4 3 6 2" xfId="41144" xr:uid="{00000000-0005-0000-0000-000040B00000}"/>
    <cellStyle name="Normal 47 5 4 3 7" xfId="35130" xr:uid="{00000000-0005-0000-0000-000041B00000}"/>
    <cellStyle name="Normal 47 5 4 4" xfId="13732" xr:uid="{00000000-0005-0000-0000-000042B00000}"/>
    <cellStyle name="Normal 47 5 4 4 2" xfId="16818" xr:uid="{00000000-0005-0000-0000-000043B00000}"/>
    <cellStyle name="Normal 47 5 4 4 2 2" xfId="28787" xr:uid="{00000000-0005-0000-0000-000044B00000}"/>
    <cellStyle name="Normal 47 5 4 4 2 2 2" xfId="50393" xr:uid="{00000000-0005-0000-0000-000045B00000}"/>
    <cellStyle name="Normal 47 5 4 4 2 3" xfId="22820" xr:uid="{00000000-0005-0000-0000-000046B00000}"/>
    <cellStyle name="Normal 47 5 4 4 2 3 2" xfId="44457" xr:uid="{00000000-0005-0000-0000-000047B00000}"/>
    <cellStyle name="Normal 47 5 4 4 2 4" xfId="38473" xr:uid="{00000000-0005-0000-0000-000048B00000}"/>
    <cellStyle name="Normal 47 5 4 4 3" xfId="25805" xr:uid="{00000000-0005-0000-0000-000049B00000}"/>
    <cellStyle name="Normal 47 5 4 4 3 2" xfId="47419" xr:uid="{00000000-0005-0000-0000-00004AB00000}"/>
    <cellStyle name="Normal 47 5 4 4 4" xfId="19838" xr:uid="{00000000-0005-0000-0000-00004BB00000}"/>
    <cellStyle name="Normal 47 5 4 4 4 2" xfId="41480" xr:uid="{00000000-0005-0000-0000-00004CB00000}"/>
    <cellStyle name="Normal 47 5 4 4 5" xfId="35469" xr:uid="{00000000-0005-0000-0000-00004DB00000}"/>
    <cellStyle name="Normal 47 5 4 5" xfId="14706" xr:uid="{00000000-0005-0000-0000-00004EB00000}"/>
    <cellStyle name="Normal 47 5 4 5 2" xfId="17791" xr:uid="{00000000-0005-0000-0000-00004FB00000}"/>
    <cellStyle name="Normal 47 5 4 5 2 2" xfId="29759" xr:uid="{00000000-0005-0000-0000-000050B00000}"/>
    <cellStyle name="Normal 47 5 4 5 2 2 2" xfId="51365" xr:uid="{00000000-0005-0000-0000-000051B00000}"/>
    <cellStyle name="Normal 47 5 4 5 2 3" xfId="23792" xr:uid="{00000000-0005-0000-0000-000052B00000}"/>
    <cellStyle name="Normal 47 5 4 5 2 3 2" xfId="45429" xr:uid="{00000000-0005-0000-0000-000053B00000}"/>
    <cellStyle name="Normal 47 5 4 5 2 4" xfId="39446" xr:uid="{00000000-0005-0000-0000-000054B00000}"/>
    <cellStyle name="Normal 47 5 4 5 3" xfId="26777" xr:uid="{00000000-0005-0000-0000-000055B00000}"/>
    <cellStyle name="Normal 47 5 4 5 3 2" xfId="48391" xr:uid="{00000000-0005-0000-0000-000056B00000}"/>
    <cellStyle name="Normal 47 5 4 5 4" xfId="20810" xr:uid="{00000000-0005-0000-0000-000057B00000}"/>
    <cellStyle name="Normal 47 5 4 5 4 2" xfId="42452" xr:uid="{00000000-0005-0000-0000-000058B00000}"/>
    <cellStyle name="Normal 47 5 4 5 5" xfId="36443" xr:uid="{00000000-0005-0000-0000-000059B00000}"/>
    <cellStyle name="Normal 47 5 4 6" xfId="15819" xr:uid="{00000000-0005-0000-0000-00005AB00000}"/>
    <cellStyle name="Normal 47 5 4 6 2" xfId="27791" xr:uid="{00000000-0005-0000-0000-00005BB00000}"/>
    <cellStyle name="Normal 47 5 4 6 2 2" xfId="49397" xr:uid="{00000000-0005-0000-0000-00005CB00000}"/>
    <cellStyle name="Normal 47 5 4 6 3" xfId="21824" xr:uid="{00000000-0005-0000-0000-00005DB00000}"/>
    <cellStyle name="Normal 47 5 4 6 3 2" xfId="43461" xr:uid="{00000000-0005-0000-0000-00005EB00000}"/>
    <cellStyle name="Normal 47 5 4 6 4" xfId="37474" xr:uid="{00000000-0005-0000-0000-00005FB00000}"/>
    <cellStyle name="Normal 47 5 4 7" xfId="24806" xr:uid="{00000000-0005-0000-0000-000060B00000}"/>
    <cellStyle name="Normal 47 5 4 7 2" xfId="46426" xr:uid="{00000000-0005-0000-0000-000061B00000}"/>
    <cellStyle name="Normal 47 5 4 8" xfId="18839" xr:uid="{00000000-0005-0000-0000-000062B00000}"/>
    <cellStyle name="Normal 47 5 4 8 2" xfId="40481" xr:uid="{00000000-0005-0000-0000-000063B00000}"/>
    <cellStyle name="Normal 47 5 4 9" xfId="31721" xr:uid="{00000000-0005-0000-0000-000064B00000}"/>
    <cellStyle name="Normal 47 5 5" xfId="8239" xr:uid="{00000000-0005-0000-0000-000065B00000}"/>
    <cellStyle name="Normal 47 5 5 2" xfId="13138" xr:uid="{00000000-0005-0000-0000-000066B00000}"/>
    <cellStyle name="Normal 47 5 5 2 2" xfId="14137" xr:uid="{00000000-0005-0000-0000-000067B00000}"/>
    <cellStyle name="Normal 47 5 5 2 2 2" xfId="17222" xr:uid="{00000000-0005-0000-0000-000068B00000}"/>
    <cellStyle name="Normal 47 5 5 2 2 2 2" xfId="29191" xr:uid="{00000000-0005-0000-0000-000069B00000}"/>
    <cellStyle name="Normal 47 5 5 2 2 2 2 2" xfId="50797" xr:uid="{00000000-0005-0000-0000-00006AB00000}"/>
    <cellStyle name="Normal 47 5 5 2 2 2 3" xfId="23224" xr:uid="{00000000-0005-0000-0000-00006BB00000}"/>
    <cellStyle name="Normal 47 5 5 2 2 2 3 2" xfId="44861" xr:uid="{00000000-0005-0000-0000-00006CB00000}"/>
    <cellStyle name="Normal 47 5 5 2 2 2 4" xfId="38877" xr:uid="{00000000-0005-0000-0000-00006DB00000}"/>
    <cellStyle name="Normal 47 5 5 2 2 3" xfId="26209" xr:uid="{00000000-0005-0000-0000-00006EB00000}"/>
    <cellStyle name="Normal 47 5 5 2 2 3 2" xfId="47823" xr:uid="{00000000-0005-0000-0000-00006FB00000}"/>
    <cellStyle name="Normal 47 5 5 2 2 4" xfId="20242" xr:uid="{00000000-0005-0000-0000-000070B00000}"/>
    <cellStyle name="Normal 47 5 5 2 2 4 2" xfId="41884" xr:uid="{00000000-0005-0000-0000-000071B00000}"/>
    <cellStyle name="Normal 47 5 5 2 2 5" xfId="35874" xr:uid="{00000000-0005-0000-0000-000072B00000}"/>
    <cellStyle name="Normal 47 5 5 2 3" xfId="15111" xr:uid="{00000000-0005-0000-0000-000073B00000}"/>
    <cellStyle name="Normal 47 5 5 2 3 2" xfId="18196" xr:uid="{00000000-0005-0000-0000-000074B00000}"/>
    <cellStyle name="Normal 47 5 5 2 3 2 2" xfId="30163" xr:uid="{00000000-0005-0000-0000-000075B00000}"/>
    <cellStyle name="Normal 47 5 5 2 3 2 2 2" xfId="51769" xr:uid="{00000000-0005-0000-0000-000076B00000}"/>
    <cellStyle name="Normal 47 5 5 2 3 2 3" xfId="24196" xr:uid="{00000000-0005-0000-0000-000077B00000}"/>
    <cellStyle name="Normal 47 5 5 2 3 2 3 2" xfId="45833" xr:uid="{00000000-0005-0000-0000-000078B00000}"/>
    <cellStyle name="Normal 47 5 5 2 3 2 4" xfId="39851" xr:uid="{00000000-0005-0000-0000-000079B00000}"/>
    <cellStyle name="Normal 47 5 5 2 3 3" xfId="27181" xr:uid="{00000000-0005-0000-0000-00007AB00000}"/>
    <cellStyle name="Normal 47 5 5 2 3 3 2" xfId="48795" xr:uid="{00000000-0005-0000-0000-00007BB00000}"/>
    <cellStyle name="Normal 47 5 5 2 3 4" xfId="21214" xr:uid="{00000000-0005-0000-0000-00007CB00000}"/>
    <cellStyle name="Normal 47 5 5 2 3 4 2" xfId="42856" xr:uid="{00000000-0005-0000-0000-00007DB00000}"/>
    <cellStyle name="Normal 47 5 5 2 3 5" xfId="36848" xr:uid="{00000000-0005-0000-0000-00007EB00000}"/>
    <cellStyle name="Normal 47 5 5 2 4" xfId="16245" xr:uid="{00000000-0005-0000-0000-00007FB00000}"/>
    <cellStyle name="Normal 47 5 5 2 4 2" xfId="28215" xr:uid="{00000000-0005-0000-0000-000080B00000}"/>
    <cellStyle name="Normal 47 5 5 2 4 2 2" xfId="49821" xr:uid="{00000000-0005-0000-0000-000081B00000}"/>
    <cellStyle name="Normal 47 5 5 2 4 3" xfId="22248" xr:uid="{00000000-0005-0000-0000-000082B00000}"/>
    <cellStyle name="Normal 47 5 5 2 4 3 2" xfId="43885" xr:uid="{00000000-0005-0000-0000-000083B00000}"/>
    <cellStyle name="Normal 47 5 5 2 4 4" xfId="37900" xr:uid="{00000000-0005-0000-0000-000084B00000}"/>
    <cellStyle name="Normal 47 5 5 2 5" xfId="25233" xr:uid="{00000000-0005-0000-0000-000085B00000}"/>
    <cellStyle name="Normal 47 5 5 2 5 2" xfId="46850" xr:uid="{00000000-0005-0000-0000-000086B00000}"/>
    <cellStyle name="Normal 47 5 5 2 6" xfId="19266" xr:uid="{00000000-0005-0000-0000-000087B00000}"/>
    <cellStyle name="Normal 47 5 5 2 6 2" xfId="40908" xr:uid="{00000000-0005-0000-0000-000088B00000}"/>
    <cellStyle name="Normal 47 5 5 2 7" xfId="34894" xr:uid="{00000000-0005-0000-0000-000089B00000}"/>
    <cellStyle name="Normal 47 5 5 3" xfId="13458" xr:uid="{00000000-0005-0000-0000-00008AB00000}"/>
    <cellStyle name="Normal 47 5 5 3 2" xfId="14457" xr:uid="{00000000-0005-0000-0000-00008BB00000}"/>
    <cellStyle name="Normal 47 5 5 3 2 2" xfId="17542" xr:uid="{00000000-0005-0000-0000-00008CB00000}"/>
    <cellStyle name="Normal 47 5 5 3 2 2 2" xfId="29511" xr:uid="{00000000-0005-0000-0000-00008DB00000}"/>
    <cellStyle name="Normal 47 5 5 3 2 2 2 2" xfId="51117" xr:uid="{00000000-0005-0000-0000-00008EB00000}"/>
    <cellStyle name="Normal 47 5 5 3 2 2 3" xfId="23544" xr:uid="{00000000-0005-0000-0000-00008FB00000}"/>
    <cellStyle name="Normal 47 5 5 3 2 2 3 2" xfId="45181" xr:uid="{00000000-0005-0000-0000-000090B00000}"/>
    <cellStyle name="Normal 47 5 5 3 2 2 4" xfId="39197" xr:uid="{00000000-0005-0000-0000-000091B00000}"/>
    <cellStyle name="Normal 47 5 5 3 2 3" xfId="26529" xr:uid="{00000000-0005-0000-0000-000092B00000}"/>
    <cellStyle name="Normal 47 5 5 3 2 3 2" xfId="48143" xr:uid="{00000000-0005-0000-0000-000093B00000}"/>
    <cellStyle name="Normal 47 5 5 3 2 4" xfId="20562" xr:uid="{00000000-0005-0000-0000-000094B00000}"/>
    <cellStyle name="Normal 47 5 5 3 2 4 2" xfId="42204" xr:uid="{00000000-0005-0000-0000-000095B00000}"/>
    <cellStyle name="Normal 47 5 5 3 2 5" xfId="36194" xr:uid="{00000000-0005-0000-0000-000096B00000}"/>
    <cellStyle name="Normal 47 5 5 3 3" xfId="15431" xr:uid="{00000000-0005-0000-0000-000097B00000}"/>
    <cellStyle name="Normal 47 5 5 3 3 2" xfId="18516" xr:uid="{00000000-0005-0000-0000-000098B00000}"/>
    <cellStyle name="Normal 47 5 5 3 3 2 2" xfId="30483" xr:uid="{00000000-0005-0000-0000-000099B00000}"/>
    <cellStyle name="Normal 47 5 5 3 3 2 2 2" xfId="52089" xr:uid="{00000000-0005-0000-0000-00009AB00000}"/>
    <cellStyle name="Normal 47 5 5 3 3 2 3" xfId="24516" xr:uid="{00000000-0005-0000-0000-00009BB00000}"/>
    <cellStyle name="Normal 47 5 5 3 3 2 3 2" xfId="46153" xr:uid="{00000000-0005-0000-0000-00009CB00000}"/>
    <cellStyle name="Normal 47 5 5 3 3 2 4" xfId="40171" xr:uid="{00000000-0005-0000-0000-00009DB00000}"/>
    <cellStyle name="Normal 47 5 5 3 3 3" xfId="27501" xr:uid="{00000000-0005-0000-0000-00009EB00000}"/>
    <cellStyle name="Normal 47 5 5 3 3 3 2" xfId="49115" xr:uid="{00000000-0005-0000-0000-00009FB00000}"/>
    <cellStyle name="Normal 47 5 5 3 3 4" xfId="21534" xr:uid="{00000000-0005-0000-0000-0000A0B00000}"/>
    <cellStyle name="Normal 47 5 5 3 3 4 2" xfId="43176" xr:uid="{00000000-0005-0000-0000-0000A1B00000}"/>
    <cellStyle name="Normal 47 5 5 3 3 5" xfId="37168" xr:uid="{00000000-0005-0000-0000-0000A2B00000}"/>
    <cellStyle name="Normal 47 5 5 3 4" xfId="16565" xr:uid="{00000000-0005-0000-0000-0000A3B00000}"/>
    <cellStyle name="Normal 47 5 5 3 4 2" xfId="28535" xr:uid="{00000000-0005-0000-0000-0000A4B00000}"/>
    <cellStyle name="Normal 47 5 5 3 4 2 2" xfId="50141" xr:uid="{00000000-0005-0000-0000-0000A5B00000}"/>
    <cellStyle name="Normal 47 5 5 3 4 3" xfId="22568" xr:uid="{00000000-0005-0000-0000-0000A6B00000}"/>
    <cellStyle name="Normal 47 5 5 3 4 3 2" xfId="44205" xr:uid="{00000000-0005-0000-0000-0000A7B00000}"/>
    <cellStyle name="Normal 47 5 5 3 4 4" xfId="38220" xr:uid="{00000000-0005-0000-0000-0000A8B00000}"/>
    <cellStyle name="Normal 47 5 5 3 5" xfId="25553" xr:uid="{00000000-0005-0000-0000-0000A9B00000}"/>
    <cellStyle name="Normal 47 5 5 3 5 2" xfId="47170" xr:uid="{00000000-0005-0000-0000-0000AAB00000}"/>
    <cellStyle name="Normal 47 5 5 3 6" xfId="19586" xr:uid="{00000000-0005-0000-0000-0000ABB00000}"/>
    <cellStyle name="Normal 47 5 5 3 6 2" xfId="41228" xr:uid="{00000000-0005-0000-0000-0000ACB00000}"/>
    <cellStyle name="Normal 47 5 5 3 7" xfId="35214" xr:uid="{00000000-0005-0000-0000-0000ADB00000}"/>
    <cellStyle name="Normal 47 5 5 4" xfId="13816" xr:uid="{00000000-0005-0000-0000-0000AEB00000}"/>
    <cellStyle name="Normal 47 5 5 4 2" xfId="16902" xr:uid="{00000000-0005-0000-0000-0000AFB00000}"/>
    <cellStyle name="Normal 47 5 5 4 2 2" xfId="28871" xr:uid="{00000000-0005-0000-0000-0000B0B00000}"/>
    <cellStyle name="Normal 47 5 5 4 2 2 2" xfId="50477" xr:uid="{00000000-0005-0000-0000-0000B1B00000}"/>
    <cellStyle name="Normal 47 5 5 4 2 3" xfId="22904" xr:uid="{00000000-0005-0000-0000-0000B2B00000}"/>
    <cellStyle name="Normal 47 5 5 4 2 3 2" xfId="44541" xr:uid="{00000000-0005-0000-0000-0000B3B00000}"/>
    <cellStyle name="Normal 47 5 5 4 2 4" xfId="38557" xr:uid="{00000000-0005-0000-0000-0000B4B00000}"/>
    <cellStyle name="Normal 47 5 5 4 3" xfId="25889" xr:uid="{00000000-0005-0000-0000-0000B5B00000}"/>
    <cellStyle name="Normal 47 5 5 4 3 2" xfId="47503" xr:uid="{00000000-0005-0000-0000-0000B6B00000}"/>
    <cellStyle name="Normal 47 5 5 4 4" xfId="19922" xr:uid="{00000000-0005-0000-0000-0000B7B00000}"/>
    <cellStyle name="Normal 47 5 5 4 4 2" xfId="41564" xr:uid="{00000000-0005-0000-0000-0000B8B00000}"/>
    <cellStyle name="Normal 47 5 5 4 5" xfId="35553" xr:uid="{00000000-0005-0000-0000-0000B9B00000}"/>
    <cellStyle name="Normal 47 5 5 5" xfId="14790" xr:uid="{00000000-0005-0000-0000-0000BAB00000}"/>
    <cellStyle name="Normal 47 5 5 5 2" xfId="17875" xr:uid="{00000000-0005-0000-0000-0000BBB00000}"/>
    <cellStyle name="Normal 47 5 5 5 2 2" xfId="29843" xr:uid="{00000000-0005-0000-0000-0000BCB00000}"/>
    <cellStyle name="Normal 47 5 5 5 2 2 2" xfId="51449" xr:uid="{00000000-0005-0000-0000-0000BDB00000}"/>
    <cellStyle name="Normal 47 5 5 5 2 3" xfId="23876" xr:uid="{00000000-0005-0000-0000-0000BEB00000}"/>
    <cellStyle name="Normal 47 5 5 5 2 3 2" xfId="45513" xr:uid="{00000000-0005-0000-0000-0000BFB00000}"/>
    <cellStyle name="Normal 47 5 5 5 2 4" xfId="39530" xr:uid="{00000000-0005-0000-0000-0000C0B00000}"/>
    <cellStyle name="Normal 47 5 5 5 3" xfId="26861" xr:uid="{00000000-0005-0000-0000-0000C1B00000}"/>
    <cellStyle name="Normal 47 5 5 5 3 2" xfId="48475" xr:uid="{00000000-0005-0000-0000-0000C2B00000}"/>
    <cellStyle name="Normal 47 5 5 5 4" xfId="20894" xr:uid="{00000000-0005-0000-0000-0000C3B00000}"/>
    <cellStyle name="Normal 47 5 5 5 4 2" xfId="42536" xr:uid="{00000000-0005-0000-0000-0000C4B00000}"/>
    <cellStyle name="Normal 47 5 5 5 5" xfId="36527" xr:uid="{00000000-0005-0000-0000-0000C5B00000}"/>
    <cellStyle name="Normal 47 5 5 6" xfId="15903" xr:uid="{00000000-0005-0000-0000-0000C6B00000}"/>
    <cellStyle name="Normal 47 5 5 6 2" xfId="27875" xr:uid="{00000000-0005-0000-0000-0000C7B00000}"/>
    <cellStyle name="Normal 47 5 5 6 2 2" xfId="49481" xr:uid="{00000000-0005-0000-0000-0000C8B00000}"/>
    <cellStyle name="Normal 47 5 5 6 3" xfId="21908" xr:uid="{00000000-0005-0000-0000-0000C9B00000}"/>
    <cellStyle name="Normal 47 5 5 6 3 2" xfId="43545" xr:uid="{00000000-0005-0000-0000-0000CAB00000}"/>
    <cellStyle name="Normal 47 5 5 6 4" xfId="37558" xr:uid="{00000000-0005-0000-0000-0000CBB00000}"/>
    <cellStyle name="Normal 47 5 5 7" xfId="24890" xr:uid="{00000000-0005-0000-0000-0000CCB00000}"/>
    <cellStyle name="Normal 47 5 5 7 2" xfId="46510" xr:uid="{00000000-0005-0000-0000-0000CDB00000}"/>
    <cellStyle name="Normal 47 5 5 8" xfId="18923" xr:uid="{00000000-0005-0000-0000-0000CEB00000}"/>
    <cellStyle name="Normal 47 5 5 8 2" xfId="40565" xr:uid="{00000000-0005-0000-0000-0000CFB00000}"/>
    <cellStyle name="Normal 47 5 5 9" xfId="31893" xr:uid="{00000000-0005-0000-0000-0000D0B00000}"/>
    <cellStyle name="Normal 47 5 6" xfId="7798" xr:uid="{00000000-0005-0000-0000-0000D1B00000}"/>
    <cellStyle name="Normal 47 5 6 2" xfId="13063" xr:uid="{00000000-0005-0000-0000-0000D2B00000}"/>
    <cellStyle name="Normal 47 5 6 2 2" xfId="14062" xr:uid="{00000000-0005-0000-0000-0000D3B00000}"/>
    <cellStyle name="Normal 47 5 6 2 2 2" xfId="17147" xr:uid="{00000000-0005-0000-0000-0000D4B00000}"/>
    <cellStyle name="Normal 47 5 6 2 2 2 2" xfId="29116" xr:uid="{00000000-0005-0000-0000-0000D5B00000}"/>
    <cellStyle name="Normal 47 5 6 2 2 2 2 2" xfId="50722" xr:uid="{00000000-0005-0000-0000-0000D6B00000}"/>
    <cellStyle name="Normal 47 5 6 2 2 2 3" xfId="23149" xr:uid="{00000000-0005-0000-0000-0000D7B00000}"/>
    <cellStyle name="Normal 47 5 6 2 2 2 3 2" xfId="44786" xr:uid="{00000000-0005-0000-0000-0000D8B00000}"/>
    <cellStyle name="Normal 47 5 6 2 2 2 4" xfId="38802" xr:uid="{00000000-0005-0000-0000-0000D9B00000}"/>
    <cellStyle name="Normal 47 5 6 2 2 3" xfId="26134" xr:uid="{00000000-0005-0000-0000-0000DAB00000}"/>
    <cellStyle name="Normal 47 5 6 2 2 3 2" xfId="47748" xr:uid="{00000000-0005-0000-0000-0000DBB00000}"/>
    <cellStyle name="Normal 47 5 6 2 2 4" xfId="20167" xr:uid="{00000000-0005-0000-0000-0000DCB00000}"/>
    <cellStyle name="Normal 47 5 6 2 2 4 2" xfId="41809" xr:uid="{00000000-0005-0000-0000-0000DDB00000}"/>
    <cellStyle name="Normal 47 5 6 2 2 5" xfId="35799" xr:uid="{00000000-0005-0000-0000-0000DEB00000}"/>
    <cellStyle name="Normal 47 5 6 2 3" xfId="15036" xr:uid="{00000000-0005-0000-0000-0000DFB00000}"/>
    <cellStyle name="Normal 47 5 6 2 3 2" xfId="18121" xr:uid="{00000000-0005-0000-0000-0000E0B00000}"/>
    <cellStyle name="Normal 47 5 6 2 3 2 2" xfId="30088" xr:uid="{00000000-0005-0000-0000-0000E1B00000}"/>
    <cellStyle name="Normal 47 5 6 2 3 2 2 2" xfId="51694" xr:uid="{00000000-0005-0000-0000-0000E2B00000}"/>
    <cellStyle name="Normal 47 5 6 2 3 2 3" xfId="24121" xr:uid="{00000000-0005-0000-0000-0000E3B00000}"/>
    <cellStyle name="Normal 47 5 6 2 3 2 3 2" xfId="45758" xr:uid="{00000000-0005-0000-0000-0000E4B00000}"/>
    <cellStyle name="Normal 47 5 6 2 3 2 4" xfId="39776" xr:uid="{00000000-0005-0000-0000-0000E5B00000}"/>
    <cellStyle name="Normal 47 5 6 2 3 3" xfId="27106" xr:uid="{00000000-0005-0000-0000-0000E6B00000}"/>
    <cellStyle name="Normal 47 5 6 2 3 3 2" xfId="48720" xr:uid="{00000000-0005-0000-0000-0000E7B00000}"/>
    <cellStyle name="Normal 47 5 6 2 3 4" xfId="21139" xr:uid="{00000000-0005-0000-0000-0000E8B00000}"/>
    <cellStyle name="Normal 47 5 6 2 3 4 2" xfId="42781" xr:uid="{00000000-0005-0000-0000-0000E9B00000}"/>
    <cellStyle name="Normal 47 5 6 2 3 5" xfId="36773" xr:uid="{00000000-0005-0000-0000-0000EAB00000}"/>
    <cellStyle name="Normal 47 5 6 2 4" xfId="16170" xr:uid="{00000000-0005-0000-0000-0000EBB00000}"/>
    <cellStyle name="Normal 47 5 6 2 4 2" xfId="28140" xr:uid="{00000000-0005-0000-0000-0000ECB00000}"/>
    <cellStyle name="Normal 47 5 6 2 4 2 2" xfId="49746" xr:uid="{00000000-0005-0000-0000-0000EDB00000}"/>
    <cellStyle name="Normal 47 5 6 2 4 3" xfId="22173" xr:uid="{00000000-0005-0000-0000-0000EEB00000}"/>
    <cellStyle name="Normal 47 5 6 2 4 3 2" xfId="43810" xr:uid="{00000000-0005-0000-0000-0000EFB00000}"/>
    <cellStyle name="Normal 47 5 6 2 4 4" xfId="37825" xr:uid="{00000000-0005-0000-0000-0000F0B00000}"/>
    <cellStyle name="Normal 47 5 6 2 5" xfId="25158" xr:uid="{00000000-0005-0000-0000-0000F1B00000}"/>
    <cellStyle name="Normal 47 5 6 2 5 2" xfId="46775" xr:uid="{00000000-0005-0000-0000-0000F2B00000}"/>
    <cellStyle name="Normal 47 5 6 2 6" xfId="19191" xr:uid="{00000000-0005-0000-0000-0000F3B00000}"/>
    <cellStyle name="Normal 47 5 6 2 6 2" xfId="40833" xr:uid="{00000000-0005-0000-0000-0000F4B00000}"/>
    <cellStyle name="Normal 47 5 6 2 7" xfId="34819" xr:uid="{00000000-0005-0000-0000-0000F5B00000}"/>
    <cellStyle name="Normal 47 5 6 3" xfId="13383" xr:uid="{00000000-0005-0000-0000-0000F6B00000}"/>
    <cellStyle name="Normal 47 5 6 3 2" xfId="14382" xr:uid="{00000000-0005-0000-0000-0000F7B00000}"/>
    <cellStyle name="Normal 47 5 6 3 2 2" xfId="17467" xr:uid="{00000000-0005-0000-0000-0000F8B00000}"/>
    <cellStyle name="Normal 47 5 6 3 2 2 2" xfId="29436" xr:uid="{00000000-0005-0000-0000-0000F9B00000}"/>
    <cellStyle name="Normal 47 5 6 3 2 2 2 2" xfId="51042" xr:uid="{00000000-0005-0000-0000-0000FAB00000}"/>
    <cellStyle name="Normal 47 5 6 3 2 2 3" xfId="23469" xr:uid="{00000000-0005-0000-0000-0000FBB00000}"/>
    <cellStyle name="Normal 47 5 6 3 2 2 3 2" xfId="45106" xr:uid="{00000000-0005-0000-0000-0000FCB00000}"/>
    <cellStyle name="Normal 47 5 6 3 2 2 4" xfId="39122" xr:uid="{00000000-0005-0000-0000-0000FDB00000}"/>
    <cellStyle name="Normal 47 5 6 3 2 3" xfId="26454" xr:uid="{00000000-0005-0000-0000-0000FEB00000}"/>
    <cellStyle name="Normal 47 5 6 3 2 3 2" xfId="48068" xr:uid="{00000000-0005-0000-0000-0000FFB00000}"/>
    <cellStyle name="Normal 47 5 6 3 2 4" xfId="20487" xr:uid="{00000000-0005-0000-0000-000000B10000}"/>
    <cellStyle name="Normal 47 5 6 3 2 4 2" xfId="42129" xr:uid="{00000000-0005-0000-0000-000001B10000}"/>
    <cellStyle name="Normal 47 5 6 3 2 5" xfId="36119" xr:uid="{00000000-0005-0000-0000-000002B10000}"/>
    <cellStyle name="Normal 47 5 6 3 3" xfId="15356" xr:uid="{00000000-0005-0000-0000-000003B10000}"/>
    <cellStyle name="Normal 47 5 6 3 3 2" xfId="18441" xr:uid="{00000000-0005-0000-0000-000004B10000}"/>
    <cellStyle name="Normal 47 5 6 3 3 2 2" xfId="30408" xr:uid="{00000000-0005-0000-0000-000005B10000}"/>
    <cellStyle name="Normal 47 5 6 3 3 2 2 2" xfId="52014" xr:uid="{00000000-0005-0000-0000-000006B10000}"/>
    <cellStyle name="Normal 47 5 6 3 3 2 3" xfId="24441" xr:uid="{00000000-0005-0000-0000-000007B10000}"/>
    <cellStyle name="Normal 47 5 6 3 3 2 3 2" xfId="46078" xr:uid="{00000000-0005-0000-0000-000008B10000}"/>
    <cellStyle name="Normal 47 5 6 3 3 2 4" xfId="40096" xr:uid="{00000000-0005-0000-0000-000009B10000}"/>
    <cellStyle name="Normal 47 5 6 3 3 3" xfId="27426" xr:uid="{00000000-0005-0000-0000-00000AB10000}"/>
    <cellStyle name="Normal 47 5 6 3 3 3 2" xfId="49040" xr:uid="{00000000-0005-0000-0000-00000BB10000}"/>
    <cellStyle name="Normal 47 5 6 3 3 4" xfId="21459" xr:uid="{00000000-0005-0000-0000-00000CB10000}"/>
    <cellStyle name="Normal 47 5 6 3 3 4 2" xfId="43101" xr:uid="{00000000-0005-0000-0000-00000DB10000}"/>
    <cellStyle name="Normal 47 5 6 3 3 5" xfId="37093" xr:uid="{00000000-0005-0000-0000-00000EB10000}"/>
    <cellStyle name="Normal 47 5 6 3 4" xfId="16490" xr:uid="{00000000-0005-0000-0000-00000FB10000}"/>
    <cellStyle name="Normal 47 5 6 3 4 2" xfId="28460" xr:uid="{00000000-0005-0000-0000-000010B10000}"/>
    <cellStyle name="Normal 47 5 6 3 4 2 2" xfId="50066" xr:uid="{00000000-0005-0000-0000-000011B10000}"/>
    <cellStyle name="Normal 47 5 6 3 4 3" xfId="22493" xr:uid="{00000000-0005-0000-0000-000012B10000}"/>
    <cellStyle name="Normal 47 5 6 3 4 3 2" xfId="44130" xr:uid="{00000000-0005-0000-0000-000013B10000}"/>
    <cellStyle name="Normal 47 5 6 3 4 4" xfId="38145" xr:uid="{00000000-0005-0000-0000-000014B10000}"/>
    <cellStyle name="Normal 47 5 6 3 5" xfId="25478" xr:uid="{00000000-0005-0000-0000-000015B10000}"/>
    <cellStyle name="Normal 47 5 6 3 5 2" xfId="47095" xr:uid="{00000000-0005-0000-0000-000016B10000}"/>
    <cellStyle name="Normal 47 5 6 3 6" xfId="19511" xr:uid="{00000000-0005-0000-0000-000017B10000}"/>
    <cellStyle name="Normal 47 5 6 3 6 2" xfId="41153" xr:uid="{00000000-0005-0000-0000-000018B10000}"/>
    <cellStyle name="Normal 47 5 6 3 7" xfId="35139" xr:uid="{00000000-0005-0000-0000-000019B10000}"/>
    <cellStyle name="Normal 47 5 6 4" xfId="13741" xr:uid="{00000000-0005-0000-0000-00001AB10000}"/>
    <cellStyle name="Normal 47 5 6 4 2" xfId="16827" xr:uid="{00000000-0005-0000-0000-00001BB10000}"/>
    <cellStyle name="Normal 47 5 6 4 2 2" xfId="28796" xr:uid="{00000000-0005-0000-0000-00001CB10000}"/>
    <cellStyle name="Normal 47 5 6 4 2 2 2" xfId="50402" xr:uid="{00000000-0005-0000-0000-00001DB10000}"/>
    <cellStyle name="Normal 47 5 6 4 2 3" xfId="22829" xr:uid="{00000000-0005-0000-0000-00001EB10000}"/>
    <cellStyle name="Normal 47 5 6 4 2 3 2" xfId="44466" xr:uid="{00000000-0005-0000-0000-00001FB10000}"/>
    <cellStyle name="Normal 47 5 6 4 2 4" xfId="38482" xr:uid="{00000000-0005-0000-0000-000020B10000}"/>
    <cellStyle name="Normal 47 5 6 4 3" xfId="25814" xr:uid="{00000000-0005-0000-0000-000021B10000}"/>
    <cellStyle name="Normal 47 5 6 4 3 2" xfId="47428" xr:uid="{00000000-0005-0000-0000-000022B10000}"/>
    <cellStyle name="Normal 47 5 6 4 4" xfId="19847" xr:uid="{00000000-0005-0000-0000-000023B10000}"/>
    <cellStyle name="Normal 47 5 6 4 4 2" xfId="41489" xr:uid="{00000000-0005-0000-0000-000024B10000}"/>
    <cellStyle name="Normal 47 5 6 4 5" xfId="35478" xr:uid="{00000000-0005-0000-0000-000025B10000}"/>
    <cellStyle name="Normal 47 5 6 5" xfId="14715" xr:uid="{00000000-0005-0000-0000-000026B10000}"/>
    <cellStyle name="Normal 47 5 6 5 2" xfId="17800" xr:uid="{00000000-0005-0000-0000-000027B10000}"/>
    <cellStyle name="Normal 47 5 6 5 2 2" xfId="29768" xr:uid="{00000000-0005-0000-0000-000028B10000}"/>
    <cellStyle name="Normal 47 5 6 5 2 2 2" xfId="51374" xr:uid="{00000000-0005-0000-0000-000029B10000}"/>
    <cellStyle name="Normal 47 5 6 5 2 3" xfId="23801" xr:uid="{00000000-0005-0000-0000-00002AB10000}"/>
    <cellStyle name="Normal 47 5 6 5 2 3 2" xfId="45438" xr:uid="{00000000-0005-0000-0000-00002BB10000}"/>
    <cellStyle name="Normal 47 5 6 5 2 4" xfId="39455" xr:uid="{00000000-0005-0000-0000-00002CB10000}"/>
    <cellStyle name="Normal 47 5 6 5 3" xfId="26786" xr:uid="{00000000-0005-0000-0000-00002DB10000}"/>
    <cellStyle name="Normal 47 5 6 5 3 2" xfId="48400" xr:uid="{00000000-0005-0000-0000-00002EB10000}"/>
    <cellStyle name="Normal 47 5 6 5 4" xfId="20819" xr:uid="{00000000-0005-0000-0000-00002FB10000}"/>
    <cellStyle name="Normal 47 5 6 5 4 2" xfId="42461" xr:uid="{00000000-0005-0000-0000-000030B10000}"/>
    <cellStyle name="Normal 47 5 6 5 5" xfId="36452" xr:uid="{00000000-0005-0000-0000-000031B10000}"/>
    <cellStyle name="Normal 47 5 6 6" xfId="15828" xr:uid="{00000000-0005-0000-0000-000032B10000}"/>
    <cellStyle name="Normal 47 5 6 6 2" xfId="27800" xr:uid="{00000000-0005-0000-0000-000033B10000}"/>
    <cellStyle name="Normal 47 5 6 6 2 2" xfId="49406" xr:uid="{00000000-0005-0000-0000-000034B10000}"/>
    <cellStyle name="Normal 47 5 6 6 3" xfId="21833" xr:uid="{00000000-0005-0000-0000-000035B10000}"/>
    <cellStyle name="Normal 47 5 6 6 3 2" xfId="43470" xr:uid="{00000000-0005-0000-0000-000036B10000}"/>
    <cellStyle name="Normal 47 5 6 6 4" xfId="37483" xr:uid="{00000000-0005-0000-0000-000037B10000}"/>
    <cellStyle name="Normal 47 5 6 7" xfId="24815" xr:uid="{00000000-0005-0000-0000-000038B10000}"/>
    <cellStyle name="Normal 47 5 6 7 2" xfId="46435" xr:uid="{00000000-0005-0000-0000-000039B10000}"/>
    <cellStyle name="Normal 47 5 6 8" xfId="18848" xr:uid="{00000000-0005-0000-0000-00003AB10000}"/>
    <cellStyle name="Normal 47 5 6 8 2" xfId="40490" xr:uid="{00000000-0005-0000-0000-00003BB10000}"/>
    <cellStyle name="Normal 47 5 6 9" xfId="31774" xr:uid="{00000000-0005-0000-0000-00003CB10000}"/>
    <cellStyle name="Normal 47 5 7" xfId="8539" xr:uid="{00000000-0005-0000-0000-00003DB10000}"/>
    <cellStyle name="Normal 47 5 7 2" xfId="13181" xr:uid="{00000000-0005-0000-0000-00003EB10000}"/>
    <cellStyle name="Normal 47 5 7 2 2" xfId="14180" xr:uid="{00000000-0005-0000-0000-00003FB10000}"/>
    <cellStyle name="Normal 47 5 7 2 2 2" xfId="17265" xr:uid="{00000000-0005-0000-0000-000040B10000}"/>
    <cellStyle name="Normal 47 5 7 2 2 2 2" xfId="29234" xr:uid="{00000000-0005-0000-0000-000041B10000}"/>
    <cellStyle name="Normal 47 5 7 2 2 2 2 2" xfId="50840" xr:uid="{00000000-0005-0000-0000-000042B10000}"/>
    <cellStyle name="Normal 47 5 7 2 2 2 3" xfId="23267" xr:uid="{00000000-0005-0000-0000-000043B10000}"/>
    <cellStyle name="Normal 47 5 7 2 2 2 3 2" xfId="44904" xr:uid="{00000000-0005-0000-0000-000044B10000}"/>
    <cellStyle name="Normal 47 5 7 2 2 2 4" xfId="38920" xr:uid="{00000000-0005-0000-0000-000045B10000}"/>
    <cellStyle name="Normal 47 5 7 2 2 3" xfId="26252" xr:uid="{00000000-0005-0000-0000-000046B10000}"/>
    <cellStyle name="Normal 47 5 7 2 2 3 2" xfId="47866" xr:uid="{00000000-0005-0000-0000-000047B10000}"/>
    <cellStyle name="Normal 47 5 7 2 2 4" xfId="20285" xr:uid="{00000000-0005-0000-0000-000048B10000}"/>
    <cellStyle name="Normal 47 5 7 2 2 4 2" xfId="41927" xr:uid="{00000000-0005-0000-0000-000049B10000}"/>
    <cellStyle name="Normal 47 5 7 2 2 5" xfId="35917" xr:uid="{00000000-0005-0000-0000-00004AB10000}"/>
    <cellStyle name="Normal 47 5 7 2 3" xfId="15154" xr:uid="{00000000-0005-0000-0000-00004BB10000}"/>
    <cellStyle name="Normal 47 5 7 2 3 2" xfId="18239" xr:uid="{00000000-0005-0000-0000-00004CB10000}"/>
    <cellStyle name="Normal 47 5 7 2 3 2 2" xfId="30206" xr:uid="{00000000-0005-0000-0000-00004DB10000}"/>
    <cellStyle name="Normal 47 5 7 2 3 2 2 2" xfId="51812" xr:uid="{00000000-0005-0000-0000-00004EB10000}"/>
    <cellStyle name="Normal 47 5 7 2 3 2 3" xfId="24239" xr:uid="{00000000-0005-0000-0000-00004FB10000}"/>
    <cellStyle name="Normal 47 5 7 2 3 2 3 2" xfId="45876" xr:uid="{00000000-0005-0000-0000-000050B10000}"/>
    <cellStyle name="Normal 47 5 7 2 3 2 4" xfId="39894" xr:uid="{00000000-0005-0000-0000-000051B10000}"/>
    <cellStyle name="Normal 47 5 7 2 3 3" xfId="27224" xr:uid="{00000000-0005-0000-0000-000052B10000}"/>
    <cellStyle name="Normal 47 5 7 2 3 3 2" xfId="48838" xr:uid="{00000000-0005-0000-0000-000053B10000}"/>
    <cellStyle name="Normal 47 5 7 2 3 4" xfId="21257" xr:uid="{00000000-0005-0000-0000-000054B10000}"/>
    <cellStyle name="Normal 47 5 7 2 3 4 2" xfId="42899" xr:uid="{00000000-0005-0000-0000-000055B10000}"/>
    <cellStyle name="Normal 47 5 7 2 3 5" xfId="36891" xr:uid="{00000000-0005-0000-0000-000056B10000}"/>
    <cellStyle name="Normal 47 5 7 2 4" xfId="16288" xr:uid="{00000000-0005-0000-0000-000057B10000}"/>
    <cellStyle name="Normal 47 5 7 2 4 2" xfId="28258" xr:uid="{00000000-0005-0000-0000-000058B10000}"/>
    <cellStyle name="Normal 47 5 7 2 4 2 2" xfId="49864" xr:uid="{00000000-0005-0000-0000-000059B10000}"/>
    <cellStyle name="Normal 47 5 7 2 4 3" xfId="22291" xr:uid="{00000000-0005-0000-0000-00005AB10000}"/>
    <cellStyle name="Normal 47 5 7 2 4 3 2" xfId="43928" xr:uid="{00000000-0005-0000-0000-00005BB10000}"/>
    <cellStyle name="Normal 47 5 7 2 4 4" xfId="37943" xr:uid="{00000000-0005-0000-0000-00005CB10000}"/>
    <cellStyle name="Normal 47 5 7 2 5" xfId="25276" xr:uid="{00000000-0005-0000-0000-00005DB10000}"/>
    <cellStyle name="Normal 47 5 7 2 5 2" xfId="46893" xr:uid="{00000000-0005-0000-0000-00005EB10000}"/>
    <cellStyle name="Normal 47 5 7 2 6" xfId="19309" xr:uid="{00000000-0005-0000-0000-00005FB10000}"/>
    <cellStyle name="Normal 47 5 7 2 6 2" xfId="40951" xr:uid="{00000000-0005-0000-0000-000060B10000}"/>
    <cellStyle name="Normal 47 5 7 2 7" xfId="34937" xr:uid="{00000000-0005-0000-0000-000061B10000}"/>
    <cellStyle name="Normal 47 5 7 3" xfId="13501" xr:uid="{00000000-0005-0000-0000-000062B10000}"/>
    <cellStyle name="Normal 47 5 7 3 2" xfId="14500" xr:uid="{00000000-0005-0000-0000-000063B10000}"/>
    <cellStyle name="Normal 47 5 7 3 2 2" xfId="17585" xr:uid="{00000000-0005-0000-0000-000064B10000}"/>
    <cellStyle name="Normal 47 5 7 3 2 2 2" xfId="29554" xr:uid="{00000000-0005-0000-0000-000065B10000}"/>
    <cellStyle name="Normal 47 5 7 3 2 2 2 2" xfId="51160" xr:uid="{00000000-0005-0000-0000-000066B10000}"/>
    <cellStyle name="Normal 47 5 7 3 2 2 3" xfId="23587" xr:uid="{00000000-0005-0000-0000-000067B10000}"/>
    <cellStyle name="Normal 47 5 7 3 2 2 3 2" xfId="45224" xr:uid="{00000000-0005-0000-0000-000068B10000}"/>
    <cellStyle name="Normal 47 5 7 3 2 2 4" xfId="39240" xr:uid="{00000000-0005-0000-0000-000069B10000}"/>
    <cellStyle name="Normal 47 5 7 3 2 3" xfId="26572" xr:uid="{00000000-0005-0000-0000-00006AB10000}"/>
    <cellStyle name="Normal 47 5 7 3 2 3 2" xfId="48186" xr:uid="{00000000-0005-0000-0000-00006BB10000}"/>
    <cellStyle name="Normal 47 5 7 3 2 4" xfId="20605" xr:uid="{00000000-0005-0000-0000-00006CB10000}"/>
    <cellStyle name="Normal 47 5 7 3 2 4 2" xfId="42247" xr:uid="{00000000-0005-0000-0000-00006DB10000}"/>
    <cellStyle name="Normal 47 5 7 3 2 5" xfId="36237" xr:uid="{00000000-0005-0000-0000-00006EB10000}"/>
    <cellStyle name="Normal 47 5 7 3 3" xfId="15474" xr:uid="{00000000-0005-0000-0000-00006FB10000}"/>
    <cellStyle name="Normal 47 5 7 3 3 2" xfId="18559" xr:uid="{00000000-0005-0000-0000-000070B10000}"/>
    <cellStyle name="Normal 47 5 7 3 3 2 2" xfId="30526" xr:uid="{00000000-0005-0000-0000-000071B10000}"/>
    <cellStyle name="Normal 47 5 7 3 3 2 2 2" xfId="52132" xr:uid="{00000000-0005-0000-0000-000072B10000}"/>
    <cellStyle name="Normal 47 5 7 3 3 2 3" xfId="24559" xr:uid="{00000000-0005-0000-0000-000073B10000}"/>
    <cellStyle name="Normal 47 5 7 3 3 2 3 2" xfId="46196" xr:uid="{00000000-0005-0000-0000-000074B10000}"/>
    <cellStyle name="Normal 47 5 7 3 3 2 4" xfId="40214" xr:uid="{00000000-0005-0000-0000-000075B10000}"/>
    <cellStyle name="Normal 47 5 7 3 3 3" xfId="27544" xr:uid="{00000000-0005-0000-0000-000076B10000}"/>
    <cellStyle name="Normal 47 5 7 3 3 3 2" xfId="49158" xr:uid="{00000000-0005-0000-0000-000077B10000}"/>
    <cellStyle name="Normal 47 5 7 3 3 4" xfId="21577" xr:uid="{00000000-0005-0000-0000-000078B10000}"/>
    <cellStyle name="Normal 47 5 7 3 3 4 2" xfId="43219" xr:uid="{00000000-0005-0000-0000-000079B10000}"/>
    <cellStyle name="Normal 47 5 7 3 3 5" xfId="37211" xr:uid="{00000000-0005-0000-0000-00007AB10000}"/>
    <cellStyle name="Normal 47 5 7 3 4" xfId="16608" xr:uid="{00000000-0005-0000-0000-00007BB10000}"/>
    <cellStyle name="Normal 47 5 7 3 4 2" xfId="28578" xr:uid="{00000000-0005-0000-0000-00007CB10000}"/>
    <cellStyle name="Normal 47 5 7 3 4 2 2" xfId="50184" xr:uid="{00000000-0005-0000-0000-00007DB10000}"/>
    <cellStyle name="Normal 47 5 7 3 4 3" xfId="22611" xr:uid="{00000000-0005-0000-0000-00007EB10000}"/>
    <cellStyle name="Normal 47 5 7 3 4 3 2" xfId="44248" xr:uid="{00000000-0005-0000-0000-00007FB10000}"/>
    <cellStyle name="Normal 47 5 7 3 4 4" xfId="38263" xr:uid="{00000000-0005-0000-0000-000080B10000}"/>
    <cellStyle name="Normal 47 5 7 3 5" xfId="25596" xr:uid="{00000000-0005-0000-0000-000081B10000}"/>
    <cellStyle name="Normal 47 5 7 3 5 2" xfId="47213" xr:uid="{00000000-0005-0000-0000-000082B10000}"/>
    <cellStyle name="Normal 47 5 7 3 6" xfId="19629" xr:uid="{00000000-0005-0000-0000-000083B10000}"/>
    <cellStyle name="Normal 47 5 7 3 6 2" xfId="41271" xr:uid="{00000000-0005-0000-0000-000084B10000}"/>
    <cellStyle name="Normal 47 5 7 3 7" xfId="35257" xr:uid="{00000000-0005-0000-0000-000085B10000}"/>
    <cellStyle name="Normal 47 5 7 4" xfId="13859" xr:uid="{00000000-0005-0000-0000-000086B10000}"/>
    <cellStyle name="Normal 47 5 7 4 2" xfId="16945" xr:uid="{00000000-0005-0000-0000-000087B10000}"/>
    <cellStyle name="Normal 47 5 7 4 2 2" xfId="28914" xr:uid="{00000000-0005-0000-0000-000088B10000}"/>
    <cellStyle name="Normal 47 5 7 4 2 2 2" xfId="50520" xr:uid="{00000000-0005-0000-0000-000089B10000}"/>
    <cellStyle name="Normal 47 5 7 4 2 3" xfId="22947" xr:uid="{00000000-0005-0000-0000-00008AB10000}"/>
    <cellStyle name="Normal 47 5 7 4 2 3 2" xfId="44584" xr:uid="{00000000-0005-0000-0000-00008BB10000}"/>
    <cellStyle name="Normal 47 5 7 4 2 4" xfId="38600" xr:uid="{00000000-0005-0000-0000-00008CB10000}"/>
    <cellStyle name="Normal 47 5 7 4 3" xfId="25932" xr:uid="{00000000-0005-0000-0000-00008DB10000}"/>
    <cellStyle name="Normal 47 5 7 4 3 2" xfId="47546" xr:uid="{00000000-0005-0000-0000-00008EB10000}"/>
    <cellStyle name="Normal 47 5 7 4 4" xfId="19965" xr:uid="{00000000-0005-0000-0000-00008FB10000}"/>
    <cellStyle name="Normal 47 5 7 4 4 2" xfId="41607" xr:uid="{00000000-0005-0000-0000-000090B10000}"/>
    <cellStyle name="Normal 47 5 7 4 5" xfId="35596" xr:uid="{00000000-0005-0000-0000-000091B10000}"/>
    <cellStyle name="Normal 47 5 7 5" xfId="14833" xr:uid="{00000000-0005-0000-0000-000092B10000}"/>
    <cellStyle name="Normal 47 5 7 5 2" xfId="17918" xr:uid="{00000000-0005-0000-0000-000093B10000}"/>
    <cellStyle name="Normal 47 5 7 5 2 2" xfId="29886" xr:uid="{00000000-0005-0000-0000-000094B10000}"/>
    <cellStyle name="Normal 47 5 7 5 2 2 2" xfId="51492" xr:uid="{00000000-0005-0000-0000-000095B10000}"/>
    <cellStyle name="Normal 47 5 7 5 2 3" xfId="23919" xr:uid="{00000000-0005-0000-0000-000096B10000}"/>
    <cellStyle name="Normal 47 5 7 5 2 3 2" xfId="45556" xr:uid="{00000000-0005-0000-0000-000097B10000}"/>
    <cellStyle name="Normal 47 5 7 5 2 4" xfId="39573" xr:uid="{00000000-0005-0000-0000-000098B10000}"/>
    <cellStyle name="Normal 47 5 7 5 3" xfId="26904" xr:uid="{00000000-0005-0000-0000-000099B10000}"/>
    <cellStyle name="Normal 47 5 7 5 3 2" xfId="48518" xr:uid="{00000000-0005-0000-0000-00009AB10000}"/>
    <cellStyle name="Normal 47 5 7 5 4" xfId="20937" xr:uid="{00000000-0005-0000-0000-00009BB10000}"/>
    <cellStyle name="Normal 47 5 7 5 4 2" xfId="42579" xr:uid="{00000000-0005-0000-0000-00009CB10000}"/>
    <cellStyle name="Normal 47 5 7 5 5" xfId="36570" xr:uid="{00000000-0005-0000-0000-00009DB10000}"/>
    <cellStyle name="Normal 47 5 7 6" xfId="15946" xr:uid="{00000000-0005-0000-0000-00009EB10000}"/>
    <cellStyle name="Normal 47 5 7 6 2" xfId="27918" xr:uid="{00000000-0005-0000-0000-00009FB10000}"/>
    <cellStyle name="Normal 47 5 7 6 2 2" xfId="49524" xr:uid="{00000000-0005-0000-0000-0000A0B10000}"/>
    <cellStyle name="Normal 47 5 7 6 3" xfId="21951" xr:uid="{00000000-0005-0000-0000-0000A1B10000}"/>
    <cellStyle name="Normal 47 5 7 6 3 2" xfId="43588" xr:uid="{00000000-0005-0000-0000-0000A2B10000}"/>
    <cellStyle name="Normal 47 5 7 6 4" xfId="37601" xr:uid="{00000000-0005-0000-0000-0000A3B10000}"/>
    <cellStyle name="Normal 47 5 7 7" xfId="24933" xr:uid="{00000000-0005-0000-0000-0000A4B10000}"/>
    <cellStyle name="Normal 47 5 7 7 2" xfId="46553" xr:uid="{00000000-0005-0000-0000-0000A5B10000}"/>
    <cellStyle name="Normal 47 5 7 8" xfId="18966" xr:uid="{00000000-0005-0000-0000-0000A6B10000}"/>
    <cellStyle name="Normal 47 5 7 8 2" xfId="40608" xr:uid="{00000000-0005-0000-0000-0000A7B10000}"/>
    <cellStyle name="Normal 47 5 7 9" xfId="32007" xr:uid="{00000000-0005-0000-0000-0000A8B10000}"/>
    <cellStyle name="Normal 47 5 8" xfId="12923" xr:uid="{00000000-0005-0000-0000-0000A9B10000}"/>
    <cellStyle name="Normal 47 5 8 2" xfId="13922" xr:uid="{00000000-0005-0000-0000-0000AAB10000}"/>
    <cellStyle name="Normal 47 5 8 2 2" xfId="17007" xr:uid="{00000000-0005-0000-0000-0000ABB10000}"/>
    <cellStyle name="Normal 47 5 8 2 2 2" xfId="28976" xr:uid="{00000000-0005-0000-0000-0000ACB10000}"/>
    <cellStyle name="Normal 47 5 8 2 2 2 2" xfId="50582" xr:uid="{00000000-0005-0000-0000-0000ADB10000}"/>
    <cellStyle name="Normal 47 5 8 2 2 3" xfId="23009" xr:uid="{00000000-0005-0000-0000-0000AEB10000}"/>
    <cellStyle name="Normal 47 5 8 2 2 3 2" xfId="44646" xr:uid="{00000000-0005-0000-0000-0000AFB10000}"/>
    <cellStyle name="Normal 47 5 8 2 2 4" xfId="38662" xr:uid="{00000000-0005-0000-0000-0000B0B10000}"/>
    <cellStyle name="Normal 47 5 8 2 3" xfId="25994" xr:uid="{00000000-0005-0000-0000-0000B1B10000}"/>
    <cellStyle name="Normal 47 5 8 2 3 2" xfId="47608" xr:uid="{00000000-0005-0000-0000-0000B2B10000}"/>
    <cellStyle name="Normal 47 5 8 2 4" xfId="20027" xr:uid="{00000000-0005-0000-0000-0000B3B10000}"/>
    <cellStyle name="Normal 47 5 8 2 4 2" xfId="41669" xr:uid="{00000000-0005-0000-0000-0000B4B10000}"/>
    <cellStyle name="Normal 47 5 8 2 5" xfId="35659" xr:uid="{00000000-0005-0000-0000-0000B5B10000}"/>
    <cellStyle name="Normal 47 5 8 3" xfId="14896" xr:uid="{00000000-0005-0000-0000-0000B6B10000}"/>
    <cellStyle name="Normal 47 5 8 3 2" xfId="17981" xr:uid="{00000000-0005-0000-0000-0000B7B10000}"/>
    <cellStyle name="Normal 47 5 8 3 2 2" xfId="29948" xr:uid="{00000000-0005-0000-0000-0000B8B10000}"/>
    <cellStyle name="Normal 47 5 8 3 2 2 2" xfId="51554" xr:uid="{00000000-0005-0000-0000-0000B9B10000}"/>
    <cellStyle name="Normal 47 5 8 3 2 3" xfId="23981" xr:uid="{00000000-0005-0000-0000-0000BAB10000}"/>
    <cellStyle name="Normal 47 5 8 3 2 3 2" xfId="45618" xr:uid="{00000000-0005-0000-0000-0000BBB10000}"/>
    <cellStyle name="Normal 47 5 8 3 2 4" xfId="39636" xr:uid="{00000000-0005-0000-0000-0000BCB10000}"/>
    <cellStyle name="Normal 47 5 8 3 3" xfId="26966" xr:uid="{00000000-0005-0000-0000-0000BDB10000}"/>
    <cellStyle name="Normal 47 5 8 3 3 2" xfId="48580" xr:uid="{00000000-0005-0000-0000-0000BEB10000}"/>
    <cellStyle name="Normal 47 5 8 3 4" xfId="20999" xr:uid="{00000000-0005-0000-0000-0000BFB10000}"/>
    <cellStyle name="Normal 47 5 8 3 4 2" xfId="42641" xr:uid="{00000000-0005-0000-0000-0000C0B10000}"/>
    <cellStyle name="Normal 47 5 8 3 5" xfId="36633" xr:uid="{00000000-0005-0000-0000-0000C1B10000}"/>
    <cellStyle name="Normal 47 5 8 4" xfId="16030" xr:uid="{00000000-0005-0000-0000-0000C2B10000}"/>
    <cellStyle name="Normal 47 5 8 4 2" xfId="28000" xr:uid="{00000000-0005-0000-0000-0000C3B10000}"/>
    <cellStyle name="Normal 47 5 8 4 2 2" xfId="49606" xr:uid="{00000000-0005-0000-0000-0000C4B10000}"/>
    <cellStyle name="Normal 47 5 8 4 3" xfId="22033" xr:uid="{00000000-0005-0000-0000-0000C5B10000}"/>
    <cellStyle name="Normal 47 5 8 4 3 2" xfId="43670" xr:uid="{00000000-0005-0000-0000-0000C6B10000}"/>
    <cellStyle name="Normal 47 5 8 4 4" xfId="37685" xr:uid="{00000000-0005-0000-0000-0000C7B10000}"/>
    <cellStyle name="Normal 47 5 8 5" xfId="25018" xr:uid="{00000000-0005-0000-0000-0000C8B10000}"/>
    <cellStyle name="Normal 47 5 8 5 2" xfId="46635" xr:uid="{00000000-0005-0000-0000-0000C9B10000}"/>
    <cellStyle name="Normal 47 5 8 6" xfId="19051" xr:uid="{00000000-0005-0000-0000-0000CAB10000}"/>
    <cellStyle name="Normal 47 5 8 6 2" xfId="40693" xr:uid="{00000000-0005-0000-0000-0000CBB10000}"/>
    <cellStyle name="Normal 47 5 8 7" xfId="34679" xr:uid="{00000000-0005-0000-0000-0000CCB10000}"/>
    <cellStyle name="Normal 47 5 9" xfId="13243" xr:uid="{00000000-0005-0000-0000-0000CDB10000}"/>
    <cellStyle name="Normal 47 5 9 2" xfId="14242" xr:uid="{00000000-0005-0000-0000-0000CEB10000}"/>
    <cellStyle name="Normal 47 5 9 2 2" xfId="17327" xr:uid="{00000000-0005-0000-0000-0000CFB10000}"/>
    <cellStyle name="Normal 47 5 9 2 2 2" xfId="29296" xr:uid="{00000000-0005-0000-0000-0000D0B10000}"/>
    <cellStyle name="Normal 47 5 9 2 2 2 2" xfId="50902" xr:uid="{00000000-0005-0000-0000-0000D1B10000}"/>
    <cellStyle name="Normal 47 5 9 2 2 3" xfId="23329" xr:uid="{00000000-0005-0000-0000-0000D2B10000}"/>
    <cellStyle name="Normal 47 5 9 2 2 3 2" xfId="44966" xr:uid="{00000000-0005-0000-0000-0000D3B10000}"/>
    <cellStyle name="Normal 47 5 9 2 2 4" xfId="38982" xr:uid="{00000000-0005-0000-0000-0000D4B10000}"/>
    <cellStyle name="Normal 47 5 9 2 3" xfId="26314" xr:uid="{00000000-0005-0000-0000-0000D5B10000}"/>
    <cellStyle name="Normal 47 5 9 2 3 2" xfId="47928" xr:uid="{00000000-0005-0000-0000-0000D6B10000}"/>
    <cellStyle name="Normal 47 5 9 2 4" xfId="20347" xr:uid="{00000000-0005-0000-0000-0000D7B10000}"/>
    <cellStyle name="Normal 47 5 9 2 4 2" xfId="41989" xr:uid="{00000000-0005-0000-0000-0000D8B10000}"/>
    <cellStyle name="Normal 47 5 9 2 5" xfId="35979" xr:uid="{00000000-0005-0000-0000-0000D9B10000}"/>
    <cellStyle name="Normal 47 5 9 3" xfId="15216" xr:uid="{00000000-0005-0000-0000-0000DAB10000}"/>
    <cellStyle name="Normal 47 5 9 3 2" xfId="18301" xr:uid="{00000000-0005-0000-0000-0000DBB10000}"/>
    <cellStyle name="Normal 47 5 9 3 2 2" xfId="30268" xr:uid="{00000000-0005-0000-0000-0000DCB10000}"/>
    <cellStyle name="Normal 47 5 9 3 2 2 2" xfId="51874" xr:uid="{00000000-0005-0000-0000-0000DDB10000}"/>
    <cellStyle name="Normal 47 5 9 3 2 3" xfId="24301" xr:uid="{00000000-0005-0000-0000-0000DEB10000}"/>
    <cellStyle name="Normal 47 5 9 3 2 3 2" xfId="45938" xr:uid="{00000000-0005-0000-0000-0000DFB10000}"/>
    <cellStyle name="Normal 47 5 9 3 2 4" xfId="39956" xr:uid="{00000000-0005-0000-0000-0000E0B10000}"/>
    <cellStyle name="Normal 47 5 9 3 3" xfId="27286" xr:uid="{00000000-0005-0000-0000-0000E1B10000}"/>
    <cellStyle name="Normal 47 5 9 3 3 2" xfId="48900" xr:uid="{00000000-0005-0000-0000-0000E2B10000}"/>
    <cellStyle name="Normal 47 5 9 3 4" xfId="21319" xr:uid="{00000000-0005-0000-0000-0000E3B10000}"/>
    <cellStyle name="Normal 47 5 9 3 4 2" xfId="42961" xr:uid="{00000000-0005-0000-0000-0000E4B10000}"/>
    <cellStyle name="Normal 47 5 9 3 5" xfId="36953" xr:uid="{00000000-0005-0000-0000-0000E5B10000}"/>
    <cellStyle name="Normal 47 5 9 4" xfId="16350" xr:uid="{00000000-0005-0000-0000-0000E6B10000}"/>
    <cellStyle name="Normal 47 5 9 4 2" xfId="28320" xr:uid="{00000000-0005-0000-0000-0000E7B10000}"/>
    <cellStyle name="Normal 47 5 9 4 2 2" xfId="49926" xr:uid="{00000000-0005-0000-0000-0000E8B10000}"/>
    <cellStyle name="Normal 47 5 9 4 3" xfId="22353" xr:uid="{00000000-0005-0000-0000-0000E9B10000}"/>
    <cellStyle name="Normal 47 5 9 4 3 2" xfId="43990" xr:uid="{00000000-0005-0000-0000-0000EAB10000}"/>
    <cellStyle name="Normal 47 5 9 4 4" xfId="38005" xr:uid="{00000000-0005-0000-0000-0000EBB10000}"/>
    <cellStyle name="Normal 47 5 9 5" xfId="25338" xr:uid="{00000000-0005-0000-0000-0000ECB10000}"/>
    <cellStyle name="Normal 47 5 9 5 2" xfId="46955" xr:uid="{00000000-0005-0000-0000-0000EDB10000}"/>
    <cellStyle name="Normal 47 5 9 6" xfId="19371" xr:uid="{00000000-0005-0000-0000-0000EEB10000}"/>
    <cellStyle name="Normal 47 5 9 6 2" xfId="41013" xr:uid="{00000000-0005-0000-0000-0000EFB10000}"/>
    <cellStyle name="Normal 47 5 9 7" xfId="34999" xr:uid="{00000000-0005-0000-0000-0000F0B10000}"/>
    <cellStyle name="Normal 47 6" xfId="5756" xr:uid="{00000000-0005-0000-0000-0000F1B10000}"/>
    <cellStyle name="Normal 47 6 10" xfId="13601" xr:uid="{00000000-0005-0000-0000-0000F2B10000}"/>
    <cellStyle name="Normal 47 6 10 2" xfId="16687" xr:uid="{00000000-0005-0000-0000-0000F3B10000}"/>
    <cellStyle name="Normal 47 6 10 2 2" xfId="28657" xr:uid="{00000000-0005-0000-0000-0000F4B10000}"/>
    <cellStyle name="Normal 47 6 10 2 2 2" xfId="50263" xr:uid="{00000000-0005-0000-0000-0000F5B10000}"/>
    <cellStyle name="Normal 47 6 10 2 3" xfId="22690" xr:uid="{00000000-0005-0000-0000-0000F6B10000}"/>
    <cellStyle name="Normal 47 6 10 2 3 2" xfId="44327" xr:uid="{00000000-0005-0000-0000-0000F7B10000}"/>
    <cellStyle name="Normal 47 6 10 2 4" xfId="38342" xr:uid="{00000000-0005-0000-0000-0000F8B10000}"/>
    <cellStyle name="Normal 47 6 10 3" xfId="25675" xr:uid="{00000000-0005-0000-0000-0000F9B10000}"/>
    <cellStyle name="Normal 47 6 10 3 2" xfId="47289" xr:uid="{00000000-0005-0000-0000-0000FAB10000}"/>
    <cellStyle name="Normal 47 6 10 4" xfId="19708" xr:uid="{00000000-0005-0000-0000-0000FBB10000}"/>
    <cellStyle name="Normal 47 6 10 4 2" xfId="41350" xr:uid="{00000000-0005-0000-0000-0000FCB10000}"/>
    <cellStyle name="Normal 47 6 10 5" xfId="35338" xr:uid="{00000000-0005-0000-0000-0000FDB10000}"/>
    <cellStyle name="Normal 47 6 11" xfId="14576" xr:uid="{00000000-0005-0000-0000-0000FEB10000}"/>
    <cellStyle name="Normal 47 6 11 2" xfId="17661" xr:uid="{00000000-0005-0000-0000-0000FFB10000}"/>
    <cellStyle name="Normal 47 6 11 2 2" xfId="29629" xr:uid="{00000000-0005-0000-0000-000000B20000}"/>
    <cellStyle name="Normal 47 6 11 2 2 2" xfId="51235" xr:uid="{00000000-0005-0000-0000-000001B20000}"/>
    <cellStyle name="Normal 47 6 11 2 3" xfId="23662" xr:uid="{00000000-0005-0000-0000-000002B20000}"/>
    <cellStyle name="Normal 47 6 11 2 3 2" xfId="45299" xr:uid="{00000000-0005-0000-0000-000003B20000}"/>
    <cellStyle name="Normal 47 6 11 2 4" xfId="39316" xr:uid="{00000000-0005-0000-0000-000004B20000}"/>
    <cellStyle name="Normal 47 6 11 3" xfId="26647" xr:uid="{00000000-0005-0000-0000-000005B20000}"/>
    <cellStyle name="Normal 47 6 11 3 2" xfId="48261" xr:uid="{00000000-0005-0000-0000-000006B20000}"/>
    <cellStyle name="Normal 47 6 11 4" xfId="20680" xr:uid="{00000000-0005-0000-0000-000007B20000}"/>
    <cellStyle name="Normal 47 6 11 4 2" xfId="42322" xr:uid="{00000000-0005-0000-0000-000008B20000}"/>
    <cellStyle name="Normal 47 6 11 5" xfId="36313" xr:uid="{00000000-0005-0000-0000-000009B20000}"/>
    <cellStyle name="Normal 47 6 12" xfId="15689" xr:uid="{00000000-0005-0000-0000-00000AB20000}"/>
    <cellStyle name="Normal 47 6 12 2" xfId="27661" xr:uid="{00000000-0005-0000-0000-00000BB20000}"/>
    <cellStyle name="Normal 47 6 12 2 2" xfId="49267" xr:uid="{00000000-0005-0000-0000-00000CB20000}"/>
    <cellStyle name="Normal 47 6 12 3" xfId="21694" xr:uid="{00000000-0005-0000-0000-00000DB20000}"/>
    <cellStyle name="Normal 47 6 12 3 2" xfId="43331" xr:uid="{00000000-0005-0000-0000-00000EB20000}"/>
    <cellStyle name="Normal 47 6 12 4" xfId="37344" xr:uid="{00000000-0005-0000-0000-00000FB20000}"/>
    <cellStyle name="Normal 47 6 13" xfId="24676" xr:uid="{00000000-0005-0000-0000-000010B20000}"/>
    <cellStyle name="Normal 47 6 13 2" xfId="46296" xr:uid="{00000000-0005-0000-0000-000011B20000}"/>
    <cellStyle name="Normal 47 6 14" xfId="18709" xr:uid="{00000000-0005-0000-0000-000012B20000}"/>
    <cellStyle name="Normal 47 6 14 2" xfId="40351" xr:uid="{00000000-0005-0000-0000-000013B20000}"/>
    <cellStyle name="Normal 47 6 15" xfId="31274" xr:uid="{00000000-0005-0000-0000-000014B20000}"/>
    <cellStyle name="Normal 47 6 2" xfId="7323" xr:uid="{00000000-0005-0000-0000-000015B20000}"/>
    <cellStyle name="Normal 47 6 2 2" xfId="13013" xr:uid="{00000000-0005-0000-0000-000016B20000}"/>
    <cellStyle name="Normal 47 6 2 2 2" xfId="14012" xr:uid="{00000000-0005-0000-0000-000017B20000}"/>
    <cellStyle name="Normal 47 6 2 2 2 2" xfId="17097" xr:uid="{00000000-0005-0000-0000-000018B20000}"/>
    <cellStyle name="Normal 47 6 2 2 2 2 2" xfId="29066" xr:uid="{00000000-0005-0000-0000-000019B20000}"/>
    <cellStyle name="Normal 47 6 2 2 2 2 2 2" xfId="50672" xr:uid="{00000000-0005-0000-0000-00001AB20000}"/>
    <cellStyle name="Normal 47 6 2 2 2 2 3" xfId="23099" xr:uid="{00000000-0005-0000-0000-00001BB20000}"/>
    <cellStyle name="Normal 47 6 2 2 2 2 3 2" xfId="44736" xr:uid="{00000000-0005-0000-0000-00001CB20000}"/>
    <cellStyle name="Normal 47 6 2 2 2 2 4" xfId="38752" xr:uid="{00000000-0005-0000-0000-00001DB20000}"/>
    <cellStyle name="Normal 47 6 2 2 2 3" xfId="26084" xr:uid="{00000000-0005-0000-0000-00001EB20000}"/>
    <cellStyle name="Normal 47 6 2 2 2 3 2" xfId="47698" xr:uid="{00000000-0005-0000-0000-00001FB20000}"/>
    <cellStyle name="Normal 47 6 2 2 2 4" xfId="20117" xr:uid="{00000000-0005-0000-0000-000020B20000}"/>
    <cellStyle name="Normal 47 6 2 2 2 4 2" xfId="41759" xr:uid="{00000000-0005-0000-0000-000021B20000}"/>
    <cellStyle name="Normal 47 6 2 2 2 5" xfId="35749" xr:uid="{00000000-0005-0000-0000-000022B20000}"/>
    <cellStyle name="Normal 47 6 2 2 3" xfId="14986" xr:uid="{00000000-0005-0000-0000-000023B20000}"/>
    <cellStyle name="Normal 47 6 2 2 3 2" xfId="18071" xr:uid="{00000000-0005-0000-0000-000024B20000}"/>
    <cellStyle name="Normal 47 6 2 2 3 2 2" xfId="30038" xr:uid="{00000000-0005-0000-0000-000025B20000}"/>
    <cellStyle name="Normal 47 6 2 2 3 2 2 2" xfId="51644" xr:uid="{00000000-0005-0000-0000-000026B20000}"/>
    <cellStyle name="Normal 47 6 2 2 3 2 3" xfId="24071" xr:uid="{00000000-0005-0000-0000-000027B20000}"/>
    <cellStyle name="Normal 47 6 2 2 3 2 3 2" xfId="45708" xr:uid="{00000000-0005-0000-0000-000028B20000}"/>
    <cellStyle name="Normal 47 6 2 2 3 2 4" xfId="39726" xr:uid="{00000000-0005-0000-0000-000029B20000}"/>
    <cellStyle name="Normal 47 6 2 2 3 3" xfId="27056" xr:uid="{00000000-0005-0000-0000-00002AB20000}"/>
    <cellStyle name="Normal 47 6 2 2 3 3 2" xfId="48670" xr:uid="{00000000-0005-0000-0000-00002BB20000}"/>
    <cellStyle name="Normal 47 6 2 2 3 4" xfId="21089" xr:uid="{00000000-0005-0000-0000-00002CB20000}"/>
    <cellStyle name="Normal 47 6 2 2 3 4 2" xfId="42731" xr:uid="{00000000-0005-0000-0000-00002DB20000}"/>
    <cellStyle name="Normal 47 6 2 2 3 5" xfId="36723" xr:uid="{00000000-0005-0000-0000-00002EB20000}"/>
    <cellStyle name="Normal 47 6 2 2 4" xfId="16120" xr:uid="{00000000-0005-0000-0000-00002FB20000}"/>
    <cellStyle name="Normal 47 6 2 2 4 2" xfId="28090" xr:uid="{00000000-0005-0000-0000-000030B20000}"/>
    <cellStyle name="Normal 47 6 2 2 4 2 2" xfId="49696" xr:uid="{00000000-0005-0000-0000-000031B20000}"/>
    <cellStyle name="Normal 47 6 2 2 4 3" xfId="22123" xr:uid="{00000000-0005-0000-0000-000032B20000}"/>
    <cellStyle name="Normal 47 6 2 2 4 3 2" xfId="43760" xr:uid="{00000000-0005-0000-0000-000033B20000}"/>
    <cellStyle name="Normal 47 6 2 2 4 4" xfId="37775" xr:uid="{00000000-0005-0000-0000-000034B20000}"/>
    <cellStyle name="Normal 47 6 2 2 5" xfId="25108" xr:uid="{00000000-0005-0000-0000-000035B20000}"/>
    <cellStyle name="Normal 47 6 2 2 5 2" xfId="46725" xr:uid="{00000000-0005-0000-0000-000036B20000}"/>
    <cellStyle name="Normal 47 6 2 2 6" xfId="19141" xr:uid="{00000000-0005-0000-0000-000037B20000}"/>
    <cellStyle name="Normal 47 6 2 2 6 2" xfId="40783" xr:uid="{00000000-0005-0000-0000-000038B20000}"/>
    <cellStyle name="Normal 47 6 2 2 7" xfId="34769" xr:uid="{00000000-0005-0000-0000-000039B20000}"/>
    <cellStyle name="Normal 47 6 2 3" xfId="13333" xr:uid="{00000000-0005-0000-0000-00003AB20000}"/>
    <cellStyle name="Normal 47 6 2 3 2" xfId="14332" xr:uid="{00000000-0005-0000-0000-00003BB20000}"/>
    <cellStyle name="Normal 47 6 2 3 2 2" xfId="17417" xr:uid="{00000000-0005-0000-0000-00003CB20000}"/>
    <cellStyle name="Normal 47 6 2 3 2 2 2" xfId="29386" xr:uid="{00000000-0005-0000-0000-00003DB20000}"/>
    <cellStyle name="Normal 47 6 2 3 2 2 2 2" xfId="50992" xr:uid="{00000000-0005-0000-0000-00003EB20000}"/>
    <cellStyle name="Normal 47 6 2 3 2 2 3" xfId="23419" xr:uid="{00000000-0005-0000-0000-00003FB20000}"/>
    <cellStyle name="Normal 47 6 2 3 2 2 3 2" xfId="45056" xr:uid="{00000000-0005-0000-0000-000040B20000}"/>
    <cellStyle name="Normal 47 6 2 3 2 2 4" xfId="39072" xr:uid="{00000000-0005-0000-0000-000041B20000}"/>
    <cellStyle name="Normal 47 6 2 3 2 3" xfId="26404" xr:uid="{00000000-0005-0000-0000-000042B20000}"/>
    <cellStyle name="Normal 47 6 2 3 2 3 2" xfId="48018" xr:uid="{00000000-0005-0000-0000-000043B20000}"/>
    <cellStyle name="Normal 47 6 2 3 2 4" xfId="20437" xr:uid="{00000000-0005-0000-0000-000044B20000}"/>
    <cellStyle name="Normal 47 6 2 3 2 4 2" xfId="42079" xr:uid="{00000000-0005-0000-0000-000045B20000}"/>
    <cellStyle name="Normal 47 6 2 3 2 5" xfId="36069" xr:uid="{00000000-0005-0000-0000-000046B20000}"/>
    <cellStyle name="Normal 47 6 2 3 3" xfId="15306" xr:uid="{00000000-0005-0000-0000-000047B20000}"/>
    <cellStyle name="Normal 47 6 2 3 3 2" xfId="18391" xr:uid="{00000000-0005-0000-0000-000048B20000}"/>
    <cellStyle name="Normal 47 6 2 3 3 2 2" xfId="30358" xr:uid="{00000000-0005-0000-0000-000049B20000}"/>
    <cellStyle name="Normal 47 6 2 3 3 2 2 2" xfId="51964" xr:uid="{00000000-0005-0000-0000-00004AB20000}"/>
    <cellStyle name="Normal 47 6 2 3 3 2 3" xfId="24391" xr:uid="{00000000-0005-0000-0000-00004BB20000}"/>
    <cellStyle name="Normal 47 6 2 3 3 2 3 2" xfId="46028" xr:uid="{00000000-0005-0000-0000-00004CB20000}"/>
    <cellStyle name="Normal 47 6 2 3 3 2 4" xfId="40046" xr:uid="{00000000-0005-0000-0000-00004DB20000}"/>
    <cellStyle name="Normal 47 6 2 3 3 3" xfId="27376" xr:uid="{00000000-0005-0000-0000-00004EB20000}"/>
    <cellStyle name="Normal 47 6 2 3 3 3 2" xfId="48990" xr:uid="{00000000-0005-0000-0000-00004FB20000}"/>
    <cellStyle name="Normal 47 6 2 3 3 4" xfId="21409" xr:uid="{00000000-0005-0000-0000-000050B20000}"/>
    <cellStyle name="Normal 47 6 2 3 3 4 2" xfId="43051" xr:uid="{00000000-0005-0000-0000-000051B20000}"/>
    <cellStyle name="Normal 47 6 2 3 3 5" xfId="37043" xr:uid="{00000000-0005-0000-0000-000052B20000}"/>
    <cellStyle name="Normal 47 6 2 3 4" xfId="16440" xr:uid="{00000000-0005-0000-0000-000053B20000}"/>
    <cellStyle name="Normal 47 6 2 3 4 2" xfId="28410" xr:uid="{00000000-0005-0000-0000-000054B20000}"/>
    <cellStyle name="Normal 47 6 2 3 4 2 2" xfId="50016" xr:uid="{00000000-0005-0000-0000-000055B20000}"/>
    <cellStyle name="Normal 47 6 2 3 4 3" xfId="22443" xr:uid="{00000000-0005-0000-0000-000056B20000}"/>
    <cellStyle name="Normal 47 6 2 3 4 3 2" xfId="44080" xr:uid="{00000000-0005-0000-0000-000057B20000}"/>
    <cellStyle name="Normal 47 6 2 3 4 4" xfId="38095" xr:uid="{00000000-0005-0000-0000-000058B20000}"/>
    <cellStyle name="Normal 47 6 2 3 5" xfId="25428" xr:uid="{00000000-0005-0000-0000-000059B20000}"/>
    <cellStyle name="Normal 47 6 2 3 5 2" xfId="47045" xr:uid="{00000000-0005-0000-0000-00005AB20000}"/>
    <cellStyle name="Normal 47 6 2 3 6" xfId="19461" xr:uid="{00000000-0005-0000-0000-00005BB20000}"/>
    <cellStyle name="Normal 47 6 2 3 6 2" xfId="41103" xr:uid="{00000000-0005-0000-0000-00005CB20000}"/>
    <cellStyle name="Normal 47 6 2 3 7" xfId="35089" xr:uid="{00000000-0005-0000-0000-00005DB20000}"/>
    <cellStyle name="Normal 47 6 2 4" xfId="13691" xr:uid="{00000000-0005-0000-0000-00005EB20000}"/>
    <cellStyle name="Normal 47 6 2 4 2" xfId="16777" xr:uid="{00000000-0005-0000-0000-00005FB20000}"/>
    <cellStyle name="Normal 47 6 2 4 2 2" xfId="28746" xr:uid="{00000000-0005-0000-0000-000060B20000}"/>
    <cellStyle name="Normal 47 6 2 4 2 2 2" xfId="50352" xr:uid="{00000000-0005-0000-0000-000061B20000}"/>
    <cellStyle name="Normal 47 6 2 4 2 3" xfId="22779" xr:uid="{00000000-0005-0000-0000-000062B20000}"/>
    <cellStyle name="Normal 47 6 2 4 2 3 2" xfId="44416" xr:uid="{00000000-0005-0000-0000-000063B20000}"/>
    <cellStyle name="Normal 47 6 2 4 2 4" xfId="38432" xr:uid="{00000000-0005-0000-0000-000064B20000}"/>
    <cellStyle name="Normal 47 6 2 4 3" xfId="25764" xr:uid="{00000000-0005-0000-0000-000065B20000}"/>
    <cellStyle name="Normal 47 6 2 4 3 2" xfId="47378" xr:uid="{00000000-0005-0000-0000-000066B20000}"/>
    <cellStyle name="Normal 47 6 2 4 4" xfId="19797" xr:uid="{00000000-0005-0000-0000-000067B20000}"/>
    <cellStyle name="Normal 47 6 2 4 4 2" xfId="41439" xr:uid="{00000000-0005-0000-0000-000068B20000}"/>
    <cellStyle name="Normal 47 6 2 4 5" xfId="35428" xr:uid="{00000000-0005-0000-0000-000069B20000}"/>
    <cellStyle name="Normal 47 6 2 5" xfId="14665" xr:uid="{00000000-0005-0000-0000-00006AB20000}"/>
    <cellStyle name="Normal 47 6 2 5 2" xfId="17750" xr:uid="{00000000-0005-0000-0000-00006BB20000}"/>
    <cellStyle name="Normal 47 6 2 5 2 2" xfId="29718" xr:uid="{00000000-0005-0000-0000-00006CB20000}"/>
    <cellStyle name="Normal 47 6 2 5 2 2 2" xfId="51324" xr:uid="{00000000-0005-0000-0000-00006DB20000}"/>
    <cellStyle name="Normal 47 6 2 5 2 3" xfId="23751" xr:uid="{00000000-0005-0000-0000-00006EB20000}"/>
    <cellStyle name="Normal 47 6 2 5 2 3 2" xfId="45388" xr:uid="{00000000-0005-0000-0000-00006FB20000}"/>
    <cellStyle name="Normal 47 6 2 5 2 4" xfId="39405" xr:uid="{00000000-0005-0000-0000-000070B20000}"/>
    <cellStyle name="Normal 47 6 2 5 3" xfId="26736" xr:uid="{00000000-0005-0000-0000-000071B20000}"/>
    <cellStyle name="Normal 47 6 2 5 3 2" xfId="48350" xr:uid="{00000000-0005-0000-0000-000072B20000}"/>
    <cellStyle name="Normal 47 6 2 5 4" xfId="20769" xr:uid="{00000000-0005-0000-0000-000073B20000}"/>
    <cellStyle name="Normal 47 6 2 5 4 2" xfId="42411" xr:uid="{00000000-0005-0000-0000-000074B20000}"/>
    <cellStyle name="Normal 47 6 2 5 5" xfId="36402" xr:uid="{00000000-0005-0000-0000-000075B20000}"/>
    <cellStyle name="Normal 47 6 2 6" xfId="15778" xr:uid="{00000000-0005-0000-0000-000076B20000}"/>
    <cellStyle name="Normal 47 6 2 6 2" xfId="27750" xr:uid="{00000000-0005-0000-0000-000077B20000}"/>
    <cellStyle name="Normal 47 6 2 6 2 2" xfId="49356" xr:uid="{00000000-0005-0000-0000-000078B20000}"/>
    <cellStyle name="Normal 47 6 2 6 3" xfId="21783" xr:uid="{00000000-0005-0000-0000-000079B20000}"/>
    <cellStyle name="Normal 47 6 2 6 3 2" xfId="43420" xr:uid="{00000000-0005-0000-0000-00007AB20000}"/>
    <cellStyle name="Normal 47 6 2 6 4" xfId="37433" xr:uid="{00000000-0005-0000-0000-00007BB20000}"/>
    <cellStyle name="Normal 47 6 2 7" xfId="24765" xr:uid="{00000000-0005-0000-0000-00007CB20000}"/>
    <cellStyle name="Normal 47 6 2 7 2" xfId="46385" xr:uid="{00000000-0005-0000-0000-00007DB20000}"/>
    <cellStyle name="Normal 47 6 2 8" xfId="18798" xr:uid="{00000000-0005-0000-0000-00007EB20000}"/>
    <cellStyle name="Normal 47 6 2 8 2" xfId="40440" xr:uid="{00000000-0005-0000-0000-00007FB20000}"/>
    <cellStyle name="Normal 47 6 2 9" xfId="31611" xr:uid="{00000000-0005-0000-0000-000080B20000}"/>
    <cellStyle name="Normal 47 6 3" xfId="7026" xr:uid="{00000000-0005-0000-0000-000081B20000}"/>
    <cellStyle name="Normal 47 6 3 2" xfId="12969" xr:uid="{00000000-0005-0000-0000-000082B20000}"/>
    <cellStyle name="Normal 47 6 3 2 2" xfId="13968" xr:uid="{00000000-0005-0000-0000-000083B20000}"/>
    <cellStyle name="Normal 47 6 3 2 2 2" xfId="17053" xr:uid="{00000000-0005-0000-0000-000084B20000}"/>
    <cellStyle name="Normal 47 6 3 2 2 2 2" xfId="29022" xr:uid="{00000000-0005-0000-0000-000085B20000}"/>
    <cellStyle name="Normal 47 6 3 2 2 2 2 2" xfId="50628" xr:uid="{00000000-0005-0000-0000-000086B20000}"/>
    <cellStyle name="Normal 47 6 3 2 2 2 3" xfId="23055" xr:uid="{00000000-0005-0000-0000-000087B20000}"/>
    <cellStyle name="Normal 47 6 3 2 2 2 3 2" xfId="44692" xr:uid="{00000000-0005-0000-0000-000088B20000}"/>
    <cellStyle name="Normal 47 6 3 2 2 2 4" xfId="38708" xr:uid="{00000000-0005-0000-0000-000089B20000}"/>
    <cellStyle name="Normal 47 6 3 2 2 3" xfId="26040" xr:uid="{00000000-0005-0000-0000-00008AB20000}"/>
    <cellStyle name="Normal 47 6 3 2 2 3 2" xfId="47654" xr:uid="{00000000-0005-0000-0000-00008BB20000}"/>
    <cellStyle name="Normal 47 6 3 2 2 4" xfId="20073" xr:uid="{00000000-0005-0000-0000-00008CB20000}"/>
    <cellStyle name="Normal 47 6 3 2 2 4 2" xfId="41715" xr:uid="{00000000-0005-0000-0000-00008DB20000}"/>
    <cellStyle name="Normal 47 6 3 2 2 5" xfId="35705" xr:uid="{00000000-0005-0000-0000-00008EB20000}"/>
    <cellStyle name="Normal 47 6 3 2 3" xfId="14942" xr:uid="{00000000-0005-0000-0000-00008FB20000}"/>
    <cellStyle name="Normal 47 6 3 2 3 2" xfId="18027" xr:uid="{00000000-0005-0000-0000-000090B20000}"/>
    <cellStyle name="Normal 47 6 3 2 3 2 2" xfId="29994" xr:uid="{00000000-0005-0000-0000-000091B20000}"/>
    <cellStyle name="Normal 47 6 3 2 3 2 2 2" xfId="51600" xr:uid="{00000000-0005-0000-0000-000092B20000}"/>
    <cellStyle name="Normal 47 6 3 2 3 2 3" xfId="24027" xr:uid="{00000000-0005-0000-0000-000093B20000}"/>
    <cellStyle name="Normal 47 6 3 2 3 2 3 2" xfId="45664" xr:uid="{00000000-0005-0000-0000-000094B20000}"/>
    <cellStyle name="Normal 47 6 3 2 3 2 4" xfId="39682" xr:uid="{00000000-0005-0000-0000-000095B20000}"/>
    <cellStyle name="Normal 47 6 3 2 3 3" xfId="27012" xr:uid="{00000000-0005-0000-0000-000096B20000}"/>
    <cellStyle name="Normal 47 6 3 2 3 3 2" xfId="48626" xr:uid="{00000000-0005-0000-0000-000097B20000}"/>
    <cellStyle name="Normal 47 6 3 2 3 4" xfId="21045" xr:uid="{00000000-0005-0000-0000-000098B20000}"/>
    <cellStyle name="Normal 47 6 3 2 3 4 2" xfId="42687" xr:uid="{00000000-0005-0000-0000-000099B20000}"/>
    <cellStyle name="Normal 47 6 3 2 3 5" xfId="36679" xr:uid="{00000000-0005-0000-0000-00009AB20000}"/>
    <cellStyle name="Normal 47 6 3 2 4" xfId="16076" xr:uid="{00000000-0005-0000-0000-00009BB20000}"/>
    <cellStyle name="Normal 47 6 3 2 4 2" xfId="28046" xr:uid="{00000000-0005-0000-0000-00009CB20000}"/>
    <cellStyle name="Normal 47 6 3 2 4 2 2" xfId="49652" xr:uid="{00000000-0005-0000-0000-00009DB20000}"/>
    <cellStyle name="Normal 47 6 3 2 4 3" xfId="22079" xr:uid="{00000000-0005-0000-0000-00009EB20000}"/>
    <cellStyle name="Normal 47 6 3 2 4 3 2" xfId="43716" xr:uid="{00000000-0005-0000-0000-00009FB20000}"/>
    <cellStyle name="Normal 47 6 3 2 4 4" xfId="37731" xr:uid="{00000000-0005-0000-0000-0000A0B20000}"/>
    <cellStyle name="Normal 47 6 3 2 5" xfId="25064" xr:uid="{00000000-0005-0000-0000-0000A1B20000}"/>
    <cellStyle name="Normal 47 6 3 2 5 2" xfId="46681" xr:uid="{00000000-0005-0000-0000-0000A2B20000}"/>
    <cellStyle name="Normal 47 6 3 2 6" xfId="19097" xr:uid="{00000000-0005-0000-0000-0000A3B20000}"/>
    <cellStyle name="Normal 47 6 3 2 6 2" xfId="40739" xr:uid="{00000000-0005-0000-0000-0000A4B20000}"/>
    <cellStyle name="Normal 47 6 3 2 7" xfId="34725" xr:uid="{00000000-0005-0000-0000-0000A5B20000}"/>
    <cellStyle name="Normal 47 6 3 3" xfId="13289" xr:uid="{00000000-0005-0000-0000-0000A6B20000}"/>
    <cellStyle name="Normal 47 6 3 3 2" xfId="14288" xr:uid="{00000000-0005-0000-0000-0000A7B20000}"/>
    <cellStyle name="Normal 47 6 3 3 2 2" xfId="17373" xr:uid="{00000000-0005-0000-0000-0000A8B20000}"/>
    <cellStyle name="Normal 47 6 3 3 2 2 2" xfId="29342" xr:uid="{00000000-0005-0000-0000-0000A9B20000}"/>
    <cellStyle name="Normal 47 6 3 3 2 2 2 2" xfId="50948" xr:uid="{00000000-0005-0000-0000-0000AAB20000}"/>
    <cellStyle name="Normal 47 6 3 3 2 2 3" xfId="23375" xr:uid="{00000000-0005-0000-0000-0000ABB20000}"/>
    <cellStyle name="Normal 47 6 3 3 2 2 3 2" xfId="45012" xr:uid="{00000000-0005-0000-0000-0000ACB20000}"/>
    <cellStyle name="Normal 47 6 3 3 2 2 4" xfId="39028" xr:uid="{00000000-0005-0000-0000-0000ADB20000}"/>
    <cellStyle name="Normal 47 6 3 3 2 3" xfId="26360" xr:uid="{00000000-0005-0000-0000-0000AEB20000}"/>
    <cellStyle name="Normal 47 6 3 3 2 3 2" xfId="47974" xr:uid="{00000000-0005-0000-0000-0000AFB20000}"/>
    <cellStyle name="Normal 47 6 3 3 2 4" xfId="20393" xr:uid="{00000000-0005-0000-0000-0000B0B20000}"/>
    <cellStyle name="Normal 47 6 3 3 2 4 2" xfId="42035" xr:uid="{00000000-0005-0000-0000-0000B1B20000}"/>
    <cellStyle name="Normal 47 6 3 3 2 5" xfId="36025" xr:uid="{00000000-0005-0000-0000-0000B2B20000}"/>
    <cellStyle name="Normal 47 6 3 3 3" xfId="15262" xr:uid="{00000000-0005-0000-0000-0000B3B20000}"/>
    <cellStyle name="Normal 47 6 3 3 3 2" xfId="18347" xr:uid="{00000000-0005-0000-0000-0000B4B20000}"/>
    <cellStyle name="Normal 47 6 3 3 3 2 2" xfId="30314" xr:uid="{00000000-0005-0000-0000-0000B5B20000}"/>
    <cellStyle name="Normal 47 6 3 3 3 2 2 2" xfId="51920" xr:uid="{00000000-0005-0000-0000-0000B6B20000}"/>
    <cellStyle name="Normal 47 6 3 3 3 2 3" xfId="24347" xr:uid="{00000000-0005-0000-0000-0000B7B20000}"/>
    <cellStyle name="Normal 47 6 3 3 3 2 3 2" xfId="45984" xr:uid="{00000000-0005-0000-0000-0000B8B20000}"/>
    <cellStyle name="Normal 47 6 3 3 3 2 4" xfId="40002" xr:uid="{00000000-0005-0000-0000-0000B9B20000}"/>
    <cellStyle name="Normal 47 6 3 3 3 3" xfId="27332" xr:uid="{00000000-0005-0000-0000-0000BAB20000}"/>
    <cellStyle name="Normal 47 6 3 3 3 3 2" xfId="48946" xr:uid="{00000000-0005-0000-0000-0000BBB20000}"/>
    <cellStyle name="Normal 47 6 3 3 3 4" xfId="21365" xr:uid="{00000000-0005-0000-0000-0000BCB20000}"/>
    <cellStyle name="Normal 47 6 3 3 3 4 2" xfId="43007" xr:uid="{00000000-0005-0000-0000-0000BDB20000}"/>
    <cellStyle name="Normal 47 6 3 3 3 5" xfId="36999" xr:uid="{00000000-0005-0000-0000-0000BEB20000}"/>
    <cellStyle name="Normal 47 6 3 3 4" xfId="16396" xr:uid="{00000000-0005-0000-0000-0000BFB20000}"/>
    <cellStyle name="Normal 47 6 3 3 4 2" xfId="28366" xr:uid="{00000000-0005-0000-0000-0000C0B20000}"/>
    <cellStyle name="Normal 47 6 3 3 4 2 2" xfId="49972" xr:uid="{00000000-0005-0000-0000-0000C1B20000}"/>
    <cellStyle name="Normal 47 6 3 3 4 3" xfId="22399" xr:uid="{00000000-0005-0000-0000-0000C2B20000}"/>
    <cellStyle name="Normal 47 6 3 3 4 3 2" xfId="44036" xr:uid="{00000000-0005-0000-0000-0000C3B20000}"/>
    <cellStyle name="Normal 47 6 3 3 4 4" xfId="38051" xr:uid="{00000000-0005-0000-0000-0000C4B20000}"/>
    <cellStyle name="Normal 47 6 3 3 5" xfId="25384" xr:uid="{00000000-0005-0000-0000-0000C5B20000}"/>
    <cellStyle name="Normal 47 6 3 3 5 2" xfId="47001" xr:uid="{00000000-0005-0000-0000-0000C6B20000}"/>
    <cellStyle name="Normal 47 6 3 3 6" xfId="19417" xr:uid="{00000000-0005-0000-0000-0000C7B20000}"/>
    <cellStyle name="Normal 47 6 3 3 6 2" xfId="41059" xr:uid="{00000000-0005-0000-0000-0000C8B20000}"/>
    <cellStyle name="Normal 47 6 3 3 7" xfId="35045" xr:uid="{00000000-0005-0000-0000-0000C9B20000}"/>
    <cellStyle name="Normal 47 6 3 4" xfId="13647" xr:uid="{00000000-0005-0000-0000-0000CAB20000}"/>
    <cellStyle name="Normal 47 6 3 4 2" xfId="16733" xr:uid="{00000000-0005-0000-0000-0000CBB20000}"/>
    <cellStyle name="Normal 47 6 3 4 2 2" xfId="28702" xr:uid="{00000000-0005-0000-0000-0000CCB20000}"/>
    <cellStyle name="Normal 47 6 3 4 2 2 2" xfId="50308" xr:uid="{00000000-0005-0000-0000-0000CDB20000}"/>
    <cellStyle name="Normal 47 6 3 4 2 3" xfId="22735" xr:uid="{00000000-0005-0000-0000-0000CEB20000}"/>
    <cellStyle name="Normal 47 6 3 4 2 3 2" xfId="44372" xr:uid="{00000000-0005-0000-0000-0000CFB20000}"/>
    <cellStyle name="Normal 47 6 3 4 2 4" xfId="38388" xr:uid="{00000000-0005-0000-0000-0000D0B20000}"/>
    <cellStyle name="Normal 47 6 3 4 3" xfId="25720" xr:uid="{00000000-0005-0000-0000-0000D1B20000}"/>
    <cellStyle name="Normal 47 6 3 4 3 2" xfId="47334" xr:uid="{00000000-0005-0000-0000-0000D2B20000}"/>
    <cellStyle name="Normal 47 6 3 4 4" xfId="19753" xr:uid="{00000000-0005-0000-0000-0000D3B20000}"/>
    <cellStyle name="Normal 47 6 3 4 4 2" xfId="41395" xr:uid="{00000000-0005-0000-0000-0000D4B20000}"/>
    <cellStyle name="Normal 47 6 3 4 5" xfId="35384" xr:uid="{00000000-0005-0000-0000-0000D5B20000}"/>
    <cellStyle name="Normal 47 6 3 5" xfId="14621" xr:uid="{00000000-0005-0000-0000-0000D6B20000}"/>
    <cellStyle name="Normal 47 6 3 5 2" xfId="17706" xr:uid="{00000000-0005-0000-0000-0000D7B20000}"/>
    <cellStyle name="Normal 47 6 3 5 2 2" xfId="29674" xr:uid="{00000000-0005-0000-0000-0000D8B20000}"/>
    <cellStyle name="Normal 47 6 3 5 2 2 2" xfId="51280" xr:uid="{00000000-0005-0000-0000-0000D9B20000}"/>
    <cellStyle name="Normal 47 6 3 5 2 3" xfId="23707" xr:uid="{00000000-0005-0000-0000-0000DAB20000}"/>
    <cellStyle name="Normal 47 6 3 5 2 3 2" xfId="45344" xr:uid="{00000000-0005-0000-0000-0000DBB20000}"/>
    <cellStyle name="Normal 47 6 3 5 2 4" xfId="39361" xr:uid="{00000000-0005-0000-0000-0000DCB20000}"/>
    <cellStyle name="Normal 47 6 3 5 3" xfId="26692" xr:uid="{00000000-0005-0000-0000-0000DDB20000}"/>
    <cellStyle name="Normal 47 6 3 5 3 2" xfId="48306" xr:uid="{00000000-0005-0000-0000-0000DEB20000}"/>
    <cellStyle name="Normal 47 6 3 5 4" xfId="20725" xr:uid="{00000000-0005-0000-0000-0000DFB20000}"/>
    <cellStyle name="Normal 47 6 3 5 4 2" xfId="42367" xr:uid="{00000000-0005-0000-0000-0000E0B20000}"/>
    <cellStyle name="Normal 47 6 3 5 5" xfId="36358" xr:uid="{00000000-0005-0000-0000-0000E1B20000}"/>
    <cellStyle name="Normal 47 6 3 6" xfId="15734" xr:uid="{00000000-0005-0000-0000-0000E2B20000}"/>
    <cellStyle name="Normal 47 6 3 6 2" xfId="27706" xr:uid="{00000000-0005-0000-0000-0000E3B20000}"/>
    <cellStyle name="Normal 47 6 3 6 2 2" xfId="49312" xr:uid="{00000000-0005-0000-0000-0000E4B20000}"/>
    <cellStyle name="Normal 47 6 3 6 3" xfId="21739" xr:uid="{00000000-0005-0000-0000-0000E5B20000}"/>
    <cellStyle name="Normal 47 6 3 6 3 2" xfId="43376" xr:uid="{00000000-0005-0000-0000-0000E6B20000}"/>
    <cellStyle name="Normal 47 6 3 6 4" xfId="37389" xr:uid="{00000000-0005-0000-0000-0000E7B20000}"/>
    <cellStyle name="Normal 47 6 3 7" xfId="24721" xr:uid="{00000000-0005-0000-0000-0000E8B20000}"/>
    <cellStyle name="Normal 47 6 3 7 2" xfId="46341" xr:uid="{00000000-0005-0000-0000-0000E9B20000}"/>
    <cellStyle name="Normal 47 6 3 8" xfId="18754" xr:uid="{00000000-0005-0000-0000-0000EAB20000}"/>
    <cellStyle name="Normal 47 6 3 8 2" xfId="40396" xr:uid="{00000000-0005-0000-0000-0000EBB20000}"/>
    <cellStyle name="Normal 47 6 3 9" xfId="31454" xr:uid="{00000000-0005-0000-0000-0000ECB20000}"/>
    <cellStyle name="Normal 47 6 4" xfId="7630" xr:uid="{00000000-0005-0000-0000-0000EDB20000}"/>
    <cellStyle name="Normal 47 6 4 2" xfId="13055" xr:uid="{00000000-0005-0000-0000-0000EEB20000}"/>
    <cellStyle name="Normal 47 6 4 2 2" xfId="14054" xr:uid="{00000000-0005-0000-0000-0000EFB20000}"/>
    <cellStyle name="Normal 47 6 4 2 2 2" xfId="17139" xr:uid="{00000000-0005-0000-0000-0000F0B20000}"/>
    <cellStyle name="Normal 47 6 4 2 2 2 2" xfId="29108" xr:uid="{00000000-0005-0000-0000-0000F1B20000}"/>
    <cellStyle name="Normal 47 6 4 2 2 2 2 2" xfId="50714" xr:uid="{00000000-0005-0000-0000-0000F2B20000}"/>
    <cellStyle name="Normal 47 6 4 2 2 2 3" xfId="23141" xr:uid="{00000000-0005-0000-0000-0000F3B20000}"/>
    <cellStyle name="Normal 47 6 4 2 2 2 3 2" xfId="44778" xr:uid="{00000000-0005-0000-0000-0000F4B20000}"/>
    <cellStyle name="Normal 47 6 4 2 2 2 4" xfId="38794" xr:uid="{00000000-0005-0000-0000-0000F5B20000}"/>
    <cellStyle name="Normal 47 6 4 2 2 3" xfId="26126" xr:uid="{00000000-0005-0000-0000-0000F6B20000}"/>
    <cellStyle name="Normal 47 6 4 2 2 3 2" xfId="47740" xr:uid="{00000000-0005-0000-0000-0000F7B20000}"/>
    <cellStyle name="Normal 47 6 4 2 2 4" xfId="20159" xr:uid="{00000000-0005-0000-0000-0000F8B20000}"/>
    <cellStyle name="Normal 47 6 4 2 2 4 2" xfId="41801" xr:uid="{00000000-0005-0000-0000-0000F9B20000}"/>
    <cellStyle name="Normal 47 6 4 2 2 5" xfId="35791" xr:uid="{00000000-0005-0000-0000-0000FAB20000}"/>
    <cellStyle name="Normal 47 6 4 2 3" xfId="15028" xr:uid="{00000000-0005-0000-0000-0000FBB20000}"/>
    <cellStyle name="Normal 47 6 4 2 3 2" xfId="18113" xr:uid="{00000000-0005-0000-0000-0000FCB20000}"/>
    <cellStyle name="Normal 47 6 4 2 3 2 2" xfId="30080" xr:uid="{00000000-0005-0000-0000-0000FDB20000}"/>
    <cellStyle name="Normal 47 6 4 2 3 2 2 2" xfId="51686" xr:uid="{00000000-0005-0000-0000-0000FEB20000}"/>
    <cellStyle name="Normal 47 6 4 2 3 2 3" xfId="24113" xr:uid="{00000000-0005-0000-0000-0000FFB20000}"/>
    <cellStyle name="Normal 47 6 4 2 3 2 3 2" xfId="45750" xr:uid="{00000000-0005-0000-0000-000000B30000}"/>
    <cellStyle name="Normal 47 6 4 2 3 2 4" xfId="39768" xr:uid="{00000000-0005-0000-0000-000001B30000}"/>
    <cellStyle name="Normal 47 6 4 2 3 3" xfId="27098" xr:uid="{00000000-0005-0000-0000-000002B30000}"/>
    <cellStyle name="Normal 47 6 4 2 3 3 2" xfId="48712" xr:uid="{00000000-0005-0000-0000-000003B30000}"/>
    <cellStyle name="Normal 47 6 4 2 3 4" xfId="21131" xr:uid="{00000000-0005-0000-0000-000004B30000}"/>
    <cellStyle name="Normal 47 6 4 2 3 4 2" xfId="42773" xr:uid="{00000000-0005-0000-0000-000005B30000}"/>
    <cellStyle name="Normal 47 6 4 2 3 5" xfId="36765" xr:uid="{00000000-0005-0000-0000-000006B30000}"/>
    <cellStyle name="Normal 47 6 4 2 4" xfId="16162" xr:uid="{00000000-0005-0000-0000-000007B30000}"/>
    <cellStyle name="Normal 47 6 4 2 4 2" xfId="28132" xr:uid="{00000000-0005-0000-0000-000008B30000}"/>
    <cellStyle name="Normal 47 6 4 2 4 2 2" xfId="49738" xr:uid="{00000000-0005-0000-0000-000009B30000}"/>
    <cellStyle name="Normal 47 6 4 2 4 3" xfId="22165" xr:uid="{00000000-0005-0000-0000-00000AB30000}"/>
    <cellStyle name="Normal 47 6 4 2 4 3 2" xfId="43802" xr:uid="{00000000-0005-0000-0000-00000BB30000}"/>
    <cellStyle name="Normal 47 6 4 2 4 4" xfId="37817" xr:uid="{00000000-0005-0000-0000-00000CB30000}"/>
    <cellStyle name="Normal 47 6 4 2 5" xfId="25150" xr:uid="{00000000-0005-0000-0000-00000DB30000}"/>
    <cellStyle name="Normal 47 6 4 2 5 2" xfId="46767" xr:uid="{00000000-0005-0000-0000-00000EB30000}"/>
    <cellStyle name="Normal 47 6 4 2 6" xfId="19183" xr:uid="{00000000-0005-0000-0000-00000FB30000}"/>
    <cellStyle name="Normal 47 6 4 2 6 2" xfId="40825" xr:uid="{00000000-0005-0000-0000-000010B30000}"/>
    <cellStyle name="Normal 47 6 4 2 7" xfId="34811" xr:uid="{00000000-0005-0000-0000-000011B30000}"/>
    <cellStyle name="Normal 47 6 4 3" xfId="13375" xr:uid="{00000000-0005-0000-0000-000012B30000}"/>
    <cellStyle name="Normal 47 6 4 3 2" xfId="14374" xr:uid="{00000000-0005-0000-0000-000013B30000}"/>
    <cellStyle name="Normal 47 6 4 3 2 2" xfId="17459" xr:uid="{00000000-0005-0000-0000-000014B30000}"/>
    <cellStyle name="Normal 47 6 4 3 2 2 2" xfId="29428" xr:uid="{00000000-0005-0000-0000-000015B30000}"/>
    <cellStyle name="Normal 47 6 4 3 2 2 2 2" xfId="51034" xr:uid="{00000000-0005-0000-0000-000016B30000}"/>
    <cellStyle name="Normal 47 6 4 3 2 2 3" xfId="23461" xr:uid="{00000000-0005-0000-0000-000017B30000}"/>
    <cellStyle name="Normal 47 6 4 3 2 2 3 2" xfId="45098" xr:uid="{00000000-0005-0000-0000-000018B30000}"/>
    <cellStyle name="Normal 47 6 4 3 2 2 4" xfId="39114" xr:uid="{00000000-0005-0000-0000-000019B30000}"/>
    <cellStyle name="Normal 47 6 4 3 2 3" xfId="26446" xr:uid="{00000000-0005-0000-0000-00001AB30000}"/>
    <cellStyle name="Normal 47 6 4 3 2 3 2" xfId="48060" xr:uid="{00000000-0005-0000-0000-00001BB30000}"/>
    <cellStyle name="Normal 47 6 4 3 2 4" xfId="20479" xr:uid="{00000000-0005-0000-0000-00001CB30000}"/>
    <cellStyle name="Normal 47 6 4 3 2 4 2" xfId="42121" xr:uid="{00000000-0005-0000-0000-00001DB30000}"/>
    <cellStyle name="Normal 47 6 4 3 2 5" xfId="36111" xr:uid="{00000000-0005-0000-0000-00001EB30000}"/>
    <cellStyle name="Normal 47 6 4 3 3" xfId="15348" xr:uid="{00000000-0005-0000-0000-00001FB30000}"/>
    <cellStyle name="Normal 47 6 4 3 3 2" xfId="18433" xr:uid="{00000000-0005-0000-0000-000020B30000}"/>
    <cellStyle name="Normal 47 6 4 3 3 2 2" xfId="30400" xr:uid="{00000000-0005-0000-0000-000021B30000}"/>
    <cellStyle name="Normal 47 6 4 3 3 2 2 2" xfId="52006" xr:uid="{00000000-0005-0000-0000-000022B30000}"/>
    <cellStyle name="Normal 47 6 4 3 3 2 3" xfId="24433" xr:uid="{00000000-0005-0000-0000-000023B30000}"/>
    <cellStyle name="Normal 47 6 4 3 3 2 3 2" xfId="46070" xr:uid="{00000000-0005-0000-0000-000024B30000}"/>
    <cellStyle name="Normal 47 6 4 3 3 2 4" xfId="40088" xr:uid="{00000000-0005-0000-0000-000025B30000}"/>
    <cellStyle name="Normal 47 6 4 3 3 3" xfId="27418" xr:uid="{00000000-0005-0000-0000-000026B30000}"/>
    <cellStyle name="Normal 47 6 4 3 3 3 2" xfId="49032" xr:uid="{00000000-0005-0000-0000-000027B30000}"/>
    <cellStyle name="Normal 47 6 4 3 3 4" xfId="21451" xr:uid="{00000000-0005-0000-0000-000028B30000}"/>
    <cellStyle name="Normal 47 6 4 3 3 4 2" xfId="43093" xr:uid="{00000000-0005-0000-0000-000029B30000}"/>
    <cellStyle name="Normal 47 6 4 3 3 5" xfId="37085" xr:uid="{00000000-0005-0000-0000-00002AB30000}"/>
    <cellStyle name="Normal 47 6 4 3 4" xfId="16482" xr:uid="{00000000-0005-0000-0000-00002BB30000}"/>
    <cellStyle name="Normal 47 6 4 3 4 2" xfId="28452" xr:uid="{00000000-0005-0000-0000-00002CB30000}"/>
    <cellStyle name="Normal 47 6 4 3 4 2 2" xfId="50058" xr:uid="{00000000-0005-0000-0000-00002DB30000}"/>
    <cellStyle name="Normal 47 6 4 3 4 3" xfId="22485" xr:uid="{00000000-0005-0000-0000-00002EB30000}"/>
    <cellStyle name="Normal 47 6 4 3 4 3 2" xfId="44122" xr:uid="{00000000-0005-0000-0000-00002FB30000}"/>
    <cellStyle name="Normal 47 6 4 3 4 4" xfId="38137" xr:uid="{00000000-0005-0000-0000-000030B30000}"/>
    <cellStyle name="Normal 47 6 4 3 5" xfId="25470" xr:uid="{00000000-0005-0000-0000-000031B30000}"/>
    <cellStyle name="Normal 47 6 4 3 5 2" xfId="47087" xr:uid="{00000000-0005-0000-0000-000032B30000}"/>
    <cellStyle name="Normal 47 6 4 3 6" xfId="19503" xr:uid="{00000000-0005-0000-0000-000033B30000}"/>
    <cellStyle name="Normal 47 6 4 3 6 2" xfId="41145" xr:uid="{00000000-0005-0000-0000-000034B30000}"/>
    <cellStyle name="Normal 47 6 4 3 7" xfId="35131" xr:uid="{00000000-0005-0000-0000-000035B30000}"/>
    <cellStyle name="Normal 47 6 4 4" xfId="13733" xr:uid="{00000000-0005-0000-0000-000036B30000}"/>
    <cellStyle name="Normal 47 6 4 4 2" xfId="16819" xr:uid="{00000000-0005-0000-0000-000037B30000}"/>
    <cellStyle name="Normal 47 6 4 4 2 2" xfId="28788" xr:uid="{00000000-0005-0000-0000-000038B30000}"/>
    <cellStyle name="Normal 47 6 4 4 2 2 2" xfId="50394" xr:uid="{00000000-0005-0000-0000-000039B30000}"/>
    <cellStyle name="Normal 47 6 4 4 2 3" xfId="22821" xr:uid="{00000000-0005-0000-0000-00003AB30000}"/>
    <cellStyle name="Normal 47 6 4 4 2 3 2" xfId="44458" xr:uid="{00000000-0005-0000-0000-00003BB30000}"/>
    <cellStyle name="Normal 47 6 4 4 2 4" xfId="38474" xr:uid="{00000000-0005-0000-0000-00003CB30000}"/>
    <cellStyle name="Normal 47 6 4 4 3" xfId="25806" xr:uid="{00000000-0005-0000-0000-00003DB30000}"/>
    <cellStyle name="Normal 47 6 4 4 3 2" xfId="47420" xr:uid="{00000000-0005-0000-0000-00003EB30000}"/>
    <cellStyle name="Normal 47 6 4 4 4" xfId="19839" xr:uid="{00000000-0005-0000-0000-00003FB30000}"/>
    <cellStyle name="Normal 47 6 4 4 4 2" xfId="41481" xr:uid="{00000000-0005-0000-0000-000040B30000}"/>
    <cellStyle name="Normal 47 6 4 4 5" xfId="35470" xr:uid="{00000000-0005-0000-0000-000041B30000}"/>
    <cellStyle name="Normal 47 6 4 5" xfId="14707" xr:uid="{00000000-0005-0000-0000-000042B30000}"/>
    <cellStyle name="Normal 47 6 4 5 2" xfId="17792" xr:uid="{00000000-0005-0000-0000-000043B30000}"/>
    <cellStyle name="Normal 47 6 4 5 2 2" xfId="29760" xr:uid="{00000000-0005-0000-0000-000044B30000}"/>
    <cellStyle name="Normal 47 6 4 5 2 2 2" xfId="51366" xr:uid="{00000000-0005-0000-0000-000045B30000}"/>
    <cellStyle name="Normal 47 6 4 5 2 3" xfId="23793" xr:uid="{00000000-0005-0000-0000-000046B30000}"/>
    <cellStyle name="Normal 47 6 4 5 2 3 2" xfId="45430" xr:uid="{00000000-0005-0000-0000-000047B30000}"/>
    <cellStyle name="Normal 47 6 4 5 2 4" xfId="39447" xr:uid="{00000000-0005-0000-0000-000048B30000}"/>
    <cellStyle name="Normal 47 6 4 5 3" xfId="26778" xr:uid="{00000000-0005-0000-0000-000049B30000}"/>
    <cellStyle name="Normal 47 6 4 5 3 2" xfId="48392" xr:uid="{00000000-0005-0000-0000-00004AB30000}"/>
    <cellStyle name="Normal 47 6 4 5 4" xfId="20811" xr:uid="{00000000-0005-0000-0000-00004BB30000}"/>
    <cellStyle name="Normal 47 6 4 5 4 2" xfId="42453" xr:uid="{00000000-0005-0000-0000-00004CB30000}"/>
    <cellStyle name="Normal 47 6 4 5 5" xfId="36444" xr:uid="{00000000-0005-0000-0000-00004DB30000}"/>
    <cellStyle name="Normal 47 6 4 6" xfId="15820" xr:uid="{00000000-0005-0000-0000-00004EB30000}"/>
    <cellStyle name="Normal 47 6 4 6 2" xfId="27792" xr:uid="{00000000-0005-0000-0000-00004FB30000}"/>
    <cellStyle name="Normal 47 6 4 6 2 2" xfId="49398" xr:uid="{00000000-0005-0000-0000-000050B30000}"/>
    <cellStyle name="Normal 47 6 4 6 3" xfId="21825" xr:uid="{00000000-0005-0000-0000-000051B30000}"/>
    <cellStyle name="Normal 47 6 4 6 3 2" xfId="43462" xr:uid="{00000000-0005-0000-0000-000052B30000}"/>
    <cellStyle name="Normal 47 6 4 6 4" xfId="37475" xr:uid="{00000000-0005-0000-0000-000053B30000}"/>
    <cellStyle name="Normal 47 6 4 7" xfId="24807" xr:uid="{00000000-0005-0000-0000-000054B30000}"/>
    <cellStyle name="Normal 47 6 4 7 2" xfId="46427" xr:uid="{00000000-0005-0000-0000-000055B30000}"/>
    <cellStyle name="Normal 47 6 4 8" xfId="18840" xr:uid="{00000000-0005-0000-0000-000056B30000}"/>
    <cellStyle name="Normal 47 6 4 8 2" xfId="40482" xr:uid="{00000000-0005-0000-0000-000057B30000}"/>
    <cellStyle name="Normal 47 6 4 9" xfId="31722" xr:uid="{00000000-0005-0000-0000-000058B30000}"/>
    <cellStyle name="Normal 47 6 5" xfId="8240" xr:uid="{00000000-0005-0000-0000-000059B30000}"/>
    <cellStyle name="Normal 47 6 5 2" xfId="13139" xr:uid="{00000000-0005-0000-0000-00005AB30000}"/>
    <cellStyle name="Normal 47 6 5 2 2" xfId="14138" xr:uid="{00000000-0005-0000-0000-00005BB30000}"/>
    <cellStyle name="Normal 47 6 5 2 2 2" xfId="17223" xr:uid="{00000000-0005-0000-0000-00005CB30000}"/>
    <cellStyle name="Normal 47 6 5 2 2 2 2" xfId="29192" xr:uid="{00000000-0005-0000-0000-00005DB30000}"/>
    <cellStyle name="Normal 47 6 5 2 2 2 2 2" xfId="50798" xr:uid="{00000000-0005-0000-0000-00005EB30000}"/>
    <cellStyle name="Normal 47 6 5 2 2 2 3" xfId="23225" xr:uid="{00000000-0005-0000-0000-00005FB30000}"/>
    <cellStyle name="Normal 47 6 5 2 2 2 3 2" xfId="44862" xr:uid="{00000000-0005-0000-0000-000060B30000}"/>
    <cellStyle name="Normal 47 6 5 2 2 2 4" xfId="38878" xr:uid="{00000000-0005-0000-0000-000061B30000}"/>
    <cellStyle name="Normal 47 6 5 2 2 3" xfId="26210" xr:uid="{00000000-0005-0000-0000-000062B30000}"/>
    <cellStyle name="Normal 47 6 5 2 2 3 2" xfId="47824" xr:uid="{00000000-0005-0000-0000-000063B30000}"/>
    <cellStyle name="Normal 47 6 5 2 2 4" xfId="20243" xr:uid="{00000000-0005-0000-0000-000064B30000}"/>
    <cellStyle name="Normal 47 6 5 2 2 4 2" xfId="41885" xr:uid="{00000000-0005-0000-0000-000065B30000}"/>
    <cellStyle name="Normal 47 6 5 2 2 5" xfId="35875" xr:uid="{00000000-0005-0000-0000-000066B30000}"/>
    <cellStyle name="Normal 47 6 5 2 3" xfId="15112" xr:uid="{00000000-0005-0000-0000-000067B30000}"/>
    <cellStyle name="Normal 47 6 5 2 3 2" xfId="18197" xr:uid="{00000000-0005-0000-0000-000068B30000}"/>
    <cellStyle name="Normal 47 6 5 2 3 2 2" xfId="30164" xr:uid="{00000000-0005-0000-0000-000069B30000}"/>
    <cellStyle name="Normal 47 6 5 2 3 2 2 2" xfId="51770" xr:uid="{00000000-0005-0000-0000-00006AB30000}"/>
    <cellStyle name="Normal 47 6 5 2 3 2 3" xfId="24197" xr:uid="{00000000-0005-0000-0000-00006BB30000}"/>
    <cellStyle name="Normal 47 6 5 2 3 2 3 2" xfId="45834" xr:uid="{00000000-0005-0000-0000-00006CB30000}"/>
    <cellStyle name="Normal 47 6 5 2 3 2 4" xfId="39852" xr:uid="{00000000-0005-0000-0000-00006DB30000}"/>
    <cellStyle name="Normal 47 6 5 2 3 3" xfId="27182" xr:uid="{00000000-0005-0000-0000-00006EB30000}"/>
    <cellStyle name="Normal 47 6 5 2 3 3 2" xfId="48796" xr:uid="{00000000-0005-0000-0000-00006FB30000}"/>
    <cellStyle name="Normal 47 6 5 2 3 4" xfId="21215" xr:uid="{00000000-0005-0000-0000-000070B30000}"/>
    <cellStyle name="Normal 47 6 5 2 3 4 2" xfId="42857" xr:uid="{00000000-0005-0000-0000-000071B30000}"/>
    <cellStyle name="Normal 47 6 5 2 3 5" xfId="36849" xr:uid="{00000000-0005-0000-0000-000072B30000}"/>
    <cellStyle name="Normal 47 6 5 2 4" xfId="16246" xr:uid="{00000000-0005-0000-0000-000073B30000}"/>
    <cellStyle name="Normal 47 6 5 2 4 2" xfId="28216" xr:uid="{00000000-0005-0000-0000-000074B30000}"/>
    <cellStyle name="Normal 47 6 5 2 4 2 2" xfId="49822" xr:uid="{00000000-0005-0000-0000-000075B30000}"/>
    <cellStyle name="Normal 47 6 5 2 4 3" xfId="22249" xr:uid="{00000000-0005-0000-0000-000076B30000}"/>
    <cellStyle name="Normal 47 6 5 2 4 3 2" xfId="43886" xr:uid="{00000000-0005-0000-0000-000077B30000}"/>
    <cellStyle name="Normal 47 6 5 2 4 4" xfId="37901" xr:uid="{00000000-0005-0000-0000-000078B30000}"/>
    <cellStyle name="Normal 47 6 5 2 5" xfId="25234" xr:uid="{00000000-0005-0000-0000-000079B30000}"/>
    <cellStyle name="Normal 47 6 5 2 5 2" xfId="46851" xr:uid="{00000000-0005-0000-0000-00007AB30000}"/>
    <cellStyle name="Normal 47 6 5 2 6" xfId="19267" xr:uid="{00000000-0005-0000-0000-00007BB30000}"/>
    <cellStyle name="Normal 47 6 5 2 6 2" xfId="40909" xr:uid="{00000000-0005-0000-0000-00007CB30000}"/>
    <cellStyle name="Normal 47 6 5 2 7" xfId="34895" xr:uid="{00000000-0005-0000-0000-00007DB30000}"/>
    <cellStyle name="Normal 47 6 5 3" xfId="13459" xr:uid="{00000000-0005-0000-0000-00007EB30000}"/>
    <cellStyle name="Normal 47 6 5 3 2" xfId="14458" xr:uid="{00000000-0005-0000-0000-00007FB30000}"/>
    <cellStyle name="Normal 47 6 5 3 2 2" xfId="17543" xr:uid="{00000000-0005-0000-0000-000080B30000}"/>
    <cellStyle name="Normal 47 6 5 3 2 2 2" xfId="29512" xr:uid="{00000000-0005-0000-0000-000081B30000}"/>
    <cellStyle name="Normal 47 6 5 3 2 2 2 2" xfId="51118" xr:uid="{00000000-0005-0000-0000-000082B30000}"/>
    <cellStyle name="Normal 47 6 5 3 2 2 3" xfId="23545" xr:uid="{00000000-0005-0000-0000-000083B30000}"/>
    <cellStyle name="Normal 47 6 5 3 2 2 3 2" xfId="45182" xr:uid="{00000000-0005-0000-0000-000084B30000}"/>
    <cellStyle name="Normal 47 6 5 3 2 2 4" xfId="39198" xr:uid="{00000000-0005-0000-0000-000085B30000}"/>
    <cellStyle name="Normal 47 6 5 3 2 3" xfId="26530" xr:uid="{00000000-0005-0000-0000-000086B30000}"/>
    <cellStyle name="Normal 47 6 5 3 2 3 2" xfId="48144" xr:uid="{00000000-0005-0000-0000-000087B30000}"/>
    <cellStyle name="Normal 47 6 5 3 2 4" xfId="20563" xr:uid="{00000000-0005-0000-0000-000088B30000}"/>
    <cellStyle name="Normal 47 6 5 3 2 4 2" xfId="42205" xr:uid="{00000000-0005-0000-0000-000089B30000}"/>
    <cellStyle name="Normal 47 6 5 3 2 5" xfId="36195" xr:uid="{00000000-0005-0000-0000-00008AB30000}"/>
    <cellStyle name="Normal 47 6 5 3 3" xfId="15432" xr:uid="{00000000-0005-0000-0000-00008BB30000}"/>
    <cellStyle name="Normal 47 6 5 3 3 2" xfId="18517" xr:uid="{00000000-0005-0000-0000-00008CB30000}"/>
    <cellStyle name="Normal 47 6 5 3 3 2 2" xfId="30484" xr:uid="{00000000-0005-0000-0000-00008DB30000}"/>
    <cellStyle name="Normal 47 6 5 3 3 2 2 2" xfId="52090" xr:uid="{00000000-0005-0000-0000-00008EB30000}"/>
    <cellStyle name="Normal 47 6 5 3 3 2 3" xfId="24517" xr:uid="{00000000-0005-0000-0000-00008FB30000}"/>
    <cellStyle name="Normal 47 6 5 3 3 2 3 2" xfId="46154" xr:uid="{00000000-0005-0000-0000-000090B30000}"/>
    <cellStyle name="Normal 47 6 5 3 3 2 4" xfId="40172" xr:uid="{00000000-0005-0000-0000-000091B30000}"/>
    <cellStyle name="Normal 47 6 5 3 3 3" xfId="27502" xr:uid="{00000000-0005-0000-0000-000092B30000}"/>
    <cellStyle name="Normal 47 6 5 3 3 3 2" xfId="49116" xr:uid="{00000000-0005-0000-0000-000093B30000}"/>
    <cellStyle name="Normal 47 6 5 3 3 4" xfId="21535" xr:uid="{00000000-0005-0000-0000-000094B30000}"/>
    <cellStyle name="Normal 47 6 5 3 3 4 2" xfId="43177" xr:uid="{00000000-0005-0000-0000-000095B30000}"/>
    <cellStyle name="Normal 47 6 5 3 3 5" xfId="37169" xr:uid="{00000000-0005-0000-0000-000096B30000}"/>
    <cellStyle name="Normal 47 6 5 3 4" xfId="16566" xr:uid="{00000000-0005-0000-0000-000097B30000}"/>
    <cellStyle name="Normal 47 6 5 3 4 2" xfId="28536" xr:uid="{00000000-0005-0000-0000-000098B30000}"/>
    <cellStyle name="Normal 47 6 5 3 4 2 2" xfId="50142" xr:uid="{00000000-0005-0000-0000-000099B30000}"/>
    <cellStyle name="Normal 47 6 5 3 4 3" xfId="22569" xr:uid="{00000000-0005-0000-0000-00009AB30000}"/>
    <cellStyle name="Normal 47 6 5 3 4 3 2" xfId="44206" xr:uid="{00000000-0005-0000-0000-00009BB30000}"/>
    <cellStyle name="Normal 47 6 5 3 4 4" xfId="38221" xr:uid="{00000000-0005-0000-0000-00009CB30000}"/>
    <cellStyle name="Normal 47 6 5 3 5" xfId="25554" xr:uid="{00000000-0005-0000-0000-00009DB30000}"/>
    <cellStyle name="Normal 47 6 5 3 5 2" xfId="47171" xr:uid="{00000000-0005-0000-0000-00009EB30000}"/>
    <cellStyle name="Normal 47 6 5 3 6" xfId="19587" xr:uid="{00000000-0005-0000-0000-00009FB30000}"/>
    <cellStyle name="Normal 47 6 5 3 6 2" xfId="41229" xr:uid="{00000000-0005-0000-0000-0000A0B30000}"/>
    <cellStyle name="Normal 47 6 5 3 7" xfId="35215" xr:uid="{00000000-0005-0000-0000-0000A1B30000}"/>
    <cellStyle name="Normal 47 6 5 4" xfId="13817" xr:uid="{00000000-0005-0000-0000-0000A2B30000}"/>
    <cellStyle name="Normal 47 6 5 4 2" xfId="16903" xr:uid="{00000000-0005-0000-0000-0000A3B30000}"/>
    <cellStyle name="Normal 47 6 5 4 2 2" xfId="28872" xr:uid="{00000000-0005-0000-0000-0000A4B30000}"/>
    <cellStyle name="Normal 47 6 5 4 2 2 2" xfId="50478" xr:uid="{00000000-0005-0000-0000-0000A5B30000}"/>
    <cellStyle name="Normal 47 6 5 4 2 3" xfId="22905" xr:uid="{00000000-0005-0000-0000-0000A6B30000}"/>
    <cellStyle name="Normal 47 6 5 4 2 3 2" xfId="44542" xr:uid="{00000000-0005-0000-0000-0000A7B30000}"/>
    <cellStyle name="Normal 47 6 5 4 2 4" xfId="38558" xr:uid="{00000000-0005-0000-0000-0000A8B30000}"/>
    <cellStyle name="Normal 47 6 5 4 3" xfId="25890" xr:uid="{00000000-0005-0000-0000-0000A9B30000}"/>
    <cellStyle name="Normal 47 6 5 4 3 2" xfId="47504" xr:uid="{00000000-0005-0000-0000-0000AAB30000}"/>
    <cellStyle name="Normal 47 6 5 4 4" xfId="19923" xr:uid="{00000000-0005-0000-0000-0000ABB30000}"/>
    <cellStyle name="Normal 47 6 5 4 4 2" xfId="41565" xr:uid="{00000000-0005-0000-0000-0000ACB30000}"/>
    <cellStyle name="Normal 47 6 5 4 5" xfId="35554" xr:uid="{00000000-0005-0000-0000-0000ADB30000}"/>
    <cellStyle name="Normal 47 6 5 5" xfId="14791" xr:uid="{00000000-0005-0000-0000-0000AEB30000}"/>
    <cellStyle name="Normal 47 6 5 5 2" xfId="17876" xr:uid="{00000000-0005-0000-0000-0000AFB30000}"/>
    <cellStyle name="Normal 47 6 5 5 2 2" xfId="29844" xr:uid="{00000000-0005-0000-0000-0000B0B30000}"/>
    <cellStyle name="Normal 47 6 5 5 2 2 2" xfId="51450" xr:uid="{00000000-0005-0000-0000-0000B1B30000}"/>
    <cellStyle name="Normal 47 6 5 5 2 3" xfId="23877" xr:uid="{00000000-0005-0000-0000-0000B2B30000}"/>
    <cellStyle name="Normal 47 6 5 5 2 3 2" xfId="45514" xr:uid="{00000000-0005-0000-0000-0000B3B30000}"/>
    <cellStyle name="Normal 47 6 5 5 2 4" xfId="39531" xr:uid="{00000000-0005-0000-0000-0000B4B30000}"/>
    <cellStyle name="Normal 47 6 5 5 3" xfId="26862" xr:uid="{00000000-0005-0000-0000-0000B5B30000}"/>
    <cellStyle name="Normal 47 6 5 5 3 2" xfId="48476" xr:uid="{00000000-0005-0000-0000-0000B6B30000}"/>
    <cellStyle name="Normal 47 6 5 5 4" xfId="20895" xr:uid="{00000000-0005-0000-0000-0000B7B30000}"/>
    <cellStyle name="Normal 47 6 5 5 4 2" xfId="42537" xr:uid="{00000000-0005-0000-0000-0000B8B30000}"/>
    <cellStyle name="Normal 47 6 5 5 5" xfId="36528" xr:uid="{00000000-0005-0000-0000-0000B9B30000}"/>
    <cellStyle name="Normal 47 6 5 6" xfId="15904" xr:uid="{00000000-0005-0000-0000-0000BAB30000}"/>
    <cellStyle name="Normal 47 6 5 6 2" xfId="27876" xr:uid="{00000000-0005-0000-0000-0000BBB30000}"/>
    <cellStyle name="Normal 47 6 5 6 2 2" xfId="49482" xr:uid="{00000000-0005-0000-0000-0000BCB30000}"/>
    <cellStyle name="Normal 47 6 5 6 3" xfId="21909" xr:uid="{00000000-0005-0000-0000-0000BDB30000}"/>
    <cellStyle name="Normal 47 6 5 6 3 2" xfId="43546" xr:uid="{00000000-0005-0000-0000-0000BEB30000}"/>
    <cellStyle name="Normal 47 6 5 6 4" xfId="37559" xr:uid="{00000000-0005-0000-0000-0000BFB30000}"/>
    <cellStyle name="Normal 47 6 5 7" xfId="24891" xr:uid="{00000000-0005-0000-0000-0000C0B30000}"/>
    <cellStyle name="Normal 47 6 5 7 2" xfId="46511" xr:uid="{00000000-0005-0000-0000-0000C1B30000}"/>
    <cellStyle name="Normal 47 6 5 8" xfId="18924" xr:uid="{00000000-0005-0000-0000-0000C2B30000}"/>
    <cellStyle name="Normal 47 6 5 8 2" xfId="40566" xr:uid="{00000000-0005-0000-0000-0000C3B30000}"/>
    <cellStyle name="Normal 47 6 5 9" xfId="31894" xr:uid="{00000000-0005-0000-0000-0000C4B30000}"/>
    <cellStyle name="Normal 47 6 6" xfId="7797" xr:uid="{00000000-0005-0000-0000-0000C5B30000}"/>
    <cellStyle name="Normal 47 6 6 2" xfId="13062" xr:uid="{00000000-0005-0000-0000-0000C6B30000}"/>
    <cellStyle name="Normal 47 6 6 2 2" xfId="14061" xr:uid="{00000000-0005-0000-0000-0000C7B30000}"/>
    <cellStyle name="Normal 47 6 6 2 2 2" xfId="17146" xr:uid="{00000000-0005-0000-0000-0000C8B30000}"/>
    <cellStyle name="Normal 47 6 6 2 2 2 2" xfId="29115" xr:uid="{00000000-0005-0000-0000-0000C9B30000}"/>
    <cellStyle name="Normal 47 6 6 2 2 2 2 2" xfId="50721" xr:uid="{00000000-0005-0000-0000-0000CAB30000}"/>
    <cellStyle name="Normal 47 6 6 2 2 2 3" xfId="23148" xr:uid="{00000000-0005-0000-0000-0000CBB30000}"/>
    <cellStyle name="Normal 47 6 6 2 2 2 3 2" xfId="44785" xr:uid="{00000000-0005-0000-0000-0000CCB30000}"/>
    <cellStyle name="Normal 47 6 6 2 2 2 4" xfId="38801" xr:uid="{00000000-0005-0000-0000-0000CDB30000}"/>
    <cellStyle name="Normal 47 6 6 2 2 3" xfId="26133" xr:uid="{00000000-0005-0000-0000-0000CEB30000}"/>
    <cellStyle name="Normal 47 6 6 2 2 3 2" xfId="47747" xr:uid="{00000000-0005-0000-0000-0000CFB30000}"/>
    <cellStyle name="Normal 47 6 6 2 2 4" xfId="20166" xr:uid="{00000000-0005-0000-0000-0000D0B30000}"/>
    <cellStyle name="Normal 47 6 6 2 2 4 2" xfId="41808" xr:uid="{00000000-0005-0000-0000-0000D1B30000}"/>
    <cellStyle name="Normal 47 6 6 2 2 5" xfId="35798" xr:uid="{00000000-0005-0000-0000-0000D2B30000}"/>
    <cellStyle name="Normal 47 6 6 2 3" xfId="15035" xr:uid="{00000000-0005-0000-0000-0000D3B30000}"/>
    <cellStyle name="Normal 47 6 6 2 3 2" xfId="18120" xr:uid="{00000000-0005-0000-0000-0000D4B30000}"/>
    <cellStyle name="Normal 47 6 6 2 3 2 2" xfId="30087" xr:uid="{00000000-0005-0000-0000-0000D5B30000}"/>
    <cellStyle name="Normal 47 6 6 2 3 2 2 2" xfId="51693" xr:uid="{00000000-0005-0000-0000-0000D6B30000}"/>
    <cellStyle name="Normal 47 6 6 2 3 2 3" xfId="24120" xr:uid="{00000000-0005-0000-0000-0000D7B30000}"/>
    <cellStyle name="Normal 47 6 6 2 3 2 3 2" xfId="45757" xr:uid="{00000000-0005-0000-0000-0000D8B30000}"/>
    <cellStyle name="Normal 47 6 6 2 3 2 4" xfId="39775" xr:uid="{00000000-0005-0000-0000-0000D9B30000}"/>
    <cellStyle name="Normal 47 6 6 2 3 3" xfId="27105" xr:uid="{00000000-0005-0000-0000-0000DAB30000}"/>
    <cellStyle name="Normal 47 6 6 2 3 3 2" xfId="48719" xr:uid="{00000000-0005-0000-0000-0000DBB30000}"/>
    <cellStyle name="Normal 47 6 6 2 3 4" xfId="21138" xr:uid="{00000000-0005-0000-0000-0000DCB30000}"/>
    <cellStyle name="Normal 47 6 6 2 3 4 2" xfId="42780" xr:uid="{00000000-0005-0000-0000-0000DDB30000}"/>
    <cellStyle name="Normal 47 6 6 2 3 5" xfId="36772" xr:uid="{00000000-0005-0000-0000-0000DEB30000}"/>
    <cellStyle name="Normal 47 6 6 2 4" xfId="16169" xr:uid="{00000000-0005-0000-0000-0000DFB30000}"/>
    <cellStyle name="Normal 47 6 6 2 4 2" xfId="28139" xr:uid="{00000000-0005-0000-0000-0000E0B30000}"/>
    <cellStyle name="Normal 47 6 6 2 4 2 2" xfId="49745" xr:uid="{00000000-0005-0000-0000-0000E1B30000}"/>
    <cellStyle name="Normal 47 6 6 2 4 3" xfId="22172" xr:uid="{00000000-0005-0000-0000-0000E2B30000}"/>
    <cellStyle name="Normal 47 6 6 2 4 3 2" xfId="43809" xr:uid="{00000000-0005-0000-0000-0000E3B30000}"/>
    <cellStyle name="Normal 47 6 6 2 4 4" xfId="37824" xr:uid="{00000000-0005-0000-0000-0000E4B30000}"/>
    <cellStyle name="Normal 47 6 6 2 5" xfId="25157" xr:uid="{00000000-0005-0000-0000-0000E5B30000}"/>
    <cellStyle name="Normal 47 6 6 2 5 2" xfId="46774" xr:uid="{00000000-0005-0000-0000-0000E6B30000}"/>
    <cellStyle name="Normal 47 6 6 2 6" xfId="19190" xr:uid="{00000000-0005-0000-0000-0000E7B30000}"/>
    <cellStyle name="Normal 47 6 6 2 6 2" xfId="40832" xr:uid="{00000000-0005-0000-0000-0000E8B30000}"/>
    <cellStyle name="Normal 47 6 6 2 7" xfId="34818" xr:uid="{00000000-0005-0000-0000-0000E9B30000}"/>
    <cellStyle name="Normal 47 6 6 3" xfId="13382" xr:uid="{00000000-0005-0000-0000-0000EAB30000}"/>
    <cellStyle name="Normal 47 6 6 3 2" xfId="14381" xr:uid="{00000000-0005-0000-0000-0000EBB30000}"/>
    <cellStyle name="Normal 47 6 6 3 2 2" xfId="17466" xr:uid="{00000000-0005-0000-0000-0000ECB30000}"/>
    <cellStyle name="Normal 47 6 6 3 2 2 2" xfId="29435" xr:uid="{00000000-0005-0000-0000-0000EDB30000}"/>
    <cellStyle name="Normal 47 6 6 3 2 2 2 2" xfId="51041" xr:uid="{00000000-0005-0000-0000-0000EEB30000}"/>
    <cellStyle name="Normal 47 6 6 3 2 2 3" xfId="23468" xr:uid="{00000000-0005-0000-0000-0000EFB30000}"/>
    <cellStyle name="Normal 47 6 6 3 2 2 3 2" xfId="45105" xr:uid="{00000000-0005-0000-0000-0000F0B30000}"/>
    <cellStyle name="Normal 47 6 6 3 2 2 4" xfId="39121" xr:uid="{00000000-0005-0000-0000-0000F1B30000}"/>
    <cellStyle name="Normal 47 6 6 3 2 3" xfId="26453" xr:uid="{00000000-0005-0000-0000-0000F2B30000}"/>
    <cellStyle name="Normal 47 6 6 3 2 3 2" xfId="48067" xr:uid="{00000000-0005-0000-0000-0000F3B30000}"/>
    <cellStyle name="Normal 47 6 6 3 2 4" xfId="20486" xr:uid="{00000000-0005-0000-0000-0000F4B30000}"/>
    <cellStyle name="Normal 47 6 6 3 2 4 2" xfId="42128" xr:uid="{00000000-0005-0000-0000-0000F5B30000}"/>
    <cellStyle name="Normal 47 6 6 3 2 5" xfId="36118" xr:uid="{00000000-0005-0000-0000-0000F6B30000}"/>
    <cellStyle name="Normal 47 6 6 3 3" xfId="15355" xr:uid="{00000000-0005-0000-0000-0000F7B30000}"/>
    <cellStyle name="Normal 47 6 6 3 3 2" xfId="18440" xr:uid="{00000000-0005-0000-0000-0000F8B30000}"/>
    <cellStyle name="Normal 47 6 6 3 3 2 2" xfId="30407" xr:uid="{00000000-0005-0000-0000-0000F9B30000}"/>
    <cellStyle name="Normal 47 6 6 3 3 2 2 2" xfId="52013" xr:uid="{00000000-0005-0000-0000-0000FAB30000}"/>
    <cellStyle name="Normal 47 6 6 3 3 2 3" xfId="24440" xr:uid="{00000000-0005-0000-0000-0000FBB30000}"/>
    <cellStyle name="Normal 47 6 6 3 3 2 3 2" xfId="46077" xr:uid="{00000000-0005-0000-0000-0000FCB30000}"/>
    <cellStyle name="Normal 47 6 6 3 3 2 4" xfId="40095" xr:uid="{00000000-0005-0000-0000-0000FDB30000}"/>
    <cellStyle name="Normal 47 6 6 3 3 3" xfId="27425" xr:uid="{00000000-0005-0000-0000-0000FEB30000}"/>
    <cellStyle name="Normal 47 6 6 3 3 3 2" xfId="49039" xr:uid="{00000000-0005-0000-0000-0000FFB30000}"/>
    <cellStyle name="Normal 47 6 6 3 3 4" xfId="21458" xr:uid="{00000000-0005-0000-0000-000000B40000}"/>
    <cellStyle name="Normal 47 6 6 3 3 4 2" xfId="43100" xr:uid="{00000000-0005-0000-0000-000001B40000}"/>
    <cellStyle name="Normal 47 6 6 3 3 5" xfId="37092" xr:uid="{00000000-0005-0000-0000-000002B40000}"/>
    <cellStyle name="Normal 47 6 6 3 4" xfId="16489" xr:uid="{00000000-0005-0000-0000-000003B40000}"/>
    <cellStyle name="Normal 47 6 6 3 4 2" xfId="28459" xr:uid="{00000000-0005-0000-0000-000004B40000}"/>
    <cellStyle name="Normal 47 6 6 3 4 2 2" xfId="50065" xr:uid="{00000000-0005-0000-0000-000005B40000}"/>
    <cellStyle name="Normal 47 6 6 3 4 3" xfId="22492" xr:uid="{00000000-0005-0000-0000-000006B40000}"/>
    <cellStyle name="Normal 47 6 6 3 4 3 2" xfId="44129" xr:uid="{00000000-0005-0000-0000-000007B40000}"/>
    <cellStyle name="Normal 47 6 6 3 4 4" xfId="38144" xr:uid="{00000000-0005-0000-0000-000008B40000}"/>
    <cellStyle name="Normal 47 6 6 3 5" xfId="25477" xr:uid="{00000000-0005-0000-0000-000009B40000}"/>
    <cellStyle name="Normal 47 6 6 3 5 2" xfId="47094" xr:uid="{00000000-0005-0000-0000-00000AB40000}"/>
    <cellStyle name="Normal 47 6 6 3 6" xfId="19510" xr:uid="{00000000-0005-0000-0000-00000BB40000}"/>
    <cellStyle name="Normal 47 6 6 3 6 2" xfId="41152" xr:uid="{00000000-0005-0000-0000-00000CB40000}"/>
    <cellStyle name="Normal 47 6 6 3 7" xfId="35138" xr:uid="{00000000-0005-0000-0000-00000DB40000}"/>
    <cellStyle name="Normal 47 6 6 4" xfId="13740" xr:uid="{00000000-0005-0000-0000-00000EB40000}"/>
    <cellStyle name="Normal 47 6 6 4 2" xfId="16826" xr:uid="{00000000-0005-0000-0000-00000FB40000}"/>
    <cellStyle name="Normal 47 6 6 4 2 2" xfId="28795" xr:uid="{00000000-0005-0000-0000-000010B40000}"/>
    <cellStyle name="Normal 47 6 6 4 2 2 2" xfId="50401" xr:uid="{00000000-0005-0000-0000-000011B40000}"/>
    <cellStyle name="Normal 47 6 6 4 2 3" xfId="22828" xr:uid="{00000000-0005-0000-0000-000012B40000}"/>
    <cellStyle name="Normal 47 6 6 4 2 3 2" xfId="44465" xr:uid="{00000000-0005-0000-0000-000013B40000}"/>
    <cellStyle name="Normal 47 6 6 4 2 4" xfId="38481" xr:uid="{00000000-0005-0000-0000-000014B40000}"/>
    <cellStyle name="Normal 47 6 6 4 3" xfId="25813" xr:uid="{00000000-0005-0000-0000-000015B40000}"/>
    <cellStyle name="Normal 47 6 6 4 3 2" xfId="47427" xr:uid="{00000000-0005-0000-0000-000016B40000}"/>
    <cellStyle name="Normal 47 6 6 4 4" xfId="19846" xr:uid="{00000000-0005-0000-0000-000017B40000}"/>
    <cellStyle name="Normal 47 6 6 4 4 2" xfId="41488" xr:uid="{00000000-0005-0000-0000-000018B40000}"/>
    <cellStyle name="Normal 47 6 6 4 5" xfId="35477" xr:uid="{00000000-0005-0000-0000-000019B40000}"/>
    <cellStyle name="Normal 47 6 6 5" xfId="14714" xr:uid="{00000000-0005-0000-0000-00001AB40000}"/>
    <cellStyle name="Normal 47 6 6 5 2" xfId="17799" xr:uid="{00000000-0005-0000-0000-00001BB40000}"/>
    <cellStyle name="Normal 47 6 6 5 2 2" xfId="29767" xr:uid="{00000000-0005-0000-0000-00001CB40000}"/>
    <cellStyle name="Normal 47 6 6 5 2 2 2" xfId="51373" xr:uid="{00000000-0005-0000-0000-00001DB40000}"/>
    <cellStyle name="Normal 47 6 6 5 2 3" xfId="23800" xr:uid="{00000000-0005-0000-0000-00001EB40000}"/>
    <cellStyle name="Normal 47 6 6 5 2 3 2" xfId="45437" xr:uid="{00000000-0005-0000-0000-00001FB40000}"/>
    <cellStyle name="Normal 47 6 6 5 2 4" xfId="39454" xr:uid="{00000000-0005-0000-0000-000020B40000}"/>
    <cellStyle name="Normal 47 6 6 5 3" xfId="26785" xr:uid="{00000000-0005-0000-0000-000021B40000}"/>
    <cellStyle name="Normal 47 6 6 5 3 2" xfId="48399" xr:uid="{00000000-0005-0000-0000-000022B40000}"/>
    <cellStyle name="Normal 47 6 6 5 4" xfId="20818" xr:uid="{00000000-0005-0000-0000-000023B40000}"/>
    <cellStyle name="Normal 47 6 6 5 4 2" xfId="42460" xr:uid="{00000000-0005-0000-0000-000024B40000}"/>
    <cellStyle name="Normal 47 6 6 5 5" xfId="36451" xr:uid="{00000000-0005-0000-0000-000025B40000}"/>
    <cellStyle name="Normal 47 6 6 6" xfId="15827" xr:uid="{00000000-0005-0000-0000-000026B40000}"/>
    <cellStyle name="Normal 47 6 6 6 2" xfId="27799" xr:uid="{00000000-0005-0000-0000-000027B40000}"/>
    <cellStyle name="Normal 47 6 6 6 2 2" xfId="49405" xr:uid="{00000000-0005-0000-0000-000028B40000}"/>
    <cellStyle name="Normal 47 6 6 6 3" xfId="21832" xr:uid="{00000000-0005-0000-0000-000029B40000}"/>
    <cellStyle name="Normal 47 6 6 6 3 2" xfId="43469" xr:uid="{00000000-0005-0000-0000-00002AB40000}"/>
    <cellStyle name="Normal 47 6 6 6 4" xfId="37482" xr:uid="{00000000-0005-0000-0000-00002BB40000}"/>
    <cellStyle name="Normal 47 6 6 7" xfId="24814" xr:uid="{00000000-0005-0000-0000-00002CB40000}"/>
    <cellStyle name="Normal 47 6 6 7 2" xfId="46434" xr:uid="{00000000-0005-0000-0000-00002DB40000}"/>
    <cellStyle name="Normal 47 6 6 8" xfId="18847" xr:uid="{00000000-0005-0000-0000-00002EB40000}"/>
    <cellStyle name="Normal 47 6 6 8 2" xfId="40489" xr:uid="{00000000-0005-0000-0000-00002FB40000}"/>
    <cellStyle name="Normal 47 6 6 9" xfId="31773" xr:uid="{00000000-0005-0000-0000-000030B40000}"/>
    <cellStyle name="Normal 47 6 7" xfId="8540" xr:uid="{00000000-0005-0000-0000-000031B40000}"/>
    <cellStyle name="Normal 47 6 7 2" xfId="13182" xr:uid="{00000000-0005-0000-0000-000032B40000}"/>
    <cellStyle name="Normal 47 6 7 2 2" xfId="14181" xr:uid="{00000000-0005-0000-0000-000033B40000}"/>
    <cellStyle name="Normal 47 6 7 2 2 2" xfId="17266" xr:uid="{00000000-0005-0000-0000-000034B40000}"/>
    <cellStyle name="Normal 47 6 7 2 2 2 2" xfId="29235" xr:uid="{00000000-0005-0000-0000-000035B40000}"/>
    <cellStyle name="Normal 47 6 7 2 2 2 2 2" xfId="50841" xr:uid="{00000000-0005-0000-0000-000036B40000}"/>
    <cellStyle name="Normal 47 6 7 2 2 2 3" xfId="23268" xr:uid="{00000000-0005-0000-0000-000037B40000}"/>
    <cellStyle name="Normal 47 6 7 2 2 2 3 2" xfId="44905" xr:uid="{00000000-0005-0000-0000-000038B40000}"/>
    <cellStyle name="Normal 47 6 7 2 2 2 4" xfId="38921" xr:uid="{00000000-0005-0000-0000-000039B40000}"/>
    <cellStyle name="Normal 47 6 7 2 2 3" xfId="26253" xr:uid="{00000000-0005-0000-0000-00003AB40000}"/>
    <cellStyle name="Normal 47 6 7 2 2 3 2" xfId="47867" xr:uid="{00000000-0005-0000-0000-00003BB40000}"/>
    <cellStyle name="Normal 47 6 7 2 2 4" xfId="20286" xr:uid="{00000000-0005-0000-0000-00003CB40000}"/>
    <cellStyle name="Normal 47 6 7 2 2 4 2" xfId="41928" xr:uid="{00000000-0005-0000-0000-00003DB40000}"/>
    <cellStyle name="Normal 47 6 7 2 2 5" xfId="35918" xr:uid="{00000000-0005-0000-0000-00003EB40000}"/>
    <cellStyle name="Normal 47 6 7 2 3" xfId="15155" xr:uid="{00000000-0005-0000-0000-00003FB40000}"/>
    <cellStyle name="Normal 47 6 7 2 3 2" xfId="18240" xr:uid="{00000000-0005-0000-0000-000040B40000}"/>
    <cellStyle name="Normal 47 6 7 2 3 2 2" xfId="30207" xr:uid="{00000000-0005-0000-0000-000041B40000}"/>
    <cellStyle name="Normal 47 6 7 2 3 2 2 2" xfId="51813" xr:uid="{00000000-0005-0000-0000-000042B40000}"/>
    <cellStyle name="Normal 47 6 7 2 3 2 3" xfId="24240" xr:uid="{00000000-0005-0000-0000-000043B40000}"/>
    <cellStyle name="Normal 47 6 7 2 3 2 3 2" xfId="45877" xr:uid="{00000000-0005-0000-0000-000044B40000}"/>
    <cellStyle name="Normal 47 6 7 2 3 2 4" xfId="39895" xr:uid="{00000000-0005-0000-0000-000045B40000}"/>
    <cellStyle name="Normal 47 6 7 2 3 3" xfId="27225" xr:uid="{00000000-0005-0000-0000-000046B40000}"/>
    <cellStyle name="Normal 47 6 7 2 3 3 2" xfId="48839" xr:uid="{00000000-0005-0000-0000-000047B40000}"/>
    <cellStyle name="Normal 47 6 7 2 3 4" xfId="21258" xr:uid="{00000000-0005-0000-0000-000048B40000}"/>
    <cellStyle name="Normal 47 6 7 2 3 4 2" xfId="42900" xr:uid="{00000000-0005-0000-0000-000049B40000}"/>
    <cellStyle name="Normal 47 6 7 2 3 5" xfId="36892" xr:uid="{00000000-0005-0000-0000-00004AB40000}"/>
    <cellStyle name="Normal 47 6 7 2 4" xfId="16289" xr:uid="{00000000-0005-0000-0000-00004BB40000}"/>
    <cellStyle name="Normal 47 6 7 2 4 2" xfId="28259" xr:uid="{00000000-0005-0000-0000-00004CB40000}"/>
    <cellStyle name="Normal 47 6 7 2 4 2 2" xfId="49865" xr:uid="{00000000-0005-0000-0000-00004DB40000}"/>
    <cellStyle name="Normal 47 6 7 2 4 3" xfId="22292" xr:uid="{00000000-0005-0000-0000-00004EB40000}"/>
    <cellStyle name="Normal 47 6 7 2 4 3 2" xfId="43929" xr:uid="{00000000-0005-0000-0000-00004FB40000}"/>
    <cellStyle name="Normal 47 6 7 2 4 4" xfId="37944" xr:uid="{00000000-0005-0000-0000-000050B40000}"/>
    <cellStyle name="Normal 47 6 7 2 5" xfId="25277" xr:uid="{00000000-0005-0000-0000-000051B40000}"/>
    <cellStyle name="Normal 47 6 7 2 5 2" xfId="46894" xr:uid="{00000000-0005-0000-0000-000052B40000}"/>
    <cellStyle name="Normal 47 6 7 2 6" xfId="19310" xr:uid="{00000000-0005-0000-0000-000053B40000}"/>
    <cellStyle name="Normal 47 6 7 2 6 2" xfId="40952" xr:uid="{00000000-0005-0000-0000-000054B40000}"/>
    <cellStyle name="Normal 47 6 7 2 7" xfId="34938" xr:uid="{00000000-0005-0000-0000-000055B40000}"/>
    <cellStyle name="Normal 47 6 7 3" xfId="13502" xr:uid="{00000000-0005-0000-0000-000056B40000}"/>
    <cellStyle name="Normal 47 6 7 3 2" xfId="14501" xr:uid="{00000000-0005-0000-0000-000057B40000}"/>
    <cellStyle name="Normal 47 6 7 3 2 2" xfId="17586" xr:uid="{00000000-0005-0000-0000-000058B40000}"/>
    <cellStyle name="Normal 47 6 7 3 2 2 2" xfId="29555" xr:uid="{00000000-0005-0000-0000-000059B40000}"/>
    <cellStyle name="Normal 47 6 7 3 2 2 2 2" xfId="51161" xr:uid="{00000000-0005-0000-0000-00005AB40000}"/>
    <cellStyle name="Normal 47 6 7 3 2 2 3" xfId="23588" xr:uid="{00000000-0005-0000-0000-00005BB40000}"/>
    <cellStyle name="Normal 47 6 7 3 2 2 3 2" xfId="45225" xr:uid="{00000000-0005-0000-0000-00005CB40000}"/>
    <cellStyle name="Normal 47 6 7 3 2 2 4" xfId="39241" xr:uid="{00000000-0005-0000-0000-00005DB40000}"/>
    <cellStyle name="Normal 47 6 7 3 2 3" xfId="26573" xr:uid="{00000000-0005-0000-0000-00005EB40000}"/>
    <cellStyle name="Normal 47 6 7 3 2 3 2" xfId="48187" xr:uid="{00000000-0005-0000-0000-00005FB40000}"/>
    <cellStyle name="Normal 47 6 7 3 2 4" xfId="20606" xr:uid="{00000000-0005-0000-0000-000060B40000}"/>
    <cellStyle name="Normal 47 6 7 3 2 4 2" xfId="42248" xr:uid="{00000000-0005-0000-0000-000061B40000}"/>
    <cellStyle name="Normal 47 6 7 3 2 5" xfId="36238" xr:uid="{00000000-0005-0000-0000-000062B40000}"/>
    <cellStyle name="Normal 47 6 7 3 3" xfId="15475" xr:uid="{00000000-0005-0000-0000-000063B40000}"/>
    <cellStyle name="Normal 47 6 7 3 3 2" xfId="18560" xr:uid="{00000000-0005-0000-0000-000064B40000}"/>
    <cellStyle name="Normal 47 6 7 3 3 2 2" xfId="30527" xr:uid="{00000000-0005-0000-0000-000065B40000}"/>
    <cellStyle name="Normal 47 6 7 3 3 2 2 2" xfId="52133" xr:uid="{00000000-0005-0000-0000-000066B40000}"/>
    <cellStyle name="Normal 47 6 7 3 3 2 3" xfId="24560" xr:uid="{00000000-0005-0000-0000-000067B40000}"/>
    <cellStyle name="Normal 47 6 7 3 3 2 3 2" xfId="46197" xr:uid="{00000000-0005-0000-0000-000068B40000}"/>
    <cellStyle name="Normal 47 6 7 3 3 2 4" xfId="40215" xr:uid="{00000000-0005-0000-0000-000069B40000}"/>
    <cellStyle name="Normal 47 6 7 3 3 3" xfId="27545" xr:uid="{00000000-0005-0000-0000-00006AB40000}"/>
    <cellStyle name="Normal 47 6 7 3 3 3 2" xfId="49159" xr:uid="{00000000-0005-0000-0000-00006BB40000}"/>
    <cellStyle name="Normal 47 6 7 3 3 4" xfId="21578" xr:uid="{00000000-0005-0000-0000-00006CB40000}"/>
    <cellStyle name="Normal 47 6 7 3 3 4 2" xfId="43220" xr:uid="{00000000-0005-0000-0000-00006DB40000}"/>
    <cellStyle name="Normal 47 6 7 3 3 5" xfId="37212" xr:uid="{00000000-0005-0000-0000-00006EB40000}"/>
    <cellStyle name="Normal 47 6 7 3 4" xfId="16609" xr:uid="{00000000-0005-0000-0000-00006FB40000}"/>
    <cellStyle name="Normal 47 6 7 3 4 2" xfId="28579" xr:uid="{00000000-0005-0000-0000-000070B40000}"/>
    <cellStyle name="Normal 47 6 7 3 4 2 2" xfId="50185" xr:uid="{00000000-0005-0000-0000-000071B40000}"/>
    <cellStyle name="Normal 47 6 7 3 4 3" xfId="22612" xr:uid="{00000000-0005-0000-0000-000072B40000}"/>
    <cellStyle name="Normal 47 6 7 3 4 3 2" xfId="44249" xr:uid="{00000000-0005-0000-0000-000073B40000}"/>
    <cellStyle name="Normal 47 6 7 3 4 4" xfId="38264" xr:uid="{00000000-0005-0000-0000-000074B40000}"/>
    <cellStyle name="Normal 47 6 7 3 5" xfId="25597" xr:uid="{00000000-0005-0000-0000-000075B40000}"/>
    <cellStyle name="Normal 47 6 7 3 5 2" xfId="47214" xr:uid="{00000000-0005-0000-0000-000076B40000}"/>
    <cellStyle name="Normal 47 6 7 3 6" xfId="19630" xr:uid="{00000000-0005-0000-0000-000077B40000}"/>
    <cellStyle name="Normal 47 6 7 3 6 2" xfId="41272" xr:uid="{00000000-0005-0000-0000-000078B40000}"/>
    <cellStyle name="Normal 47 6 7 3 7" xfId="35258" xr:uid="{00000000-0005-0000-0000-000079B40000}"/>
    <cellStyle name="Normal 47 6 7 4" xfId="13860" xr:uid="{00000000-0005-0000-0000-00007AB40000}"/>
    <cellStyle name="Normal 47 6 7 4 2" xfId="16946" xr:uid="{00000000-0005-0000-0000-00007BB40000}"/>
    <cellStyle name="Normal 47 6 7 4 2 2" xfId="28915" xr:uid="{00000000-0005-0000-0000-00007CB40000}"/>
    <cellStyle name="Normal 47 6 7 4 2 2 2" xfId="50521" xr:uid="{00000000-0005-0000-0000-00007DB40000}"/>
    <cellStyle name="Normal 47 6 7 4 2 3" xfId="22948" xr:uid="{00000000-0005-0000-0000-00007EB40000}"/>
    <cellStyle name="Normal 47 6 7 4 2 3 2" xfId="44585" xr:uid="{00000000-0005-0000-0000-00007FB40000}"/>
    <cellStyle name="Normal 47 6 7 4 2 4" xfId="38601" xr:uid="{00000000-0005-0000-0000-000080B40000}"/>
    <cellStyle name="Normal 47 6 7 4 3" xfId="25933" xr:uid="{00000000-0005-0000-0000-000081B40000}"/>
    <cellStyle name="Normal 47 6 7 4 3 2" xfId="47547" xr:uid="{00000000-0005-0000-0000-000082B40000}"/>
    <cellStyle name="Normal 47 6 7 4 4" xfId="19966" xr:uid="{00000000-0005-0000-0000-000083B40000}"/>
    <cellStyle name="Normal 47 6 7 4 4 2" xfId="41608" xr:uid="{00000000-0005-0000-0000-000084B40000}"/>
    <cellStyle name="Normal 47 6 7 4 5" xfId="35597" xr:uid="{00000000-0005-0000-0000-000085B40000}"/>
    <cellStyle name="Normal 47 6 7 5" xfId="14834" xr:uid="{00000000-0005-0000-0000-000086B40000}"/>
    <cellStyle name="Normal 47 6 7 5 2" xfId="17919" xr:uid="{00000000-0005-0000-0000-000087B40000}"/>
    <cellStyle name="Normal 47 6 7 5 2 2" xfId="29887" xr:uid="{00000000-0005-0000-0000-000088B40000}"/>
    <cellStyle name="Normal 47 6 7 5 2 2 2" xfId="51493" xr:uid="{00000000-0005-0000-0000-000089B40000}"/>
    <cellStyle name="Normal 47 6 7 5 2 3" xfId="23920" xr:uid="{00000000-0005-0000-0000-00008AB40000}"/>
    <cellStyle name="Normal 47 6 7 5 2 3 2" xfId="45557" xr:uid="{00000000-0005-0000-0000-00008BB40000}"/>
    <cellStyle name="Normal 47 6 7 5 2 4" xfId="39574" xr:uid="{00000000-0005-0000-0000-00008CB40000}"/>
    <cellStyle name="Normal 47 6 7 5 3" xfId="26905" xr:uid="{00000000-0005-0000-0000-00008DB40000}"/>
    <cellStyle name="Normal 47 6 7 5 3 2" xfId="48519" xr:uid="{00000000-0005-0000-0000-00008EB40000}"/>
    <cellStyle name="Normal 47 6 7 5 4" xfId="20938" xr:uid="{00000000-0005-0000-0000-00008FB40000}"/>
    <cellStyle name="Normal 47 6 7 5 4 2" xfId="42580" xr:uid="{00000000-0005-0000-0000-000090B40000}"/>
    <cellStyle name="Normal 47 6 7 5 5" xfId="36571" xr:uid="{00000000-0005-0000-0000-000091B40000}"/>
    <cellStyle name="Normal 47 6 7 6" xfId="15947" xr:uid="{00000000-0005-0000-0000-000092B40000}"/>
    <cellStyle name="Normal 47 6 7 6 2" xfId="27919" xr:uid="{00000000-0005-0000-0000-000093B40000}"/>
    <cellStyle name="Normal 47 6 7 6 2 2" xfId="49525" xr:uid="{00000000-0005-0000-0000-000094B40000}"/>
    <cellStyle name="Normal 47 6 7 6 3" xfId="21952" xr:uid="{00000000-0005-0000-0000-000095B40000}"/>
    <cellStyle name="Normal 47 6 7 6 3 2" xfId="43589" xr:uid="{00000000-0005-0000-0000-000096B40000}"/>
    <cellStyle name="Normal 47 6 7 6 4" xfId="37602" xr:uid="{00000000-0005-0000-0000-000097B40000}"/>
    <cellStyle name="Normal 47 6 7 7" xfId="24934" xr:uid="{00000000-0005-0000-0000-000098B40000}"/>
    <cellStyle name="Normal 47 6 7 7 2" xfId="46554" xr:uid="{00000000-0005-0000-0000-000099B40000}"/>
    <cellStyle name="Normal 47 6 7 8" xfId="18967" xr:uid="{00000000-0005-0000-0000-00009AB40000}"/>
    <cellStyle name="Normal 47 6 7 8 2" xfId="40609" xr:uid="{00000000-0005-0000-0000-00009BB40000}"/>
    <cellStyle name="Normal 47 6 7 9" xfId="32008" xr:uid="{00000000-0005-0000-0000-00009CB40000}"/>
    <cellStyle name="Normal 47 6 8" xfId="12924" xr:uid="{00000000-0005-0000-0000-00009DB40000}"/>
    <cellStyle name="Normal 47 6 8 2" xfId="13923" xr:uid="{00000000-0005-0000-0000-00009EB40000}"/>
    <cellStyle name="Normal 47 6 8 2 2" xfId="17008" xr:uid="{00000000-0005-0000-0000-00009FB40000}"/>
    <cellStyle name="Normal 47 6 8 2 2 2" xfId="28977" xr:uid="{00000000-0005-0000-0000-0000A0B40000}"/>
    <cellStyle name="Normal 47 6 8 2 2 2 2" xfId="50583" xr:uid="{00000000-0005-0000-0000-0000A1B40000}"/>
    <cellStyle name="Normal 47 6 8 2 2 3" xfId="23010" xr:uid="{00000000-0005-0000-0000-0000A2B40000}"/>
    <cellStyle name="Normal 47 6 8 2 2 3 2" xfId="44647" xr:uid="{00000000-0005-0000-0000-0000A3B40000}"/>
    <cellStyle name="Normal 47 6 8 2 2 4" xfId="38663" xr:uid="{00000000-0005-0000-0000-0000A4B40000}"/>
    <cellStyle name="Normal 47 6 8 2 3" xfId="25995" xr:uid="{00000000-0005-0000-0000-0000A5B40000}"/>
    <cellStyle name="Normal 47 6 8 2 3 2" xfId="47609" xr:uid="{00000000-0005-0000-0000-0000A6B40000}"/>
    <cellStyle name="Normal 47 6 8 2 4" xfId="20028" xr:uid="{00000000-0005-0000-0000-0000A7B40000}"/>
    <cellStyle name="Normal 47 6 8 2 4 2" xfId="41670" xr:uid="{00000000-0005-0000-0000-0000A8B40000}"/>
    <cellStyle name="Normal 47 6 8 2 5" xfId="35660" xr:uid="{00000000-0005-0000-0000-0000A9B40000}"/>
    <cellStyle name="Normal 47 6 8 3" xfId="14897" xr:uid="{00000000-0005-0000-0000-0000AAB40000}"/>
    <cellStyle name="Normal 47 6 8 3 2" xfId="17982" xr:uid="{00000000-0005-0000-0000-0000ABB40000}"/>
    <cellStyle name="Normal 47 6 8 3 2 2" xfId="29949" xr:uid="{00000000-0005-0000-0000-0000ACB40000}"/>
    <cellStyle name="Normal 47 6 8 3 2 2 2" xfId="51555" xr:uid="{00000000-0005-0000-0000-0000ADB40000}"/>
    <cellStyle name="Normal 47 6 8 3 2 3" xfId="23982" xr:uid="{00000000-0005-0000-0000-0000AEB40000}"/>
    <cellStyle name="Normal 47 6 8 3 2 3 2" xfId="45619" xr:uid="{00000000-0005-0000-0000-0000AFB40000}"/>
    <cellStyle name="Normal 47 6 8 3 2 4" xfId="39637" xr:uid="{00000000-0005-0000-0000-0000B0B40000}"/>
    <cellStyle name="Normal 47 6 8 3 3" xfId="26967" xr:uid="{00000000-0005-0000-0000-0000B1B40000}"/>
    <cellStyle name="Normal 47 6 8 3 3 2" xfId="48581" xr:uid="{00000000-0005-0000-0000-0000B2B40000}"/>
    <cellStyle name="Normal 47 6 8 3 4" xfId="21000" xr:uid="{00000000-0005-0000-0000-0000B3B40000}"/>
    <cellStyle name="Normal 47 6 8 3 4 2" xfId="42642" xr:uid="{00000000-0005-0000-0000-0000B4B40000}"/>
    <cellStyle name="Normal 47 6 8 3 5" xfId="36634" xr:uid="{00000000-0005-0000-0000-0000B5B40000}"/>
    <cellStyle name="Normal 47 6 8 4" xfId="16031" xr:uid="{00000000-0005-0000-0000-0000B6B40000}"/>
    <cellStyle name="Normal 47 6 8 4 2" xfId="28001" xr:uid="{00000000-0005-0000-0000-0000B7B40000}"/>
    <cellStyle name="Normal 47 6 8 4 2 2" xfId="49607" xr:uid="{00000000-0005-0000-0000-0000B8B40000}"/>
    <cellStyle name="Normal 47 6 8 4 3" xfId="22034" xr:uid="{00000000-0005-0000-0000-0000B9B40000}"/>
    <cellStyle name="Normal 47 6 8 4 3 2" xfId="43671" xr:uid="{00000000-0005-0000-0000-0000BAB40000}"/>
    <cellStyle name="Normal 47 6 8 4 4" xfId="37686" xr:uid="{00000000-0005-0000-0000-0000BBB40000}"/>
    <cellStyle name="Normal 47 6 8 5" xfId="25019" xr:uid="{00000000-0005-0000-0000-0000BCB40000}"/>
    <cellStyle name="Normal 47 6 8 5 2" xfId="46636" xr:uid="{00000000-0005-0000-0000-0000BDB40000}"/>
    <cellStyle name="Normal 47 6 8 6" xfId="19052" xr:uid="{00000000-0005-0000-0000-0000BEB40000}"/>
    <cellStyle name="Normal 47 6 8 6 2" xfId="40694" xr:uid="{00000000-0005-0000-0000-0000BFB40000}"/>
    <cellStyle name="Normal 47 6 8 7" xfId="34680" xr:uid="{00000000-0005-0000-0000-0000C0B40000}"/>
    <cellStyle name="Normal 47 6 9" xfId="13244" xr:uid="{00000000-0005-0000-0000-0000C1B40000}"/>
    <cellStyle name="Normal 47 6 9 2" xfId="14243" xr:uid="{00000000-0005-0000-0000-0000C2B40000}"/>
    <cellStyle name="Normal 47 6 9 2 2" xfId="17328" xr:uid="{00000000-0005-0000-0000-0000C3B40000}"/>
    <cellStyle name="Normal 47 6 9 2 2 2" xfId="29297" xr:uid="{00000000-0005-0000-0000-0000C4B40000}"/>
    <cellStyle name="Normal 47 6 9 2 2 2 2" xfId="50903" xr:uid="{00000000-0005-0000-0000-0000C5B40000}"/>
    <cellStyle name="Normal 47 6 9 2 2 3" xfId="23330" xr:uid="{00000000-0005-0000-0000-0000C6B40000}"/>
    <cellStyle name="Normal 47 6 9 2 2 3 2" xfId="44967" xr:uid="{00000000-0005-0000-0000-0000C7B40000}"/>
    <cellStyle name="Normal 47 6 9 2 2 4" xfId="38983" xr:uid="{00000000-0005-0000-0000-0000C8B40000}"/>
    <cellStyle name="Normal 47 6 9 2 3" xfId="26315" xr:uid="{00000000-0005-0000-0000-0000C9B40000}"/>
    <cellStyle name="Normal 47 6 9 2 3 2" xfId="47929" xr:uid="{00000000-0005-0000-0000-0000CAB40000}"/>
    <cellStyle name="Normal 47 6 9 2 4" xfId="20348" xr:uid="{00000000-0005-0000-0000-0000CBB40000}"/>
    <cellStyle name="Normal 47 6 9 2 4 2" xfId="41990" xr:uid="{00000000-0005-0000-0000-0000CCB40000}"/>
    <cellStyle name="Normal 47 6 9 2 5" xfId="35980" xr:uid="{00000000-0005-0000-0000-0000CDB40000}"/>
    <cellStyle name="Normal 47 6 9 3" xfId="15217" xr:uid="{00000000-0005-0000-0000-0000CEB40000}"/>
    <cellStyle name="Normal 47 6 9 3 2" xfId="18302" xr:uid="{00000000-0005-0000-0000-0000CFB40000}"/>
    <cellStyle name="Normal 47 6 9 3 2 2" xfId="30269" xr:uid="{00000000-0005-0000-0000-0000D0B40000}"/>
    <cellStyle name="Normal 47 6 9 3 2 2 2" xfId="51875" xr:uid="{00000000-0005-0000-0000-0000D1B40000}"/>
    <cellStyle name="Normal 47 6 9 3 2 3" xfId="24302" xr:uid="{00000000-0005-0000-0000-0000D2B40000}"/>
    <cellStyle name="Normal 47 6 9 3 2 3 2" xfId="45939" xr:uid="{00000000-0005-0000-0000-0000D3B40000}"/>
    <cellStyle name="Normal 47 6 9 3 2 4" xfId="39957" xr:uid="{00000000-0005-0000-0000-0000D4B40000}"/>
    <cellStyle name="Normal 47 6 9 3 3" xfId="27287" xr:uid="{00000000-0005-0000-0000-0000D5B40000}"/>
    <cellStyle name="Normal 47 6 9 3 3 2" xfId="48901" xr:uid="{00000000-0005-0000-0000-0000D6B40000}"/>
    <cellStyle name="Normal 47 6 9 3 4" xfId="21320" xr:uid="{00000000-0005-0000-0000-0000D7B40000}"/>
    <cellStyle name="Normal 47 6 9 3 4 2" xfId="42962" xr:uid="{00000000-0005-0000-0000-0000D8B40000}"/>
    <cellStyle name="Normal 47 6 9 3 5" xfId="36954" xr:uid="{00000000-0005-0000-0000-0000D9B40000}"/>
    <cellStyle name="Normal 47 6 9 4" xfId="16351" xr:uid="{00000000-0005-0000-0000-0000DAB40000}"/>
    <cellStyle name="Normal 47 6 9 4 2" xfId="28321" xr:uid="{00000000-0005-0000-0000-0000DBB40000}"/>
    <cellStyle name="Normal 47 6 9 4 2 2" xfId="49927" xr:uid="{00000000-0005-0000-0000-0000DCB40000}"/>
    <cellStyle name="Normal 47 6 9 4 3" xfId="22354" xr:uid="{00000000-0005-0000-0000-0000DDB40000}"/>
    <cellStyle name="Normal 47 6 9 4 3 2" xfId="43991" xr:uid="{00000000-0005-0000-0000-0000DEB40000}"/>
    <cellStyle name="Normal 47 6 9 4 4" xfId="38006" xr:uid="{00000000-0005-0000-0000-0000DFB40000}"/>
    <cellStyle name="Normal 47 6 9 5" xfId="25339" xr:uid="{00000000-0005-0000-0000-0000E0B40000}"/>
    <cellStyle name="Normal 47 6 9 5 2" xfId="46956" xr:uid="{00000000-0005-0000-0000-0000E1B40000}"/>
    <cellStyle name="Normal 47 6 9 6" xfId="19372" xr:uid="{00000000-0005-0000-0000-0000E2B40000}"/>
    <cellStyle name="Normal 47 6 9 6 2" xfId="41014" xr:uid="{00000000-0005-0000-0000-0000E3B40000}"/>
    <cellStyle name="Normal 47 6 9 7" xfId="35000" xr:uid="{00000000-0005-0000-0000-0000E4B40000}"/>
    <cellStyle name="Normal 47 7" xfId="5757" xr:uid="{00000000-0005-0000-0000-0000E5B40000}"/>
    <cellStyle name="Normal 47 7 10" xfId="13602" xr:uid="{00000000-0005-0000-0000-0000E6B40000}"/>
    <cellStyle name="Normal 47 7 10 2" xfId="16688" xr:uid="{00000000-0005-0000-0000-0000E7B40000}"/>
    <cellStyle name="Normal 47 7 10 2 2" xfId="28658" xr:uid="{00000000-0005-0000-0000-0000E8B40000}"/>
    <cellStyle name="Normal 47 7 10 2 2 2" xfId="50264" xr:uid="{00000000-0005-0000-0000-0000E9B40000}"/>
    <cellStyle name="Normal 47 7 10 2 3" xfId="22691" xr:uid="{00000000-0005-0000-0000-0000EAB40000}"/>
    <cellStyle name="Normal 47 7 10 2 3 2" xfId="44328" xr:uid="{00000000-0005-0000-0000-0000EBB40000}"/>
    <cellStyle name="Normal 47 7 10 2 4" xfId="38343" xr:uid="{00000000-0005-0000-0000-0000ECB40000}"/>
    <cellStyle name="Normal 47 7 10 3" xfId="25676" xr:uid="{00000000-0005-0000-0000-0000EDB40000}"/>
    <cellStyle name="Normal 47 7 10 3 2" xfId="47290" xr:uid="{00000000-0005-0000-0000-0000EEB40000}"/>
    <cellStyle name="Normal 47 7 10 4" xfId="19709" xr:uid="{00000000-0005-0000-0000-0000EFB40000}"/>
    <cellStyle name="Normal 47 7 10 4 2" xfId="41351" xr:uid="{00000000-0005-0000-0000-0000F0B40000}"/>
    <cellStyle name="Normal 47 7 10 5" xfId="35339" xr:uid="{00000000-0005-0000-0000-0000F1B40000}"/>
    <cellStyle name="Normal 47 7 11" xfId="14577" xr:uid="{00000000-0005-0000-0000-0000F2B40000}"/>
    <cellStyle name="Normal 47 7 11 2" xfId="17662" xr:uid="{00000000-0005-0000-0000-0000F3B40000}"/>
    <cellStyle name="Normal 47 7 11 2 2" xfId="29630" xr:uid="{00000000-0005-0000-0000-0000F4B40000}"/>
    <cellStyle name="Normal 47 7 11 2 2 2" xfId="51236" xr:uid="{00000000-0005-0000-0000-0000F5B40000}"/>
    <cellStyle name="Normal 47 7 11 2 3" xfId="23663" xr:uid="{00000000-0005-0000-0000-0000F6B40000}"/>
    <cellStyle name="Normal 47 7 11 2 3 2" xfId="45300" xr:uid="{00000000-0005-0000-0000-0000F7B40000}"/>
    <cellStyle name="Normal 47 7 11 2 4" xfId="39317" xr:uid="{00000000-0005-0000-0000-0000F8B40000}"/>
    <cellStyle name="Normal 47 7 11 3" xfId="26648" xr:uid="{00000000-0005-0000-0000-0000F9B40000}"/>
    <cellStyle name="Normal 47 7 11 3 2" xfId="48262" xr:uid="{00000000-0005-0000-0000-0000FAB40000}"/>
    <cellStyle name="Normal 47 7 11 4" xfId="20681" xr:uid="{00000000-0005-0000-0000-0000FBB40000}"/>
    <cellStyle name="Normal 47 7 11 4 2" xfId="42323" xr:uid="{00000000-0005-0000-0000-0000FCB40000}"/>
    <cellStyle name="Normal 47 7 11 5" xfId="36314" xr:uid="{00000000-0005-0000-0000-0000FDB40000}"/>
    <cellStyle name="Normal 47 7 12" xfId="15690" xr:uid="{00000000-0005-0000-0000-0000FEB40000}"/>
    <cellStyle name="Normal 47 7 12 2" xfId="27662" xr:uid="{00000000-0005-0000-0000-0000FFB40000}"/>
    <cellStyle name="Normal 47 7 12 2 2" xfId="49268" xr:uid="{00000000-0005-0000-0000-000000B50000}"/>
    <cellStyle name="Normal 47 7 12 3" xfId="21695" xr:uid="{00000000-0005-0000-0000-000001B50000}"/>
    <cellStyle name="Normal 47 7 12 3 2" xfId="43332" xr:uid="{00000000-0005-0000-0000-000002B50000}"/>
    <cellStyle name="Normal 47 7 12 4" xfId="37345" xr:uid="{00000000-0005-0000-0000-000003B50000}"/>
    <cellStyle name="Normal 47 7 13" xfId="24677" xr:uid="{00000000-0005-0000-0000-000004B50000}"/>
    <cellStyle name="Normal 47 7 13 2" xfId="46297" xr:uid="{00000000-0005-0000-0000-000005B50000}"/>
    <cellStyle name="Normal 47 7 14" xfId="18710" xr:uid="{00000000-0005-0000-0000-000006B50000}"/>
    <cellStyle name="Normal 47 7 14 2" xfId="40352" xr:uid="{00000000-0005-0000-0000-000007B50000}"/>
    <cellStyle name="Normal 47 7 15" xfId="31275" xr:uid="{00000000-0005-0000-0000-000008B50000}"/>
    <cellStyle name="Normal 47 7 2" xfId="7324" xr:uid="{00000000-0005-0000-0000-000009B50000}"/>
    <cellStyle name="Normal 47 7 2 2" xfId="13014" xr:uid="{00000000-0005-0000-0000-00000AB50000}"/>
    <cellStyle name="Normal 47 7 2 2 2" xfId="14013" xr:uid="{00000000-0005-0000-0000-00000BB50000}"/>
    <cellStyle name="Normal 47 7 2 2 2 2" xfId="17098" xr:uid="{00000000-0005-0000-0000-00000CB50000}"/>
    <cellStyle name="Normal 47 7 2 2 2 2 2" xfId="29067" xr:uid="{00000000-0005-0000-0000-00000DB50000}"/>
    <cellStyle name="Normal 47 7 2 2 2 2 2 2" xfId="50673" xr:uid="{00000000-0005-0000-0000-00000EB50000}"/>
    <cellStyle name="Normal 47 7 2 2 2 2 3" xfId="23100" xr:uid="{00000000-0005-0000-0000-00000FB50000}"/>
    <cellStyle name="Normal 47 7 2 2 2 2 3 2" xfId="44737" xr:uid="{00000000-0005-0000-0000-000010B50000}"/>
    <cellStyle name="Normal 47 7 2 2 2 2 4" xfId="38753" xr:uid="{00000000-0005-0000-0000-000011B50000}"/>
    <cellStyle name="Normal 47 7 2 2 2 3" xfId="26085" xr:uid="{00000000-0005-0000-0000-000012B50000}"/>
    <cellStyle name="Normal 47 7 2 2 2 3 2" xfId="47699" xr:uid="{00000000-0005-0000-0000-000013B50000}"/>
    <cellStyle name="Normal 47 7 2 2 2 4" xfId="20118" xr:uid="{00000000-0005-0000-0000-000014B50000}"/>
    <cellStyle name="Normal 47 7 2 2 2 4 2" xfId="41760" xr:uid="{00000000-0005-0000-0000-000015B50000}"/>
    <cellStyle name="Normal 47 7 2 2 2 5" xfId="35750" xr:uid="{00000000-0005-0000-0000-000016B50000}"/>
    <cellStyle name="Normal 47 7 2 2 3" xfId="14987" xr:uid="{00000000-0005-0000-0000-000017B50000}"/>
    <cellStyle name="Normal 47 7 2 2 3 2" xfId="18072" xr:uid="{00000000-0005-0000-0000-000018B50000}"/>
    <cellStyle name="Normal 47 7 2 2 3 2 2" xfId="30039" xr:uid="{00000000-0005-0000-0000-000019B50000}"/>
    <cellStyle name="Normal 47 7 2 2 3 2 2 2" xfId="51645" xr:uid="{00000000-0005-0000-0000-00001AB50000}"/>
    <cellStyle name="Normal 47 7 2 2 3 2 3" xfId="24072" xr:uid="{00000000-0005-0000-0000-00001BB50000}"/>
    <cellStyle name="Normal 47 7 2 2 3 2 3 2" xfId="45709" xr:uid="{00000000-0005-0000-0000-00001CB50000}"/>
    <cellStyle name="Normal 47 7 2 2 3 2 4" xfId="39727" xr:uid="{00000000-0005-0000-0000-00001DB50000}"/>
    <cellStyle name="Normal 47 7 2 2 3 3" xfId="27057" xr:uid="{00000000-0005-0000-0000-00001EB50000}"/>
    <cellStyle name="Normal 47 7 2 2 3 3 2" xfId="48671" xr:uid="{00000000-0005-0000-0000-00001FB50000}"/>
    <cellStyle name="Normal 47 7 2 2 3 4" xfId="21090" xr:uid="{00000000-0005-0000-0000-000020B50000}"/>
    <cellStyle name="Normal 47 7 2 2 3 4 2" xfId="42732" xr:uid="{00000000-0005-0000-0000-000021B50000}"/>
    <cellStyle name="Normal 47 7 2 2 3 5" xfId="36724" xr:uid="{00000000-0005-0000-0000-000022B50000}"/>
    <cellStyle name="Normal 47 7 2 2 4" xfId="16121" xr:uid="{00000000-0005-0000-0000-000023B50000}"/>
    <cellStyle name="Normal 47 7 2 2 4 2" xfId="28091" xr:uid="{00000000-0005-0000-0000-000024B50000}"/>
    <cellStyle name="Normal 47 7 2 2 4 2 2" xfId="49697" xr:uid="{00000000-0005-0000-0000-000025B50000}"/>
    <cellStyle name="Normal 47 7 2 2 4 3" xfId="22124" xr:uid="{00000000-0005-0000-0000-000026B50000}"/>
    <cellStyle name="Normal 47 7 2 2 4 3 2" xfId="43761" xr:uid="{00000000-0005-0000-0000-000027B50000}"/>
    <cellStyle name="Normal 47 7 2 2 4 4" xfId="37776" xr:uid="{00000000-0005-0000-0000-000028B50000}"/>
    <cellStyle name="Normal 47 7 2 2 5" xfId="25109" xr:uid="{00000000-0005-0000-0000-000029B50000}"/>
    <cellStyle name="Normal 47 7 2 2 5 2" xfId="46726" xr:uid="{00000000-0005-0000-0000-00002AB50000}"/>
    <cellStyle name="Normal 47 7 2 2 6" xfId="19142" xr:uid="{00000000-0005-0000-0000-00002BB50000}"/>
    <cellStyle name="Normal 47 7 2 2 6 2" xfId="40784" xr:uid="{00000000-0005-0000-0000-00002CB50000}"/>
    <cellStyle name="Normal 47 7 2 2 7" xfId="34770" xr:uid="{00000000-0005-0000-0000-00002DB50000}"/>
    <cellStyle name="Normal 47 7 2 3" xfId="13334" xr:uid="{00000000-0005-0000-0000-00002EB50000}"/>
    <cellStyle name="Normal 47 7 2 3 2" xfId="14333" xr:uid="{00000000-0005-0000-0000-00002FB50000}"/>
    <cellStyle name="Normal 47 7 2 3 2 2" xfId="17418" xr:uid="{00000000-0005-0000-0000-000030B50000}"/>
    <cellStyle name="Normal 47 7 2 3 2 2 2" xfId="29387" xr:uid="{00000000-0005-0000-0000-000031B50000}"/>
    <cellStyle name="Normal 47 7 2 3 2 2 2 2" xfId="50993" xr:uid="{00000000-0005-0000-0000-000032B50000}"/>
    <cellStyle name="Normal 47 7 2 3 2 2 3" xfId="23420" xr:uid="{00000000-0005-0000-0000-000033B50000}"/>
    <cellStyle name="Normal 47 7 2 3 2 2 3 2" xfId="45057" xr:uid="{00000000-0005-0000-0000-000034B50000}"/>
    <cellStyle name="Normal 47 7 2 3 2 2 4" xfId="39073" xr:uid="{00000000-0005-0000-0000-000035B50000}"/>
    <cellStyle name="Normal 47 7 2 3 2 3" xfId="26405" xr:uid="{00000000-0005-0000-0000-000036B50000}"/>
    <cellStyle name="Normal 47 7 2 3 2 3 2" xfId="48019" xr:uid="{00000000-0005-0000-0000-000037B50000}"/>
    <cellStyle name="Normal 47 7 2 3 2 4" xfId="20438" xr:uid="{00000000-0005-0000-0000-000038B50000}"/>
    <cellStyle name="Normal 47 7 2 3 2 4 2" xfId="42080" xr:uid="{00000000-0005-0000-0000-000039B50000}"/>
    <cellStyle name="Normal 47 7 2 3 2 5" xfId="36070" xr:uid="{00000000-0005-0000-0000-00003AB50000}"/>
    <cellStyle name="Normal 47 7 2 3 3" xfId="15307" xr:uid="{00000000-0005-0000-0000-00003BB50000}"/>
    <cellStyle name="Normal 47 7 2 3 3 2" xfId="18392" xr:uid="{00000000-0005-0000-0000-00003CB50000}"/>
    <cellStyle name="Normal 47 7 2 3 3 2 2" xfId="30359" xr:uid="{00000000-0005-0000-0000-00003DB50000}"/>
    <cellStyle name="Normal 47 7 2 3 3 2 2 2" xfId="51965" xr:uid="{00000000-0005-0000-0000-00003EB50000}"/>
    <cellStyle name="Normal 47 7 2 3 3 2 3" xfId="24392" xr:uid="{00000000-0005-0000-0000-00003FB50000}"/>
    <cellStyle name="Normal 47 7 2 3 3 2 3 2" xfId="46029" xr:uid="{00000000-0005-0000-0000-000040B50000}"/>
    <cellStyle name="Normal 47 7 2 3 3 2 4" xfId="40047" xr:uid="{00000000-0005-0000-0000-000041B50000}"/>
    <cellStyle name="Normal 47 7 2 3 3 3" xfId="27377" xr:uid="{00000000-0005-0000-0000-000042B50000}"/>
    <cellStyle name="Normal 47 7 2 3 3 3 2" xfId="48991" xr:uid="{00000000-0005-0000-0000-000043B50000}"/>
    <cellStyle name="Normal 47 7 2 3 3 4" xfId="21410" xr:uid="{00000000-0005-0000-0000-000044B50000}"/>
    <cellStyle name="Normal 47 7 2 3 3 4 2" xfId="43052" xr:uid="{00000000-0005-0000-0000-000045B50000}"/>
    <cellStyle name="Normal 47 7 2 3 3 5" xfId="37044" xr:uid="{00000000-0005-0000-0000-000046B50000}"/>
    <cellStyle name="Normal 47 7 2 3 4" xfId="16441" xr:uid="{00000000-0005-0000-0000-000047B50000}"/>
    <cellStyle name="Normal 47 7 2 3 4 2" xfId="28411" xr:uid="{00000000-0005-0000-0000-000048B50000}"/>
    <cellStyle name="Normal 47 7 2 3 4 2 2" xfId="50017" xr:uid="{00000000-0005-0000-0000-000049B50000}"/>
    <cellStyle name="Normal 47 7 2 3 4 3" xfId="22444" xr:uid="{00000000-0005-0000-0000-00004AB50000}"/>
    <cellStyle name="Normal 47 7 2 3 4 3 2" xfId="44081" xr:uid="{00000000-0005-0000-0000-00004BB50000}"/>
    <cellStyle name="Normal 47 7 2 3 4 4" xfId="38096" xr:uid="{00000000-0005-0000-0000-00004CB50000}"/>
    <cellStyle name="Normal 47 7 2 3 5" xfId="25429" xr:uid="{00000000-0005-0000-0000-00004DB50000}"/>
    <cellStyle name="Normal 47 7 2 3 5 2" xfId="47046" xr:uid="{00000000-0005-0000-0000-00004EB50000}"/>
    <cellStyle name="Normal 47 7 2 3 6" xfId="19462" xr:uid="{00000000-0005-0000-0000-00004FB50000}"/>
    <cellStyle name="Normal 47 7 2 3 6 2" xfId="41104" xr:uid="{00000000-0005-0000-0000-000050B50000}"/>
    <cellStyle name="Normal 47 7 2 3 7" xfId="35090" xr:uid="{00000000-0005-0000-0000-000051B50000}"/>
    <cellStyle name="Normal 47 7 2 4" xfId="13692" xr:uid="{00000000-0005-0000-0000-000052B50000}"/>
    <cellStyle name="Normal 47 7 2 4 2" xfId="16778" xr:uid="{00000000-0005-0000-0000-000053B50000}"/>
    <cellStyle name="Normal 47 7 2 4 2 2" xfId="28747" xr:uid="{00000000-0005-0000-0000-000054B50000}"/>
    <cellStyle name="Normal 47 7 2 4 2 2 2" xfId="50353" xr:uid="{00000000-0005-0000-0000-000055B50000}"/>
    <cellStyle name="Normal 47 7 2 4 2 3" xfId="22780" xr:uid="{00000000-0005-0000-0000-000056B50000}"/>
    <cellStyle name="Normal 47 7 2 4 2 3 2" xfId="44417" xr:uid="{00000000-0005-0000-0000-000057B50000}"/>
    <cellStyle name="Normal 47 7 2 4 2 4" xfId="38433" xr:uid="{00000000-0005-0000-0000-000058B50000}"/>
    <cellStyle name="Normal 47 7 2 4 3" xfId="25765" xr:uid="{00000000-0005-0000-0000-000059B50000}"/>
    <cellStyle name="Normal 47 7 2 4 3 2" xfId="47379" xr:uid="{00000000-0005-0000-0000-00005AB50000}"/>
    <cellStyle name="Normal 47 7 2 4 4" xfId="19798" xr:uid="{00000000-0005-0000-0000-00005BB50000}"/>
    <cellStyle name="Normal 47 7 2 4 4 2" xfId="41440" xr:uid="{00000000-0005-0000-0000-00005CB50000}"/>
    <cellStyle name="Normal 47 7 2 4 5" xfId="35429" xr:uid="{00000000-0005-0000-0000-00005DB50000}"/>
    <cellStyle name="Normal 47 7 2 5" xfId="14666" xr:uid="{00000000-0005-0000-0000-00005EB50000}"/>
    <cellStyle name="Normal 47 7 2 5 2" xfId="17751" xr:uid="{00000000-0005-0000-0000-00005FB50000}"/>
    <cellStyle name="Normal 47 7 2 5 2 2" xfId="29719" xr:uid="{00000000-0005-0000-0000-000060B50000}"/>
    <cellStyle name="Normal 47 7 2 5 2 2 2" xfId="51325" xr:uid="{00000000-0005-0000-0000-000061B50000}"/>
    <cellStyle name="Normal 47 7 2 5 2 3" xfId="23752" xr:uid="{00000000-0005-0000-0000-000062B50000}"/>
    <cellStyle name="Normal 47 7 2 5 2 3 2" xfId="45389" xr:uid="{00000000-0005-0000-0000-000063B50000}"/>
    <cellStyle name="Normal 47 7 2 5 2 4" xfId="39406" xr:uid="{00000000-0005-0000-0000-000064B50000}"/>
    <cellStyle name="Normal 47 7 2 5 3" xfId="26737" xr:uid="{00000000-0005-0000-0000-000065B50000}"/>
    <cellStyle name="Normal 47 7 2 5 3 2" xfId="48351" xr:uid="{00000000-0005-0000-0000-000066B50000}"/>
    <cellStyle name="Normal 47 7 2 5 4" xfId="20770" xr:uid="{00000000-0005-0000-0000-000067B50000}"/>
    <cellStyle name="Normal 47 7 2 5 4 2" xfId="42412" xr:uid="{00000000-0005-0000-0000-000068B50000}"/>
    <cellStyle name="Normal 47 7 2 5 5" xfId="36403" xr:uid="{00000000-0005-0000-0000-000069B50000}"/>
    <cellStyle name="Normal 47 7 2 6" xfId="15779" xr:uid="{00000000-0005-0000-0000-00006AB50000}"/>
    <cellStyle name="Normal 47 7 2 6 2" xfId="27751" xr:uid="{00000000-0005-0000-0000-00006BB50000}"/>
    <cellStyle name="Normal 47 7 2 6 2 2" xfId="49357" xr:uid="{00000000-0005-0000-0000-00006CB50000}"/>
    <cellStyle name="Normal 47 7 2 6 3" xfId="21784" xr:uid="{00000000-0005-0000-0000-00006DB50000}"/>
    <cellStyle name="Normal 47 7 2 6 3 2" xfId="43421" xr:uid="{00000000-0005-0000-0000-00006EB50000}"/>
    <cellStyle name="Normal 47 7 2 6 4" xfId="37434" xr:uid="{00000000-0005-0000-0000-00006FB50000}"/>
    <cellStyle name="Normal 47 7 2 7" xfId="24766" xr:uid="{00000000-0005-0000-0000-000070B50000}"/>
    <cellStyle name="Normal 47 7 2 7 2" xfId="46386" xr:uid="{00000000-0005-0000-0000-000071B50000}"/>
    <cellStyle name="Normal 47 7 2 8" xfId="18799" xr:uid="{00000000-0005-0000-0000-000072B50000}"/>
    <cellStyle name="Normal 47 7 2 8 2" xfId="40441" xr:uid="{00000000-0005-0000-0000-000073B50000}"/>
    <cellStyle name="Normal 47 7 2 9" xfId="31612" xr:uid="{00000000-0005-0000-0000-000074B50000}"/>
    <cellStyle name="Normal 47 7 3" xfId="7027" xr:uid="{00000000-0005-0000-0000-000075B50000}"/>
    <cellStyle name="Normal 47 7 3 2" xfId="12970" xr:uid="{00000000-0005-0000-0000-000076B50000}"/>
    <cellStyle name="Normal 47 7 3 2 2" xfId="13969" xr:uid="{00000000-0005-0000-0000-000077B50000}"/>
    <cellStyle name="Normal 47 7 3 2 2 2" xfId="17054" xr:uid="{00000000-0005-0000-0000-000078B50000}"/>
    <cellStyle name="Normal 47 7 3 2 2 2 2" xfId="29023" xr:uid="{00000000-0005-0000-0000-000079B50000}"/>
    <cellStyle name="Normal 47 7 3 2 2 2 2 2" xfId="50629" xr:uid="{00000000-0005-0000-0000-00007AB50000}"/>
    <cellStyle name="Normal 47 7 3 2 2 2 3" xfId="23056" xr:uid="{00000000-0005-0000-0000-00007BB50000}"/>
    <cellStyle name="Normal 47 7 3 2 2 2 3 2" xfId="44693" xr:uid="{00000000-0005-0000-0000-00007CB50000}"/>
    <cellStyle name="Normal 47 7 3 2 2 2 4" xfId="38709" xr:uid="{00000000-0005-0000-0000-00007DB50000}"/>
    <cellStyle name="Normal 47 7 3 2 2 3" xfId="26041" xr:uid="{00000000-0005-0000-0000-00007EB50000}"/>
    <cellStyle name="Normal 47 7 3 2 2 3 2" xfId="47655" xr:uid="{00000000-0005-0000-0000-00007FB50000}"/>
    <cellStyle name="Normal 47 7 3 2 2 4" xfId="20074" xr:uid="{00000000-0005-0000-0000-000080B50000}"/>
    <cellStyle name="Normal 47 7 3 2 2 4 2" xfId="41716" xr:uid="{00000000-0005-0000-0000-000081B50000}"/>
    <cellStyle name="Normal 47 7 3 2 2 5" xfId="35706" xr:uid="{00000000-0005-0000-0000-000082B50000}"/>
    <cellStyle name="Normal 47 7 3 2 3" xfId="14943" xr:uid="{00000000-0005-0000-0000-000083B50000}"/>
    <cellStyle name="Normal 47 7 3 2 3 2" xfId="18028" xr:uid="{00000000-0005-0000-0000-000084B50000}"/>
    <cellStyle name="Normal 47 7 3 2 3 2 2" xfId="29995" xr:uid="{00000000-0005-0000-0000-000085B50000}"/>
    <cellStyle name="Normal 47 7 3 2 3 2 2 2" xfId="51601" xr:uid="{00000000-0005-0000-0000-000086B50000}"/>
    <cellStyle name="Normal 47 7 3 2 3 2 3" xfId="24028" xr:uid="{00000000-0005-0000-0000-000087B50000}"/>
    <cellStyle name="Normal 47 7 3 2 3 2 3 2" xfId="45665" xr:uid="{00000000-0005-0000-0000-000088B50000}"/>
    <cellStyle name="Normal 47 7 3 2 3 2 4" xfId="39683" xr:uid="{00000000-0005-0000-0000-000089B50000}"/>
    <cellStyle name="Normal 47 7 3 2 3 3" xfId="27013" xr:uid="{00000000-0005-0000-0000-00008AB50000}"/>
    <cellStyle name="Normal 47 7 3 2 3 3 2" xfId="48627" xr:uid="{00000000-0005-0000-0000-00008BB50000}"/>
    <cellStyle name="Normal 47 7 3 2 3 4" xfId="21046" xr:uid="{00000000-0005-0000-0000-00008CB50000}"/>
    <cellStyle name="Normal 47 7 3 2 3 4 2" xfId="42688" xr:uid="{00000000-0005-0000-0000-00008DB50000}"/>
    <cellStyle name="Normal 47 7 3 2 3 5" xfId="36680" xr:uid="{00000000-0005-0000-0000-00008EB50000}"/>
    <cellStyle name="Normal 47 7 3 2 4" xfId="16077" xr:uid="{00000000-0005-0000-0000-00008FB50000}"/>
    <cellStyle name="Normal 47 7 3 2 4 2" xfId="28047" xr:uid="{00000000-0005-0000-0000-000090B50000}"/>
    <cellStyle name="Normal 47 7 3 2 4 2 2" xfId="49653" xr:uid="{00000000-0005-0000-0000-000091B50000}"/>
    <cellStyle name="Normal 47 7 3 2 4 3" xfId="22080" xr:uid="{00000000-0005-0000-0000-000092B50000}"/>
    <cellStyle name="Normal 47 7 3 2 4 3 2" xfId="43717" xr:uid="{00000000-0005-0000-0000-000093B50000}"/>
    <cellStyle name="Normal 47 7 3 2 4 4" xfId="37732" xr:uid="{00000000-0005-0000-0000-000094B50000}"/>
    <cellStyle name="Normal 47 7 3 2 5" xfId="25065" xr:uid="{00000000-0005-0000-0000-000095B50000}"/>
    <cellStyle name="Normal 47 7 3 2 5 2" xfId="46682" xr:uid="{00000000-0005-0000-0000-000096B50000}"/>
    <cellStyle name="Normal 47 7 3 2 6" xfId="19098" xr:uid="{00000000-0005-0000-0000-000097B50000}"/>
    <cellStyle name="Normal 47 7 3 2 6 2" xfId="40740" xr:uid="{00000000-0005-0000-0000-000098B50000}"/>
    <cellStyle name="Normal 47 7 3 2 7" xfId="34726" xr:uid="{00000000-0005-0000-0000-000099B50000}"/>
    <cellStyle name="Normal 47 7 3 3" xfId="13290" xr:uid="{00000000-0005-0000-0000-00009AB50000}"/>
    <cellStyle name="Normal 47 7 3 3 2" xfId="14289" xr:uid="{00000000-0005-0000-0000-00009BB50000}"/>
    <cellStyle name="Normal 47 7 3 3 2 2" xfId="17374" xr:uid="{00000000-0005-0000-0000-00009CB50000}"/>
    <cellStyle name="Normal 47 7 3 3 2 2 2" xfId="29343" xr:uid="{00000000-0005-0000-0000-00009DB50000}"/>
    <cellStyle name="Normal 47 7 3 3 2 2 2 2" xfId="50949" xr:uid="{00000000-0005-0000-0000-00009EB50000}"/>
    <cellStyle name="Normal 47 7 3 3 2 2 3" xfId="23376" xr:uid="{00000000-0005-0000-0000-00009FB50000}"/>
    <cellStyle name="Normal 47 7 3 3 2 2 3 2" xfId="45013" xr:uid="{00000000-0005-0000-0000-0000A0B50000}"/>
    <cellStyle name="Normal 47 7 3 3 2 2 4" xfId="39029" xr:uid="{00000000-0005-0000-0000-0000A1B50000}"/>
    <cellStyle name="Normal 47 7 3 3 2 3" xfId="26361" xr:uid="{00000000-0005-0000-0000-0000A2B50000}"/>
    <cellStyle name="Normal 47 7 3 3 2 3 2" xfId="47975" xr:uid="{00000000-0005-0000-0000-0000A3B50000}"/>
    <cellStyle name="Normal 47 7 3 3 2 4" xfId="20394" xr:uid="{00000000-0005-0000-0000-0000A4B50000}"/>
    <cellStyle name="Normal 47 7 3 3 2 4 2" xfId="42036" xr:uid="{00000000-0005-0000-0000-0000A5B50000}"/>
    <cellStyle name="Normal 47 7 3 3 2 5" xfId="36026" xr:uid="{00000000-0005-0000-0000-0000A6B50000}"/>
    <cellStyle name="Normal 47 7 3 3 3" xfId="15263" xr:uid="{00000000-0005-0000-0000-0000A7B50000}"/>
    <cellStyle name="Normal 47 7 3 3 3 2" xfId="18348" xr:uid="{00000000-0005-0000-0000-0000A8B50000}"/>
    <cellStyle name="Normal 47 7 3 3 3 2 2" xfId="30315" xr:uid="{00000000-0005-0000-0000-0000A9B50000}"/>
    <cellStyle name="Normal 47 7 3 3 3 2 2 2" xfId="51921" xr:uid="{00000000-0005-0000-0000-0000AAB50000}"/>
    <cellStyle name="Normal 47 7 3 3 3 2 3" xfId="24348" xr:uid="{00000000-0005-0000-0000-0000ABB50000}"/>
    <cellStyle name="Normal 47 7 3 3 3 2 3 2" xfId="45985" xr:uid="{00000000-0005-0000-0000-0000ACB50000}"/>
    <cellStyle name="Normal 47 7 3 3 3 2 4" xfId="40003" xr:uid="{00000000-0005-0000-0000-0000ADB50000}"/>
    <cellStyle name="Normal 47 7 3 3 3 3" xfId="27333" xr:uid="{00000000-0005-0000-0000-0000AEB50000}"/>
    <cellStyle name="Normal 47 7 3 3 3 3 2" xfId="48947" xr:uid="{00000000-0005-0000-0000-0000AFB50000}"/>
    <cellStyle name="Normal 47 7 3 3 3 4" xfId="21366" xr:uid="{00000000-0005-0000-0000-0000B0B50000}"/>
    <cellStyle name="Normal 47 7 3 3 3 4 2" xfId="43008" xr:uid="{00000000-0005-0000-0000-0000B1B50000}"/>
    <cellStyle name="Normal 47 7 3 3 3 5" xfId="37000" xr:uid="{00000000-0005-0000-0000-0000B2B50000}"/>
    <cellStyle name="Normal 47 7 3 3 4" xfId="16397" xr:uid="{00000000-0005-0000-0000-0000B3B50000}"/>
    <cellStyle name="Normal 47 7 3 3 4 2" xfId="28367" xr:uid="{00000000-0005-0000-0000-0000B4B50000}"/>
    <cellStyle name="Normal 47 7 3 3 4 2 2" xfId="49973" xr:uid="{00000000-0005-0000-0000-0000B5B50000}"/>
    <cellStyle name="Normal 47 7 3 3 4 3" xfId="22400" xr:uid="{00000000-0005-0000-0000-0000B6B50000}"/>
    <cellStyle name="Normal 47 7 3 3 4 3 2" xfId="44037" xr:uid="{00000000-0005-0000-0000-0000B7B50000}"/>
    <cellStyle name="Normal 47 7 3 3 4 4" xfId="38052" xr:uid="{00000000-0005-0000-0000-0000B8B50000}"/>
    <cellStyle name="Normal 47 7 3 3 5" xfId="25385" xr:uid="{00000000-0005-0000-0000-0000B9B50000}"/>
    <cellStyle name="Normal 47 7 3 3 5 2" xfId="47002" xr:uid="{00000000-0005-0000-0000-0000BAB50000}"/>
    <cellStyle name="Normal 47 7 3 3 6" xfId="19418" xr:uid="{00000000-0005-0000-0000-0000BBB50000}"/>
    <cellStyle name="Normal 47 7 3 3 6 2" xfId="41060" xr:uid="{00000000-0005-0000-0000-0000BCB50000}"/>
    <cellStyle name="Normal 47 7 3 3 7" xfId="35046" xr:uid="{00000000-0005-0000-0000-0000BDB50000}"/>
    <cellStyle name="Normal 47 7 3 4" xfId="13648" xr:uid="{00000000-0005-0000-0000-0000BEB50000}"/>
    <cellStyle name="Normal 47 7 3 4 2" xfId="16734" xr:uid="{00000000-0005-0000-0000-0000BFB50000}"/>
    <cellStyle name="Normal 47 7 3 4 2 2" xfId="28703" xr:uid="{00000000-0005-0000-0000-0000C0B50000}"/>
    <cellStyle name="Normal 47 7 3 4 2 2 2" xfId="50309" xr:uid="{00000000-0005-0000-0000-0000C1B50000}"/>
    <cellStyle name="Normal 47 7 3 4 2 3" xfId="22736" xr:uid="{00000000-0005-0000-0000-0000C2B50000}"/>
    <cellStyle name="Normal 47 7 3 4 2 3 2" xfId="44373" xr:uid="{00000000-0005-0000-0000-0000C3B50000}"/>
    <cellStyle name="Normal 47 7 3 4 2 4" xfId="38389" xr:uid="{00000000-0005-0000-0000-0000C4B50000}"/>
    <cellStyle name="Normal 47 7 3 4 3" xfId="25721" xr:uid="{00000000-0005-0000-0000-0000C5B50000}"/>
    <cellStyle name="Normal 47 7 3 4 3 2" xfId="47335" xr:uid="{00000000-0005-0000-0000-0000C6B50000}"/>
    <cellStyle name="Normal 47 7 3 4 4" xfId="19754" xr:uid="{00000000-0005-0000-0000-0000C7B50000}"/>
    <cellStyle name="Normal 47 7 3 4 4 2" xfId="41396" xr:uid="{00000000-0005-0000-0000-0000C8B50000}"/>
    <cellStyle name="Normal 47 7 3 4 5" xfId="35385" xr:uid="{00000000-0005-0000-0000-0000C9B50000}"/>
    <cellStyle name="Normal 47 7 3 5" xfId="14622" xr:uid="{00000000-0005-0000-0000-0000CAB50000}"/>
    <cellStyle name="Normal 47 7 3 5 2" xfId="17707" xr:uid="{00000000-0005-0000-0000-0000CBB50000}"/>
    <cellStyle name="Normal 47 7 3 5 2 2" xfId="29675" xr:uid="{00000000-0005-0000-0000-0000CCB50000}"/>
    <cellStyle name="Normal 47 7 3 5 2 2 2" xfId="51281" xr:uid="{00000000-0005-0000-0000-0000CDB50000}"/>
    <cellStyle name="Normal 47 7 3 5 2 3" xfId="23708" xr:uid="{00000000-0005-0000-0000-0000CEB50000}"/>
    <cellStyle name="Normal 47 7 3 5 2 3 2" xfId="45345" xr:uid="{00000000-0005-0000-0000-0000CFB50000}"/>
    <cellStyle name="Normal 47 7 3 5 2 4" xfId="39362" xr:uid="{00000000-0005-0000-0000-0000D0B50000}"/>
    <cellStyle name="Normal 47 7 3 5 3" xfId="26693" xr:uid="{00000000-0005-0000-0000-0000D1B50000}"/>
    <cellStyle name="Normal 47 7 3 5 3 2" xfId="48307" xr:uid="{00000000-0005-0000-0000-0000D2B50000}"/>
    <cellStyle name="Normal 47 7 3 5 4" xfId="20726" xr:uid="{00000000-0005-0000-0000-0000D3B50000}"/>
    <cellStyle name="Normal 47 7 3 5 4 2" xfId="42368" xr:uid="{00000000-0005-0000-0000-0000D4B50000}"/>
    <cellStyle name="Normal 47 7 3 5 5" xfId="36359" xr:uid="{00000000-0005-0000-0000-0000D5B50000}"/>
    <cellStyle name="Normal 47 7 3 6" xfId="15735" xr:uid="{00000000-0005-0000-0000-0000D6B50000}"/>
    <cellStyle name="Normal 47 7 3 6 2" xfId="27707" xr:uid="{00000000-0005-0000-0000-0000D7B50000}"/>
    <cellStyle name="Normal 47 7 3 6 2 2" xfId="49313" xr:uid="{00000000-0005-0000-0000-0000D8B50000}"/>
    <cellStyle name="Normal 47 7 3 6 3" xfId="21740" xr:uid="{00000000-0005-0000-0000-0000D9B50000}"/>
    <cellStyle name="Normal 47 7 3 6 3 2" xfId="43377" xr:uid="{00000000-0005-0000-0000-0000DAB50000}"/>
    <cellStyle name="Normal 47 7 3 6 4" xfId="37390" xr:uid="{00000000-0005-0000-0000-0000DBB50000}"/>
    <cellStyle name="Normal 47 7 3 7" xfId="24722" xr:uid="{00000000-0005-0000-0000-0000DCB50000}"/>
    <cellStyle name="Normal 47 7 3 7 2" xfId="46342" xr:uid="{00000000-0005-0000-0000-0000DDB50000}"/>
    <cellStyle name="Normal 47 7 3 8" xfId="18755" xr:uid="{00000000-0005-0000-0000-0000DEB50000}"/>
    <cellStyle name="Normal 47 7 3 8 2" xfId="40397" xr:uid="{00000000-0005-0000-0000-0000DFB50000}"/>
    <cellStyle name="Normal 47 7 3 9" xfId="31455" xr:uid="{00000000-0005-0000-0000-0000E0B50000}"/>
    <cellStyle name="Normal 47 7 4" xfId="7631" xr:uid="{00000000-0005-0000-0000-0000E1B50000}"/>
    <cellStyle name="Normal 47 7 4 2" xfId="13056" xr:uid="{00000000-0005-0000-0000-0000E2B50000}"/>
    <cellStyle name="Normal 47 7 4 2 2" xfId="14055" xr:uid="{00000000-0005-0000-0000-0000E3B50000}"/>
    <cellStyle name="Normal 47 7 4 2 2 2" xfId="17140" xr:uid="{00000000-0005-0000-0000-0000E4B50000}"/>
    <cellStyle name="Normal 47 7 4 2 2 2 2" xfId="29109" xr:uid="{00000000-0005-0000-0000-0000E5B50000}"/>
    <cellStyle name="Normal 47 7 4 2 2 2 2 2" xfId="50715" xr:uid="{00000000-0005-0000-0000-0000E6B50000}"/>
    <cellStyle name="Normal 47 7 4 2 2 2 3" xfId="23142" xr:uid="{00000000-0005-0000-0000-0000E7B50000}"/>
    <cellStyle name="Normal 47 7 4 2 2 2 3 2" xfId="44779" xr:uid="{00000000-0005-0000-0000-0000E8B50000}"/>
    <cellStyle name="Normal 47 7 4 2 2 2 4" xfId="38795" xr:uid="{00000000-0005-0000-0000-0000E9B50000}"/>
    <cellStyle name="Normal 47 7 4 2 2 3" xfId="26127" xr:uid="{00000000-0005-0000-0000-0000EAB50000}"/>
    <cellStyle name="Normal 47 7 4 2 2 3 2" xfId="47741" xr:uid="{00000000-0005-0000-0000-0000EBB50000}"/>
    <cellStyle name="Normal 47 7 4 2 2 4" xfId="20160" xr:uid="{00000000-0005-0000-0000-0000ECB50000}"/>
    <cellStyle name="Normal 47 7 4 2 2 4 2" xfId="41802" xr:uid="{00000000-0005-0000-0000-0000EDB50000}"/>
    <cellStyle name="Normal 47 7 4 2 2 5" xfId="35792" xr:uid="{00000000-0005-0000-0000-0000EEB50000}"/>
    <cellStyle name="Normal 47 7 4 2 3" xfId="15029" xr:uid="{00000000-0005-0000-0000-0000EFB50000}"/>
    <cellStyle name="Normal 47 7 4 2 3 2" xfId="18114" xr:uid="{00000000-0005-0000-0000-0000F0B50000}"/>
    <cellStyle name="Normal 47 7 4 2 3 2 2" xfId="30081" xr:uid="{00000000-0005-0000-0000-0000F1B50000}"/>
    <cellStyle name="Normal 47 7 4 2 3 2 2 2" xfId="51687" xr:uid="{00000000-0005-0000-0000-0000F2B50000}"/>
    <cellStyle name="Normal 47 7 4 2 3 2 3" xfId="24114" xr:uid="{00000000-0005-0000-0000-0000F3B50000}"/>
    <cellStyle name="Normal 47 7 4 2 3 2 3 2" xfId="45751" xr:uid="{00000000-0005-0000-0000-0000F4B50000}"/>
    <cellStyle name="Normal 47 7 4 2 3 2 4" xfId="39769" xr:uid="{00000000-0005-0000-0000-0000F5B50000}"/>
    <cellStyle name="Normal 47 7 4 2 3 3" xfId="27099" xr:uid="{00000000-0005-0000-0000-0000F6B50000}"/>
    <cellStyle name="Normal 47 7 4 2 3 3 2" xfId="48713" xr:uid="{00000000-0005-0000-0000-0000F7B50000}"/>
    <cellStyle name="Normal 47 7 4 2 3 4" xfId="21132" xr:uid="{00000000-0005-0000-0000-0000F8B50000}"/>
    <cellStyle name="Normal 47 7 4 2 3 4 2" xfId="42774" xr:uid="{00000000-0005-0000-0000-0000F9B50000}"/>
    <cellStyle name="Normal 47 7 4 2 3 5" xfId="36766" xr:uid="{00000000-0005-0000-0000-0000FAB50000}"/>
    <cellStyle name="Normal 47 7 4 2 4" xfId="16163" xr:uid="{00000000-0005-0000-0000-0000FBB50000}"/>
    <cellStyle name="Normal 47 7 4 2 4 2" xfId="28133" xr:uid="{00000000-0005-0000-0000-0000FCB50000}"/>
    <cellStyle name="Normal 47 7 4 2 4 2 2" xfId="49739" xr:uid="{00000000-0005-0000-0000-0000FDB50000}"/>
    <cellStyle name="Normal 47 7 4 2 4 3" xfId="22166" xr:uid="{00000000-0005-0000-0000-0000FEB50000}"/>
    <cellStyle name="Normal 47 7 4 2 4 3 2" xfId="43803" xr:uid="{00000000-0005-0000-0000-0000FFB50000}"/>
    <cellStyle name="Normal 47 7 4 2 4 4" xfId="37818" xr:uid="{00000000-0005-0000-0000-000000B60000}"/>
    <cellStyle name="Normal 47 7 4 2 5" xfId="25151" xr:uid="{00000000-0005-0000-0000-000001B60000}"/>
    <cellStyle name="Normal 47 7 4 2 5 2" xfId="46768" xr:uid="{00000000-0005-0000-0000-000002B60000}"/>
    <cellStyle name="Normal 47 7 4 2 6" xfId="19184" xr:uid="{00000000-0005-0000-0000-000003B60000}"/>
    <cellStyle name="Normal 47 7 4 2 6 2" xfId="40826" xr:uid="{00000000-0005-0000-0000-000004B60000}"/>
    <cellStyle name="Normal 47 7 4 2 7" xfId="34812" xr:uid="{00000000-0005-0000-0000-000005B60000}"/>
    <cellStyle name="Normal 47 7 4 3" xfId="13376" xr:uid="{00000000-0005-0000-0000-000006B60000}"/>
    <cellStyle name="Normal 47 7 4 3 2" xfId="14375" xr:uid="{00000000-0005-0000-0000-000007B60000}"/>
    <cellStyle name="Normal 47 7 4 3 2 2" xfId="17460" xr:uid="{00000000-0005-0000-0000-000008B60000}"/>
    <cellStyle name="Normal 47 7 4 3 2 2 2" xfId="29429" xr:uid="{00000000-0005-0000-0000-000009B60000}"/>
    <cellStyle name="Normal 47 7 4 3 2 2 2 2" xfId="51035" xr:uid="{00000000-0005-0000-0000-00000AB60000}"/>
    <cellStyle name="Normal 47 7 4 3 2 2 3" xfId="23462" xr:uid="{00000000-0005-0000-0000-00000BB60000}"/>
    <cellStyle name="Normal 47 7 4 3 2 2 3 2" xfId="45099" xr:uid="{00000000-0005-0000-0000-00000CB60000}"/>
    <cellStyle name="Normal 47 7 4 3 2 2 4" xfId="39115" xr:uid="{00000000-0005-0000-0000-00000DB60000}"/>
    <cellStyle name="Normal 47 7 4 3 2 3" xfId="26447" xr:uid="{00000000-0005-0000-0000-00000EB60000}"/>
    <cellStyle name="Normal 47 7 4 3 2 3 2" xfId="48061" xr:uid="{00000000-0005-0000-0000-00000FB60000}"/>
    <cellStyle name="Normal 47 7 4 3 2 4" xfId="20480" xr:uid="{00000000-0005-0000-0000-000010B60000}"/>
    <cellStyle name="Normal 47 7 4 3 2 4 2" xfId="42122" xr:uid="{00000000-0005-0000-0000-000011B60000}"/>
    <cellStyle name="Normal 47 7 4 3 2 5" xfId="36112" xr:uid="{00000000-0005-0000-0000-000012B60000}"/>
    <cellStyle name="Normal 47 7 4 3 3" xfId="15349" xr:uid="{00000000-0005-0000-0000-000013B60000}"/>
    <cellStyle name="Normal 47 7 4 3 3 2" xfId="18434" xr:uid="{00000000-0005-0000-0000-000014B60000}"/>
    <cellStyle name="Normal 47 7 4 3 3 2 2" xfId="30401" xr:uid="{00000000-0005-0000-0000-000015B60000}"/>
    <cellStyle name="Normal 47 7 4 3 3 2 2 2" xfId="52007" xr:uid="{00000000-0005-0000-0000-000016B60000}"/>
    <cellStyle name="Normal 47 7 4 3 3 2 3" xfId="24434" xr:uid="{00000000-0005-0000-0000-000017B60000}"/>
    <cellStyle name="Normal 47 7 4 3 3 2 3 2" xfId="46071" xr:uid="{00000000-0005-0000-0000-000018B60000}"/>
    <cellStyle name="Normal 47 7 4 3 3 2 4" xfId="40089" xr:uid="{00000000-0005-0000-0000-000019B60000}"/>
    <cellStyle name="Normal 47 7 4 3 3 3" xfId="27419" xr:uid="{00000000-0005-0000-0000-00001AB60000}"/>
    <cellStyle name="Normal 47 7 4 3 3 3 2" xfId="49033" xr:uid="{00000000-0005-0000-0000-00001BB60000}"/>
    <cellStyle name="Normal 47 7 4 3 3 4" xfId="21452" xr:uid="{00000000-0005-0000-0000-00001CB60000}"/>
    <cellStyle name="Normal 47 7 4 3 3 4 2" xfId="43094" xr:uid="{00000000-0005-0000-0000-00001DB60000}"/>
    <cellStyle name="Normal 47 7 4 3 3 5" xfId="37086" xr:uid="{00000000-0005-0000-0000-00001EB60000}"/>
    <cellStyle name="Normal 47 7 4 3 4" xfId="16483" xr:uid="{00000000-0005-0000-0000-00001FB60000}"/>
    <cellStyle name="Normal 47 7 4 3 4 2" xfId="28453" xr:uid="{00000000-0005-0000-0000-000020B60000}"/>
    <cellStyle name="Normal 47 7 4 3 4 2 2" xfId="50059" xr:uid="{00000000-0005-0000-0000-000021B60000}"/>
    <cellStyle name="Normal 47 7 4 3 4 3" xfId="22486" xr:uid="{00000000-0005-0000-0000-000022B60000}"/>
    <cellStyle name="Normal 47 7 4 3 4 3 2" xfId="44123" xr:uid="{00000000-0005-0000-0000-000023B60000}"/>
    <cellStyle name="Normal 47 7 4 3 4 4" xfId="38138" xr:uid="{00000000-0005-0000-0000-000024B60000}"/>
    <cellStyle name="Normal 47 7 4 3 5" xfId="25471" xr:uid="{00000000-0005-0000-0000-000025B60000}"/>
    <cellStyle name="Normal 47 7 4 3 5 2" xfId="47088" xr:uid="{00000000-0005-0000-0000-000026B60000}"/>
    <cellStyle name="Normal 47 7 4 3 6" xfId="19504" xr:uid="{00000000-0005-0000-0000-000027B60000}"/>
    <cellStyle name="Normal 47 7 4 3 6 2" xfId="41146" xr:uid="{00000000-0005-0000-0000-000028B60000}"/>
    <cellStyle name="Normal 47 7 4 3 7" xfId="35132" xr:uid="{00000000-0005-0000-0000-000029B60000}"/>
    <cellStyle name="Normal 47 7 4 4" xfId="13734" xr:uid="{00000000-0005-0000-0000-00002AB60000}"/>
    <cellStyle name="Normal 47 7 4 4 2" xfId="16820" xr:uid="{00000000-0005-0000-0000-00002BB60000}"/>
    <cellStyle name="Normal 47 7 4 4 2 2" xfId="28789" xr:uid="{00000000-0005-0000-0000-00002CB60000}"/>
    <cellStyle name="Normal 47 7 4 4 2 2 2" xfId="50395" xr:uid="{00000000-0005-0000-0000-00002DB60000}"/>
    <cellStyle name="Normal 47 7 4 4 2 3" xfId="22822" xr:uid="{00000000-0005-0000-0000-00002EB60000}"/>
    <cellStyle name="Normal 47 7 4 4 2 3 2" xfId="44459" xr:uid="{00000000-0005-0000-0000-00002FB60000}"/>
    <cellStyle name="Normal 47 7 4 4 2 4" xfId="38475" xr:uid="{00000000-0005-0000-0000-000030B60000}"/>
    <cellStyle name="Normal 47 7 4 4 3" xfId="25807" xr:uid="{00000000-0005-0000-0000-000031B60000}"/>
    <cellStyle name="Normal 47 7 4 4 3 2" xfId="47421" xr:uid="{00000000-0005-0000-0000-000032B60000}"/>
    <cellStyle name="Normal 47 7 4 4 4" xfId="19840" xr:uid="{00000000-0005-0000-0000-000033B60000}"/>
    <cellStyle name="Normal 47 7 4 4 4 2" xfId="41482" xr:uid="{00000000-0005-0000-0000-000034B60000}"/>
    <cellStyle name="Normal 47 7 4 4 5" xfId="35471" xr:uid="{00000000-0005-0000-0000-000035B60000}"/>
    <cellStyle name="Normal 47 7 4 5" xfId="14708" xr:uid="{00000000-0005-0000-0000-000036B60000}"/>
    <cellStyle name="Normal 47 7 4 5 2" xfId="17793" xr:uid="{00000000-0005-0000-0000-000037B60000}"/>
    <cellStyle name="Normal 47 7 4 5 2 2" xfId="29761" xr:uid="{00000000-0005-0000-0000-000038B60000}"/>
    <cellStyle name="Normal 47 7 4 5 2 2 2" xfId="51367" xr:uid="{00000000-0005-0000-0000-000039B60000}"/>
    <cellStyle name="Normal 47 7 4 5 2 3" xfId="23794" xr:uid="{00000000-0005-0000-0000-00003AB60000}"/>
    <cellStyle name="Normal 47 7 4 5 2 3 2" xfId="45431" xr:uid="{00000000-0005-0000-0000-00003BB60000}"/>
    <cellStyle name="Normal 47 7 4 5 2 4" xfId="39448" xr:uid="{00000000-0005-0000-0000-00003CB60000}"/>
    <cellStyle name="Normal 47 7 4 5 3" xfId="26779" xr:uid="{00000000-0005-0000-0000-00003DB60000}"/>
    <cellStyle name="Normal 47 7 4 5 3 2" xfId="48393" xr:uid="{00000000-0005-0000-0000-00003EB60000}"/>
    <cellStyle name="Normal 47 7 4 5 4" xfId="20812" xr:uid="{00000000-0005-0000-0000-00003FB60000}"/>
    <cellStyle name="Normal 47 7 4 5 4 2" xfId="42454" xr:uid="{00000000-0005-0000-0000-000040B60000}"/>
    <cellStyle name="Normal 47 7 4 5 5" xfId="36445" xr:uid="{00000000-0005-0000-0000-000041B60000}"/>
    <cellStyle name="Normal 47 7 4 6" xfId="15821" xr:uid="{00000000-0005-0000-0000-000042B60000}"/>
    <cellStyle name="Normal 47 7 4 6 2" xfId="27793" xr:uid="{00000000-0005-0000-0000-000043B60000}"/>
    <cellStyle name="Normal 47 7 4 6 2 2" xfId="49399" xr:uid="{00000000-0005-0000-0000-000044B60000}"/>
    <cellStyle name="Normal 47 7 4 6 3" xfId="21826" xr:uid="{00000000-0005-0000-0000-000045B60000}"/>
    <cellStyle name="Normal 47 7 4 6 3 2" xfId="43463" xr:uid="{00000000-0005-0000-0000-000046B60000}"/>
    <cellStyle name="Normal 47 7 4 6 4" xfId="37476" xr:uid="{00000000-0005-0000-0000-000047B60000}"/>
    <cellStyle name="Normal 47 7 4 7" xfId="24808" xr:uid="{00000000-0005-0000-0000-000048B60000}"/>
    <cellStyle name="Normal 47 7 4 7 2" xfId="46428" xr:uid="{00000000-0005-0000-0000-000049B60000}"/>
    <cellStyle name="Normal 47 7 4 8" xfId="18841" xr:uid="{00000000-0005-0000-0000-00004AB60000}"/>
    <cellStyle name="Normal 47 7 4 8 2" xfId="40483" xr:uid="{00000000-0005-0000-0000-00004BB60000}"/>
    <cellStyle name="Normal 47 7 4 9" xfId="31723" xr:uid="{00000000-0005-0000-0000-00004CB60000}"/>
    <cellStyle name="Normal 47 7 5" xfId="8241" xr:uid="{00000000-0005-0000-0000-00004DB60000}"/>
    <cellStyle name="Normal 47 7 5 2" xfId="13140" xr:uid="{00000000-0005-0000-0000-00004EB60000}"/>
    <cellStyle name="Normal 47 7 5 2 2" xfId="14139" xr:uid="{00000000-0005-0000-0000-00004FB60000}"/>
    <cellStyle name="Normal 47 7 5 2 2 2" xfId="17224" xr:uid="{00000000-0005-0000-0000-000050B60000}"/>
    <cellStyle name="Normal 47 7 5 2 2 2 2" xfId="29193" xr:uid="{00000000-0005-0000-0000-000051B60000}"/>
    <cellStyle name="Normal 47 7 5 2 2 2 2 2" xfId="50799" xr:uid="{00000000-0005-0000-0000-000052B60000}"/>
    <cellStyle name="Normal 47 7 5 2 2 2 3" xfId="23226" xr:uid="{00000000-0005-0000-0000-000053B60000}"/>
    <cellStyle name="Normal 47 7 5 2 2 2 3 2" xfId="44863" xr:uid="{00000000-0005-0000-0000-000054B60000}"/>
    <cellStyle name="Normal 47 7 5 2 2 2 4" xfId="38879" xr:uid="{00000000-0005-0000-0000-000055B60000}"/>
    <cellStyle name="Normal 47 7 5 2 2 3" xfId="26211" xr:uid="{00000000-0005-0000-0000-000056B60000}"/>
    <cellStyle name="Normal 47 7 5 2 2 3 2" xfId="47825" xr:uid="{00000000-0005-0000-0000-000057B60000}"/>
    <cellStyle name="Normal 47 7 5 2 2 4" xfId="20244" xr:uid="{00000000-0005-0000-0000-000058B60000}"/>
    <cellStyle name="Normal 47 7 5 2 2 4 2" xfId="41886" xr:uid="{00000000-0005-0000-0000-000059B60000}"/>
    <cellStyle name="Normal 47 7 5 2 2 5" xfId="35876" xr:uid="{00000000-0005-0000-0000-00005AB60000}"/>
    <cellStyle name="Normal 47 7 5 2 3" xfId="15113" xr:uid="{00000000-0005-0000-0000-00005BB60000}"/>
    <cellStyle name="Normal 47 7 5 2 3 2" xfId="18198" xr:uid="{00000000-0005-0000-0000-00005CB60000}"/>
    <cellStyle name="Normal 47 7 5 2 3 2 2" xfId="30165" xr:uid="{00000000-0005-0000-0000-00005DB60000}"/>
    <cellStyle name="Normal 47 7 5 2 3 2 2 2" xfId="51771" xr:uid="{00000000-0005-0000-0000-00005EB60000}"/>
    <cellStyle name="Normal 47 7 5 2 3 2 3" xfId="24198" xr:uid="{00000000-0005-0000-0000-00005FB60000}"/>
    <cellStyle name="Normal 47 7 5 2 3 2 3 2" xfId="45835" xr:uid="{00000000-0005-0000-0000-000060B60000}"/>
    <cellStyle name="Normal 47 7 5 2 3 2 4" xfId="39853" xr:uid="{00000000-0005-0000-0000-000061B60000}"/>
    <cellStyle name="Normal 47 7 5 2 3 3" xfId="27183" xr:uid="{00000000-0005-0000-0000-000062B60000}"/>
    <cellStyle name="Normal 47 7 5 2 3 3 2" xfId="48797" xr:uid="{00000000-0005-0000-0000-000063B60000}"/>
    <cellStyle name="Normal 47 7 5 2 3 4" xfId="21216" xr:uid="{00000000-0005-0000-0000-000064B60000}"/>
    <cellStyle name="Normal 47 7 5 2 3 4 2" xfId="42858" xr:uid="{00000000-0005-0000-0000-000065B60000}"/>
    <cellStyle name="Normal 47 7 5 2 3 5" xfId="36850" xr:uid="{00000000-0005-0000-0000-000066B60000}"/>
    <cellStyle name="Normal 47 7 5 2 4" xfId="16247" xr:uid="{00000000-0005-0000-0000-000067B60000}"/>
    <cellStyle name="Normal 47 7 5 2 4 2" xfId="28217" xr:uid="{00000000-0005-0000-0000-000068B60000}"/>
    <cellStyle name="Normal 47 7 5 2 4 2 2" xfId="49823" xr:uid="{00000000-0005-0000-0000-000069B60000}"/>
    <cellStyle name="Normal 47 7 5 2 4 3" xfId="22250" xr:uid="{00000000-0005-0000-0000-00006AB60000}"/>
    <cellStyle name="Normal 47 7 5 2 4 3 2" xfId="43887" xr:uid="{00000000-0005-0000-0000-00006BB60000}"/>
    <cellStyle name="Normal 47 7 5 2 4 4" xfId="37902" xr:uid="{00000000-0005-0000-0000-00006CB60000}"/>
    <cellStyle name="Normal 47 7 5 2 5" xfId="25235" xr:uid="{00000000-0005-0000-0000-00006DB60000}"/>
    <cellStyle name="Normal 47 7 5 2 5 2" xfId="46852" xr:uid="{00000000-0005-0000-0000-00006EB60000}"/>
    <cellStyle name="Normal 47 7 5 2 6" xfId="19268" xr:uid="{00000000-0005-0000-0000-00006FB60000}"/>
    <cellStyle name="Normal 47 7 5 2 6 2" xfId="40910" xr:uid="{00000000-0005-0000-0000-000070B60000}"/>
    <cellStyle name="Normal 47 7 5 2 7" xfId="34896" xr:uid="{00000000-0005-0000-0000-000071B60000}"/>
    <cellStyle name="Normal 47 7 5 3" xfId="13460" xr:uid="{00000000-0005-0000-0000-000072B60000}"/>
    <cellStyle name="Normal 47 7 5 3 2" xfId="14459" xr:uid="{00000000-0005-0000-0000-000073B60000}"/>
    <cellStyle name="Normal 47 7 5 3 2 2" xfId="17544" xr:uid="{00000000-0005-0000-0000-000074B60000}"/>
    <cellStyle name="Normal 47 7 5 3 2 2 2" xfId="29513" xr:uid="{00000000-0005-0000-0000-000075B60000}"/>
    <cellStyle name="Normal 47 7 5 3 2 2 2 2" xfId="51119" xr:uid="{00000000-0005-0000-0000-000076B60000}"/>
    <cellStyle name="Normal 47 7 5 3 2 2 3" xfId="23546" xr:uid="{00000000-0005-0000-0000-000077B60000}"/>
    <cellStyle name="Normal 47 7 5 3 2 2 3 2" xfId="45183" xr:uid="{00000000-0005-0000-0000-000078B60000}"/>
    <cellStyle name="Normal 47 7 5 3 2 2 4" xfId="39199" xr:uid="{00000000-0005-0000-0000-000079B60000}"/>
    <cellStyle name="Normal 47 7 5 3 2 3" xfId="26531" xr:uid="{00000000-0005-0000-0000-00007AB60000}"/>
    <cellStyle name="Normal 47 7 5 3 2 3 2" xfId="48145" xr:uid="{00000000-0005-0000-0000-00007BB60000}"/>
    <cellStyle name="Normal 47 7 5 3 2 4" xfId="20564" xr:uid="{00000000-0005-0000-0000-00007CB60000}"/>
    <cellStyle name="Normal 47 7 5 3 2 4 2" xfId="42206" xr:uid="{00000000-0005-0000-0000-00007DB60000}"/>
    <cellStyle name="Normal 47 7 5 3 2 5" xfId="36196" xr:uid="{00000000-0005-0000-0000-00007EB60000}"/>
    <cellStyle name="Normal 47 7 5 3 3" xfId="15433" xr:uid="{00000000-0005-0000-0000-00007FB60000}"/>
    <cellStyle name="Normal 47 7 5 3 3 2" xfId="18518" xr:uid="{00000000-0005-0000-0000-000080B60000}"/>
    <cellStyle name="Normal 47 7 5 3 3 2 2" xfId="30485" xr:uid="{00000000-0005-0000-0000-000081B60000}"/>
    <cellStyle name="Normal 47 7 5 3 3 2 2 2" xfId="52091" xr:uid="{00000000-0005-0000-0000-000082B60000}"/>
    <cellStyle name="Normal 47 7 5 3 3 2 3" xfId="24518" xr:uid="{00000000-0005-0000-0000-000083B60000}"/>
    <cellStyle name="Normal 47 7 5 3 3 2 3 2" xfId="46155" xr:uid="{00000000-0005-0000-0000-000084B60000}"/>
    <cellStyle name="Normal 47 7 5 3 3 2 4" xfId="40173" xr:uid="{00000000-0005-0000-0000-000085B60000}"/>
    <cellStyle name="Normal 47 7 5 3 3 3" xfId="27503" xr:uid="{00000000-0005-0000-0000-000086B60000}"/>
    <cellStyle name="Normal 47 7 5 3 3 3 2" xfId="49117" xr:uid="{00000000-0005-0000-0000-000087B60000}"/>
    <cellStyle name="Normal 47 7 5 3 3 4" xfId="21536" xr:uid="{00000000-0005-0000-0000-000088B60000}"/>
    <cellStyle name="Normal 47 7 5 3 3 4 2" xfId="43178" xr:uid="{00000000-0005-0000-0000-000089B60000}"/>
    <cellStyle name="Normal 47 7 5 3 3 5" xfId="37170" xr:uid="{00000000-0005-0000-0000-00008AB60000}"/>
    <cellStyle name="Normal 47 7 5 3 4" xfId="16567" xr:uid="{00000000-0005-0000-0000-00008BB60000}"/>
    <cellStyle name="Normal 47 7 5 3 4 2" xfId="28537" xr:uid="{00000000-0005-0000-0000-00008CB60000}"/>
    <cellStyle name="Normal 47 7 5 3 4 2 2" xfId="50143" xr:uid="{00000000-0005-0000-0000-00008DB60000}"/>
    <cellStyle name="Normal 47 7 5 3 4 3" xfId="22570" xr:uid="{00000000-0005-0000-0000-00008EB60000}"/>
    <cellStyle name="Normal 47 7 5 3 4 3 2" xfId="44207" xr:uid="{00000000-0005-0000-0000-00008FB60000}"/>
    <cellStyle name="Normal 47 7 5 3 4 4" xfId="38222" xr:uid="{00000000-0005-0000-0000-000090B60000}"/>
    <cellStyle name="Normal 47 7 5 3 5" xfId="25555" xr:uid="{00000000-0005-0000-0000-000091B60000}"/>
    <cellStyle name="Normal 47 7 5 3 5 2" xfId="47172" xr:uid="{00000000-0005-0000-0000-000092B60000}"/>
    <cellStyle name="Normal 47 7 5 3 6" xfId="19588" xr:uid="{00000000-0005-0000-0000-000093B60000}"/>
    <cellStyle name="Normal 47 7 5 3 6 2" xfId="41230" xr:uid="{00000000-0005-0000-0000-000094B60000}"/>
    <cellStyle name="Normal 47 7 5 3 7" xfId="35216" xr:uid="{00000000-0005-0000-0000-000095B60000}"/>
    <cellStyle name="Normal 47 7 5 4" xfId="13818" xr:uid="{00000000-0005-0000-0000-000096B60000}"/>
    <cellStyle name="Normal 47 7 5 4 2" xfId="16904" xr:uid="{00000000-0005-0000-0000-000097B60000}"/>
    <cellStyle name="Normal 47 7 5 4 2 2" xfId="28873" xr:uid="{00000000-0005-0000-0000-000098B60000}"/>
    <cellStyle name="Normal 47 7 5 4 2 2 2" xfId="50479" xr:uid="{00000000-0005-0000-0000-000099B60000}"/>
    <cellStyle name="Normal 47 7 5 4 2 3" xfId="22906" xr:uid="{00000000-0005-0000-0000-00009AB60000}"/>
    <cellStyle name="Normal 47 7 5 4 2 3 2" xfId="44543" xr:uid="{00000000-0005-0000-0000-00009BB60000}"/>
    <cellStyle name="Normal 47 7 5 4 2 4" xfId="38559" xr:uid="{00000000-0005-0000-0000-00009CB60000}"/>
    <cellStyle name="Normal 47 7 5 4 3" xfId="25891" xr:uid="{00000000-0005-0000-0000-00009DB60000}"/>
    <cellStyle name="Normal 47 7 5 4 3 2" xfId="47505" xr:uid="{00000000-0005-0000-0000-00009EB60000}"/>
    <cellStyle name="Normal 47 7 5 4 4" xfId="19924" xr:uid="{00000000-0005-0000-0000-00009FB60000}"/>
    <cellStyle name="Normal 47 7 5 4 4 2" xfId="41566" xr:uid="{00000000-0005-0000-0000-0000A0B60000}"/>
    <cellStyle name="Normal 47 7 5 4 5" xfId="35555" xr:uid="{00000000-0005-0000-0000-0000A1B60000}"/>
    <cellStyle name="Normal 47 7 5 5" xfId="14792" xr:uid="{00000000-0005-0000-0000-0000A2B60000}"/>
    <cellStyle name="Normal 47 7 5 5 2" xfId="17877" xr:uid="{00000000-0005-0000-0000-0000A3B60000}"/>
    <cellStyle name="Normal 47 7 5 5 2 2" xfId="29845" xr:uid="{00000000-0005-0000-0000-0000A4B60000}"/>
    <cellStyle name="Normal 47 7 5 5 2 2 2" xfId="51451" xr:uid="{00000000-0005-0000-0000-0000A5B60000}"/>
    <cellStyle name="Normal 47 7 5 5 2 3" xfId="23878" xr:uid="{00000000-0005-0000-0000-0000A6B60000}"/>
    <cellStyle name="Normal 47 7 5 5 2 3 2" xfId="45515" xr:uid="{00000000-0005-0000-0000-0000A7B60000}"/>
    <cellStyle name="Normal 47 7 5 5 2 4" xfId="39532" xr:uid="{00000000-0005-0000-0000-0000A8B60000}"/>
    <cellStyle name="Normal 47 7 5 5 3" xfId="26863" xr:uid="{00000000-0005-0000-0000-0000A9B60000}"/>
    <cellStyle name="Normal 47 7 5 5 3 2" xfId="48477" xr:uid="{00000000-0005-0000-0000-0000AAB60000}"/>
    <cellStyle name="Normal 47 7 5 5 4" xfId="20896" xr:uid="{00000000-0005-0000-0000-0000ABB60000}"/>
    <cellStyle name="Normal 47 7 5 5 4 2" xfId="42538" xr:uid="{00000000-0005-0000-0000-0000ACB60000}"/>
    <cellStyle name="Normal 47 7 5 5 5" xfId="36529" xr:uid="{00000000-0005-0000-0000-0000ADB60000}"/>
    <cellStyle name="Normal 47 7 5 6" xfId="15905" xr:uid="{00000000-0005-0000-0000-0000AEB60000}"/>
    <cellStyle name="Normal 47 7 5 6 2" xfId="27877" xr:uid="{00000000-0005-0000-0000-0000AFB60000}"/>
    <cellStyle name="Normal 47 7 5 6 2 2" xfId="49483" xr:uid="{00000000-0005-0000-0000-0000B0B60000}"/>
    <cellStyle name="Normal 47 7 5 6 3" xfId="21910" xr:uid="{00000000-0005-0000-0000-0000B1B60000}"/>
    <cellStyle name="Normal 47 7 5 6 3 2" xfId="43547" xr:uid="{00000000-0005-0000-0000-0000B2B60000}"/>
    <cellStyle name="Normal 47 7 5 6 4" xfId="37560" xr:uid="{00000000-0005-0000-0000-0000B3B60000}"/>
    <cellStyle name="Normal 47 7 5 7" xfId="24892" xr:uid="{00000000-0005-0000-0000-0000B4B60000}"/>
    <cellStyle name="Normal 47 7 5 7 2" xfId="46512" xr:uid="{00000000-0005-0000-0000-0000B5B60000}"/>
    <cellStyle name="Normal 47 7 5 8" xfId="18925" xr:uid="{00000000-0005-0000-0000-0000B6B60000}"/>
    <cellStyle name="Normal 47 7 5 8 2" xfId="40567" xr:uid="{00000000-0005-0000-0000-0000B7B60000}"/>
    <cellStyle name="Normal 47 7 5 9" xfId="31895" xr:uid="{00000000-0005-0000-0000-0000B8B60000}"/>
    <cellStyle name="Normal 47 7 6" xfId="7796" xr:uid="{00000000-0005-0000-0000-0000B9B60000}"/>
    <cellStyle name="Normal 47 7 6 2" xfId="13061" xr:uid="{00000000-0005-0000-0000-0000BAB60000}"/>
    <cellStyle name="Normal 47 7 6 2 2" xfId="14060" xr:uid="{00000000-0005-0000-0000-0000BBB60000}"/>
    <cellStyle name="Normal 47 7 6 2 2 2" xfId="17145" xr:uid="{00000000-0005-0000-0000-0000BCB60000}"/>
    <cellStyle name="Normal 47 7 6 2 2 2 2" xfId="29114" xr:uid="{00000000-0005-0000-0000-0000BDB60000}"/>
    <cellStyle name="Normal 47 7 6 2 2 2 2 2" xfId="50720" xr:uid="{00000000-0005-0000-0000-0000BEB60000}"/>
    <cellStyle name="Normal 47 7 6 2 2 2 3" xfId="23147" xr:uid="{00000000-0005-0000-0000-0000BFB60000}"/>
    <cellStyle name="Normal 47 7 6 2 2 2 3 2" xfId="44784" xr:uid="{00000000-0005-0000-0000-0000C0B60000}"/>
    <cellStyle name="Normal 47 7 6 2 2 2 4" xfId="38800" xr:uid="{00000000-0005-0000-0000-0000C1B60000}"/>
    <cellStyle name="Normal 47 7 6 2 2 3" xfId="26132" xr:uid="{00000000-0005-0000-0000-0000C2B60000}"/>
    <cellStyle name="Normal 47 7 6 2 2 3 2" xfId="47746" xr:uid="{00000000-0005-0000-0000-0000C3B60000}"/>
    <cellStyle name="Normal 47 7 6 2 2 4" xfId="20165" xr:uid="{00000000-0005-0000-0000-0000C4B60000}"/>
    <cellStyle name="Normal 47 7 6 2 2 4 2" xfId="41807" xr:uid="{00000000-0005-0000-0000-0000C5B60000}"/>
    <cellStyle name="Normal 47 7 6 2 2 5" xfId="35797" xr:uid="{00000000-0005-0000-0000-0000C6B60000}"/>
    <cellStyle name="Normal 47 7 6 2 3" xfId="15034" xr:uid="{00000000-0005-0000-0000-0000C7B60000}"/>
    <cellStyle name="Normal 47 7 6 2 3 2" xfId="18119" xr:uid="{00000000-0005-0000-0000-0000C8B60000}"/>
    <cellStyle name="Normal 47 7 6 2 3 2 2" xfId="30086" xr:uid="{00000000-0005-0000-0000-0000C9B60000}"/>
    <cellStyle name="Normal 47 7 6 2 3 2 2 2" xfId="51692" xr:uid="{00000000-0005-0000-0000-0000CAB60000}"/>
    <cellStyle name="Normal 47 7 6 2 3 2 3" xfId="24119" xr:uid="{00000000-0005-0000-0000-0000CBB60000}"/>
    <cellStyle name="Normal 47 7 6 2 3 2 3 2" xfId="45756" xr:uid="{00000000-0005-0000-0000-0000CCB60000}"/>
    <cellStyle name="Normal 47 7 6 2 3 2 4" xfId="39774" xr:uid="{00000000-0005-0000-0000-0000CDB60000}"/>
    <cellStyle name="Normal 47 7 6 2 3 3" xfId="27104" xr:uid="{00000000-0005-0000-0000-0000CEB60000}"/>
    <cellStyle name="Normal 47 7 6 2 3 3 2" xfId="48718" xr:uid="{00000000-0005-0000-0000-0000CFB60000}"/>
    <cellStyle name="Normal 47 7 6 2 3 4" xfId="21137" xr:uid="{00000000-0005-0000-0000-0000D0B60000}"/>
    <cellStyle name="Normal 47 7 6 2 3 4 2" xfId="42779" xr:uid="{00000000-0005-0000-0000-0000D1B60000}"/>
    <cellStyle name="Normal 47 7 6 2 3 5" xfId="36771" xr:uid="{00000000-0005-0000-0000-0000D2B60000}"/>
    <cellStyle name="Normal 47 7 6 2 4" xfId="16168" xr:uid="{00000000-0005-0000-0000-0000D3B60000}"/>
    <cellStyle name="Normal 47 7 6 2 4 2" xfId="28138" xr:uid="{00000000-0005-0000-0000-0000D4B60000}"/>
    <cellStyle name="Normal 47 7 6 2 4 2 2" xfId="49744" xr:uid="{00000000-0005-0000-0000-0000D5B60000}"/>
    <cellStyle name="Normal 47 7 6 2 4 3" xfId="22171" xr:uid="{00000000-0005-0000-0000-0000D6B60000}"/>
    <cellStyle name="Normal 47 7 6 2 4 3 2" xfId="43808" xr:uid="{00000000-0005-0000-0000-0000D7B60000}"/>
    <cellStyle name="Normal 47 7 6 2 4 4" xfId="37823" xr:uid="{00000000-0005-0000-0000-0000D8B60000}"/>
    <cellStyle name="Normal 47 7 6 2 5" xfId="25156" xr:uid="{00000000-0005-0000-0000-0000D9B60000}"/>
    <cellStyle name="Normal 47 7 6 2 5 2" xfId="46773" xr:uid="{00000000-0005-0000-0000-0000DAB60000}"/>
    <cellStyle name="Normal 47 7 6 2 6" xfId="19189" xr:uid="{00000000-0005-0000-0000-0000DBB60000}"/>
    <cellStyle name="Normal 47 7 6 2 6 2" xfId="40831" xr:uid="{00000000-0005-0000-0000-0000DCB60000}"/>
    <cellStyle name="Normal 47 7 6 2 7" xfId="34817" xr:uid="{00000000-0005-0000-0000-0000DDB60000}"/>
    <cellStyle name="Normal 47 7 6 3" xfId="13381" xr:uid="{00000000-0005-0000-0000-0000DEB60000}"/>
    <cellStyle name="Normal 47 7 6 3 2" xfId="14380" xr:uid="{00000000-0005-0000-0000-0000DFB60000}"/>
    <cellStyle name="Normal 47 7 6 3 2 2" xfId="17465" xr:uid="{00000000-0005-0000-0000-0000E0B60000}"/>
    <cellStyle name="Normal 47 7 6 3 2 2 2" xfId="29434" xr:uid="{00000000-0005-0000-0000-0000E1B60000}"/>
    <cellStyle name="Normal 47 7 6 3 2 2 2 2" xfId="51040" xr:uid="{00000000-0005-0000-0000-0000E2B60000}"/>
    <cellStyle name="Normal 47 7 6 3 2 2 3" xfId="23467" xr:uid="{00000000-0005-0000-0000-0000E3B60000}"/>
    <cellStyle name="Normal 47 7 6 3 2 2 3 2" xfId="45104" xr:uid="{00000000-0005-0000-0000-0000E4B60000}"/>
    <cellStyle name="Normal 47 7 6 3 2 2 4" xfId="39120" xr:uid="{00000000-0005-0000-0000-0000E5B60000}"/>
    <cellStyle name="Normal 47 7 6 3 2 3" xfId="26452" xr:uid="{00000000-0005-0000-0000-0000E6B60000}"/>
    <cellStyle name="Normal 47 7 6 3 2 3 2" xfId="48066" xr:uid="{00000000-0005-0000-0000-0000E7B60000}"/>
    <cellStyle name="Normal 47 7 6 3 2 4" xfId="20485" xr:uid="{00000000-0005-0000-0000-0000E8B60000}"/>
    <cellStyle name="Normal 47 7 6 3 2 4 2" xfId="42127" xr:uid="{00000000-0005-0000-0000-0000E9B60000}"/>
    <cellStyle name="Normal 47 7 6 3 2 5" xfId="36117" xr:uid="{00000000-0005-0000-0000-0000EAB60000}"/>
    <cellStyle name="Normal 47 7 6 3 3" xfId="15354" xr:uid="{00000000-0005-0000-0000-0000EBB60000}"/>
    <cellStyle name="Normal 47 7 6 3 3 2" xfId="18439" xr:uid="{00000000-0005-0000-0000-0000ECB60000}"/>
    <cellStyle name="Normal 47 7 6 3 3 2 2" xfId="30406" xr:uid="{00000000-0005-0000-0000-0000EDB60000}"/>
    <cellStyle name="Normal 47 7 6 3 3 2 2 2" xfId="52012" xr:uid="{00000000-0005-0000-0000-0000EEB60000}"/>
    <cellStyle name="Normal 47 7 6 3 3 2 3" xfId="24439" xr:uid="{00000000-0005-0000-0000-0000EFB60000}"/>
    <cellStyle name="Normal 47 7 6 3 3 2 3 2" xfId="46076" xr:uid="{00000000-0005-0000-0000-0000F0B60000}"/>
    <cellStyle name="Normal 47 7 6 3 3 2 4" xfId="40094" xr:uid="{00000000-0005-0000-0000-0000F1B60000}"/>
    <cellStyle name="Normal 47 7 6 3 3 3" xfId="27424" xr:uid="{00000000-0005-0000-0000-0000F2B60000}"/>
    <cellStyle name="Normal 47 7 6 3 3 3 2" xfId="49038" xr:uid="{00000000-0005-0000-0000-0000F3B60000}"/>
    <cellStyle name="Normal 47 7 6 3 3 4" xfId="21457" xr:uid="{00000000-0005-0000-0000-0000F4B60000}"/>
    <cellStyle name="Normal 47 7 6 3 3 4 2" xfId="43099" xr:uid="{00000000-0005-0000-0000-0000F5B60000}"/>
    <cellStyle name="Normal 47 7 6 3 3 5" xfId="37091" xr:uid="{00000000-0005-0000-0000-0000F6B60000}"/>
    <cellStyle name="Normal 47 7 6 3 4" xfId="16488" xr:uid="{00000000-0005-0000-0000-0000F7B60000}"/>
    <cellStyle name="Normal 47 7 6 3 4 2" xfId="28458" xr:uid="{00000000-0005-0000-0000-0000F8B60000}"/>
    <cellStyle name="Normal 47 7 6 3 4 2 2" xfId="50064" xr:uid="{00000000-0005-0000-0000-0000F9B60000}"/>
    <cellStyle name="Normal 47 7 6 3 4 3" xfId="22491" xr:uid="{00000000-0005-0000-0000-0000FAB60000}"/>
    <cellStyle name="Normal 47 7 6 3 4 3 2" xfId="44128" xr:uid="{00000000-0005-0000-0000-0000FBB60000}"/>
    <cellStyle name="Normal 47 7 6 3 4 4" xfId="38143" xr:uid="{00000000-0005-0000-0000-0000FCB60000}"/>
    <cellStyle name="Normal 47 7 6 3 5" xfId="25476" xr:uid="{00000000-0005-0000-0000-0000FDB60000}"/>
    <cellStyle name="Normal 47 7 6 3 5 2" xfId="47093" xr:uid="{00000000-0005-0000-0000-0000FEB60000}"/>
    <cellStyle name="Normal 47 7 6 3 6" xfId="19509" xr:uid="{00000000-0005-0000-0000-0000FFB60000}"/>
    <cellStyle name="Normal 47 7 6 3 6 2" xfId="41151" xr:uid="{00000000-0005-0000-0000-000000B70000}"/>
    <cellStyle name="Normal 47 7 6 3 7" xfId="35137" xr:uid="{00000000-0005-0000-0000-000001B70000}"/>
    <cellStyle name="Normal 47 7 6 4" xfId="13739" xr:uid="{00000000-0005-0000-0000-000002B70000}"/>
    <cellStyle name="Normal 47 7 6 4 2" xfId="16825" xr:uid="{00000000-0005-0000-0000-000003B70000}"/>
    <cellStyle name="Normal 47 7 6 4 2 2" xfId="28794" xr:uid="{00000000-0005-0000-0000-000004B70000}"/>
    <cellStyle name="Normal 47 7 6 4 2 2 2" xfId="50400" xr:uid="{00000000-0005-0000-0000-000005B70000}"/>
    <cellStyle name="Normal 47 7 6 4 2 3" xfId="22827" xr:uid="{00000000-0005-0000-0000-000006B70000}"/>
    <cellStyle name="Normal 47 7 6 4 2 3 2" xfId="44464" xr:uid="{00000000-0005-0000-0000-000007B70000}"/>
    <cellStyle name="Normal 47 7 6 4 2 4" xfId="38480" xr:uid="{00000000-0005-0000-0000-000008B70000}"/>
    <cellStyle name="Normal 47 7 6 4 3" xfId="25812" xr:uid="{00000000-0005-0000-0000-000009B70000}"/>
    <cellStyle name="Normal 47 7 6 4 3 2" xfId="47426" xr:uid="{00000000-0005-0000-0000-00000AB70000}"/>
    <cellStyle name="Normal 47 7 6 4 4" xfId="19845" xr:uid="{00000000-0005-0000-0000-00000BB70000}"/>
    <cellStyle name="Normal 47 7 6 4 4 2" xfId="41487" xr:uid="{00000000-0005-0000-0000-00000CB70000}"/>
    <cellStyle name="Normal 47 7 6 4 5" xfId="35476" xr:uid="{00000000-0005-0000-0000-00000DB70000}"/>
    <cellStyle name="Normal 47 7 6 5" xfId="14713" xr:uid="{00000000-0005-0000-0000-00000EB70000}"/>
    <cellStyle name="Normal 47 7 6 5 2" xfId="17798" xr:uid="{00000000-0005-0000-0000-00000FB70000}"/>
    <cellStyle name="Normal 47 7 6 5 2 2" xfId="29766" xr:uid="{00000000-0005-0000-0000-000010B70000}"/>
    <cellStyle name="Normal 47 7 6 5 2 2 2" xfId="51372" xr:uid="{00000000-0005-0000-0000-000011B70000}"/>
    <cellStyle name="Normal 47 7 6 5 2 3" xfId="23799" xr:uid="{00000000-0005-0000-0000-000012B70000}"/>
    <cellStyle name="Normal 47 7 6 5 2 3 2" xfId="45436" xr:uid="{00000000-0005-0000-0000-000013B70000}"/>
    <cellStyle name="Normal 47 7 6 5 2 4" xfId="39453" xr:uid="{00000000-0005-0000-0000-000014B70000}"/>
    <cellStyle name="Normal 47 7 6 5 3" xfId="26784" xr:uid="{00000000-0005-0000-0000-000015B70000}"/>
    <cellStyle name="Normal 47 7 6 5 3 2" xfId="48398" xr:uid="{00000000-0005-0000-0000-000016B70000}"/>
    <cellStyle name="Normal 47 7 6 5 4" xfId="20817" xr:uid="{00000000-0005-0000-0000-000017B70000}"/>
    <cellStyle name="Normal 47 7 6 5 4 2" xfId="42459" xr:uid="{00000000-0005-0000-0000-000018B70000}"/>
    <cellStyle name="Normal 47 7 6 5 5" xfId="36450" xr:uid="{00000000-0005-0000-0000-000019B70000}"/>
    <cellStyle name="Normal 47 7 6 6" xfId="15826" xr:uid="{00000000-0005-0000-0000-00001AB70000}"/>
    <cellStyle name="Normal 47 7 6 6 2" xfId="27798" xr:uid="{00000000-0005-0000-0000-00001BB70000}"/>
    <cellStyle name="Normal 47 7 6 6 2 2" xfId="49404" xr:uid="{00000000-0005-0000-0000-00001CB70000}"/>
    <cellStyle name="Normal 47 7 6 6 3" xfId="21831" xr:uid="{00000000-0005-0000-0000-00001DB70000}"/>
    <cellStyle name="Normal 47 7 6 6 3 2" xfId="43468" xr:uid="{00000000-0005-0000-0000-00001EB70000}"/>
    <cellStyle name="Normal 47 7 6 6 4" xfId="37481" xr:uid="{00000000-0005-0000-0000-00001FB70000}"/>
    <cellStyle name="Normal 47 7 6 7" xfId="24813" xr:uid="{00000000-0005-0000-0000-000020B70000}"/>
    <cellStyle name="Normal 47 7 6 7 2" xfId="46433" xr:uid="{00000000-0005-0000-0000-000021B70000}"/>
    <cellStyle name="Normal 47 7 6 8" xfId="18846" xr:uid="{00000000-0005-0000-0000-000022B70000}"/>
    <cellStyle name="Normal 47 7 6 8 2" xfId="40488" xr:uid="{00000000-0005-0000-0000-000023B70000}"/>
    <cellStyle name="Normal 47 7 6 9" xfId="31772" xr:uid="{00000000-0005-0000-0000-000024B70000}"/>
    <cellStyle name="Normal 47 7 7" xfId="8541" xr:uid="{00000000-0005-0000-0000-000025B70000}"/>
    <cellStyle name="Normal 47 7 7 2" xfId="13183" xr:uid="{00000000-0005-0000-0000-000026B70000}"/>
    <cellStyle name="Normal 47 7 7 2 2" xfId="14182" xr:uid="{00000000-0005-0000-0000-000027B70000}"/>
    <cellStyle name="Normal 47 7 7 2 2 2" xfId="17267" xr:uid="{00000000-0005-0000-0000-000028B70000}"/>
    <cellStyle name="Normal 47 7 7 2 2 2 2" xfId="29236" xr:uid="{00000000-0005-0000-0000-000029B70000}"/>
    <cellStyle name="Normal 47 7 7 2 2 2 2 2" xfId="50842" xr:uid="{00000000-0005-0000-0000-00002AB70000}"/>
    <cellStyle name="Normal 47 7 7 2 2 2 3" xfId="23269" xr:uid="{00000000-0005-0000-0000-00002BB70000}"/>
    <cellStyle name="Normal 47 7 7 2 2 2 3 2" xfId="44906" xr:uid="{00000000-0005-0000-0000-00002CB70000}"/>
    <cellStyle name="Normal 47 7 7 2 2 2 4" xfId="38922" xr:uid="{00000000-0005-0000-0000-00002DB70000}"/>
    <cellStyle name="Normal 47 7 7 2 2 3" xfId="26254" xr:uid="{00000000-0005-0000-0000-00002EB70000}"/>
    <cellStyle name="Normal 47 7 7 2 2 3 2" xfId="47868" xr:uid="{00000000-0005-0000-0000-00002FB70000}"/>
    <cellStyle name="Normal 47 7 7 2 2 4" xfId="20287" xr:uid="{00000000-0005-0000-0000-000030B70000}"/>
    <cellStyle name="Normal 47 7 7 2 2 4 2" xfId="41929" xr:uid="{00000000-0005-0000-0000-000031B70000}"/>
    <cellStyle name="Normal 47 7 7 2 2 5" xfId="35919" xr:uid="{00000000-0005-0000-0000-000032B70000}"/>
    <cellStyle name="Normal 47 7 7 2 3" xfId="15156" xr:uid="{00000000-0005-0000-0000-000033B70000}"/>
    <cellStyle name="Normal 47 7 7 2 3 2" xfId="18241" xr:uid="{00000000-0005-0000-0000-000034B70000}"/>
    <cellStyle name="Normal 47 7 7 2 3 2 2" xfId="30208" xr:uid="{00000000-0005-0000-0000-000035B70000}"/>
    <cellStyle name="Normal 47 7 7 2 3 2 2 2" xfId="51814" xr:uid="{00000000-0005-0000-0000-000036B70000}"/>
    <cellStyle name="Normal 47 7 7 2 3 2 3" xfId="24241" xr:uid="{00000000-0005-0000-0000-000037B70000}"/>
    <cellStyle name="Normal 47 7 7 2 3 2 3 2" xfId="45878" xr:uid="{00000000-0005-0000-0000-000038B70000}"/>
    <cellStyle name="Normal 47 7 7 2 3 2 4" xfId="39896" xr:uid="{00000000-0005-0000-0000-000039B70000}"/>
    <cellStyle name="Normal 47 7 7 2 3 3" xfId="27226" xr:uid="{00000000-0005-0000-0000-00003AB70000}"/>
    <cellStyle name="Normal 47 7 7 2 3 3 2" xfId="48840" xr:uid="{00000000-0005-0000-0000-00003BB70000}"/>
    <cellStyle name="Normal 47 7 7 2 3 4" xfId="21259" xr:uid="{00000000-0005-0000-0000-00003CB70000}"/>
    <cellStyle name="Normal 47 7 7 2 3 4 2" xfId="42901" xr:uid="{00000000-0005-0000-0000-00003DB70000}"/>
    <cellStyle name="Normal 47 7 7 2 3 5" xfId="36893" xr:uid="{00000000-0005-0000-0000-00003EB70000}"/>
    <cellStyle name="Normal 47 7 7 2 4" xfId="16290" xr:uid="{00000000-0005-0000-0000-00003FB70000}"/>
    <cellStyle name="Normal 47 7 7 2 4 2" xfId="28260" xr:uid="{00000000-0005-0000-0000-000040B70000}"/>
    <cellStyle name="Normal 47 7 7 2 4 2 2" xfId="49866" xr:uid="{00000000-0005-0000-0000-000041B70000}"/>
    <cellStyle name="Normal 47 7 7 2 4 3" xfId="22293" xr:uid="{00000000-0005-0000-0000-000042B70000}"/>
    <cellStyle name="Normal 47 7 7 2 4 3 2" xfId="43930" xr:uid="{00000000-0005-0000-0000-000043B70000}"/>
    <cellStyle name="Normal 47 7 7 2 4 4" xfId="37945" xr:uid="{00000000-0005-0000-0000-000044B70000}"/>
    <cellStyle name="Normal 47 7 7 2 5" xfId="25278" xr:uid="{00000000-0005-0000-0000-000045B70000}"/>
    <cellStyle name="Normal 47 7 7 2 5 2" xfId="46895" xr:uid="{00000000-0005-0000-0000-000046B70000}"/>
    <cellStyle name="Normal 47 7 7 2 6" xfId="19311" xr:uid="{00000000-0005-0000-0000-000047B70000}"/>
    <cellStyle name="Normal 47 7 7 2 6 2" xfId="40953" xr:uid="{00000000-0005-0000-0000-000048B70000}"/>
    <cellStyle name="Normal 47 7 7 2 7" xfId="34939" xr:uid="{00000000-0005-0000-0000-000049B70000}"/>
    <cellStyle name="Normal 47 7 7 3" xfId="13503" xr:uid="{00000000-0005-0000-0000-00004AB70000}"/>
    <cellStyle name="Normal 47 7 7 3 2" xfId="14502" xr:uid="{00000000-0005-0000-0000-00004BB70000}"/>
    <cellStyle name="Normal 47 7 7 3 2 2" xfId="17587" xr:uid="{00000000-0005-0000-0000-00004CB70000}"/>
    <cellStyle name="Normal 47 7 7 3 2 2 2" xfId="29556" xr:uid="{00000000-0005-0000-0000-00004DB70000}"/>
    <cellStyle name="Normal 47 7 7 3 2 2 2 2" xfId="51162" xr:uid="{00000000-0005-0000-0000-00004EB70000}"/>
    <cellStyle name="Normal 47 7 7 3 2 2 3" xfId="23589" xr:uid="{00000000-0005-0000-0000-00004FB70000}"/>
    <cellStyle name="Normal 47 7 7 3 2 2 3 2" xfId="45226" xr:uid="{00000000-0005-0000-0000-000050B70000}"/>
    <cellStyle name="Normal 47 7 7 3 2 2 4" xfId="39242" xr:uid="{00000000-0005-0000-0000-000051B70000}"/>
    <cellStyle name="Normal 47 7 7 3 2 3" xfId="26574" xr:uid="{00000000-0005-0000-0000-000052B70000}"/>
    <cellStyle name="Normal 47 7 7 3 2 3 2" xfId="48188" xr:uid="{00000000-0005-0000-0000-000053B70000}"/>
    <cellStyle name="Normal 47 7 7 3 2 4" xfId="20607" xr:uid="{00000000-0005-0000-0000-000054B70000}"/>
    <cellStyle name="Normal 47 7 7 3 2 4 2" xfId="42249" xr:uid="{00000000-0005-0000-0000-000055B70000}"/>
    <cellStyle name="Normal 47 7 7 3 2 5" xfId="36239" xr:uid="{00000000-0005-0000-0000-000056B70000}"/>
    <cellStyle name="Normal 47 7 7 3 3" xfId="15476" xr:uid="{00000000-0005-0000-0000-000057B70000}"/>
    <cellStyle name="Normal 47 7 7 3 3 2" xfId="18561" xr:uid="{00000000-0005-0000-0000-000058B70000}"/>
    <cellStyle name="Normal 47 7 7 3 3 2 2" xfId="30528" xr:uid="{00000000-0005-0000-0000-000059B70000}"/>
    <cellStyle name="Normal 47 7 7 3 3 2 2 2" xfId="52134" xr:uid="{00000000-0005-0000-0000-00005AB70000}"/>
    <cellStyle name="Normal 47 7 7 3 3 2 3" xfId="24561" xr:uid="{00000000-0005-0000-0000-00005BB70000}"/>
    <cellStyle name="Normal 47 7 7 3 3 2 3 2" xfId="46198" xr:uid="{00000000-0005-0000-0000-00005CB70000}"/>
    <cellStyle name="Normal 47 7 7 3 3 2 4" xfId="40216" xr:uid="{00000000-0005-0000-0000-00005DB70000}"/>
    <cellStyle name="Normal 47 7 7 3 3 3" xfId="27546" xr:uid="{00000000-0005-0000-0000-00005EB70000}"/>
    <cellStyle name="Normal 47 7 7 3 3 3 2" xfId="49160" xr:uid="{00000000-0005-0000-0000-00005FB70000}"/>
    <cellStyle name="Normal 47 7 7 3 3 4" xfId="21579" xr:uid="{00000000-0005-0000-0000-000060B70000}"/>
    <cellStyle name="Normal 47 7 7 3 3 4 2" xfId="43221" xr:uid="{00000000-0005-0000-0000-000061B70000}"/>
    <cellStyle name="Normal 47 7 7 3 3 5" xfId="37213" xr:uid="{00000000-0005-0000-0000-000062B70000}"/>
    <cellStyle name="Normal 47 7 7 3 4" xfId="16610" xr:uid="{00000000-0005-0000-0000-000063B70000}"/>
    <cellStyle name="Normal 47 7 7 3 4 2" xfId="28580" xr:uid="{00000000-0005-0000-0000-000064B70000}"/>
    <cellStyle name="Normal 47 7 7 3 4 2 2" xfId="50186" xr:uid="{00000000-0005-0000-0000-000065B70000}"/>
    <cellStyle name="Normal 47 7 7 3 4 3" xfId="22613" xr:uid="{00000000-0005-0000-0000-000066B70000}"/>
    <cellStyle name="Normal 47 7 7 3 4 3 2" xfId="44250" xr:uid="{00000000-0005-0000-0000-000067B70000}"/>
    <cellStyle name="Normal 47 7 7 3 4 4" xfId="38265" xr:uid="{00000000-0005-0000-0000-000068B70000}"/>
    <cellStyle name="Normal 47 7 7 3 5" xfId="25598" xr:uid="{00000000-0005-0000-0000-000069B70000}"/>
    <cellStyle name="Normal 47 7 7 3 5 2" xfId="47215" xr:uid="{00000000-0005-0000-0000-00006AB70000}"/>
    <cellStyle name="Normal 47 7 7 3 6" xfId="19631" xr:uid="{00000000-0005-0000-0000-00006BB70000}"/>
    <cellStyle name="Normal 47 7 7 3 6 2" xfId="41273" xr:uid="{00000000-0005-0000-0000-00006CB70000}"/>
    <cellStyle name="Normal 47 7 7 3 7" xfId="35259" xr:uid="{00000000-0005-0000-0000-00006DB70000}"/>
    <cellStyle name="Normal 47 7 7 4" xfId="13861" xr:uid="{00000000-0005-0000-0000-00006EB70000}"/>
    <cellStyle name="Normal 47 7 7 4 2" xfId="16947" xr:uid="{00000000-0005-0000-0000-00006FB70000}"/>
    <cellStyle name="Normal 47 7 7 4 2 2" xfId="28916" xr:uid="{00000000-0005-0000-0000-000070B70000}"/>
    <cellStyle name="Normal 47 7 7 4 2 2 2" xfId="50522" xr:uid="{00000000-0005-0000-0000-000071B70000}"/>
    <cellStyle name="Normal 47 7 7 4 2 3" xfId="22949" xr:uid="{00000000-0005-0000-0000-000072B70000}"/>
    <cellStyle name="Normal 47 7 7 4 2 3 2" xfId="44586" xr:uid="{00000000-0005-0000-0000-000073B70000}"/>
    <cellStyle name="Normal 47 7 7 4 2 4" xfId="38602" xr:uid="{00000000-0005-0000-0000-000074B70000}"/>
    <cellStyle name="Normal 47 7 7 4 3" xfId="25934" xr:uid="{00000000-0005-0000-0000-000075B70000}"/>
    <cellStyle name="Normal 47 7 7 4 3 2" xfId="47548" xr:uid="{00000000-0005-0000-0000-000076B70000}"/>
    <cellStyle name="Normal 47 7 7 4 4" xfId="19967" xr:uid="{00000000-0005-0000-0000-000077B70000}"/>
    <cellStyle name="Normal 47 7 7 4 4 2" xfId="41609" xr:uid="{00000000-0005-0000-0000-000078B70000}"/>
    <cellStyle name="Normal 47 7 7 4 5" xfId="35598" xr:uid="{00000000-0005-0000-0000-000079B70000}"/>
    <cellStyle name="Normal 47 7 7 5" xfId="14835" xr:uid="{00000000-0005-0000-0000-00007AB70000}"/>
    <cellStyle name="Normal 47 7 7 5 2" xfId="17920" xr:uid="{00000000-0005-0000-0000-00007BB70000}"/>
    <cellStyle name="Normal 47 7 7 5 2 2" xfId="29888" xr:uid="{00000000-0005-0000-0000-00007CB70000}"/>
    <cellStyle name="Normal 47 7 7 5 2 2 2" xfId="51494" xr:uid="{00000000-0005-0000-0000-00007DB70000}"/>
    <cellStyle name="Normal 47 7 7 5 2 3" xfId="23921" xr:uid="{00000000-0005-0000-0000-00007EB70000}"/>
    <cellStyle name="Normal 47 7 7 5 2 3 2" xfId="45558" xr:uid="{00000000-0005-0000-0000-00007FB70000}"/>
    <cellStyle name="Normal 47 7 7 5 2 4" xfId="39575" xr:uid="{00000000-0005-0000-0000-000080B70000}"/>
    <cellStyle name="Normal 47 7 7 5 3" xfId="26906" xr:uid="{00000000-0005-0000-0000-000081B70000}"/>
    <cellStyle name="Normal 47 7 7 5 3 2" xfId="48520" xr:uid="{00000000-0005-0000-0000-000082B70000}"/>
    <cellStyle name="Normal 47 7 7 5 4" xfId="20939" xr:uid="{00000000-0005-0000-0000-000083B70000}"/>
    <cellStyle name="Normal 47 7 7 5 4 2" xfId="42581" xr:uid="{00000000-0005-0000-0000-000084B70000}"/>
    <cellStyle name="Normal 47 7 7 5 5" xfId="36572" xr:uid="{00000000-0005-0000-0000-000085B70000}"/>
    <cellStyle name="Normal 47 7 7 6" xfId="15948" xr:uid="{00000000-0005-0000-0000-000086B70000}"/>
    <cellStyle name="Normal 47 7 7 6 2" xfId="27920" xr:uid="{00000000-0005-0000-0000-000087B70000}"/>
    <cellStyle name="Normal 47 7 7 6 2 2" xfId="49526" xr:uid="{00000000-0005-0000-0000-000088B70000}"/>
    <cellStyle name="Normal 47 7 7 6 3" xfId="21953" xr:uid="{00000000-0005-0000-0000-000089B70000}"/>
    <cellStyle name="Normal 47 7 7 6 3 2" xfId="43590" xr:uid="{00000000-0005-0000-0000-00008AB70000}"/>
    <cellStyle name="Normal 47 7 7 6 4" xfId="37603" xr:uid="{00000000-0005-0000-0000-00008BB70000}"/>
    <cellStyle name="Normal 47 7 7 7" xfId="24935" xr:uid="{00000000-0005-0000-0000-00008CB70000}"/>
    <cellStyle name="Normal 47 7 7 7 2" xfId="46555" xr:uid="{00000000-0005-0000-0000-00008DB70000}"/>
    <cellStyle name="Normal 47 7 7 8" xfId="18968" xr:uid="{00000000-0005-0000-0000-00008EB70000}"/>
    <cellStyle name="Normal 47 7 7 8 2" xfId="40610" xr:uid="{00000000-0005-0000-0000-00008FB70000}"/>
    <cellStyle name="Normal 47 7 7 9" xfId="32009" xr:uid="{00000000-0005-0000-0000-000090B70000}"/>
    <cellStyle name="Normal 47 7 8" xfId="12925" xr:uid="{00000000-0005-0000-0000-000091B70000}"/>
    <cellStyle name="Normal 47 7 8 2" xfId="13924" xr:uid="{00000000-0005-0000-0000-000092B70000}"/>
    <cellStyle name="Normal 47 7 8 2 2" xfId="17009" xr:uid="{00000000-0005-0000-0000-000093B70000}"/>
    <cellStyle name="Normal 47 7 8 2 2 2" xfId="28978" xr:uid="{00000000-0005-0000-0000-000094B70000}"/>
    <cellStyle name="Normal 47 7 8 2 2 2 2" xfId="50584" xr:uid="{00000000-0005-0000-0000-000095B70000}"/>
    <cellStyle name="Normal 47 7 8 2 2 3" xfId="23011" xr:uid="{00000000-0005-0000-0000-000096B70000}"/>
    <cellStyle name="Normal 47 7 8 2 2 3 2" xfId="44648" xr:uid="{00000000-0005-0000-0000-000097B70000}"/>
    <cellStyle name="Normal 47 7 8 2 2 4" xfId="38664" xr:uid="{00000000-0005-0000-0000-000098B70000}"/>
    <cellStyle name="Normal 47 7 8 2 3" xfId="25996" xr:uid="{00000000-0005-0000-0000-000099B70000}"/>
    <cellStyle name="Normal 47 7 8 2 3 2" xfId="47610" xr:uid="{00000000-0005-0000-0000-00009AB70000}"/>
    <cellStyle name="Normal 47 7 8 2 4" xfId="20029" xr:uid="{00000000-0005-0000-0000-00009BB70000}"/>
    <cellStyle name="Normal 47 7 8 2 4 2" xfId="41671" xr:uid="{00000000-0005-0000-0000-00009CB70000}"/>
    <cellStyle name="Normal 47 7 8 2 5" xfId="35661" xr:uid="{00000000-0005-0000-0000-00009DB70000}"/>
    <cellStyle name="Normal 47 7 8 3" xfId="14898" xr:uid="{00000000-0005-0000-0000-00009EB70000}"/>
    <cellStyle name="Normal 47 7 8 3 2" xfId="17983" xr:uid="{00000000-0005-0000-0000-00009FB70000}"/>
    <cellStyle name="Normal 47 7 8 3 2 2" xfId="29950" xr:uid="{00000000-0005-0000-0000-0000A0B70000}"/>
    <cellStyle name="Normal 47 7 8 3 2 2 2" xfId="51556" xr:uid="{00000000-0005-0000-0000-0000A1B70000}"/>
    <cellStyle name="Normal 47 7 8 3 2 3" xfId="23983" xr:uid="{00000000-0005-0000-0000-0000A2B70000}"/>
    <cellStyle name="Normal 47 7 8 3 2 3 2" xfId="45620" xr:uid="{00000000-0005-0000-0000-0000A3B70000}"/>
    <cellStyle name="Normal 47 7 8 3 2 4" xfId="39638" xr:uid="{00000000-0005-0000-0000-0000A4B70000}"/>
    <cellStyle name="Normal 47 7 8 3 3" xfId="26968" xr:uid="{00000000-0005-0000-0000-0000A5B70000}"/>
    <cellStyle name="Normal 47 7 8 3 3 2" xfId="48582" xr:uid="{00000000-0005-0000-0000-0000A6B70000}"/>
    <cellStyle name="Normal 47 7 8 3 4" xfId="21001" xr:uid="{00000000-0005-0000-0000-0000A7B70000}"/>
    <cellStyle name="Normal 47 7 8 3 4 2" xfId="42643" xr:uid="{00000000-0005-0000-0000-0000A8B70000}"/>
    <cellStyle name="Normal 47 7 8 3 5" xfId="36635" xr:uid="{00000000-0005-0000-0000-0000A9B70000}"/>
    <cellStyle name="Normal 47 7 8 4" xfId="16032" xr:uid="{00000000-0005-0000-0000-0000AAB70000}"/>
    <cellStyle name="Normal 47 7 8 4 2" xfId="28002" xr:uid="{00000000-0005-0000-0000-0000ABB70000}"/>
    <cellStyle name="Normal 47 7 8 4 2 2" xfId="49608" xr:uid="{00000000-0005-0000-0000-0000ACB70000}"/>
    <cellStyle name="Normal 47 7 8 4 3" xfId="22035" xr:uid="{00000000-0005-0000-0000-0000ADB70000}"/>
    <cellStyle name="Normal 47 7 8 4 3 2" xfId="43672" xr:uid="{00000000-0005-0000-0000-0000AEB70000}"/>
    <cellStyle name="Normal 47 7 8 4 4" xfId="37687" xr:uid="{00000000-0005-0000-0000-0000AFB70000}"/>
    <cellStyle name="Normal 47 7 8 5" xfId="25020" xr:uid="{00000000-0005-0000-0000-0000B0B70000}"/>
    <cellStyle name="Normal 47 7 8 5 2" xfId="46637" xr:uid="{00000000-0005-0000-0000-0000B1B70000}"/>
    <cellStyle name="Normal 47 7 8 6" xfId="19053" xr:uid="{00000000-0005-0000-0000-0000B2B70000}"/>
    <cellStyle name="Normal 47 7 8 6 2" xfId="40695" xr:uid="{00000000-0005-0000-0000-0000B3B70000}"/>
    <cellStyle name="Normal 47 7 8 7" xfId="34681" xr:uid="{00000000-0005-0000-0000-0000B4B70000}"/>
    <cellStyle name="Normal 47 7 9" xfId="13245" xr:uid="{00000000-0005-0000-0000-0000B5B70000}"/>
    <cellStyle name="Normal 47 7 9 2" xfId="14244" xr:uid="{00000000-0005-0000-0000-0000B6B70000}"/>
    <cellStyle name="Normal 47 7 9 2 2" xfId="17329" xr:uid="{00000000-0005-0000-0000-0000B7B70000}"/>
    <cellStyle name="Normal 47 7 9 2 2 2" xfId="29298" xr:uid="{00000000-0005-0000-0000-0000B8B70000}"/>
    <cellStyle name="Normal 47 7 9 2 2 2 2" xfId="50904" xr:uid="{00000000-0005-0000-0000-0000B9B70000}"/>
    <cellStyle name="Normal 47 7 9 2 2 3" xfId="23331" xr:uid="{00000000-0005-0000-0000-0000BAB70000}"/>
    <cellStyle name="Normal 47 7 9 2 2 3 2" xfId="44968" xr:uid="{00000000-0005-0000-0000-0000BBB70000}"/>
    <cellStyle name="Normal 47 7 9 2 2 4" xfId="38984" xr:uid="{00000000-0005-0000-0000-0000BCB70000}"/>
    <cellStyle name="Normal 47 7 9 2 3" xfId="26316" xr:uid="{00000000-0005-0000-0000-0000BDB70000}"/>
    <cellStyle name="Normal 47 7 9 2 3 2" xfId="47930" xr:uid="{00000000-0005-0000-0000-0000BEB70000}"/>
    <cellStyle name="Normal 47 7 9 2 4" xfId="20349" xr:uid="{00000000-0005-0000-0000-0000BFB70000}"/>
    <cellStyle name="Normal 47 7 9 2 4 2" xfId="41991" xr:uid="{00000000-0005-0000-0000-0000C0B70000}"/>
    <cellStyle name="Normal 47 7 9 2 5" xfId="35981" xr:uid="{00000000-0005-0000-0000-0000C1B70000}"/>
    <cellStyle name="Normal 47 7 9 3" xfId="15218" xr:uid="{00000000-0005-0000-0000-0000C2B70000}"/>
    <cellStyle name="Normal 47 7 9 3 2" xfId="18303" xr:uid="{00000000-0005-0000-0000-0000C3B70000}"/>
    <cellStyle name="Normal 47 7 9 3 2 2" xfId="30270" xr:uid="{00000000-0005-0000-0000-0000C4B70000}"/>
    <cellStyle name="Normal 47 7 9 3 2 2 2" xfId="51876" xr:uid="{00000000-0005-0000-0000-0000C5B70000}"/>
    <cellStyle name="Normal 47 7 9 3 2 3" xfId="24303" xr:uid="{00000000-0005-0000-0000-0000C6B70000}"/>
    <cellStyle name="Normal 47 7 9 3 2 3 2" xfId="45940" xr:uid="{00000000-0005-0000-0000-0000C7B70000}"/>
    <cellStyle name="Normal 47 7 9 3 2 4" xfId="39958" xr:uid="{00000000-0005-0000-0000-0000C8B70000}"/>
    <cellStyle name="Normal 47 7 9 3 3" xfId="27288" xr:uid="{00000000-0005-0000-0000-0000C9B70000}"/>
    <cellStyle name="Normal 47 7 9 3 3 2" xfId="48902" xr:uid="{00000000-0005-0000-0000-0000CAB70000}"/>
    <cellStyle name="Normal 47 7 9 3 4" xfId="21321" xr:uid="{00000000-0005-0000-0000-0000CBB70000}"/>
    <cellStyle name="Normal 47 7 9 3 4 2" xfId="42963" xr:uid="{00000000-0005-0000-0000-0000CCB70000}"/>
    <cellStyle name="Normal 47 7 9 3 5" xfId="36955" xr:uid="{00000000-0005-0000-0000-0000CDB70000}"/>
    <cellStyle name="Normal 47 7 9 4" xfId="16352" xr:uid="{00000000-0005-0000-0000-0000CEB70000}"/>
    <cellStyle name="Normal 47 7 9 4 2" xfId="28322" xr:uid="{00000000-0005-0000-0000-0000CFB70000}"/>
    <cellStyle name="Normal 47 7 9 4 2 2" xfId="49928" xr:uid="{00000000-0005-0000-0000-0000D0B70000}"/>
    <cellStyle name="Normal 47 7 9 4 3" xfId="22355" xr:uid="{00000000-0005-0000-0000-0000D1B70000}"/>
    <cellStyle name="Normal 47 7 9 4 3 2" xfId="43992" xr:uid="{00000000-0005-0000-0000-0000D2B70000}"/>
    <cellStyle name="Normal 47 7 9 4 4" xfId="38007" xr:uid="{00000000-0005-0000-0000-0000D3B70000}"/>
    <cellStyle name="Normal 47 7 9 5" xfId="25340" xr:uid="{00000000-0005-0000-0000-0000D4B70000}"/>
    <cellStyle name="Normal 47 7 9 5 2" xfId="46957" xr:uid="{00000000-0005-0000-0000-0000D5B70000}"/>
    <cellStyle name="Normal 47 7 9 6" xfId="19373" xr:uid="{00000000-0005-0000-0000-0000D6B70000}"/>
    <cellStyle name="Normal 47 7 9 6 2" xfId="41015" xr:uid="{00000000-0005-0000-0000-0000D7B70000}"/>
    <cellStyle name="Normal 47 7 9 7" xfId="35001" xr:uid="{00000000-0005-0000-0000-0000D8B70000}"/>
    <cellStyle name="Normal 47 8" xfId="5758" xr:uid="{00000000-0005-0000-0000-0000D9B70000}"/>
    <cellStyle name="Normal 47 8 10" xfId="13603" xr:uid="{00000000-0005-0000-0000-0000DAB70000}"/>
    <cellStyle name="Normal 47 8 10 2" xfId="16689" xr:uid="{00000000-0005-0000-0000-0000DBB70000}"/>
    <cellStyle name="Normal 47 8 10 2 2" xfId="28659" xr:uid="{00000000-0005-0000-0000-0000DCB70000}"/>
    <cellStyle name="Normal 47 8 10 2 2 2" xfId="50265" xr:uid="{00000000-0005-0000-0000-0000DDB70000}"/>
    <cellStyle name="Normal 47 8 10 2 3" xfId="22692" xr:uid="{00000000-0005-0000-0000-0000DEB70000}"/>
    <cellStyle name="Normal 47 8 10 2 3 2" xfId="44329" xr:uid="{00000000-0005-0000-0000-0000DFB70000}"/>
    <cellStyle name="Normal 47 8 10 2 4" xfId="38344" xr:uid="{00000000-0005-0000-0000-0000E0B70000}"/>
    <cellStyle name="Normal 47 8 10 3" xfId="25677" xr:uid="{00000000-0005-0000-0000-0000E1B70000}"/>
    <cellStyle name="Normal 47 8 10 3 2" xfId="47291" xr:uid="{00000000-0005-0000-0000-0000E2B70000}"/>
    <cellStyle name="Normal 47 8 10 4" xfId="19710" xr:uid="{00000000-0005-0000-0000-0000E3B70000}"/>
    <cellStyle name="Normal 47 8 10 4 2" xfId="41352" xr:uid="{00000000-0005-0000-0000-0000E4B70000}"/>
    <cellStyle name="Normal 47 8 10 5" xfId="35340" xr:uid="{00000000-0005-0000-0000-0000E5B70000}"/>
    <cellStyle name="Normal 47 8 11" xfId="14578" xr:uid="{00000000-0005-0000-0000-0000E6B70000}"/>
    <cellStyle name="Normal 47 8 11 2" xfId="17663" xr:uid="{00000000-0005-0000-0000-0000E7B70000}"/>
    <cellStyle name="Normal 47 8 11 2 2" xfId="29631" xr:uid="{00000000-0005-0000-0000-0000E8B70000}"/>
    <cellStyle name="Normal 47 8 11 2 2 2" xfId="51237" xr:uid="{00000000-0005-0000-0000-0000E9B70000}"/>
    <cellStyle name="Normal 47 8 11 2 3" xfId="23664" xr:uid="{00000000-0005-0000-0000-0000EAB70000}"/>
    <cellStyle name="Normal 47 8 11 2 3 2" xfId="45301" xr:uid="{00000000-0005-0000-0000-0000EBB70000}"/>
    <cellStyle name="Normal 47 8 11 2 4" xfId="39318" xr:uid="{00000000-0005-0000-0000-0000ECB70000}"/>
    <cellStyle name="Normal 47 8 11 3" xfId="26649" xr:uid="{00000000-0005-0000-0000-0000EDB70000}"/>
    <cellStyle name="Normal 47 8 11 3 2" xfId="48263" xr:uid="{00000000-0005-0000-0000-0000EEB70000}"/>
    <cellStyle name="Normal 47 8 11 4" xfId="20682" xr:uid="{00000000-0005-0000-0000-0000EFB70000}"/>
    <cellStyle name="Normal 47 8 11 4 2" xfId="42324" xr:uid="{00000000-0005-0000-0000-0000F0B70000}"/>
    <cellStyle name="Normal 47 8 11 5" xfId="36315" xr:uid="{00000000-0005-0000-0000-0000F1B70000}"/>
    <cellStyle name="Normal 47 8 12" xfId="15691" xr:uid="{00000000-0005-0000-0000-0000F2B70000}"/>
    <cellStyle name="Normal 47 8 12 2" xfId="27663" xr:uid="{00000000-0005-0000-0000-0000F3B70000}"/>
    <cellStyle name="Normal 47 8 12 2 2" xfId="49269" xr:uid="{00000000-0005-0000-0000-0000F4B70000}"/>
    <cellStyle name="Normal 47 8 12 3" xfId="21696" xr:uid="{00000000-0005-0000-0000-0000F5B70000}"/>
    <cellStyle name="Normal 47 8 12 3 2" xfId="43333" xr:uid="{00000000-0005-0000-0000-0000F6B70000}"/>
    <cellStyle name="Normal 47 8 12 4" xfId="37346" xr:uid="{00000000-0005-0000-0000-0000F7B70000}"/>
    <cellStyle name="Normal 47 8 13" xfId="24678" xr:uid="{00000000-0005-0000-0000-0000F8B70000}"/>
    <cellStyle name="Normal 47 8 13 2" xfId="46298" xr:uid="{00000000-0005-0000-0000-0000F9B70000}"/>
    <cellStyle name="Normal 47 8 14" xfId="18711" xr:uid="{00000000-0005-0000-0000-0000FAB70000}"/>
    <cellStyle name="Normal 47 8 14 2" xfId="40353" xr:uid="{00000000-0005-0000-0000-0000FBB70000}"/>
    <cellStyle name="Normal 47 8 15" xfId="31276" xr:uid="{00000000-0005-0000-0000-0000FCB70000}"/>
    <cellStyle name="Normal 47 8 2" xfId="7325" xr:uid="{00000000-0005-0000-0000-0000FDB70000}"/>
    <cellStyle name="Normal 47 8 2 2" xfId="13015" xr:uid="{00000000-0005-0000-0000-0000FEB70000}"/>
    <cellStyle name="Normal 47 8 2 2 2" xfId="14014" xr:uid="{00000000-0005-0000-0000-0000FFB70000}"/>
    <cellStyle name="Normal 47 8 2 2 2 2" xfId="17099" xr:uid="{00000000-0005-0000-0000-000000B80000}"/>
    <cellStyle name="Normal 47 8 2 2 2 2 2" xfId="29068" xr:uid="{00000000-0005-0000-0000-000001B80000}"/>
    <cellStyle name="Normal 47 8 2 2 2 2 2 2" xfId="50674" xr:uid="{00000000-0005-0000-0000-000002B80000}"/>
    <cellStyle name="Normal 47 8 2 2 2 2 3" xfId="23101" xr:uid="{00000000-0005-0000-0000-000003B80000}"/>
    <cellStyle name="Normal 47 8 2 2 2 2 3 2" xfId="44738" xr:uid="{00000000-0005-0000-0000-000004B80000}"/>
    <cellStyle name="Normal 47 8 2 2 2 2 4" xfId="38754" xr:uid="{00000000-0005-0000-0000-000005B80000}"/>
    <cellStyle name="Normal 47 8 2 2 2 3" xfId="26086" xr:uid="{00000000-0005-0000-0000-000006B80000}"/>
    <cellStyle name="Normal 47 8 2 2 2 3 2" xfId="47700" xr:uid="{00000000-0005-0000-0000-000007B80000}"/>
    <cellStyle name="Normal 47 8 2 2 2 4" xfId="20119" xr:uid="{00000000-0005-0000-0000-000008B80000}"/>
    <cellStyle name="Normal 47 8 2 2 2 4 2" xfId="41761" xr:uid="{00000000-0005-0000-0000-000009B80000}"/>
    <cellStyle name="Normal 47 8 2 2 2 5" xfId="35751" xr:uid="{00000000-0005-0000-0000-00000AB80000}"/>
    <cellStyle name="Normal 47 8 2 2 3" xfId="14988" xr:uid="{00000000-0005-0000-0000-00000BB80000}"/>
    <cellStyle name="Normal 47 8 2 2 3 2" xfId="18073" xr:uid="{00000000-0005-0000-0000-00000CB80000}"/>
    <cellStyle name="Normal 47 8 2 2 3 2 2" xfId="30040" xr:uid="{00000000-0005-0000-0000-00000DB80000}"/>
    <cellStyle name="Normal 47 8 2 2 3 2 2 2" xfId="51646" xr:uid="{00000000-0005-0000-0000-00000EB80000}"/>
    <cellStyle name="Normal 47 8 2 2 3 2 3" xfId="24073" xr:uid="{00000000-0005-0000-0000-00000FB80000}"/>
    <cellStyle name="Normal 47 8 2 2 3 2 3 2" xfId="45710" xr:uid="{00000000-0005-0000-0000-000010B80000}"/>
    <cellStyle name="Normal 47 8 2 2 3 2 4" xfId="39728" xr:uid="{00000000-0005-0000-0000-000011B80000}"/>
    <cellStyle name="Normal 47 8 2 2 3 3" xfId="27058" xr:uid="{00000000-0005-0000-0000-000012B80000}"/>
    <cellStyle name="Normal 47 8 2 2 3 3 2" xfId="48672" xr:uid="{00000000-0005-0000-0000-000013B80000}"/>
    <cellStyle name="Normal 47 8 2 2 3 4" xfId="21091" xr:uid="{00000000-0005-0000-0000-000014B80000}"/>
    <cellStyle name="Normal 47 8 2 2 3 4 2" xfId="42733" xr:uid="{00000000-0005-0000-0000-000015B80000}"/>
    <cellStyle name="Normal 47 8 2 2 3 5" xfId="36725" xr:uid="{00000000-0005-0000-0000-000016B80000}"/>
    <cellStyle name="Normal 47 8 2 2 4" xfId="16122" xr:uid="{00000000-0005-0000-0000-000017B80000}"/>
    <cellStyle name="Normal 47 8 2 2 4 2" xfId="28092" xr:uid="{00000000-0005-0000-0000-000018B80000}"/>
    <cellStyle name="Normal 47 8 2 2 4 2 2" xfId="49698" xr:uid="{00000000-0005-0000-0000-000019B80000}"/>
    <cellStyle name="Normal 47 8 2 2 4 3" xfId="22125" xr:uid="{00000000-0005-0000-0000-00001AB80000}"/>
    <cellStyle name="Normal 47 8 2 2 4 3 2" xfId="43762" xr:uid="{00000000-0005-0000-0000-00001BB80000}"/>
    <cellStyle name="Normal 47 8 2 2 4 4" xfId="37777" xr:uid="{00000000-0005-0000-0000-00001CB80000}"/>
    <cellStyle name="Normal 47 8 2 2 5" xfId="25110" xr:uid="{00000000-0005-0000-0000-00001DB80000}"/>
    <cellStyle name="Normal 47 8 2 2 5 2" xfId="46727" xr:uid="{00000000-0005-0000-0000-00001EB80000}"/>
    <cellStyle name="Normal 47 8 2 2 6" xfId="19143" xr:uid="{00000000-0005-0000-0000-00001FB80000}"/>
    <cellStyle name="Normal 47 8 2 2 6 2" xfId="40785" xr:uid="{00000000-0005-0000-0000-000020B80000}"/>
    <cellStyle name="Normal 47 8 2 2 7" xfId="34771" xr:uid="{00000000-0005-0000-0000-000021B80000}"/>
    <cellStyle name="Normal 47 8 2 3" xfId="13335" xr:uid="{00000000-0005-0000-0000-000022B80000}"/>
    <cellStyle name="Normal 47 8 2 3 2" xfId="14334" xr:uid="{00000000-0005-0000-0000-000023B80000}"/>
    <cellStyle name="Normal 47 8 2 3 2 2" xfId="17419" xr:uid="{00000000-0005-0000-0000-000024B80000}"/>
    <cellStyle name="Normal 47 8 2 3 2 2 2" xfId="29388" xr:uid="{00000000-0005-0000-0000-000025B80000}"/>
    <cellStyle name="Normal 47 8 2 3 2 2 2 2" xfId="50994" xr:uid="{00000000-0005-0000-0000-000026B80000}"/>
    <cellStyle name="Normal 47 8 2 3 2 2 3" xfId="23421" xr:uid="{00000000-0005-0000-0000-000027B80000}"/>
    <cellStyle name="Normal 47 8 2 3 2 2 3 2" xfId="45058" xr:uid="{00000000-0005-0000-0000-000028B80000}"/>
    <cellStyle name="Normal 47 8 2 3 2 2 4" xfId="39074" xr:uid="{00000000-0005-0000-0000-000029B80000}"/>
    <cellStyle name="Normal 47 8 2 3 2 3" xfId="26406" xr:uid="{00000000-0005-0000-0000-00002AB80000}"/>
    <cellStyle name="Normal 47 8 2 3 2 3 2" xfId="48020" xr:uid="{00000000-0005-0000-0000-00002BB80000}"/>
    <cellStyle name="Normal 47 8 2 3 2 4" xfId="20439" xr:uid="{00000000-0005-0000-0000-00002CB80000}"/>
    <cellStyle name="Normal 47 8 2 3 2 4 2" xfId="42081" xr:uid="{00000000-0005-0000-0000-00002DB80000}"/>
    <cellStyle name="Normal 47 8 2 3 2 5" xfId="36071" xr:uid="{00000000-0005-0000-0000-00002EB80000}"/>
    <cellStyle name="Normal 47 8 2 3 3" xfId="15308" xr:uid="{00000000-0005-0000-0000-00002FB80000}"/>
    <cellStyle name="Normal 47 8 2 3 3 2" xfId="18393" xr:uid="{00000000-0005-0000-0000-000030B80000}"/>
    <cellStyle name="Normal 47 8 2 3 3 2 2" xfId="30360" xr:uid="{00000000-0005-0000-0000-000031B80000}"/>
    <cellStyle name="Normal 47 8 2 3 3 2 2 2" xfId="51966" xr:uid="{00000000-0005-0000-0000-000032B80000}"/>
    <cellStyle name="Normal 47 8 2 3 3 2 3" xfId="24393" xr:uid="{00000000-0005-0000-0000-000033B80000}"/>
    <cellStyle name="Normal 47 8 2 3 3 2 3 2" xfId="46030" xr:uid="{00000000-0005-0000-0000-000034B80000}"/>
    <cellStyle name="Normal 47 8 2 3 3 2 4" xfId="40048" xr:uid="{00000000-0005-0000-0000-000035B80000}"/>
    <cellStyle name="Normal 47 8 2 3 3 3" xfId="27378" xr:uid="{00000000-0005-0000-0000-000036B80000}"/>
    <cellStyle name="Normal 47 8 2 3 3 3 2" xfId="48992" xr:uid="{00000000-0005-0000-0000-000037B80000}"/>
    <cellStyle name="Normal 47 8 2 3 3 4" xfId="21411" xr:uid="{00000000-0005-0000-0000-000038B80000}"/>
    <cellStyle name="Normal 47 8 2 3 3 4 2" xfId="43053" xr:uid="{00000000-0005-0000-0000-000039B80000}"/>
    <cellStyle name="Normal 47 8 2 3 3 5" xfId="37045" xr:uid="{00000000-0005-0000-0000-00003AB80000}"/>
    <cellStyle name="Normal 47 8 2 3 4" xfId="16442" xr:uid="{00000000-0005-0000-0000-00003BB80000}"/>
    <cellStyle name="Normal 47 8 2 3 4 2" xfId="28412" xr:uid="{00000000-0005-0000-0000-00003CB80000}"/>
    <cellStyle name="Normal 47 8 2 3 4 2 2" xfId="50018" xr:uid="{00000000-0005-0000-0000-00003DB80000}"/>
    <cellStyle name="Normal 47 8 2 3 4 3" xfId="22445" xr:uid="{00000000-0005-0000-0000-00003EB80000}"/>
    <cellStyle name="Normal 47 8 2 3 4 3 2" xfId="44082" xr:uid="{00000000-0005-0000-0000-00003FB80000}"/>
    <cellStyle name="Normal 47 8 2 3 4 4" xfId="38097" xr:uid="{00000000-0005-0000-0000-000040B80000}"/>
    <cellStyle name="Normal 47 8 2 3 5" xfId="25430" xr:uid="{00000000-0005-0000-0000-000041B80000}"/>
    <cellStyle name="Normal 47 8 2 3 5 2" xfId="47047" xr:uid="{00000000-0005-0000-0000-000042B80000}"/>
    <cellStyle name="Normal 47 8 2 3 6" xfId="19463" xr:uid="{00000000-0005-0000-0000-000043B80000}"/>
    <cellStyle name="Normal 47 8 2 3 6 2" xfId="41105" xr:uid="{00000000-0005-0000-0000-000044B80000}"/>
    <cellStyle name="Normal 47 8 2 3 7" xfId="35091" xr:uid="{00000000-0005-0000-0000-000045B80000}"/>
    <cellStyle name="Normal 47 8 2 4" xfId="13693" xr:uid="{00000000-0005-0000-0000-000046B80000}"/>
    <cellStyle name="Normal 47 8 2 4 2" xfId="16779" xr:uid="{00000000-0005-0000-0000-000047B80000}"/>
    <cellStyle name="Normal 47 8 2 4 2 2" xfId="28748" xr:uid="{00000000-0005-0000-0000-000048B80000}"/>
    <cellStyle name="Normal 47 8 2 4 2 2 2" xfId="50354" xr:uid="{00000000-0005-0000-0000-000049B80000}"/>
    <cellStyle name="Normal 47 8 2 4 2 3" xfId="22781" xr:uid="{00000000-0005-0000-0000-00004AB80000}"/>
    <cellStyle name="Normal 47 8 2 4 2 3 2" xfId="44418" xr:uid="{00000000-0005-0000-0000-00004BB80000}"/>
    <cellStyle name="Normal 47 8 2 4 2 4" xfId="38434" xr:uid="{00000000-0005-0000-0000-00004CB80000}"/>
    <cellStyle name="Normal 47 8 2 4 3" xfId="25766" xr:uid="{00000000-0005-0000-0000-00004DB80000}"/>
    <cellStyle name="Normal 47 8 2 4 3 2" xfId="47380" xr:uid="{00000000-0005-0000-0000-00004EB80000}"/>
    <cellStyle name="Normal 47 8 2 4 4" xfId="19799" xr:uid="{00000000-0005-0000-0000-00004FB80000}"/>
    <cellStyle name="Normal 47 8 2 4 4 2" xfId="41441" xr:uid="{00000000-0005-0000-0000-000050B80000}"/>
    <cellStyle name="Normal 47 8 2 4 5" xfId="35430" xr:uid="{00000000-0005-0000-0000-000051B80000}"/>
    <cellStyle name="Normal 47 8 2 5" xfId="14667" xr:uid="{00000000-0005-0000-0000-000052B80000}"/>
    <cellStyle name="Normal 47 8 2 5 2" xfId="17752" xr:uid="{00000000-0005-0000-0000-000053B80000}"/>
    <cellStyle name="Normal 47 8 2 5 2 2" xfId="29720" xr:uid="{00000000-0005-0000-0000-000054B80000}"/>
    <cellStyle name="Normal 47 8 2 5 2 2 2" xfId="51326" xr:uid="{00000000-0005-0000-0000-000055B80000}"/>
    <cellStyle name="Normal 47 8 2 5 2 3" xfId="23753" xr:uid="{00000000-0005-0000-0000-000056B80000}"/>
    <cellStyle name="Normal 47 8 2 5 2 3 2" xfId="45390" xr:uid="{00000000-0005-0000-0000-000057B80000}"/>
    <cellStyle name="Normal 47 8 2 5 2 4" xfId="39407" xr:uid="{00000000-0005-0000-0000-000058B80000}"/>
    <cellStyle name="Normal 47 8 2 5 3" xfId="26738" xr:uid="{00000000-0005-0000-0000-000059B80000}"/>
    <cellStyle name="Normal 47 8 2 5 3 2" xfId="48352" xr:uid="{00000000-0005-0000-0000-00005AB80000}"/>
    <cellStyle name="Normal 47 8 2 5 4" xfId="20771" xr:uid="{00000000-0005-0000-0000-00005BB80000}"/>
    <cellStyle name="Normal 47 8 2 5 4 2" xfId="42413" xr:uid="{00000000-0005-0000-0000-00005CB80000}"/>
    <cellStyle name="Normal 47 8 2 5 5" xfId="36404" xr:uid="{00000000-0005-0000-0000-00005DB80000}"/>
    <cellStyle name="Normal 47 8 2 6" xfId="15780" xr:uid="{00000000-0005-0000-0000-00005EB80000}"/>
    <cellStyle name="Normal 47 8 2 6 2" xfId="27752" xr:uid="{00000000-0005-0000-0000-00005FB80000}"/>
    <cellStyle name="Normal 47 8 2 6 2 2" xfId="49358" xr:uid="{00000000-0005-0000-0000-000060B80000}"/>
    <cellStyle name="Normal 47 8 2 6 3" xfId="21785" xr:uid="{00000000-0005-0000-0000-000061B80000}"/>
    <cellStyle name="Normal 47 8 2 6 3 2" xfId="43422" xr:uid="{00000000-0005-0000-0000-000062B80000}"/>
    <cellStyle name="Normal 47 8 2 6 4" xfId="37435" xr:uid="{00000000-0005-0000-0000-000063B80000}"/>
    <cellStyle name="Normal 47 8 2 7" xfId="24767" xr:uid="{00000000-0005-0000-0000-000064B80000}"/>
    <cellStyle name="Normal 47 8 2 7 2" xfId="46387" xr:uid="{00000000-0005-0000-0000-000065B80000}"/>
    <cellStyle name="Normal 47 8 2 8" xfId="18800" xr:uid="{00000000-0005-0000-0000-000066B80000}"/>
    <cellStyle name="Normal 47 8 2 8 2" xfId="40442" xr:uid="{00000000-0005-0000-0000-000067B80000}"/>
    <cellStyle name="Normal 47 8 2 9" xfId="31613" xr:uid="{00000000-0005-0000-0000-000068B80000}"/>
    <cellStyle name="Normal 47 8 3" xfId="7028" xr:uid="{00000000-0005-0000-0000-000069B80000}"/>
    <cellStyle name="Normal 47 8 3 2" xfId="12971" xr:uid="{00000000-0005-0000-0000-00006AB80000}"/>
    <cellStyle name="Normal 47 8 3 2 2" xfId="13970" xr:uid="{00000000-0005-0000-0000-00006BB80000}"/>
    <cellStyle name="Normal 47 8 3 2 2 2" xfId="17055" xr:uid="{00000000-0005-0000-0000-00006CB80000}"/>
    <cellStyle name="Normal 47 8 3 2 2 2 2" xfId="29024" xr:uid="{00000000-0005-0000-0000-00006DB80000}"/>
    <cellStyle name="Normal 47 8 3 2 2 2 2 2" xfId="50630" xr:uid="{00000000-0005-0000-0000-00006EB80000}"/>
    <cellStyle name="Normal 47 8 3 2 2 2 3" xfId="23057" xr:uid="{00000000-0005-0000-0000-00006FB80000}"/>
    <cellStyle name="Normal 47 8 3 2 2 2 3 2" xfId="44694" xr:uid="{00000000-0005-0000-0000-000070B80000}"/>
    <cellStyle name="Normal 47 8 3 2 2 2 4" xfId="38710" xr:uid="{00000000-0005-0000-0000-000071B80000}"/>
    <cellStyle name="Normal 47 8 3 2 2 3" xfId="26042" xr:uid="{00000000-0005-0000-0000-000072B80000}"/>
    <cellStyle name="Normal 47 8 3 2 2 3 2" xfId="47656" xr:uid="{00000000-0005-0000-0000-000073B80000}"/>
    <cellStyle name="Normal 47 8 3 2 2 4" xfId="20075" xr:uid="{00000000-0005-0000-0000-000074B80000}"/>
    <cellStyle name="Normal 47 8 3 2 2 4 2" xfId="41717" xr:uid="{00000000-0005-0000-0000-000075B80000}"/>
    <cellStyle name="Normal 47 8 3 2 2 5" xfId="35707" xr:uid="{00000000-0005-0000-0000-000076B80000}"/>
    <cellStyle name="Normal 47 8 3 2 3" xfId="14944" xr:uid="{00000000-0005-0000-0000-000077B80000}"/>
    <cellStyle name="Normal 47 8 3 2 3 2" xfId="18029" xr:uid="{00000000-0005-0000-0000-000078B80000}"/>
    <cellStyle name="Normal 47 8 3 2 3 2 2" xfId="29996" xr:uid="{00000000-0005-0000-0000-000079B80000}"/>
    <cellStyle name="Normal 47 8 3 2 3 2 2 2" xfId="51602" xr:uid="{00000000-0005-0000-0000-00007AB80000}"/>
    <cellStyle name="Normal 47 8 3 2 3 2 3" xfId="24029" xr:uid="{00000000-0005-0000-0000-00007BB80000}"/>
    <cellStyle name="Normal 47 8 3 2 3 2 3 2" xfId="45666" xr:uid="{00000000-0005-0000-0000-00007CB80000}"/>
    <cellStyle name="Normal 47 8 3 2 3 2 4" xfId="39684" xr:uid="{00000000-0005-0000-0000-00007DB80000}"/>
    <cellStyle name="Normal 47 8 3 2 3 3" xfId="27014" xr:uid="{00000000-0005-0000-0000-00007EB80000}"/>
    <cellStyle name="Normal 47 8 3 2 3 3 2" xfId="48628" xr:uid="{00000000-0005-0000-0000-00007FB80000}"/>
    <cellStyle name="Normal 47 8 3 2 3 4" xfId="21047" xr:uid="{00000000-0005-0000-0000-000080B80000}"/>
    <cellStyle name="Normal 47 8 3 2 3 4 2" xfId="42689" xr:uid="{00000000-0005-0000-0000-000081B80000}"/>
    <cellStyle name="Normal 47 8 3 2 3 5" xfId="36681" xr:uid="{00000000-0005-0000-0000-000082B80000}"/>
    <cellStyle name="Normal 47 8 3 2 4" xfId="16078" xr:uid="{00000000-0005-0000-0000-000083B80000}"/>
    <cellStyle name="Normal 47 8 3 2 4 2" xfId="28048" xr:uid="{00000000-0005-0000-0000-000084B80000}"/>
    <cellStyle name="Normal 47 8 3 2 4 2 2" xfId="49654" xr:uid="{00000000-0005-0000-0000-000085B80000}"/>
    <cellStyle name="Normal 47 8 3 2 4 3" xfId="22081" xr:uid="{00000000-0005-0000-0000-000086B80000}"/>
    <cellStyle name="Normal 47 8 3 2 4 3 2" xfId="43718" xr:uid="{00000000-0005-0000-0000-000087B80000}"/>
    <cellStyle name="Normal 47 8 3 2 4 4" xfId="37733" xr:uid="{00000000-0005-0000-0000-000088B80000}"/>
    <cellStyle name="Normal 47 8 3 2 5" xfId="25066" xr:uid="{00000000-0005-0000-0000-000089B80000}"/>
    <cellStyle name="Normal 47 8 3 2 5 2" xfId="46683" xr:uid="{00000000-0005-0000-0000-00008AB80000}"/>
    <cellStyle name="Normal 47 8 3 2 6" xfId="19099" xr:uid="{00000000-0005-0000-0000-00008BB80000}"/>
    <cellStyle name="Normal 47 8 3 2 6 2" xfId="40741" xr:uid="{00000000-0005-0000-0000-00008CB80000}"/>
    <cellStyle name="Normal 47 8 3 2 7" xfId="34727" xr:uid="{00000000-0005-0000-0000-00008DB80000}"/>
    <cellStyle name="Normal 47 8 3 3" xfId="13291" xr:uid="{00000000-0005-0000-0000-00008EB80000}"/>
    <cellStyle name="Normal 47 8 3 3 2" xfId="14290" xr:uid="{00000000-0005-0000-0000-00008FB80000}"/>
    <cellStyle name="Normal 47 8 3 3 2 2" xfId="17375" xr:uid="{00000000-0005-0000-0000-000090B80000}"/>
    <cellStyle name="Normal 47 8 3 3 2 2 2" xfId="29344" xr:uid="{00000000-0005-0000-0000-000091B80000}"/>
    <cellStyle name="Normal 47 8 3 3 2 2 2 2" xfId="50950" xr:uid="{00000000-0005-0000-0000-000092B80000}"/>
    <cellStyle name="Normal 47 8 3 3 2 2 3" xfId="23377" xr:uid="{00000000-0005-0000-0000-000093B80000}"/>
    <cellStyle name="Normal 47 8 3 3 2 2 3 2" xfId="45014" xr:uid="{00000000-0005-0000-0000-000094B80000}"/>
    <cellStyle name="Normal 47 8 3 3 2 2 4" xfId="39030" xr:uid="{00000000-0005-0000-0000-000095B80000}"/>
    <cellStyle name="Normal 47 8 3 3 2 3" xfId="26362" xr:uid="{00000000-0005-0000-0000-000096B80000}"/>
    <cellStyle name="Normal 47 8 3 3 2 3 2" xfId="47976" xr:uid="{00000000-0005-0000-0000-000097B80000}"/>
    <cellStyle name="Normal 47 8 3 3 2 4" xfId="20395" xr:uid="{00000000-0005-0000-0000-000098B80000}"/>
    <cellStyle name="Normal 47 8 3 3 2 4 2" xfId="42037" xr:uid="{00000000-0005-0000-0000-000099B80000}"/>
    <cellStyle name="Normal 47 8 3 3 2 5" xfId="36027" xr:uid="{00000000-0005-0000-0000-00009AB80000}"/>
    <cellStyle name="Normal 47 8 3 3 3" xfId="15264" xr:uid="{00000000-0005-0000-0000-00009BB80000}"/>
    <cellStyle name="Normal 47 8 3 3 3 2" xfId="18349" xr:uid="{00000000-0005-0000-0000-00009CB80000}"/>
    <cellStyle name="Normal 47 8 3 3 3 2 2" xfId="30316" xr:uid="{00000000-0005-0000-0000-00009DB80000}"/>
    <cellStyle name="Normal 47 8 3 3 3 2 2 2" xfId="51922" xr:uid="{00000000-0005-0000-0000-00009EB80000}"/>
    <cellStyle name="Normal 47 8 3 3 3 2 3" xfId="24349" xr:uid="{00000000-0005-0000-0000-00009FB80000}"/>
    <cellStyle name="Normal 47 8 3 3 3 2 3 2" xfId="45986" xr:uid="{00000000-0005-0000-0000-0000A0B80000}"/>
    <cellStyle name="Normal 47 8 3 3 3 2 4" xfId="40004" xr:uid="{00000000-0005-0000-0000-0000A1B80000}"/>
    <cellStyle name="Normal 47 8 3 3 3 3" xfId="27334" xr:uid="{00000000-0005-0000-0000-0000A2B80000}"/>
    <cellStyle name="Normal 47 8 3 3 3 3 2" xfId="48948" xr:uid="{00000000-0005-0000-0000-0000A3B80000}"/>
    <cellStyle name="Normal 47 8 3 3 3 4" xfId="21367" xr:uid="{00000000-0005-0000-0000-0000A4B80000}"/>
    <cellStyle name="Normal 47 8 3 3 3 4 2" xfId="43009" xr:uid="{00000000-0005-0000-0000-0000A5B80000}"/>
    <cellStyle name="Normal 47 8 3 3 3 5" xfId="37001" xr:uid="{00000000-0005-0000-0000-0000A6B80000}"/>
    <cellStyle name="Normal 47 8 3 3 4" xfId="16398" xr:uid="{00000000-0005-0000-0000-0000A7B80000}"/>
    <cellStyle name="Normal 47 8 3 3 4 2" xfId="28368" xr:uid="{00000000-0005-0000-0000-0000A8B80000}"/>
    <cellStyle name="Normal 47 8 3 3 4 2 2" xfId="49974" xr:uid="{00000000-0005-0000-0000-0000A9B80000}"/>
    <cellStyle name="Normal 47 8 3 3 4 3" xfId="22401" xr:uid="{00000000-0005-0000-0000-0000AAB80000}"/>
    <cellStyle name="Normal 47 8 3 3 4 3 2" xfId="44038" xr:uid="{00000000-0005-0000-0000-0000ABB80000}"/>
    <cellStyle name="Normal 47 8 3 3 4 4" xfId="38053" xr:uid="{00000000-0005-0000-0000-0000ACB80000}"/>
    <cellStyle name="Normal 47 8 3 3 5" xfId="25386" xr:uid="{00000000-0005-0000-0000-0000ADB80000}"/>
    <cellStyle name="Normal 47 8 3 3 5 2" xfId="47003" xr:uid="{00000000-0005-0000-0000-0000AEB80000}"/>
    <cellStyle name="Normal 47 8 3 3 6" xfId="19419" xr:uid="{00000000-0005-0000-0000-0000AFB80000}"/>
    <cellStyle name="Normal 47 8 3 3 6 2" xfId="41061" xr:uid="{00000000-0005-0000-0000-0000B0B80000}"/>
    <cellStyle name="Normal 47 8 3 3 7" xfId="35047" xr:uid="{00000000-0005-0000-0000-0000B1B80000}"/>
    <cellStyle name="Normal 47 8 3 4" xfId="13649" xr:uid="{00000000-0005-0000-0000-0000B2B80000}"/>
    <cellStyle name="Normal 47 8 3 4 2" xfId="16735" xr:uid="{00000000-0005-0000-0000-0000B3B80000}"/>
    <cellStyle name="Normal 47 8 3 4 2 2" xfId="28704" xr:uid="{00000000-0005-0000-0000-0000B4B80000}"/>
    <cellStyle name="Normal 47 8 3 4 2 2 2" xfId="50310" xr:uid="{00000000-0005-0000-0000-0000B5B80000}"/>
    <cellStyle name="Normal 47 8 3 4 2 3" xfId="22737" xr:uid="{00000000-0005-0000-0000-0000B6B80000}"/>
    <cellStyle name="Normal 47 8 3 4 2 3 2" xfId="44374" xr:uid="{00000000-0005-0000-0000-0000B7B80000}"/>
    <cellStyle name="Normal 47 8 3 4 2 4" xfId="38390" xr:uid="{00000000-0005-0000-0000-0000B8B80000}"/>
    <cellStyle name="Normal 47 8 3 4 3" xfId="25722" xr:uid="{00000000-0005-0000-0000-0000B9B80000}"/>
    <cellStyle name="Normal 47 8 3 4 3 2" xfId="47336" xr:uid="{00000000-0005-0000-0000-0000BAB80000}"/>
    <cellStyle name="Normal 47 8 3 4 4" xfId="19755" xr:uid="{00000000-0005-0000-0000-0000BBB80000}"/>
    <cellStyle name="Normal 47 8 3 4 4 2" xfId="41397" xr:uid="{00000000-0005-0000-0000-0000BCB80000}"/>
    <cellStyle name="Normal 47 8 3 4 5" xfId="35386" xr:uid="{00000000-0005-0000-0000-0000BDB80000}"/>
    <cellStyle name="Normal 47 8 3 5" xfId="14623" xr:uid="{00000000-0005-0000-0000-0000BEB80000}"/>
    <cellStyle name="Normal 47 8 3 5 2" xfId="17708" xr:uid="{00000000-0005-0000-0000-0000BFB80000}"/>
    <cellStyle name="Normal 47 8 3 5 2 2" xfId="29676" xr:uid="{00000000-0005-0000-0000-0000C0B80000}"/>
    <cellStyle name="Normal 47 8 3 5 2 2 2" xfId="51282" xr:uid="{00000000-0005-0000-0000-0000C1B80000}"/>
    <cellStyle name="Normal 47 8 3 5 2 3" xfId="23709" xr:uid="{00000000-0005-0000-0000-0000C2B80000}"/>
    <cellStyle name="Normal 47 8 3 5 2 3 2" xfId="45346" xr:uid="{00000000-0005-0000-0000-0000C3B80000}"/>
    <cellStyle name="Normal 47 8 3 5 2 4" xfId="39363" xr:uid="{00000000-0005-0000-0000-0000C4B80000}"/>
    <cellStyle name="Normal 47 8 3 5 3" xfId="26694" xr:uid="{00000000-0005-0000-0000-0000C5B80000}"/>
    <cellStyle name="Normal 47 8 3 5 3 2" xfId="48308" xr:uid="{00000000-0005-0000-0000-0000C6B80000}"/>
    <cellStyle name="Normal 47 8 3 5 4" xfId="20727" xr:uid="{00000000-0005-0000-0000-0000C7B80000}"/>
    <cellStyle name="Normal 47 8 3 5 4 2" xfId="42369" xr:uid="{00000000-0005-0000-0000-0000C8B80000}"/>
    <cellStyle name="Normal 47 8 3 5 5" xfId="36360" xr:uid="{00000000-0005-0000-0000-0000C9B80000}"/>
    <cellStyle name="Normal 47 8 3 6" xfId="15736" xr:uid="{00000000-0005-0000-0000-0000CAB80000}"/>
    <cellStyle name="Normal 47 8 3 6 2" xfId="27708" xr:uid="{00000000-0005-0000-0000-0000CBB80000}"/>
    <cellStyle name="Normal 47 8 3 6 2 2" xfId="49314" xr:uid="{00000000-0005-0000-0000-0000CCB80000}"/>
    <cellStyle name="Normal 47 8 3 6 3" xfId="21741" xr:uid="{00000000-0005-0000-0000-0000CDB80000}"/>
    <cellStyle name="Normal 47 8 3 6 3 2" xfId="43378" xr:uid="{00000000-0005-0000-0000-0000CEB80000}"/>
    <cellStyle name="Normal 47 8 3 6 4" xfId="37391" xr:uid="{00000000-0005-0000-0000-0000CFB80000}"/>
    <cellStyle name="Normal 47 8 3 7" xfId="24723" xr:uid="{00000000-0005-0000-0000-0000D0B80000}"/>
    <cellStyle name="Normal 47 8 3 7 2" xfId="46343" xr:uid="{00000000-0005-0000-0000-0000D1B80000}"/>
    <cellStyle name="Normal 47 8 3 8" xfId="18756" xr:uid="{00000000-0005-0000-0000-0000D2B80000}"/>
    <cellStyle name="Normal 47 8 3 8 2" xfId="40398" xr:uid="{00000000-0005-0000-0000-0000D3B80000}"/>
    <cellStyle name="Normal 47 8 3 9" xfId="31456" xr:uid="{00000000-0005-0000-0000-0000D4B80000}"/>
    <cellStyle name="Normal 47 8 4" xfId="7632" xr:uid="{00000000-0005-0000-0000-0000D5B80000}"/>
    <cellStyle name="Normal 47 8 4 2" xfId="13057" xr:uid="{00000000-0005-0000-0000-0000D6B80000}"/>
    <cellStyle name="Normal 47 8 4 2 2" xfId="14056" xr:uid="{00000000-0005-0000-0000-0000D7B80000}"/>
    <cellStyle name="Normal 47 8 4 2 2 2" xfId="17141" xr:uid="{00000000-0005-0000-0000-0000D8B80000}"/>
    <cellStyle name="Normal 47 8 4 2 2 2 2" xfId="29110" xr:uid="{00000000-0005-0000-0000-0000D9B80000}"/>
    <cellStyle name="Normal 47 8 4 2 2 2 2 2" xfId="50716" xr:uid="{00000000-0005-0000-0000-0000DAB80000}"/>
    <cellStyle name="Normal 47 8 4 2 2 2 3" xfId="23143" xr:uid="{00000000-0005-0000-0000-0000DBB80000}"/>
    <cellStyle name="Normal 47 8 4 2 2 2 3 2" xfId="44780" xr:uid="{00000000-0005-0000-0000-0000DCB80000}"/>
    <cellStyle name="Normal 47 8 4 2 2 2 4" xfId="38796" xr:uid="{00000000-0005-0000-0000-0000DDB80000}"/>
    <cellStyle name="Normal 47 8 4 2 2 3" xfId="26128" xr:uid="{00000000-0005-0000-0000-0000DEB80000}"/>
    <cellStyle name="Normal 47 8 4 2 2 3 2" xfId="47742" xr:uid="{00000000-0005-0000-0000-0000DFB80000}"/>
    <cellStyle name="Normal 47 8 4 2 2 4" xfId="20161" xr:uid="{00000000-0005-0000-0000-0000E0B80000}"/>
    <cellStyle name="Normal 47 8 4 2 2 4 2" xfId="41803" xr:uid="{00000000-0005-0000-0000-0000E1B80000}"/>
    <cellStyle name="Normal 47 8 4 2 2 5" xfId="35793" xr:uid="{00000000-0005-0000-0000-0000E2B80000}"/>
    <cellStyle name="Normal 47 8 4 2 3" xfId="15030" xr:uid="{00000000-0005-0000-0000-0000E3B80000}"/>
    <cellStyle name="Normal 47 8 4 2 3 2" xfId="18115" xr:uid="{00000000-0005-0000-0000-0000E4B80000}"/>
    <cellStyle name="Normal 47 8 4 2 3 2 2" xfId="30082" xr:uid="{00000000-0005-0000-0000-0000E5B80000}"/>
    <cellStyle name="Normal 47 8 4 2 3 2 2 2" xfId="51688" xr:uid="{00000000-0005-0000-0000-0000E6B80000}"/>
    <cellStyle name="Normal 47 8 4 2 3 2 3" xfId="24115" xr:uid="{00000000-0005-0000-0000-0000E7B80000}"/>
    <cellStyle name="Normal 47 8 4 2 3 2 3 2" xfId="45752" xr:uid="{00000000-0005-0000-0000-0000E8B80000}"/>
    <cellStyle name="Normal 47 8 4 2 3 2 4" xfId="39770" xr:uid="{00000000-0005-0000-0000-0000E9B80000}"/>
    <cellStyle name="Normal 47 8 4 2 3 3" xfId="27100" xr:uid="{00000000-0005-0000-0000-0000EAB80000}"/>
    <cellStyle name="Normal 47 8 4 2 3 3 2" xfId="48714" xr:uid="{00000000-0005-0000-0000-0000EBB80000}"/>
    <cellStyle name="Normal 47 8 4 2 3 4" xfId="21133" xr:uid="{00000000-0005-0000-0000-0000ECB80000}"/>
    <cellStyle name="Normal 47 8 4 2 3 4 2" xfId="42775" xr:uid="{00000000-0005-0000-0000-0000EDB80000}"/>
    <cellStyle name="Normal 47 8 4 2 3 5" xfId="36767" xr:uid="{00000000-0005-0000-0000-0000EEB80000}"/>
    <cellStyle name="Normal 47 8 4 2 4" xfId="16164" xr:uid="{00000000-0005-0000-0000-0000EFB80000}"/>
    <cellStyle name="Normal 47 8 4 2 4 2" xfId="28134" xr:uid="{00000000-0005-0000-0000-0000F0B80000}"/>
    <cellStyle name="Normal 47 8 4 2 4 2 2" xfId="49740" xr:uid="{00000000-0005-0000-0000-0000F1B80000}"/>
    <cellStyle name="Normal 47 8 4 2 4 3" xfId="22167" xr:uid="{00000000-0005-0000-0000-0000F2B80000}"/>
    <cellStyle name="Normal 47 8 4 2 4 3 2" xfId="43804" xr:uid="{00000000-0005-0000-0000-0000F3B80000}"/>
    <cellStyle name="Normal 47 8 4 2 4 4" xfId="37819" xr:uid="{00000000-0005-0000-0000-0000F4B80000}"/>
    <cellStyle name="Normal 47 8 4 2 5" xfId="25152" xr:uid="{00000000-0005-0000-0000-0000F5B80000}"/>
    <cellStyle name="Normal 47 8 4 2 5 2" xfId="46769" xr:uid="{00000000-0005-0000-0000-0000F6B80000}"/>
    <cellStyle name="Normal 47 8 4 2 6" xfId="19185" xr:uid="{00000000-0005-0000-0000-0000F7B80000}"/>
    <cellStyle name="Normal 47 8 4 2 6 2" xfId="40827" xr:uid="{00000000-0005-0000-0000-0000F8B80000}"/>
    <cellStyle name="Normal 47 8 4 2 7" xfId="34813" xr:uid="{00000000-0005-0000-0000-0000F9B80000}"/>
    <cellStyle name="Normal 47 8 4 3" xfId="13377" xr:uid="{00000000-0005-0000-0000-0000FAB80000}"/>
    <cellStyle name="Normal 47 8 4 3 2" xfId="14376" xr:uid="{00000000-0005-0000-0000-0000FBB80000}"/>
    <cellStyle name="Normal 47 8 4 3 2 2" xfId="17461" xr:uid="{00000000-0005-0000-0000-0000FCB80000}"/>
    <cellStyle name="Normal 47 8 4 3 2 2 2" xfId="29430" xr:uid="{00000000-0005-0000-0000-0000FDB80000}"/>
    <cellStyle name="Normal 47 8 4 3 2 2 2 2" xfId="51036" xr:uid="{00000000-0005-0000-0000-0000FEB80000}"/>
    <cellStyle name="Normal 47 8 4 3 2 2 3" xfId="23463" xr:uid="{00000000-0005-0000-0000-0000FFB80000}"/>
    <cellStyle name="Normal 47 8 4 3 2 2 3 2" xfId="45100" xr:uid="{00000000-0005-0000-0000-000000B90000}"/>
    <cellStyle name="Normal 47 8 4 3 2 2 4" xfId="39116" xr:uid="{00000000-0005-0000-0000-000001B90000}"/>
    <cellStyle name="Normal 47 8 4 3 2 3" xfId="26448" xr:uid="{00000000-0005-0000-0000-000002B90000}"/>
    <cellStyle name="Normal 47 8 4 3 2 3 2" xfId="48062" xr:uid="{00000000-0005-0000-0000-000003B90000}"/>
    <cellStyle name="Normal 47 8 4 3 2 4" xfId="20481" xr:uid="{00000000-0005-0000-0000-000004B90000}"/>
    <cellStyle name="Normal 47 8 4 3 2 4 2" xfId="42123" xr:uid="{00000000-0005-0000-0000-000005B90000}"/>
    <cellStyle name="Normal 47 8 4 3 2 5" xfId="36113" xr:uid="{00000000-0005-0000-0000-000006B90000}"/>
    <cellStyle name="Normal 47 8 4 3 3" xfId="15350" xr:uid="{00000000-0005-0000-0000-000007B90000}"/>
    <cellStyle name="Normal 47 8 4 3 3 2" xfId="18435" xr:uid="{00000000-0005-0000-0000-000008B90000}"/>
    <cellStyle name="Normal 47 8 4 3 3 2 2" xfId="30402" xr:uid="{00000000-0005-0000-0000-000009B90000}"/>
    <cellStyle name="Normal 47 8 4 3 3 2 2 2" xfId="52008" xr:uid="{00000000-0005-0000-0000-00000AB90000}"/>
    <cellStyle name="Normal 47 8 4 3 3 2 3" xfId="24435" xr:uid="{00000000-0005-0000-0000-00000BB90000}"/>
    <cellStyle name="Normal 47 8 4 3 3 2 3 2" xfId="46072" xr:uid="{00000000-0005-0000-0000-00000CB90000}"/>
    <cellStyle name="Normal 47 8 4 3 3 2 4" xfId="40090" xr:uid="{00000000-0005-0000-0000-00000DB90000}"/>
    <cellStyle name="Normal 47 8 4 3 3 3" xfId="27420" xr:uid="{00000000-0005-0000-0000-00000EB90000}"/>
    <cellStyle name="Normal 47 8 4 3 3 3 2" xfId="49034" xr:uid="{00000000-0005-0000-0000-00000FB90000}"/>
    <cellStyle name="Normal 47 8 4 3 3 4" xfId="21453" xr:uid="{00000000-0005-0000-0000-000010B90000}"/>
    <cellStyle name="Normal 47 8 4 3 3 4 2" xfId="43095" xr:uid="{00000000-0005-0000-0000-000011B90000}"/>
    <cellStyle name="Normal 47 8 4 3 3 5" xfId="37087" xr:uid="{00000000-0005-0000-0000-000012B90000}"/>
    <cellStyle name="Normal 47 8 4 3 4" xfId="16484" xr:uid="{00000000-0005-0000-0000-000013B90000}"/>
    <cellStyle name="Normal 47 8 4 3 4 2" xfId="28454" xr:uid="{00000000-0005-0000-0000-000014B90000}"/>
    <cellStyle name="Normal 47 8 4 3 4 2 2" xfId="50060" xr:uid="{00000000-0005-0000-0000-000015B90000}"/>
    <cellStyle name="Normal 47 8 4 3 4 3" xfId="22487" xr:uid="{00000000-0005-0000-0000-000016B90000}"/>
    <cellStyle name="Normal 47 8 4 3 4 3 2" xfId="44124" xr:uid="{00000000-0005-0000-0000-000017B90000}"/>
    <cellStyle name="Normal 47 8 4 3 4 4" xfId="38139" xr:uid="{00000000-0005-0000-0000-000018B90000}"/>
    <cellStyle name="Normal 47 8 4 3 5" xfId="25472" xr:uid="{00000000-0005-0000-0000-000019B90000}"/>
    <cellStyle name="Normal 47 8 4 3 5 2" xfId="47089" xr:uid="{00000000-0005-0000-0000-00001AB90000}"/>
    <cellStyle name="Normal 47 8 4 3 6" xfId="19505" xr:uid="{00000000-0005-0000-0000-00001BB90000}"/>
    <cellStyle name="Normal 47 8 4 3 6 2" xfId="41147" xr:uid="{00000000-0005-0000-0000-00001CB90000}"/>
    <cellStyle name="Normal 47 8 4 3 7" xfId="35133" xr:uid="{00000000-0005-0000-0000-00001DB90000}"/>
    <cellStyle name="Normal 47 8 4 4" xfId="13735" xr:uid="{00000000-0005-0000-0000-00001EB90000}"/>
    <cellStyle name="Normal 47 8 4 4 2" xfId="16821" xr:uid="{00000000-0005-0000-0000-00001FB90000}"/>
    <cellStyle name="Normal 47 8 4 4 2 2" xfId="28790" xr:uid="{00000000-0005-0000-0000-000020B90000}"/>
    <cellStyle name="Normal 47 8 4 4 2 2 2" xfId="50396" xr:uid="{00000000-0005-0000-0000-000021B90000}"/>
    <cellStyle name="Normal 47 8 4 4 2 3" xfId="22823" xr:uid="{00000000-0005-0000-0000-000022B90000}"/>
    <cellStyle name="Normal 47 8 4 4 2 3 2" xfId="44460" xr:uid="{00000000-0005-0000-0000-000023B90000}"/>
    <cellStyle name="Normal 47 8 4 4 2 4" xfId="38476" xr:uid="{00000000-0005-0000-0000-000024B90000}"/>
    <cellStyle name="Normal 47 8 4 4 3" xfId="25808" xr:uid="{00000000-0005-0000-0000-000025B90000}"/>
    <cellStyle name="Normal 47 8 4 4 3 2" xfId="47422" xr:uid="{00000000-0005-0000-0000-000026B90000}"/>
    <cellStyle name="Normal 47 8 4 4 4" xfId="19841" xr:uid="{00000000-0005-0000-0000-000027B90000}"/>
    <cellStyle name="Normal 47 8 4 4 4 2" xfId="41483" xr:uid="{00000000-0005-0000-0000-000028B90000}"/>
    <cellStyle name="Normal 47 8 4 4 5" xfId="35472" xr:uid="{00000000-0005-0000-0000-000029B90000}"/>
    <cellStyle name="Normal 47 8 4 5" xfId="14709" xr:uid="{00000000-0005-0000-0000-00002AB90000}"/>
    <cellStyle name="Normal 47 8 4 5 2" xfId="17794" xr:uid="{00000000-0005-0000-0000-00002BB90000}"/>
    <cellStyle name="Normal 47 8 4 5 2 2" xfId="29762" xr:uid="{00000000-0005-0000-0000-00002CB90000}"/>
    <cellStyle name="Normal 47 8 4 5 2 2 2" xfId="51368" xr:uid="{00000000-0005-0000-0000-00002DB90000}"/>
    <cellStyle name="Normal 47 8 4 5 2 3" xfId="23795" xr:uid="{00000000-0005-0000-0000-00002EB90000}"/>
    <cellStyle name="Normal 47 8 4 5 2 3 2" xfId="45432" xr:uid="{00000000-0005-0000-0000-00002FB90000}"/>
    <cellStyle name="Normal 47 8 4 5 2 4" xfId="39449" xr:uid="{00000000-0005-0000-0000-000030B90000}"/>
    <cellStyle name="Normal 47 8 4 5 3" xfId="26780" xr:uid="{00000000-0005-0000-0000-000031B90000}"/>
    <cellStyle name="Normal 47 8 4 5 3 2" xfId="48394" xr:uid="{00000000-0005-0000-0000-000032B90000}"/>
    <cellStyle name="Normal 47 8 4 5 4" xfId="20813" xr:uid="{00000000-0005-0000-0000-000033B90000}"/>
    <cellStyle name="Normal 47 8 4 5 4 2" xfId="42455" xr:uid="{00000000-0005-0000-0000-000034B90000}"/>
    <cellStyle name="Normal 47 8 4 5 5" xfId="36446" xr:uid="{00000000-0005-0000-0000-000035B90000}"/>
    <cellStyle name="Normal 47 8 4 6" xfId="15822" xr:uid="{00000000-0005-0000-0000-000036B90000}"/>
    <cellStyle name="Normal 47 8 4 6 2" xfId="27794" xr:uid="{00000000-0005-0000-0000-000037B90000}"/>
    <cellStyle name="Normal 47 8 4 6 2 2" xfId="49400" xr:uid="{00000000-0005-0000-0000-000038B90000}"/>
    <cellStyle name="Normal 47 8 4 6 3" xfId="21827" xr:uid="{00000000-0005-0000-0000-000039B90000}"/>
    <cellStyle name="Normal 47 8 4 6 3 2" xfId="43464" xr:uid="{00000000-0005-0000-0000-00003AB90000}"/>
    <cellStyle name="Normal 47 8 4 6 4" xfId="37477" xr:uid="{00000000-0005-0000-0000-00003BB90000}"/>
    <cellStyle name="Normal 47 8 4 7" xfId="24809" xr:uid="{00000000-0005-0000-0000-00003CB90000}"/>
    <cellStyle name="Normal 47 8 4 7 2" xfId="46429" xr:uid="{00000000-0005-0000-0000-00003DB90000}"/>
    <cellStyle name="Normal 47 8 4 8" xfId="18842" xr:uid="{00000000-0005-0000-0000-00003EB90000}"/>
    <cellStyle name="Normal 47 8 4 8 2" xfId="40484" xr:uid="{00000000-0005-0000-0000-00003FB90000}"/>
    <cellStyle name="Normal 47 8 4 9" xfId="31724" xr:uid="{00000000-0005-0000-0000-000040B90000}"/>
    <cellStyle name="Normal 47 8 5" xfId="8242" xr:uid="{00000000-0005-0000-0000-000041B90000}"/>
    <cellStyle name="Normal 47 8 5 2" xfId="13141" xr:uid="{00000000-0005-0000-0000-000042B90000}"/>
    <cellStyle name="Normal 47 8 5 2 2" xfId="14140" xr:uid="{00000000-0005-0000-0000-000043B90000}"/>
    <cellStyle name="Normal 47 8 5 2 2 2" xfId="17225" xr:uid="{00000000-0005-0000-0000-000044B90000}"/>
    <cellStyle name="Normal 47 8 5 2 2 2 2" xfId="29194" xr:uid="{00000000-0005-0000-0000-000045B90000}"/>
    <cellStyle name="Normal 47 8 5 2 2 2 2 2" xfId="50800" xr:uid="{00000000-0005-0000-0000-000046B90000}"/>
    <cellStyle name="Normal 47 8 5 2 2 2 3" xfId="23227" xr:uid="{00000000-0005-0000-0000-000047B90000}"/>
    <cellStyle name="Normal 47 8 5 2 2 2 3 2" xfId="44864" xr:uid="{00000000-0005-0000-0000-000048B90000}"/>
    <cellStyle name="Normal 47 8 5 2 2 2 4" xfId="38880" xr:uid="{00000000-0005-0000-0000-000049B90000}"/>
    <cellStyle name="Normal 47 8 5 2 2 3" xfId="26212" xr:uid="{00000000-0005-0000-0000-00004AB90000}"/>
    <cellStyle name="Normal 47 8 5 2 2 3 2" xfId="47826" xr:uid="{00000000-0005-0000-0000-00004BB90000}"/>
    <cellStyle name="Normal 47 8 5 2 2 4" xfId="20245" xr:uid="{00000000-0005-0000-0000-00004CB90000}"/>
    <cellStyle name="Normal 47 8 5 2 2 4 2" xfId="41887" xr:uid="{00000000-0005-0000-0000-00004DB90000}"/>
    <cellStyle name="Normal 47 8 5 2 2 5" xfId="35877" xr:uid="{00000000-0005-0000-0000-00004EB90000}"/>
    <cellStyle name="Normal 47 8 5 2 3" xfId="15114" xr:uid="{00000000-0005-0000-0000-00004FB90000}"/>
    <cellStyle name="Normal 47 8 5 2 3 2" xfId="18199" xr:uid="{00000000-0005-0000-0000-000050B90000}"/>
    <cellStyle name="Normal 47 8 5 2 3 2 2" xfId="30166" xr:uid="{00000000-0005-0000-0000-000051B90000}"/>
    <cellStyle name="Normal 47 8 5 2 3 2 2 2" xfId="51772" xr:uid="{00000000-0005-0000-0000-000052B90000}"/>
    <cellStyle name="Normal 47 8 5 2 3 2 3" xfId="24199" xr:uid="{00000000-0005-0000-0000-000053B90000}"/>
    <cellStyle name="Normal 47 8 5 2 3 2 3 2" xfId="45836" xr:uid="{00000000-0005-0000-0000-000054B90000}"/>
    <cellStyle name="Normal 47 8 5 2 3 2 4" xfId="39854" xr:uid="{00000000-0005-0000-0000-000055B90000}"/>
    <cellStyle name="Normal 47 8 5 2 3 3" xfId="27184" xr:uid="{00000000-0005-0000-0000-000056B90000}"/>
    <cellStyle name="Normal 47 8 5 2 3 3 2" xfId="48798" xr:uid="{00000000-0005-0000-0000-000057B90000}"/>
    <cellStyle name="Normal 47 8 5 2 3 4" xfId="21217" xr:uid="{00000000-0005-0000-0000-000058B90000}"/>
    <cellStyle name="Normal 47 8 5 2 3 4 2" xfId="42859" xr:uid="{00000000-0005-0000-0000-000059B90000}"/>
    <cellStyle name="Normal 47 8 5 2 3 5" xfId="36851" xr:uid="{00000000-0005-0000-0000-00005AB90000}"/>
    <cellStyle name="Normal 47 8 5 2 4" xfId="16248" xr:uid="{00000000-0005-0000-0000-00005BB90000}"/>
    <cellStyle name="Normal 47 8 5 2 4 2" xfId="28218" xr:uid="{00000000-0005-0000-0000-00005CB90000}"/>
    <cellStyle name="Normal 47 8 5 2 4 2 2" xfId="49824" xr:uid="{00000000-0005-0000-0000-00005DB90000}"/>
    <cellStyle name="Normal 47 8 5 2 4 3" xfId="22251" xr:uid="{00000000-0005-0000-0000-00005EB90000}"/>
    <cellStyle name="Normal 47 8 5 2 4 3 2" xfId="43888" xr:uid="{00000000-0005-0000-0000-00005FB90000}"/>
    <cellStyle name="Normal 47 8 5 2 4 4" xfId="37903" xr:uid="{00000000-0005-0000-0000-000060B90000}"/>
    <cellStyle name="Normal 47 8 5 2 5" xfId="25236" xr:uid="{00000000-0005-0000-0000-000061B90000}"/>
    <cellStyle name="Normal 47 8 5 2 5 2" xfId="46853" xr:uid="{00000000-0005-0000-0000-000062B90000}"/>
    <cellStyle name="Normal 47 8 5 2 6" xfId="19269" xr:uid="{00000000-0005-0000-0000-000063B90000}"/>
    <cellStyle name="Normal 47 8 5 2 6 2" xfId="40911" xr:uid="{00000000-0005-0000-0000-000064B90000}"/>
    <cellStyle name="Normal 47 8 5 2 7" xfId="34897" xr:uid="{00000000-0005-0000-0000-000065B90000}"/>
    <cellStyle name="Normal 47 8 5 3" xfId="13461" xr:uid="{00000000-0005-0000-0000-000066B90000}"/>
    <cellStyle name="Normal 47 8 5 3 2" xfId="14460" xr:uid="{00000000-0005-0000-0000-000067B90000}"/>
    <cellStyle name="Normal 47 8 5 3 2 2" xfId="17545" xr:uid="{00000000-0005-0000-0000-000068B90000}"/>
    <cellStyle name="Normal 47 8 5 3 2 2 2" xfId="29514" xr:uid="{00000000-0005-0000-0000-000069B90000}"/>
    <cellStyle name="Normal 47 8 5 3 2 2 2 2" xfId="51120" xr:uid="{00000000-0005-0000-0000-00006AB90000}"/>
    <cellStyle name="Normal 47 8 5 3 2 2 3" xfId="23547" xr:uid="{00000000-0005-0000-0000-00006BB90000}"/>
    <cellStyle name="Normal 47 8 5 3 2 2 3 2" xfId="45184" xr:uid="{00000000-0005-0000-0000-00006CB90000}"/>
    <cellStyle name="Normal 47 8 5 3 2 2 4" xfId="39200" xr:uid="{00000000-0005-0000-0000-00006DB90000}"/>
    <cellStyle name="Normal 47 8 5 3 2 3" xfId="26532" xr:uid="{00000000-0005-0000-0000-00006EB90000}"/>
    <cellStyle name="Normal 47 8 5 3 2 3 2" xfId="48146" xr:uid="{00000000-0005-0000-0000-00006FB90000}"/>
    <cellStyle name="Normal 47 8 5 3 2 4" xfId="20565" xr:uid="{00000000-0005-0000-0000-000070B90000}"/>
    <cellStyle name="Normal 47 8 5 3 2 4 2" xfId="42207" xr:uid="{00000000-0005-0000-0000-000071B90000}"/>
    <cellStyle name="Normal 47 8 5 3 2 5" xfId="36197" xr:uid="{00000000-0005-0000-0000-000072B90000}"/>
    <cellStyle name="Normal 47 8 5 3 3" xfId="15434" xr:uid="{00000000-0005-0000-0000-000073B90000}"/>
    <cellStyle name="Normal 47 8 5 3 3 2" xfId="18519" xr:uid="{00000000-0005-0000-0000-000074B90000}"/>
    <cellStyle name="Normal 47 8 5 3 3 2 2" xfId="30486" xr:uid="{00000000-0005-0000-0000-000075B90000}"/>
    <cellStyle name="Normal 47 8 5 3 3 2 2 2" xfId="52092" xr:uid="{00000000-0005-0000-0000-000076B90000}"/>
    <cellStyle name="Normal 47 8 5 3 3 2 3" xfId="24519" xr:uid="{00000000-0005-0000-0000-000077B90000}"/>
    <cellStyle name="Normal 47 8 5 3 3 2 3 2" xfId="46156" xr:uid="{00000000-0005-0000-0000-000078B90000}"/>
    <cellStyle name="Normal 47 8 5 3 3 2 4" xfId="40174" xr:uid="{00000000-0005-0000-0000-000079B90000}"/>
    <cellStyle name="Normal 47 8 5 3 3 3" xfId="27504" xr:uid="{00000000-0005-0000-0000-00007AB90000}"/>
    <cellStyle name="Normal 47 8 5 3 3 3 2" xfId="49118" xr:uid="{00000000-0005-0000-0000-00007BB90000}"/>
    <cellStyle name="Normal 47 8 5 3 3 4" xfId="21537" xr:uid="{00000000-0005-0000-0000-00007CB90000}"/>
    <cellStyle name="Normal 47 8 5 3 3 4 2" xfId="43179" xr:uid="{00000000-0005-0000-0000-00007DB90000}"/>
    <cellStyle name="Normal 47 8 5 3 3 5" xfId="37171" xr:uid="{00000000-0005-0000-0000-00007EB90000}"/>
    <cellStyle name="Normal 47 8 5 3 4" xfId="16568" xr:uid="{00000000-0005-0000-0000-00007FB90000}"/>
    <cellStyle name="Normal 47 8 5 3 4 2" xfId="28538" xr:uid="{00000000-0005-0000-0000-000080B90000}"/>
    <cellStyle name="Normal 47 8 5 3 4 2 2" xfId="50144" xr:uid="{00000000-0005-0000-0000-000081B90000}"/>
    <cellStyle name="Normal 47 8 5 3 4 3" xfId="22571" xr:uid="{00000000-0005-0000-0000-000082B90000}"/>
    <cellStyle name="Normal 47 8 5 3 4 3 2" xfId="44208" xr:uid="{00000000-0005-0000-0000-000083B90000}"/>
    <cellStyle name="Normal 47 8 5 3 4 4" xfId="38223" xr:uid="{00000000-0005-0000-0000-000084B90000}"/>
    <cellStyle name="Normal 47 8 5 3 5" xfId="25556" xr:uid="{00000000-0005-0000-0000-000085B90000}"/>
    <cellStyle name="Normal 47 8 5 3 5 2" xfId="47173" xr:uid="{00000000-0005-0000-0000-000086B90000}"/>
    <cellStyle name="Normal 47 8 5 3 6" xfId="19589" xr:uid="{00000000-0005-0000-0000-000087B90000}"/>
    <cellStyle name="Normal 47 8 5 3 6 2" xfId="41231" xr:uid="{00000000-0005-0000-0000-000088B90000}"/>
    <cellStyle name="Normal 47 8 5 3 7" xfId="35217" xr:uid="{00000000-0005-0000-0000-000089B90000}"/>
    <cellStyle name="Normal 47 8 5 4" xfId="13819" xr:uid="{00000000-0005-0000-0000-00008AB90000}"/>
    <cellStyle name="Normal 47 8 5 4 2" xfId="16905" xr:uid="{00000000-0005-0000-0000-00008BB90000}"/>
    <cellStyle name="Normal 47 8 5 4 2 2" xfId="28874" xr:uid="{00000000-0005-0000-0000-00008CB90000}"/>
    <cellStyle name="Normal 47 8 5 4 2 2 2" xfId="50480" xr:uid="{00000000-0005-0000-0000-00008DB90000}"/>
    <cellStyle name="Normal 47 8 5 4 2 3" xfId="22907" xr:uid="{00000000-0005-0000-0000-00008EB90000}"/>
    <cellStyle name="Normal 47 8 5 4 2 3 2" xfId="44544" xr:uid="{00000000-0005-0000-0000-00008FB90000}"/>
    <cellStyle name="Normal 47 8 5 4 2 4" xfId="38560" xr:uid="{00000000-0005-0000-0000-000090B90000}"/>
    <cellStyle name="Normal 47 8 5 4 3" xfId="25892" xr:uid="{00000000-0005-0000-0000-000091B90000}"/>
    <cellStyle name="Normal 47 8 5 4 3 2" xfId="47506" xr:uid="{00000000-0005-0000-0000-000092B90000}"/>
    <cellStyle name="Normal 47 8 5 4 4" xfId="19925" xr:uid="{00000000-0005-0000-0000-000093B90000}"/>
    <cellStyle name="Normal 47 8 5 4 4 2" xfId="41567" xr:uid="{00000000-0005-0000-0000-000094B90000}"/>
    <cellStyle name="Normal 47 8 5 4 5" xfId="35556" xr:uid="{00000000-0005-0000-0000-000095B90000}"/>
    <cellStyle name="Normal 47 8 5 5" xfId="14793" xr:uid="{00000000-0005-0000-0000-000096B90000}"/>
    <cellStyle name="Normal 47 8 5 5 2" xfId="17878" xr:uid="{00000000-0005-0000-0000-000097B90000}"/>
    <cellStyle name="Normal 47 8 5 5 2 2" xfId="29846" xr:uid="{00000000-0005-0000-0000-000098B90000}"/>
    <cellStyle name="Normal 47 8 5 5 2 2 2" xfId="51452" xr:uid="{00000000-0005-0000-0000-000099B90000}"/>
    <cellStyle name="Normal 47 8 5 5 2 3" xfId="23879" xr:uid="{00000000-0005-0000-0000-00009AB90000}"/>
    <cellStyle name="Normal 47 8 5 5 2 3 2" xfId="45516" xr:uid="{00000000-0005-0000-0000-00009BB90000}"/>
    <cellStyle name="Normal 47 8 5 5 2 4" xfId="39533" xr:uid="{00000000-0005-0000-0000-00009CB90000}"/>
    <cellStyle name="Normal 47 8 5 5 3" xfId="26864" xr:uid="{00000000-0005-0000-0000-00009DB90000}"/>
    <cellStyle name="Normal 47 8 5 5 3 2" xfId="48478" xr:uid="{00000000-0005-0000-0000-00009EB90000}"/>
    <cellStyle name="Normal 47 8 5 5 4" xfId="20897" xr:uid="{00000000-0005-0000-0000-00009FB90000}"/>
    <cellStyle name="Normal 47 8 5 5 4 2" xfId="42539" xr:uid="{00000000-0005-0000-0000-0000A0B90000}"/>
    <cellStyle name="Normal 47 8 5 5 5" xfId="36530" xr:uid="{00000000-0005-0000-0000-0000A1B90000}"/>
    <cellStyle name="Normal 47 8 5 6" xfId="15906" xr:uid="{00000000-0005-0000-0000-0000A2B90000}"/>
    <cellStyle name="Normal 47 8 5 6 2" xfId="27878" xr:uid="{00000000-0005-0000-0000-0000A3B90000}"/>
    <cellStyle name="Normal 47 8 5 6 2 2" xfId="49484" xr:uid="{00000000-0005-0000-0000-0000A4B90000}"/>
    <cellStyle name="Normal 47 8 5 6 3" xfId="21911" xr:uid="{00000000-0005-0000-0000-0000A5B90000}"/>
    <cellStyle name="Normal 47 8 5 6 3 2" xfId="43548" xr:uid="{00000000-0005-0000-0000-0000A6B90000}"/>
    <cellStyle name="Normal 47 8 5 6 4" xfId="37561" xr:uid="{00000000-0005-0000-0000-0000A7B90000}"/>
    <cellStyle name="Normal 47 8 5 7" xfId="24893" xr:uid="{00000000-0005-0000-0000-0000A8B90000}"/>
    <cellStyle name="Normal 47 8 5 7 2" xfId="46513" xr:uid="{00000000-0005-0000-0000-0000A9B90000}"/>
    <cellStyle name="Normal 47 8 5 8" xfId="18926" xr:uid="{00000000-0005-0000-0000-0000AAB90000}"/>
    <cellStyle name="Normal 47 8 5 8 2" xfId="40568" xr:uid="{00000000-0005-0000-0000-0000ABB90000}"/>
    <cellStyle name="Normal 47 8 5 9" xfId="31896" xr:uid="{00000000-0005-0000-0000-0000ACB90000}"/>
    <cellStyle name="Normal 47 8 6" xfId="7795" xr:uid="{00000000-0005-0000-0000-0000ADB90000}"/>
    <cellStyle name="Normal 47 8 6 2" xfId="13060" xr:uid="{00000000-0005-0000-0000-0000AEB90000}"/>
    <cellStyle name="Normal 47 8 6 2 2" xfId="14059" xr:uid="{00000000-0005-0000-0000-0000AFB90000}"/>
    <cellStyle name="Normal 47 8 6 2 2 2" xfId="17144" xr:uid="{00000000-0005-0000-0000-0000B0B90000}"/>
    <cellStyle name="Normal 47 8 6 2 2 2 2" xfId="29113" xr:uid="{00000000-0005-0000-0000-0000B1B90000}"/>
    <cellStyle name="Normal 47 8 6 2 2 2 2 2" xfId="50719" xr:uid="{00000000-0005-0000-0000-0000B2B90000}"/>
    <cellStyle name="Normal 47 8 6 2 2 2 3" xfId="23146" xr:uid="{00000000-0005-0000-0000-0000B3B90000}"/>
    <cellStyle name="Normal 47 8 6 2 2 2 3 2" xfId="44783" xr:uid="{00000000-0005-0000-0000-0000B4B90000}"/>
    <cellStyle name="Normal 47 8 6 2 2 2 4" xfId="38799" xr:uid="{00000000-0005-0000-0000-0000B5B90000}"/>
    <cellStyle name="Normal 47 8 6 2 2 3" xfId="26131" xr:uid="{00000000-0005-0000-0000-0000B6B90000}"/>
    <cellStyle name="Normal 47 8 6 2 2 3 2" xfId="47745" xr:uid="{00000000-0005-0000-0000-0000B7B90000}"/>
    <cellStyle name="Normal 47 8 6 2 2 4" xfId="20164" xr:uid="{00000000-0005-0000-0000-0000B8B90000}"/>
    <cellStyle name="Normal 47 8 6 2 2 4 2" xfId="41806" xr:uid="{00000000-0005-0000-0000-0000B9B90000}"/>
    <cellStyle name="Normal 47 8 6 2 2 5" xfId="35796" xr:uid="{00000000-0005-0000-0000-0000BAB90000}"/>
    <cellStyle name="Normal 47 8 6 2 3" xfId="15033" xr:uid="{00000000-0005-0000-0000-0000BBB90000}"/>
    <cellStyle name="Normal 47 8 6 2 3 2" xfId="18118" xr:uid="{00000000-0005-0000-0000-0000BCB90000}"/>
    <cellStyle name="Normal 47 8 6 2 3 2 2" xfId="30085" xr:uid="{00000000-0005-0000-0000-0000BDB90000}"/>
    <cellStyle name="Normal 47 8 6 2 3 2 2 2" xfId="51691" xr:uid="{00000000-0005-0000-0000-0000BEB90000}"/>
    <cellStyle name="Normal 47 8 6 2 3 2 3" xfId="24118" xr:uid="{00000000-0005-0000-0000-0000BFB90000}"/>
    <cellStyle name="Normal 47 8 6 2 3 2 3 2" xfId="45755" xr:uid="{00000000-0005-0000-0000-0000C0B90000}"/>
    <cellStyle name="Normal 47 8 6 2 3 2 4" xfId="39773" xr:uid="{00000000-0005-0000-0000-0000C1B90000}"/>
    <cellStyle name="Normal 47 8 6 2 3 3" xfId="27103" xr:uid="{00000000-0005-0000-0000-0000C2B90000}"/>
    <cellStyle name="Normal 47 8 6 2 3 3 2" xfId="48717" xr:uid="{00000000-0005-0000-0000-0000C3B90000}"/>
    <cellStyle name="Normal 47 8 6 2 3 4" xfId="21136" xr:uid="{00000000-0005-0000-0000-0000C4B90000}"/>
    <cellStyle name="Normal 47 8 6 2 3 4 2" xfId="42778" xr:uid="{00000000-0005-0000-0000-0000C5B90000}"/>
    <cellStyle name="Normal 47 8 6 2 3 5" xfId="36770" xr:uid="{00000000-0005-0000-0000-0000C6B90000}"/>
    <cellStyle name="Normal 47 8 6 2 4" xfId="16167" xr:uid="{00000000-0005-0000-0000-0000C7B90000}"/>
    <cellStyle name="Normal 47 8 6 2 4 2" xfId="28137" xr:uid="{00000000-0005-0000-0000-0000C8B90000}"/>
    <cellStyle name="Normal 47 8 6 2 4 2 2" xfId="49743" xr:uid="{00000000-0005-0000-0000-0000C9B90000}"/>
    <cellStyle name="Normal 47 8 6 2 4 3" xfId="22170" xr:uid="{00000000-0005-0000-0000-0000CAB90000}"/>
    <cellStyle name="Normal 47 8 6 2 4 3 2" xfId="43807" xr:uid="{00000000-0005-0000-0000-0000CBB90000}"/>
    <cellStyle name="Normal 47 8 6 2 4 4" xfId="37822" xr:uid="{00000000-0005-0000-0000-0000CCB90000}"/>
    <cellStyle name="Normal 47 8 6 2 5" xfId="25155" xr:uid="{00000000-0005-0000-0000-0000CDB90000}"/>
    <cellStyle name="Normal 47 8 6 2 5 2" xfId="46772" xr:uid="{00000000-0005-0000-0000-0000CEB90000}"/>
    <cellStyle name="Normal 47 8 6 2 6" xfId="19188" xr:uid="{00000000-0005-0000-0000-0000CFB90000}"/>
    <cellStyle name="Normal 47 8 6 2 6 2" xfId="40830" xr:uid="{00000000-0005-0000-0000-0000D0B90000}"/>
    <cellStyle name="Normal 47 8 6 2 7" xfId="34816" xr:uid="{00000000-0005-0000-0000-0000D1B90000}"/>
    <cellStyle name="Normal 47 8 6 3" xfId="13380" xr:uid="{00000000-0005-0000-0000-0000D2B90000}"/>
    <cellStyle name="Normal 47 8 6 3 2" xfId="14379" xr:uid="{00000000-0005-0000-0000-0000D3B90000}"/>
    <cellStyle name="Normal 47 8 6 3 2 2" xfId="17464" xr:uid="{00000000-0005-0000-0000-0000D4B90000}"/>
    <cellStyle name="Normal 47 8 6 3 2 2 2" xfId="29433" xr:uid="{00000000-0005-0000-0000-0000D5B90000}"/>
    <cellStyle name="Normal 47 8 6 3 2 2 2 2" xfId="51039" xr:uid="{00000000-0005-0000-0000-0000D6B90000}"/>
    <cellStyle name="Normal 47 8 6 3 2 2 3" xfId="23466" xr:uid="{00000000-0005-0000-0000-0000D7B90000}"/>
    <cellStyle name="Normal 47 8 6 3 2 2 3 2" xfId="45103" xr:uid="{00000000-0005-0000-0000-0000D8B90000}"/>
    <cellStyle name="Normal 47 8 6 3 2 2 4" xfId="39119" xr:uid="{00000000-0005-0000-0000-0000D9B90000}"/>
    <cellStyle name="Normal 47 8 6 3 2 3" xfId="26451" xr:uid="{00000000-0005-0000-0000-0000DAB90000}"/>
    <cellStyle name="Normal 47 8 6 3 2 3 2" xfId="48065" xr:uid="{00000000-0005-0000-0000-0000DBB90000}"/>
    <cellStyle name="Normal 47 8 6 3 2 4" xfId="20484" xr:uid="{00000000-0005-0000-0000-0000DCB90000}"/>
    <cellStyle name="Normal 47 8 6 3 2 4 2" xfId="42126" xr:uid="{00000000-0005-0000-0000-0000DDB90000}"/>
    <cellStyle name="Normal 47 8 6 3 2 5" xfId="36116" xr:uid="{00000000-0005-0000-0000-0000DEB90000}"/>
    <cellStyle name="Normal 47 8 6 3 3" xfId="15353" xr:uid="{00000000-0005-0000-0000-0000DFB90000}"/>
    <cellStyle name="Normal 47 8 6 3 3 2" xfId="18438" xr:uid="{00000000-0005-0000-0000-0000E0B90000}"/>
    <cellStyle name="Normal 47 8 6 3 3 2 2" xfId="30405" xr:uid="{00000000-0005-0000-0000-0000E1B90000}"/>
    <cellStyle name="Normal 47 8 6 3 3 2 2 2" xfId="52011" xr:uid="{00000000-0005-0000-0000-0000E2B90000}"/>
    <cellStyle name="Normal 47 8 6 3 3 2 3" xfId="24438" xr:uid="{00000000-0005-0000-0000-0000E3B90000}"/>
    <cellStyle name="Normal 47 8 6 3 3 2 3 2" xfId="46075" xr:uid="{00000000-0005-0000-0000-0000E4B90000}"/>
    <cellStyle name="Normal 47 8 6 3 3 2 4" xfId="40093" xr:uid="{00000000-0005-0000-0000-0000E5B90000}"/>
    <cellStyle name="Normal 47 8 6 3 3 3" xfId="27423" xr:uid="{00000000-0005-0000-0000-0000E6B90000}"/>
    <cellStyle name="Normal 47 8 6 3 3 3 2" xfId="49037" xr:uid="{00000000-0005-0000-0000-0000E7B90000}"/>
    <cellStyle name="Normal 47 8 6 3 3 4" xfId="21456" xr:uid="{00000000-0005-0000-0000-0000E8B90000}"/>
    <cellStyle name="Normal 47 8 6 3 3 4 2" xfId="43098" xr:uid="{00000000-0005-0000-0000-0000E9B90000}"/>
    <cellStyle name="Normal 47 8 6 3 3 5" xfId="37090" xr:uid="{00000000-0005-0000-0000-0000EAB90000}"/>
    <cellStyle name="Normal 47 8 6 3 4" xfId="16487" xr:uid="{00000000-0005-0000-0000-0000EBB90000}"/>
    <cellStyle name="Normal 47 8 6 3 4 2" xfId="28457" xr:uid="{00000000-0005-0000-0000-0000ECB90000}"/>
    <cellStyle name="Normal 47 8 6 3 4 2 2" xfId="50063" xr:uid="{00000000-0005-0000-0000-0000EDB90000}"/>
    <cellStyle name="Normal 47 8 6 3 4 3" xfId="22490" xr:uid="{00000000-0005-0000-0000-0000EEB90000}"/>
    <cellStyle name="Normal 47 8 6 3 4 3 2" xfId="44127" xr:uid="{00000000-0005-0000-0000-0000EFB90000}"/>
    <cellStyle name="Normal 47 8 6 3 4 4" xfId="38142" xr:uid="{00000000-0005-0000-0000-0000F0B90000}"/>
    <cellStyle name="Normal 47 8 6 3 5" xfId="25475" xr:uid="{00000000-0005-0000-0000-0000F1B90000}"/>
    <cellStyle name="Normal 47 8 6 3 5 2" xfId="47092" xr:uid="{00000000-0005-0000-0000-0000F2B90000}"/>
    <cellStyle name="Normal 47 8 6 3 6" xfId="19508" xr:uid="{00000000-0005-0000-0000-0000F3B90000}"/>
    <cellStyle name="Normal 47 8 6 3 6 2" xfId="41150" xr:uid="{00000000-0005-0000-0000-0000F4B90000}"/>
    <cellStyle name="Normal 47 8 6 3 7" xfId="35136" xr:uid="{00000000-0005-0000-0000-0000F5B90000}"/>
    <cellStyle name="Normal 47 8 6 4" xfId="13738" xr:uid="{00000000-0005-0000-0000-0000F6B90000}"/>
    <cellStyle name="Normal 47 8 6 4 2" xfId="16824" xr:uid="{00000000-0005-0000-0000-0000F7B90000}"/>
    <cellStyle name="Normal 47 8 6 4 2 2" xfId="28793" xr:uid="{00000000-0005-0000-0000-0000F8B90000}"/>
    <cellStyle name="Normal 47 8 6 4 2 2 2" xfId="50399" xr:uid="{00000000-0005-0000-0000-0000F9B90000}"/>
    <cellStyle name="Normal 47 8 6 4 2 3" xfId="22826" xr:uid="{00000000-0005-0000-0000-0000FAB90000}"/>
    <cellStyle name="Normal 47 8 6 4 2 3 2" xfId="44463" xr:uid="{00000000-0005-0000-0000-0000FBB90000}"/>
    <cellStyle name="Normal 47 8 6 4 2 4" xfId="38479" xr:uid="{00000000-0005-0000-0000-0000FCB90000}"/>
    <cellStyle name="Normal 47 8 6 4 3" xfId="25811" xr:uid="{00000000-0005-0000-0000-0000FDB90000}"/>
    <cellStyle name="Normal 47 8 6 4 3 2" xfId="47425" xr:uid="{00000000-0005-0000-0000-0000FEB90000}"/>
    <cellStyle name="Normal 47 8 6 4 4" xfId="19844" xr:uid="{00000000-0005-0000-0000-0000FFB90000}"/>
    <cellStyle name="Normal 47 8 6 4 4 2" xfId="41486" xr:uid="{00000000-0005-0000-0000-000000BA0000}"/>
    <cellStyle name="Normal 47 8 6 4 5" xfId="35475" xr:uid="{00000000-0005-0000-0000-000001BA0000}"/>
    <cellStyle name="Normal 47 8 6 5" xfId="14712" xr:uid="{00000000-0005-0000-0000-000002BA0000}"/>
    <cellStyle name="Normal 47 8 6 5 2" xfId="17797" xr:uid="{00000000-0005-0000-0000-000003BA0000}"/>
    <cellStyle name="Normal 47 8 6 5 2 2" xfId="29765" xr:uid="{00000000-0005-0000-0000-000004BA0000}"/>
    <cellStyle name="Normal 47 8 6 5 2 2 2" xfId="51371" xr:uid="{00000000-0005-0000-0000-000005BA0000}"/>
    <cellStyle name="Normal 47 8 6 5 2 3" xfId="23798" xr:uid="{00000000-0005-0000-0000-000006BA0000}"/>
    <cellStyle name="Normal 47 8 6 5 2 3 2" xfId="45435" xr:uid="{00000000-0005-0000-0000-000007BA0000}"/>
    <cellStyle name="Normal 47 8 6 5 2 4" xfId="39452" xr:uid="{00000000-0005-0000-0000-000008BA0000}"/>
    <cellStyle name="Normal 47 8 6 5 3" xfId="26783" xr:uid="{00000000-0005-0000-0000-000009BA0000}"/>
    <cellStyle name="Normal 47 8 6 5 3 2" xfId="48397" xr:uid="{00000000-0005-0000-0000-00000ABA0000}"/>
    <cellStyle name="Normal 47 8 6 5 4" xfId="20816" xr:uid="{00000000-0005-0000-0000-00000BBA0000}"/>
    <cellStyle name="Normal 47 8 6 5 4 2" xfId="42458" xr:uid="{00000000-0005-0000-0000-00000CBA0000}"/>
    <cellStyle name="Normal 47 8 6 5 5" xfId="36449" xr:uid="{00000000-0005-0000-0000-00000DBA0000}"/>
    <cellStyle name="Normal 47 8 6 6" xfId="15825" xr:uid="{00000000-0005-0000-0000-00000EBA0000}"/>
    <cellStyle name="Normal 47 8 6 6 2" xfId="27797" xr:uid="{00000000-0005-0000-0000-00000FBA0000}"/>
    <cellStyle name="Normal 47 8 6 6 2 2" xfId="49403" xr:uid="{00000000-0005-0000-0000-000010BA0000}"/>
    <cellStyle name="Normal 47 8 6 6 3" xfId="21830" xr:uid="{00000000-0005-0000-0000-000011BA0000}"/>
    <cellStyle name="Normal 47 8 6 6 3 2" xfId="43467" xr:uid="{00000000-0005-0000-0000-000012BA0000}"/>
    <cellStyle name="Normal 47 8 6 6 4" xfId="37480" xr:uid="{00000000-0005-0000-0000-000013BA0000}"/>
    <cellStyle name="Normal 47 8 6 7" xfId="24812" xr:uid="{00000000-0005-0000-0000-000014BA0000}"/>
    <cellStyle name="Normal 47 8 6 7 2" xfId="46432" xr:uid="{00000000-0005-0000-0000-000015BA0000}"/>
    <cellStyle name="Normal 47 8 6 8" xfId="18845" xr:uid="{00000000-0005-0000-0000-000016BA0000}"/>
    <cellStyle name="Normal 47 8 6 8 2" xfId="40487" xr:uid="{00000000-0005-0000-0000-000017BA0000}"/>
    <cellStyle name="Normal 47 8 6 9" xfId="31771" xr:uid="{00000000-0005-0000-0000-000018BA0000}"/>
    <cellStyle name="Normal 47 8 7" xfId="8542" xr:uid="{00000000-0005-0000-0000-000019BA0000}"/>
    <cellStyle name="Normal 47 8 7 2" xfId="13184" xr:uid="{00000000-0005-0000-0000-00001ABA0000}"/>
    <cellStyle name="Normal 47 8 7 2 2" xfId="14183" xr:uid="{00000000-0005-0000-0000-00001BBA0000}"/>
    <cellStyle name="Normal 47 8 7 2 2 2" xfId="17268" xr:uid="{00000000-0005-0000-0000-00001CBA0000}"/>
    <cellStyle name="Normal 47 8 7 2 2 2 2" xfId="29237" xr:uid="{00000000-0005-0000-0000-00001DBA0000}"/>
    <cellStyle name="Normal 47 8 7 2 2 2 2 2" xfId="50843" xr:uid="{00000000-0005-0000-0000-00001EBA0000}"/>
    <cellStyle name="Normal 47 8 7 2 2 2 3" xfId="23270" xr:uid="{00000000-0005-0000-0000-00001FBA0000}"/>
    <cellStyle name="Normal 47 8 7 2 2 2 3 2" xfId="44907" xr:uid="{00000000-0005-0000-0000-000020BA0000}"/>
    <cellStyle name="Normal 47 8 7 2 2 2 4" xfId="38923" xr:uid="{00000000-0005-0000-0000-000021BA0000}"/>
    <cellStyle name="Normal 47 8 7 2 2 3" xfId="26255" xr:uid="{00000000-0005-0000-0000-000022BA0000}"/>
    <cellStyle name="Normal 47 8 7 2 2 3 2" xfId="47869" xr:uid="{00000000-0005-0000-0000-000023BA0000}"/>
    <cellStyle name="Normal 47 8 7 2 2 4" xfId="20288" xr:uid="{00000000-0005-0000-0000-000024BA0000}"/>
    <cellStyle name="Normal 47 8 7 2 2 4 2" xfId="41930" xr:uid="{00000000-0005-0000-0000-000025BA0000}"/>
    <cellStyle name="Normal 47 8 7 2 2 5" xfId="35920" xr:uid="{00000000-0005-0000-0000-000026BA0000}"/>
    <cellStyle name="Normal 47 8 7 2 3" xfId="15157" xr:uid="{00000000-0005-0000-0000-000027BA0000}"/>
    <cellStyle name="Normal 47 8 7 2 3 2" xfId="18242" xr:uid="{00000000-0005-0000-0000-000028BA0000}"/>
    <cellStyle name="Normal 47 8 7 2 3 2 2" xfId="30209" xr:uid="{00000000-0005-0000-0000-000029BA0000}"/>
    <cellStyle name="Normal 47 8 7 2 3 2 2 2" xfId="51815" xr:uid="{00000000-0005-0000-0000-00002ABA0000}"/>
    <cellStyle name="Normal 47 8 7 2 3 2 3" xfId="24242" xr:uid="{00000000-0005-0000-0000-00002BBA0000}"/>
    <cellStyle name="Normal 47 8 7 2 3 2 3 2" xfId="45879" xr:uid="{00000000-0005-0000-0000-00002CBA0000}"/>
    <cellStyle name="Normal 47 8 7 2 3 2 4" xfId="39897" xr:uid="{00000000-0005-0000-0000-00002DBA0000}"/>
    <cellStyle name="Normal 47 8 7 2 3 3" xfId="27227" xr:uid="{00000000-0005-0000-0000-00002EBA0000}"/>
    <cellStyle name="Normal 47 8 7 2 3 3 2" xfId="48841" xr:uid="{00000000-0005-0000-0000-00002FBA0000}"/>
    <cellStyle name="Normal 47 8 7 2 3 4" xfId="21260" xr:uid="{00000000-0005-0000-0000-000030BA0000}"/>
    <cellStyle name="Normal 47 8 7 2 3 4 2" xfId="42902" xr:uid="{00000000-0005-0000-0000-000031BA0000}"/>
    <cellStyle name="Normal 47 8 7 2 3 5" xfId="36894" xr:uid="{00000000-0005-0000-0000-000032BA0000}"/>
    <cellStyle name="Normal 47 8 7 2 4" xfId="16291" xr:uid="{00000000-0005-0000-0000-000033BA0000}"/>
    <cellStyle name="Normal 47 8 7 2 4 2" xfId="28261" xr:uid="{00000000-0005-0000-0000-000034BA0000}"/>
    <cellStyle name="Normal 47 8 7 2 4 2 2" xfId="49867" xr:uid="{00000000-0005-0000-0000-000035BA0000}"/>
    <cellStyle name="Normal 47 8 7 2 4 3" xfId="22294" xr:uid="{00000000-0005-0000-0000-000036BA0000}"/>
    <cellStyle name="Normal 47 8 7 2 4 3 2" xfId="43931" xr:uid="{00000000-0005-0000-0000-000037BA0000}"/>
    <cellStyle name="Normal 47 8 7 2 4 4" xfId="37946" xr:uid="{00000000-0005-0000-0000-000038BA0000}"/>
    <cellStyle name="Normal 47 8 7 2 5" xfId="25279" xr:uid="{00000000-0005-0000-0000-000039BA0000}"/>
    <cellStyle name="Normal 47 8 7 2 5 2" xfId="46896" xr:uid="{00000000-0005-0000-0000-00003ABA0000}"/>
    <cellStyle name="Normal 47 8 7 2 6" xfId="19312" xr:uid="{00000000-0005-0000-0000-00003BBA0000}"/>
    <cellStyle name="Normal 47 8 7 2 6 2" xfId="40954" xr:uid="{00000000-0005-0000-0000-00003CBA0000}"/>
    <cellStyle name="Normal 47 8 7 2 7" xfId="34940" xr:uid="{00000000-0005-0000-0000-00003DBA0000}"/>
    <cellStyle name="Normal 47 8 7 3" xfId="13504" xr:uid="{00000000-0005-0000-0000-00003EBA0000}"/>
    <cellStyle name="Normal 47 8 7 3 2" xfId="14503" xr:uid="{00000000-0005-0000-0000-00003FBA0000}"/>
    <cellStyle name="Normal 47 8 7 3 2 2" xfId="17588" xr:uid="{00000000-0005-0000-0000-000040BA0000}"/>
    <cellStyle name="Normal 47 8 7 3 2 2 2" xfId="29557" xr:uid="{00000000-0005-0000-0000-000041BA0000}"/>
    <cellStyle name="Normal 47 8 7 3 2 2 2 2" xfId="51163" xr:uid="{00000000-0005-0000-0000-000042BA0000}"/>
    <cellStyle name="Normal 47 8 7 3 2 2 3" xfId="23590" xr:uid="{00000000-0005-0000-0000-000043BA0000}"/>
    <cellStyle name="Normal 47 8 7 3 2 2 3 2" xfId="45227" xr:uid="{00000000-0005-0000-0000-000044BA0000}"/>
    <cellStyle name="Normal 47 8 7 3 2 2 4" xfId="39243" xr:uid="{00000000-0005-0000-0000-000045BA0000}"/>
    <cellStyle name="Normal 47 8 7 3 2 3" xfId="26575" xr:uid="{00000000-0005-0000-0000-000046BA0000}"/>
    <cellStyle name="Normal 47 8 7 3 2 3 2" xfId="48189" xr:uid="{00000000-0005-0000-0000-000047BA0000}"/>
    <cellStyle name="Normal 47 8 7 3 2 4" xfId="20608" xr:uid="{00000000-0005-0000-0000-000048BA0000}"/>
    <cellStyle name="Normal 47 8 7 3 2 4 2" xfId="42250" xr:uid="{00000000-0005-0000-0000-000049BA0000}"/>
    <cellStyle name="Normal 47 8 7 3 2 5" xfId="36240" xr:uid="{00000000-0005-0000-0000-00004ABA0000}"/>
    <cellStyle name="Normal 47 8 7 3 3" xfId="15477" xr:uid="{00000000-0005-0000-0000-00004BBA0000}"/>
    <cellStyle name="Normal 47 8 7 3 3 2" xfId="18562" xr:uid="{00000000-0005-0000-0000-00004CBA0000}"/>
    <cellStyle name="Normal 47 8 7 3 3 2 2" xfId="30529" xr:uid="{00000000-0005-0000-0000-00004DBA0000}"/>
    <cellStyle name="Normal 47 8 7 3 3 2 2 2" xfId="52135" xr:uid="{00000000-0005-0000-0000-00004EBA0000}"/>
    <cellStyle name="Normal 47 8 7 3 3 2 3" xfId="24562" xr:uid="{00000000-0005-0000-0000-00004FBA0000}"/>
    <cellStyle name="Normal 47 8 7 3 3 2 3 2" xfId="46199" xr:uid="{00000000-0005-0000-0000-000050BA0000}"/>
    <cellStyle name="Normal 47 8 7 3 3 2 4" xfId="40217" xr:uid="{00000000-0005-0000-0000-000051BA0000}"/>
    <cellStyle name="Normal 47 8 7 3 3 3" xfId="27547" xr:uid="{00000000-0005-0000-0000-000052BA0000}"/>
    <cellStyle name="Normal 47 8 7 3 3 3 2" xfId="49161" xr:uid="{00000000-0005-0000-0000-000053BA0000}"/>
    <cellStyle name="Normal 47 8 7 3 3 4" xfId="21580" xr:uid="{00000000-0005-0000-0000-000054BA0000}"/>
    <cellStyle name="Normal 47 8 7 3 3 4 2" xfId="43222" xr:uid="{00000000-0005-0000-0000-000055BA0000}"/>
    <cellStyle name="Normal 47 8 7 3 3 5" xfId="37214" xr:uid="{00000000-0005-0000-0000-000056BA0000}"/>
    <cellStyle name="Normal 47 8 7 3 4" xfId="16611" xr:uid="{00000000-0005-0000-0000-000057BA0000}"/>
    <cellStyle name="Normal 47 8 7 3 4 2" xfId="28581" xr:uid="{00000000-0005-0000-0000-000058BA0000}"/>
    <cellStyle name="Normal 47 8 7 3 4 2 2" xfId="50187" xr:uid="{00000000-0005-0000-0000-000059BA0000}"/>
    <cellStyle name="Normal 47 8 7 3 4 3" xfId="22614" xr:uid="{00000000-0005-0000-0000-00005ABA0000}"/>
    <cellStyle name="Normal 47 8 7 3 4 3 2" xfId="44251" xr:uid="{00000000-0005-0000-0000-00005BBA0000}"/>
    <cellStyle name="Normal 47 8 7 3 4 4" xfId="38266" xr:uid="{00000000-0005-0000-0000-00005CBA0000}"/>
    <cellStyle name="Normal 47 8 7 3 5" xfId="25599" xr:uid="{00000000-0005-0000-0000-00005DBA0000}"/>
    <cellStyle name="Normal 47 8 7 3 5 2" xfId="47216" xr:uid="{00000000-0005-0000-0000-00005EBA0000}"/>
    <cellStyle name="Normal 47 8 7 3 6" xfId="19632" xr:uid="{00000000-0005-0000-0000-00005FBA0000}"/>
    <cellStyle name="Normal 47 8 7 3 6 2" xfId="41274" xr:uid="{00000000-0005-0000-0000-000060BA0000}"/>
    <cellStyle name="Normal 47 8 7 3 7" xfId="35260" xr:uid="{00000000-0005-0000-0000-000061BA0000}"/>
    <cellStyle name="Normal 47 8 7 4" xfId="13862" xr:uid="{00000000-0005-0000-0000-000062BA0000}"/>
    <cellStyle name="Normal 47 8 7 4 2" xfId="16948" xr:uid="{00000000-0005-0000-0000-000063BA0000}"/>
    <cellStyle name="Normal 47 8 7 4 2 2" xfId="28917" xr:uid="{00000000-0005-0000-0000-000064BA0000}"/>
    <cellStyle name="Normal 47 8 7 4 2 2 2" xfId="50523" xr:uid="{00000000-0005-0000-0000-000065BA0000}"/>
    <cellStyle name="Normal 47 8 7 4 2 3" xfId="22950" xr:uid="{00000000-0005-0000-0000-000066BA0000}"/>
    <cellStyle name="Normal 47 8 7 4 2 3 2" xfId="44587" xr:uid="{00000000-0005-0000-0000-000067BA0000}"/>
    <cellStyle name="Normal 47 8 7 4 2 4" xfId="38603" xr:uid="{00000000-0005-0000-0000-000068BA0000}"/>
    <cellStyle name="Normal 47 8 7 4 3" xfId="25935" xr:uid="{00000000-0005-0000-0000-000069BA0000}"/>
    <cellStyle name="Normal 47 8 7 4 3 2" xfId="47549" xr:uid="{00000000-0005-0000-0000-00006ABA0000}"/>
    <cellStyle name="Normal 47 8 7 4 4" xfId="19968" xr:uid="{00000000-0005-0000-0000-00006BBA0000}"/>
    <cellStyle name="Normal 47 8 7 4 4 2" xfId="41610" xr:uid="{00000000-0005-0000-0000-00006CBA0000}"/>
    <cellStyle name="Normal 47 8 7 4 5" xfId="35599" xr:uid="{00000000-0005-0000-0000-00006DBA0000}"/>
    <cellStyle name="Normal 47 8 7 5" xfId="14836" xr:uid="{00000000-0005-0000-0000-00006EBA0000}"/>
    <cellStyle name="Normal 47 8 7 5 2" xfId="17921" xr:uid="{00000000-0005-0000-0000-00006FBA0000}"/>
    <cellStyle name="Normal 47 8 7 5 2 2" xfId="29889" xr:uid="{00000000-0005-0000-0000-000070BA0000}"/>
    <cellStyle name="Normal 47 8 7 5 2 2 2" xfId="51495" xr:uid="{00000000-0005-0000-0000-000071BA0000}"/>
    <cellStyle name="Normal 47 8 7 5 2 3" xfId="23922" xr:uid="{00000000-0005-0000-0000-000072BA0000}"/>
    <cellStyle name="Normal 47 8 7 5 2 3 2" xfId="45559" xr:uid="{00000000-0005-0000-0000-000073BA0000}"/>
    <cellStyle name="Normal 47 8 7 5 2 4" xfId="39576" xr:uid="{00000000-0005-0000-0000-000074BA0000}"/>
    <cellStyle name="Normal 47 8 7 5 3" xfId="26907" xr:uid="{00000000-0005-0000-0000-000075BA0000}"/>
    <cellStyle name="Normal 47 8 7 5 3 2" xfId="48521" xr:uid="{00000000-0005-0000-0000-000076BA0000}"/>
    <cellStyle name="Normal 47 8 7 5 4" xfId="20940" xr:uid="{00000000-0005-0000-0000-000077BA0000}"/>
    <cellStyle name="Normal 47 8 7 5 4 2" xfId="42582" xr:uid="{00000000-0005-0000-0000-000078BA0000}"/>
    <cellStyle name="Normal 47 8 7 5 5" xfId="36573" xr:uid="{00000000-0005-0000-0000-000079BA0000}"/>
    <cellStyle name="Normal 47 8 7 6" xfId="15949" xr:uid="{00000000-0005-0000-0000-00007ABA0000}"/>
    <cellStyle name="Normal 47 8 7 6 2" xfId="27921" xr:uid="{00000000-0005-0000-0000-00007BBA0000}"/>
    <cellStyle name="Normal 47 8 7 6 2 2" xfId="49527" xr:uid="{00000000-0005-0000-0000-00007CBA0000}"/>
    <cellStyle name="Normal 47 8 7 6 3" xfId="21954" xr:uid="{00000000-0005-0000-0000-00007DBA0000}"/>
    <cellStyle name="Normal 47 8 7 6 3 2" xfId="43591" xr:uid="{00000000-0005-0000-0000-00007EBA0000}"/>
    <cellStyle name="Normal 47 8 7 6 4" xfId="37604" xr:uid="{00000000-0005-0000-0000-00007FBA0000}"/>
    <cellStyle name="Normal 47 8 7 7" xfId="24936" xr:uid="{00000000-0005-0000-0000-000080BA0000}"/>
    <cellStyle name="Normal 47 8 7 7 2" xfId="46556" xr:uid="{00000000-0005-0000-0000-000081BA0000}"/>
    <cellStyle name="Normal 47 8 7 8" xfId="18969" xr:uid="{00000000-0005-0000-0000-000082BA0000}"/>
    <cellStyle name="Normal 47 8 7 8 2" xfId="40611" xr:uid="{00000000-0005-0000-0000-000083BA0000}"/>
    <cellStyle name="Normal 47 8 7 9" xfId="32010" xr:uid="{00000000-0005-0000-0000-000084BA0000}"/>
    <cellStyle name="Normal 47 8 8" xfId="12926" xr:uid="{00000000-0005-0000-0000-000085BA0000}"/>
    <cellStyle name="Normal 47 8 8 2" xfId="13925" xr:uid="{00000000-0005-0000-0000-000086BA0000}"/>
    <cellStyle name="Normal 47 8 8 2 2" xfId="17010" xr:uid="{00000000-0005-0000-0000-000087BA0000}"/>
    <cellStyle name="Normal 47 8 8 2 2 2" xfId="28979" xr:uid="{00000000-0005-0000-0000-000088BA0000}"/>
    <cellStyle name="Normal 47 8 8 2 2 2 2" xfId="50585" xr:uid="{00000000-0005-0000-0000-000089BA0000}"/>
    <cellStyle name="Normal 47 8 8 2 2 3" xfId="23012" xr:uid="{00000000-0005-0000-0000-00008ABA0000}"/>
    <cellStyle name="Normal 47 8 8 2 2 3 2" xfId="44649" xr:uid="{00000000-0005-0000-0000-00008BBA0000}"/>
    <cellStyle name="Normal 47 8 8 2 2 4" xfId="38665" xr:uid="{00000000-0005-0000-0000-00008CBA0000}"/>
    <cellStyle name="Normal 47 8 8 2 3" xfId="25997" xr:uid="{00000000-0005-0000-0000-00008DBA0000}"/>
    <cellStyle name="Normal 47 8 8 2 3 2" xfId="47611" xr:uid="{00000000-0005-0000-0000-00008EBA0000}"/>
    <cellStyle name="Normal 47 8 8 2 4" xfId="20030" xr:uid="{00000000-0005-0000-0000-00008FBA0000}"/>
    <cellStyle name="Normal 47 8 8 2 4 2" xfId="41672" xr:uid="{00000000-0005-0000-0000-000090BA0000}"/>
    <cellStyle name="Normal 47 8 8 2 5" xfId="35662" xr:uid="{00000000-0005-0000-0000-000091BA0000}"/>
    <cellStyle name="Normal 47 8 8 3" xfId="14899" xr:uid="{00000000-0005-0000-0000-000092BA0000}"/>
    <cellStyle name="Normal 47 8 8 3 2" xfId="17984" xr:uid="{00000000-0005-0000-0000-000093BA0000}"/>
    <cellStyle name="Normal 47 8 8 3 2 2" xfId="29951" xr:uid="{00000000-0005-0000-0000-000094BA0000}"/>
    <cellStyle name="Normal 47 8 8 3 2 2 2" xfId="51557" xr:uid="{00000000-0005-0000-0000-000095BA0000}"/>
    <cellStyle name="Normal 47 8 8 3 2 3" xfId="23984" xr:uid="{00000000-0005-0000-0000-000096BA0000}"/>
    <cellStyle name="Normal 47 8 8 3 2 3 2" xfId="45621" xr:uid="{00000000-0005-0000-0000-000097BA0000}"/>
    <cellStyle name="Normal 47 8 8 3 2 4" xfId="39639" xr:uid="{00000000-0005-0000-0000-000098BA0000}"/>
    <cellStyle name="Normal 47 8 8 3 3" xfId="26969" xr:uid="{00000000-0005-0000-0000-000099BA0000}"/>
    <cellStyle name="Normal 47 8 8 3 3 2" xfId="48583" xr:uid="{00000000-0005-0000-0000-00009ABA0000}"/>
    <cellStyle name="Normal 47 8 8 3 4" xfId="21002" xr:uid="{00000000-0005-0000-0000-00009BBA0000}"/>
    <cellStyle name="Normal 47 8 8 3 4 2" xfId="42644" xr:uid="{00000000-0005-0000-0000-00009CBA0000}"/>
    <cellStyle name="Normal 47 8 8 3 5" xfId="36636" xr:uid="{00000000-0005-0000-0000-00009DBA0000}"/>
    <cellStyle name="Normal 47 8 8 4" xfId="16033" xr:uid="{00000000-0005-0000-0000-00009EBA0000}"/>
    <cellStyle name="Normal 47 8 8 4 2" xfId="28003" xr:uid="{00000000-0005-0000-0000-00009FBA0000}"/>
    <cellStyle name="Normal 47 8 8 4 2 2" xfId="49609" xr:uid="{00000000-0005-0000-0000-0000A0BA0000}"/>
    <cellStyle name="Normal 47 8 8 4 3" xfId="22036" xr:uid="{00000000-0005-0000-0000-0000A1BA0000}"/>
    <cellStyle name="Normal 47 8 8 4 3 2" xfId="43673" xr:uid="{00000000-0005-0000-0000-0000A2BA0000}"/>
    <cellStyle name="Normal 47 8 8 4 4" xfId="37688" xr:uid="{00000000-0005-0000-0000-0000A3BA0000}"/>
    <cellStyle name="Normal 47 8 8 5" xfId="25021" xr:uid="{00000000-0005-0000-0000-0000A4BA0000}"/>
    <cellStyle name="Normal 47 8 8 5 2" xfId="46638" xr:uid="{00000000-0005-0000-0000-0000A5BA0000}"/>
    <cellStyle name="Normal 47 8 8 6" xfId="19054" xr:uid="{00000000-0005-0000-0000-0000A6BA0000}"/>
    <cellStyle name="Normal 47 8 8 6 2" xfId="40696" xr:uid="{00000000-0005-0000-0000-0000A7BA0000}"/>
    <cellStyle name="Normal 47 8 8 7" xfId="34682" xr:uid="{00000000-0005-0000-0000-0000A8BA0000}"/>
    <cellStyle name="Normal 47 8 9" xfId="13246" xr:uid="{00000000-0005-0000-0000-0000A9BA0000}"/>
    <cellStyle name="Normal 47 8 9 2" xfId="14245" xr:uid="{00000000-0005-0000-0000-0000AABA0000}"/>
    <cellStyle name="Normal 47 8 9 2 2" xfId="17330" xr:uid="{00000000-0005-0000-0000-0000ABBA0000}"/>
    <cellStyle name="Normal 47 8 9 2 2 2" xfId="29299" xr:uid="{00000000-0005-0000-0000-0000ACBA0000}"/>
    <cellStyle name="Normal 47 8 9 2 2 2 2" xfId="50905" xr:uid="{00000000-0005-0000-0000-0000ADBA0000}"/>
    <cellStyle name="Normal 47 8 9 2 2 3" xfId="23332" xr:uid="{00000000-0005-0000-0000-0000AEBA0000}"/>
    <cellStyle name="Normal 47 8 9 2 2 3 2" xfId="44969" xr:uid="{00000000-0005-0000-0000-0000AFBA0000}"/>
    <cellStyle name="Normal 47 8 9 2 2 4" xfId="38985" xr:uid="{00000000-0005-0000-0000-0000B0BA0000}"/>
    <cellStyle name="Normal 47 8 9 2 3" xfId="26317" xr:uid="{00000000-0005-0000-0000-0000B1BA0000}"/>
    <cellStyle name="Normal 47 8 9 2 3 2" xfId="47931" xr:uid="{00000000-0005-0000-0000-0000B2BA0000}"/>
    <cellStyle name="Normal 47 8 9 2 4" xfId="20350" xr:uid="{00000000-0005-0000-0000-0000B3BA0000}"/>
    <cellStyle name="Normal 47 8 9 2 4 2" xfId="41992" xr:uid="{00000000-0005-0000-0000-0000B4BA0000}"/>
    <cellStyle name="Normal 47 8 9 2 5" xfId="35982" xr:uid="{00000000-0005-0000-0000-0000B5BA0000}"/>
    <cellStyle name="Normal 47 8 9 3" xfId="15219" xr:uid="{00000000-0005-0000-0000-0000B6BA0000}"/>
    <cellStyle name="Normal 47 8 9 3 2" xfId="18304" xr:uid="{00000000-0005-0000-0000-0000B7BA0000}"/>
    <cellStyle name="Normal 47 8 9 3 2 2" xfId="30271" xr:uid="{00000000-0005-0000-0000-0000B8BA0000}"/>
    <cellStyle name="Normal 47 8 9 3 2 2 2" xfId="51877" xr:uid="{00000000-0005-0000-0000-0000B9BA0000}"/>
    <cellStyle name="Normal 47 8 9 3 2 3" xfId="24304" xr:uid="{00000000-0005-0000-0000-0000BABA0000}"/>
    <cellStyle name="Normal 47 8 9 3 2 3 2" xfId="45941" xr:uid="{00000000-0005-0000-0000-0000BBBA0000}"/>
    <cellStyle name="Normal 47 8 9 3 2 4" xfId="39959" xr:uid="{00000000-0005-0000-0000-0000BCBA0000}"/>
    <cellStyle name="Normal 47 8 9 3 3" xfId="27289" xr:uid="{00000000-0005-0000-0000-0000BDBA0000}"/>
    <cellStyle name="Normal 47 8 9 3 3 2" xfId="48903" xr:uid="{00000000-0005-0000-0000-0000BEBA0000}"/>
    <cellStyle name="Normal 47 8 9 3 4" xfId="21322" xr:uid="{00000000-0005-0000-0000-0000BFBA0000}"/>
    <cellStyle name="Normal 47 8 9 3 4 2" xfId="42964" xr:uid="{00000000-0005-0000-0000-0000C0BA0000}"/>
    <cellStyle name="Normal 47 8 9 3 5" xfId="36956" xr:uid="{00000000-0005-0000-0000-0000C1BA0000}"/>
    <cellStyle name="Normal 47 8 9 4" xfId="16353" xr:uid="{00000000-0005-0000-0000-0000C2BA0000}"/>
    <cellStyle name="Normal 47 8 9 4 2" xfId="28323" xr:uid="{00000000-0005-0000-0000-0000C3BA0000}"/>
    <cellStyle name="Normal 47 8 9 4 2 2" xfId="49929" xr:uid="{00000000-0005-0000-0000-0000C4BA0000}"/>
    <cellStyle name="Normal 47 8 9 4 3" xfId="22356" xr:uid="{00000000-0005-0000-0000-0000C5BA0000}"/>
    <cellStyle name="Normal 47 8 9 4 3 2" xfId="43993" xr:uid="{00000000-0005-0000-0000-0000C6BA0000}"/>
    <cellStyle name="Normal 47 8 9 4 4" xfId="38008" xr:uid="{00000000-0005-0000-0000-0000C7BA0000}"/>
    <cellStyle name="Normal 47 8 9 5" xfId="25341" xr:uid="{00000000-0005-0000-0000-0000C8BA0000}"/>
    <cellStyle name="Normal 47 8 9 5 2" xfId="46958" xr:uid="{00000000-0005-0000-0000-0000C9BA0000}"/>
    <cellStyle name="Normal 47 8 9 6" xfId="19374" xr:uid="{00000000-0005-0000-0000-0000CABA0000}"/>
    <cellStyle name="Normal 47 8 9 6 2" xfId="41016" xr:uid="{00000000-0005-0000-0000-0000CBBA0000}"/>
    <cellStyle name="Normal 47 8 9 7" xfId="35002" xr:uid="{00000000-0005-0000-0000-0000CCBA0000}"/>
    <cellStyle name="Normal 47 9" xfId="5759" xr:uid="{00000000-0005-0000-0000-0000CDBA0000}"/>
    <cellStyle name="Normal 47 9 10" xfId="13604" xr:uid="{00000000-0005-0000-0000-0000CEBA0000}"/>
    <cellStyle name="Normal 47 9 10 2" xfId="16690" xr:uid="{00000000-0005-0000-0000-0000CFBA0000}"/>
    <cellStyle name="Normal 47 9 10 2 2" xfId="28660" xr:uid="{00000000-0005-0000-0000-0000D0BA0000}"/>
    <cellStyle name="Normal 47 9 10 2 2 2" xfId="50266" xr:uid="{00000000-0005-0000-0000-0000D1BA0000}"/>
    <cellStyle name="Normal 47 9 10 2 3" xfId="22693" xr:uid="{00000000-0005-0000-0000-0000D2BA0000}"/>
    <cellStyle name="Normal 47 9 10 2 3 2" xfId="44330" xr:uid="{00000000-0005-0000-0000-0000D3BA0000}"/>
    <cellStyle name="Normal 47 9 10 2 4" xfId="38345" xr:uid="{00000000-0005-0000-0000-0000D4BA0000}"/>
    <cellStyle name="Normal 47 9 10 3" xfId="25678" xr:uid="{00000000-0005-0000-0000-0000D5BA0000}"/>
    <cellStyle name="Normal 47 9 10 3 2" xfId="47292" xr:uid="{00000000-0005-0000-0000-0000D6BA0000}"/>
    <cellStyle name="Normal 47 9 10 4" xfId="19711" xr:uid="{00000000-0005-0000-0000-0000D7BA0000}"/>
    <cellStyle name="Normal 47 9 10 4 2" xfId="41353" xr:uid="{00000000-0005-0000-0000-0000D8BA0000}"/>
    <cellStyle name="Normal 47 9 10 5" xfId="35341" xr:uid="{00000000-0005-0000-0000-0000D9BA0000}"/>
    <cellStyle name="Normal 47 9 11" xfId="14579" xr:uid="{00000000-0005-0000-0000-0000DABA0000}"/>
    <cellStyle name="Normal 47 9 11 2" xfId="17664" xr:uid="{00000000-0005-0000-0000-0000DBBA0000}"/>
    <cellStyle name="Normal 47 9 11 2 2" xfId="29632" xr:uid="{00000000-0005-0000-0000-0000DCBA0000}"/>
    <cellStyle name="Normal 47 9 11 2 2 2" xfId="51238" xr:uid="{00000000-0005-0000-0000-0000DDBA0000}"/>
    <cellStyle name="Normal 47 9 11 2 3" xfId="23665" xr:uid="{00000000-0005-0000-0000-0000DEBA0000}"/>
    <cellStyle name="Normal 47 9 11 2 3 2" xfId="45302" xr:uid="{00000000-0005-0000-0000-0000DFBA0000}"/>
    <cellStyle name="Normal 47 9 11 2 4" xfId="39319" xr:uid="{00000000-0005-0000-0000-0000E0BA0000}"/>
    <cellStyle name="Normal 47 9 11 3" xfId="26650" xr:uid="{00000000-0005-0000-0000-0000E1BA0000}"/>
    <cellStyle name="Normal 47 9 11 3 2" xfId="48264" xr:uid="{00000000-0005-0000-0000-0000E2BA0000}"/>
    <cellStyle name="Normal 47 9 11 4" xfId="20683" xr:uid="{00000000-0005-0000-0000-0000E3BA0000}"/>
    <cellStyle name="Normal 47 9 11 4 2" xfId="42325" xr:uid="{00000000-0005-0000-0000-0000E4BA0000}"/>
    <cellStyle name="Normal 47 9 11 5" xfId="36316" xr:uid="{00000000-0005-0000-0000-0000E5BA0000}"/>
    <cellStyle name="Normal 47 9 12" xfId="15692" xr:uid="{00000000-0005-0000-0000-0000E6BA0000}"/>
    <cellStyle name="Normal 47 9 12 2" xfId="27664" xr:uid="{00000000-0005-0000-0000-0000E7BA0000}"/>
    <cellStyle name="Normal 47 9 12 2 2" xfId="49270" xr:uid="{00000000-0005-0000-0000-0000E8BA0000}"/>
    <cellStyle name="Normal 47 9 12 3" xfId="21697" xr:uid="{00000000-0005-0000-0000-0000E9BA0000}"/>
    <cellStyle name="Normal 47 9 12 3 2" xfId="43334" xr:uid="{00000000-0005-0000-0000-0000EABA0000}"/>
    <cellStyle name="Normal 47 9 12 4" xfId="37347" xr:uid="{00000000-0005-0000-0000-0000EBBA0000}"/>
    <cellStyle name="Normal 47 9 13" xfId="24679" xr:uid="{00000000-0005-0000-0000-0000ECBA0000}"/>
    <cellStyle name="Normal 47 9 13 2" xfId="46299" xr:uid="{00000000-0005-0000-0000-0000EDBA0000}"/>
    <cellStyle name="Normal 47 9 14" xfId="18712" xr:uid="{00000000-0005-0000-0000-0000EEBA0000}"/>
    <cellStyle name="Normal 47 9 14 2" xfId="40354" xr:uid="{00000000-0005-0000-0000-0000EFBA0000}"/>
    <cellStyle name="Normal 47 9 15" xfId="31277" xr:uid="{00000000-0005-0000-0000-0000F0BA0000}"/>
    <cellStyle name="Normal 47 9 2" xfId="7326" xr:uid="{00000000-0005-0000-0000-0000F1BA0000}"/>
    <cellStyle name="Normal 47 9 2 2" xfId="13016" xr:uid="{00000000-0005-0000-0000-0000F2BA0000}"/>
    <cellStyle name="Normal 47 9 2 2 2" xfId="14015" xr:uid="{00000000-0005-0000-0000-0000F3BA0000}"/>
    <cellStyle name="Normal 47 9 2 2 2 2" xfId="17100" xr:uid="{00000000-0005-0000-0000-0000F4BA0000}"/>
    <cellStyle name="Normal 47 9 2 2 2 2 2" xfId="29069" xr:uid="{00000000-0005-0000-0000-0000F5BA0000}"/>
    <cellStyle name="Normal 47 9 2 2 2 2 2 2" xfId="50675" xr:uid="{00000000-0005-0000-0000-0000F6BA0000}"/>
    <cellStyle name="Normal 47 9 2 2 2 2 3" xfId="23102" xr:uid="{00000000-0005-0000-0000-0000F7BA0000}"/>
    <cellStyle name="Normal 47 9 2 2 2 2 3 2" xfId="44739" xr:uid="{00000000-0005-0000-0000-0000F8BA0000}"/>
    <cellStyle name="Normal 47 9 2 2 2 2 4" xfId="38755" xr:uid="{00000000-0005-0000-0000-0000F9BA0000}"/>
    <cellStyle name="Normal 47 9 2 2 2 3" xfId="26087" xr:uid="{00000000-0005-0000-0000-0000FABA0000}"/>
    <cellStyle name="Normal 47 9 2 2 2 3 2" xfId="47701" xr:uid="{00000000-0005-0000-0000-0000FBBA0000}"/>
    <cellStyle name="Normal 47 9 2 2 2 4" xfId="20120" xr:uid="{00000000-0005-0000-0000-0000FCBA0000}"/>
    <cellStyle name="Normal 47 9 2 2 2 4 2" xfId="41762" xr:uid="{00000000-0005-0000-0000-0000FDBA0000}"/>
    <cellStyle name="Normal 47 9 2 2 2 5" xfId="35752" xr:uid="{00000000-0005-0000-0000-0000FEBA0000}"/>
    <cellStyle name="Normal 47 9 2 2 3" xfId="14989" xr:uid="{00000000-0005-0000-0000-0000FFBA0000}"/>
    <cellStyle name="Normal 47 9 2 2 3 2" xfId="18074" xr:uid="{00000000-0005-0000-0000-000000BB0000}"/>
    <cellStyle name="Normal 47 9 2 2 3 2 2" xfId="30041" xr:uid="{00000000-0005-0000-0000-000001BB0000}"/>
    <cellStyle name="Normal 47 9 2 2 3 2 2 2" xfId="51647" xr:uid="{00000000-0005-0000-0000-000002BB0000}"/>
    <cellStyle name="Normal 47 9 2 2 3 2 3" xfId="24074" xr:uid="{00000000-0005-0000-0000-000003BB0000}"/>
    <cellStyle name="Normal 47 9 2 2 3 2 3 2" xfId="45711" xr:uid="{00000000-0005-0000-0000-000004BB0000}"/>
    <cellStyle name="Normal 47 9 2 2 3 2 4" xfId="39729" xr:uid="{00000000-0005-0000-0000-000005BB0000}"/>
    <cellStyle name="Normal 47 9 2 2 3 3" xfId="27059" xr:uid="{00000000-0005-0000-0000-000006BB0000}"/>
    <cellStyle name="Normal 47 9 2 2 3 3 2" xfId="48673" xr:uid="{00000000-0005-0000-0000-000007BB0000}"/>
    <cellStyle name="Normal 47 9 2 2 3 4" xfId="21092" xr:uid="{00000000-0005-0000-0000-000008BB0000}"/>
    <cellStyle name="Normal 47 9 2 2 3 4 2" xfId="42734" xr:uid="{00000000-0005-0000-0000-000009BB0000}"/>
    <cellStyle name="Normal 47 9 2 2 3 5" xfId="36726" xr:uid="{00000000-0005-0000-0000-00000ABB0000}"/>
    <cellStyle name="Normal 47 9 2 2 4" xfId="16123" xr:uid="{00000000-0005-0000-0000-00000BBB0000}"/>
    <cellStyle name="Normal 47 9 2 2 4 2" xfId="28093" xr:uid="{00000000-0005-0000-0000-00000CBB0000}"/>
    <cellStyle name="Normal 47 9 2 2 4 2 2" xfId="49699" xr:uid="{00000000-0005-0000-0000-00000DBB0000}"/>
    <cellStyle name="Normal 47 9 2 2 4 3" xfId="22126" xr:uid="{00000000-0005-0000-0000-00000EBB0000}"/>
    <cellStyle name="Normal 47 9 2 2 4 3 2" xfId="43763" xr:uid="{00000000-0005-0000-0000-00000FBB0000}"/>
    <cellStyle name="Normal 47 9 2 2 4 4" xfId="37778" xr:uid="{00000000-0005-0000-0000-000010BB0000}"/>
    <cellStyle name="Normal 47 9 2 2 5" xfId="25111" xr:uid="{00000000-0005-0000-0000-000011BB0000}"/>
    <cellStyle name="Normal 47 9 2 2 5 2" xfId="46728" xr:uid="{00000000-0005-0000-0000-000012BB0000}"/>
    <cellStyle name="Normal 47 9 2 2 6" xfId="19144" xr:uid="{00000000-0005-0000-0000-000013BB0000}"/>
    <cellStyle name="Normal 47 9 2 2 6 2" xfId="40786" xr:uid="{00000000-0005-0000-0000-000014BB0000}"/>
    <cellStyle name="Normal 47 9 2 2 7" xfId="34772" xr:uid="{00000000-0005-0000-0000-000015BB0000}"/>
    <cellStyle name="Normal 47 9 2 3" xfId="13336" xr:uid="{00000000-0005-0000-0000-000016BB0000}"/>
    <cellStyle name="Normal 47 9 2 3 2" xfId="14335" xr:uid="{00000000-0005-0000-0000-000017BB0000}"/>
    <cellStyle name="Normal 47 9 2 3 2 2" xfId="17420" xr:uid="{00000000-0005-0000-0000-000018BB0000}"/>
    <cellStyle name="Normal 47 9 2 3 2 2 2" xfId="29389" xr:uid="{00000000-0005-0000-0000-000019BB0000}"/>
    <cellStyle name="Normal 47 9 2 3 2 2 2 2" xfId="50995" xr:uid="{00000000-0005-0000-0000-00001ABB0000}"/>
    <cellStyle name="Normal 47 9 2 3 2 2 3" xfId="23422" xr:uid="{00000000-0005-0000-0000-00001BBB0000}"/>
    <cellStyle name="Normal 47 9 2 3 2 2 3 2" xfId="45059" xr:uid="{00000000-0005-0000-0000-00001CBB0000}"/>
    <cellStyle name="Normal 47 9 2 3 2 2 4" xfId="39075" xr:uid="{00000000-0005-0000-0000-00001DBB0000}"/>
    <cellStyle name="Normal 47 9 2 3 2 3" xfId="26407" xr:uid="{00000000-0005-0000-0000-00001EBB0000}"/>
    <cellStyle name="Normal 47 9 2 3 2 3 2" xfId="48021" xr:uid="{00000000-0005-0000-0000-00001FBB0000}"/>
    <cellStyle name="Normal 47 9 2 3 2 4" xfId="20440" xr:uid="{00000000-0005-0000-0000-000020BB0000}"/>
    <cellStyle name="Normal 47 9 2 3 2 4 2" xfId="42082" xr:uid="{00000000-0005-0000-0000-000021BB0000}"/>
    <cellStyle name="Normal 47 9 2 3 2 5" xfId="36072" xr:uid="{00000000-0005-0000-0000-000022BB0000}"/>
    <cellStyle name="Normal 47 9 2 3 3" xfId="15309" xr:uid="{00000000-0005-0000-0000-000023BB0000}"/>
    <cellStyle name="Normal 47 9 2 3 3 2" xfId="18394" xr:uid="{00000000-0005-0000-0000-000024BB0000}"/>
    <cellStyle name="Normal 47 9 2 3 3 2 2" xfId="30361" xr:uid="{00000000-0005-0000-0000-000025BB0000}"/>
    <cellStyle name="Normal 47 9 2 3 3 2 2 2" xfId="51967" xr:uid="{00000000-0005-0000-0000-000026BB0000}"/>
    <cellStyle name="Normal 47 9 2 3 3 2 3" xfId="24394" xr:uid="{00000000-0005-0000-0000-000027BB0000}"/>
    <cellStyle name="Normal 47 9 2 3 3 2 3 2" xfId="46031" xr:uid="{00000000-0005-0000-0000-000028BB0000}"/>
    <cellStyle name="Normal 47 9 2 3 3 2 4" xfId="40049" xr:uid="{00000000-0005-0000-0000-000029BB0000}"/>
    <cellStyle name="Normal 47 9 2 3 3 3" xfId="27379" xr:uid="{00000000-0005-0000-0000-00002ABB0000}"/>
    <cellStyle name="Normal 47 9 2 3 3 3 2" xfId="48993" xr:uid="{00000000-0005-0000-0000-00002BBB0000}"/>
    <cellStyle name="Normal 47 9 2 3 3 4" xfId="21412" xr:uid="{00000000-0005-0000-0000-00002CBB0000}"/>
    <cellStyle name="Normal 47 9 2 3 3 4 2" xfId="43054" xr:uid="{00000000-0005-0000-0000-00002DBB0000}"/>
    <cellStyle name="Normal 47 9 2 3 3 5" xfId="37046" xr:uid="{00000000-0005-0000-0000-00002EBB0000}"/>
    <cellStyle name="Normal 47 9 2 3 4" xfId="16443" xr:uid="{00000000-0005-0000-0000-00002FBB0000}"/>
    <cellStyle name="Normal 47 9 2 3 4 2" xfId="28413" xr:uid="{00000000-0005-0000-0000-000030BB0000}"/>
    <cellStyle name="Normal 47 9 2 3 4 2 2" xfId="50019" xr:uid="{00000000-0005-0000-0000-000031BB0000}"/>
    <cellStyle name="Normal 47 9 2 3 4 3" xfId="22446" xr:uid="{00000000-0005-0000-0000-000032BB0000}"/>
    <cellStyle name="Normal 47 9 2 3 4 3 2" xfId="44083" xr:uid="{00000000-0005-0000-0000-000033BB0000}"/>
    <cellStyle name="Normal 47 9 2 3 4 4" xfId="38098" xr:uid="{00000000-0005-0000-0000-000034BB0000}"/>
    <cellStyle name="Normal 47 9 2 3 5" xfId="25431" xr:uid="{00000000-0005-0000-0000-000035BB0000}"/>
    <cellStyle name="Normal 47 9 2 3 5 2" xfId="47048" xr:uid="{00000000-0005-0000-0000-000036BB0000}"/>
    <cellStyle name="Normal 47 9 2 3 6" xfId="19464" xr:uid="{00000000-0005-0000-0000-000037BB0000}"/>
    <cellStyle name="Normal 47 9 2 3 6 2" xfId="41106" xr:uid="{00000000-0005-0000-0000-000038BB0000}"/>
    <cellStyle name="Normal 47 9 2 3 7" xfId="35092" xr:uid="{00000000-0005-0000-0000-000039BB0000}"/>
    <cellStyle name="Normal 47 9 2 4" xfId="13694" xr:uid="{00000000-0005-0000-0000-00003ABB0000}"/>
    <cellStyle name="Normal 47 9 2 4 2" xfId="16780" xr:uid="{00000000-0005-0000-0000-00003BBB0000}"/>
    <cellStyle name="Normal 47 9 2 4 2 2" xfId="28749" xr:uid="{00000000-0005-0000-0000-00003CBB0000}"/>
    <cellStyle name="Normal 47 9 2 4 2 2 2" xfId="50355" xr:uid="{00000000-0005-0000-0000-00003DBB0000}"/>
    <cellStyle name="Normal 47 9 2 4 2 3" xfId="22782" xr:uid="{00000000-0005-0000-0000-00003EBB0000}"/>
    <cellStyle name="Normal 47 9 2 4 2 3 2" xfId="44419" xr:uid="{00000000-0005-0000-0000-00003FBB0000}"/>
    <cellStyle name="Normal 47 9 2 4 2 4" xfId="38435" xr:uid="{00000000-0005-0000-0000-000040BB0000}"/>
    <cellStyle name="Normal 47 9 2 4 3" xfId="25767" xr:uid="{00000000-0005-0000-0000-000041BB0000}"/>
    <cellStyle name="Normal 47 9 2 4 3 2" xfId="47381" xr:uid="{00000000-0005-0000-0000-000042BB0000}"/>
    <cellStyle name="Normal 47 9 2 4 4" xfId="19800" xr:uid="{00000000-0005-0000-0000-000043BB0000}"/>
    <cellStyle name="Normal 47 9 2 4 4 2" xfId="41442" xr:uid="{00000000-0005-0000-0000-000044BB0000}"/>
    <cellStyle name="Normal 47 9 2 4 5" xfId="35431" xr:uid="{00000000-0005-0000-0000-000045BB0000}"/>
    <cellStyle name="Normal 47 9 2 5" xfId="14668" xr:uid="{00000000-0005-0000-0000-000046BB0000}"/>
    <cellStyle name="Normal 47 9 2 5 2" xfId="17753" xr:uid="{00000000-0005-0000-0000-000047BB0000}"/>
    <cellStyle name="Normal 47 9 2 5 2 2" xfId="29721" xr:uid="{00000000-0005-0000-0000-000048BB0000}"/>
    <cellStyle name="Normal 47 9 2 5 2 2 2" xfId="51327" xr:uid="{00000000-0005-0000-0000-000049BB0000}"/>
    <cellStyle name="Normal 47 9 2 5 2 3" xfId="23754" xr:uid="{00000000-0005-0000-0000-00004ABB0000}"/>
    <cellStyle name="Normal 47 9 2 5 2 3 2" xfId="45391" xr:uid="{00000000-0005-0000-0000-00004BBB0000}"/>
    <cellStyle name="Normal 47 9 2 5 2 4" xfId="39408" xr:uid="{00000000-0005-0000-0000-00004CBB0000}"/>
    <cellStyle name="Normal 47 9 2 5 3" xfId="26739" xr:uid="{00000000-0005-0000-0000-00004DBB0000}"/>
    <cellStyle name="Normal 47 9 2 5 3 2" xfId="48353" xr:uid="{00000000-0005-0000-0000-00004EBB0000}"/>
    <cellStyle name="Normal 47 9 2 5 4" xfId="20772" xr:uid="{00000000-0005-0000-0000-00004FBB0000}"/>
    <cellStyle name="Normal 47 9 2 5 4 2" xfId="42414" xr:uid="{00000000-0005-0000-0000-000050BB0000}"/>
    <cellStyle name="Normal 47 9 2 5 5" xfId="36405" xr:uid="{00000000-0005-0000-0000-000051BB0000}"/>
    <cellStyle name="Normal 47 9 2 6" xfId="15781" xr:uid="{00000000-0005-0000-0000-000052BB0000}"/>
    <cellStyle name="Normal 47 9 2 6 2" xfId="27753" xr:uid="{00000000-0005-0000-0000-000053BB0000}"/>
    <cellStyle name="Normal 47 9 2 6 2 2" xfId="49359" xr:uid="{00000000-0005-0000-0000-000054BB0000}"/>
    <cellStyle name="Normal 47 9 2 6 3" xfId="21786" xr:uid="{00000000-0005-0000-0000-000055BB0000}"/>
    <cellStyle name="Normal 47 9 2 6 3 2" xfId="43423" xr:uid="{00000000-0005-0000-0000-000056BB0000}"/>
    <cellStyle name="Normal 47 9 2 6 4" xfId="37436" xr:uid="{00000000-0005-0000-0000-000057BB0000}"/>
    <cellStyle name="Normal 47 9 2 7" xfId="24768" xr:uid="{00000000-0005-0000-0000-000058BB0000}"/>
    <cellStyle name="Normal 47 9 2 7 2" xfId="46388" xr:uid="{00000000-0005-0000-0000-000059BB0000}"/>
    <cellStyle name="Normal 47 9 2 8" xfId="18801" xr:uid="{00000000-0005-0000-0000-00005ABB0000}"/>
    <cellStyle name="Normal 47 9 2 8 2" xfId="40443" xr:uid="{00000000-0005-0000-0000-00005BBB0000}"/>
    <cellStyle name="Normal 47 9 2 9" xfId="31614" xr:uid="{00000000-0005-0000-0000-00005CBB0000}"/>
    <cellStyle name="Normal 47 9 3" xfId="7029" xr:uid="{00000000-0005-0000-0000-00005DBB0000}"/>
    <cellStyle name="Normal 47 9 3 2" xfId="12972" xr:uid="{00000000-0005-0000-0000-00005EBB0000}"/>
    <cellStyle name="Normal 47 9 3 2 2" xfId="13971" xr:uid="{00000000-0005-0000-0000-00005FBB0000}"/>
    <cellStyle name="Normal 47 9 3 2 2 2" xfId="17056" xr:uid="{00000000-0005-0000-0000-000060BB0000}"/>
    <cellStyle name="Normal 47 9 3 2 2 2 2" xfId="29025" xr:uid="{00000000-0005-0000-0000-000061BB0000}"/>
    <cellStyle name="Normal 47 9 3 2 2 2 2 2" xfId="50631" xr:uid="{00000000-0005-0000-0000-000062BB0000}"/>
    <cellStyle name="Normal 47 9 3 2 2 2 3" xfId="23058" xr:uid="{00000000-0005-0000-0000-000063BB0000}"/>
    <cellStyle name="Normal 47 9 3 2 2 2 3 2" xfId="44695" xr:uid="{00000000-0005-0000-0000-000064BB0000}"/>
    <cellStyle name="Normal 47 9 3 2 2 2 4" xfId="38711" xr:uid="{00000000-0005-0000-0000-000065BB0000}"/>
    <cellStyle name="Normal 47 9 3 2 2 3" xfId="26043" xr:uid="{00000000-0005-0000-0000-000066BB0000}"/>
    <cellStyle name="Normal 47 9 3 2 2 3 2" xfId="47657" xr:uid="{00000000-0005-0000-0000-000067BB0000}"/>
    <cellStyle name="Normal 47 9 3 2 2 4" xfId="20076" xr:uid="{00000000-0005-0000-0000-000068BB0000}"/>
    <cellStyle name="Normal 47 9 3 2 2 4 2" xfId="41718" xr:uid="{00000000-0005-0000-0000-000069BB0000}"/>
    <cellStyle name="Normal 47 9 3 2 2 5" xfId="35708" xr:uid="{00000000-0005-0000-0000-00006ABB0000}"/>
    <cellStyle name="Normal 47 9 3 2 3" xfId="14945" xr:uid="{00000000-0005-0000-0000-00006BBB0000}"/>
    <cellStyle name="Normal 47 9 3 2 3 2" xfId="18030" xr:uid="{00000000-0005-0000-0000-00006CBB0000}"/>
    <cellStyle name="Normal 47 9 3 2 3 2 2" xfId="29997" xr:uid="{00000000-0005-0000-0000-00006DBB0000}"/>
    <cellStyle name="Normal 47 9 3 2 3 2 2 2" xfId="51603" xr:uid="{00000000-0005-0000-0000-00006EBB0000}"/>
    <cellStyle name="Normal 47 9 3 2 3 2 3" xfId="24030" xr:uid="{00000000-0005-0000-0000-00006FBB0000}"/>
    <cellStyle name="Normal 47 9 3 2 3 2 3 2" xfId="45667" xr:uid="{00000000-0005-0000-0000-000070BB0000}"/>
    <cellStyle name="Normal 47 9 3 2 3 2 4" xfId="39685" xr:uid="{00000000-0005-0000-0000-000071BB0000}"/>
    <cellStyle name="Normal 47 9 3 2 3 3" xfId="27015" xr:uid="{00000000-0005-0000-0000-000072BB0000}"/>
    <cellStyle name="Normal 47 9 3 2 3 3 2" xfId="48629" xr:uid="{00000000-0005-0000-0000-000073BB0000}"/>
    <cellStyle name="Normal 47 9 3 2 3 4" xfId="21048" xr:uid="{00000000-0005-0000-0000-000074BB0000}"/>
    <cellStyle name="Normal 47 9 3 2 3 4 2" xfId="42690" xr:uid="{00000000-0005-0000-0000-000075BB0000}"/>
    <cellStyle name="Normal 47 9 3 2 3 5" xfId="36682" xr:uid="{00000000-0005-0000-0000-000076BB0000}"/>
    <cellStyle name="Normal 47 9 3 2 4" xfId="16079" xr:uid="{00000000-0005-0000-0000-000077BB0000}"/>
    <cellStyle name="Normal 47 9 3 2 4 2" xfId="28049" xr:uid="{00000000-0005-0000-0000-000078BB0000}"/>
    <cellStyle name="Normal 47 9 3 2 4 2 2" xfId="49655" xr:uid="{00000000-0005-0000-0000-000079BB0000}"/>
    <cellStyle name="Normal 47 9 3 2 4 3" xfId="22082" xr:uid="{00000000-0005-0000-0000-00007ABB0000}"/>
    <cellStyle name="Normal 47 9 3 2 4 3 2" xfId="43719" xr:uid="{00000000-0005-0000-0000-00007BBB0000}"/>
    <cellStyle name="Normal 47 9 3 2 4 4" xfId="37734" xr:uid="{00000000-0005-0000-0000-00007CBB0000}"/>
    <cellStyle name="Normal 47 9 3 2 5" xfId="25067" xr:uid="{00000000-0005-0000-0000-00007DBB0000}"/>
    <cellStyle name="Normal 47 9 3 2 5 2" xfId="46684" xr:uid="{00000000-0005-0000-0000-00007EBB0000}"/>
    <cellStyle name="Normal 47 9 3 2 6" xfId="19100" xr:uid="{00000000-0005-0000-0000-00007FBB0000}"/>
    <cellStyle name="Normal 47 9 3 2 6 2" xfId="40742" xr:uid="{00000000-0005-0000-0000-000080BB0000}"/>
    <cellStyle name="Normal 47 9 3 2 7" xfId="34728" xr:uid="{00000000-0005-0000-0000-000081BB0000}"/>
    <cellStyle name="Normal 47 9 3 3" xfId="13292" xr:uid="{00000000-0005-0000-0000-000082BB0000}"/>
    <cellStyle name="Normal 47 9 3 3 2" xfId="14291" xr:uid="{00000000-0005-0000-0000-000083BB0000}"/>
    <cellStyle name="Normal 47 9 3 3 2 2" xfId="17376" xr:uid="{00000000-0005-0000-0000-000084BB0000}"/>
    <cellStyle name="Normal 47 9 3 3 2 2 2" xfId="29345" xr:uid="{00000000-0005-0000-0000-000085BB0000}"/>
    <cellStyle name="Normal 47 9 3 3 2 2 2 2" xfId="50951" xr:uid="{00000000-0005-0000-0000-000086BB0000}"/>
    <cellStyle name="Normal 47 9 3 3 2 2 3" xfId="23378" xr:uid="{00000000-0005-0000-0000-000087BB0000}"/>
    <cellStyle name="Normal 47 9 3 3 2 2 3 2" xfId="45015" xr:uid="{00000000-0005-0000-0000-000088BB0000}"/>
    <cellStyle name="Normal 47 9 3 3 2 2 4" xfId="39031" xr:uid="{00000000-0005-0000-0000-000089BB0000}"/>
    <cellStyle name="Normal 47 9 3 3 2 3" xfId="26363" xr:uid="{00000000-0005-0000-0000-00008ABB0000}"/>
    <cellStyle name="Normal 47 9 3 3 2 3 2" xfId="47977" xr:uid="{00000000-0005-0000-0000-00008BBB0000}"/>
    <cellStyle name="Normal 47 9 3 3 2 4" xfId="20396" xr:uid="{00000000-0005-0000-0000-00008CBB0000}"/>
    <cellStyle name="Normal 47 9 3 3 2 4 2" xfId="42038" xr:uid="{00000000-0005-0000-0000-00008DBB0000}"/>
    <cellStyle name="Normal 47 9 3 3 2 5" xfId="36028" xr:uid="{00000000-0005-0000-0000-00008EBB0000}"/>
    <cellStyle name="Normal 47 9 3 3 3" xfId="15265" xr:uid="{00000000-0005-0000-0000-00008FBB0000}"/>
    <cellStyle name="Normal 47 9 3 3 3 2" xfId="18350" xr:uid="{00000000-0005-0000-0000-000090BB0000}"/>
    <cellStyle name="Normal 47 9 3 3 3 2 2" xfId="30317" xr:uid="{00000000-0005-0000-0000-000091BB0000}"/>
    <cellStyle name="Normal 47 9 3 3 3 2 2 2" xfId="51923" xr:uid="{00000000-0005-0000-0000-000092BB0000}"/>
    <cellStyle name="Normal 47 9 3 3 3 2 3" xfId="24350" xr:uid="{00000000-0005-0000-0000-000093BB0000}"/>
    <cellStyle name="Normal 47 9 3 3 3 2 3 2" xfId="45987" xr:uid="{00000000-0005-0000-0000-000094BB0000}"/>
    <cellStyle name="Normal 47 9 3 3 3 2 4" xfId="40005" xr:uid="{00000000-0005-0000-0000-000095BB0000}"/>
    <cellStyle name="Normal 47 9 3 3 3 3" xfId="27335" xr:uid="{00000000-0005-0000-0000-000096BB0000}"/>
    <cellStyle name="Normal 47 9 3 3 3 3 2" xfId="48949" xr:uid="{00000000-0005-0000-0000-000097BB0000}"/>
    <cellStyle name="Normal 47 9 3 3 3 4" xfId="21368" xr:uid="{00000000-0005-0000-0000-000098BB0000}"/>
    <cellStyle name="Normal 47 9 3 3 3 4 2" xfId="43010" xr:uid="{00000000-0005-0000-0000-000099BB0000}"/>
    <cellStyle name="Normal 47 9 3 3 3 5" xfId="37002" xr:uid="{00000000-0005-0000-0000-00009ABB0000}"/>
    <cellStyle name="Normal 47 9 3 3 4" xfId="16399" xr:uid="{00000000-0005-0000-0000-00009BBB0000}"/>
    <cellStyle name="Normal 47 9 3 3 4 2" xfId="28369" xr:uid="{00000000-0005-0000-0000-00009CBB0000}"/>
    <cellStyle name="Normal 47 9 3 3 4 2 2" xfId="49975" xr:uid="{00000000-0005-0000-0000-00009DBB0000}"/>
    <cellStyle name="Normal 47 9 3 3 4 3" xfId="22402" xr:uid="{00000000-0005-0000-0000-00009EBB0000}"/>
    <cellStyle name="Normal 47 9 3 3 4 3 2" xfId="44039" xr:uid="{00000000-0005-0000-0000-00009FBB0000}"/>
    <cellStyle name="Normal 47 9 3 3 4 4" xfId="38054" xr:uid="{00000000-0005-0000-0000-0000A0BB0000}"/>
    <cellStyle name="Normal 47 9 3 3 5" xfId="25387" xr:uid="{00000000-0005-0000-0000-0000A1BB0000}"/>
    <cellStyle name="Normal 47 9 3 3 5 2" xfId="47004" xr:uid="{00000000-0005-0000-0000-0000A2BB0000}"/>
    <cellStyle name="Normal 47 9 3 3 6" xfId="19420" xr:uid="{00000000-0005-0000-0000-0000A3BB0000}"/>
    <cellStyle name="Normal 47 9 3 3 6 2" xfId="41062" xr:uid="{00000000-0005-0000-0000-0000A4BB0000}"/>
    <cellStyle name="Normal 47 9 3 3 7" xfId="35048" xr:uid="{00000000-0005-0000-0000-0000A5BB0000}"/>
    <cellStyle name="Normal 47 9 3 4" xfId="13650" xr:uid="{00000000-0005-0000-0000-0000A6BB0000}"/>
    <cellStyle name="Normal 47 9 3 4 2" xfId="16736" xr:uid="{00000000-0005-0000-0000-0000A7BB0000}"/>
    <cellStyle name="Normal 47 9 3 4 2 2" xfId="28705" xr:uid="{00000000-0005-0000-0000-0000A8BB0000}"/>
    <cellStyle name="Normal 47 9 3 4 2 2 2" xfId="50311" xr:uid="{00000000-0005-0000-0000-0000A9BB0000}"/>
    <cellStyle name="Normal 47 9 3 4 2 3" xfId="22738" xr:uid="{00000000-0005-0000-0000-0000AABB0000}"/>
    <cellStyle name="Normal 47 9 3 4 2 3 2" xfId="44375" xr:uid="{00000000-0005-0000-0000-0000ABBB0000}"/>
    <cellStyle name="Normal 47 9 3 4 2 4" xfId="38391" xr:uid="{00000000-0005-0000-0000-0000ACBB0000}"/>
    <cellStyle name="Normal 47 9 3 4 3" xfId="25723" xr:uid="{00000000-0005-0000-0000-0000ADBB0000}"/>
    <cellStyle name="Normal 47 9 3 4 3 2" xfId="47337" xr:uid="{00000000-0005-0000-0000-0000AEBB0000}"/>
    <cellStyle name="Normal 47 9 3 4 4" xfId="19756" xr:uid="{00000000-0005-0000-0000-0000AFBB0000}"/>
    <cellStyle name="Normal 47 9 3 4 4 2" xfId="41398" xr:uid="{00000000-0005-0000-0000-0000B0BB0000}"/>
    <cellStyle name="Normal 47 9 3 4 5" xfId="35387" xr:uid="{00000000-0005-0000-0000-0000B1BB0000}"/>
    <cellStyle name="Normal 47 9 3 5" xfId="14624" xr:uid="{00000000-0005-0000-0000-0000B2BB0000}"/>
    <cellStyle name="Normal 47 9 3 5 2" xfId="17709" xr:uid="{00000000-0005-0000-0000-0000B3BB0000}"/>
    <cellStyle name="Normal 47 9 3 5 2 2" xfId="29677" xr:uid="{00000000-0005-0000-0000-0000B4BB0000}"/>
    <cellStyle name="Normal 47 9 3 5 2 2 2" xfId="51283" xr:uid="{00000000-0005-0000-0000-0000B5BB0000}"/>
    <cellStyle name="Normal 47 9 3 5 2 3" xfId="23710" xr:uid="{00000000-0005-0000-0000-0000B6BB0000}"/>
    <cellStyle name="Normal 47 9 3 5 2 3 2" xfId="45347" xr:uid="{00000000-0005-0000-0000-0000B7BB0000}"/>
    <cellStyle name="Normal 47 9 3 5 2 4" xfId="39364" xr:uid="{00000000-0005-0000-0000-0000B8BB0000}"/>
    <cellStyle name="Normal 47 9 3 5 3" xfId="26695" xr:uid="{00000000-0005-0000-0000-0000B9BB0000}"/>
    <cellStyle name="Normal 47 9 3 5 3 2" xfId="48309" xr:uid="{00000000-0005-0000-0000-0000BABB0000}"/>
    <cellStyle name="Normal 47 9 3 5 4" xfId="20728" xr:uid="{00000000-0005-0000-0000-0000BBBB0000}"/>
    <cellStyle name="Normal 47 9 3 5 4 2" xfId="42370" xr:uid="{00000000-0005-0000-0000-0000BCBB0000}"/>
    <cellStyle name="Normal 47 9 3 5 5" xfId="36361" xr:uid="{00000000-0005-0000-0000-0000BDBB0000}"/>
    <cellStyle name="Normal 47 9 3 6" xfId="15737" xr:uid="{00000000-0005-0000-0000-0000BEBB0000}"/>
    <cellStyle name="Normal 47 9 3 6 2" xfId="27709" xr:uid="{00000000-0005-0000-0000-0000BFBB0000}"/>
    <cellStyle name="Normal 47 9 3 6 2 2" xfId="49315" xr:uid="{00000000-0005-0000-0000-0000C0BB0000}"/>
    <cellStyle name="Normal 47 9 3 6 3" xfId="21742" xr:uid="{00000000-0005-0000-0000-0000C1BB0000}"/>
    <cellStyle name="Normal 47 9 3 6 3 2" xfId="43379" xr:uid="{00000000-0005-0000-0000-0000C2BB0000}"/>
    <cellStyle name="Normal 47 9 3 6 4" xfId="37392" xr:uid="{00000000-0005-0000-0000-0000C3BB0000}"/>
    <cellStyle name="Normal 47 9 3 7" xfId="24724" xr:uid="{00000000-0005-0000-0000-0000C4BB0000}"/>
    <cellStyle name="Normal 47 9 3 7 2" xfId="46344" xr:uid="{00000000-0005-0000-0000-0000C5BB0000}"/>
    <cellStyle name="Normal 47 9 3 8" xfId="18757" xr:uid="{00000000-0005-0000-0000-0000C6BB0000}"/>
    <cellStyle name="Normal 47 9 3 8 2" xfId="40399" xr:uid="{00000000-0005-0000-0000-0000C7BB0000}"/>
    <cellStyle name="Normal 47 9 3 9" xfId="31457" xr:uid="{00000000-0005-0000-0000-0000C8BB0000}"/>
    <cellStyle name="Normal 47 9 4" xfId="7633" xr:uid="{00000000-0005-0000-0000-0000C9BB0000}"/>
    <cellStyle name="Normal 47 9 4 2" xfId="13058" xr:uid="{00000000-0005-0000-0000-0000CABB0000}"/>
    <cellStyle name="Normal 47 9 4 2 2" xfId="14057" xr:uid="{00000000-0005-0000-0000-0000CBBB0000}"/>
    <cellStyle name="Normal 47 9 4 2 2 2" xfId="17142" xr:uid="{00000000-0005-0000-0000-0000CCBB0000}"/>
    <cellStyle name="Normal 47 9 4 2 2 2 2" xfId="29111" xr:uid="{00000000-0005-0000-0000-0000CDBB0000}"/>
    <cellStyle name="Normal 47 9 4 2 2 2 2 2" xfId="50717" xr:uid="{00000000-0005-0000-0000-0000CEBB0000}"/>
    <cellStyle name="Normal 47 9 4 2 2 2 3" xfId="23144" xr:uid="{00000000-0005-0000-0000-0000CFBB0000}"/>
    <cellStyle name="Normal 47 9 4 2 2 2 3 2" xfId="44781" xr:uid="{00000000-0005-0000-0000-0000D0BB0000}"/>
    <cellStyle name="Normal 47 9 4 2 2 2 4" xfId="38797" xr:uid="{00000000-0005-0000-0000-0000D1BB0000}"/>
    <cellStyle name="Normal 47 9 4 2 2 3" xfId="26129" xr:uid="{00000000-0005-0000-0000-0000D2BB0000}"/>
    <cellStyle name="Normal 47 9 4 2 2 3 2" xfId="47743" xr:uid="{00000000-0005-0000-0000-0000D3BB0000}"/>
    <cellStyle name="Normal 47 9 4 2 2 4" xfId="20162" xr:uid="{00000000-0005-0000-0000-0000D4BB0000}"/>
    <cellStyle name="Normal 47 9 4 2 2 4 2" xfId="41804" xr:uid="{00000000-0005-0000-0000-0000D5BB0000}"/>
    <cellStyle name="Normal 47 9 4 2 2 5" xfId="35794" xr:uid="{00000000-0005-0000-0000-0000D6BB0000}"/>
    <cellStyle name="Normal 47 9 4 2 3" xfId="15031" xr:uid="{00000000-0005-0000-0000-0000D7BB0000}"/>
    <cellStyle name="Normal 47 9 4 2 3 2" xfId="18116" xr:uid="{00000000-0005-0000-0000-0000D8BB0000}"/>
    <cellStyle name="Normal 47 9 4 2 3 2 2" xfId="30083" xr:uid="{00000000-0005-0000-0000-0000D9BB0000}"/>
    <cellStyle name="Normal 47 9 4 2 3 2 2 2" xfId="51689" xr:uid="{00000000-0005-0000-0000-0000DABB0000}"/>
    <cellStyle name="Normal 47 9 4 2 3 2 3" xfId="24116" xr:uid="{00000000-0005-0000-0000-0000DBBB0000}"/>
    <cellStyle name="Normal 47 9 4 2 3 2 3 2" xfId="45753" xr:uid="{00000000-0005-0000-0000-0000DCBB0000}"/>
    <cellStyle name="Normal 47 9 4 2 3 2 4" xfId="39771" xr:uid="{00000000-0005-0000-0000-0000DDBB0000}"/>
    <cellStyle name="Normal 47 9 4 2 3 3" xfId="27101" xr:uid="{00000000-0005-0000-0000-0000DEBB0000}"/>
    <cellStyle name="Normal 47 9 4 2 3 3 2" xfId="48715" xr:uid="{00000000-0005-0000-0000-0000DFBB0000}"/>
    <cellStyle name="Normal 47 9 4 2 3 4" xfId="21134" xr:uid="{00000000-0005-0000-0000-0000E0BB0000}"/>
    <cellStyle name="Normal 47 9 4 2 3 4 2" xfId="42776" xr:uid="{00000000-0005-0000-0000-0000E1BB0000}"/>
    <cellStyle name="Normal 47 9 4 2 3 5" xfId="36768" xr:uid="{00000000-0005-0000-0000-0000E2BB0000}"/>
    <cellStyle name="Normal 47 9 4 2 4" xfId="16165" xr:uid="{00000000-0005-0000-0000-0000E3BB0000}"/>
    <cellStyle name="Normal 47 9 4 2 4 2" xfId="28135" xr:uid="{00000000-0005-0000-0000-0000E4BB0000}"/>
    <cellStyle name="Normal 47 9 4 2 4 2 2" xfId="49741" xr:uid="{00000000-0005-0000-0000-0000E5BB0000}"/>
    <cellStyle name="Normal 47 9 4 2 4 3" xfId="22168" xr:uid="{00000000-0005-0000-0000-0000E6BB0000}"/>
    <cellStyle name="Normal 47 9 4 2 4 3 2" xfId="43805" xr:uid="{00000000-0005-0000-0000-0000E7BB0000}"/>
    <cellStyle name="Normal 47 9 4 2 4 4" xfId="37820" xr:uid="{00000000-0005-0000-0000-0000E8BB0000}"/>
    <cellStyle name="Normal 47 9 4 2 5" xfId="25153" xr:uid="{00000000-0005-0000-0000-0000E9BB0000}"/>
    <cellStyle name="Normal 47 9 4 2 5 2" xfId="46770" xr:uid="{00000000-0005-0000-0000-0000EABB0000}"/>
    <cellStyle name="Normal 47 9 4 2 6" xfId="19186" xr:uid="{00000000-0005-0000-0000-0000EBBB0000}"/>
    <cellStyle name="Normal 47 9 4 2 6 2" xfId="40828" xr:uid="{00000000-0005-0000-0000-0000ECBB0000}"/>
    <cellStyle name="Normal 47 9 4 2 7" xfId="34814" xr:uid="{00000000-0005-0000-0000-0000EDBB0000}"/>
    <cellStyle name="Normal 47 9 4 3" xfId="13378" xr:uid="{00000000-0005-0000-0000-0000EEBB0000}"/>
    <cellStyle name="Normal 47 9 4 3 2" xfId="14377" xr:uid="{00000000-0005-0000-0000-0000EFBB0000}"/>
    <cellStyle name="Normal 47 9 4 3 2 2" xfId="17462" xr:uid="{00000000-0005-0000-0000-0000F0BB0000}"/>
    <cellStyle name="Normal 47 9 4 3 2 2 2" xfId="29431" xr:uid="{00000000-0005-0000-0000-0000F1BB0000}"/>
    <cellStyle name="Normal 47 9 4 3 2 2 2 2" xfId="51037" xr:uid="{00000000-0005-0000-0000-0000F2BB0000}"/>
    <cellStyle name="Normal 47 9 4 3 2 2 3" xfId="23464" xr:uid="{00000000-0005-0000-0000-0000F3BB0000}"/>
    <cellStyle name="Normal 47 9 4 3 2 2 3 2" xfId="45101" xr:uid="{00000000-0005-0000-0000-0000F4BB0000}"/>
    <cellStyle name="Normal 47 9 4 3 2 2 4" xfId="39117" xr:uid="{00000000-0005-0000-0000-0000F5BB0000}"/>
    <cellStyle name="Normal 47 9 4 3 2 3" xfId="26449" xr:uid="{00000000-0005-0000-0000-0000F6BB0000}"/>
    <cellStyle name="Normal 47 9 4 3 2 3 2" xfId="48063" xr:uid="{00000000-0005-0000-0000-0000F7BB0000}"/>
    <cellStyle name="Normal 47 9 4 3 2 4" xfId="20482" xr:uid="{00000000-0005-0000-0000-0000F8BB0000}"/>
    <cellStyle name="Normal 47 9 4 3 2 4 2" xfId="42124" xr:uid="{00000000-0005-0000-0000-0000F9BB0000}"/>
    <cellStyle name="Normal 47 9 4 3 2 5" xfId="36114" xr:uid="{00000000-0005-0000-0000-0000FABB0000}"/>
    <cellStyle name="Normal 47 9 4 3 3" xfId="15351" xr:uid="{00000000-0005-0000-0000-0000FBBB0000}"/>
    <cellStyle name="Normal 47 9 4 3 3 2" xfId="18436" xr:uid="{00000000-0005-0000-0000-0000FCBB0000}"/>
    <cellStyle name="Normal 47 9 4 3 3 2 2" xfId="30403" xr:uid="{00000000-0005-0000-0000-0000FDBB0000}"/>
    <cellStyle name="Normal 47 9 4 3 3 2 2 2" xfId="52009" xr:uid="{00000000-0005-0000-0000-0000FEBB0000}"/>
    <cellStyle name="Normal 47 9 4 3 3 2 3" xfId="24436" xr:uid="{00000000-0005-0000-0000-0000FFBB0000}"/>
    <cellStyle name="Normal 47 9 4 3 3 2 3 2" xfId="46073" xr:uid="{00000000-0005-0000-0000-000000BC0000}"/>
    <cellStyle name="Normal 47 9 4 3 3 2 4" xfId="40091" xr:uid="{00000000-0005-0000-0000-000001BC0000}"/>
    <cellStyle name="Normal 47 9 4 3 3 3" xfId="27421" xr:uid="{00000000-0005-0000-0000-000002BC0000}"/>
    <cellStyle name="Normal 47 9 4 3 3 3 2" xfId="49035" xr:uid="{00000000-0005-0000-0000-000003BC0000}"/>
    <cellStyle name="Normal 47 9 4 3 3 4" xfId="21454" xr:uid="{00000000-0005-0000-0000-000004BC0000}"/>
    <cellStyle name="Normal 47 9 4 3 3 4 2" xfId="43096" xr:uid="{00000000-0005-0000-0000-000005BC0000}"/>
    <cellStyle name="Normal 47 9 4 3 3 5" xfId="37088" xr:uid="{00000000-0005-0000-0000-000006BC0000}"/>
    <cellStyle name="Normal 47 9 4 3 4" xfId="16485" xr:uid="{00000000-0005-0000-0000-000007BC0000}"/>
    <cellStyle name="Normal 47 9 4 3 4 2" xfId="28455" xr:uid="{00000000-0005-0000-0000-000008BC0000}"/>
    <cellStyle name="Normal 47 9 4 3 4 2 2" xfId="50061" xr:uid="{00000000-0005-0000-0000-000009BC0000}"/>
    <cellStyle name="Normal 47 9 4 3 4 3" xfId="22488" xr:uid="{00000000-0005-0000-0000-00000ABC0000}"/>
    <cellStyle name="Normal 47 9 4 3 4 3 2" xfId="44125" xr:uid="{00000000-0005-0000-0000-00000BBC0000}"/>
    <cellStyle name="Normal 47 9 4 3 4 4" xfId="38140" xr:uid="{00000000-0005-0000-0000-00000CBC0000}"/>
    <cellStyle name="Normal 47 9 4 3 5" xfId="25473" xr:uid="{00000000-0005-0000-0000-00000DBC0000}"/>
    <cellStyle name="Normal 47 9 4 3 5 2" xfId="47090" xr:uid="{00000000-0005-0000-0000-00000EBC0000}"/>
    <cellStyle name="Normal 47 9 4 3 6" xfId="19506" xr:uid="{00000000-0005-0000-0000-00000FBC0000}"/>
    <cellStyle name="Normal 47 9 4 3 6 2" xfId="41148" xr:uid="{00000000-0005-0000-0000-000010BC0000}"/>
    <cellStyle name="Normal 47 9 4 3 7" xfId="35134" xr:uid="{00000000-0005-0000-0000-000011BC0000}"/>
    <cellStyle name="Normal 47 9 4 4" xfId="13736" xr:uid="{00000000-0005-0000-0000-000012BC0000}"/>
    <cellStyle name="Normal 47 9 4 4 2" xfId="16822" xr:uid="{00000000-0005-0000-0000-000013BC0000}"/>
    <cellStyle name="Normal 47 9 4 4 2 2" xfId="28791" xr:uid="{00000000-0005-0000-0000-000014BC0000}"/>
    <cellStyle name="Normal 47 9 4 4 2 2 2" xfId="50397" xr:uid="{00000000-0005-0000-0000-000015BC0000}"/>
    <cellStyle name="Normal 47 9 4 4 2 3" xfId="22824" xr:uid="{00000000-0005-0000-0000-000016BC0000}"/>
    <cellStyle name="Normal 47 9 4 4 2 3 2" xfId="44461" xr:uid="{00000000-0005-0000-0000-000017BC0000}"/>
    <cellStyle name="Normal 47 9 4 4 2 4" xfId="38477" xr:uid="{00000000-0005-0000-0000-000018BC0000}"/>
    <cellStyle name="Normal 47 9 4 4 3" xfId="25809" xr:uid="{00000000-0005-0000-0000-000019BC0000}"/>
    <cellStyle name="Normal 47 9 4 4 3 2" xfId="47423" xr:uid="{00000000-0005-0000-0000-00001ABC0000}"/>
    <cellStyle name="Normal 47 9 4 4 4" xfId="19842" xr:uid="{00000000-0005-0000-0000-00001BBC0000}"/>
    <cellStyle name="Normal 47 9 4 4 4 2" xfId="41484" xr:uid="{00000000-0005-0000-0000-00001CBC0000}"/>
    <cellStyle name="Normal 47 9 4 4 5" xfId="35473" xr:uid="{00000000-0005-0000-0000-00001DBC0000}"/>
    <cellStyle name="Normal 47 9 4 5" xfId="14710" xr:uid="{00000000-0005-0000-0000-00001EBC0000}"/>
    <cellStyle name="Normal 47 9 4 5 2" xfId="17795" xr:uid="{00000000-0005-0000-0000-00001FBC0000}"/>
    <cellStyle name="Normal 47 9 4 5 2 2" xfId="29763" xr:uid="{00000000-0005-0000-0000-000020BC0000}"/>
    <cellStyle name="Normal 47 9 4 5 2 2 2" xfId="51369" xr:uid="{00000000-0005-0000-0000-000021BC0000}"/>
    <cellStyle name="Normal 47 9 4 5 2 3" xfId="23796" xr:uid="{00000000-0005-0000-0000-000022BC0000}"/>
    <cellStyle name="Normal 47 9 4 5 2 3 2" xfId="45433" xr:uid="{00000000-0005-0000-0000-000023BC0000}"/>
    <cellStyle name="Normal 47 9 4 5 2 4" xfId="39450" xr:uid="{00000000-0005-0000-0000-000024BC0000}"/>
    <cellStyle name="Normal 47 9 4 5 3" xfId="26781" xr:uid="{00000000-0005-0000-0000-000025BC0000}"/>
    <cellStyle name="Normal 47 9 4 5 3 2" xfId="48395" xr:uid="{00000000-0005-0000-0000-000026BC0000}"/>
    <cellStyle name="Normal 47 9 4 5 4" xfId="20814" xr:uid="{00000000-0005-0000-0000-000027BC0000}"/>
    <cellStyle name="Normal 47 9 4 5 4 2" xfId="42456" xr:uid="{00000000-0005-0000-0000-000028BC0000}"/>
    <cellStyle name="Normal 47 9 4 5 5" xfId="36447" xr:uid="{00000000-0005-0000-0000-000029BC0000}"/>
    <cellStyle name="Normal 47 9 4 6" xfId="15823" xr:uid="{00000000-0005-0000-0000-00002ABC0000}"/>
    <cellStyle name="Normal 47 9 4 6 2" xfId="27795" xr:uid="{00000000-0005-0000-0000-00002BBC0000}"/>
    <cellStyle name="Normal 47 9 4 6 2 2" xfId="49401" xr:uid="{00000000-0005-0000-0000-00002CBC0000}"/>
    <cellStyle name="Normal 47 9 4 6 3" xfId="21828" xr:uid="{00000000-0005-0000-0000-00002DBC0000}"/>
    <cellStyle name="Normal 47 9 4 6 3 2" xfId="43465" xr:uid="{00000000-0005-0000-0000-00002EBC0000}"/>
    <cellStyle name="Normal 47 9 4 6 4" xfId="37478" xr:uid="{00000000-0005-0000-0000-00002FBC0000}"/>
    <cellStyle name="Normal 47 9 4 7" xfId="24810" xr:uid="{00000000-0005-0000-0000-000030BC0000}"/>
    <cellStyle name="Normal 47 9 4 7 2" xfId="46430" xr:uid="{00000000-0005-0000-0000-000031BC0000}"/>
    <cellStyle name="Normal 47 9 4 8" xfId="18843" xr:uid="{00000000-0005-0000-0000-000032BC0000}"/>
    <cellStyle name="Normal 47 9 4 8 2" xfId="40485" xr:uid="{00000000-0005-0000-0000-000033BC0000}"/>
    <cellStyle name="Normal 47 9 4 9" xfId="31725" xr:uid="{00000000-0005-0000-0000-000034BC0000}"/>
    <cellStyle name="Normal 47 9 5" xfId="8243" xr:uid="{00000000-0005-0000-0000-000035BC0000}"/>
    <cellStyle name="Normal 47 9 5 2" xfId="13142" xr:uid="{00000000-0005-0000-0000-000036BC0000}"/>
    <cellStyle name="Normal 47 9 5 2 2" xfId="14141" xr:uid="{00000000-0005-0000-0000-000037BC0000}"/>
    <cellStyle name="Normal 47 9 5 2 2 2" xfId="17226" xr:uid="{00000000-0005-0000-0000-000038BC0000}"/>
    <cellStyle name="Normal 47 9 5 2 2 2 2" xfId="29195" xr:uid="{00000000-0005-0000-0000-000039BC0000}"/>
    <cellStyle name="Normal 47 9 5 2 2 2 2 2" xfId="50801" xr:uid="{00000000-0005-0000-0000-00003ABC0000}"/>
    <cellStyle name="Normal 47 9 5 2 2 2 3" xfId="23228" xr:uid="{00000000-0005-0000-0000-00003BBC0000}"/>
    <cellStyle name="Normal 47 9 5 2 2 2 3 2" xfId="44865" xr:uid="{00000000-0005-0000-0000-00003CBC0000}"/>
    <cellStyle name="Normal 47 9 5 2 2 2 4" xfId="38881" xr:uid="{00000000-0005-0000-0000-00003DBC0000}"/>
    <cellStyle name="Normal 47 9 5 2 2 3" xfId="26213" xr:uid="{00000000-0005-0000-0000-00003EBC0000}"/>
    <cellStyle name="Normal 47 9 5 2 2 3 2" xfId="47827" xr:uid="{00000000-0005-0000-0000-00003FBC0000}"/>
    <cellStyle name="Normal 47 9 5 2 2 4" xfId="20246" xr:uid="{00000000-0005-0000-0000-000040BC0000}"/>
    <cellStyle name="Normal 47 9 5 2 2 4 2" xfId="41888" xr:uid="{00000000-0005-0000-0000-000041BC0000}"/>
    <cellStyle name="Normal 47 9 5 2 2 5" xfId="35878" xr:uid="{00000000-0005-0000-0000-000042BC0000}"/>
    <cellStyle name="Normal 47 9 5 2 3" xfId="15115" xr:uid="{00000000-0005-0000-0000-000043BC0000}"/>
    <cellStyle name="Normal 47 9 5 2 3 2" xfId="18200" xr:uid="{00000000-0005-0000-0000-000044BC0000}"/>
    <cellStyle name="Normal 47 9 5 2 3 2 2" xfId="30167" xr:uid="{00000000-0005-0000-0000-000045BC0000}"/>
    <cellStyle name="Normal 47 9 5 2 3 2 2 2" xfId="51773" xr:uid="{00000000-0005-0000-0000-000046BC0000}"/>
    <cellStyle name="Normal 47 9 5 2 3 2 3" xfId="24200" xr:uid="{00000000-0005-0000-0000-000047BC0000}"/>
    <cellStyle name="Normal 47 9 5 2 3 2 3 2" xfId="45837" xr:uid="{00000000-0005-0000-0000-000048BC0000}"/>
    <cellStyle name="Normal 47 9 5 2 3 2 4" xfId="39855" xr:uid="{00000000-0005-0000-0000-000049BC0000}"/>
    <cellStyle name="Normal 47 9 5 2 3 3" xfId="27185" xr:uid="{00000000-0005-0000-0000-00004ABC0000}"/>
    <cellStyle name="Normal 47 9 5 2 3 3 2" xfId="48799" xr:uid="{00000000-0005-0000-0000-00004BBC0000}"/>
    <cellStyle name="Normal 47 9 5 2 3 4" xfId="21218" xr:uid="{00000000-0005-0000-0000-00004CBC0000}"/>
    <cellStyle name="Normal 47 9 5 2 3 4 2" xfId="42860" xr:uid="{00000000-0005-0000-0000-00004DBC0000}"/>
    <cellStyle name="Normal 47 9 5 2 3 5" xfId="36852" xr:uid="{00000000-0005-0000-0000-00004EBC0000}"/>
    <cellStyle name="Normal 47 9 5 2 4" xfId="16249" xr:uid="{00000000-0005-0000-0000-00004FBC0000}"/>
    <cellStyle name="Normal 47 9 5 2 4 2" xfId="28219" xr:uid="{00000000-0005-0000-0000-000050BC0000}"/>
    <cellStyle name="Normal 47 9 5 2 4 2 2" xfId="49825" xr:uid="{00000000-0005-0000-0000-000051BC0000}"/>
    <cellStyle name="Normal 47 9 5 2 4 3" xfId="22252" xr:uid="{00000000-0005-0000-0000-000052BC0000}"/>
    <cellStyle name="Normal 47 9 5 2 4 3 2" xfId="43889" xr:uid="{00000000-0005-0000-0000-000053BC0000}"/>
    <cellStyle name="Normal 47 9 5 2 4 4" xfId="37904" xr:uid="{00000000-0005-0000-0000-000054BC0000}"/>
    <cellStyle name="Normal 47 9 5 2 5" xfId="25237" xr:uid="{00000000-0005-0000-0000-000055BC0000}"/>
    <cellStyle name="Normal 47 9 5 2 5 2" xfId="46854" xr:uid="{00000000-0005-0000-0000-000056BC0000}"/>
    <cellStyle name="Normal 47 9 5 2 6" xfId="19270" xr:uid="{00000000-0005-0000-0000-000057BC0000}"/>
    <cellStyle name="Normal 47 9 5 2 6 2" xfId="40912" xr:uid="{00000000-0005-0000-0000-000058BC0000}"/>
    <cellStyle name="Normal 47 9 5 2 7" xfId="34898" xr:uid="{00000000-0005-0000-0000-000059BC0000}"/>
    <cellStyle name="Normal 47 9 5 3" xfId="13462" xr:uid="{00000000-0005-0000-0000-00005ABC0000}"/>
    <cellStyle name="Normal 47 9 5 3 2" xfId="14461" xr:uid="{00000000-0005-0000-0000-00005BBC0000}"/>
    <cellStyle name="Normal 47 9 5 3 2 2" xfId="17546" xr:uid="{00000000-0005-0000-0000-00005CBC0000}"/>
    <cellStyle name="Normal 47 9 5 3 2 2 2" xfId="29515" xr:uid="{00000000-0005-0000-0000-00005DBC0000}"/>
    <cellStyle name="Normal 47 9 5 3 2 2 2 2" xfId="51121" xr:uid="{00000000-0005-0000-0000-00005EBC0000}"/>
    <cellStyle name="Normal 47 9 5 3 2 2 3" xfId="23548" xr:uid="{00000000-0005-0000-0000-00005FBC0000}"/>
    <cellStyle name="Normal 47 9 5 3 2 2 3 2" xfId="45185" xr:uid="{00000000-0005-0000-0000-000060BC0000}"/>
    <cellStyle name="Normal 47 9 5 3 2 2 4" xfId="39201" xr:uid="{00000000-0005-0000-0000-000061BC0000}"/>
    <cellStyle name="Normal 47 9 5 3 2 3" xfId="26533" xr:uid="{00000000-0005-0000-0000-000062BC0000}"/>
    <cellStyle name="Normal 47 9 5 3 2 3 2" xfId="48147" xr:uid="{00000000-0005-0000-0000-000063BC0000}"/>
    <cellStyle name="Normal 47 9 5 3 2 4" xfId="20566" xr:uid="{00000000-0005-0000-0000-000064BC0000}"/>
    <cellStyle name="Normal 47 9 5 3 2 4 2" xfId="42208" xr:uid="{00000000-0005-0000-0000-000065BC0000}"/>
    <cellStyle name="Normal 47 9 5 3 2 5" xfId="36198" xr:uid="{00000000-0005-0000-0000-000066BC0000}"/>
    <cellStyle name="Normal 47 9 5 3 3" xfId="15435" xr:uid="{00000000-0005-0000-0000-000067BC0000}"/>
    <cellStyle name="Normal 47 9 5 3 3 2" xfId="18520" xr:uid="{00000000-0005-0000-0000-000068BC0000}"/>
    <cellStyle name="Normal 47 9 5 3 3 2 2" xfId="30487" xr:uid="{00000000-0005-0000-0000-000069BC0000}"/>
    <cellStyle name="Normal 47 9 5 3 3 2 2 2" xfId="52093" xr:uid="{00000000-0005-0000-0000-00006ABC0000}"/>
    <cellStyle name="Normal 47 9 5 3 3 2 3" xfId="24520" xr:uid="{00000000-0005-0000-0000-00006BBC0000}"/>
    <cellStyle name="Normal 47 9 5 3 3 2 3 2" xfId="46157" xr:uid="{00000000-0005-0000-0000-00006CBC0000}"/>
    <cellStyle name="Normal 47 9 5 3 3 2 4" xfId="40175" xr:uid="{00000000-0005-0000-0000-00006DBC0000}"/>
    <cellStyle name="Normal 47 9 5 3 3 3" xfId="27505" xr:uid="{00000000-0005-0000-0000-00006EBC0000}"/>
    <cellStyle name="Normal 47 9 5 3 3 3 2" xfId="49119" xr:uid="{00000000-0005-0000-0000-00006FBC0000}"/>
    <cellStyle name="Normal 47 9 5 3 3 4" xfId="21538" xr:uid="{00000000-0005-0000-0000-000070BC0000}"/>
    <cellStyle name="Normal 47 9 5 3 3 4 2" xfId="43180" xr:uid="{00000000-0005-0000-0000-000071BC0000}"/>
    <cellStyle name="Normal 47 9 5 3 3 5" xfId="37172" xr:uid="{00000000-0005-0000-0000-000072BC0000}"/>
    <cellStyle name="Normal 47 9 5 3 4" xfId="16569" xr:uid="{00000000-0005-0000-0000-000073BC0000}"/>
    <cellStyle name="Normal 47 9 5 3 4 2" xfId="28539" xr:uid="{00000000-0005-0000-0000-000074BC0000}"/>
    <cellStyle name="Normal 47 9 5 3 4 2 2" xfId="50145" xr:uid="{00000000-0005-0000-0000-000075BC0000}"/>
    <cellStyle name="Normal 47 9 5 3 4 3" xfId="22572" xr:uid="{00000000-0005-0000-0000-000076BC0000}"/>
    <cellStyle name="Normal 47 9 5 3 4 3 2" xfId="44209" xr:uid="{00000000-0005-0000-0000-000077BC0000}"/>
    <cellStyle name="Normal 47 9 5 3 4 4" xfId="38224" xr:uid="{00000000-0005-0000-0000-000078BC0000}"/>
    <cellStyle name="Normal 47 9 5 3 5" xfId="25557" xr:uid="{00000000-0005-0000-0000-000079BC0000}"/>
    <cellStyle name="Normal 47 9 5 3 5 2" xfId="47174" xr:uid="{00000000-0005-0000-0000-00007ABC0000}"/>
    <cellStyle name="Normal 47 9 5 3 6" xfId="19590" xr:uid="{00000000-0005-0000-0000-00007BBC0000}"/>
    <cellStyle name="Normal 47 9 5 3 6 2" xfId="41232" xr:uid="{00000000-0005-0000-0000-00007CBC0000}"/>
    <cellStyle name="Normal 47 9 5 3 7" xfId="35218" xr:uid="{00000000-0005-0000-0000-00007DBC0000}"/>
    <cellStyle name="Normal 47 9 5 4" xfId="13820" xr:uid="{00000000-0005-0000-0000-00007EBC0000}"/>
    <cellStyle name="Normal 47 9 5 4 2" xfId="16906" xr:uid="{00000000-0005-0000-0000-00007FBC0000}"/>
    <cellStyle name="Normal 47 9 5 4 2 2" xfId="28875" xr:uid="{00000000-0005-0000-0000-000080BC0000}"/>
    <cellStyle name="Normal 47 9 5 4 2 2 2" xfId="50481" xr:uid="{00000000-0005-0000-0000-000081BC0000}"/>
    <cellStyle name="Normal 47 9 5 4 2 3" xfId="22908" xr:uid="{00000000-0005-0000-0000-000082BC0000}"/>
    <cellStyle name="Normal 47 9 5 4 2 3 2" xfId="44545" xr:uid="{00000000-0005-0000-0000-000083BC0000}"/>
    <cellStyle name="Normal 47 9 5 4 2 4" xfId="38561" xr:uid="{00000000-0005-0000-0000-000084BC0000}"/>
    <cellStyle name="Normal 47 9 5 4 3" xfId="25893" xr:uid="{00000000-0005-0000-0000-000085BC0000}"/>
    <cellStyle name="Normal 47 9 5 4 3 2" xfId="47507" xr:uid="{00000000-0005-0000-0000-000086BC0000}"/>
    <cellStyle name="Normal 47 9 5 4 4" xfId="19926" xr:uid="{00000000-0005-0000-0000-000087BC0000}"/>
    <cellStyle name="Normal 47 9 5 4 4 2" xfId="41568" xr:uid="{00000000-0005-0000-0000-000088BC0000}"/>
    <cellStyle name="Normal 47 9 5 4 5" xfId="35557" xr:uid="{00000000-0005-0000-0000-000089BC0000}"/>
    <cellStyle name="Normal 47 9 5 5" xfId="14794" xr:uid="{00000000-0005-0000-0000-00008ABC0000}"/>
    <cellStyle name="Normal 47 9 5 5 2" xfId="17879" xr:uid="{00000000-0005-0000-0000-00008BBC0000}"/>
    <cellStyle name="Normal 47 9 5 5 2 2" xfId="29847" xr:uid="{00000000-0005-0000-0000-00008CBC0000}"/>
    <cellStyle name="Normal 47 9 5 5 2 2 2" xfId="51453" xr:uid="{00000000-0005-0000-0000-00008DBC0000}"/>
    <cellStyle name="Normal 47 9 5 5 2 3" xfId="23880" xr:uid="{00000000-0005-0000-0000-00008EBC0000}"/>
    <cellStyle name="Normal 47 9 5 5 2 3 2" xfId="45517" xr:uid="{00000000-0005-0000-0000-00008FBC0000}"/>
    <cellStyle name="Normal 47 9 5 5 2 4" xfId="39534" xr:uid="{00000000-0005-0000-0000-000090BC0000}"/>
    <cellStyle name="Normal 47 9 5 5 3" xfId="26865" xr:uid="{00000000-0005-0000-0000-000091BC0000}"/>
    <cellStyle name="Normal 47 9 5 5 3 2" xfId="48479" xr:uid="{00000000-0005-0000-0000-000092BC0000}"/>
    <cellStyle name="Normal 47 9 5 5 4" xfId="20898" xr:uid="{00000000-0005-0000-0000-000093BC0000}"/>
    <cellStyle name="Normal 47 9 5 5 4 2" xfId="42540" xr:uid="{00000000-0005-0000-0000-000094BC0000}"/>
    <cellStyle name="Normal 47 9 5 5 5" xfId="36531" xr:uid="{00000000-0005-0000-0000-000095BC0000}"/>
    <cellStyle name="Normal 47 9 5 6" xfId="15907" xr:uid="{00000000-0005-0000-0000-000096BC0000}"/>
    <cellStyle name="Normal 47 9 5 6 2" xfId="27879" xr:uid="{00000000-0005-0000-0000-000097BC0000}"/>
    <cellStyle name="Normal 47 9 5 6 2 2" xfId="49485" xr:uid="{00000000-0005-0000-0000-000098BC0000}"/>
    <cellStyle name="Normal 47 9 5 6 3" xfId="21912" xr:uid="{00000000-0005-0000-0000-000099BC0000}"/>
    <cellStyle name="Normal 47 9 5 6 3 2" xfId="43549" xr:uid="{00000000-0005-0000-0000-00009ABC0000}"/>
    <cellStyle name="Normal 47 9 5 6 4" xfId="37562" xr:uid="{00000000-0005-0000-0000-00009BBC0000}"/>
    <cellStyle name="Normal 47 9 5 7" xfId="24894" xr:uid="{00000000-0005-0000-0000-00009CBC0000}"/>
    <cellStyle name="Normal 47 9 5 7 2" xfId="46514" xr:uid="{00000000-0005-0000-0000-00009DBC0000}"/>
    <cellStyle name="Normal 47 9 5 8" xfId="18927" xr:uid="{00000000-0005-0000-0000-00009EBC0000}"/>
    <cellStyle name="Normal 47 9 5 8 2" xfId="40569" xr:uid="{00000000-0005-0000-0000-00009FBC0000}"/>
    <cellStyle name="Normal 47 9 5 9" xfId="31897" xr:uid="{00000000-0005-0000-0000-0000A0BC0000}"/>
    <cellStyle name="Normal 47 9 6" xfId="7794" xr:uid="{00000000-0005-0000-0000-0000A1BC0000}"/>
    <cellStyle name="Normal 47 9 6 2" xfId="13059" xr:uid="{00000000-0005-0000-0000-0000A2BC0000}"/>
    <cellStyle name="Normal 47 9 6 2 2" xfId="14058" xr:uid="{00000000-0005-0000-0000-0000A3BC0000}"/>
    <cellStyle name="Normal 47 9 6 2 2 2" xfId="17143" xr:uid="{00000000-0005-0000-0000-0000A4BC0000}"/>
    <cellStyle name="Normal 47 9 6 2 2 2 2" xfId="29112" xr:uid="{00000000-0005-0000-0000-0000A5BC0000}"/>
    <cellStyle name="Normal 47 9 6 2 2 2 2 2" xfId="50718" xr:uid="{00000000-0005-0000-0000-0000A6BC0000}"/>
    <cellStyle name="Normal 47 9 6 2 2 2 3" xfId="23145" xr:uid="{00000000-0005-0000-0000-0000A7BC0000}"/>
    <cellStyle name="Normal 47 9 6 2 2 2 3 2" xfId="44782" xr:uid="{00000000-0005-0000-0000-0000A8BC0000}"/>
    <cellStyle name="Normal 47 9 6 2 2 2 4" xfId="38798" xr:uid="{00000000-0005-0000-0000-0000A9BC0000}"/>
    <cellStyle name="Normal 47 9 6 2 2 3" xfId="26130" xr:uid="{00000000-0005-0000-0000-0000AABC0000}"/>
    <cellStyle name="Normal 47 9 6 2 2 3 2" xfId="47744" xr:uid="{00000000-0005-0000-0000-0000ABBC0000}"/>
    <cellStyle name="Normal 47 9 6 2 2 4" xfId="20163" xr:uid="{00000000-0005-0000-0000-0000ACBC0000}"/>
    <cellStyle name="Normal 47 9 6 2 2 4 2" xfId="41805" xr:uid="{00000000-0005-0000-0000-0000ADBC0000}"/>
    <cellStyle name="Normal 47 9 6 2 2 5" xfId="35795" xr:uid="{00000000-0005-0000-0000-0000AEBC0000}"/>
    <cellStyle name="Normal 47 9 6 2 3" xfId="15032" xr:uid="{00000000-0005-0000-0000-0000AFBC0000}"/>
    <cellStyle name="Normal 47 9 6 2 3 2" xfId="18117" xr:uid="{00000000-0005-0000-0000-0000B0BC0000}"/>
    <cellStyle name="Normal 47 9 6 2 3 2 2" xfId="30084" xr:uid="{00000000-0005-0000-0000-0000B1BC0000}"/>
    <cellStyle name="Normal 47 9 6 2 3 2 2 2" xfId="51690" xr:uid="{00000000-0005-0000-0000-0000B2BC0000}"/>
    <cellStyle name="Normal 47 9 6 2 3 2 3" xfId="24117" xr:uid="{00000000-0005-0000-0000-0000B3BC0000}"/>
    <cellStyle name="Normal 47 9 6 2 3 2 3 2" xfId="45754" xr:uid="{00000000-0005-0000-0000-0000B4BC0000}"/>
    <cellStyle name="Normal 47 9 6 2 3 2 4" xfId="39772" xr:uid="{00000000-0005-0000-0000-0000B5BC0000}"/>
    <cellStyle name="Normal 47 9 6 2 3 3" xfId="27102" xr:uid="{00000000-0005-0000-0000-0000B6BC0000}"/>
    <cellStyle name="Normal 47 9 6 2 3 3 2" xfId="48716" xr:uid="{00000000-0005-0000-0000-0000B7BC0000}"/>
    <cellStyle name="Normal 47 9 6 2 3 4" xfId="21135" xr:uid="{00000000-0005-0000-0000-0000B8BC0000}"/>
    <cellStyle name="Normal 47 9 6 2 3 4 2" xfId="42777" xr:uid="{00000000-0005-0000-0000-0000B9BC0000}"/>
    <cellStyle name="Normal 47 9 6 2 3 5" xfId="36769" xr:uid="{00000000-0005-0000-0000-0000BABC0000}"/>
    <cellStyle name="Normal 47 9 6 2 4" xfId="16166" xr:uid="{00000000-0005-0000-0000-0000BBBC0000}"/>
    <cellStyle name="Normal 47 9 6 2 4 2" xfId="28136" xr:uid="{00000000-0005-0000-0000-0000BCBC0000}"/>
    <cellStyle name="Normal 47 9 6 2 4 2 2" xfId="49742" xr:uid="{00000000-0005-0000-0000-0000BDBC0000}"/>
    <cellStyle name="Normal 47 9 6 2 4 3" xfId="22169" xr:uid="{00000000-0005-0000-0000-0000BEBC0000}"/>
    <cellStyle name="Normal 47 9 6 2 4 3 2" xfId="43806" xr:uid="{00000000-0005-0000-0000-0000BFBC0000}"/>
    <cellStyle name="Normal 47 9 6 2 4 4" xfId="37821" xr:uid="{00000000-0005-0000-0000-0000C0BC0000}"/>
    <cellStyle name="Normal 47 9 6 2 5" xfId="25154" xr:uid="{00000000-0005-0000-0000-0000C1BC0000}"/>
    <cellStyle name="Normal 47 9 6 2 5 2" xfId="46771" xr:uid="{00000000-0005-0000-0000-0000C2BC0000}"/>
    <cellStyle name="Normal 47 9 6 2 6" xfId="19187" xr:uid="{00000000-0005-0000-0000-0000C3BC0000}"/>
    <cellStyle name="Normal 47 9 6 2 6 2" xfId="40829" xr:uid="{00000000-0005-0000-0000-0000C4BC0000}"/>
    <cellStyle name="Normal 47 9 6 2 7" xfId="34815" xr:uid="{00000000-0005-0000-0000-0000C5BC0000}"/>
    <cellStyle name="Normal 47 9 6 3" xfId="13379" xr:uid="{00000000-0005-0000-0000-0000C6BC0000}"/>
    <cellStyle name="Normal 47 9 6 3 2" xfId="14378" xr:uid="{00000000-0005-0000-0000-0000C7BC0000}"/>
    <cellStyle name="Normal 47 9 6 3 2 2" xfId="17463" xr:uid="{00000000-0005-0000-0000-0000C8BC0000}"/>
    <cellStyle name="Normal 47 9 6 3 2 2 2" xfId="29432" xr:uid="{00000000-0005-0000-0000-0000C9BC0000}"/>
    <cellStyle name="Normal 47 9 6 3 2 2 2 2" xfId="51038" xr:uid="{00000000-0005-0000-0000-0000CABC0000}"/>
    <cellStyle name="Normal 47 9 6 3 2 2 3" xfId="23465" xr:uid="{00000000-0005-0000-0000-0000CBBC0000}"/>
    <cellStyle name="Normal 47 9 6 3 2 2 3 2" xfId="45102" xr:uid="{00000000-0005-0000-0000-0000CCBC0000}"/>
    <cellStyle name="Normal 47 9 6 3 2 2 4" xfId="39118" xr:uid="{00000000-0005-0000-0000-0000CDBC0000}"/>
    <cellStyle name="Normal 47 9 6 3 2 3" xfId="26450" xr:uid="{00000000-0005-0000-0000-0000CEBC0000}"/>
    <cellStyle name="Normal 47 9 6 3 2 3 2" xfId="48064" xr:uid="{00000000-0005-0000-0000-0000CFBC0000}"/>
    <cellStyle name="Normal 47 9 6 3 2 4" xfId="20483" xr:uid="{00000000-0005-0000-0000-0000D0BC0000}"/>
    <cellStyle name="Normal 47 9 6 3 2 4 2" xfId="42125" xr:uid="{00000000-0005-0000-0000-0000D1BC0000}"/>
    <cellStyle name="Normal 47 9 6 3 2 5" xfId="36115" xr:uid="{00000000-0005-0000-0000-0000D2BC0000}"/>
    <cellStyle name="Normal 47 9 6 3 3" xfId="15352" xr:uid="{00000000-0005-0000-0000-0000D3BC0000}"/>
    <cellStyle name="Normal 47 9 6 3 3 2" xfId="18437" xr:uid="{00000000-0005-0000-0000-0000D4BC0000}"/>
    <cellStyle name="Normal 47 9 6 3 3 2 2" xfId="30404" xr:uid="{00000000-0005-0000-0000-0000D5BC0000}"/>
    <cellStyle name="Normal 47 9 6 3 3 2 2 2" xfId="52010" xr:uid="{00000000-0005-0000-0000-0000D6BC0000}"/>
    <cellStyle name="Normal 47 9 6 3 3 2 3" xfId="24437" xr:uid="{00000000-0005-0000-0000-0000D7BC0000}"/>
    <cellStyle name="Normal 47 9 6 3 3 2 3 2" xfId="46074" xr:uid="{00000000-0005-0000-0000-0000D8BC0000}"/>
    <cellStyle name="Normal 47 9 6 3 3 2 4" xfId="40092" xr:uid="{00000000-0005-0000-0000-0000D9BC0000}"/>
    <cellStyle name="Normal 47 9 6 3 3 3" xfId="27422" xr:uid="{00000000-0005-0000-0000-0000DABC0000}"/>
    <cellStyle name="Normal 47 9 6 3 3 3 2" xfId="49036" xr:uid="{00000000-0005-0000-0000-0000DBBC0000}"/>
    <cellStyle name="Normal 47 9 6 3 3 4" xfId="21455" xr:uid="{00000000-0005-0000-0000-0000DCBC0000}"/>
    <cellStyle name="Normal 47 9 6 3 3 4 2" xfId="43097" xr:uid="{00000000-0005-0000-0000-0000DDBC0000}"/>
    <cellStyle name="Normal 47 9 6 3 3 5" xfId="37089" xr:uid="{00000000-0005-0000-0000-0000DEBC0000}"/>
    <cellStyle name="Normal 47 9 6 3 4" xfId="16486" xr:uid="{00000000-0005-0000-0000-0000DFBC0000}"/>
    <cellStyle name="Normal 47 9 6 3 4 2" xfId="28456" xr:uid="{00000000-0005-0000-0000-0000E0BC0000}"/>
    <cellStyle name="Normal 47 9 6 3 4 2 2" xfId="50062" xr:uid="{00000000-0005-0000-0000-0000E1BC0000}"/>
    <cellStyle name="Normal 47 9 6 3 4 3" xfId="22489" xr:uid="{00000000-0005-0000-0000-0000E2BC0000}"/>
    <cellStyle name="Normal 47 9 6 3 4 3 2" xfId="44126" xr:uid="{00000000-0005-0000-0000-0000E3BC0000}"/>
    <cellStyle name="Normal 47 9 6 3 4 4" xfId="38141" xr:uid="{00000000-0005-0000-0000-0000E4BC0000}"/>
    <cellStyle name="Normal 47 9 6 3 5" xfId="25474" xr:uid="{00000000-0005-0000-0000-0000E5BC0000}"/>
    <cellStyle name="Normal 47 9 6 3 5 2" xfId="47091" xr:uid="{00000000-0005-0000-0000-0000E6BC0000}"/>
    <cellStyle name="Normal 47 9 6 3 6" xfId="19507" xr:uid="{00000000-0005-0000-0000-0000E7BC0000}"/>
    <cellStyle name="Normal 47 9 6 3 6 2" xfId="41149" xr:uid="{00000000-0005-0000-0000-0000E8BC0000}"/>
    <cellStyle name="Normal 47 9 6 3 7" xfId="35135" xr:uid="{00000000-0005-0000-0000-0000E9BC0000}"/>
    <cellStyle name="Normal 47 9 6 4" xfId="13737" xr:uid="{00000000-0005-0000-0000-0000EABC0000}"/>
    <cellStyle name="Normal 47 9 6 4 2" xfId="16823" xr:uid="{00000000-0005-0000-0000-0000EBBC0000}"/>
    <cellStyle name="Normal 47 9 6 4 2 2" xfId="28792" xr:uid="{00000000-0005-0000-0000-0000ECBC0000}"/>
    <cellStyle name="Normal 47 9 6 4 2 2 2" xfId="50398" xr:uid="{00000000-0005-0000-0000-0000EDBC0000}"/>
    <cellStyle name="Normal 47 9 6 4 2 3" xfId="22825" xr:uid="{00000000-0005-0000-0000-0000EEBC0000}"/>
    <cellStyle name="Normal 47 9 6 4 2 3 2" xfId="44462" xr:uid="{00000000-0005-0000-0000-0000EFBC0000}"/>
    <cellStyle name="Normal 47 9 6 4 2 4" xfId="38478" xr:uid="{00000000-0005-0000-0000-0000F0BC0000}"/>
    <cellStyle name="Normal 47 9 6 4 3" xfId="25810" xr:uid="{00000000-0005-0000-0000-0000F1BC0000}"/>
    <cellStyle name="Normal 47 9 6 4 3 2" xfId="47424" xr:uid="{00000000-0005-0000-0000-0000F2BC0000}"/>
    <cellStyle name="Normal 47 9 6 4 4" xfId="19843" xr:uid="{00000000-0005-0000-0000-0000F3BC0000}"/>
    <cellStyle name="Normal 47 9 6 4 4 2" xfId="41485" xr:uid="{00000000-0005-0000-0000-0000F4BC0000}"/>
    <cellStyle name="Normal 47 9 6 4 5" xfId="35474" xr:uid="{00000000-0005-0000-0000-0000F5BC0000}"/>
    <cellStyle name="Normal 47 9 6 5" xfId="14711" xr:uid="{00000000-0005-0000-0000-0000F6BC0000}"/>
    <cellStyle name="Normal 47 9 6 5 2" xfId="17796" xr:uid="{00000000-0005-0000-0000-0000F7BC0000}"/>
    <cellStyle name="Normal 47 9 6 5 2 2" xfId="29764" xr:uid="{00000000-0005-0000-0000-0000F8BC0000}"/>
    <cellStyle name="Normal 47 9 6 5 2 2 2" xfId="51370" xr:uid="{00000000-0005-0000-0000-0000F9BC0000}"/>
    <cellStyle name="Normal 47 9 6 5 2 3" xfId="23797" xr:uid="{00000000-0005-0000-0000-0000FABC0000}"/>
    <cellStyle name="Normal 47 9 6 5 2 3 2" xfId="45434" xr:uid="{00000000-0005-0000-0000-0000FBBC0000}"/>
    <cellStyle name="Normal 47 9 6 5 2 4" xfId="39451" xr:uid="{00000000-0005-0000-0000-0000FCBC0000}"/>
    <cellStyle name="Normal 47 9 6 5 3" xfId="26782" xr:uid="{00000000-0005-0000-0000-0000FDBC0000}"/>
    <cellStyle name="Normal 47 9 6 5 3 2" xfId="48396" xr:uid="{00000000-0005-0000-0000-0000FEBC0000}"/>
    <cellStyle name="Normal 47 9 6 5 4" xfId="20815" xr:uid="{00000000-0005-0000-0000-0000FFBC0000}"/>
    <cellStyle name="Normal 47 9 6 5 4 2" xfId="42457" xr:uid="{00000000-0005-0000-0000-000000BD0000}"/>
    <cellStyle name="Normal 47 9 6 5 5" xfId="36448" xr:uid="{00000000-0005-0000-0000-000001BD0000}"/>
    <cellStyle name="Normal 47 9 6 6" xfId="15824" xr:uid="{00000000-0005-0000-0000-000002BD0000}"/>
    <cellStyle name="Normal 47 9 6 6 2" xfId="27796" xr:uid="{00000000-0005-0000-0000-000003BD0000}"/>
    <cellStyle name="Normal 47 9 6 6 2 2" xfId="49402" xr:uid="{00000000-0005-0000-0000-000004BD0000}"/>
    <cellStyle name="Normal 47 9 6 6 3" xfId="21829" xr:uid="{00000000-0005-0000-0000-000005BD0000}"/>
    <cellStyle name="Normal 47 9 6 6 3 2" xfId="43466" xr:uid="{00000000-0005-0000-0000-000006BD0000}"/>
    <cellStyle name="Normal 47 9 6 6 4" xfId="37479" xr:uid="{00000000-0005-0000-0000-000007BD0000}"/>
    <cellStyle name="Normal 47 9 6 7" xfId="24811" xr:uid="{00000000-0005-0000-0000-000008BD0000}"/>
    <cellStyle name="Normal 47 9 6 7 2" xfId="46431" xr:uid="{00000000-0005-0000-0000-000009BD0000}"/>
    <cellStyle name="Normal 47 9 6 8" xfId="18844" xr:uid="{00000000-0005-0000-0000-00000ABD0000}"/>
    <cellStyle name="Normal 47 9 6 8 2" xfId="40486" xr:uid="{00000000-0005-0000-0000-00000BBD0000}"/>
    <cellStyle name="Normal 47 9 6 9" xfId="31770" xr:uid="{00000000-0005-0000-0000-00000CBD0000}"/>
    <cellStyle name="Normal 47 9 7" xfId="8543" xr:uid="{00000000-0005-0000-0000-00000DBD0000}"/>
    <cellStyle name="Normal 47 9 7 2" xfId="13185" xr:uid="{00000000-0005-0000-0000-00000EBD0000}"/>
    <cellStyle name="Normal 47 9 7 2 2" xfId="14184" xr:uid="{00000000-0005-0000-0000-00000FBD0000}"/>
    <cellStyle name="Normal 47 9 7 2 2 2" xfId="17269" xr:uid="{00000000-0005-0000-0000-000010BD0000}"/>
    <cellStyle name="Normal 47 9 7 2 2 2 2" xfId="29238" xr:uid="{00000000-0005-0000-0000-000011BD0000}"/>
    <cellStyle name="Normal 47 9 7 2 2 2 2 2" xfId="50844" xr:uid="{00000000-0005-0000-0000-000012BD0000}"/>
    <cellStyle name="Normal 47 9 7 2 2 2 3" xfId="23271" xr:uid="{00000000-0005-0000-0000-000013BD0000}"/>
    <cellStyle name="Normal 47 9 7 2 2 2 3 2" xfId="44908" xr:uid="{00000000-0005-0000-0000-000014BD0000}"/>
    <cellStyle name="Normal 47 9 7 2 2 2 4" xfId="38924" xr:uid="{00000000-0005-0000-0000-000015BD0000}"/>
    <cellStyle name="Normal 47 9 7 2 2 3" xfId="26256" xr:uid="{00000000-0005-0000-0000-000016BD0000}"/>
    <cellStyle name="Normal 47 9 7 2 2 3 2" xfId="47870" xr:uid="{00000000-0005-0000-0000-000017BD0000}"/>
    <cellStyle name="Normal 47 9 7 2 2 4" xfId="20289" xr:uid="{00000000-0005-0000-0000-000018BD0000}"/>
    <cellStyle name="Normal 47 9 7 2 2 4 2" xfId="41931" xr:uid="{00000000-0005-0000-0000-000019BD0000}"/>
    <cellStyle name="Normal 47 9 7 2 2 5" xfId="35921" xr:uid="{00000000-0005-0000-0000-00001ABD0000}"/>
    <cellStyle name="Normal 47 9 7 2 3" xfId="15158" xr:uid="{00000000-0005-0000-0000-00001BBD0000}"/>
    <cellStyle name="Normal 47 9 7 2 3 2" xfId="18243" xr:uid="{00000000-0005-0000-0000-00001CBD0000}"/>
    <cellStyle name="Normal 47 9 7 2 3 2 2" xfId="30210" xr:uid="{00000000-0005-0000-0000-00001DBD0000}"/>
    <cellStyle name="Normal 47 9 7 2 3 2 2 2" xfId="51816" xr:uid="{00000000-0005-0000-0000-00001EBD0000}"/>
    <cellStyle name="Normal 47 9 7 2 3 2 3" xfId="24243" xr:uid="{00000000-0005-0000-0000-00001FBD0000}"/>
    <cellStyle name="Normal 47 9 7 2 3 2 3 2" xfId="45880" xr:uid="{00000000-0005-0000-0000-000020BD0000}"/>
    <cellStyle name="Normal 47 9 7 2 3 2 4" xfId="39898" xr:uid="{00000000-0005-0000-0000-000021BD0000}"/>
    <cellStyle name="Normal 47 9 7 2 3 3" xfId="27228" xr:uid="{00000000-0005-0000-0000-000022BD0000}"/>
    <cellStyle name="Normal 47 9 7 2 3 3 2" xfId="48842" xr:uid="{00000000-0005-0000-0000-000023BD0000}"/>
    <cellStyle name="Normal 47 9 7 2 3 4" xfId="21261" xr:uid="{00000000-0005-0000-0000-000024BD0000}"/>
    <cellStyle name="Normal 47 9 7 2 3 4 2" xfId="42903" xr:uid="{00000000-0005-0000-0000-000025BD0000}"/>
    <cellStyle name="Normal 47 9 7 2 3 5" xfId="36895" xr:uid="{00000000-0005-0000-0000-000026BD0000}"/>
    <cellStyle name="Normal 47 9 7 2 4" xfId="16292" xr:uid="{00000000-0005-0000-0000-000027BD0000}"/>
    <cellStyle name="Normal 47 9 7 2 4 2" xfId="28262" xr:uid="{00000000-0005-0000-0000-000028BD0000}"/>
    <cellStyle name="Normal 47 9 7 2 4 2 2" xfId="49868" xr:uid="{00000000-0005-0000-0000-000029BD0000}"/>
    <cellStyle name="Normal 47 9 7 2 4 3" xfId="22295" xr:uid="{00000000-0005-0000-0000-00002ABD0000}"/>
    <cellStyle name="Normal 47 9 7 2 4 3 2" xfId="43932" xr:uid="{00000000-0005-0000-0000-00002BBD0000}"/>
    <cellStyle name="Normal 47 9 7 2 4 4" xfId="37947" xr:uid="{00000000-0005-0000-0000-00002CBD0000}"/>
    <cellStyle name="Normal 47 9 7 2 5" xfId="25280" xr:uid="{00000000-0005-0000-0000-00002DBD0000}"/>
    <cellStyle name="Normal 47 9 7 2 5 2" xfId="46897" xr:uid="{00000000-0005-0000-0000-00002EBD0000}"/>
    <cellStyle name="Normal 47 9 7 2 6" xfId="19313" xr:uid="{00000000-0005-0000-0000-00002FBD0000}"/>
    <cellStyle name="Normal 47 9 7 2 6 2" xfId="40955" xr:uid="{00000000-0005-0000-0000-000030BD0000}"/>
    <cellStyle name="Normal 47 9 7 2 7" xfId="34941" xr:uid="{00000000-0005-0000-0000-000031BD0000}"/>
    <cellStyle name="Normal 47 9 7 3" xfId="13505" xr:uid="{00000000-0005-0000-0000-000032BD0000}"/>
    <cellStyle name="Normal 47 9 7 3 2" xfId="14504" xr:uid="{00000000-0005-0000-0000-000033BD0000}"/>
    <cellStyle name="Normal 47 9 7 3 2 2" xfId="17589" xr:uid="{00000000-0005-0000-0000-000034BD0000}"/>
    <cellStyle name="Normal 47 9 7 3 2 2 2" xfId="29558" xr:uid="{00000000-0005-0000-0000-000035BD0000}"/>
    <cellStyle name="Normal 47 9 7 3 2 2 2 2" xfId="51164" xr:uid="{00000000-0005-0000-0000-000036BD0000}"/>
    <cellStyle name="Normal 47 9 7 3 2 2 3" xfId="23591" xr:uid="{00000000-0005-0000-0000-000037BD0000}"/>
    <cellStyle name="Normal 47 9 7 3 2 2 3 2" xfId="45228" xr:uid="{00000000-0005-0000-0000-000038BD0000}"/>
    <cellStyle name="Normal 47 9 7 3 2 2 4" xfId="39244" xr:uid="{00000000-0005-0000-0000-000039BD0000}"/>
    <cellStyle name="Normal 47 9 7 3 2 3" xfId="26576" xr:uid="{00000000-0005-0000-0000-00003ABD0000}"/>
    <cellStyle name="Normal 47 9 7 3 2 3 2" xfId="48190" xr:uid="{00000000-0005-0000-0000-00003BBD0000}"/>
    <cellStyle name="Normal 47 9 7 3 2 4" xfId="20609" xr:uid="{00000000-0005-0000-0000-00003CBD0000}"/>
    <cellStyle name="Normal 47 9 7 3 2 4 2" xfId="42251" xr:uid="{00000000-0005-0000-0000-00003DBD0000}"/>
    <cellStyle name="Normal 47 9 7 3 2 5" xfId="36241" xr:uid="{00000000-0005-0000-0000-00003EBD0000}"/>
    <cellStyle name="Normal 47 9 7 3 3" xfId="15478" xr:uid="{00000000-0005-0000-0000-00003FBD0000}"/>
    <cellStyle name="Normal 47 9 7 3 3 2" xfId="18563" xr:uid="{00000000-0005-0000-0000-000040BD0000}"/>
    <cellStyle name="Normal 47 9 7 3 3 2 2" xfId="30530" xr:uid="{00000000-0005-0000-0000-000041BD0000}"/>
    <cellStyle name="Normal 47 9 7 3 3 2 2 2" xfId="52136" xr:uid="{00000000-0005-0000-0000-000042BD0000}"/>
    <cellStyle name="Normal 47 9 7 3 3 2 3" xfId="24563" xr:uid="{00000000-0005-0000-0000-000043BD0000}"/>
    <cellStyle name="Normal 47 9 7 3 3 2 3 2" xfId="46200" xr:uid="{00000000-0005-0000-0000-000044BD0000}"/>
    <cellStyle name="Normal 47 9 7 3 3 2 4" xfId="40218" xr:uid="{00000000-0005-0000-0000-000045BD0000}"/>
    <cellStyle name="Normal 47 9 7 3 3 3" xfId="27548" xr:uid="{00000000-0005-0000-0000-000046BD0000}"/>
    <cellStyle name="Normal 47 9 7 3 3 3 2" xfId="49162" xr:uid="{00000000-0005-0000-0000-000047BD0000}"/>
    <cellStyle name="Normal 47 9 7 3 3 4" xfId="21581" xr:uid="{00000000-0005-0000-0000-000048BD0000}"/>
    <cellStyle name="Normal 47 9 7 3 3 4 2" xfId="43223" xr:uid="{00000000-0005-0000-0000-000049BD0000}"/>
    <cellStyle name="Normal 47 9 7 3 3 5" xfId="37215" xr:uid="{00000000-0005-0000-0000-00004ABD0000}"/>
    <cellStyle name="Normal 47 9 7 3 4" xfId="16612" xr:uid="{00000000-0005-0000-0000-00004BBD0000}"/>
    <cellStyle name="Normal 47 9 7 3 4 2" xfId="28582" xr:uid="{00000000-0005-0000-0000-00004CBD0000}"/>
    <cellStyle name="Normal 47 9 7 3 4 2 2" xfId="50188" xr:uid="{00000000-0005-0000-0000-00004DBD0000}"/>
    <cellStyle name="Normal 47 9 7 3 4 3" xfId="22615" xr:uid="{00000000-0005-0000-0000-00004EBD0000}"/>
    <cellStyle name="Normal 47 9 7 3 4 3 2" xfId="44252" xr:uid="{00000000-0005-0000-0000-00004FBD0000}"/>
    <cellStyle name="Normal 47 9 7 3 4 4" xfId="38267" xr:uid="{00000000-0005-0000-0000-000050BD0000}"/>
    <cellStyle name="Normal 47 9 7 3 5" xfId="25600" xr:uid="{00000000-0005-0000-0000-000051BD0000}"/>
    <cellStyle name="Normal 47 9 7 3 5 2" xfId="47217" xr:uid="{00000000-0005-0000-0000-000052BD0000}"/>
    <cellStyle name="Normal 47 9 7 3 6" xfId="19633" xr:uid="{00000000-0005-0000-0000-000053BD0000}"/>
    <cellStyle name="Normal 47 9 7 3 6 2" xfId="41275" xr:uid="{00000000-0005-0000-0000-000054BD0000}"/>
    <cellStyle name="Normal 47 9 7 3 7" xfId="35261" xr:uid="{00000000-0005-0000-0000-000055BD0000}"/>
    <cellStyle name="Normal 47 9 7 4" xfId="13863" xr:uid="{00000000-0005-0000-0000-000056BD0000}"/>
    <cellStyle name="Normal 47 9 7 4 2" xfId="16949" xr:uid="{00000000-0005-0000-0000-000057BD0000}"/>
    <cellStyle name="Normal 47 9 7 4 2 2" xfId="28918" xr:uid="{00000000-0005-0000-0000-000058BD0000}"/>
    <cellStyle name="Normal 47 9 7 4 2 2 2" xfId="50524" xr:uid="{00000000-0005-0000-0000-000059BD0000}"/>
    <cellStyle name="Normal 47 9 7 4 2 3" xfId="22951" xr:uid="{00000000-0005-0000-0000-00005ABD0000}"/>
    <cellStyle name="Normal 47 9 7 4 2 3 2" xfId="44588" xr:uid="{00000000-0005-0000-0000-00005BBD0000}"/>
    <cellStyle name="Normal 47 9 7 4 2 4" xfId="38604" xr:uid="{00000000-0005-0000-0000-00005CBD0000}"/>
    <cellStyle name="Normal 47 9 7 4 3" xfId="25936" xr:uid="{00000000-0005-0000-0000-00005DBD0000}"/>
    <cellStyle name="Normal 47 9 7 4 3 2" xfId="47550" xr:uid="{00000000-0005-0000-0000-00005EBD0000}"/>
    <cellStyle name="Normal 47 9 7 4 4" xfId="19969" xr:uid="{00000000-0005-0000-0000-00005FBD0000}"/>
    <cellStyle name="Normal 47 9 7 4 4 2" xfId="41611" xr:uid="{00000000-0005-0000-0000-000060BD0000}"/>
    <cellStyle name="Normal 47 9 7 4 5" xfId="35600" xr:uid="{00000000-0005-0000-0000-000061BD0000}"/>
    <cellStyle name="Normal 47 9 7 5" xfId="14837" xr:uid="{00000000-0005-0000-0000-000062BD0000}"/>
    <cellStyle name="Normal 47 9 7 5 2" xfId="17922" xr:uid="{00000000-0005-0000-0000-000063BD0000}"/>
    <cellStyle name="Normal 47 9 7 5 2 2" xfId="29890" xr:uid="{00000000-0005-0000-0000-000064BD0000}"/>
    <cellStyle name="Normal 47 9 7 5 2 2 2" xfId="51496" xr:uid="{00000000-0005-0000-0000-000065BD0000}"/>
    <cellStyle name="Normal 47 9 7 5 2 3" xfId="23923" xr:uid="{00000000-0005-0000-0000-000066BD0000}"/>
    <cellStyle name="Normal 47 9 7 5 2 3 2" xfId="45560" xr:uid="{00000000-0005-0000-0000-000067BD0000}"/>
    <cellStyle name="Normal 47 9 7 5 2 4" xfId="39577" xr:uid="{00000000-0005-0000-0000-000068BD0000}"/>
    <cellStyle name="Normal 47 9 7 5 3" xfId="26908" xr:uid="{00000000-0005-0000-0000-000069BD0000}"/>
    <cellStyle name="Normal 47 9 7 5 3 2" xfId="48522" xr:uid="{00000000-0005-0000-0000-00006ABD0000}"/>
    <cellStyle name="Normal 47 9 7 5 4" xfId="20941" xr:uid="{00000000-0005-0000-0000-00006BBD0000}"/>
    <cellStyle name="Normal 47 9 7 5 4 2" xfId="42583" xr:uid="{00000000-0005-0000-0000-00006CBD0000}"/>
    <cellStyle name="Normal 47 9 7 5 5" xfId="36574" xr:uid="{00000000-0005-0000-0000-00006DBD0000}"/>
    <cellStyle name="Normal 47 9 7 6" xfId="15950" xr:uid="{00000000-0005-0000-0000-00006EBD0000}"/>
    <cellStyle name="Normal 47 9 7 6 2" xfId="27922" xr:uid="{00000000-0005-0000-0000-00006FBD0000}"/>
    <cellStyle name="Normal 47 9 7 6 2 2" xfId="49528" xr:uid="{00000000-0005-0000-0000-000070BD0000}"/>
    <cellStyle name="Normal 47 9 7 6 3" xfId="21955" xr:uid="{00000000-0005-0000-0000-000071BD0000}"/>
    <cellStyle name="Normal 47 9 7 6 3 2" xfId="43592" xr:uid="{00000000-0005-0000-0000-000072BD0000}"/>
    <cellStyle name="Normal 47 9 7 6 4" xfId="37605" xr:uid="{00000000-0005-0000-0000-000073BD0000}"/>
    <cellStyle name="Normal 47 9 7 7" xfId="24937" xr:uid="{00000000-0005-0000-0000-000074BD0000}"/>
    <cellStyle name="Normal 47 9 7 7 2" xfId="46557" xr:uid="{00000000-0005-0000-0000-000075BD0000}"/>
    <cellStyle name="Normal 47 9 7 8" xfId="18970" xr:uid="{00000000-0005-0000-0000-000076BD0000}"/>
    <cellStyle name="Normal 47 9 7 8 2" xfId="40612" xr:uid="{00000000-0005-0000-0000-000077BD0000}"/>
    <cellStyle name="Normal 47 9 7 9" xfId="32011" xr:uid="{00000000-0005-0000-0000-000078BD0000}"/>
    <cellStyle name="Normal 47 9 8" xfId="12927" xr:uid="{00000000-0005-0000-0000-000079BD0000}"/>
    <cellStyle name="Normal 47 9 8 2" xfId="13926" xr:uid="{00000000-0005-0000-0000-00007ABD0000}"/>
    <cellStyle name="Normal 47 9 8 2 2" xfId="17011" xr:uid="{00000000-0005-0000-0000-00007BBD0000}"/>
    <cellStyle name="Normal 47 9 8 2 2 2" xfId="28980" xr:uid="{00000000-0005-0000-0000-00007CBD0000}"/>
    <cellStyle name="Normal 47 9 8 2 2 2 2" xfId="50586" xr:uid="{00000000-0005-0000-0000-00007DBD0000}"/>
    <cellStyle name="Normal 47 9 8 2 2 3" xfId="23013" xr:uid="{00000000-0005-0000-0000-00007EBD0000}"/>
    <cellStyle name="Normal 47 9 8 2 2 3 2" xfId="44650" xr:uid="{00000000-0005-0000-0000-00007FBD0000}"/>
    <cellStyle name="Normal 47 9 8 2 2 4" xfId="38666" xr:uid="{00000000-0005-0000-0000-000080BD0000}"/>
    <cellStyle name="Normal 47 9 8 2 3" xfId="25998" xr:uid="{00000000-0005-0000-0000-000081BD0000}"/>
    <cellStyle name="Normal 47 9 8 2 3 2" xfId="47612" xr:uid="{00000000-0005-0000-0000-000082BD0000}"/>
    <cellStyle name="Normal 47 9 8 2 4" xfId="20031" xr:uid="{00000000-0005-0000-0000-000083BD0000}"/>
    <cellStyle name="Normal 47 9 8 2 4 2" xfId="41673" xr:uid="{00000000-0005-0000-0000-000084BD0000}"/>
    <cellStyle name="Normal 47 9 8 2 5" xfId="35663" xr:uid="{00000000-0005-0000-0000-000085BD0000}"/>
    <cellStyle name="Normal 47 9 8 3" xfId="14900" xr:uid="{00000000-0005-0000-0000-000086BD0000}"/>
    <cellStyle name="Normal 47 9 8 3 2" xfId="17985" xr:uid="{00000000-0005-0000-0000-000087BD0000}"/>
    <cellStyle name="Normal 47 9 8 3 2 2" xfId="29952" xr:uid="{00000000-0005-0000-0000-000088BD0000}"/>
    <cellStyle name="Normal 47 9 8 3 2 2 2" xfId="51558" xr:uid="{00000000-0005-0000-0000-000089BD0000}"/>
    <cellStyle name="Normal 47 9 8 3 2 3" xfId="23985" xr:uid="{00000000-0005-0000-0000-00008ABD0000}"/>
    <cellStyle name="Normal 47 9 8 3 2 3 2" xfId="45622" xr:uid="{00000000-0005-0000-0000-00008BBD0000}"/>
    <cellStyle name="Normal 47 9 8 3 2 4" xfId="39640" xr:uid="{00000000-0005-0000-0000-00008CBD0000}"/>
    <cellStyle name="Normal 47 9 8 3 3" xfId="26970" xr:uid="{00000000-0005-0000-0000-00008DBD0000}"/>
    <cellStyle name="Normal 47 9 8 3 3 2" xfId="48584" xr:uid="{00000000-0005-0000-0000-00008EBD0000}"/>
    <cellStyle name="Normal 47 9 8 3 4" xfId="21003" xr:uid="{00000000-0005-0000-0000-00008FBD0000}"/>
    <cellStyle name="Normal 47 9 8 3 4 2" xfId="42645" xr:uid="{00000000-0005-0000-0000-000090BD0000}"/>
    <cellStyle name="Normal 47 9 8 3 5" xfId="36637" xr:uid="{00000000-0005-0000-0000-000091BD0000}"/>
    <cellStyle name="Normal 47 9 8 4" xfId="16034" xr:uid="{00000000-0005-0000-0000-000092BD0000}"/>
    <cellStyle name="Normal 47 9 8 4 2" xfId="28004" xr:uid="{00000000-0005-0000-0000-000093BD0000}"/>
    <cellStyle name="Normal 47 9 8 4 2 2" xfId="49610" xr:uid="{00000000-0005-0000-0000-000094BD0000}"/>
    <cellStyle name="Normal 47 9 8 4 3" xfId="22037" xr:uid="{00000000-0005-0000-0000-000095BD0000}"/>
    <cellStyle name="Normal 47 9 8 4 3 2" xfId="43674" xr:uid="{00000000-0005-0000-0000-000096BD0000}"/>
    <cellStyle name="Normal 47 9 8 4 4" xfId="37689" xr:uid="{00000000-0005-0000-0000-000097BD0000}"/>
    <cellStyle name="Normal 47 9 8 5" xfId="25022" xr:uid="{00000000-0005-0000-0000-000098BD0000}"/>
    <cellStyle name="Normal 47 9 8 5 2" xfId="46639" xr:uid="{00000000-0005-0000-0000-000099BD0000}"/>
    <cellStyle name="Normal 47 9 8 6" xfId="19055" xr:uid="{00000000-0005-0000-0000-00009ABD0000}"/>
    <cellStyle name="Normal 47 9 8 6 2" xfId="40697" xr:uid="{00000000-0005-0000-0000-00009BBD0000}"/>
    <cellStyle name="Normal 47 9 8 7" xfId="34683" xr:uid="{00000000-0005-0000-0000-00009CBD0000}"/>
    <cellStyle name="Normal 47 9 9" xfId="13247" xr:uid="{00000000-0005-0000-0000-00009DBD0000}"/>
    <cellStyle name="Normal 47 9 9 2" xfId="14246" xr:uid="{00000000-0005-0000-0000-00009EBD0000}"/>
    <cellStyle name="Normal 47 9 9 2 2" xfId="17331" xr:uid="{00000000-0005-0000-0000-00009FBD0000}"/>
    <cellStyle name="Normal 47 9 9 2 2 2" xfId="29300" xr:uid="{00000000-0005-0000-0000-0000A0BD0000}"/>
    <cellStyle name="Normal 47 9 9 2 2 2 2" xfId="50906" xr:uid="{00000000-0005-0000-0000-0000A1BD0000}"/>
    <cellStyle name="Normal 47 9 9 2 2 3" xfId="23333" xr:uid="{00000000-0005-0000-0000-0000A2BD0000}"/>
    <cellStyle name="Normal 47 9 9 2 2 3 2" xfId="44970" xr:uid="{00000000-0005-0000-0000-0000A3BD0000}"/>
    <cellStyle name="Normal 47 9 9 2 2 4" xfId="38986" xr:uid="{00000000-0005-0000-0000-0000A4BD0000}"/>
    <cellStyle name="Normal 47 9 9 2 3" xfId="26318" xr:uid="{00000000-0005-0000-0000-0000A5BD0000}"/>
    <cellStyle name="Normal 47 9 9 2 3 2" xfId="47932" xr:uid="{00000000-0005-0000-0000-0000A6BD0000}"/>
    <cellStyle name="Normal 47 9 9 2 4" xfId="20351" xr:uid="{00000000-0005-0000-0000-0000A7BD0000}"/>
    <cellStyle name="Normal 47 9 9 2 4 2" xfId="41993" xr:uid="{00000000-0005-0000-0000-0000A8BD0000}"/>
    <cellStyle name="Normal 47 9 9 2 5" xfId="35983" xr:uid="{00000000-0005-0000-0000-0000A9BD0000}"/>
    <cellStyle name="Normal 47 9 9 3" xfId="15220" xr:uid="{00000000-0005-0000-0000-0000AABD0000}"/>
    <cellStyle name="Normal 47 9 9 3 2" xfId="18305" xr:uid="{00000000-0005-0000-0000-0000ABBD0000}"/>
    <cellStyle name="Normal 47 9 9 3 2 2" xfId="30272" xr:uid="{00000000-0005-0000-0000-0000ACBD0000}"/>
    <cellStyle name="Normal 47 9 9 3 2 2 2" xfId="51878" xr:uid="{00000000-0005-0000-0000-0000ADBD0000}"/>
    <cellStyle name="Normal 47 9 9 3 2 3" xfId="24305" xr:uid="{00000000-0005-0000-0000-0000AEBD0000}"/>
    <cellStyle name="Normal 47 9 9 3 2 3 2" xfId="45942" xr:uid="{00000000-0005-0000-0000-0000AFBD0000}"/>
    <cellStyle name="Normal 47 9 9 3 2 4" xfId="39960" xr:uid="{00000000-0005-0000-0000-0000B0BD0000}"/>
    <cellStyle name="Normal 47 9 9 3 3" xfId="27290" xr:uid="{00000000-0005-0000-0000-0000B1BD0000}"/>
    <cellStyle name="Normal 47 9 9 3 3 2" xfId="48904" xr:uid="{00000000-0005-0000-0000-0000B2BD0000}"/>
    <cellStyle name="Normal 47 9 9 3 4" xfId="21323" xr:uid="{00000000-0005-0000-0000-0000B3BD0000}"/>
    <cellStyle name="Normal 47 9 9 3 4 2" xfId="42965" xr:uid="{00000000-0005-0000-0000-0000B4BD0000}"/>
    <cellStyle name="Normal 47 9 9 3 5" xfId="36957" xr:uid="{00000000-0005-0000-0000-0000B5BD0000}"/>
    <cellStyle name="Normal 47 9 9 4" xfId="16354" xr:uid="{00000000-0005-0000-0000-0000B6BD0000}"/>
    <cellStyle name="Normal 47 9 9 4 2" xfId="28324" xr:uid="{00000000-0005-0000-0000-0000B7BD0000}"/>
    <cellStyle name="Normal 47 9 9 4 2 2" xfId="49930" xr:uid="{00000000-0005-0000-0000-0000B8BD0000}"/>
    <cellStyle name="Normal 47 9 9 4 3" xfId="22357" xr:uid="{00000000-0005-0000-0000-0000B9BD0000}"/>
    <cellStyle name="Normal 47 9 9 4 3 2" xfId="43994" xr:uid="{00000000-0005-0000-0000-0000BABD0000}"/>
    <cellStyle name="Normal 47 9 9 4 4" xfId="38009" xr:uid="{00000000-0005-0000-0000-0000BBBD0000}"/>
    <cellStyle name="Normal 47 9 9 5" xfId="25342" xr:uid="{00000000-0005-0000-0000-0000BCBD0000}"/>
    <cellStyle name="Normal 47 9 9 5 2" xfId="46959" xr:uid="{00000000-0005-0000-0000-0000BDBD0000}"/>
    <cellStyle name="Normal 47 9 9 6" xfId="19375" xr:uid="{00000000-0005-0000-0000-0000BEBD0000}"/>
    <cellStyle name="Normal 47 9 9 6 2" xfId="41017" xr:uid="{00000000-0005-0000-0000-0000BFBD0000}"/>
    <cellStyle name="Normal 47 9 9 7" xfId="35003" xr:uid="{00000000-0005-0000-0000-0000C0BD0000}"/>
    <cellStyle name="Normal 48" xfId="2822" xr:uid="{00000000-0005-0000-0000-0000C1BD0000}"/>
    <cellStyle name="Normal 48 2" xfId="10294" xr:uid="{00000000-0005-0000-0000-0000C2BD0000}"/>
    <cellStyle name="Normal 49" xfId="2823" xr:uid="{00000000-0005-0000-0000-0000C3BD0000}"/>
    <cellStyle name="Normal 49 2" xfId="5760" xr:uid="{00000000-0005-0000-0000-0000C4BD0000}"/>
    <cellStyle name="Normal 49 2 2" xfId="10296" xr:uid="{00000000-0005-0000-0000-0000C5BD0000}"/>
    <cellStyle name="Normal 49 3" xfId="6768" xr:uid="{00000000-0005-0000-0000-0000C6BD0000}"/>
    <cellStyle name="Normal 49 4" xfId="6484" xr:uid="{00000000-0005-0000-0000-0000C7BD0000}"/>
    <cellStyle name="Normal 49 5" xfId="8244" xr:uid="{00000000-0005-0000-0000-0000C8BD0000}"/>
    <cellStyle name="Normal 49 6" xfId="7793" xr:uid="{00000000-0005-0000-0000-0000C9BD0000}"/>
    <cellStyle name="Normal 49 7" xfId="10295" xr:uid="{00000000-0005-0000-0000-0000CABD0000}"/>
    <cellStyle name="Normal 5" xfId="2824" xr:uid="{00000000-0005-0000-0000-0000CBBD0000}"/>
    <cellStyle name="Normal 5 10" xfId="5761" xr:uid="{00000000-0005-0000-0000-0000CCBD0000}"/>
    <cellStyle name="Normal 5 10 2" xfId="10297" xr:uid="{00000000-0005-0000-0000-0000CDBD0000}"/>
    <cellStyle name="Normal 5 10 2 2" xfId="13188" xr:uid="{00000000-0005-0000-0000-0000CEBD0000}"/>
    <cellStyle name="Normal 5 10 2 2 2" xfId="14187" xr:uid="{00000000-0005-0000-0000-0000CFBD0000}"/>
    <cellStyle name="Normal 5 10 2 2 2 2" xfId="17272" xr:uid="{00000000-0005-0000-0000-0000D0BD0000}"/>
    <cellStyle name="Normal 5 10 2 2 2 2 2" xfId="29241" xr:uid="{00000000-0005-0000-0000-0000D1BD0000}"/>
    <cellStyle name="Normal 5 10 2 2 2 2 2 2" xfId="50847" xr:uid="{00000000-0005-0000-0000-0000D2BD0000}"/>
    <cellStyle name="Normal 5 10 2 2 2 2 3" xfId="23274" xr:uid="{00000000-0005-0000-0000-0000D3BD0000}"/>
    <cellStyle name="Normal 5 10 2 2 2 2 3 2" xfId="44911" xr:uid="{00000000-0005-0000-0000-0000D4BD0000}"/>
    <cellStyle name="Normal 5 10 2 2 2 2 4" xfId="38927" xr:uid="{00000000-0005-0000-0000-0000D5BD0000}"/>
    <cellStyle name="Normal 5 10 2 2 2 3" xfId="26259" xr:uid="{00000000-0005-0000-0000-0000D6BD0000}"/>
    <cellStyle name="Normal 5 10 2 2 2 3 2" xfId="47873" xr:uid="{00000000-0005-0000-0000-0000D7BD0000}"/>
    <cellStyle name="Normal 5 10 2 2 2 4" xfId="20292" xr:uid="{00000000-0005-0000-0000-0000D8BD0000}"/>
    <cellStyle name="Normal 5 10 2 2 2 4 2" xfId="41934" xr:uid="{00000000-0005-0000-0000-0000D9BD0000}"/>
    <cellStyle name="Normal 5 10 2 2 2 5" xfId="35924" xr:uid="{00000000-0005-0000-0000-0000DABD0000}"/>
    <cellStyle name="Normal 5 10 2 2 3" xfId="15161" xr:uid="{00000000-0005-0000-0000-0000DBBD0000}"/>
    <cellStyle name="Normal 5 10 2 2 3 2" xfId="18246" xr:uid="{00000000-0005-0000-0000-0000DCBD0000}"/>
    <cellStyle name="Normal 5 10 2 2 3 2 2" xfId="30213" xr:uid="{00000000-0005-0000-0000-0000DDBD0000}"/>
    <cellStyle name="Normal 5 10 2 2 3 2 2 2" xfId="51819" xr:uid="{00000000-0005-0000-0000-0000DEBD0000}"/>
    <cellStyle name="Normal 5 10 2 2 3 2 3" xfId="24246" xr:uid="{00000000-0005-0000-0000-0000DFBD0000}"/>
    <cellStyle name="Normal 5 10 2 2 3 2 3 2" xfId="45883" xr:uid="{00000000-0005-0000-0000-0000E0BD0000}"/>
    <cellStyle name="Normal 5 10 2 2 3 2 4" xfId="39901" xr:uid="{00000000-0005-0000-0000-0000E1BD0000}"/>
    <cellStyle name="Normal 5 10 2 2 3 3" xfId="27231" xr:uid="{00000000-0005-0000-0000-0000E2BD0000}"/>
    <cellStyle name="Normal 5 10 2 2 3 3 2" xfId="48845" xr:uid="{00000000-0005-0000-0000-0000E3BD0000}"/>
    <cellStyle name="Normal 5 10 2 2 3 4" xfId="21264" xr:uid="{00000000-0005-0000-0000-0000E4BD0000}"/>
    <cellStyle name="Normal 5 10 2 2 3 4 2" xfId="42906" xr:uid="{00000000-0005-0000-0000-0000E5BD0000}"/>
    <cellStyle name="Normal 5 10 2 2 3 5" xfId="36898" xr:uid="{00000000-0005-0000-0000-0000E6BD0000}"/>
    <cellStyle name="Normal 5 10 2 2 4" xfId="16295" xr:uid="{00000000-0005-0000-0000-0000E7BD0000}"/>
    <cellStyle name="Normal 5 10 2 2 4 2" xfId="28265" xr:uid="{00000000-0005-0000-0000-0000E8BD0000}"/>
    <cellStyle name="Normal 5 10 2 2 4 2 2" xfId="49871" xr:uid="{00000000-0005-0000-0000-0000E9BD0000}"/>
    <cellStyle name="Normal 5 10 2 2 4 3" xfId="22298" xr:uid="{00000000-0005-0000-0000-0000EABD0000}"/>
    <cellStyle name="Normal 5 10 2 2 4 3 2" xfId="43935" xr:uid="{00000000-0005-0000-0000-0000EBBD0000}"/>
    <cellStyle name="Normal 5 10 2 2 4 4" xfId="37950" xr:uid="{00000000-0005-0000-0000-0000ECBD0000}"/>
    <cellStyle name="Normal 5 10 2 2 5" xfId="25283" xr:uid="{00000000-0005-0000-0000-0000EDBD0000}"/>
    <cellStyle name="Normal 5 10 2 2 5 2" xfId="46900" xr:uid="{00000000-0005-0000-0000-0000EEBD0000}"/>
    <cellStyle name="Normal 5 10 2 2 6" xfId="19316" xr:uid="{00000000-0005-0000-0000-0000EFBD0000}"/>
    <cellStyle name="Normal 5 10 2 2 6 2" xfId="40958" xr:uid="{00000000-0005-0000-0000-0000F0BD0000}"/>
    <cellStyle name="Normal 5 10 2 2 7" xfId="34944" xr:uid="{00000000-0005-0000-0000-0000F1BD0000}"/>
    <cellStyle name="Normal 5 10 2 3" xfId="13508" xr:uid="{00000000-0005-0000-0000-0000F2BD0000}"/>
    <cellStyle name="Normal 5 10 2 3 2" xfId="14507" xr:uid="{00000000-0005-0000-0000-0000F3BD0000}"/>
    <cellStyle name="Normal 5 10 2 3 2 2" xfId="17592" xr:uid="{00000000-0005-0000-0000-0000F4BD0000}"/>
    <cellStyle name="Normal 5 10 2 3 2 2 2" xfId="29561" xr:uid="{00000000-0005-0000-0000-0000F5BD0000}"/>
    <cellStyle name="Normal 5 10 2 3 2 2 2 2" xfId="51167" xr:uid="{00000000-0005-0000-0000-0000F6BD0000}"/>
    <cellStyle name="Normal 5 10 2 3 2 2 3" xfId="23594" xr:uid="{00000000-0005-0000-0000-0000F7BD0000}"/>
    <cellStyle name="Normal 5 10 2 3 2 2 3 2" xfId="45231" xr:uid="{00000000-0005-0000-0000-0000F8BD0000}"/>
    <cellStyle name="Normal 5 10 2 3 2 2 4" xfId="39247" xr:uid="{00000000-0005-0000-0000-0000F9BD0000}"/>
    <cellStyle name="Normal 5 10 2 3 2 3" xfId="26579" xr:uid="{00000000-0005-0000-0000-0000FABD0000}"/>
    <cellStyle name="Normal 5 10 2 3 2 3 2" xfId="48193" xr:uid="{00000000-0005-0000-0000-0000FBBD0000}"/>
    <cellStyle name="Normal 5 10 2 3 2 4" xfId="20612" xr:uid="{00000000-0005-0000-0000-0000FCBD0000}"/>
    <cellStyle name="Normal 5 10 2 3 2 4 2" xfId="42254" xr:uid="{00000000-0005-0000-0000-0000FDBD0000}"/>
    <cellStyle name="Normal 5 10 2 3 2 5" xfId="36244" xr:uid="{00000000-0005-0000-0000-0000FEBD0000}"/>
    <cellStyle name="Normal 5 10 2 3 3" xfId="15481" xr:uid="{00000000-0005-0000-0000-0000FFBD0000}"/>
    <cellStyle name="Normal 5 10 2 3 3 2" xfId="18566" xr:uid="{00000000-0005-0000-0000-000000BE0000}"/>
    <cellStyle name="Normal 5 10 2 3 3 2 2" xfId="30533" xr:uid="{00000000-0005-0000-0000-000001BE0000}"/>
    <cellStyle name="Normal 5 10 2 3 3 2 2 2" xfId="52139" xr:uid="{00000000-0005-0000-0000-000002BE0000}"/>
    <cellStyle name="Normal 5 10 2 3 3 2 3" xfId="24566" xr:uid="{00000000-0005-0000-0000-000003BE0000}"/>
    <cellStyle name="Normal 5 10 2 3 3 2 3 2" xfId="46203" xr:uid="{00000000-0005-0000-0000-000004BE0000}"/>
    <cellStyle name="Normal 5 10 2 3 3 2 4" xfId="40221" xr:uid="{00000000-0005-0000-0000-000005BE0000}"/>
    <cellStyle name="Normal 5 10 2 3 3 3" xfId="27551" xr:uid="{00000000-0005-0000-0000-000006BE0000}"/>
    <cellStyle name="Normal 5 10 2 3 3 3 2" xfId="49165" xr:uid="{00000000-0005-0000-0000-000007BE0000}"/>
    <cellStyle name="Normal 5 10 2 3 3 4" xfId="21584" xr:uid="{00000000-0005-0000-0000-000008BE0000}"/>
    <cellStyle name="Normal 5 10 2 3 3 4 2" xfId="43226" xr:uid="{00000000-0005-0000-0000-000009BE0000}"/>
    <cellStyle name="Normal 5 10 2 3 3 5" xfId="37218" xr:uid="{00000000-0005-0000-0000-00000ABE0000}"/>
    <cellStyle name="Normal 5 10 2 3 4" xfId="16615" xr:uid="{00000000-0005-0000-0000-00000BBE0000}"/>
    <cellStyle name="Normal 5 10 2 3 4 2" xfId="28585" xr:uid="{00000000-0005-0000-0000-00000CBE0000}"/>
    <cellStyle name="Normal 5 10 2 3 4 2 2" xfId="50191" xr:uid="{00000000-0005-0000-0000-00000DBE0000}"/>
    <cellStyle name="Normal 5 10 2 3 4 3" xfId="22618" xr:uid="{00000000-0005-0000-0000-00000EBE0000}"/>
    <cellStyle name="Normal 5 10 2 3 4 3 2" xfId="44255" xr:uid="{00000000-0005-0000-0000-00000FBE0000}"/>
    <cellStyle name="Normal 5 10 2 3 4 4" xfId="38270" xr:uid="{00000000-0005-0000-0000-000010BE0000}"/>
    <cellStyle name="Normal 5 10 2 3 5" xfId="25603" xr:uid="{00000000-0005-0000-0000-000011BE0000}"/>
    <cellStyle name="Normal 5 10 2 3 5 2" xfId="47220" xr:uid="{00000000-0005-0000-0000-000012BE0000}"/>
    <cellStyle name="Normal 5 10 2 3 6" xfId="19636" xr:uid="{00000000-0005-0000-0000-000013BE0000}"/>
    <cellStyle name="Normal 5 10 2 3 6 2" xfId="41278" xr:uid="{00000000-0005-0000-0000-000014BE0000}"/>
    <cellStyle name="Normal 5 10 2 3 7" xfId="35264" xr:uid="{00000000-0005-0000-0000-000015BE0000}"/>
    <cellStyle name="Normal 5 10 2 4" xfId="13866" xr:uid="{00000000-0005-0000-0000-000016BE0000}"/>
    <cellStyle name="Normal 5 10 2 4 2" xfId="16952" xr:uid="{00000000-0005-0000-0000-000017BE0000}"/>
    <cellStyle name="Normal 5 10 2 4 2 2" xfId="28921" xr:uid="{00000000-0005-0000-0000-000018BE0000}"/>
    <cellStyle name="Normal 5 10 2 4 2 2 2" xfId="50527" xr:uid="{00000000-0005-0000-0000-000019BE0000}"/>
    <cellStyle name="Normal 5 10 2 4 2 3" xfId="22954" xr:uid="{00000000-0005-0000-0000-00001ABE0000}"/>
    <cellStyle name="Normal 5 10 2 4 2 3 2" xfId="44591" xr:uid="{00000000-0005-0000-0000-00001BBE0000}"/>
    <cellStyle name="Normal 5 10 2 4 2 4" xfId="38607" xr:uid="{00000000-0005-0000-0000-00001CBE0000}"/>
    <cellStyle name="Normal 5 10 2 4 3" xfId="25939" xr:uid="{00000000-0005-0000-0000-00001DBE0000}"/>
    <cellStyle name="Normal 5 10 2 4 3 2" xfId="47553" xr:uid="{00000000-0005-0000-0000-00001EBE0000}"/>
    <cellStyle name="Normal 5 10 2 4 4" xfId="19972" xr:uid="{00000000-0005-0000-0000-00001FBE0000}"/>
    <cellStyle name="Normal 5 10 2 4 4 2" xfId="41614" xr:uid="{00000000-0005-0000-0000-000020BE0000}"/>
    <cellStyle name="Normal 5 10 2 4 5" xfId="35603" xr:uid="{00000000-0005-0000-0000-000021BE0000}"/>
    <cellStyle name="Normal 5 10 2 5" xfId="14840" xr:uid="{00000000-0005-0000-0000-000022BE0000}"/>
    <cellStyle name="Normal 5 10 2 5 2" xfId="17925" xr:uid="{00000000-0005-0000-0000-000023BE0000}"/>
    <cellStyle name="Normal 5 10 2 5 2 2" xfId="29893" xr:uid="{00000000-0005-0000-0000-000024BE0000}"/>
    <cellStyle name="Normal 5 10 2 5 2 2 2" xfId="51499" xr:uid="{00000000-0005-0000-0000-000025BE0000}"/>
    <cellStyle name="Normal 5 10 2 5 2 3" xfId="23926" xr:uid="{00000000-0005-0000-0000-000026BE0000}"/>
    <cellStyle name="Normal 5 10 2 5 2 3 2" xfId="45563" xr:uid="{00000000-0005-0000-0000-000027BE0000}"/>
    <cellStyle name="Normal 5 10 2 5 2 4" xfId="39580" xr:uid="{00000000-0005-0000-0000-000028BE0000}"/>
    <cellStyle name="Normal 5 10 2 5 3" xfId="26911" xr:uid="{00000000-0005-0000-0000-000029BE0000}"/>
    <cellStyle name="Normal 5 10 2 5 3 2" xfId="48525" xr:uid="{00000000-0005-0000-0000-00002ABE0000}"/>
    <cellStyle name="Normal 5 10 2 5 4" xfId="20944" xr:uid="{00000000-0005-0000-0000-00002BBE0000}"/>
    <cellStyle name="Normal 5 10 2 5 4 2" xfId="42586" xr:uid="{00000000-0005-0000-0000-00002CBE0000}"/>
    <cellStyle name="Normal 5 10 2 5 5" xfId="36577" xr:uid="{00000000-0005-0000-0000-00002DBE0000}"/>
    <cellStyle name="Normal 5 10 2 6" xfId="15975" xr:uid="{00000000-0005-0000-0000-00002EBE0000}"/>
    <cellStyle name="Normal 5 10 2 6 2" xfId="27945" xr:uid="{00000000-0005-0000-0000-00002FBE0000}"/>
    <cellStyle name="Normal 5 10 2 6 2 2" xfId="49551" xr:uid="{00000000-0005-0000-0000-000030BE0000}"/>
    <cellStyle name="Normal 5 10 2 6 3" xfId="21978" xr:uid="{00000000-0005-0000-0000-000031BE0000}"/>
    <cellStyle name="Normal 5 10 2 6 3 2" xfId="43615" xr:uid="{00000000-0005-0000-0000-000032BE0000}"/>
    <cellStyle name="Normal 5 10 2 6 4" xfId="37630" xr:uid="{00000000-0005-0000-0000-000033BE0000}"/>
    <cellStyle name="Normal 5 10 2 7" xfId="24960" xr:uid="{00000000-0005-0000-0000-000034BE0000}"/>
    <cellStyle name="Normal 5 10 2 7 2" xfId="46577" xr:uid="{00000000-0005-0000-0000-000035BE0000}"/>
    <cellStyle name="Normal 5 10 2 8" xfId="18993" xr:uid="{00000000-0005-0000-0000-000036BE0000}"/>
    <cellStyle name="Normal 5 10 2 8 2" xfId="40635" xr:uid="{00000000-0005-0000-0000-000037BE0000}"/>
    <cellStyle name="Normal 5 10 2 9" xfId="32142" xr:uid="{00000000-0005-0000-0000-000038BE0000}"/>
    <cellStyle name="Normal 5 11" xfId="5762" xr:uid="{00000000-0005-0000-0000-000039BE0000}"/>
    <cellStyle name="Normal 5 11 2" xfId="10298" xr:uid="{00000000-0005-0000-0000-00003ABE0000}"/>
    <cellStyle name="Normal 5 11 2 2" xfId="13189" xr:uid="{00000000-0005-0000-0000-00003BBE0000}"/>
    <cellStyle name="Normal 5 11 2 2 2" xfId="14188" xr:uid="{00000000-0005-0000-0000-00003CBE0000}"/>
    <cellStyle name="Normal 5 11 2 2 2 2" xfId="17273" xr:uid="{00000000-0005-0000-0000-00003DBE0000}"/>
    <cellStyle name="Normal 5 11 2 2 2 2 2" xfId="29242" xr:uid="{00000000-0005-0000-0000-00003EBE0000}"/>
    <cellStyle name="Normal 5 11 2 2 2 2 2 2" xfId="50848" xr:uid="{00000000-0005-0000-0000-00003FBE0000}"/>
    <cellStyle name="Normal 5 11 2 2 2 2 3" xfId="23275" xr:uid="{00000000-0005-0000-0000-000040BE0000}"/>
    <cellStyle name="Normal 5 11 2 2 2 2 3 2" xfId="44912" xr:uid="{00000000-0005-0000-0000-000041BE0000}"/>
    <cellStyle name="Normal 5 11 2 2 2 2 4" xfId="38928" xr:uid="{00000000-0005-0000-0000-000042BE0000}"/>
    <cellStyle name="Normal 5 11 2 2 2 3" xfId="26260" xr:uid="{00000000-0005-0000-0000-000043BE0000}"/>
    <cellStyle name="Normal 5 11 2 2 2 3 2" xfId="47874" xr:uid="{00000000-0005-0000-0000-000044BE0000}"/>
    <cellStyle name="Normal 5 11 2 2 2 4" xfId="20293" xr:uid="{00000000-0005-0000-0000-000045BE0000}"/>
    <cellStyle name="Normal 5 11 2 2 2 4 2" xfId="41935" xr:uid="{00000000-0005-0000-0000-000046BE0000}"/>
    <cellStyle name="Normal 5 11 2 2 2 5" xfId="35925" xr:uid="{00000000-0005-0000-0000-000047BE0000}"/>
    <cellStyle name="Normal 5 11 2 2 3" xfId="15162" xr:uid="{00000000-0005-0000-0000-000048BE0000}"/>
    <cellStyle name="Normal 5 11 2 2 3 2" xfId="18247" xr:uid="{00000000-0005-0000-0000-000049BE0000}"/>
    <cellStyle name="Normal 5 11 2 2 3 2 2" xfId="30214" xr:uid="{00000000-0005-0000-0000-00004ABE0000}"/>
    <cellStyle name="Normal 5 11 2 2 3 2 2 2" xfId="51820" xr:uid="{00000000-0005-0000-0000-00004BBE0000}"/>
    <cellStyle name="Normal 5 11 2 2 3 2 3" xfId="24247" xr:uid="{00000000-0005-0000-0000-00004CBE0000}"/>
    <cellStyle name="Normal 5 11 2 2 3 2 3 2" xfId="45884" xr:uid="{00000000-0005-0000-0000-00004DBE0000}"/>
    <cellStyle name="Normal 5 11 2 2 3 2 4" xfId="39902" xr:uid="{00000000-0005-0000-0000-00004EBE0000}"/>
    <cellStyle name="Normal 5 11 2 2 3 3" xfId="27232" xr:uid="{00000000-0005-0000-0000-00004FBE0000}"/>
    <cellStyle name="Normal 5 11 2 2 3 3 2" xfId="48846" xr:uid="{00000000-0005-0000-0000-000050BE0000}"/>
    <cellStyle name="Normal 5 11 2 2 3 4" xfId="21265" xr:uid="{00000000-0005-0000-0000-000051BE0000}"/>
    <cellStyle name="Normal 5 11 2 2 3 4 2" xfId="42907" xr:uid="{00000000-0005-0000-0000-000052BE0000}"/>
    <cellStyle name="Normal 5 11 2 2 3 5" xfId="36899" xr:uid="{00000000-0005-0000-0000-000053BE0000}"/>
    <cellStyle name="Normal 5 11 2 2 4" xfId="16296" xr:uid="{00000000-0005-0000-0000-000054BE0000}"/>
    <cellStyle name="Normal 5 11 2 2 4 2" xfId="28266" xr:uid="{00000000-0005-0000-0000-000055BE0000}"/>
    <cellStyle name="Normal 5 11 2 2 4 2 2" xfId="49872" xr:uid="{00000000-0005-0000-0000-000056BE0000}"/>
    <cellStyle name="Normal 5 11 2 2 4 3" xfId="22299" xr:uid="{00000000-0005-0000-0000-000057BE0000}"/>
    <cellStyle name="Normal 5 11 2 2 4 3 2" xfId="43936" xr:uid="{00000000-0005-0000-0000-000058BE0000}"/>
    <cellStyle name="Normal 5 11 2 2 4 4" xfId="37951" xr:uid="{00000000-0005-0000-0000-000059BE0000}"/>
    <cellStyle name="Normal 5 11 2 2 5" xfId="25284" xr:uid="{00000000-0005-0000-0000-00005ABE0000}"/>
    <cellStyle name="Normal 5 11 2 2 5 2" xfId="46901" xr:uid="{00000000-0005-0000-0000-00005BBE0000}"/>
    <cellStyle name="Normal 5 11 2 2 6" xfId="19317" xr:uid="{00000000-0005-0000-0000-00005CBE0000}"/>
    <cellStyle name="Normal 5 11 2 2 6 2" xfId="40959" xr:uid="{00000000-0005-0000-0000-00005DBE0000}"/>
    <cellStyle name="Normal 5 11 2 2 7" xfId="34945" xr:uid="{00000000-0005-0000-0000-00005EBE0000}"/>
    <cellStyle name="Normal 5 11 2 3" xfId="13509" xr:uid="{00000000-0005-0000-0000-00005FBE0000}"/>
    <cellStyle name="Normal 5 11 2 3 2" xfId="14508" xr:uid="{00000000-0005-0000-0000-000060BE0000}"/>
    <cellStyle name="Normal 5 11 2 3 2 2" xfId="17593" xr:uid="{00000000-0005-0000-0000-000061BE0000}"/>
    <cellStyle name="Normal 5 11 2 3 2 2 2" xfId="29562" xr:uid="{00000000-0005-0000-0000-000062BE0000}"/>
    <cellStyle name="Normal 5 11 2 3 2 2 2 2" xfId="51168" xr:uid="{00000000-0005-0000-0000-000063BE0000}"/>
    <cellStyle name="Normal 5 11 2 3 2 2 3" xfId="23595" xr:uid="{00000000-0005-0000-0000-000064BE0000}"/>
    <cellStyle name="Normal 5 11 2 3 2 2 3 2" xfId="45232" xr:uid="{00000000-0005-0000-0000-000065BE0000}"/>
    <cellStyle name="Normal 5 11 2 3 2 2 4" xfId="39248" xr:uid="{00000000-0005-0000-0000-000066BE0000}"/>
    <cellStyle name="Normal 5 11 2 3 2 3" xfId="26580" xr:uid="{00000000-0005-0000-0000-000067BE0000}"/>
    <cellStyle name="Normal 5 11 2 3 2 3 2" xfId="48194" xr:uid="{00000000-0005-0000-0000-000068BE0000}"/>
    <cellStyle name="Normal 5 11 2 3 2 4" xfId="20613" xr:uid="{00000000-0005-0000-0000-000069BE0000}"/>
    <cellStyle name="Normal 5 11 2 3 2 4 2" xfId="42255" xr:uid="{00000000-0005-0000-0000-00006ABE0000}"/>
    <cellStyle name="Normal 5 11 2 3 2 5" xfId="36245" xr:uid="{00000000-0005-0000-0000-00006BBE0000}"/>
    <cellStyle name="Normal 5 11 2 3 3" xfId="15482" xr:uid="{00000000-0005-0000-0000-00006CBE0000}"/>
    <cellStyle name="Normal 5 11 2 3 3 2" xfId="18567" xr:uid="{00000000-0005-0000-0000-00006DBE0000}"/>
    <cellStyle name="Normal 5 11 2 3 3 2 2" xfId="30534" xr:uid="{00000000-0005-0000-0000-00006EBE0000}"/>
    <cellStyle name="Normal 5 11 2 3 3 2 2 2" xfId="52140" xr:uid="{00000000-0005-0000-0000-00006FBE0000}"/>
    <cellStyle name="Normal 5 11 2 3 3 2 3" xfId="24567" xr:uid="{00000000-0005-0000-0000-000070BE0000}"/>
    <cellStyle name="Normal 5 11 2 3 3 2 3 2" xfId="46204" xr:uid="{00000000-0005-0000-0000-000071BE0000}"/>
    <cellStyle name="Normal 5 11 2 3 3 2 4" xfId="40222" xr:uid="{00000000-0005-0000-0000-000072BE0000}"/>
    <cellStyle name="Normal 5 11 2 3 3 3" xfId="27552" xr:uid="{00000000-0005-0000-0000-000073BE0000}"/>
    <cellStyle name="Normal 5 11 2 3 3 3 2" xfId="49166" xr:uid="{00000000-0005-0000-0000-000074BE0000}"/>
    <cellStyle name="Normal 5 11 2 3 3 4" xfId="21585" xr:uid="{00000000-0005-0000-0000-000075BE0000}"/>
    <cellStyle name="Normal 5 11 2 3 3 4 2" xfId="43227" xr:uid="{00000000-0005-0000-0000-000076BE0000}"/>
    <cellStyle name="Normal 5 11 2 3 3 5" xfId="37219" xr:uid="{00000000-0005-0000-0000-000077BE0000}"/>
    <cellStyle name="Normal 5 11 2 3 4" xfId="16616" xr:uid="{00000000-0005-0000-0000-000078BE0000}"/>
    <cellStyle name="Normal 5 11 2 3 4 2" xfId="28586" xr:uid="{00000000-0005-0000-0000-000079BE0000}"/>
    <cellStyle name="Normal 5 11 2 3 4 2 2" xfId="50192" xr:uid="{00000000-0005-0000-0000-00007ABE0000}"/>
    <cellStyle name="Normal 5 11 2 3 4 3" xfId="22619" xr:uid="{00000000-0005-0000-0000-00007BBE0000}"/>
    <cellStyle name="Normal 5 11 2 3 4 3 2" xfId="44256" xr:uid="{00000000-0005-0000-0000-00007CBE0000}"/>
    <cellStyle name="Normal 5 11 2 3 4 4" xfId="38271" xr:uid="{00000000-0005-0000-0000-00007DBE0000}"/>
    <cellStyle name="Normal 5 11 2 3 5" xfId="25604" xr:uid="{00000000-0005-0000-0000-00007EBE0000}"/>
    <cellStyle name="Normal 5 11 2 3 5 2" xfId="47221" xr:uid="{00000000-0005-0000-0000-00007FBE0000}"/>
    <cellStyle name="Normal 5 11 2 3 6" xfId="19637" xr:uid="{00000000-0005-0000-0000-000080BE0000}"/>
    <cellStyle name="Normal 5 11 2 3 6 2" xfId="41279" xr:uid="{00000000-0005-0000-0000-000081BE0000}"/>
    <cellStyle name="Normal 5 11 2 3 7" xfId="35265" xr:uid="{00000000-0005-0000-0000-000082BE0000}"/>
    <cellStyle name="Normal 5 11 2 4" xfId="13867" xr:uid="{00000000-0005-0000-0000-000083BE0000}"/>
    <cellStyle name="Normal 5 11 2 4 2" xfId="16953" xr:uid="{00000000-0005-0000-0000-000084BE0000}"/>
    <cellStyle name="Normal 5 11 2 4 2 2" xfId="28922" xr:uid="{00000000-0005-0000-0000-000085BE0000}"/>
    <cellStyle name="Normal 5 11 2 4 2 2 2" xfId="50528" xr:uid="{00000000-0005-0000-0000-000086BE0000}"/>
    <cellStyle name="Normal 5 11 2 4 2 3" xfId="22955" xr:uid="{00000000-0005-0000-0000-000087BE0000}"/>
    <cellStyle name="Normal 5 11 2 4 2 3 2" xfId="44592" xr:uid="{00000000-0005-0000-0000-000088BE0000}"/>
    <cellStyle name="Normal 5 11 2 4 2 4" xfId="38608" xr:uid="{00000000-0005-0000-0000-000089BE0000}"/>
    <cellStyle name="Normal 5 11 2 4 3" xfId="25940" xr:uid="{00000000-0005-0000-0000-00008ABE0000}"/>
    <cellStyle name="Normal 5 11 2 4 3 2" xfId="47554" xr:uid="{00000000-0005-0000-0000-00008BBE0000}"/>
    <cellStyle name="Normal 5 11 2 4 4" xfId="19973" xr:uid="{00000000-0005-0000-0000-00008CBE0000}"/>
    <cellStyle name="Normal 5 11 2 4 4 2" xfId="41615" xr:uid="{00000000-0005-0000-0000-00008DBE0000}"/>
    <cellStyle name="Normal 5 11 2 4 5" xfId="35604" xr:uid="{00000000-0005-0000-0000-00008EBE0000}"/>
    <cellStyle name="Normal 5 11 2 5" xfId="14841" xr:uid="{00000000-0005-0000-0000-00008FBE0000}"/>
    <cellStyle name="Normal 5 11 2 5 2" xfId="17926" xr:uid="{00000000-0005-0000-0000-000090BE0000}"/>
    <cellStyle name="Normal 5 11 2 5 2 2" xfId="29894" xr:uid="{00000000-0005-0000-0000-000091BE0000}"/>
    <cellStyle name="Normal 5 11 2 5 2 2 2" xfId="51500" xr:uid="{00000000-0005-0000-0000-000092BE0000}"/>
    <cellStyle name="Normal 5 11 2 5 2 3" xfId="23927" xr:uid="{00000000-0005-0000-0000-000093BE0000}"/>
    <cellStyle name="Normal 5 11 2 5 2 3 2" xfId="45564" xr:uid="{00000000-0005-0000-0000-000094BE0000}"/>
    <cellStyle name="Normal 5 11 2 5 2 4" xfId="39581" xr:uid="{00000000-0005-0000-0000-000095BE0000}"/>
    <cellStyle name="Normal 5 11 2 5 3" xfId="26912" xr:uid="{00000000-0005-0000-0000-000096BE0000}"/>
    <cellStyle name="Normal 5 11 2 5 3 2" xfId="48526" xr:uid="{00000000-0005-0000-0000-000097BE0000}"/>
    <cellStyle name="Normal 5 11 2 5 4" xfId="20945" xr:uid="{00000000-0005-0000-0000-000098BE0000}"/>
    <cellStyle name="Normal 5 11 2 5 4 2" xfId="42587" xr:uid="{00000000-0005-0000-0000-000099BE0000}"/>
    <cellStyle name="Normal 5 11 2 5 5" xfId="36578" xr:uid="{00000000-0005-0000-0000-00009ABE0000}"/>
    <cellStyle name="Normal 5 11 2 6" xfId="15976" xr:uid="{00000000-0005-0000-0000-00009BBE0000}"/>
    <cellStyle name="Normal 5 11 2 6 2" xfId="27946" xr:uid="{00000000-0005-0000-0000-00009CBE0000}"/>
    <cellStyle name="Normal 5 11 2 6 2 2" xfId="49552" xr:uid="{00000000-0005-0000-0000-00009DBE0000}"/>
    <cellStyle name="Normal 5 11 2 6 3" xfId="21979" xr:uid="{00000000-0005-0000-0000-00009EBE0000}"/>
    <cellStyle name="Normal 5 11 2 6 3 2" xfId="43616" xr:uid="{00000000-0005-0000-0000-00009FBE0000}"/>
    <cellStyle name="Normal 5 11 2 6 4" xfId="37631" xr:uid="{00000000-0005-0000-0000-0000A0BE0000}"/>
    <cellStyle name="Normal 5 11 2 7" xfId="24961" xr:uid="{00000000-0005-0000-0000-0000A1BE0000}"/>
    <cellStyle name="Normal 5 11 2 7 2" xfId="46578" xr:uid="{00000000-0005-0000-0000-0000A2BE0000}"/>
    <cellStyle name="Normal 5 11 2 8" xfId="18994" xr:uid="{00000000-0005-0000-0000-0000A3BE0000}"/>
    <cellStyle name="Normal 5 11 2 8 2" xfId="40636" xr:uid="{00000000-0005-0000-0000-0000A4BE0000}"/>
    <cellStyle name="Normal 5 11 2 9" xfId="32143" xr:uid="{00000000-0005-0000-0000-0000A5BE0000}"/>
    <cellStyle name="Normal 5 12" xfId="5763" xr:uid="{00000000-0005-0000-0000-0000A6BE0000}"/>
    <cellStyle name="Normal 5 12 2" xfId="10299" xr:uid="{00000000-0005-0000-0000-0000A7BE0000}"/>
    <cellStyle name="Normal 5 12 2 2" xfId="13190" xr:uid="{00000000-0005-0000-0000-0000A8BE0000}"/>
    <cellStyle name="Normal 5 12 2 2 2" xfId="14189" xr:uid="{00000000-0005-0000-0000-0000A9BE0000}"/>
    <cellStyle name="Normal 5 12 2 2 2 2" xfId="17274" xr:uid="{00000000-0005-0000-0000-0000AABE0000}"/>
    <cellStyle name="Normal 5 12 2 2 2 2 2" xfId="29243" xr:uid="{00000000-0005-0000-0000-0000ABBE0000}"/>
    <cellStyle name="Normal 5 12 2 2 2 2 2 2" xfId="50849" xr:uid="{00000000-0005-0000-0000-0000ACBE0000}"/>
    <cellStyle name="Normal 5 12 2 2 2 2 3" xfId="23276" xr:uid="{00000000-0005-0000-0000-0000ADBE0000}"/>
    <cellStyle name="Normal 5 12 2 2 2 2 3 2" xfId="44913" xr:uid="{00000000-0005-0000-0000-0000AEBE0000}"/>
    <cellStyle name="Normal 5 12 2 2 2 2 4" xfId="38929" xr:uid="{00000000-0005-0000-0000-0000AFBE0000}"/>
    <cellStyle name="Normal 5 12 2 2 2 3" xfId="26261" xr:uid="{00000000-0005-0000-0000-0000B0BE0000}"/>
    <cellStyle name="Normal 5 12 2 2 2 3 2" xfId="47875" xr:uid="{00000000-0005-0000-0000-0000B1BE0000}"/>
    <cellStyle name="Normal 5 12 2 2 2 4" xfId="20294" xr:uid="{00000000-0005-0000-0000-0000B2BE0000}"/>
    <cellStyle name="Normal 5 12 2 2 2 4 2" xfId="41936" xr:uid="{00000000-0005-0000-0000-0000B3BE0000}"/>
    <cellStyle name="Normal 5 12 2 2 2 5" xfId="35926" xr:uid="{00000000-0005-0000-0000-0000B4BE0000}"/>
    <cellStyle name="Normal 5 12 2 2 3" xfId="15163" xr:uid="{00000000-0005-0000-0000-0000B5BE0000}"/>
    <cellStyle name="Normal 5 12 2 2 3 2" xfId="18248" xr:uid="{00000000-0005-0000-0000-0000B6BE0000}"/>
    <cellStyle name="Normal 5 12 2 2 3 2 2" xfId="30215" xr:uid="{00000000-0005-0000-0000-0000B7BE0000}"/>
    <cellStyle name="Normal 5 12 2 2 3 2 2 2" xfId="51821" xr:uid="{00000000-0005-0000-0000-0000B8BE0000}"/>
    <cellStyle name="Normal 5 12 2 2 3 2 3" xfId="24248" xr:uid="{00000000-0005-0000-0000-0000B9BE0000}"/>
    <cellStyle name="Normal 5 12 2 2 3 2 3 2" xfId="45885" xr:uid="{00000000-0005-0000-0000-0000BABE0000}"/>
    <cellStyle name="Normal 5 12 2 2 3 2 4" xfId="39903" xr:uid="{00000000-0005-0000-0000-0000BBBE0000}"/>
    <cellStyle name="Normal 5 12 2 2 3 3" xfId="27233" xr:uid="{00000000-0005-0000-0000-0000BCBE0000}"/>
    <cellStyle name="Normal 5 12 2 2 3 3 2" xfId="48847" xr:uid="{00000000-0005-0000-0000-0000BDBE0000}"/>
    <cellStyle name="Normal 5 12 2 2 3 4" xfId="21266" xr:uid="{00000000-0005-0000-0000-0000BEBE0000}"/>
    <cellStyle name="Normal 5 12 2 2 3 4 2" xfId="42908" xr:uid="{00000000-0005-0000-0000-0000BFBE0000}"/>
    <cellStyle name="Normal 5 12 2 2 3 5" xfId="36900" xr:uid="{00000000-0005-0000-0000-0000C0BE0000}"/>
    <cellStyle name="Normal 5 12 2 2 4" xfId="16297" xr:uid="{00000000-0005-0000-0000-0000C1BE0000}"/>
    <cellStyle name="Normal 5 12 2 2 4 2" xfId="28267" xr:uid="{00000000-0005-0000-0000-0000C2BE0000}"/>
    <cellStyle name="Normal 5 12 2 2 4 2 2" xfId="49873" xr:uid="{00000000-0005-0000-0000-0000C3BE0000}"/>
    <cellStyle name="Normal 5 12 2 2 4 3" xfId="22300" xr:uid="{00000000-0005-0000-0000-0000C4BE0000}"/>
    <cellStyle name="Normal 5 12 2 2 4 3 2" xfId="43937" xr:uid="{00000000-0005-0000-0000-0000C5BE0000}"/>
    <cellStyle name="Normal 5 12 2 2 4 4" xfId="37952" xr:uid="{00000000-0005-0000-0000-0000C6BE0000}"/>
    <cellStyle name="Normal 5 12 2 2 5" xfId="25285" xr:uid="{00000000-0005-0000-0000-0000C7BE0000}"/>
    <cellStyle name="Normal 5 12 2 2 5 2" xfId="46902" xr:uid="{00000000-0005-0000-0000-0000C8BE0000}"/>
    <cellStyle name="Normal 5 12 2 2 6" xfId="19318" xr:uid="{00000000-0005-0000-0000-0000C9BE0000}"/>
    <cellStyle name="Normal 5 12 2 2 6 2" xfId="40960" xr:uid="{00000000-0005-0000-0000-0000CABE0000}"/>
    <cellStyle name="Normal 5 12 2 2 7" xfId="34946" xr:uid="{00000000-0005-0000-0000-0000CBBE0000}"/>
    <cellStyle name="Normal 5 12 2 3" xfId="13510" xr:uid="{00000000-0005-0000-0000-0000CCBE0000}"/>
    <cellStyle name="Normal 5 12 2 3 2" xfId="14509" xr:uid="{00000000-0005-0000-0000-0000CDBE0000}"/>
    <cellStyle name="Normal 5 12 2 3 2 2" xfId="17594" xr:uid="{00000000-0005-0000-0000-0000CEBE0000}"/>
    <cellStyle name="Normal 5 12 2 3 2 2 2" xfId="29563" xr:uid="{00000000-0005-0000-0000-0000CFBE0000}"/>
    <cellStyle name="Normal 5 12 2 3 2 2 2 2" xfId="51169" xr:uid="{00000000-0005-0000-0000-0000D0BE0000}"/>
    <cellStyle name="Normal 5 12 2 3 2 2 3" xfId="23596" xr:uid="{00000000-0005-0000-0000-0000D1BE0000}"/>
    <cellStyle name="Normal 5 12 2 3 2 2 3 2" xfId="45233" xr:uid="{00000000-0005-0000-0000-0000D2BE0000}"/>
    <cellStyle name="Normal 5 12 2 3 2 2 4" xfId="39249" xr:uid="{00000000-0005-0000-0000-0000D3BE0000}"/>
    <cellStyle name="Normal 5 12 2 3 2 3" xfId="26581" xr:uid="{00000000-0005-0000-0000-0000D4BE0000}"/>
    <cellStyle name="Normal 5 12 2 3 2 3 2" xfId="48195" xr:uid="{00000000-0005-0000-0000-0000D5BE0000}"/>
    <cellStyle name="Normal 5 12 2 3 2 4" xfId="20614" xr:uid="{00000000-0005-0000-0000-0000D6BE0000}"/>
    <cellStyle name="Normal 5 12 2 3 2 4 2" xfId="42256" xr:uid="{00000000-0005-0000-0000-0000D7BE0000}"/>
    <cellStyle name="Normal 5 12 2 3 2 5" xfId="36246" xr:uid="{00000000-0005-0000-0000-0000D8BE0000}"/>
    <cellStyle name="Normal 5 12 2 3 3" xfId="15483" xr:uid="{00000000-0005-0000-0000-0000D9BE0000}"/>
    <cellStyle name="Normal 5 12 2 3 3 2" xfId="18568" xr:uid="{00000000-0005-0000-0000-0000DABE0000}"/>
    <cellStyle name="Normal 5 12 2 3 3 2 2" xfId="30535" xr:uid="{00000000-0005-0000-0000-0000DBBE0000}"/>
    <cellStyle name="Normal 5 12 2 3 3 2 2 2" xfId="52141" xr:uid="{00000000-0005-0000-0000-0000DCBE0000}"/>
    <cellStyle name="Normal 5 12 2 3 3 2 3" xfId="24568" xr:uid="{00000000-0005-0000-0000-0000DDBE0000}"/>
    <cellStyle name="Normal 5 12 2 3 3 2 3 2" xfId="46205" xr:uid="{00000000-0005-0000-0000-0000DEBE0000}"/>
    <cellStyle name="Normal 5 12 2 3 3 2 4" xfId="40223" xr:uid="{00000000-0005-0000-0000-0000DFBE0000}"/>
    <cellStyle name="Normal 5 12 2 3 3 3" xfId="27553" xr:uid="{00000000-0005-0000-0000-0000E0BE0000}"/>
    <cellStyle name="Normal 5 12 2 3 3 3 2" xfId="49167" xr:uid="{00000000-0005-0000-0000-0000E1BE0000}"/>
    <cellStyle name="Normal 5 12 2 3 3 4" xfId="21586" xr:uid="{00000000-0005-0000-0000-0000E2BE0000}"/>
    <cellStyle name="Normal 5 12 2 3 3 4 2" xfId="43228" xr:uid="{00000000-0005-0000-0000-0000E3BE0000}"/>
    <cellStyle name="Normal 5 12 2 3 3 5" xfId="37220" xr:uid="{00000000-0005-0000-0000-0000E4BE0000}"/>
    <cellStyle name="Normal 5 12 2 3 4" xfId="16617" xr:uid="{00000000-0005-0000-0000-0000E5BE0000}"/>
    <cellStyle name="Normal 5 12 2 3 4 2" xfId="28587" xr:uid="{00000000-0005-0000-0000-0000E6BE0000}"/>
    <cellStyle name="Normal 5 12 2 3 4 2 2" xfId="50193" xr:uid="{00000000-0005-0000-0000-0000E7BE0000}"/>
    <cellStyle name="Normal 5 12 2 3 4 3" xfId="22620" xr:uid="{00000000-0005-0000-0000-0000E8BE0000}"/>
    <cellStyle name="Normal 5 12 2 3 4 3 2" xfId="44257" xr:uid="{00000000-0005-0000-0000-0000E9BE0000}"/>
    <cellStyle name="Normal 5 12 2 3 4 4" xfId="38272" xr:uid="{00000000-0005-0000-0000-0000EABE0000}"/>
    <cellStyle name="Normal 5 12 2 3 5" xfId="25605" xr:uid="{00000000-0005-0000-0000-0000EBBE0000}"/>
    <cellStyle name="Normal 5 12 2 3 5 2" xfId="47222" xr:uid="{00000000-0005-0000-0000-0000ECBE0000}"/>
    <cellStyle name="Normal 5 12 2 3 6" xfId="19638" xr:uid="{00000000-0005-0000-0000-0000EDBE0000}"/>
    <cellStyle name="Normal 5 12 2 3 6 2" xfId="41280" xr:uid="{00000000-0005-0000-0000-0000EEBE0000}"/>
    <cellStyle name="Normal 5 12 2 3 7" xfId="35266" xr:uid="{00000000-0005-0000-0000-0000EFBE0000}"/>
    <cellStyle name="Normal 5 12 2 4" xfId="13868" xr:uid="{00000000-0005-0000-0000-0000F0BE0000}"/>
    <cellStyle name="Normal 5 12 2 4 2" xfId="16954" xr:uid="{00000000-0005-0000-0000-0000F1BE0000}"/>
    <cellStyle name="Normal 5 12 2 4 2 2" xfId="28923" xr:uid="{00000000-0005-0000-0000-0000F2BE0000}"/>
    <cellStyle name="Normal 5 12 2 4 2 2 2" xfId="50529" xr:uid="{00000000-0005-0000-0000-0000F3BE0000}"/>
    <cellStyle name="Normal 5 12 2 4 2 3" xfId="22956" xr:uid="{00000000-0005-0000-0000-0000F4BE0000}"/>
    <cellStyle name="Normal 5 12 2 4 2 3 2" xfId="44593" xr:uid="{00000000-0005-0000-0000-0000F5BE0000}"/>
    <cellStyle name="Normal 5 12 2 4 2 4" xfId="38609" xr:uid="{00000000-0005-0000-0000-0000F6BE0000}"/>
    <cellStyle name="Normal 5 12 2 4 3" xfId="25941" xr:uid="{00000000-0005-0000-0000-0000F7BE0000}"/>
    <cellStyle name="Normal 5 12 2 4 3 2" xfId="47555" xr:uid="{00000000-0005-0000-0000-0000F8BE0000}"/>
    <cellStyle name="Normal 5 12 2 4 4" xfId="19974" xr:uid="{00000000-0005-0000-0000-0000F9BE0000}"/>
    <cellStyle name="Normal 5 12 2 4 4 2" xfId="41616" xr:uid="{00000000-0005-0000-0000-0000FABE0000}"/>
    <cellStyle name="Normal 5 12 2 4 5" xfId="35605" xr:uid="{00000000-0005-0000-0000-0000FBBE0000}"/>
    <cellStyle name="Normal 5 12 2 5" xfId="14842" xr:uid="{00000000-0005-0000-0000-0000FCBE0000}"/>
    <cellStyle name="Normal 5 12 2 5 2" xfId="17927" xr:uid="{00000000-0005-0000-0000-0000FDBE0000}"/>
    <cellStyle name="Normal 5 12 2 5 2 2" xfId="29895" xr:uid="{00000000-0005-0000-0000-0000FEBE0000}"/>
    <cellStyle name="Normal 5 12 2 5 2 2 2" xfId="51501" xr:uid="{00000000-0005-0000-0000-0000FFBE0000}"/>
    <cellStyle name="Normal 5 12 2 5 2 3" xfId="23928" xr:uid="{00000000-0005-0000-0000-000000BF0000}"/>
    <cellStyle name="Normal 5 12 2 5 2 3 2" xfId="45565" xr:uid="{00000000-0005-0000-0000-000001BF0000}"/>
    <cellStyle name="Normal 5 12 2 5 2 4" xfId="39582" xr:uid="{00000000-0005-0000-0000-000002BF0000}"/>
    <cellStyle name="Normal 5 12 2 5 3" xfId="26913" xr:uid="{00000000-0005-0000-0000-000003BF0000}"/>
    <cellStyle name="Normal 5 12 2 5 3 2" xfId="48527" xr:uid="{00000000-0005-0000-0000-000004BF0000}"/>
    <cellStyle name="Normal 5 12 2 5 4" xfId="20946" xr:uid="{00000000-0005-0000-0000-000005BF0000}"/>
    <cellStyle name="Normal 5 12 2 5 4 2" xfId="42588" xr:uid="{00000000-0005-0000-0000-000006BF0000}"/>
    <cellStyle name="Normal 5 12 2 5 5" xfId="36579" xr:uid="{00000000-0005-0000-0000-000007BF0000}"/>
    <cellStyle name="Normal 5 12 2 6" xfId="15977" xr:uid="{00000000-0005-0000-0000-000008BF0000}"/>
    <cellStyle name="Normal 5 12 2 6 2" xfId="27947" xr:uid="{00000000-0005-0000-0000-000009BF0000}"/>
    <cellStyle name="Normal 5 12 2 6 2 2" xfId="49553" xr:uid="{00000000-0005-0000-0000-00000ABF0000}"/>
    <cellStyle name="Normal 5 12 2 6 3" xfId="21980" xr:uid="{00000000-0005-0000-0000-00000BBF0000}"/>
    <cellStyle name="Normal 5 12 2 6 3 2" xfId="43617" xr:uid="{00000000-0005-0000-0000-00000CBF0000}"/>
    <cellStyle name="Normal 5 12 2 6 4" xfId="37632" xr:uid="{00000000-0005-0000-0000-00000DBF0000}"/>
    <cellStyle name="Normal 5 12 2 7" xfId="24962" xr:uid="{00000000-0005-0000-0000-00000EBF0000}"/>
    <cellStyle name="Normal 5 12 2 7 2" xfId="46579" xr:uid="{00000000-0005-0000-0000-00000FBF0000}"/>
    <cellStyle name="Normal 5 12 2 8" xfId="18995" xr:uid="{00000000-0005-0000-0000-000010BF0000}"/>
    <cellStyle name="Normal 5 12 2 8 2" xfId="40637" xr:uid="{00000000-0005-0000-0000-000011BF0000}"/>
    <cellStyle name="Normal 5 12 2 9" xfId="32144" xr:uid="{00000000-0005-0000-0000-000012BF0000}"/>
    <cellStyle name="Normal 5 13" xfId="5764" xr:uid="{00000000-0005-0000-0000-000013BF0000}"/>
    <cellStyle name="Normal 5 13 2" xfId="10300" xr:uid="{00000000-0005-0000-0000-000014BF0000}"/>
    <cellStyle name="Normal 5 13 2 2" xfId="13191" xr:uid="{00000000-0005-0000-0000-000015BF0000}"/>
    <cellStyle name="Normal 5 13 2 2 2" xfId="14190" xr:uid="{00000000-0005-0000-0000-000016BF0000}"/>
    <cellStyle name="Normal 5 13 2 2 2 2" xfId="17275" xr:uid="{00000000-0005-0000-0000-000017BF0000}"/>
    <cellStyle name="Normal 5 13 2 2 2 2 2" xfId="29244" xr:uid="{00000000-0005-0000-0000-000018BF0000}"/>
    <cellStyle name="Normal 5 13 2 2 2 2 2 2" xfId="50850" xr:uid="{00000000-0005-0000-0000-000019BF0000}"/>
    <cellStyle name="Normal 5 13 2 2 2 2 3" xfId="23277" xr:uid="{00000000-0005-0000-0000-00001ABF0000}"/>
    <cellStyle name="Normal 5 13 2 2 2 2 3 2" xfId="44914" xr:uid="{00000000-0005-0000-0000-00001BBF0000}"/>
    <cellStyle name="Normal 5 13 2 2 2 2 4" xfId="38930" xr:uid="{00000000-0005-0000-0000-00001CBF0000}"/>
    <cellStyle name="Normal 5 13 2 2 2 3" xfId="26262" xr:uid="{00000000-0005-0000-0000-00001DBF0000}"/>
    <cellStyle name="Normal 5 13 2 2 2 3 2" xfId="47876" xr:uid="{00000000-0005-0000-0000-00001EBF0000}"/>
    <cellStyle name="Normal 5 13 2 2 2 4" xfId="20295" xr:uid="{00000000-0005-0000-0000-00001FBF0000}"/>
    <cellStyle name="Normal 5 13 2 2 2 4 2" xfId="41937" xr:uid="{00000000-0005-0000-0000-000020BF0000}"/>
    <cellStyle name="Normal 5 13 2 2 2 5" xfId="35927" xr:uid="{00000000-0005-0000-0000-000021BF0000}"/>
    <cellStyle name="Normal 5 13 2 2 3" xfId="15164" xr:uid="{00000000-0005-0000-0000-000022BF0000}"/>
    <cellStyle name="Normal 5 13 2 2 3 2" xfId="18249" xr:uid="{00000000-0005-0000-0000-000023BF0000}"/>
    <cellStyle name="Normal 5 13 2 2 3 2 2" xfId="30216" xr:uid="{00000000-0005-0000-0000-000024BF0000}"/>
    <cellStyle name="Normal 5 13 2 2 3 2 2 2" xfId="51822" xr:uid="{00000000-0005-0000-0000-000025BF0000}"/>
    <cellStyle name="Normal 5 13 2 2 3 2 3" xfId="24249" xr:uid="{00000000-0005-0000-0000-000026BF0000}"/>
    <cellStyle name="Normal 5 13 2 2 3 2 3 2" xfId="45886" xr:uid="{00000000-0005-0000-0000-000027BF0000}"/>
    <cellStyle name="Normal 5 13 2 2 3 2 4" xfId="39904" xr:uid="{00000000-0005-0000-0000-000028BF0000}"/>
    <cellStyle name="Normal 5 13 2 2 3 3" xfId="27234" xr:uid="{00000000-0005-0000-0000-000029BF0000}"/>
    <cellStyle name="Normal 5 13 2 2 3 3 2" xfId="48848" xr:uid="{00000000-0005-0000-0000-00002ABF0000}"/>
    <cellStyle name="Normal 5 13 2 2 3 4" xfId="21267" xr:uid="{00000000-0005-0000-0000-00002BBF0000}"/>
    <cellStyle name="Normal 5 13 2 2 3 4 2" xfId="42909" xr:uid="{00000000-0005-0000-0000-00002CBF0000}"/>
    <cellStyle name="Normal 5 13 2 2 3 5" xfId="36901" xr:uid="{00000000-0005-0000-0000-00002DBF0000}"/>
    <cellStyle name="Normal 5 13 2 2 4" xfId="16298" xr:uid="{00000000-0005-0000-0000-00002EBF0000}"/>
    <cellStyle name="Normal 5 13 2 2 4 2" xfId="28268" xr:uid="{00000000-0005-0000-0000-00002FBF0000}"/>
    <cellStyle name="Normal 5 13 2 2 4 2 2" xfId="49874" xr:uid="{00000000-0005-0000-0000-000030BF0000}"/>
    <cellStyle name="Normal 5 13 2 2 4 3" xfId="22301" xr:uid="{00000000-0005-0000-0000-000031BF0000}"/>
    <cellStyle name="Normal 5 13 2 2 4 3 2" xfId="43938" xr:uid="{00000000-0005-0000-0000-000032BF0000}"/>
    <cellStyle name="Normal 5 13 2 2 4 4" xfId="37953" xr:uid="{00000000-0005-0000-0000-000033BF0000}"/>
    <cellStyle name="Normal 5 13 2 2 5" xfId="25286" xr:uid="{00000000-0005-0000-0000-000034BF0000}"/>
    <cellStyle name="Normal 5 13 2 2 5 2" xfId="46903" xr:uid="{00000000-0005-0000-0000-000035BF0000}"/>
    <cellStyle name="Normal 5 13 2 2 6" xfId="19319" xr:uid="{00000000-0005-0000-0000-000036BF0000}"/>
    <cellStyle name="Normal 5 13 2 2 6 2" xfId="40961" xr:uid="{00000000-0005-0000-0000-000037BF0000}"/>
    <cellStyle name="Normal 5 13 2 2 7" xfId="34947" xr:uid="{00000000-0005-0000-0000-000038BF0000}"/>
    <cellStyle name="Normal 5 13 2 3" xfId="13511" xr:uid="{00000000-0005-0000-0000-000039BF0000}"/>
    <cellStyle name="Normal 5 13 2 3 2" xfId="14510" xr:uid="{00000000-0005-0000-0000-00003ABF0000}"/>
    <cellStyle name="Normal 5 13 2 3 2 2" xfId="17595" xr:uid="{00000000-0005-0000-0000-00003BBF0000}"/>
    <cellStyle name="Normal 5 13 2 3 2 2 2" xfId="29564" xr:uid="{00000000-0005-0000-0000-00003CBF0000}"/>
    <cellStyle name="Normal 5 13 2 3 2 2 2 2" xfId="51170" xr:uid="{00000000-0005-0000-0000-00003DBF0000}"/>
    <cellStyle name="Normal 5 13 2 3 2 2 3" xfId="23597" xr:uid="{00000000-0005-0000-0000-00003EBF0000}"/>
    <cellStyle name="Normal 5 13 2 3 2 2 3 2" xfId="45234" xr:uid="{00000000-0005-0000-0000-00003FBF0000}"/>
    <cellStyle name="Normal 5 13 2 3 2 2 4" xfId="39250" xr:uid="{00000000-0005-0000-0000-000040BF0000}"/>
    <cellStyle name="Normal 5 13 2 3 2 3" xfId="26582" xr:uid="{00000000-0005-0000-0000-000041BF0000}"/>
    <cellStyle name="Normal 5 13 2 3 2 3 2" xfId="48196" xr:uid="{00000000-0005-0000-0000-000042BF0000}"/>
    <cellStyle name="Normal 5 13 2 3 2 4" xfId="20615" xr:uid="{00000000-0005-0000-0000-000043BF0000}"/>
    <cellStyle name="Normal 5 13 2 3 2 4 2" xfId="42257" xr:uid="{00000000-0005-0000-0000-000044BF0000}"/>
    <cellStyle name="Normal 5 13 2 3 2 5" xfId="36247" xr:uid="{00000000-0005-0000-0000-000045BF0000}"/>
    <cellStyle name="Normal 5 13 2 3 3" xfId="15484" xr:uid="{00000000-0005-0000-0000-000046BF0000}"/>
    <cellStyle name="Normal 5 13 2 3 3 2" xfId="18569" xr:uid="{00000000-0005-0000-0000-000047BF0000}"/>
    <cellStyle name="Normal 5 13 2 3 3 2 2" xfId="30536" xr:uid="{00000000-0005-0000-0000-000048BF0000}"/>
    <cellStyle name="Normal 5 13 2 3 3 2 2 2" xfId="52142" xr:uid="{00000000-0005-0000-0000-000049BF0000}"/>
    <cellStyle name="Normal 5 13 2 3 3 2 3" xfId="24569" xr:uid="{00000000-0005-0000-0000-00004ABF0000}"/>
    <cellStyle name="Normal 5 13 2 3 3 2 3 2" xfId="46206" xr:uid="{00000000-0005-0000-0000-00004BBF0000}"/>
    <cellStyle name="Normal 5 13 2 3 3 2 4" xfId="40224" xr:uid="{00000000-0005-0000-0000-00004CBF0000}"/>
    <cellStyle name="Normal 5 13 2 3 3 3" xfId="27554" xr:uid="{00000000-0005-0000-0000-00004DBF0000}"/>
    <cellStyle name="Normal 5 13 2 3 3 3 2" xfId="49168" xr:uid="{00000000-0005-0000-0000-00004EBF0000}"/>
    <cellStyle name="Normal 5 13 2 3 3 4" xfId="21587" xr:uid="{00000000-0005-0000-0000-00004FBF0000}"/>
    <cellStyle name="Normal 5 13 2 3 3 4 2" xfId="43229" xr:uid="{00000000-0005-0000-0000-000050BF0000}"/>
    <cellStyle name="Normal 5 13 2 3 3 5" xfId="37221" xr:uid="{00000000-0005-0000-0000-000051BF0000}"/>
    <cellStyle name="Normal 5 13 2 3 4" xfId="16618" xr:uid="{00000000-0005-0000-0000-000052BF0000}"/>
    <cellStyle name="Normal 5 13 2 3 4 2" xfId="28588" xr:uid="{00000000-0005-0000-0000-000053BF0000}"/>
    <cellStyle name="Normal 5 13 2 3 4 2 2" xfId="50194" xr:uid="{00000000-0005-0000-0000-000054BF0000}"/>
    <cellStyle name="Normal 5 13 2 3 4 3" xfId="22621" xr:uid="{00000000-0005-0000-0000-000055BF0000}"/>
    <cellStyle name="Normal 5 13 2 3 4 3 2" xfId="44258" xr:uid="{00000000-0005-0000-0000-000056BF0000}"/>
    <cellStyle name="Normal 5 13 2 3 4 4" xfId="38273" xr:uid="{00000000-0005-0000-0000-000057BF0000}"/>
    <cellStyle name="Normal 5 13 2 3 5" xfId="25606" xr:uid="{00000000-0005-0000-0000-000058BF0000}"/>
    <cellStyle name="Normal 5 13 2 3 5 2" xfId="47223" xr:uid="{00000000-0005-0000-0000-000059BF0000}"/>
    <cellStyle name="Normal 5 13 2 3 6" xfId="19639" xr:uid="{00000000-0005-0000-0000-00005ABF0000}"/>
    <cellStyle name="Normal 5 13 2 3 6 2" xfId="41281" xr:uid="{00000000-0005-0000-0000-00005BBF0000}"/>
    <cellStyle name="Normal 5 13 2 3 7" xfId="35267" xr:uid="{00000000-0005-0000-0000-00005CBF0000}"/>
    <cellStyle name="Normal 5 13 2 4" xfId="13869" xr:uid="{00000000-0005-0000-0000-00005DBF0000}"/>
    <cellStyle name="Normal 5 13 2 4 2" xfId="16955" xr:uid="{00000000-0005-0000-0000-00005EBF0000}"/>
    <cellStyle name="Normal 5 13 2 4 2 2" xfId="28924" xr:uid="{00000000-0005-0000-0000-00005FBF0000}"/>
    <cellStyle name="Normal 5 13 2 4 2 2 2" xfId="50530" xr:uid="{00000000-0005-0000-0000-000060BF0000}"/>
    <cellStyle name="Normal 5 13 2 4 2 3" xfId="22957" xr:uid="{00000000-0005-0000-0000-000061BF0000}"/>
    <cellStyle name="Normal 5 13 2 4 2 3 2" xfId="44594" xr:uid="{00000000-0005-0000-0000-000062BF0000}"/>
    <cellStyle name="Normal 5 13 2 4 2 4" xfId="38610" xr:uid="{00000000-0005-0000-0000-000063BF0000}"/>
    <cellStyle name="Normal 5 13 2 4 3" xfId="25942" xr:uid="{00000000-0005-0000-0000-000064BF0000}"/>
    <cellStyle name="Normal 5 13 2 4 3 2" xfId="47556" xr:uid="{00000000-0005-0000-0000-000065BF0000}"/>
    <cellStyle name="Normal 5 13 2 4 4" xfId="19975" xr:uid="{00000000-0005-0000-0000-000066BF0000}"/>
    <cellStyle name="Normal 5 13 2 4 4 2" xfId="41617" xr:uid="{00000000-0005-0000-0000-000067BF0000}"/>
    <cellStyle name="Normal 5 13 2 4 5" xfId="35606" xr:uid="{00000000-0005-0000-0000-000068BF0000}"/>
    <cellStyle name="Normal 5 13 2 5" xfId="14843" xr:uid="{00000000-0005-0000-0000-000069BF0000}"/>
    <cellStyle name="Normal 5 13 2 5 2" xfId="17928" xr:uid="{00000000-0005-0000-0000-00006ABF0000}"/>
    <cellStyle name="Normal 5 13 2 5 2 2" xfId="29896" xr:uid="{00000000-0005-0000-0000-00006BBF0000}"/>
    <cellStyle name="Normal 5 13 2 5 2 2 2" xfId="51502" xr:uid="{00000000-0005-0000-0000-00006CBF0000}"/>
    <cellStyle name="Normal 5 13 2 5 2 3" xfId="23929" xr:uid="{00000000-0005-0000-0000-00006DBF0000}"/>
    <cellStyle name="Normal 5 13 2 5 2 3 2" xfId="45566" xr:uid="{00000000-0005-0000-0000-00006EBF0000}"/>
    <cellStyle name="Normal 5 13 2 5 2 4" xfId="39583" xr:uid="{00000000-0005-0000-0000-00006FBF0000}"/>
    <cellStyle name="Normal 5 13 2 5 3" xfId="26914" xr:uid="{00000000-0005-0000-0000-000070BF0000}"/>
    <cellStyle name="Normal 5 13 2 5 3 2" xfId="48528" xr:uid="{00000000-0005-0000-0000-000071BF0000}"/>
    <cellStyle name="Normal 5 13 2 5 4" xfId="20947" xr:uid="{00000000-0005-0000-0000-000072BF0000}"/>
    <cellStyle name="Normal 5 13 2 5 4 2" xfId="42589" xr:uid="{00000000-0005-0000-0000-000073BF0000}"/>
    <cellStyle name="Normal 5 13 2 5 5" xfId="36580" xr:uid="{00000000-0005-0000-0000-000074BF0000}"/>
    <cellStyle name="Normal 5 13 2 6" xfId="15978" xr:uid="{00000000-0005-0000-0000-000075BF0000}"/>
    <cellStyle name="Normal 5 13 2 6 2" xfId="27948" xr:uid="{00000000-0005-0000-0000-000076BF0000}"/>
    <cellStyle name="Normal 5 13 2 6 2 2" xfId="49554" xr:uid="{00000000-0005-0000-0000-000077BF0000}"/>
    <cellStyle name="Normal 5 13 2 6 3" xfId="21981" xr:uid="{00000000-0005-0000-0000-000078BF0000}"/>
    <cellStyle name="Normal 5 13 2 6 3 2" xfId="43618" xr:uid="{00000000-0005-0000-0000-000079BF0000}"/>
    <cellStyle name="Normal 5 13 2 6 4" xfId="37633" xr:uid="{00000000-0005-0000-0000-00007ABF0000}"/>
    <cellStyle name="Normal 5 13 2 7" xfId="24963" xr:uid="{00000000-0005-0000-0000-00007BBF0000}"/>
    <cellStyle name="Normal 5 13 2 7 2" xfId="46580" xr:uid="{00000000-0005-0000-0000-00007CBF0000}"/>
    <cellStyle name="Normal 5 13 2 8" xfId="18996" xr:uid="{00000000-0005-0000-0000-00007DBF0000}"/>
    <cellStyle name="Normal 5 13 2 8 2" xfId="40638" xr:uid="{00000000-0005-0000-0000-00007EBF0000}"/>
    <cellStyle name="Normal 5 13 2 9" xfId="32145" xr:uid="{00000000-0005-0000-0000-00007FBF0000}"/>
    <cellStyle name="Normal 5 14" xfId="5765" xr:uid="{00000000-0005-0000-0000-000080BF0000}"/>
    <cellStyle name="Normal 5 14 2" xfId="10301" xr:uid="{00000000-0005-0000-0000-000081BF0000}"/>
    <cellStyle name="Normal 5 14 2 2" xfId="13192" xr:uid="{00000000-0005-0000-0000-000082BF0000}"/>
    <cellStyle name="Normal 5 14 2 2 2" xfId="14191" xr:uid="{00000000-0005-0000-0000-000083BF0000}"/>
    <cellStyle name="Normal 5 14 2 2 2 2" xfId="17276" xr:uid="{00000000-0005-0000-0000-000084BF0000}"/>
    <cellStyle name="Normal 5 14 2 2 2 2 2" xfId="29245" xr:uid="{00000000-0005-0000-0000-000085BF0000}"/>
    <cellStyle name="Normal 5 14 2 2 2 2 2 2" xfId="50851" xr:uid="{00000000-0005-0000-0000-000086BF0000}"/>
    <cellStyle name="Normal 5 14 2 2 2 2 3" xfId="23278" xr:uid="{00000000-0005-0000-0000-000087BF0000}"/>
    <cellStyle name="Normal 5 14 2 2 2 2 3 2" xfId="44915" xr:uid="{00000000-0005-0000-0000-000088BF0000}"/>
    <cellStyle name="Normal 5 14 2 2 2 2 4" xfId="38931" xr:uid="{00000000-0005-0000-0000-000089BF0000}"/>
    <cellStyle name="Normal 5 14 2 2 2 3" xfId="26263" xr:uid="{00000000-0005-0000-0000-00008ABF0000}"/>
    <cellStyle name="Normal 5 14 2 2 2 3 2" xfId="47877" xr:uid="{00000000-0005-0000-0000-00008BBF0000}"/>
    <cellStyle name="Normal 5 14 2 2 2 4" xfId="20296" xr:uid="{00000000-0005-0000-0000-00008CBF0000}"/>
    <cellStyle name="Normal 5 14 2 2 2 4 2" xfId="41938" xr:uid="{00000000-0005-0000-0000-00008DBF0000}"/>
    <cellStyle name="Normal 5 14 2 2 2 5" xfId="35928" xr:uid="{00000000-0005-0000-0000-00008EBF0000}"/>
    <cellStyle name="Normal 5 14 2 2 3" xfId="15165" xr:uid="{00000000-0005-0000-0000-00008FBF0000}"/>
    <cellStyle name="Normal 5 14 2 2 3 2" xfId="18250" xr:uid="{00000000-0005-0000-0000-000090BF0000}"/>
    <cellStyle name="Normal 5 14 2 2 3 2 2" xfId="30217" xr:uid="{00000000-0005-0000-0000-000091BF0000}"/>
    <cellStyle name="Normal 5 14 2 2 3 2 2 2" xfId="51823" xr:uid="{00000000-0005-0000-0000-000092BF0000}"/>
    <cellStyle name="Normal 5 14 2 2 3 2 3" xfId="24250" xr:uid="{00000000-0005-0000-0000-000093BF0000}"/>
    <cellStyle name="Normal 5 14 2 2 3 2 3 2" xfId="45887" xr:uid="{00000000-0005-0000-0000-000094BF0000}"/>
    <cellStyle name="Normal 5 14 2 2 3 2 4" xfId="39905" xr:uid="{00000000-0005-0000-0000-000095BF0000}"/>
    <cellStyle name="Normal 5 14 2 2 3 3" xfId="27235" xr:uid="{00000000-0005-0000-0000-000096BF0000}"/>
    <cellStyle name="Normal 5 14 2 2 3 3 2" xfId="48849" xr:uid="{00000000-0005-0000-0000-000097BF0000}"/>
    <cellStyle name="Normal 5 14 2 2 3 4" xfId="21268" xr:uid="{00000000-0005-0000-0000-000098BF0000}"/>
    <cellStyle name="Normal 5 14 2 2 3 4 2" xfId="42910" xr:uid="{00000000-0005-0000-0000-000099BF0000}"/>
    <cellStyle name="Normal 5 14 2 2 3 5" xfId="36902" xr:uid="{00000000-0005-0000-0000-00009ABF0000}"/>
    <cellStyle name="Normal 5 14 2 2 4" xfId="16299" xr:uid="{00000000-0005-0000-0000-00009BBF0000}"/>
    <cellStyle name="Normal 5 14 2 2 4 2" xfId="28269" xr:uid="{00000000-0005-0000-0000-00009CBF0000}"/>
    <cellStyle name="Normal 5 14 2 2 4 2 2" xfId="49875" xr:uid="{00000000-0005-0000-0000-00009DBF0000}"/>
    <cellStyle name="Normal 5 14 2 2 4 3" xfId="22302" xr:uid="{00000000-0005-0000-0000-00009EBF0000}"/>
    <cellStyle name="Normal 5 14 2 2 4 3 2" xfId="43939" xr:uid="{00000000-0005-0000-0000-00009FBF0000}"/>
    <cellStyle name="Normal 5 14 2 2 4 4" xfId="37954" xr:uid="{00000000-0005-0000-0000-0000A0BF0000}"/>
    <cellStyle name="Normal 5 14 2 2 5" xfId="25287" xr:uid="{00000000-0005-0000-0000-0000A1BF0000}"/>
    <cellStyle name="Normal 5 14 2 2 5 2" xfId="46904" xr:uid="{00000000-0005-0000-0000-0000A2BF0000}"/>
    <cellStyle name="Normal 5 14 2 2 6" xfId="19320" xr:uid="{00000000-0005-0000-0000-0000A3BF0000}"/>
    <cellStyle name="Normal 5 14 2 2 6 2" xfId="40962" xr:uid="{00000000-0005-0000-0000-0000A4BF0000}"/>
    <cellStyle name="Normal 5 14 2 2 7" xfId="34948" xr:uid="{00000000-0005-0000-0000-0000A5BF0000}"/>
    <cellStyle name="Normal 5 14 2 3" xfId="13512" xr:uid="{00000000-0005-0000-0000-0000A6BF0000}"/>
    <cellStyle name="Normal 5 14 2 3 2" xfId="14511" xr:uid="{00000000-0005-0000-0000-0000A7BF0000}"/>
    <cellStyle name="Normal 5 14 2 3 2 2" xfId="17596" xr:uid="{00000000-0005-0000-0000-0000A8BF0000}"/>
    <cellStyle name="Normal 5 14 2 3 2 2 2" xfId="29565" xr:uid="{00000000-0005-0000-0000-0000A9BF0000}"/>
    <cellStyle name="Normal 5 14 2 3 2 2 2 2" xfId="51171" xr:uid="{00000000-0005-0000-0000-0000AABF0000}"/>
    <cellStyle name="Normal 5 14 2 3 2 2 3" xfId="23598" xr:uid="{00000000-0005-0000-0000-0000ABBF0000}"/>
    <cellStyle name="Normal 5 14 2 3 2 2 3 2" xfId="45235" xr:uid="{00000000-0005-0000-0000-0000ACBF0000}"/>
    <cellStyle name="Normal 5 14 2 3 2 2 4" xfId="39251" xr:uid="{00000000-0005-0000-0000-0000ADBF0000}"/>
    <cellStyle name="Normal 5 14 2 3 2 3" xfId="26583" xr:uid="{00000000-0005-0000-0000-0000AEBF0000}"/>
    <cellStyle name="Normal 5 14 2 3 2 3 2" xfId="48197" xr:uid="{00000000-0005-0000-0000-0000AFBF0000}"/>
    <cellStyle name="Normal 5 14 2 3 2 4" xfId="20616" xr:uid="{00000000-0005-0000-0000-0000B0BF0000}"/>
    <cellStyle name="Normal 5 14 2 3 2 4 2" xfId="42258" xr:uid="{00000000-0005-0000-0000-0000B1BF0000}"/>
    <cellStyle name="Normal 5 14 2 3 2 5" xfId="36248" xr:uid="{00000000-0005-0000-0000-0000B2BF0000}"/>
    <cellStyle name="Normal 5 14 2 3 3" xfId="15485" xr:uid="{00000000-0005-0000-0000-0000B3BF0000}"/>
    <cellStyle name="Normal 5 14 2 3 3 2" xfId="18570" xr:uid="{00000000-0005-0000-0000-0000B4BF0000}"/>
    <cellStyle name="Normal 5 14 2 3 3 2 2" xfId="30537" xr:uid="{00000000-0005-0000-0000-0000B5BF0000}"/>
    <cellStyle name="Normal 5 14 2 3 3 2 2 2" xfId="52143" xr:uid="{00000000-0005-0000-0000-0000B6BF0000}"/>
    <cellStyle name="Normal 5 14 2 3 3 2 3" xfId="24570" xr:uid="{00000000-0005-0000-0000-0000B7BF0000}"/>
    <cellStyle name="Normal 5 14 2 3 3 2 3 2" xfId="46207" xr:uid="{00000000-0005-0000-0000-0000B8BF0000}"/>
    <cellStyle name="Normal 5 14 2 3 3 2 4" xfId="40225" xr:uid="{00000000-0005-0000-0000-0000B9BF0000}"/>
    <cellStyle name="Normal 5 14 2 3 3 3" xfId="27555" xr:uid="{00000000-0005-0000-0000-0000BABF0000}"/>
    <cellStyle name="Normal 5 14 2 3 3 3 2" xfId="49169" xr:uid="{00000000-0005-0000-0000-0000BBBF0000}"/>
    <cellStyle name="Normal 5 14 2 3 3 4" xfId="21588" xr:uid="{00000000-0005-0000-0000-0000BCBF0000}"/>
    <cellStyle name="Normal 5 14 2 3 3 4 2" xfId="43230" xr:uid="{00000000-0005-0000-0000-0000BDBF0000}"/>
    <cellStyle name="Normal 5 14 2 3 3 5" xfId="37222" xr:uid="{00000000-0005-0000-0000-0000BEBF0000}"/>
    <cellStyle name="Normal 5 14 2 3 4" xfId="16619" xr:uid="{00000000-0005-0000-0000-0000BFBF0000}"/>
    <cellStyle name="Normal 5 14 2 3 4 2" xfId="28589" xr:uid="{00000000-0005-0000-0000-0000C0BF0000}"/>
    <cellStyle name="Normal 5 14 2 3 4 2 2" xfId="50195" xr:uid="{00000000-0005-0000-0000-0000C1BF0000}"/>
    <cellStyle name="Normal 5 14 2 3 4 3" xfId="22622" xr:uid="{00000000-0005-0000-0000-0000C2BF0000}"/>
    <cellStyle name="Normal 5 14 2 3 4 3 2" xfId="44259" xr:uid="{00000000-0005-0000-0000-0000C3BF0000}"/>
    <cellStyle name="Normal 5 14 2 3 4 4" xfId="38274" xr:uid="{00000000-0005-0000-0000-0000C4BF0000}"/>
    <cellStyle name="Normal 5 14 2 3 5" xfId="25607" xr:uid="{00000000-0005-0000-0000-0000C5BF0000}"/>
    <cellStyle name="Normal 5 14 2 3 5 2" xfId="47224" xr:uid="{00000000-0005-0000-0000-0000C6BF0000}"/>
    <cellStyle name="Normal 5 14 2 3 6" xfId="19640" xr:uid="{00000000-0005-0000-0000-0000C7BF0000}"/>
    <cellStyle name="Normal 5 14 2 3 6 2" xfId="41282" xr:uid="{00000000-0005-0000-0000-0000C8BF0000}"/>
    <cellStyle name="Normal 5 14 2 3 7" xfId="35268" xr:uid="{00000000-0005-0000-0000-0000C9BF0000}"/>
    <cellStyle name="Normal 5 14 2 4" xfId="13870" xr:uid="{00000000-0005-0000-0000-0000CABF0000}"/>
    <cellStyle name="Normal 5 14 2 4 2" xfId="16956" xr:uid="{00000000-0005-0000-0000-0000CBBF0000}"/>
    <cellStyle name="Normal 5 14 2 4 2 2" xfId="28925" xr:uid="{00000000-0005-0000-0000-0000CCBF0000}"/>
    <cellStyle name="Normal 5 14 2 4 2 2 2" xfId="50531" xr:uid="{00000000-0005-0000-0000-0000CDBF0000}"/>
    <cellStyle name="Normal 5 14 2 4 2 3" xfId="22958" xr:uid="{00000000-0005-0000-0000-0000CEBF0000}"/>
    <cellStyle name="Normal 5 14 2 4 2 3 2" xfId="44595" xr:uid="{00000000-0005-0000-0000-0000CFBF0000}"/>
    <cellStyle name="Normal 5 14 2 4 2 4" xfId="38611" xr:uid="{00000000-0005-0000-0000-0000D0BF0000}"/>
    <cellStyle name="Normal 5 14 2 4 3" xfId="25943" xr:uid="{00000000-0005-0000-0000-0000D1BF0000}"/>
    <cellStyle name="Normal 5 14 2 4 3 2" xfId="47557" xr:uid="{00000000-0005-0000-0000-0000D2BF0000}"/>
    <cellStyle name="Normal 5 14 2 4 4" xfId="19976" xr:uid="{00000000-0005-0000-0000-0000D3BF0000}"/>
    <cellStyle name="Normal 5 14 2 4 4 2" xfId="41618" xr:uid="{00000000-0005-0000-0000-0000D4BF0000}"/>
    <cellStyle name="Normal 5 14 2 4 5" xfId="35607" xr:uid="{00000000-0005-0000-0000-0000D5BF0000}"/>
    <cellStyle name="Normal 5 14 2 5" xfId="14844" xr:uid="{00000000-0005-0000-0000-0000D6BF0000}"/>
    <cellStyle name="Normal 5 14 2 5 2" xfId="17929" xr:uid="{00000000-0005-0000-0000-0000D7BF0000}"/>
    <cellStyle name="Normal 5 14 2 5 2 2" xfId="29897" xr:uid="{00000000-0005-0000-0000-0000D8BF0000}"/>
    <cellStyle name="Normal 5 14 2 5 2 2 2" xfId="51503" xr:uid="{00000000-0005-0000-0000-0000D9BF0000}"/>
    <cellStyle name="Normal 5 14 2 5 2 3" xfId="23930" xr:uid="{00000000-0005-0000-0000-0000DABF0000}"/>
    <cellStyle name="Normal 5 14 2 5 2 3 2" xfId="45567" xr:uid="{00000000-0005-0000-0000-0000DBBF0000}"/>
    <cellStyle name="Normal 5 14 2 5 2 4" xfId="39584" xr:uid="{00000000-0005-0000-0000-0000DCBF0000}"/>
    <cellStyle name="Normal 5 14 2 5 3" xfId="26915" xr:uid="{00000000-0005-0000-0000-0000DDBF0000}"/>
    <cellStyle name="Normal 5 14 2 5 3 2" xfId="48529" xr:uid="{00000000-0005-0000-0000-0000DEBF0000}"/>
    <cellStyle name="Normal 5 14 2 5 4" xfId="20948" xr:uid="{00000000-0005-0000-0000-0000DFBF0000}"/>
    <cellStyle name="Normal 5 14 2 5 4 2" xfId="42590" xr:uid="{00000000-0005-0000-0000-0000E0BF0000}"/>
    <cellStyle name="Normal 5 14 2 5 5" xfId="36581" xr:uid="{00000000-0005-0000-0000-0000E1BF0000}"/>
    <cellStyle name="Normal 5 14 2 6" xfId="15979" xr:uid="{00000000-0005-0000-0000-0000E2BF0000}"/>
    <cellStyle name="Normal 5 14 2 6 2" xfId="27949" xr:uid="{00000000-0005-0000-0000-0000E3BF0000}"/>
    <cellStyle name="Normal 5 14 2 6 2 2" xfId="49555" xr:uid="{00000000-0005-0000-0000-0000E4BF0000}"/>
    <cellStyle name="Normal 5 14 2 6 3" xfId="21982" xr:uid="{00000000-0005-0000-0000-0000E5BF0000}"/>
    <cellStyle name="Normal 5 14 2 6 3 2" xfId="43619" xr:uid="{00000000-0005-0000-0000-0000E6BF0000}"/>
    <cellStyle name="Normal 5 14 2 6 4" xfId="37634" xr:uid="{00000000-0005-0000-0000-0000E7BF0000}"/>
    <cellStyle name="Normal 5 14 2 7" xfId="24964" xr:uid="{00000000-0005-0000-0000-0000E8BF0000}"/>
    <cellStyle name="Normal 5 14 2 7 2" xfId="46581" xr:uid="{00000000-0005-0000-0000-0000E9BF0000}"/>
    <cellStyle name="Normal 5 14 2 8" xfId="18997" xr:uid="{00000000-0005-0000-0000-0000EABF0000}"/>
    <cellStyle name="Normal 5 14 2 8 2" xfId="40639" xr:uid="{00000000-0005-0000-0000-0000EBBF0000}"/>
    <cellStyle name="Normal 5 14 2 9" xfId="32146" xr:uid="{00000000-0005-0000-0000-0000ECBF0000}"/>
    <cellStyle name="Normal 5 15" xfId="5766" xr:uid="{00000000-0005-0000-0000-0000EDBF0000}"/>
    <cellStyle name="Normal 5 15 2" xfId="10302" xr:uid="{00000000-0005-0000-0000-0000EEBF0000}"/>
    <cellStyle name="Normal 5 15 2 2" xfId="13193" xr:uid="{00000000-0005-0000-0000-0000EFBF0000}"/>
    <cellStyle name="Normal 5 15 2 2 2" xfId="14192" xr:uid="{00000000-0005-0000-0000-0000F0BF0000}"/>
    <cellStyle name="Normal 5 15 2 2 2 2" xfId="17277" xr:uid="{00000000-0005-0000-0000-0000F1BF0000}"/>
    <cellStyle name="Normal 5 15 2 2 2 2 2" xfId="29246" xr:uid="{00000000-0005-0000-0000-0000F2BF0000}"/>
    <cellStyle name="Normal 5 15 2 2 2 2 2 2" xfId="50852" xr:uid="{00000000-0005-0000-0000-0000F3BF0000}"/>
    <cellStyle name="Normal 5 15 2 2 2 2 3" xfId="23279" xr:uid="{00000000-0005-0000-0000-0000F4BF0000}"/>
    <cellStyle name="Normal 5 15 2 2 2 2 3 2" xfId="44916" xr:uid="{00000000-0005-0000-0000-0000F5BF0000}"/>
    <cellStyle name="Normal 5 15 2 2 2 2 4" xfId="38932" xr:uid="{00000000-0005-0000-0000-0000F6BF0000}"/>
    <cellStyle name="Normal 5 15 2 2 2 3" xfId="26264" xr:uid="{00000000-0005-0000-0000-0000F7BF0000}"/>
    <cellStyle name="Normal 5 15 2 2 2 3 2" xfId="47878" xr:uid="{00000000-0005-0000-0000-0000F8BF0000}"/>
    <cellStyle name="Normal 5 15 2 2 2 4" xfId="20297" xr:uid="{00000000-0005-0000-0000-0000F9BF0000}"/>
    <cellStyle name="Normal 5 15 2 2 2 4 2" xfId="41939" xr:uid="{00000000-0005-0000-0000-0000FABF0000}"/>
    <cellStyle name="Normal 5 15 2 2 2 5" xfId="35929" xr:uid="{00000000-0005-0000-0000-0000FBBF0000}"/>
    <cellStyle name="Normal 5 15 2 2 3" xfId="15166" xr:uid="{00000000-0005-0000-0000-0000FCBF0000}"/>
    <cellStyle name="Normal 5 15 2 2 3 2" xfId="18251" xr:uid="{00000000-0005-0000-0000-0000FDBF0000}"/>
    <cellStyle name="Normal 5 15 2 2 3 2 2" xfId="30218" xr:uid="{00000000-0005-0000-0000-0000FEBF0000}"/>
    <cellStyle name="Normal 5 15 2 2 3 2 2 2" xfId="51824" xr:uid="{00000000-0005-0000-0000-0000FFBF0000}"/>
    <cellStyle name="Normal 5 15 2 2 3 2 3" xfId="24251" xr:uid="{00000000-0005-0000-0000-000000C00000}"/>
    <cellStyle name="Normal 5 15 2 2 3 2 3 2" xfId="45888" xr:uid="{00000000-0005-0000-0000-000001C00000}"/>
    <cellStyle name="Normal 5 15 2 2 3 2 4" xfId="39906" xr:uid="{00000000-0005-0000-0000-000002C00000}"/>
    <cellStyle name="Normal 5 15 2 2 3 3" xfId="27236" xr:uid="{00000000-0005-0000-0000-000003C00000}"/>
    <cellStyle name="Normal 5 15 2 2 3 3 2" xfId="48850" xr:uid="{00000000-0005-0000-0000-000004C00000}"/>
    <cellStyle name="Normal 5 15 2 2 3 4" xfId="21269" xr:uid="{00000000-0005-0000-0000-000005C00000}"/>
    <cellStyle name="Normal 5 15 2 2 3 4 2" xfId="42911" xr:uid="{00000000-0005-0000-0000-000006C00000}"/>
    <cellStyle name="Normal 5 15 2 2 3 5" xfId="36903" xr:uid="{00000000-0005-0000-0000-000007C00000}"/>
    <cellStyle name="Normal 5 15 2 2 4" xfId="16300" xr:uid="{00000000-0005-0000-0000-000008C00000}"/>
    <cellStyle name="Normal 5 15 2 2 4 2" xfId="28270" xr:uid="{00000000-0005-0000-0000-000009C00000}"/>
    <cellStyle name="Normal 5 15 2 2 4 2 2" xfId="49876" xr:uid="{00000000-0005-0000-0000-00000AC00000}"/>
    <cellStyle name="Normal 5 15 2 2 4 3" xfId="22303" xr:uid="{00000000-0005-0000-0000-00000BC00000}"/>
    <cellStyle name="Normal 5 15 2 2 4 3 2" xfId="43940" xr:uid="{00000000-0005-0000-0000-00000CC00000}"/>
    <cellStyle name="Normal 5 15 2 2 4 4" xfId="37955" xr:uid="{00000000-0005-0000-0000-00000DC00000}"/>
    <cellStyle name="Normal 5 15 2 2 5" xfId="25288" xr:uid="{00000000-0005-0000-0000-00000EC00000}"/>
    <cellStyle name="Normal 5 15 2 2 5 2" xfId="46905" xr:uid="{00000000-0005-0000-0000-00000FC00000}"/>
    <cellStyle name="Normal 5 15 2 2 6" xfId="19321" xr:uid="{00000000-0005-0000-0000-000010C00000}"/>
    <cellStyle name="Normal 5 15 2 2 6 2" xfId="40963" xr:uid="{00000000-0005-0000-0000-000011C00000}"/>
    <cellStyle name="Normal 5 15 2 2 7" xfId="34949" xr:uid="{00000000-0005-0000-0000-000012C00000}"/>
    <cellStyle name="Normal 5 15 2 3" xfId="13513" xr:uid="{00000000-0005-0000-0000-000013C00000}"/>
    <cellStyle name="Normal 5 15 2 3 2" xfId="14512" xr:uid="{00000000-0005-0000-0000-000014C00000}"/>
    <cellStyle name="Normal 5 15 2 3 2 2" xfId="17597" xr:uid="{00000000-0005-0000-0000-000015C00000}"/>
    <cellStyle name="Normal 5 15 2 3 2 2 2" xfId="29566" xr:uid="{00000000-0005-0000-0000-000016C00000}"/>
    <cellStyle name="Normal 5 15 2 3 2 2 2 2" xfId="51172" xr:uid="{00000000-0005-0000-0000-000017C00000}"/>
    <cellStyle name="Normal 5 15 2 3 2 2 3" xfId="23599" xr:uid="{00000000-0005-0000-0000-000018C00000}"/>
    <cellStyle name="Normal 5 15 2 3 2 2 3 2" xfId="45236" xr:uid="{00000000-0005-0000-0000-000019C00000}"/>
    <cellStyle name="Normal 5 15 2 3 2 2 4" xfId="39252" xr:uid="{00000000-0005-0000-0000-00001AC00000}"/>
    <cellStyle name="Normal 5 15 2 3 2 3" xfId="26584" xr:uid="{00000000-0005-0000-0000-00001BC00000}"/>
    <cellStyle name="Normal 5 15 2 3 2 3 2" xfId="48198" xr:uid="{00000000-0005-0000-0000-00001CC00000}"/>
    <cellStyle name="Normal 5 15 2 3 2 4" xfId="20617" xr:uid="{00000000-0005-0000-0000-00001DC00000}"/>
    <cellStyle name="Normal 5 15 2 3 2 4 2" xfId="42259" xr:uid="{00000000-0005-0000-0000-00001EC00000}"/>
    <cellStyle name="Normal 5 15 2 3 2 5" xfId="36249" xr:uid="{00000000-0005-0000-0000-00001FC00000}"/>
    <cellStyle name="Normal 5 15 2 3 3" xfId="15486" xr:uid="{00000000-0005-0000-0000-000020C00000}"/>
    <cellStyle name="Normal 5 15 2 3 3 2" xfId="18571" xr:uid="{00000000-0005-0000-0000-000021C00000}"/>
    <cellStyle name="Normal 5 15 2 3 3 2 2" xfId="30538" xr:uid="{00000000-0005-0000-0000-000022C00000}"/>
    <cellStyle name="Normal 5 15 2 3 3 2 2 2" xfId="52144" xr:uid="{00000000-0005-0000-0000-000023C00000}"/>
    <cellStyle name="Normal 5 15 2 3 3 2 3" xfId="24571" xr:uid="{00000000-0005-0000-0000-000024C00000}"/>
    <cellStyle name="Normal 5 15 2 3 3 2 3 2" xfId="46208" xr:uid="{00000000-0005-0000-0000-000025C00000}"/>
    <cellStyle name="Normal 5 15 2 3 3 2 4" xfId="40226" xr:uid="{00000000-0005-0000-0000-000026C00000}"/>
    <cellStyle name="Normal 5 15 2 3 3 3" xfId="27556" xr:uid="{00000000-0005-0000-0000-000027C00000}"/>
    <cellStyle name="Normal 5 15 2 3 3 3 2" xfId="49170" xr:uid="{00000000-0005-0000-0000-000028C00000}"/>
    <cellStyle name="Normal 5 15 2 3 3 4" xfId="21589" xr:uid="{00000000-0005-0000-0000-000029C00000}"/>
    <cellStyle name="Normal 5 15 2 3 3 4 2" xfId="43231" xr:uid="{00000000-0005-0000-0000-00002AC00000}"/>
    <cellStyle name="Normal 5 15 2 3 3 5" xfId="37223" xr:uid="{00000000-0005-0000-0000-00002BC00000}"/>
    <cellStyle name="Normal 5 15 2 3 4" xfId="16620" xr:uid="{00000000-0005-0000-0000-00002CC00000}"/>
    <cellStyle name="Normal 5 15 2 3 4 2" xfId="28590" xr:uid="{00000000-0005-0000-0000-00002DC00000}"/>
    <cellStyle name="Normal 5 15 2 3 4 2 2" xfId="50196" xr:uid="{00000000-0005-0000-0000-00002EC00000}"/>
    <cellStyle name="Normal 5 15 2 3 4 3" xfId="22623" xr:uid="{00000000-0005-0000-0000-00002FC00000}"/>
    <cellStyle name="Normal 5 15 2 3 4 3 2" xfId="44260" xr:uid="{00000000-0005-0000-0000-000030C00000}"/>
    <cellStyle name="Normal 5 15 2 3 4 4" xfId="38275" xr:uid="{00000000-0005-0000-0000-000031C00000}"/>
    <cellStyle name="Normal 5 15 2 3 5" xfId="25608" xr:uid="{00000000-0005-0000-0000-000032C00000}"/>
    <cellStyle name="Normal 5 15 2 3 5 2" xfId="47225" xr:uid="{00000000-0005-0000-0000-000033C00000}"/>
    <cellStyle name="Normal 5 15 2 3 6" xfId="19641" xr:uid="{00000000-0005-0000-0000-000034C00000}"/>
    <cellStyle name="Normal 5 15 2 3 6 2" xfId="41283" xr:uid="{00000000-0005-0000-0000-000035C00000}"/>
    <cellStyle name="Normal 5 15 2 3 7" xfId="35269" xr:uid="{00000000-0005-0000-0000-000036C00000}"/>
    <cellStyle name="Normal 5 15 2 4" xfId="13871" xr:uid="{00000000-0005-0000-0000-000037C00000}"/>
    <cellStyle name="Normal 5 15 2 4 2" xfId="16957" xr:uid="{00000000-0005-0000-0000-000038C00000}"/>
    <cellStyle name="Normal 5 15 2 4 2 2" xfId="28926" xr:uid="{00000000-0005-0000-0000-000039C00000}"/>
    <cellStyle name="Normal 5 15 2 4 2 2 2" xfId="50532" xr:uid="{00000000-0005-0000-0000-00003AC00000}"/>
    <cellStyle name="Normal 5 15 2 4 2 3" xfId="22959" xr:uid="{00000000-0005-0000-0000-00003BC00000}"/>
    <cellStyle name="Normal 5 15 2 4 2 3 2" xfId="44596" xr:uid="{00000000-0005-0000-0000-00003CC00000}"/>
    <cellStyle name="Normal 5 15 2 4 2 4" xfId="38612" xr:uid="{00000000-0005-0000-0000-00003DC00000}"/>
    <cellStyle name="Normal 5 15 2 4 3" xfId="25944" xr:uid="{00000000-0005-0000-0000-00003EC00000}"/>
    <cellStyle name="Normal 5 15 2 4 3 2" xfId="47558" xr:uid="{00000000-0005-0000-0000-00003FC00000}"/>
    <cellStyle name="Normal 5 15 2 4 4" xfId="19977" xr:uid="{00000000-0005-0000-0000-000040C00000}"/>
    <cellStyle name="Normal 5 15 2 4 4 2" xfId="41619" xr:uid="{00000000-0005-0000-0000-000041C00000}"/>
    <cellStyle name="Normal 5 15 2 4 5" xfId="35608" xr:uid="{00000000-0005-0000-0000-000042C00000}"/>
    <cellStyle name="Normal 5 15 2 5" xfId="14845" xr:uid="{00000000-0005-0000-0000-000043C00000}"/>
    <cellStyle name="Normal 5 15 2 5 2" xfId="17930" xr:uid="{00000000-0005-0000-0000-000044C00000}"/>
    <cellStyle name="Normal 5 15 2 5 2 2" xfId="29898" xr:uid="{00000000-0005-0000-0000-000045C00000}"/>
    <cellStyle name="Normal 5 15 2 5 2 2 2" xfId="51504" xr:uid="{00000000-0005-0000-0000-000046C00000}"/>
    <cellStyle name="Normal 5 15 2 5 2 3" xfId="23931" xr:uid="{00000000-0005-0000-0000-000047C00000}"/>
    <cellStyle name="Normal 5 15 2 5 2 3 2" xfId="45568" xr:uid="{00000000-0005-0000-0000-000048C00000}"/>
    <cellStyle name="Normal 5 15 2 5 2 4" xfId="39585" xr:uid="{00000000-0005-0000-0000-000049C00000}"/>
    <cellStyle name="Normal 5 15 2 5 3" xfId="26916" xr:uid="{00000000-0005-0000-0000-00004AC00000}"/>
    <cellStyle name="Normal 5 15 2 5 3 2" xfId="48530" xr:uid="{00000000-0005-0000-0000-00004BC00000}"/>
    <cellStyle name="Normal 5 15 2 5 4" xfId="20949" xr:uid="{00000000-0005-0000-0000-00004CC00000}"/>
    <cellStyle name="Normal 5 15 2 5 4 2" xfId="42591" xr:uid="{00000000-0005-0000-0000-00004DC00000}"/>
    <cellStyle name="Normal 5 15 2 5 5" xfId="36582" xr:uid="{00000000-0005-0000-0000-00004EC00000}"/>
    <cellStyle name="Normal 5 15 2 6" xfId="15980" xr:uid="{00000000-0005-0000-0000-00004FC00000}"/>
    <cellStyle name="Normal 5 15 2 6 2" xfId="27950" xr:uid="{00000000-0005-0000-0000-000050C00000}"/>
    <cellStyle name="Normal 5 15 2 6 2 2" xfId="49556" xr:uid="{00000000-0005-0000-0000-000051C00000}"/>
    <cellStyle name="Normal 5 15 2 6 3" xfId="21983" xr:uid="{00000000-0005-0000-0000-000052C00000}"/>
    <cellStyle name="Normal 5 15 2 6 3 2" xfId="43620" xr:uid="{00000000-0005-0000-0000-000053C00000}"/>
    <cellStyle name="Normal 5 15 2 6 4" xfId="37635" xr:uid="{00000000-0005-0000-0000-000054C00000}"/>
    <cellStyle name="Normal 5 15 2 7" xfId="24965" xr:uid="{00000000-0005-0000-0000-000055C00000}"/>
    <cellStyle name="Normal 5 15 2 7 2" xfId="46582" xr:uid="{00000000-0005-0000-0000-000056C00000}"/>
    <cellStyle name="Normal 5 15 2 8" xfId="18998" xr:uid="{00000000-0005-0000-0000-000057C00000}"/>
    <cellStyle name="Normal 5 15 2 8 2" xfId="40640" xr:uid="{00000000-0005-0000-0000-000058C00000}"/>
    <cellStyle name="Normal 5 15 2 9" xfId="32147" xr:uid="{00000000-0005-0000-0000-000059C00000}"/>
    <cellStyle name="Normal 5 16" xfId="5767" xr:uid="{00000000-0005-0000-0000-00005AC00000}"/>
    <cellStyle name="Normal 5 16 2" xfId="10303" xr:uid="{00000000-0005-0000-0000-00005BC00000}"/>
    <cellStyle name="Normal 5 16 2 2" xfId="13194" xr:uid="{00000000-0005-0000-0000-00005CC00000}"/>
    <cellStyle name="Normal 5 16 2 2 2" xfId="14193" xr:uid="{00000000-0005-0000-0000-00005DC00000}"/>
    <cellStyle name="Normal 5 16 2 2 2 2" xfId="17278" xr:uid="{00000000-0005-0000-0000-00005EC00000}"/>
    <cellStyle name="Normal 5 16 2 2 2 2 2" xfId="29247" xr:uid="{00000000-0005-0000-0000-00005FC00000}"/>
    <cellStyle name="Normal 5 16 2 2 2 2 2 2" xfId="50853" xr:uid="{00000000-0005-0000-0000-000060C00000}"/>
    <cellStyle name="Normal 5 16 2 2 2 2 3" xfId="23280" xr:uid="{00000000-0005-0000-0000-000061C00000}"/>
    <cellStyle name="Normal 5 16 2 2 2 2 3 2" xfId="44917" xr:uid="{00000000-0005-0000-0000-000062C00000}"/>
    <cellStyle name="Normal 5 16 2 2 2 2 4" xfId="38933" xr:uid="{00000000-0005-0000-0000-000063C00000}"/>
    <cellStyle name="Normal 5 16 2 2 2 3" xfId="26265" xr:uid="{00000000-0005-0000-0000-000064C00000}"/>
    <cellStyle name="Normal 5 16 2 2 2 3 2" xfId="47879" xr:uid="{00000000-0005-0000-0000-000065C00000}"/>
    <cellStyle name="Normal 5 16 2 2 2 4" xfId="20298" xr:uid="{00000000-0005-0000-0000-000066C00000}"/>
    <cellStyle name="Normal 5 16 2 2 2 4 2" xfId="41940" xr:uid="{00000000-0005-0000-0000-000067C00000}"/>
    <cellStyle name="Normal 5 16 2 2 2 5" xfId="35930" xr:uid="{00000000-0005-0000-0000-000068C00000}"/>
    <cellStyle name="Normal 5 16 2 2 3" xfId="15167" xr:uid="{00000000-0005-0000-0000-000069C00000}"/>
    <cellStyle name="Normal 5 16 2 2 3 2" xfId="18252" xr:uid="{00000000-0005-0000-0000-00006AC00000}"/>
    <cellStyle name="Normal 5 16 2 2 3 2 2" xfId="30219" xr:uid="{00000000-0005-0000-0000-00006BC00000}"/>
    <cellStyle name="Normal 5 16 2 2 3 2 2 2" xfId="51825" xr:uid="{00000000-0005-0000-0000-00006CC00000}"/>
    <cellStyle name="Normal 5 16 2 2 3 2 3" xfId="24252" xr:uid="{00000000-0005-0000-0000-00006DC00000}"/>
    <cellStyle name="Normal 5 16 2 2 3 2 3 2" xfId="45889" xr:uid="{00000000-0005-0000-0000-00006EC00000}"/>
    <cellStyle name="Normal 5 16 2 2 3 2 4" xfId="39907" xr:uid="{00000000-0005-0000-0000-00006FC00000}"/>
    <cellStyle name="Normal 5 16 2 2 3 3" xfId="27237" xr:uid="{00000000-0005-0000-0000-000070C00000}"/>
    <cellStyle name="Normal 5 16 2 2 3 3 2" xfId="48851" xr:uid="{00000000-0005-0000-0000-000071C00000}"/>
    <cellStyle name="Normal 5 16 2 2 3 4" xfId="21270" xr:uid="{00000000-0005-0000-0000-000072C00000}"/>
    <cellStyle name="Normal 5 16 2 2 3 4 2" xfId="42912" xr:uid="{00000000-0005-0000-0000-000073C00000}"/>
    <cellStyle name="Normal 5 16 2 2 3 5" xfId="36904" xr:uid="{00000000-0005-0000-0000-000074C00000}"/>
    <cellStyle name="Normal 5 16 2 2 4" xfId="16301" xr:uid="{00000000-0005-0000-0000-000075C00000}"/>
    <cellStyle name="Normal 5 16 2 2 4 2" xfId="28271" xr:uid="{00000000-0005-0000-0000-000076C00000}"/>
    <cellStyle name="Normal 5 16 2 2 4 2 2" xfId="49877" xr:uid="{00000000-0005-0000-0000-000077C00000}"/>
    <cellStyle name="Normal 5 16 2 2 4 3" xfId="22304" xr:uid="{00000000-0005-0000-0000-000078C00000}"/>
    <cellStyle name="Normal 5 16 2 2 4 3 2" xfId="43941" xr:uid="{00000000-0005-0000-0000-000079C00000}"/>
    <cellStyle name="Normal 5 16 2 2 4 4" xfId="37956" xr:uid="{00000000-0005-0000-0000-00007AC00000}"/>
    <cellStyle name="Normal 5 16 2 2 5" xfId="25289" xr:uid="{00000000-0005-0000-0000-00007BC00000}"/>
    <cellStyle name="Normal 5 16 2 2 5 2" xfId="46906" xr:uid="{00000000-0005-0000-0000-00007CC00000}"/>
    <cellStyle name="Normal 5 16 2 2 6" xfId="19322" xr:uid="{00000000-0005-0000-0000-00007DC00000}"/>
    <cellStyle name="Normal 5 16 2 2 6 2" xfId="40964" xr:uid="{00000000-0005-0000-0000-00007EC00000}"/>
    <cellStyle name="Normal 5 16 2 2 7" xfId="34950" xr:uid="{00000000-0005-0000-0000-00007FC00000}"/>
    <cellStyle name="Normal 5 16 2 3" xfId="13514" xr:uid="{00000000-0005-0000-0000-000080C00000}"/>
    <cellStyle name="Normal 5 16 2 3 2" xfId="14513" xr:uid="{00000000-0005-0000-0000-000081C00000}"/>
    <cellStyle name="Normal 5 16 2 3 2 2" xfId="17598" xr:uid="{00000000-0005-0000-0000-000082C00000}"/>
    <cellStyle name="Normal 5 16 2 3 2 2 2" xfId="29567" xr:uid="{00000000-0005-0000-0000-000083C00000}"/>
    <cellStyle name="Normal 5 16 2 3 2 2 2 2" xfId="51173" xr:uid="{00000000-0005-0000-0000-000084C00000}"/>
    <cellStyle name="Normal 5 16 2 3 2 2 3" xfId="23600" xr:uid="{00000000-0005-0000-0000-000085C00000}"/>
    <cellStyle name="Normal 5 16 2 3 2 2 3 2" xfId="45237" xr:uid="{00000000-0005-0000-0000-000086C00000}"/>
    <cellStyle name="Normal 5 16 2 3 2 2 4" xfId="39253" xr:uid="{00000000-0005-0000-0000-000087C00000}"/>
    <cellStyle name="Normal 5 16 2 3 2 3" xfId="26585" xr:uid="{00000000-0005-0000-0000-000088C00000}"/>
    <cellStyle name="Normal 5 16 2 3 2 3 2" xfId="48199" xr:uid="{00000000-0005-0000-0000-000089C00000}"/>
    <cellStyle name="Normal 5 16 2 3 2 4" xfId="20618" xr:uid="{00000000-0005-0000-0000-00008AC00000}"/>
    <cellStyle name="Normal 5 16 2 3 2 4 2" xfId="42260" xr:uid="{00000000-0005-0000-0000-00008BC00000}"/>
    <cellStyle name="Normal 5 16 2 3 2 5" xfId="36250" xr:uid="{00000000-0005-0000-0000-00008CC00000}"/>
    <cellStyle name="Normal 5 16 2 3 3" xfId="15487" xr:uid="{00000000-0005-0000-0000-00008DC00000}"/>
    <cellStyle name="Normal 5 16 2 3 3 2" xfId="18572" xr:uid="{00000000-0005-0000-0000-00008EC00000}"/>
    <cellStyle name="Normal 5 16 2 3 3 2 2" xfId="30539" xr:uid="{00000000-0005-0000-0000-00008FC00000}"/>
    <cellStyle name="Normal 5 16 2 3 3 2 2 2" xfId="52145" xr:uid="{00000000-0005-0000-0000-000090C00000}"/>
    <cellStyle name="Normal 5 16 2 3 3 2 3" xfId="24572" xr:uid="{00000000-0005-0000-0000-000091C00000}"/>
    <cellStyle name="Normal 5 16 2 3 3 2 3 2" xfId="46209" xr:uid="{00000000-0005-0000-0000-000092C00000}"/>
    <cellStyle name="Normal 5 16 2 3 3 2 4" xfId="40227" xr:uid="{00000000-0005-0000-0000-000093C00000}"/>
    <cellStyle name="Normal 5 16 2 3 3 3" xfId="27557" xr:uid="{00000000-0005-0000-0000-000094C00000}"/>
    <cellStyle name="Normal 5 16 2 3 3 3 2" xfId="49171" xr:uid="{00000000-0005-0000-0000-000095C00000}"/>
    <cellStyle name="Normal 5 16 2 3 3 4" xfId="21590" xr:uid="{00000000-0005-0000-0000-000096C00000}"/>
    <cellStyle name="Normal 5 16 2 3 3 4 2" xfId="43232" xr:uid="{00000000-0005-0000-0000-000097C00000}"/>
    <cellStyle name="Normal 5 16 2 3 3 5" xfId="37224" xr:uid="{00000000-0005-0000-0000-000098C00000}"/>
    <cellStyle name="Normal 5 16 2 3 4" xfId="16621" xr:uid="{00000000-0005-0000-0000-000099C00000}"/>
    <cellStyle name="Normal 5 16 2 3 4 2" xfId="28591" xr:uid="{00000000-0005-0000-0000-00009AC00000}"/>
    <cellStyle name="Normal 5 16 2 3 4 2 2" xfId="50197" xr:uid="{00000000-0005-0000-0000-00009BC00000}"/>
    <cellStyle name="Normal 5 16 2 3 4 3" xfId="22624" xr:uid="{00000000-0005-0000-0000-00009CC00000}"/>
    <cellStyle name="Normal 5 16 2 3 4 3 2" xfId="44261" xr:uid="{00000000-0005-0000-0000-00009DC00000}"/>
    <cellStyle name="Normal 5 16 2 3 4 4" xfId="38276" xr:uid="{00000000-0005-0000-0000-00009EC00000}"/>
    <cellStyle name="Normal 5 16 2 3 5" xfId="25609" xr:uid="{00000000-0005-0000-0000-00009FC00000}"/>
    <cellStyle name="Normal 5 16 2 3 5 2" xfId="47226" xr:uid="{00000000-0005-0000-0000-0000A0C00000}"/>
    <cellStyle name="Normal 5 16 2 3 6" xfId="19642" xr:uid="{00000000-0005-0000-0000-0000A1C00000}"/>
    <cellStyle name="Normal 5 16 2 3 6 2" xfId="41284" xr:uid="{00000000-0005-0000-0000-0000A2C00000}"/>
    <cellStyle name="Normal 5 16 2 3 7" xfId="35270" xr:uid="{00000000-0005-0000-0000-0000A3C00000}"/>
    <cellStyle name="Normal 5 16 2 4" xfId="13872" xr:uid="{00000000-0005-0000-0000-0000A4C00000}"/>
    <cellStyle name="Normal 5 16 2 4 2" xfId="16958" xr:uid="{00000000-0005-0000-0000-0000A5C00000}"/>
    <cellStyle name="Normal 5 16 2 4 2 2" xfId="28927" xr:uid="{00000000-0005-0000-0000-0000A6C00000}"/>
    <cellStyle name="Normal 5 16 2 4 2 2 2" xfId="50533" xr:uid="{00000000-0005-0000-0000-0000A7C00000}"/>
    <cellStyle name="Normal 5 16 2 4 2 3" xfId="22960" xr:uid="{00000000-0005-0000-0000-0000A8C00000}"/>
    <cellStyle name="Normal 5 16 2 4 2 3 2" xfId="44597" xr:uid="{00000000-0005-0000-0000-0000A9C00000}"/>
    <cellStyle name="Normal 5 16 2 4 2 4" xfId="38613" xr:uid="{00000000-0005-0000-0000-0000AAC00000}"/>
    <cellStyle name="Normal 5 16 2 4 3" xfId="25945" xr:uid="{00000000-0005-0000-0000-0000ABC00000}"/>
    <cellStyle name="Normal 5 16 2 4 3 2" xfId="47559" xr:uid="{00000000-0005-0000-0000-0000ACC00000}"/>
    <cellStyle name="Normal 5 16 2 4 4" xfId="19978" xr:uid="{00000000-0005-0000-0000-0000ADC00000}"/>
    <cellStyle name="Normal 5 16 2 4 4 2" xfId="41620" xr:uid="{00000000-0005-0000-0000-0000AEC00000}"/>
    <cellStyle name="Normal 5 16 2 4 5" xfId="35609" xr:uid="{00000000-0005-0000-0000-0000AFC00000}"/>
    <cellStyle name="Normal 5 16 2 5" xfId="14846" xr:uid="{00000000-0005-0000-0000-0000B0C00000}"/>
    <cellStyle name="Normal 5 16 2 5 2" xfId="17931" xr:uid="{00000000-0005-0000-0000-0000B1C00000}"/>
    <cellStyle name="Normal 5 16 2 5 2 2" xfId="29899" xr:uid="{00000000-0005-0000-0000-0000B2C00000}"/>
    <cellStyle name="Normal 5 16 2 5 2 2 2" xfId="51505" xr:uid="{00000000-0005-0000-0000-0000B3C00000}"/>
    <cellStyle name="Normal 5 16 2 5 2 3" xfId="23932" xr:uid="{00000000-0005-0000-0000-0000B4C00000}"/>
    <cellStyle name="Normal 5 16 2 5 2 3 2" xfId="45569" xr:uid="{00000000-0005-0000-0000-0000B5C00000}"/>
    <cellStyle name="Normal 5 16 2 5 2 4" xfId="39586" xr:uid="{00000000-0005-0000-0000-0000B6C00000}"/>
    <cellStyle name="Normal 5 16 2 5 3" xfId="26917" xr:uid="{00000000-0005-0000-0000-0000B7C00000}"/>
    <cellStyle name="Normal 5 16 2 5 3 2" xfId="48531" xr:uid="{00000000-0005-0000-0000-0000B8C00000}"/>
    <cellStyle name="Normal 5 16 2 5 4" xfId="20950" xr:uid="{00000000-0005-0000-0000-0000B9C00000}"/>
    <cellStyle name="Normal 5 16 2 5 4 2" xfId="42592" xr:uid="{00000000-0005-0000-0000-0000BAC00000}"/>
    <cellStyle name="Normal 5 16 2 5 5" xfId="36583" xr:uid="{00000000-0005-0000-0000-0000BBC00000}"/>
    <cellStyle name="Normal 5 16 2 6" xfId="15981" xr:uid="{00000000-0005-0000-0000-0000BCC00000}"/>
    <cellStyle name="Normal 5 16 2 6 2" xfId="27951" xr:uid="{00000000-0005-0000-0000-0000BDC00000}"/>
    <cellStyle name="Normal 5 16 2 6 2 2" xfId="49557" xr:uid="{00000000-0005-0000-0000-0000BEC00000}"/>
    <cellStyle name="Normal 5 16 2 6 3" xfId="21984" xr:uid="{00000000-0005-0000-0000-0000BFC00000}"/>
    <cellStyle name="Normal 5 16 2 6 3 2" xfId="43621" xr:uid="{00000000-0005-0000-0000-0000C0C00000}"/>
    <cellStyle name="Normal 5 16 2 6 4" xfId="37636" xr:uid="{00000000-0005-0000-0000-0000C1C00000}"/>
    <cellStyle name="Normal 5 16 2 7" xfId="24966" xr:uid="{00000000-0005-0000-0000-0000C2C00000}"/>
    <cellStyle name="Normal 5 16 2 7 2" xfId="46583" xr:uid="{00000000-0005-0000-0000-0000C3C00000}"/>
    <cellStyle name="Normal 5 16 2 8" xfId="18999" xr:uid="{00000000-0005-0000-0000-0000C4C00000}"/>
    <cellStyle name="Normal 5 16 2 8 2" xfId="40641" xr:uid="{00000000-0005-0000-0000-0000C5C00000}"/>
    <cellStyle name="Normal 5 16 2 9" xfId="32148" xr:uid="{00000000-0005-0000-0000-0000C6C00000}"/>
    <cellStyle name="Normal 5 17" xfId="5768" xr:uid="{00000000-0005-0000-0000-0000C7C00000}"/>
    <cellStyle name="Normal 5 18" xfId="5769" xr:uid="{00000000-0005-0000-0000-0000C8C00000}"/>
    <cellStyle name="Normal 5 19" xfId="5770" xr:uid="{00000000-0005-0000-0000-0000C9C00000}"/>
    <cellStyle name="Normal 5 2" xfId="2825" xr:uid="{00000000-0005-0000-0000-0000CAC00000}"/>
    <cellStyle name="Normal 5 2 2" xfId="5771" xr:uid="{00000000-0005-0000-0000-0000CBC00000}"/>
    <cellStyle name="Normal 5 2 2 2" xfId="10305" xr:uid="{00000000-0005-0000-0000-0000CCC00000}"/>
    <cellStyle name="Normal 5 2 2 3" xfId="10306" xr:uid="{00000000-0005-0000-0000-0000CDC00000}"/>
    <cellStyle name="Normal 5 2 2 4" xfId="10307" xr:uid="{00000000-0005-0000-0000-0000CEC00000}"/>
    <cellStyle name="Normal 5 2 2 5" xfId="10308" xr:uid="{00000000-0005-0000-0000-0000CFC00000}"/>
    <cellStyle name="Normal 5 2 2 6" xfId="10309" xr:uid="{00000000-0005-0000-0000-0000D0C00000}"/>
    <cellStyle name="Normal 5 2 2 7" xfId="10310" xr:uid="{00000000-0005-0000-0000-0000D1C00000}"/>
    <cellStyle name="Normal 5 2 2 8" xfId="10311" xr:uid="{00000000-0005-0000-0000-0000D2C00000}"/>
    <cellStyle name="Normal 5 2 3" xfId="6769" xr:uid="{00000000-0005-0000-0000-0000D3C00000}"/>
    <cellStyle name="Normal 5 2 4" xfId="6482" xr:uid="{00000000-0005-0000-0000-0000D4C00000}"/>
    <cellStyle name="Normal 5 2 5" xfId="7634" xr:uid="{00000000-0005-0000-0000-0000D5C00000}"/>
    <cellStyle name="Normal 5 2 6" xfId="8245" xr:uid="{00000000-0005-0000-0000-0000D6C00000}"/>
    <cellStyle name="Normal 5 2 7" xfId="7791" xr:uid="{00000000-0005-0000-0000-0000D7C00000}"/>
    <cellStyle name="Normal 5 2 8" xfId="10312" xr:uid="{00000000-0005-0000-0000-0000D8C00000}"/>
    <cellStyle name="Normal 5 2 9" xfId="10304" xr:uid="{00000000-0005-0000-0000-0000D9C00000}"/>
    <cellStyle name="Normal 5 20" xfId="5772" xr:uid="{00000000-0005-0000-0000-0000DAC00000}"/>
    <cellStyle name="Normal 5 21" xfId="5773" xr:uid="{00000000-0005-0000-0000-0000DBC00000}"/>
    <cellStyle name="Normal 5 22" xfId="5774" xr:uid="{00000000-0005-0000-0000-0000DCC00000}"/>
    <cellStyle name="Normal 5 23" xfId="5775" xr:uid="{00000000-0005-0000-0000-0000DDC00000}"/>
    <cellStyle name="Normal 5 24" xfId="5776" xr:uid="{00000000-0005-0000-0000-0000DEC00000}"/>
    <cellStyle name="Normal 5 25" xfId="5777" xr:uid="{00000000-0005-0000-0000-0000DFC00000}"/>
    <cellStyle name="Normal 5 26" xfId="5778" xr:uid="{00000000-0005-0000-0000-0000E0C00000}"/>
    <cellStyle name="Normal 5 27" xfId="5779" xr:uid="{00000000-0005-0000-0000-0000E1C00000}"/>
    <cellStyle name="Normal 5 28" xfId="5780" xr:uid="{00000000-0005-0000-0000-0000E2C00000}"/>
    <cellStyle name="Normal 5 29" xfId="5781" xr:uid="{00000000-0005-0000-0000-0000E3C00000}"/>
    <cellStyle name="Normal 5 3" xfId="2826" xr:uid="{00000000-0005-0000-0000-0000E4C00000}"/>
    <cellStyle name="Normal 5 3 2" xfId="5782" xr:uid="{00000000-0005-0000-0000-0000E5C00000}"/>
    <cellStyle name="Normal 5 3 3" xfId="6770" xr:uid="{00000000-0005-0000-0000-0000E6C00000}"/>
    <cellStyle name="Normal 5 3 4" xfId="6480" xr:uid="{00000000-0005-0000-0000-0000E7C00000}"/>
    <cellStyle name="Normal 5 3 5" xfId="7635" xr:uid="{00000000-0005-0000-0000-0000E8C00000}"/>
    <cellStyle name="Normal 5 3 6" xfId="8246" xr:uid="{00000000-0005-0000-0000-0000E9C00000}"/>
    <cellStyle name="Normal 5 3 7" xfId="7789" xr:uid="{00000000-0005-0000-0000-0000EAC00000}"/>
    <cellStyle name="Normal 5 3 8" xfId="10313" xr:uid="{00000000-0005-0000-0000-0000EBC00000}"/>
    <cellStyle name="Normal 5 3 8 2" xfId="13195" xr:uid="{00000000-0005-0000-0000-0000ECC00000}"/>
    <cellStyle name="Normal 5 3 8 2 2" xfId="14194" xr:uid="{00000000-0005-0000-0000-0000EDC00000}"/>
    <cellStyle name="Normal 5 3 8 2 2 2" xfId="17279" xr:uid="{00000000-0005-0000-0000-0000EEC00000}"/>
    <cellStyle name="Normal 5 3 8 2 2 2 2" xfId="29248" xr:uid="{00000000-0005-0000-0000-0000EFC00000}"/>
    <cellStyle name="Normal 5 3 8 2 2 2 2 2" xfId="50854" xr:uid="{00000000-0005-0000-0000-0000F0C00000}"/>
    <cellStyle name="Normal 5 3 8 2 2 2 3" xfId="23281" xr:uid="{00000000-0005-0000-0000-0000F1C00000}"/>
    <cellStyle name="Normal 5 3 8 2 2 2 3 2" xfId="44918" xr:uid="{00000000-0005-0000-0000-0000F2C00000}"/>
    <cellStyle name="Normal 5 3 8 2 2 2 4" xfId="38934" xr:uid="{00000000-0005-0000-0000-0000F3C00000}"/>
    <cellStyle name="Normal 5 3 8 2 2 3" xfId="26266" xr:uid="{00000000-0005-0000-0000-0000F4C00000}"/>
    <cellStyle name="Normal 5 3 8 2 2 3 2" xfId="47880" xr:uid="{00000000-0005-0000-0000-0000F5C00000}"/>
    <cellStyle name="Normal 5 3 8 2 2 4" xfId="20299" xr:uid="{00000000-0005-0000-0000-0000F6C00000}"/>
    <cellStyle name="Normal 5 3 8 2 2 4 2" xfId="41941" xr:uid="{00000000-0005-0000-0000-0000F7C00000}"/>
    <cellStyle name="Normal 5 3 8 2 2 5" xfId="35931" xr:uid="{00000000-0005-0000-0000-0000F8C00000}"/>
    <cellStyle name="Normal 5 3 8 2 3" xfId="15168" xr:uid="{00000000-0005-0000-0000-0000F9C00000}"/>
    <cellStyle name="Normal 5 3 8 2 3 2" xfId="18253" xr:uid="{00000000-0005-0000-0000-0000FAC00000}"/>
    <cellStyle name="Normal 5 3 8 2 3 2 2" xfId="30220" xr:uid="{00000000-0005-0000-0000-0000FBC00000}"/>
    <cellStyle name="Normal 5 3 8 2 3 2 2 2" xfId="51826" xr:uid="{00000000-0005-0000-0000-0000FCC00000}"/>
    <cellStyle name="Normal 5 3 8 2 3 2 3" xfId="24253" xr:uid="{00000000-0005-0000-0000-0000FDC00000}"/>
    <cellStyle name="Normal 5 3 8 2 3 2 3 2" xfId="45890" xr:uid="{00000000-0005-0000-0000-0000FEC00000}"/>
    <cellStyle name="Normal 5 3 8 2 3 2 4" xfId="39908" xr:uid="{00000000-0005-0000-0000-0000FFC00000}"/>
    <cellStyle name="Normal 5 3 8 2 3 3" xfId="27238" xr:uid="{00000000-0005-0000-0000-000000C10000}"/>
    <cellStyle name="Normal 5 3 8 2 3 3 2" xfId="48852" xr:uid="{00000000-0005-0000-0000-000001C10000}"/>
    <cellStyle name="Normal 5 3 8 2 3 4" xfId="21271" xr:uid="{00000000-0005-0000-0000-000002C10000}"/>
    <cellStyle name="Normal 5 3 8 2 3 4 2" xfId="42913" xr:uid="{00000000-0005-0000-0000-000003C10000}"/>
    <cellStyle name="Normal 5 3 8 2 3 5" xfId="36905" xr:uid="{00000000-0005-0000-0000-000004C10000}"/>
    <cellStyle name="Normal 5 3 8 2 4" xfId="16302" xr:uid="{00000000-0005-0000-0000-000005C10000}"/>
    <cellStyle name="Normal 5 3 8 2 4 2" xfId="28272" xr:uid="{00000000-0005-0000-0000-000006C10000}"/>
    <cellStyle name="Normal 5 3 8 2 4 2 2" xfId="49878" xr:uid="{00000000-0005-0000-0000-000007C10000}"/>
    <cellStyle name="Normal 5 3 8 2 4 3" xfId="22305" xr:uid="{00000000-0005-0000-0000-000008C10000}"/>
    <cellStyle name="Normal 5 3 8 2 4 3 2" xfId="43942" xr:uid="{00000000-0005-0000-0000-000009C10000}"/>
    <cellStyle name="Normal 5 3 8 2 4 4" xfId="37957" xr:uid="{00000000-0005-0000-0000-00000AC10000}"/>
    <cellStyle name="Normal 5 3 8 2 5" xfId="25290" xr:uid="{00000000-0005-0000-0000-00000BC10000}"/>
    <cellStyle name="Normal 5 3 8 2 5 2" xfId="46907" xr:uid="{00000000-0005-0000-0000-00000CC10000}"/>
    <cellStyle name="Normal 5 3 8 2 6" xfId="19323" xr:uid="{00000000-0005-0000-0000-00000DC10000}"/>
    <cellStyle name="Normal 5 3 8 2 6 2" xfId="40965" xr:uid="{00000000-0005-0000-0000-00000EC10000}"/>
    <cellStyle name="Normal 5 3 8 2 7" xfId="34951" xr:uid="{00000000-0005-0000-0000-00000FC10000}"/>
    <cellStyle name="Normal 5 3 8 3" xfId="13515" xr:uid="{00000000-0005-0000-0000-000010C10000}"/>
    <cellStyle name="Normal 5 3 8 3 2" xfId="14514" xr:uid="{00000000-0005-0000-0000-000011C10000}"/>
    <cellStyle name="Normal 5 3 8 3 2 2" xfId="17599" xr:uid="{00000000-0005-0000-0000-000012C10000}"/>
    <cellStyle name="Normal 5 3 8 3 2 2 2" xfId="29568" xr:uid="{00000000-0005-0000-0000-000013C10000}"/>
    <cellStyle name="Normal 5 3 8 3 2 2 2 2" xfId="51174" xr:uid="{00000000-0005-0000-0000-000014C10000}"/>
    <cellStyle name="Normal 5 3 8 3 2 2 3" xfId="23601" xr:uid="{00000000-0005-0000-0000-000015C10000}"/>
    <cellStyle name="Normal 5 3 8 3 2 2 3 2" xfId="45238" xr:uid="{00000000-0005-0000-0000-000016C10000}"/>
    <cellStyle name="Normal 5 3 8 3 2 2 4" xfId="39254" xr:uid="{00000000-0005-0000-0000-000017C10000}"/>
    <cellStyle name="Normal 5 3 8 3 2 3" xfId="26586" xr:uid="{00000000-0005-0000-0000-000018C10000}"/>
    <cellStyle name="Normal 5 3 8 3 2 3 2" xfId="48200" xr:uid="{00000000-0005-0000-0000-000019C10000}"/>
    <cellStyle name="Normal 5 3 8 3 2 4" xfId="20619" xr:uid="{00000000-0005-0000-0000-00001AC10000}"/>
    <cellStyle name="Normal 5 3 8 3 2 4 2" xfId="42261" xr:uid="{00000000-0005-0000-0000-00001BC10000}"/>
    <cellStyle name="Normal 5 3 8 3 2 5" xfId="36251" xr:uid="{00000000-0005-0000-0000-00001CC10000}"/>
    <cellStyle name="Normal 5 3 8 3 3" xfId="15488" xr:uid="{00000000-0005-0000-0000-00001DC10000}"/>
    <cellStyle name="Normal 5 3 8 3 3 2" xfId="18573" xr:uid="{00000000-0005-0000-0000-00001EC10000}"/>
    <cellStyle name="Normal 5 3 8 3 3 2 2" xfId="30540" xr:uid="{00000000-0005-0000-0000-00001FC10000}"/>
    <cellStyle name="Normal 5 3 8 3 3 2 2 2" xfId="52146" xr:uid="{00000000-0005-0000-0000-000020C10000}"/>
    <cellStyle name="Normal 5 3 8 3 3 2 3" xfId="24573" xr:uid="{00000000-0005-0000-0000-000021C10000}"/>
    <cellStyle name="Normal 5 3 8 3 3 2 3 2" xfId="46210" xr:uid="{00000000-0005-0000-0000-000022C10000}"/>
    <cellStyle name="Normal 5 3 8 3 3 2 4" xfId="40228" xr:uid="{00000000-0005-0000-0000-000023C10000}"/>
    <cellStyle name="Normal 5 3 8 3 3 3" xfId="27558" xr:uid="{00000000-0005-0000-0000-000024C10000}"/>
    <cellStyle name="Normal 5 3 8 3 3 3 2" xfId="49172" xr:uid="{00000000-0005-0000-0000-000025C10000}"/>
    <cellStyle name="Normal 5 3 8 3 3 4" xfId="21591" xr:uid="{00000000-0005-0000-0000-000026C10000}"/>
    <cellStyle name="Normal 5 3 8 3 3 4 2" xfId="43233" xr:uid="{00000000-0005-0000-0000-000027C10000}"/>
    <cellStyle name="Normal 5 3 8 3 3 5" xfId="37225" xr:uid="{00000000-0005-0000-0000-000028C10000}"/>
    <cellStyle name="Normal 5 3 8 3 4" xfId="16622" xr:uid="{00000000-0005-0000-0000-000029C10000}"/>
    <cellStyle name="Normal 5 3 8 3 4 2" xfId="28592" xr:uid="{00000000-0005-0000-0000-00002AC10000}"/>
    <cellStyle name="Normal 5 3 8 3 4 2 2" xfId="50198" xr:uid="{00000000-0005-0000-0000-00002BC10000}"/>
    <cellStyle name="Normal 5 3 8 3 4 3" xfId="22625" xr:uid="{00000000-0005-0000-0000-00002CC10000}"/>
    <cellStyle name="Normal 5 3 8 3 4 3 2" xfId="44262" xr:uid="{00000000-0005-0000-0000-00002DC10000}"/>
    <cellStyle name="Normal 5 3 8 3 4 4" xfId="38277" xr:uid="{00000000-0005-0000-0000-00002EC10000}"/>
    <cellStyle name="Normal 5 3 8 3 5" xfId="25610" xr:uid="{00000000-0005-0000-0000-00002FC10000}"/>
    <cellStyle name="Normal 5 3 8 3 5 2" xfId="47227" xr:uid="{00000000-0005-0000-0000-000030C10000}"/>
    <cellStyle name="Normal 5 3 8 3 6" xfId="19643" xr:uid="{00000000-0005-0000-0000-000031C10000}"/>
    <cellStyle name="Normal 5 3 8 3 6 2" xfId="41285" xr:uid="{00000000-0005-0000-0000-000032C10000}"/>
    <cellStyle name="Normal 5 3 8 3 7" xfId="35271" xr:uid="{00000000-0005-0000-0000-000033C10000}"/>
    <cellStyle name="Normal 5 3 8 4" xfId="13873" xr:uid="{00000000-0005-0000-0000-000034C10000}"/>
    <cellStyle name="Normal 5 3 8 4 2" xfId="16959" xr:uid="{00000000-0005-0000-0000-000035C10000}"/>
    <cellStyle name="Normal 5 3 8 4 2 2" xfId="28928" xr:uid="{00000000-0005-0000-0000-000036C10000}"/>
    <cellStyle name="Normal 5 3 8 4 2 2 2" xfId="50534" xr:uid="{00000000-0005-0000-0000-000037C10000}"/>
    <cellStyle name="Normal 5 3 8 4 2 3" xfId="22961" xr:uid="{00000000-0005-0000-0000-000038C10000}"/>
    <cellStyle name="Normal 5 3 8 4 2 3 2" xfId="44598" xr:uid="{00000000-0005-0000-0000-000039C10000}"/>
    <cellStyle name="Normal 5 3 8 4 2 4" xfId="38614" xr:uid="{00000000-0005-0000-0000-00003AC10000}"/>
    <cellStyle name="Normal 5 3 8 4 3" xfId="25946" xr:uid="{00000000-0005-0000-0000-00003BC10000}"/>
    <cellStyle name="Normal 5 3 8 4 3 2" xfId="47560" xr:uid="{00000000-0005-0000-0000-00003CC10000}"/>
    <cellStyle name="Normal 5 3 8 4 4" xfId="19979" xr:uid="{00000000-0005-0000-0000-00003DC10000}"/>
    <cellStyle name="Normal 5 3 8 4 4 2" xfId="41621" xr:uid="{00000000-0005-0000-0000-00003EC10000}"/>
    <cellStyle name="Normal 5 3 8 4 5" xfId="35610" xr:uid="{00000000-0005-0000-0000-00003FC10000}"/>
    <cellStyle name="Normal 5 3 8 5" xfId="14847" xr:uid="{00000000-0005-0000-0000-000040C10000}"/>
    <cellStyle name="Normal 5 3 8 5 2" xfId="17932" xr:uid="{00000000-0005-0000-0000-000041C10000}"/>
    <cellStyle name="Normal 5 3 8 5 2 2" xfId="29900" xr:uid="{00000000-0005-0000-0000-000042C10000}"/>
    <cellStyle name="Normal 5 3 8 5 2 2 2" xfId="51506" xr:uid="{00000000-0005-0000-0000-000043C10000}"/>
    <cellStyle name="Normal 5 3 8 5 2 3" xfId="23933" xr:uid="{00000000-0005-0000-0000-000044C10000}"/>
    <cellStyle name="Normal 5 3 8 5 2 3 2" xfId="45570" xr:uid="{00000000-0005-0000-0000-000045C10000}"/>
    <cellStyle name="Normal 5 3 8 5 2 4" xfId="39587" xr:uid="{00000000-0005-0000-0000-000046C10000}"/>
    <cellStyle name="Normal 5 3 8 5 3" xfId="26918" xr:uid="{00000000-0005-0000-0000-000047C10000}"/>
    <cellStyle name="Normal 5 3 8 5 3 2" xfId="48532" xr:uid="{00000000-0005-0000-0000-000048C10000}"/>
    <cellStyle name="Normal 5 3 8 5 4" xfId="20951" xr:uid="{00000000-0005-0000-0000-000049C10000}"/>
    <cellStyle name="Normal 5 3 8 5 4 2" xfId="42593" xr:uid="{00000000-0005-0000-0000-00004AC10000}"/>
    <cellStyle name="Normal 5 3 8 5 5" xfId="36584" xr:uid="{00000000-0005-0000-0000-00004BC10000}"/>
    <cellStyle name="Normal 5 3 8 6" xfId="15982" xr:uid="{00000000-0005-0000-0000-00004CC10000}"/>
    <cellStyle name="Normal 5 3 8 6 2" xfId="27952" xr:uid="{00000000-0005-0000-0000-00004DC10000}"/>
    <cellStyle name="Normal 5 3 8 6 2 2" xfId="49558" xr:uid="{00000000-0005-0000-0000-00004EC10000}"/>
    <cellStyle name="Normal 5 3 8 6 3" xfId="21985" xr:uid="{00000000-0005-0000-0000-00004FC10000}"/>
    <cellStyle name="Normal 5 3 8 6 3 2" xfId="43622" xr:uid="{00000000-0005-0000-0000-000050C10000}"/>
    <cellStyle name="Normal 5 3 8 6 4" xfId="37637" xr:uid="{00000000-0005-0000-0000-000051C10000}"/>
    <cellStyle name="Normal 5 3 8 7" xfId="24967" xr:uid="{00000000-0005-0000-0000-000052C10000}"/>
    <cellStyle name="Normal 5 3 8 7 2" xfId="46584" xr:uid="{00000000-0005-0000-0000-000053C10000}"/>
    <cellStyle name="Normal 5 3 8 8" xfId="19000" xr:uid="{00000000-0005-0000-0000-000054C10000}"/>
    <cellStyle name="Normal 5 3 8 8 2" xfId="40642" xr:uid="{00000000-0005-0000-0000-000055C10000}"/>
    <cellStyle name="Normal 5 3 8 9" xfId="32149" xr:uid="{00000000-0005-0000-0000-000056C10000}"/>
    <cellStyle name="Normal 5 30" xfId="5783" xr:uid="{00000000-0005-0000-0000-000057C10000}"/>
    <cellStyle name="Normal 5 31" xfId="5784" xr:uid="{00000000-0005-0000-0000-000058C10000}"/>
    <cellStyle name="Normal 5 32" xfId="5785" xr:uid="{00000000-0005-0000-0000-000059C10000}"/>
    <cellStyle name="Normal 5 33" xfId="5786" xr:uid="{00000000-0005-0000-0000-00005AC10000}"/>
    <cellStyle name="Normal 5 34" xfId="5787" xr:uid="{00000000-0005-0000-0000-00005BC10000}"/>
    <cellStyle name="Normal 5 35" xfId="5788" xr:uid="{00000000-0005-0000-0000-00005CC10000}"/>
    <cellStyle name="Normal 5 36" xfId="5789" xr:uid="{00000000-0005-0000-0000-00005DC10000}"/>
    <cellStyle name="Normal 5 37" xfId="5790" xr:uid="{00000000-0005-0000-0000-00005EC10000}"/>
    <cellStyle name="Normal 5 38" xfId="5791" xr:uid="{00000000-0005-0000-0000-00005FC10000}"/>
    <cellStyle name="Normal 5 39" xfId="5792" xr:uid="{00000000-0005-0000-0000-000060C10000}"/>
    <cellStyle name="Normal 5 4" xfId="2827" xr:uid="{00000000-0005-0000-0000-000061C10000}"/>
    <cellStyle name="Normal 5 4 2" xfId="5793" xr:uid="{00000000-0005-0000-0000-000062C10000}"/>
    <cellStyle name="Normal 5 4 3" xfId="6771" xr:uid="{00000000-0005-0000-0000-000063C10000}"/>
    <cellStyle name="Normal 5 4 4" xfId="6478" xr:uid="{00000000-0005-0000-0000-000064C10000}"/>
    <cellStyle name="Normal 5 4 5" xfId="7636" xr:uid="{00000000-0005-0000-0000-000065C10000}"/>
    <cellStyle name="Normal 5 4 6" xfId="8247" xr:uid="{00000000-0005-0000-0000-000066C10000}"/>
    <cellStyle name="Normal 5 4 7" xfId="7769" xr:uid="{00000000-0005-0000-0000-000067C10000}"/>
    <cellStyle name="Normal 5 4 8" xfId="10314" xr:uid="{00000000-0005-0000-0000-000068C10000}"/>
    <cellStyle name="Normal 5 4 8 2" xfId="13196" xr:uid="{00000000-0005-0000-0000-000069C10000}"/>
    <cellStyle name="Normal 5 4 8 2 2" xfId="14195" xr:uid="{00000000-0005-0000-0000-00006AC10000}"/>
    <cellStyle name="Normal 5 4 8 2 2 2" xfId="17280" xr:uid="{00000000-0005-0000-0000-00006BC10000}"/>
    <cellStyle name="Normal 5 4 8 2 2 2 2" xfId="29249" xr:uid="{00000000-0005-0000-0000-00006CC10000}"/>
    <cellStyle name="Normal 5 4 8 2 2 2 2 2" xfId="50855" xr:uid="{00000000-0005-0000-0000-00006DC10000}"/>
    <cellStyle name="Normal 5 4 8 2 2 2 3" xfId="23282" xr:uid="{00000000-0005-0000-0000-00006EC10000}"/>
    <cellStyle name="Normal 5 4 8 2 2 2 3 2" xfId="44919" xr:uid="{00000000-0005-0000-0000-00006FC10000}"/>
    <cellStyle name="Normal 5 4 8 2 2 2 4" xfId="38935" xr:uid="{00000000-0005-0000-0000-000070C10000}"/>
    <cellStyle name="Normal 5 4 8 2 2 3" xfId="26267" xr:uid="{00000000-0005-0000-0000-000071C10000}"/>
    <cellStyle name="Normal 5 4 8 2 2 3 2" xfId="47881" xr:uid="{00000000-0005-0000-0000-000072C10000}"/>
    <cellStyle name="Normal 5 4 8 2 2 4" xfId="20300" xr:uid="{00000000-0005-0000-0000-000073C10000}"/>
    <cellStyle name="Normal 5 4 8 2 2 4 2" xfId="41942" xr:uid="{00000000-0005-0000-0000-000074C10000}"/>
    <cellStyle name="Normal 5 4 8 2 2 5" xfId="35932" xr:uid="{00000000-0005-0000-0000-000075C10000}"/>
    <cellStyle name="Normal 5 4 8 2 3" xfId="15169" xr:uid="{00000000-0005-0000-0000-000076C10000}"/>
    <cellStyle name="Normal 5 4 8 2 3 2" xfId="18254" xr:uid="{00000000-0005-0000-0000-000077C10000}"/>
    <cellStyle name="Normal 5 4 8 2 3 2 2" xfId="30221" xr:uid="{00000000-0005-0000-0000-000078C10000}"/>
    <cellStyle name="Normal 5 4 8 2 3 2 2 2" xfId="51827" xr:uid="{00000000-0005-0000-0000-000079C10000}"/>
    <cellStyle name="Normal 5 4 8 2 3 2 3" xfId="24254" xr:uid="{00000000-0005-0000-0000-00007AC10000}"/>
    <cellStyle name="Normal 5 4 8 2 3 2 3 2" xfId="45891" xr:uid="{00000000-0005-0000-0000-00007BC10000}"/>
    <cellStyle name="Normal 5 4 8 2 3 2 4" xfId="39909" xr:uid="{00000000-0005-0000-0000-00007CC10000}"/>
    <cellStyle name="Normal 5 4 8 2 3 3" xfId="27239" xr:uid="{00000000-0005-0000-0000-00007DC10000}"/>
    <cellStyle name="Normal 5 4 8 2 3 3 2" xfId="48853" xr:uid="{00000000-0005-0000-0000-00007EC10000}"/>
    <cellStyle name="Normal 5 4 8 2 3 4" xfId="21272" xr:uid="{00000000-0005-0000-0000-00007FC10000}"/>
    <cellStyle name="Normal 5 4 8 2 3 4 2" xfId="42914" xr:uid="{00000000-0005-0000-0000-000080C10000}"/>
    <cellStyle name="Normal 5 4 8 2 3 5" xfId="36906" xr:uid="{00000000-0005-0000-0000-000081C10000}"/>
    <cellStyle name="Normal 5 4 8 2 4" xfId="16303" xr:uid="{00000000-0005-0000-0000-000082C10000}"/>
    <cellStyle name="Normal 5 4 8 2 4 2" xfId="28273" xr:uid="{00000000-0005-0000-0000-000083C10000}"/>
    <cellStyle name="Normal 5 4 8 2 4 2 2" xfId="49879" xr:uid="{00000000-0005-0000-0000-000084C10000}"/>
    <cellStyle name="Normal 5 4 8 2 4 3" xfId="22306" xr:uid="{00000000-0005-0000-0000-000085C10000}"/>
    <cellStyle name="Normal 5 4 8 2 4 3 2" xfId="43943" xr:uid="{00000000-0005-0000-0000-000086C10000}"/>
    <cellStyle name="Normal 5 4 8 2 4 4" xfId="37958" xr:uid="{00000000-0005-0000-0000-000087C10000}"/>
    <cellStyle name="Normal 5 4 8 2 5" xfId="25291" xr:uid="{00000000-0005-0000-0000-000088C10000}"/>
    <cellStyle name="Normal 5 4 8 2 5 2" xfId="46908" xr:uid="{00000000-0005-0000-0000-000089C10000}"/>
    <cellStyle name="Normal 5 4 8 2 6" xfId="19324" xr:uid="{00000000-0005-0000-0000-00008AC10000}"/>
    <cellStyle name="Normal 5 4 8 2 6 2" xfId="40966" xr:uid="{00000000-0005-0000-0000-00008BC10000}"/>
    <cellStyle name="Normal 5 4 8 2 7" xfId="34952" xr:uid="{00000000-0005-0000-0000-00008CC10000}"/>
    <cellStyle name="Normal 5 4 8 3" xfId="13516" xr:uid="{00000000-0005-0000-0000-00008DC10000}"/>
    <cellStyle name="Normal 5 4 8 3 2" xfId="14515" xr:uid="{00000000-0005-0000-0000-00008EC10000}"/>
    <cellStyle name="Normal 5 4 8 3 2 2" xfId="17600" xr:uid="{00000000-0005-0000-0000-00008FC10000}"/>
    <cellStyle name="Normal 5 4 8 3 2 2 2" xfId="29569" xr:uid="{00000000-0005-0000-0000-000090C10000}"/>
    <cellStyle name="Normal 5 4 8 3 2 2 2 2" xfId="51175" xr:uid="{00000000-0005-0000-0000-000091C10000}"/>
    <cellStyle name="Normal 5 4 8 3 2 2 3" xfId="23602" xr:uid="{00000000-0005-0000-0000-000092C10000}"/>
    <cellStyle name="Normal 5 4 8 3 2 2 3 2" xfId="45239" xr:uid="{00000000-0005-0000-0000-000093C10000}"/>
    <cellStyle name="Normal 5 4 8 3 2 2 4" xfId="39255" xr:uid="{00000000-0005-0000-0000-000094C10000}"/>
    <cellStyle name="Normal 5 4 8 3 2 3" xfId="26587" xr:uid="{00000000-0005-0000-0000-000095C10000}"/>
    <cellStyle name="Normal 5 4 8 3 2 3 2" xfId="48201" xr:uid="{00000000-0005-0000-0000-000096C10000}"/>
    <cellStyle name="Normal 5 4 8 3 2 4" xfId="20620" xr:uid="{00000000-0005-0000-0000-000097C10000}"/>
    <cellStyle name="Normal 5 4 8 3 2 4 2" xfId="42262" xr:uid="{00000000-0005-0000-0000-000098C10000}"/>
    <cellStyle name="Normal 5 4 8 3 2 5" xfId="36252" xr:uid="{00000000-0005-0000-0000-000099C10000}"/>
    <cellStyle name="Normal 5 4 8 3 3" xfId="15489" xr:uid="{00000000-0005-0000-0000-00009AC10000}"/>
    <cellStyle name="Normal 5 4 8 3 3 2" xfId="18574" xr:uid="{00000000-0005-0000-0000-00009BC10000}"/>
    <cellStyle name="Normal 5 4 8 3 3 2 2" xfId="30541" xr:uid="{00000000-0005-0000-0000-00009CC10000}"/>
    <cellStyle name="Normal 5 4 8 3 3 2 2 2" xfId="52147" xr:uid="{00000000-0005-0000-0000-00009DC10000}"/>
    <cellStyle name="Normal 5 4 8 3 3 2 3" xfId="24574" xr:uid="{00000000-0005-0000-0000-00009EC10000}"/>
    <cellStyle name="Normal 5 4 8 3 3 2 3 2" xfId="46211" xr:uid="{00000000-0005-0000-0000-00009FC10000}"/>
    <cellStyle name="Normal 5 4 8 3 3 2 4" xfId="40229" xr:uid="{00000000-0005-0000-0000-0000A0C10000}"/>
    <cellStyle name="Normal 5 4 8 3 3 3" xfId="27559" xr:uid="{00000000-0005-0000-0000-0000A1C10000}"/>
    <cellStyle name="Normal 5 4 8 3 3 3 2" xfId="49173" xr:uid="{00000000-0005-0000-0000-0000A2C10000}"/>
    <cellStyle name="Normal 5 4 8 3 3 4" xfId="21592" xr:uid="{00000000-0005-0000-0000-0000A3C10000}"/>
    <cellStyle name="Normal 5 4 8 3 3 4 2" xfId="43234" xr:uid="{00000000-0005-0000-0000-0000A4C10000}"/>
    <cellStyle name="Normal 5 4 8 3 3 5" xfId="37226" xr:uid="{00000000-0005-0000-0000-0000A5C10000}"/>
    <cellStyle name="Normal 5 4 8 3 4" xfId="16623" xr:uid="{00000000-0005-0000-0000-0000A6C10000}"/>
    <cellStyle name="Normal 5 4 8 3 4 2" xfId="28593" xr:uid="{00000000-0005-0000-0000-0000A7C10000}"/>
    <cellStyle name="Normal 5 4 8 3 4 2 2" xfId="50199" xr:uid="{00000000-0005-0000-0000-0000A8C10000}"/>
    <cellStyle name="Normal 5 4 8 3 4 3" xfId="22626" xr:uid="{00000000-0005-0000-0000-0000A9C10000}"/>
    <cellStyle name="Normal 5 4 8 3 4 3 2" xfId="44263" xr:uid="{00000000-0005-0000-0000-0000AAC10000}"/>
    <cellStyle name="Normal 5 4 8 3 4 4" xfId="38278" xr:uid="{00000000-0005-0000-0000-0000ABC10000}"/>
    <cellStyle name="Normal 5 4 8 3 5" xfId="25611" xr:uid="{00000000-0005-0000-0000-0000ACC10000}"/>
    <cellStyle name="Normal 5 4 8 3 5 2" xfId="47228" xr:uid="{00000000-0005-0000-0000-0000ADC10000}"/>
    <cellStyle name="Normal 5 4 8 3 6" xfId="19644" xr:uid="{00000000-0005-0000-0000-0000AEC10000}"/>
    <cellStyle name="Normal 5 4 8 3 6 2" xfId="41286" xr:uid="{00000000-0005-0000-0000-0000AFC10000}"/>
    <cellStyle name="Normal 5 4 8 3 7" xfId="35272" xr:uid="{00000000-0005-0000-0000-0000B0C10000}"/>
    <cellStyle name="Normal 5 4 8 4" xfId="13874" xr:uid="{00000000-0005-0000-0000-0000B1C10000}"/>
    <cellStyle name="Normal 5 4 8 4 2" xfId="16960" xr:uid="{00000000-0005-0000-0000-0000B2C10000}"/>
    <cellStyle name="Normal 5 4 8 4 2 2" xfId="28929" xr:uid="{00000000-0005-0000-0000-0000B3C10000}"/>
    <cellStyle name="Normal 5 4 8 4 2 2 2" xfId="50535" xr:uid="{00000000-0005-0000-0000-0000B4C10000}"/>
    <cellStyle name="Normal 5 4 8 4 2 3" xfId="22962" xr:uid="{00000000-0005-0000-0000-0000B5C10000}"/>
    <cellStyle name="Normal 5 4 8 4 2 3 2" xfId="44599" xr:uid="{00000000-0005-0000-0000-0000B6C10000}"/>
    <cellStyle name="Normal 5 4 8 4 2 4" xfId="38615" xr:uid="{00000000-0005-0000-0000-0000B7C10000}"/>
    <cellStyle name="Normal 5 4 8 4 3" xfId="25947" xr:uid="{00000000-0005-0000-0000-0000B8C10000}"/>
    <cellStyle name="Normal 5 4 8 4 3 2" xfId="47561" xr:uid="{00000000-0005-0000-0000-0000B9C10000}"/>
    <cellStyle name="Normal 5 4 8 4 4" xfId="19980" xr:uid="{00000000-0005-0000-0000-0000BAC10000}"/>
    <cellStyle name="Normal 5 4 8 4 4 2" xfId="41622" xr:uid="{00000000-0005-0000-0000-0000BBC10000}"/>
    <cellStyle name="Normal 5 4 8 4 5" xfId="35611" xr:uid="{00000000-0005-0000-0000-0000BCC10000}"/>
    <cellStyle name="Normal 5 4 8 5" xfId="14848" xr:uid="{00000000-0005-0000-0000-0000BDC10000}"/>
    <cellStyle name="Normal 5 4 8 5 2" xfId="17933" xr:uid="{00000000-0005-0000-0000-0000BEC10000}"/>
    <cellStyle name="Normal 5 4 8 5 2 2" xfId="29901" xr:uid="{00000000-0005-0000-0000-0000BFC10000}"/>
    <cellStyle name="Normal 5 4 8 5 2 2 2" xfId="51507" xr:uid="{00000000-0005-0000-0000-0000C0C10000}"/>
    <cellStyle name="Normal 5 4 8 5 2 3" xfId="23934" xr:uid="{00000000-0005-0000-0000-0000C1C10000}"/>
    <cellStyle name="Normal 5 4 8 5 2 3 2" xfId="45571" xr:uid="{00000000-0005-0000-0000-0000C2C10000}"/>
    <cellStyle name="Normal 5 4 8 5 2 4" xfId="39588" xr:uid="{00000000-0005-0000-0000-0000C3C10000}"/>
    <cellStyle name="Normal 5 4 8 5 3" xfId="26919" xr:uid="{00000000-0005-0000-0000-0000C4C10000}"/>
    <cellStyle name="Normal 5 4 8 5 3 2" xfId="48533" xr:uid="{00000000-0005-0000-0000-0000C5C10000}"/>
    <cellStyle name="Normal 5 4 8 5 4" xfId="20952" xr:uid="{00000000-0005-0000-0000-0000C6C10000}"/>
    <cellStyle name="Normal 5 4 8 5 4 2" xfId="42594" xr:uid="{00000000-0005-0000-0000-0000C7C10000}"/>
    <cellStyle name="Normal 5 4 8 5 5" xfId="36585" xr:uid="{00000000-0005-0000-0000-0000C8C10000}"/>
    <cellStyle name="Normal 5 4 8 6" xfId="15983" xr:uid="{00000000-0005-0000-0000-0000C9C10000}"/>
    <cellStyle name="Normal 5 4 8 6 2" xfId="27953" xr:uid="{00000000-0005-0000-0000-0000CAC10000}"/>
    <cellStyle name="Normal 5 4 8 6 2 2" xfId="49559" xr:uid="{00000000-0005-0000-0000-0000CBC10000}"/>
    <cellStyle name="Normal 5 4 8 6 3" xfId="21986" xr:uid="{00000000-0005-0000-0000-0000CCC10000}"/>
    <cellStyle name="Normal 5 4 8 6 3 2" xfId="43623" xr:uid="{00000000-0005-0000-0000-0000CDC10000}"/>
    <cellStyle name="Normal 5 4 8 6 4" xfId="37638" xr:uid="{00000000-0005-0000-0000-0000CEC10000}"/>
    <cellStyle name="Normal 5 4 8 7" xfId="24968" xr:uid="{00000000-0005-0000-0000-0000CFC10000}"/>
    <cellStyle name="Normal 5 4 8 7 2" xfId="46585" xr:uid="{00000000-0005-0000-0000-0000D0C10000}"/>
    <cellStyle name="Normal 5 4 8 8" xfId="19001" xr:uid="{00000000-0005-0000-0000-0000D1C10000}"/>
    <cellStyle name="Normal 5 4 8 8 2" xfId="40643" xr:uid="{00000000-0005-0000-0000-0000D2C10000}"/>
    <cellStyle name="Normal 5 4 8 9" xfId="32150" xr:uid="{00000000-0005-0000-0000-0000D3C10000}"/>
    <cellStyle name="Normal 5 40" xfId="5794" xr:uid="{00000000-0005-0000-0000-0000D4C10000}"/>
    <cellStyle name="Normal 5 41" xfId="5795" xr:uid="{00000000-0005-0000-0000-0000D5C10000}"/>
    <cellStyle name="Normal 5 42" xfId="5796" xr:uid="{00000000-0005-0000-0000-0000D6C10000}"/>
    <cellStyle name="Normal 5 43" xfId="5797" xr:uid="{00000000-0005-0000-0000-0000D7C10000}"/>
    <cellStyle name="Normal 5 44" xfId="5798" xr:uid="{00000000-0005-0000-0000-0000D8C10000}"/>
    <cellStyle name="Normal 5 45" xfId="5799" xr:uid="{00000000-0005-0000-0000-0000D9C10000}"/>
    <cellStyle name="Normal 5 46" xfId="5800" xr:uid="{00000000-0005-0000-0000-0000DAC10000}"/>
    <cellStyle name="Normal 5 47" xfId="5801" xr:uid="{00000000-0005-0000-0000-0000DBC10000}"/>
    <cellStyle name="Normal 5 48" xfId="5802" xr:uid="{00000000-0005-0000-0000-0000DCC10000}"/>
    <cellStyle name="Normal 5 49" xfId="5803" xr:uid="{00000000-0005-0000-0000-0000DDC10000}"/>
    <cellStyle name="Normal 5 5" xfId="2828" xr:uid="{00000000-0005-0000-0000-0000DEC10000}"/>
    <cellStyle name="Normal 5 5 2" xfId="5804" xr:uid="{00000000-0005-0000-0000-0000DFC10000}"/>
    <cellStyle name="Normal 5 5 3" xfId="6773" xr:uid="{00000000-0005-0000-0000-0000E0C10000}"/>
    <cellStyle name="Normal 5 5 4" xfId="6476" xr:uid="{00000000-0005-0000-0000-0000E1C10000}"/>
    <cellStyle name="Normal 5 5 5" xfId="7637" xr:uid="{00000000-0005-0000-0000-0000E2C10000}"/>
    <cellStyle name="Normal 5 5 6" xfId="8249" xr:uid="{00000000-0005-0000-0000-0000E3C10000}"/>
    <cellStyle name="Normal 5 5 7" xfId="7768" xr:uid="{00000000-0005-0000-0000-0000E4C10000}"/>
    <cellStyle name="Normal 5 5 8" xfId="10315" xr:uid="{00000000-0005-0000-0000-0000E5C10000}"/>
    <cellStyle name="Normal 5 5 8 2" xfId="13197" xr:uid="{00000000-0005-0000-0000-0000E6C10000}"/>
    <cellStyle name="Normal 5 5 8 2 2" xfId="14196" xr:uid="{00000000-0005-0000-0000-0000E7C10000}"/>
    <cellStyle name="Normal 5 5 8 2 2 2" xfId="17281" xr:uid="{00000000-0005-0000-0000-0000E8C10000}"/>
    <cellStyle name="Normal 5 5 8 2 2 2 2" xfId="29250" xr:uid="{00000000-0005-0000-0000-0000E9C10000}"/>
    <cellStyle name="Normal 5 5 8 2 2 2 2 2" xfId="50856" xr:uid="{00000000-0005-0000-0000-0000EAC10000}"/>
    <cellStyle name="Normal 5 5 8 2 2 2 3" xfId="23283" xr:uid="{00000000-0005-0000-0000-0000EBC10000}"/>
    <cellStyle name="Normal 5 5 8 2 2 2 3 2" xfId="44920" xr:uid="{00000000-0005-0000-0000-0000ECC10000}"/>
    <cellStyle name="Normal 5 5 8 2 2 2 4" xfId="38936" xr:uid="{00000000-0005-0000-0000-0000EDC10000}"/>
    <cellStyle name="Normal 5 5 8 2 2 3" xfId="26268" xr:uid="{00000000-0005-0000-0000-0000EEC10000}"/>
    <cellStyle name="Normal 5 5 8 2 2 3 2" xfId="47882" xr:uid="{00000000-0005-0000-0000-0000EFC10000}"/>
    <cellStyle name="Normal 5 5 8 2 2 4" xfId="20301" xr:uid="{00000000-0005-0000-0000-0000F0C10000}"/>
    <cellStyle name="Normal 5 5 8 2 2 4 2" xfId="41943" xr:uid="{00000000-0005-0000-0000-0000F1C10000}"/>
    <cellStyle name="Normal 5 5 8 2 2 5" xfId="35933" xr:uid="{00000000-0005-0000-0000-0000F2C10000}"/>
    <cellStyle name="Normal 5 5 8 2 3" xfId="15170" xr:uid="{00000000-0005-0000-0000-0000F3C10000}"/>
    <cellStyle name="Normal 5 5 8 2 3 2" xfId="18255" xr:uid="{00000000-0005-0000-0000-0000F4C10000}"/>
    <cellStyle name="Normal 5 5 8 2 3 2 2" xfId="30222" xr:uid="{00000000-0005-0000-0000-0000F5C10000}"/>
    <cellStyle name="Normal 5 5 8 2 3 2 2 2" xfId="51828" xr:uid="{00000000-0005-0000-0000-0000F6C10000}"/>
    <cellStyle name="Normal 5 5 8 2 3 2 3" xfId="24255" xr:uid="{00000000-0005-0000-0000-0000F7C10000}"/>
    <cellStyle name="Normal 5 5 8 2 3 2 3 2" xfId="45892" xr:uid="{00000000-0005-0000-0000-0000F8C10000}"/>
    <cellStyle name="Normal 5 5 8 2 3 2 4" xfId="39910" xr:uid="{00000000-0005-0000-0000-0000F9C10000}"/>
    <cellStyle name="Normal 5 5 8 2 3 3" xfId="27240" xr:uid="{00000000-0005-0000-0000-0000FAC10000}"/>
    <cellStyle name="Normal 5 5 8 2 3 3 2" xfId="48854" xr:uid="{00000000-0005-0000-0000-0000FBC10000}"/>
    <cellStyle name="Normal 5 5 8 2 3 4" xfId="21273" xr:uid="{00000000-0005-0000-0000-0000FCC10000}"/>
    <cellStyle name="Normal 5 5 8 2 3 4 2" xfId="42915" xr:uid="{00000000-0005-0000-0000-0000FDC10000}"/>
    <cellStyle name="Normal 5 5 8 2 3 5" xfId="36907" xr:uid="{00000000-0005-0000-0000-0000FEC10000}"/>
    <cellStyle name="Normal 5 5 8 2 4" xfId="16304" xr:uid="{00000000-0005-0000-0000-0000FFC10000}"/>
    <cellStyle name="Normal 5 5 8 2 4 2" xfId="28274" xr:uid="{00000000-0005-0000-0000-000000C20000}"/>
    <cellStyle name="Normal 5 5 8 2 4 2 2" xfId="49880" xr:uid="{00000000-0005-0000-0000-000001C20000}"/>
    <cellStyle name="Normal 5 5 8 2 4 3" xfId="22307" xr:uid="{00000000-0005-0000-0000-000002C20000}"/>
    <cellStyle name="Normal 5 5 8 2 4 3 2" xfId="43944" xr:uid="{00000000-0005-0000-0000-000003C20000}"/>
    <cellStyle name="Normal 5 5 8 2 4 4" xfId="37959" xr:uid="{00000000-0005-0000-0000-000004C20000}"/>
    <cellStyle name="Normal 5 5 8 2 5" xfId="25292" xr:uid="{00000000-0005-0000-0000-000005C20000}"/>
    <cellStyle name="Normal 5 5 8 2 5 2" xfId="46909" xr:uid="{00000000-0005-0000-0000-000006C20000}"/>
    <cellStyle name="Normal 5 5 8 2 6" xfId="19325" xr:uid="{00000000-0005-0000-0000-000007C20000}"/>
    <cellStyle name="Normal 5 5 8 2 6 2" xfId="40967" xr:uid="{00000000-0005-0000-0000-000008C20000}"/>
    <cellStyle name="Normal 5 5 8 2 7" xfId="34953" xr:uid="{00000000-0005-0000-0000-000009C20000}"/>
    <cellStyle name="Normal 5 5 8 3" xfId="13517" xr:uid="{00000000-0005-0000-0000-00000AC20000}"/>
    <cellStyle name="Normal 5 5 8 3 2" xfId="14516" xr:uid="{00000000-0005-0000-0000-00000BC20000}"/>
    <cellStyle name="Normal 5 5 8 3 2 2" xfId="17601" xr:uid="{00000000-0005-0000-0000-00000CC20000}"/>
    <cellStyle name="Normal 5 5 8 3 2 2 2" xfId="29570" xr:uid="{00000000-0005-0000-0000-00000DC20000}"/>
    <cellStyle name="Normal 5 5 8 3 2 2 2 2" xfId="51176" xr:uid="{00000000-0005-0000-0000-00000EC20000}"/>
    <cellStyle name="Normal 5 5 8 3 2 2 3" xfId="23603" xr:uid="{00000000-0005-0000-0000-00000FC20000}"/>
    <cellStyle name="Normal 5 5 8 3 2 2 3 2" xfId="45240" xr:uid="{00000000-0005-0000-0000-000010C20000}"/>
    <cellStyle name="Normal 5 5 8 3 2 2 4" xfId="39256" xr:uid="{00000000-0005-0000-0000-000011C20000}"/>
    <cellStyle name="Normal 5 5 8 3 2 3" xfId="26588" xr:uid="{00000000-0005-0000-0000-000012C20000}"/>
    <cellStyle name="Normal 5 5 8 3 2 3 2" xfId="48202" xr:uid="{00000000-0005-0000-0000-000013C20000}"/>
    <cellStyle name="Normal 5 5 8 3 2 4" xfId="20621" xr:uid="{00000000-0005-0000-0000-000014C20000}"/>
    <cellStyle name="Normal 5 5 8 3 2 4 2" xfId="42263" xr:uid="{00000000-0005-0000-0000-000015C20000}"/>
    <cellStyle name="Normal 5 5 8 3 2 5" xfId="36253" xr:uid="{00000000-0005-0000-0000-000016C20000}"/>
    <cellStyle name="Normal 5 5 8 3 3" xfId="15490" xr:uid="{00000000-0005-0000-0000-000017C20000}"/>
    <cellStyle name="Normal 5 5 8 3 3 2" xfId="18575" xr:uid="{00000000-0005-0000-0000-000018C20000}"/>
    <cellStyle name="Normal 5 5 8 3 3 2 2" xfId="30542" xr:uid="{00000000-0005-0000-0000-000019C20000}"/>
    <cellStyle name="Normal 5 5 8 3 3 2 2 2" xfId="52148" xr:uid="{00000000-0005-0000-0000-00001AC20000}"/>
    <cellStyle name="Normal 5 5 8 3 3 2 3" xfId="24575" xr:uid="{00000000-0005-0000-0000-00001BC20000}"/>
    <cellStyle name="Normal 5 5 8 3 3 2 3 2" xfId="46212" xr:uid="{00000000-0005-0000-0000-00001CC20000}"/>
    <cellStyle name="Normal 5 5 8 3 3 2 4" xfId="40230" xr:uid="{00000000-0005-0000-0000-00001DC20000}"/>
    <cellStyle name="Normal 5 5 8 3 3 3" xfId="27560" xr:uid="{00000000-0005-0000-0000-00001EC20000}"/>
    <cellStyle name="Normal 5 5 8 3 3 3 2" xfId="49174" xr:uid="{00000000-0005-0000-0000-00001FC20000}"/>
    <cellStyle name="Normal 5 5 8 3 3 4" xfId="21593" xr:uid="{00000000-0005-0000-0000-000020C20000}"/>
    <cellStyle name="Normal 5 5 8 3 3 4 2" xfId="43235" xr:uid="{00000000-0005-0000-0000-000021C20000}"/>
    <cellStyle name="Normal 5 5 8 3 3 5" xfId="37227" xr:uid="{00000000-0005-0000-0000-000022C20000}"/>
    <cellStyle name="Normal 5 5 8 3 4" xfId="16624" xr:uid="{00000000-0005-0000-0000-000023C20000}"/>
    <cellStyle name="Normal 5 5 8 3 4 2" xfId="28594" xr:uid="{00000000-0005-0000-0000-000024C20000}"/>
    <cellStyle name="Normal 5 5 8 3 4 2 2" xfId="50200" xr:uid="{00000000-0005-0000-0000-000025C20000}"/>
    <cellStyle name="Normal 5 5 8 3 4 3" xfId="22627" xr:uid="{00000000-0005-0000-0000-000026C20000}"/>
    <cellStyle name="Normal 5 5 8 3 4 3 2" xfId="44264" xr:uid="{00000000-0005-0000-0000-000027C20000}"/>
    <cellStyle name="Normal 5 5 8 3 4 4" xfId="38279" xr:uid="{00000000-0005-0000-0000-000028C20000}"/>
    <cellStyle name="Normal 5 5 8 3 5" xfId="25612" xr:uid="{00000000-0005-0000-0000-000029C20000}"/>
    <cellStyle name="Normal 5 5 8 3 5 2" xfId="47229" xr:uid="{00000000-0005-0000-0000-00002AC20000}"/>
    <cellStyle name="Normal 5 5 8 3 6" xfId="19645" xr:uid="{00000000-0005-0000-0000-00002BC20000}"/>
    <cellStyle name="Normal 5 5 8 3 6 2" xfId="41287" xr:uid="{00000000-0005-0000-0000-00002CC20000}"/>
    <cellStyle name="Normal 5 5 8 3 7" xfId="35273" xr:uid="{00000000-0005-0000-0000-00002DC20000}"/>
    <cellStyle name="Normal 5 5 8 4" xfId="13875" xr:uid="{00000000-0005-0000-0000-00002EC20000}"/>
    <cellStyle name="Normal 5 5 8 4 2" xfId="16961" xr:uid="{00000000-0005-0000-0000-00002FC20000}"/>
    <cellStyle name="Normal 5 5 8 4 2 2" xfId="28930" xr:uid="{00000000-0005-0000-0000-000030C20000}"/>
    <cellStyle name="Normal 5 5 8 4 2 2 2" xfId="50536" xr:uid="{00000000-0005-0000-0000-000031C20000}"/>
    <cellStyle name="Normal 5 5 8 4 2 3" xfId="22963" xr:uid="{00000000-0005-0000-0000-000032C20000}"/>
    <cellStyle name="Normal 5 5 8 4 2 3 2" xfId="44600" xr:uid="{00000000-0005-0000-0000-000033C20000}"/>
    <cellStyle name="Normal 5 5 8 4 2 4" xfId="38616" xr:uid="{00000000-0005-0000-0000-000034C20000}"/>
    <cellStyle name="Normal 5 5 8 4 3" xfId="25948" xr:uid="{00000000-0005-0000-0000-000035C20000}"/>
    <cellStyle name="Normal 5 5 8 4 3 2" xfId="47562" xr:uid="{00000000-0005-0000-0000-000036C20000}"/>
    <cellStyle name="Normal 5 5 8 4 4" xfId="19981" xr:uid="{00000000-0005-0000-0000-000037C20000}"/>
    <cellStyle name="Normal 5 5 8 4 4 2" xfId="41623" xr:uid="{00000000-0005-0000-0000-000038C20000}"/>
    <cellStyle name="Normal 5 5 8 4 5" xfId="35612" xr:uid="{00000000-0005-0000-0000-000039C20000}"/>
    <cellStyle name="Normal 5 5 8 5" xfId="14849" xr:uid="{00000000-0005-0000-0000-00003AC20000}"/>
    <cellStyle name="Normal 5 5 8 5 2" xfId="17934" xr:uid="{00000000-0005-0000-0000-00003BC20000}"/>
    <cellStyle name="Normal 5 5 8 5 2 2" xfId="29902" xr:uid="{00000000-0005-0000-0000-00003CC20000}"/>
    <cellStyle name="Normal 5 5 8 5 2 2 2" xfId="51508" xr:uid="{00000000-0005-0000-0000-00003DC20000}"/>
    <cellStyle name="Normal 5 5 8 5 2 3" xfId="23935" xr:uid="{00000000-0005-0000-0000-00003EC20000}"/>
    <cellStyle name="Normal 5 5 8 5 2 3 2" xfId="45572" xr:uid="{00000000-0005-0000-0000-00003FC20000}"/>
    <cellStyle name="Normal 5 5 8 5 2 4" xfId="39589" xr:uid="{00000000-0005-0000-0000-000040C20000}"/>
    <cellStyle name="Normal 5 5 8 5 3" xfId="26920" xr:uid="{00000000-0005-0000-0000-000041C20000}"/>
    <cellStyle name="Normal 5 5 8 5 3 2" xfId="48534" xr:uid="{00000000-0005-0000-0000-000042C20000}"/>
    <cellStyle name="Normal 5 5 8 5 4" xfId="20953" xr:uid="{00000000-0005-0000-0000-000043C20000}"/>
    <cellStyle name="Normal 5 5 8 5 4 2" xfId="42595" xr:uid="{00000000-0005-0000-0000-000044C20000}"/>
    <cellStyle name="Normal 5 5 8 5 5" xfId="36586" xr:uid="{00000000-0005-0000-0000-000045C20000}"/>
    <cellStyle name="Normal 5 5 8 6" xfId="15984" xr:uid="{00000000-0005-0000-0000-000046C20000}"/>
    <cellStyle name="Normal 5 5 8 6 2" xfId="27954" xr:uid="{00000000-0005-0000-0000-000047C20000}"/>
    <cellStyle name="Normal 5 5 8 6 2 2" xfId="49560" xr:uid="{00000000-0005-0000-0000-000048C20000}"/>
    <cellStyle name="Normal 5 5 8 6 3" xfId="21987" xr:uid="{00000000-0005-0000-0000-000049C20000}"/>
    <cellStyle name="Normal 5 5 8 6 3 2" xfId="43624" xr:uid="{00000000-0005-0000-0000-00004AC20000}"/>
    <cellStyle name="Normal 5 5 8 6 4" xfId="37639" xr:uid="{00000000-0005-0000-0000-00004BC20000}"/>
    <cellStyle name="Normal 5 5 8 7" xfId="24969" xr:uid="{00000000-0005-0000-0000-00004CC20000}"/>
    <cellStyle name="Normal 5 5 8 7 2" xfId="46586" xr:uid="{00000000-0005-0000-0000-00004DC20000}"/>
    <cellStyle name="Normal 5 5 8 8" xfId="19002" xr:uid="{00000000-0005-0000-0000-00004EC20000}"/>
    <cellStyle name="Normal 5 5 8 8 2" xfId="40644" xr:uid="{00000000-0005-0000-0000-00004FC20000}"/>
    <cellStyle name="Normal 5 5 8 9" xfId="32151" xr:uid="{00000000-0005-0000-0000-000050C20000}"/>
    <cellStyle name="Normal 5 50" xfId="5805" xr:uid="{00000000-0005-0000-0000-000051C20000}"/>
    <cellStyle name="Normal 5 51" xfId="5806" xr:uid="{00000000-0005-0000-0000-000052C20000}"/>
    <cellStyle name="Normal 5 52" xfId="5807" xr:uid="{00000000-0005-0000-0000-000053C20000}"/>
    <cellStyle name="Normal 5 53" xfId="5808" xr:uid="{00000000-0005-0000-0000-000054C20000}"/>
    <cellStyle name="Normal 5 54" xfId="5809" xr:uid="{00000000-0005-0000-0000-000055C20000}"/>
    <cellStyle name="Normal 5 55" xfId="5810" xr:uid="{00000000-0005-0000-0000-000056C20000}"/>
    <cellStyle name="Normal 5 56" xfId="5811" xr:uid="{00000000-0005-0000-0000-000057C20000}"/>
    <cellStyle name="Normal 5 57" xfId="5812" xr:uid="{00000000-0005-0000-0000-000058C20000}"/>
    <cellStyle name="Normal 5 58" xfId="18626" xr:uid="{00000000-0005-0000-0000-000059C20000}"/>
    <cellStyle name="Normal 5 59" xfId="30705" xr:uid="{00000000-0005-0000-0000-00005AC20000}"/>
    <cellStyle name="Normal 5 6" xfId="2829" xr:uid="{00000000-0005-0000-0000-00005BC20000}"/>
    <cellStyle name="Normal 5 6 2" xfId="5813" xr:uid="{00000000-0005-0000-0000-00005CC20000}"/>
    <cellStyle name="Normal 5 6 3" xfId="6774" xr:uid="{00000000-0005-0000-0000-00005DC20000}"/>
    <cellStyle name="Normal 5 6 4" xfId="6475" xr:uid="{00000000-0005-0000-0000-00005EC20000}"/>
    <cellStyle name="Normal 5 6 5" xfId="7638" xr:uid="{00000000-0005-0000-0000-00005FC20000}"/>
    <cellStyle name="Normal 5 6 6" xfId="8251" xr:uid="{00000000-0005-0000-0000-000060C20000}"/>
    <cellStyle name="Normal 5 6 7" xfId="7765" xr:uid="{00000000-0005-0000-0000-000061C20000}"/>
    <cellStyle name="Normal 5 6 8" xfId="10316" xr:uid="{00000000-0005-0000-0000-000062C20000}"/>
    <cellStyle name="Normal 5 6 8 2" xfId="13198" xr:uid="{00000000-0005-0000-0000-000063C20000}"/>
    <cellStyle name="Normal 5 6 8 2 2" xfId="14197" xr:uid="{00000000-0005-0000-0000-000064C20000}"/>
    <cellStyle name="Normal 5 6 8 2 2 2" xfId="17282" xr:uid="{00000000-0005-0000-0000-000065C20000}"/>
    <cellStyle name="Normal 5 6 8 2 2 2 2" xfId="29251" xr:uid="{00000000-0005-0000-0000-000066C20000}"/>
    <cellStyle name="Normal 5 6 8 2 2 2 2 2" xfId="50857" xr:uid="{00000000-0005-0000-0000-000067C20000}"/>
    <cellStyle name="Normal 5 6 8 2 2 2 3" xfId="23284" xr:uid="{00000000-0005-0000-0000-000068C20000}"/>
    <cellStyle name="Normal 5 6 8 2 2 2 3 2" xfId="44921" xr:uid="{00000000-0005-0000-0000-000069C20000}"/>
    <cellStyle name="Normal 5 6 8 2 2 2 4" xfId="38937" xr:uid="{00000000-0005-0000-0000-00006AC20000}"/>
    <cellStyle name="Normal 5 6 8 2 2 3" xfId="26269" xr:uid="{00000000-0005-0000-0000-00006BC20000}"/>
    <cellStyle name="Normal 5 6 8 2 2 3 2" xfId="47883" xr:uid="{00000000-0005-0000-0000-00006CC20000}"/>
    <cellStyle name="Normal 5 6 8 2 2 4" xfId="20302" xr:uid="{00000000-0005-0000-0000-00006DC20000}"/>
    <cellStyle name="Normal 5 6 8 2 2 4 2" xfId="41944" xr:uid="{00000000-0005-0000-0000-00006EC20000}"/>
    <cellStyle name="Normal 5 6 8 2 2 5" xfId="35934" xr:uid="{00000000-0005-0000-0000-00006FC20000}"/>
    <cellStyle name="Normal 5 6 8 2 3" xfId="15171" xr:uid="{00000000-0005-0000-0000-000070C20000}"/>
    <cellStyle name="Normal 5 6 8 2 3 2" xfId="18256" xr:uid="{00000000-0005-0000-0000-000071C20000}"/>
    <cellStyle name="Normal 5 6 8 2 3 2 2" xfId="30223" xr:uid="{00000000-0005-0000-0000-000072C20000}"/>
    <cellStyle name="Normal 5 6 8 2 3 2 2 2" xfId="51829" xr:uid="{00000000-0005-0000-0000-000073C20000}"/>
    <cellStyle name="Normal 5 6 8 2 3 2 3" xfId="24256" xr:uid="{00000000-0005-0000-0000-000074C20000}"/>
    <cellStyle name="Normal 5 6 8 2 3 2 3 2" xfId="45893" xr:uid="{00000000-0005-0000-0000-000075C20000}"/>
    <cellStyle name="Normal 5 6 8 2 3 2 4" xfId="39911" xr:uid="{00000000-0005-0000-0000-000076C20000}"/>
    <cellStyle name="Normal 5 6 8 2 3 3" xfId="27241" xr:uid="{00000000-0005-0000-0000-000077C20000}"/>
    <cellStyle name="Normal 5 6 8 2 3 3 2" xfId="48855" xr:uid="{00000000-0005-0000-0000-000078C20000}"/>
    <cellStyle name="Normal 5 6 8 2 3 4" xfId="21274" xr:uid="{00000000-0005-0000-0000-000079C20000}"/>
    <cellStyle name="Normal 5 6 8 2 3 4 2" xfId="42916" xr:uid="{00000000-0005-0000-0000-00007AC20000}"/>
    <cellStyle name="Normal 5 6 8 2 3 5" xfId="36908" xr:uid="{00000000-0005-0000-0000-00007BC20000}"/>
    <cellStyle name="Normal 5 6 8 2 4" xfId="16305" xr:uid="{00000000-0005-0000-0000-00007CC20000}"/>
    <cellStyle name="Normal 5 6 8 2 4 2" xfId="28275" xr:uid="{00000000-0005-0000-0000-00007DC20000}"/>
    <cellStyle name="Normal 5 6 8 2 4 2 2" xfId="49881" xr:uid="{00000000-0005-0000-0000-00007EC20000}"/>
    <cellStyle name="Normal 5 6 8 2 4 3" xfId="22308" xr:uid="{00000000-0005-0000-0000-00007FC20000}"/>
    <cellStyle name="Normal 5 6 8 2 4 3 2" xfId="43945" xr:uid="{00000000-0005-0000-0000-000080C20000}"/>
    <cellStyle name="Normal 5 6 8 2 4 4" xfId="37960" xr:uid="{00000000-0005-0000-0000-000081C20000}"/>
    <cellStyle name="Normal 5 6 8 2 5" xfId="25293" xr:uid="{00000000-0005-0000-0000-000082C20000}"/>
    <cellStyle name="Normal 5 6 8 2 5 2" xfId="46910" xr:uid="{00000000-0005-0000-0000-000083C20000}"/>
    <cellStyle name="Normal 5 6 8 2 6" xfId="19326" xr:uid="{00000000-0005-0000-0000-000084C20000}"/>
    <cellStyle name="Normal 5 6 8 2 6 2" xfId="40968" xr:uid="{00000000-0005-0000-0000-000085C20000}"/>
    <cellStyle name="Normal 5 6 8 2 7" xfId="34954" xr:uid="{00000000-0005-0000-0000-000086C20000}"/>
    <cellStyle name="Normal 5 6 8 3" xfId="13518" xr:uid="{00000000-0005-0000-0000-000087C20000}"/>
    <cellStyle name="Normal 5 6 8 3 2" xfId="14517" xr:uid="{00000000-0005-0000-0000-000088C20000}"/>
    <cellStyle name="Normal 5 6 8 3 2 2" xfId="17602" xr:uid="{00000000-0005-0000-0000-000089C20000}"/>
    <cellStyle name="Normal 5 6 8 3 2 2 2" xfId="29571" xr:uid="{00000000-0005-0000-0000-00008AC20000}"/>
    <cellStyle name="Normal 5 6 8 3 2 2 2 2" xfId="51177" xr:uid="{00000000-0005-0000-0000-00008BC20000}"/>
    <cellStyle name="Normal 5 6 8 3 2 2 3" xfId="23604" xr:uid="{00000000-0005-0000-0000-00008CC20000}"/>
    <cellStyle name="Normal 5 6 8 3 2 2 3 2" xfId="45241" xr:uid="{00000000-0005-0000-0000-00008DC20000}"/>
    <cellStyle name="Normal 5 6 8 3 2 2 4" xfId="39257" xr:uid="{00000000-0005-0000-0000-00008EC20000}"/>
    <cellStyle name="Normal 5 6 8 3 2 3" xfId="26589" xr:uid="{00000000-0005-0000-0000-00008FC20000}"/>
    <cellStyle name="Normal 5 6 8 3 2 3 2" xfId="48203" xr:uid="{00000000-0005-0000-0000-000090C20000}"/>
    <cellStyle name="Normal 5 6 8 3 2 4" xfId="20622" xr:uid="{00000000-0005-0000-0000-000091C20000}"/>
    <cellStyle name="Normal 5 6 8 3 2 4 2" xfId="42264" xr:uid="{00000000-0005-0000-0000-000092C20000}"/>
    <cellStyle name="Normal 5 6 8 3 2 5" xfId="36254" xr:uid="{00000000-0005-0000-0000-000093C20000}"/>
    <cellStyle name="Normal 5 6 8 3 3" xfId="15491" xr:uid="{00000000-0005-0000-0000-000094C20000}"/>
    <cellStyle name="Normal 5 6 8 3 3 2" xfId="18576" xr:uid="{00000000-0005-0000-0000-000095C20000}"/>
    <cellStyle name="Normal 5 6 8 3 3 2 2" xfId="30543" xr:uid="{00000000-0005-0000-0000-000096C20000}"/>
    <cellStyle name="Normal 5 6 8 3 3 2 2 2" xfId="52149" xr:uid="{00000000-0005-0000-0000-000097C20000}"/>
    <cellStyle name="Normal 5 6 8 3 3 2 3" xfId="24576" xr:uid="{00000000-0005-0000-0000-000098C20000}"/>
    <cellStyle name="Normal 5 6 8 3 3 2 3 2" xfId="46213" xr:uid="{00000000-0005-0000-0000-000099C20000}"/>
    <cellStyle name="Normal 5 6 8 3 3 2 4" xfId="40231" xr:uid="{00000000-0005-0000-0000-00009AC20000}"/>
    <cellStyle name="Normal 5 6 8 3 3 3" xfId="27561" xr:uid="{00000000-0005-0000-0000-00009BC20000}"/>
    <cellStyle name="Normal 5 6 8 3 3 3 2" xfId="49175" xr:uid="{00000000-0005-0000-0000-00009CC20000}"/>
    <cellStyle name="Normal 5 6 8 3 3 4" xfId="21594" xr:uid="{00000000-0005-0000-0000-00009DC20000}"/>
    <cellStyle name="Normal 5 6 8 3 3 4 2" xfId="43236" xr:uid="{00000000-0005-0000-0000-00009EC20000}"/>
    <cellStyle name="Normal 5 6 8 3 3 5" xfId="37228" xr:uid="{00000000-0005-0000-0000-00009FC20000}"/>
    <cellStyle name="Normal 5 6 8 3 4" xfId="16625" xr:uid="{00000000-0005-0000-0000-0000A0C20000}"/>
    <cellStyle name="Normal 5 6 8 3 4 2" xfId="28595" xr:uid="{00000000-0005-0000-0000-0000A1C20000}"/>
    <cellStyle name="Normal 5 6 8 3 4 2 2" xfId="50201" xr:uid="{00000000-0005-0000-0000-0000A2C20000}"/>
    <cellStyle name="Normal 5 6 8 3 4 3" xfId="22628" xr:uid="{00000000-0005-0000-0000-0000A3C20000}"/>
    <cellStyle name="Normal 5 6 8 3 4 3 2" xfId="44265" xr:uid="{00000000-0005-0000-0000-0000A4C20000}"/>
    <cellStyle name="Normal 5 6 8 3 4 4" xfId="38280" xr:uid="{00000000-0005-0000-0000-0000A5C20000}"/>
    <cellStyle name="Normal 5 6 8 3 5" xfId="25613" xr:uid="{00000000-0005-0000-0000-0000A6C20000}"/>
    <cellStyle name="Normal 5 6 8 3 5 2" xfId="47230" xr:uid="{00000000-0005-0000-0000-0000A7C20000}"/>
    <cellStyle name="Normal 5 6 8 3 6" xfId="19646" xr:uid="{00000000-0005-0000-0000-0000A8C20000}"/>
    <cellStyle name="Normal 5 6 8 3 6 2" xfId="41288" xr:uid="{00000000-0005-0000-0000-0000A9C20000}"/>
    <cellStyle name="Normal 5 6 8 3 7" xfId="35274" xr:uid="{00000000-0005-0000-0000-0000AAC20000}"/>
    <cellStyle name="Normal 5 6 8 4" xfId="13876" xr:uid="{00000000-0005-0000-0000-0000ABC20000}"/>
    <cellStyle name="Normal 5 6 8 4 2" xfId="16962" xr:uid="{00000000-0005-0000-0000-0000ACC20000}"/>
    <cellStyle name="Normal 5 6 8 4 2 2" xfId="28931" xr:uid="{00000000-0005-0000-0000-0000ADC20000}"/>
    <cellStyle name="Normal 5 6 8 4 2 2 2" xfId="50537" xr:uid="{00000000-0005-0000-0000-0000AEC20000}"/>
    <cellStyle name="Normal 5 6 8 4 2 3" xfId="22964" xr:uid="{00000000-0005-0000-0000-0000AFC20000}"/>
    <cellStyle name="Normal 5 6 8 4 2 3 2" xfId="44601" xr:uid="{00000000-0005-0000-0000-0000B0C20000}"/>
    <cellStyle name="Normal 5 6 8 4 2 4" xfId="38617" xr:uid="{00000000-0005-0000-0000-0000B1C20000}"/>
    <cellStyle name="Normal 5 6 8 4 3" xfId="25949" xr:uid="{00000000-0005-0000-0000-0000B2C20000}"/>
    <cellStyle name="Normal 5 6 8 4 3 2" xfId="47563" xr:uid="{00000000-0005-0000-0000-0000B3C20000}"/>
    <cellStyle name="Normal 5 6 8 4 4" xfId="19982" xr:uid="{00000000-0005-0000-0000-0000B4C20000}"/>
    <cellStyle name="Normal 5 6 8 4 4 2" xfId="41624" xr:uid="{00000000-0005-0000-0000-0000B5C20000}"/>
    <cellStyle name="Normal 5 6 8 4 5" xfId="35613" xr:uid="{00000000-0005-0000-0000-0000B6C20000}"/>
    <cellStyle name="Normal 5 6 8 5" xfId="14850" xr:uid="{00000000-0005-0000-0000-0000B7C20000}"/>
    <cellStyle name="Normal 5 6 8 5 2" xfId="17935" xr:uid="{00000000-0005-0000-0000-0000B8C20000}"/>
    <cellStyle name="Normal 5 6 8 5 2 2" xfId="29903" xr:uid="{00000000-0005-0000-0000-0000B9C20000}"/>
    <cellStyle name="Normal 5 6 8 5 2 2 2" xfId="51509" xr:uid="{00000000-0005-0000-0000-0000BAC20000}"/>
    <cellStyle name="Normal 5 6 8 5 2 3" xfId="23936" xr:uid="{00000000-0005-0000-0000-0000BBC20000}"/>
    <cellStyle name="Normal 5 6 8 5 2 3 2" xfId="45573" xr:uid="{00000000-0005-0000-0000-0000BCC20000}"/>
    <cellStyle name="Normal 5 6 8 5 2 4" xfId="39590" xr:uid="{00000000-0005-0000-0000-0000BDC20000}"/>
    <cellStyle name="Normal 5 6 8 5 3" xfId="26921" xr:uid="{00000000-0005-0000-0000-0000BEC20000}"/>
    <cellStyle name="Normal 5 6 8 5 3 2" xfId="48535" xr:uid="{00000000-0005-0000-0000-0000BFC20000}"/>
    <cellStyle name="Normal 5 6 8 5 4" xfId="20954" xr:uid="{00000000-0005-0000-0000-0000C0C20000}"/>
    <cellStyle name="Normal 5 6 8 5 4 2" xfId="42596" xr:uid="{00000000-0005-0000-0000-0000C1C20000}"/>
    <cellStyle name="Normal 5 6 8 5 5" xfId="36587" xr:uid="{00000000-0005-0000-0000-0000C2C20000}"/>
    <cellStyle name="Normal 5 6 8 6" xfId="15985" xr:uid="{00000000-0005-0000-0000-0000C3C20000}"/>
    <cellStyle name="Normal 5 6 8 6 2" xfId="27955" xr:uid="{00000000-0005-0000-0000-0000C4C20000}"/>
    <cellStyle name="Normal 5 6 8 6 2 2" xfId="49561" xr:uid="{00000000-0005-0000-0000-0000C5C20000}"/>
    <cellStyle name="Normal 5 6 8 6 3" xfId="21988" xr:uid="{00000000-0005-0000-0000-0000C6C20000}"/>
    <cellStyle name="Normal 5 6 8 6 3 2" xfId="43625" xr:uid="{00000000-0005-0000-0000-0000C7C20000}"/>
    <cellStyle name="Normal 5 6 8 6 4" xfId="37640" xr:uid="{00000000-0005-0000-0000-0000C8C20000}"/>
    <cellStyle name="Normal 5 6 8 7" xfId="24970" xr:uid="{00000000-0005-0000-0000-0000C9C20000}"/>
    <cellStyle name="Normal 5 6 8 7 2" xfId="46587" xr:uid="{00000000-0005-0000-0000-0000CAC20000}"/>
    <cellStyle name="Normal 5 6 8 8" xfId="19003" xr:uid="{00000000-0005-0000-0000-0000CBC20000}"/>
    <cellStyle name="Normal 5 6 8 8 2" xfId="40645" xr:uid="{00000000-0005-0000-0000-0000CCC20000}"/>
    <cellStyle name="Normal 5 6 8 9" xfId="32152" xr:uid="{00000000-0005-0000-0000-0000CDC20000}"/>
    <cellStyle name="Normal 5 7" xfId="2830" xr:uid="{00000000-0005-0000-0000-0000CEC20000}"/>
    <cellStyle name="Normal 5 7 2" xfId="5814" xr:uid="{00000000-0005-0000-0000-0000CFC20000}"/>
    <cellStyle name="Normal 5 7 3" xfId="6775" xr:uid="{00000000-0005-0000-0000-0000D0C20000}"/>
    <cellStyle name="Normal 5 7 4" xfId="6474" xr:uid="{00000000-0005-0000-0000-0000D1C20000}"/>
    <cellStyle name="Normal 5 7 5" xfId="7639" xr:uid="{00000000-0005-0000-0000-0000D2C20000}"/>
    <cellStyle name="Normal 5 7 6" xfId="8252" xr:uid="{00000000-0005-0000-0000-0000D3C20000}"/>
    <cellStyle name="Normal 5 7 7" xfId="7764" xr:uid="{00000000-0005-0000-0000-0000D4C20000}"/>
    <cellStyle name="Normal 5 7 8" xfId="10317" xr:uid="{00000000-0005-0000-0000-0000D5C20000}"/>
    <cellStyle name="Normal 5 7 8 2" xfId="13199" xr:uid="{00000000-0005-0000-0000-0000D6C20000}"/>
    <cellStyle name="Normal 5 7 8 2 2" xfId="14198" xr:uid="{00000000-0005-0000-0000-0000D7C20000}"/>
    <cellStyle name="Normal 5 7 8 2 2 2" xfId="17283" xr:uid="{00000000-0005-0000-0000-0000D8C20000}"/>
    <cellStyle name="Normal 5 7 8 2 2 2 2" xfId="29252" xr:uid="{00000000-0005-0000-0000-0000D9C20000}"/>
    <cellStyle name="Normal 5 7 8 2 2 2 2 2" xfId="50858" xr:uid="{00000000-0005-0000-0000-0000DAC20000}"/>
    <cellStyle name="Normal 5 7 8 2 2 2 3" xfId="23285" xr:uid="{00000000-0005-0000-0000-0000DBC20000}"/>
    <cellStyle name="Normal 5 7 8 2 2 2 3 2" xfId="44922" xr:uid="{00000000-0005-0000-0000-0000DCC20000}"/>
    <cellStyle name="Normal 5 7 8 2 2 2 4" xfId="38938" xr:uid="{00000000-0005-0000-0000-0000DDC20000}"/>
    <cellStyle name="Normal 5 7 8 2 2 3" xfId="26270" xr:uid="{00000000-0005-0000-0000-0000DEC20000}"/>
    <cellStyle name="Normal 5 7 8 2 2 3 2" xfId="47884" xr:uid="{00000000-0005-0000-0000-0000DFC20000}"/>
    <cellStyle name="Normal 5 7 8 2 2 4" xfId="20303" xr:uid="{00000000-0005-0000-0000-0000E0C20000}"/>
    <cellStyle name="Normal 5 7 8 2 2 4 2" xfId="41945" xr:uid="{00000000-0005-0000-0000-0000E1C20000}"/>
    <cellStyle name="Normal 5 7 8 2 2 5" xfId="35935" xr:uid="{00000000-0005-0000-0000-0000E2C20000}"/>
    <cellStyle name="Normal 5 7 8 2 3" xfId="15172" xr:uid="{00000000-0005-0000-0000-0000E3C20000}"/>
    <cellStyle name="Normal 5 7 8 2 3 2" xfId="18257" xr:uid="{00000000-0005-0000-0000-0000E4C20000}"/>
    <cellStyle name="Normal 5 7 8 2 3 2 2" xfId="30224" xr:uid="{00000000-0005-0000-0000-0000E5C20000}"/>
    <cellStyle name="Normal 5 7 8 2 3 2 2 2" xfId="51830" xr:uid="{00000000-0005-0000-0000-0000E6C20000}"/>
    <cellStyle name="Normal 5 7 8 2 3 2 3" xfId="24257" xr:uid="{00000000-0005-0000-0000-0000E7C20000}"/>
    <cellStyle name="Normal 5 7 8 2 3 2 3 2" xfId="45894" xr:uid="{00000000-0005-0000-0000-0000E8C20000}"/>
    <cellStyle name="Normal 5 7 8 2 3 2 4" xfId="39912" xr:uid="{00000000-0005-0000-0000-0000E9C20000}"/>
    <cellStyle name="Normal 5 7 8 2 3 3" xfId="27242" xr:uid="{00000000-0005-0000-0000-0000EAC20000}"/>
    <cellStyle name="Normal 5 7 8 2 3 3 2" xfId="48856" xr:uid="{00000000-0005-0000-0000-0000EBC20000}"/>
    <cellStyle name="Normal 5 7 8 2 3 4" xfId="21275" xr:uid="{00000000-0005-0000-0000-0000ECC20000}"/>
    <cellStyle name="Normal 5 7 8 2 3 4 2" xfId="42917" xr:uid="{00000000-0005-0000-0000-0000EDC20000}"/>
    <cellStyle name="Normal 5 7 8 2 3 5" xfId="36909" xr:uid="{00000000-0005-0000-0000-0000EEC20000}"/>
    <cellStyle name="Normal 5 7 8 2 4" xfId="16306" xr:uid="{00000000-0005-0000-0000-0000EFC20000}"/>
    <cellStyle name="Normal 5 7 8 2 4 2" xfId="28276" xr:uid="{00000000-0005-0000-0000-0000F0C20000}"/>
    <cellStyle name="Normal 5 7 8 2 4 2 2" xfId="49882" xr:uid="{00000000-0005-0000-0000-0000F1C20000}"/>
    <cellStyle name="Normal 5 7 8 2 4 3" xfId="22309" xr:uid="{00000000-0005-0000-0000-0000F2C20000}"/>
    <cellStyle name="Normal 5 7 8 2 4 3 2" xfId="43946" xr:uid="{00000000-0005-0000-0000-0000F3C20000}"/>
    <cellStyle name="Normal 5 7 8 2 4 4" xfId="37961" xr:uid="{00000000-0005-0000-0000-0000F4C20000}"/>
    <cellStyle name="Normal 5 7 8 2 5" xfId="25294" xr:uid="{00000000-0005-0000-0000-0000F5C20000}"/>
    <cellStyle name="Normal 5 7 8 2 5 2" xfId="46911" xr:uid="{00000000-0005-0000-0000-0000F6C20000}"/>
    <cellStyle name="Normal 5 7 8 2 6" xfId="19327" xr:uid="{00000000-0005-0000-0000-0000F7C20000}"/>
    <cellStyle name="Normal 5 7 8 2 6 2" xfId="40969" xr:uid="{00000000-0005-0000-0000-0000F8C20000}"/>
    <cellStyle name="Normal 5 7 8 2 7" xfId="34955" xr:uid="{00000000-0005-0000-0000-0000F9C20000}"/>
    <cellStyle name="Normal 5 7 8 3" xfId="13519" xr:uid="{00000000-0005-0000-0000-0000FAC20000}"/>
    <cellStyle name="Normal 5 7 8 3 2" xfId="14518" xr:uid="{00000000-0005-0000-0000-0000FBC20000}"/>
    <cellStyle name="Normal 5 7 8 3 2 2" xfId="17603" xr:uid="{00000000-0005-0000-0000-0000FCC20000}"/>
    <cellStyle name="Normal 5 7 8 3 2 2 2" xfId="29572" xr:uid="{00000000-0005-0000-0000-0000FDC20000}"/>
    <cellStyle name="Normal 5 7 8 3 2 2 2 2" xfId="51178" xr:uid="{00000000-0005-0000-0000-0000FEC20000}"/>
    <cellStyle name="Normal 5 7 8 3 2 2 3" xfId="23605" xr:uid="{00000000-0005-0000-0000-0000FFC20000}"/>
    <cellStyle name="Normal 5 7 8 3 2 2 3 2" xfId="45242" xr:uid="{00000000-0005-0000-0000-000000C30000}"/>
    <cellStyle name="Normal 5 7 8 3 2 2 4" xfId="39258" xr:uid="{00000000-0005-0000-0000-000001C30000}"/>
    <cellStyle name="Normal 5 7 8 3 2 3" xfId="26590" xr:uid="{00000000-0005-0000-0000-000002C30000}"/>
    <cellStyle name="Normal 5 7 8 3 2 3 2" xfId="48204" xr:uid="{00000000-0005-0000-0000-000003C30000}"/>
    <cellStyle name="Normal 5 7 8 3 2 4" xfId="20623" xr:uid="{00000000-0005-0000-0000-000004C30000}"/>
    <cellStyle name="Normal 5 7 8 3 2 4 2" xfId="42265" xr:uid="{00000000-0005-0000-0000-000005C30000}"/>
    <cellStyle name="Normal 5 7 8 3 2 5" xfId="36255" xr:uid="{00000000-0005-0000-0000-000006C30000}"/>
    <cellStyle name="Normal 5 7 8 3 3" xfId="15492" xr:uid="{00000000-0005-0000-0000-000007C30000}"/>
    <cellStyle name="Normal 5 7 8 3 3 2" xfId="18577" xr:uid="{00000000-0005-0000-0000-000008C30000}"/>
    <cellStyle name="Normal 5 7 8 3 3 2 2" xfId="30544" xr:uid="{00000000-0005-0000-0000-000009C30000}"/>
    <cellStyle name="Normal 5 7 8 3 3 2 2 2" xfId="52150" xr:uid="{00000000-0005-0000-0000-00000AC30000}"/>
    <cellStyle name="Normal 5 7 8 3 3 2 3" xfId="24577" xr:uid="{00000000-0005-0000-0000-00000BC30000}"/>
    <cellStyle name="Normal 5 7 8 3 3 2 3 2" xfId="46214" xr:uid="{00000000-0005-0000-0000-00000CC30000}"/>
    <cellStyle name="Normal 5 7 8 3 3 2 4" xfId="40232" xr:uid="{00000000-0005-0000-0000-00000DC30000}"/>
    <cellStyle name="Normal 5 7 8 3 3 3" xfId="27562" xr:uid="{00000000-0005-0000-0000-00000EC30000}"/>
    <cellStyle name="Normal 5 7 8 3 3 3 2" xfId="49176" xr:uid="{00000000-0005-0000-0000-00000FC30000}"/>
    <cellStyle name="Normal 5 7 8 3 3 4" xfId="21595" xr:uid="{00000000-0005-0000-0000-000010C30000}"/>
    <cellStyle name="Normal 5 7 8 3 3 4 2" xfId="43237" xr:uid="{00000000-0005-0000-0000-000011C30000}"/>
    <cellStyle name="Normal 5 7 8 3 3 5" xfId="37229" xr:uid="{00000000-0005-0000-0000-000012C30000}"/>
    <cellStyle name="Normal 5 7 8 3 4" xfId="16626" xr:uid="{00000000-0005-0000-0000-000013C30000}"/>
    <cellStyle name="Normal 5 7 8 3 4 2" xfId="28596" xr:uid="{00000000-0005-0000-0000-000014C30000}"/>
    <cellStyle name="Normal 5 7 8 3 4 2 2" xfId="50202" xr:uid="{00000000-0005-0000-0000-000015C30000}"/>
    <cellStyle name="Normal 5 7 8 3 4 3" xfId="22629" xr:uid="{00000000-0005-0000-0000-000016C30000}"/>
    <cellStyle name="Normal 5 7 8 3 4 3 2" xfId="44266" xr:uid="{00000000-0005-0000-0000-000017C30000}"/>
    <cellStyle name="Normal 5 7 8 3 4 4" xfId="38281" xr:uid="{00000000-0005-0000-0000-000018C30000}"/>
    <cellStyle name="Normal 5 7 8 3 5" xfId="25614" xr:uid="{00000000-0005-0000-0000-000019C30000}"/>
    <cellStyle name="Normal 5 7 8 3 5 2" xfId="47231" xr:uid="{00000000-0005-0000-0000-00001AC30000}"/>
    <cellStyle name="Normal 5 7 8 3 6" xfId="19647" xr:uid="{00000000-0005-0000-0000-00001BC30000}"/>
    <cellStyle name="Normal 5 7 8 3 6 2" xfId="41289" xr:uid="{00000000-0005-0000-0000-00001CC30000}"/>
    <cellStyle name="Normal 5 7 8 3 7" xfId="35275" xr:uid="{00000000-0005-0000-0000-00001DC30000}"/>
    <cellStyle name="Normal 5 7 8 4" xfId="13877" xr:uid="{00000000-0005-0000-0000-00001EC30000}"/>
    <cellStyle name="Normal 5 7 8 4 2" xfId="16963" xr:uid="{00000000-0005-0000-0000-00001FC30000}"/>
    <cellStyle name="Normal 5 7 8 4 2 2" xfId="28932" xr:uid="{00000000-0005-0000-0000-000020C30000}"/>
    <cellStyle name="Normal 5 7 8 4 2 2 2" xfId="50538" xr:uid="{00000000-0005-0000-0000-000021C30000}"/>
    <cellStyle name="Normal 5 7 8 4 2 3" xfId="22965" xr:uid="{00000000-0005-0000-0000-000022C30000}"/>
    <cellStyle name="Normal 5 7 8 4 2 3 2" xfId="44602" xr:uid="{00000000-0005-0000-0000-000023C30000}"/>
    <cellStyle name="Normal 5 7 8 4 2 4" xfId="38618" xr:uid="{00000000-0005-0000-0000-000024C30000}"/>
    <cellStyle name="Normal 5 7 8 4 3" xfId="25950" xr:uid="{00000000-0005-0000-0000-000025C30000}"/>
    <cellStyle name="Normal 5 7 8 4 3 2" xfId="47564" xr:uid="{00000000-0005-0000-0000-000026C30000}"/>
    <cellStyle name="Normal 5 7 8 4 4" xfId="19983" xr:uid="{00000000-0005-0000-0000-000027C30000}"/>
    <cellStyle name="Normal 5 7 8 4 4 2" xfId="41625" xr:uid="{00000000-0005-0000-0000-000028C30000}"/>
    <cellStyle name="Normal 5 7 8 4 5" xfId="35614" xr:uid="{00000000-0005-0000-0000-000029C30000}"/>
    <cellStyle name="Normal 5 7 8 5" xfId="14851" xr:uid="{00000000-0005-0000-0000-00002AC30000}"/>
    <cellStyle name="Normal 5 7 8 5 2" xfId="17936" xr:uid="{00000000-0005-0000-0000-00002BC30000}"/>
    <cellStyle name="Normal 5 7 8 5 2 2" xfId="29904" xr:uid="{00000000-0005-0000-0000-00002CC30000}"/>
    <cellStyle name="Normal 5 7 8 5 2 2 2" xfId="51510" xr:uid="{00000000-0005-0000-0000-00002DC30000}"/>
    <cellStyle name="Normal 5 7 8 5 2 3" xfId="23937" xr:uid="{00000000-0005-0000-0000-00002EC30000}"/>
    <cellStyle name="Normal 5 7 8 5 2 3 2" xfId="45574" xr:uid="{00000000-0005-0000-0000-00002FC30000}"/>
    <cellStyle name="Normal 5 7 8 5 2 4" xfId="39591" xr:uid="{00000000-0005-0000-0000-000030C30000}"/>
    <cellStyle name="Normal 5 7 8 5 3" xfId="26922" xr:uid="{00000000-0005-0000-0000-000031C30000}"/>
    <cellStyle name="Normal 5 7 8 5 3 2" xfId="48536" xr:uid="{00000000-0005-0000-0000-000032C30000}"/>
    <cellStyle name="Normal 5 7 8 5 4" xfId="20955" xr:uid="{00000000-0005-0000-0000-000033C30000}"/>
    <cellStyle name="Normal 5 7 8 5 4 2" xfId="42597" xr:uid="{00000000-0005-0000-0000-000034C30000}"/>
    <cellStyle name="Normal 5 7 8 5 5" xfId="36588" xr:uid="{00000000-0005-0000-0000-000035C30000}"/>
    <cellStyle name="Normal 5 7 8 6" xfId="15986" xr:uid="{00000000-0005-0000-0000-000036C30000}"/>
    <cellStyle name="Normal 5 7 8 6 2" xfId="27956" xr:uid="{00000000-0005-0000-0000-000037C30000}"/>
    <cellStyle name="Normal 5 7 8 6 2 2" xfId="49562" xr:uid="{00000000-0005-0000-0000-000038C30000}"/>
    <cellStyle name="Normal 5 7 8 6 3" xfId="21989" xr:uid="{00000000-0005-0000-0000-000039C30000}"/>
    <cellStyle name="Normal 5 7 8 6 3 2" xfId="43626" xr:uid="{00000000-0005-0000-0000-00003AC30000}"/>
    <cellStyle name="Normal 5 7 8 6 4" xfId="37641" xr:uid="{00000000-0005-0000-0000-00003BC30000}"/>
    <cellStyle name="Normal 5 7 8 7" xfId="24971" xr:uid="{00000000-0005-0000-0000-00003CC30000}"/>
    <cellStyle name="Normal 5 7 8 7 2" xfId="46588" xr:uid="{00000000-0005-0000-0000-00003DC30000}"/>
    <cellStyle name="Normal 5 7 8 8" xfId="19004" xr:uid="{00000000-0005-0000-0000-00003EC30000}"/>
    <cellStyle name="Normal 5 7 8 8 2" xfId="40646" xr:uid="{00000000-0005-0000-0000-00003FC30000}"/>
    <cellStyle name="Normal 5 7 8 9" xfId="32153" xr:uid="{00000000-0005-0000-0000-000040C30000}"/>
    <cellStyle name="Normal 5 8" xfId="2831" xr:uid="{00000000-0005-0000-0000-000041C30000}"/>
    <cellStyle name="Normal 5 8 2" xfId="5815" xr:uid="{00000000-0005-0000-0000-000042C30000}"/>
    <cellStyle name="Normal 5 8 3" xfId="6776" xr:uid="{00000000-0005-0000-0000-000043C30000}"/>
    <cellStyle name="Normal 5 8 4" xfId="6473" xr:uid="{00000000-0005-0000-0000-000044C30000}"/>
    <cellStyle name="Normal 5 8 5" xfId="7640" xr:uid="{00000000-0005-0000-0000-000045C30000}"/>
    <cellStyle name="Normal 5 8 6" xfId="8253" xr:uid="{00000000-0005-0000-0000-000046C30000}"/>
    <cellStyle name="Normal 5 8 7" xfId="7762" xr:uid="{00000000-0005-0000-0000-000047C30000}"/>
    <cellStyle name="Normal 5 8 8" xfId="10318" xr:uid="{00000000-0005-0000-0000-000048C30000}"/>
    <cellStyle name="Normal 5 8 8 2" xfId="13200" xr:uid="{00000000-0005-0000-0000-000049C30000}"/>
    <cellStyle name="Normal 5 8 8 2 2" xfId="14199" xr:uid="{00000000-0005-0000-0000-00004AC30000}"/>
    <cellStyle name="Normal 5 8 8 2 2 2" xfId="17284" xr:uid="{00000000-0005-0000-0000-00004BC30000}"/>
    <cellStyle name="Normal 5 8 8 2 2 2 2" xfId="29253" xr:uid="{00000000-0005-0000-0000-00004CC30000}"/>
    <cellStyle name="Normal 5 8 8 2 2 2 2 2" xfId="50859" xr:uid="{00000000-0005-0000-0000-00004DC30000}"/>
    <cellStyle name="Normal 5 8 8 2 2 2 3" xfId="23286" xr:uid="{00000000-0005-0000-0000-00004EC30000}"/>
    <cellStyle name="Normal 5 8 8 2 2 2 3 2" xfId="44923" xr:uid="{00000000-0005-0000-0000-00004FC30000}"/>
    <cellStyle name="Normal 5 8 8 2 2 2 4" xfId="38939" xr:uid="{00000000-0005-0000-0000-000050C30000}"/>
    <cellStyle name="Normal 5 8 8 2 2 3" xfId="26271" xr:uid="{00000000-0005-0000-0000-000051C30000}"/>
    <cellStyle name="Normal 5 8 8 2 2 3 2" xfId="47885" xr:uid="{00000000-0005-0000-0000-000052C30000}"/>
    <cellStyle name="Normal 5 8 8 2 2 4" xfId="20304" xr:uid="{00000000-0005-0000-0000-000053C30000}"/>
    <cellStyle name="Normal 5 8 8 2 2 4 2" xfId="41946" xr:uid="{00000000-0005-0000-0000-000054C30000}"/>
    <cellStyle name="Normal 5 8 8 2 2 5" xfId="35936" xr:uid="{00000000-0005-0000-0000-000055C30000}"/>
    <cellStyle name="Normal 5 8 8 2 3" xfId="15173" xr:uid="{00000000-0005-0000-0000-000056C30000}"/>
    <cellStyle name="Normal 5 8 8 2 3 2" xfId="18258" xr:uid="{00000000-0005-0000-0000-000057C30000}"/>
    <cellStyle name="Normal 5 8 8 2 3 2 2" xfId="30225" xr:uid="{00000000-0005-0000-0000-000058C30000}"/>
    <cellStyle name="Normal 5 8 8 2 3 2 2 2" xfId="51831" xr:uid="{00000000-0005-0000-0000-000059C30000}"/>
    <cellStyle name="Normal 5 8 8 2 3 2 3" xfId="24258" xr:uid="{00000000-0005-0000-0000-00005AC30000}"/>
    <cellStyle name="Normal 5 8 8 2 3 2 3 2" xfId="45895" xr:uid="{00000000-0005-0000-0000-00005BC30000}"/>
    <cellStyle name="Normal 5 8 8 2 3 2 4" xfId="39913" xr:uid="{00000000-0005-0000-0000-00005CC30000}"/>
    <cellStyle name="Normal 5 8 8 2 3 3" xfId="27243" xr:uid="{00000000-0005-0000-0000-00005DC30000}"/>
    <cellStyle name="Normal 5 8 8 2 3 3 2" xfId="48857" xr:uid="{00000000-0005-0000-0000-00005EC30000}"/>
    <cellStyle name="Normal 5 8 8 2 3 4" xfId="21276" xr:uid="{00000000-0005-0000-0000-00005FC30000}"/>
    <cellStyle name="Normal 5 8 8 2 3 4 2" xfId="42918" xr:uid="{00000000-0005-0000-0000-000060C30000}"/>
    <cellStyle name="Normal 5 8 8 2 3 5" xfId="36910" xr:uid="{00000000-0005-0000-0000-000061C30000}"/>
    <cellStyle name="Normal 5 8 8 2 4" xfId="16307" xr:uid="{00000000-0005-0000-0000-000062C30000}"/>
    <cellStyle name="Normal 5 8 8 2 4 2" xfId="28277" xr:uid="{00000000-0005-0000-0000-000063C30000}"/>
    <cellStyle name="Normal 5 8 8 2 4 2 2" xfId="49883" xr:uid="{00000000-0005-0000-0000-000064C30000}"/>
    <cellStyle name="Normal 5 8 8 2 4 3" xfId="22310" xr:uid="{00000000-0005-0000-0000-000065C30000}"/>
    <cellStyle name="Normal 5 8 8 2 4 3 2" xfId="43947" xr:uid="{00000000-0005-0000-0000-000066C30000}"/>
    <cellStyle name="Normal 5 8 8 2 4 4" xfId="37962" xr:uid="{00000000-0005-0000-0000-000067C30000}"/>
    <cellStyle name="Normal 5 8 8 2 5" xfId="25295" xr:uid="{00000000-0005-0000-0000-000068C30000}"/>
    <cellStyle name="Normal 5 8 8 2 5 2" xfId="46912" xr:uid="{00000000-0005-0000-0000-000069C30000}"/>
    <cellStyle name="Normal 5 8 8 2 6" xfId="19328" xr:uid="{00000000-0005-0000-0000-00006AC30000}"/>
    <cellStyle name="Normal 5 8 8 2 6 2" xfId="40970" xr:uid="{00000000-0005-0000-0000-00006BC30000}"/>
    <cellStyle name="Normal 5 8 8 2 7" xfId="34956" xr:uid="{00000000-0005-0000-0000-00006CC30000}"/>
    <cellStyle name="Normal 5 8 8 3" xfId="13520" xr:uid="{00000000-0005-0000-0000-00006DC30000}"/>
    <cellStyle name="Normal 5 8 8 3 2" xfId="14519" xr:uid="{00000000-0005-0000-0000-00006EC30000}"/>
    <cellStyle name="Normal 5 8 8 3 2 2" xfId="17604" xr:uid="{00000000-0005-0000-0000-00006FC30000}"/>
    <cellStyle name="Normal 5 8 8 3 2 2 2" xfId="29573" xr:uid="{00000000-0005-0000-0000-000070C30000}"/>
    <cellStyle name="Normal 5 8 8 3 2 2 2 2" xfId="51179" xr:uid="{00000000-0005-0000-0000-000071C30000}"/>
    <cellStyle name="Normal 5 8 8 3 2 2 3" xfId="23606" xr:uid="{00000000-0005-0000-0000-000072C30000}"/>
    <cellStyle name="Normal 5 8 8 3 2 2 3 2" xfId="45243" xr:uid="{00000000-0005-0000-0000-000073C30000}"/>
    <cellStyle name="Normal 5 8 8 3 2 2 4" xfId="39259" xr:uid="{00000000-0005-0000-0000-000074C30000}"/>
    <cellStyle name="Normal 5 8 8 3 2 3" xfId="26591" xr:uid="{00000000-0005-0000-0000-000075C30000}"/>
    <cellStyle name="Normal 5 8 8 3 2 3 2" xfId="48205" xr:uid="{00000000-0005-0000-0000-000076C30000}"/>
    <cellStyle name="Normal 5 8 8 3 2 4" xfId="20624" xr:uid="{00000000-0005-0000-0000-000077C30000}"/>
    <cellStyle name="Normal 5 8 8 3 2 4 2" xfId="42266" xr:uid="{00000000-0005-0000-0000-000078C30000}"/>
    <cellStyle name="Normal 5 8 8 3 2 5" xfId="36256" xr:uid="{00000000-0005-0000-0000-000079C30000}"/>
    <cellStyle name="Normal 5 8 8 3 3" xfId="15493" xr:uid="{00000000-0005-0000-0000-00007AC30000}"/>
    <cellStyle name="Normal 5 8 8 3 3 2" xfId="18578" xr:uid="{00000000-0005-0000-0000-00007BC30000}"/>
    <cellStyle name="Normal 5 8 8 3 3 2 2" xfId="30545" xr:uid="{00000000-0005-0000-0000-00007CC30000}"/>
    <cellStyle name="Normal 5 8 8 3 3 2 2 2" xfId="52151" xr:uid="{00000000-0005-0000-0000-00007DC30000}"/>
    <cellStyle name="Normal 5 8 8 3 3 2 3" xfId="24578" xr:uid="{00000000-0005-0000-0000-00007EC30000}"/>
    <cellStyle name="Normal 5 8 8 3 3 2 3 2" xfId="46215" xr:uid="{00000000-0005-0000-0000-00007FC30000}"/>
    <cellStyle name="Normal 5 8 8 3 3 2 4" xfId="40233" xr:uid="{00000000-0005-0000-0000-000080C30000}"/>
    <cellStyle name="Normal 5 8 8 3 3 3" xfId="27563" xr:uid="{00000000-0005-0000-0000-000081C30000}"/>
    <cellStyle name="Normal 5 8 8 3 3 3 2" xfId="49177" xr:uid="{00000000-0005-0000-0000-000082C30000}"/>
    <cellStyle name="Normal 5 8 8 3 3 4" xfId="21596" xr:uid="{00000000-0005-0000-0000-000083C30000}"/>
    <cellStyle name="Normal 5 8 8 3 3 4 2" xfId="43238" xr:uid="{00000000-0005-0000-0000-000084C30000}"/>
    <cellStyle name="Normal 5 8 8 3 3 5" xfId="37230" xr:uid="{00000000-0005-0000-0000-000085C30000}"/>
    <cellStyle name="Normal 5 8 8 3 4" xfId="16627" xr:uid="{00000000-0005-0000-0000-000086C30000}"/>
    <cellStyle name="Normal 5 8 8 3 4 2" xfId="28597" xr:uid="{00000000-0005-0000-0000-000087C30000}"/>
    <cellStyle name="Normal 5 8 8 3 4 2 2" xfId="50203" xr:uid="{00000000-0005-0000-0000-000088C30000}"/>
    <cellStyle name="Normal 5 8 8 3 4 3" xfId="22630" xr:uid="{00000000-0005-0000-0000-000089C30000}"/>
    <cellStyle name="Normal 5 8 8 3 4 3 2" xfId="44267" xr:uid="{00000000-0005-0000-0000-00008AC30000}"/>
    <cellStyle name="Normal 5 8 8 3 4 4" xfId="38282" xr:uid="{00000000-0005-0000-0000-00008BC30000}"/>
    <cellStyle name="Normal 5 8 8 3 5" xfId="25615" xr:uid="{00000000-0005-0000-0000-00008CC30000}"/>
    <cellStyle name="Normal 5 8 8 3 5 2" xfId="47232" xr:uid="{00000000-0005-0000-0000-00008DC30000}"/>
    <cellStyle name="Normal 5 8 8 3 6" xfId="19648" xr:uid="{00000000-0005-0000-0000-00008EC30000}"/>
    <cellStyle name="Normal 5 8 8 3 6 2" xfId="41290" xr:uid="{00000000-0005-0000-0000-00008FC30000}"/>
    <cellStyle name="Normal 5 8 8 3 7" xfId="35276" xr:uid="{00000000-0005-0000-0000-000090C30000}"/>
    <cellStyle name="Normal 5 8 8 4" xfId="13878" xr:uid="{00000000-0005-0000-0000-000091C30000}"/>
    <cellStyle name="Normal 5 8 8 4 2" xfId="16964" xr:uid="{00000000-0005-0000-0000-000092C30000}"/>
    <cellStyle name="Normal 5 8 8 4 2 2" xfId="28933" xr:uid="{00000000-0005-0000-0000-000093C30000}"/>
    <cellStyle name="Normal 5 8 8 4 2 2 2" xfId="50539" xr:uid="{00000000-0005-0000-0000-000094C30000}"/>
    <cellStyle name="Normal 5 8 8 4 2 3" xfId="22966" xr:uid="{00000000-0005-0000-0000-000095C30000}"/>
    <cellStyle name="Normal 5 8 8 4 2 3 2" xfId="44603" xr:uid="{00000000-0005-0000-0000-000096C30000}"/>
    <cellStyle name="Normal 5 8 8 4 2 4" xfId="38619" xr:uid="{00000000-0005-0000-0000-000097C30000}"/>
    <cellStyle name="Normal 5 8 8 4 3" xfId="25951" xr:uid="{00000000-0005-0000-0000-000098C30000}"/>
    <cellStyle name="Normal 5 8 8 4 3 2" xfId="47565" xr:uid="{00000000-0005-0000-0000-000099C30000}"/>
    <cellStyle name="Normal 5 8 8 4 4" xfId="19984" xr:uid="{00000000-0005-0000-0000-00009AC30000}"/>
    <cellStyle name="Normal 5 8 8 4 4 2" xfId="41626" xr:uid="{00000000-0005-0000-0000-00009BC30000}"/>
    <cellStyle name="Normal 5 8 8 4 5" xfId="35615" xr:uid="{00000000-0005-0000-0000-00009CC30000}"/>
    <cellStyle name="Normal 5 8 8 5" xfId="14852" xr:uid="{00000000-0005-0000-0000-00009DC30000}"/>
    <cellStyle name="Normal 5 8 8 5 2" xfId="17937" xr:uid="{00000000-0005-0000-0000-00009EC30000}"/>
    <cellStyle name="Normal 5 8 8 5 2 2" xfId="29905" xr:uid="{00000000-0005-0000-0000-00009FC30000}"/>
    <cellStyle name="Normal 5 8 8 5 2 2 2" xfId="51511" xr:uid="{00000000-0005-0000-0000-0000A0C30000}"/>
    <cellStyle name="Normal 5 8 8 5 2 3" xfId="23938" xr:uid="{00000000-0005-0000-0000-0000A1C30000}"/>
    <cellStyle name="Normal 5 8 8 5 2 3 2" xfId="45575" xr:uid="{00000000-0005-0000-0000-0000A2C30000}"/>
    <cellStyle name="Normal 5 8 8 5 2 4" xfId="39592" xr:uid="{00000000-0005-0000-0000-0000A3C30000}"/>
    <cellStyle name="Normal 5 8 8 5 3" xfId="26923" xr:uid="{00000000-0005-0000-0000-0000A4C30000}"/>
    <cellStyle name="Normal 5 8 8 5 3 2" xfId="48537" xr:uid="{00000000-0005-0000-0000-0000A5C30000}"/>
    <cellStyle name="Normal 5 8 8 5 4" xfId="20956" xr:uid="{00000000-0005-0000-0000-0000A6C30000}"/>
    <cellStyle name="Normal 5 8 8 5 4 2" xfId="42598" xr:uid="{00000000-0005-0000-0000-0000A7C30000}"/>
    <cellStyle name="Normal 5 8 8 5 5" xfId="36589" xr:uid="{00000000-0005-0000-0000-0000A8C30000}"/>
    <cellStyle name="Normal 5 8 8 6" xfId="15987" xr:uid="{00000000-0005-0000-0000-0000A9C30000}"/>
    <cellStyle name="Normal 5 8 8 6 2" xfId="27957" xr:uid="{00000000-0005-0000-0000-0000AAC30000}"/>
    <cellStyle name="Normal 5 8 8 6 2 2" xfId="49563" xr:uid="{00000000-0005-0000-0000-0000ABC30000}"/>
    <cellStyle name="Normal 5 8 8 6 3" xfId="21990" xr:uid="{00000000-0005-0000-0000-0000ACC30000}"/>
    <cellStyle name="Normal 5 8 8 6 3 2" xfId="43627" xr:uid="{00000000-0005-0000-0000-0000ADC30000}"/>
    <cellStyle name="Normal 5 8 8 6 4" xfId="37642" xr:uid="{00000000-0005-0000-0000-0000AEC30000}"/>
    <cellStyle name="Normal 5 8 8 7" xfId="24972" xr:uid="{00000000-0005-0000-0000-0000AFC30000}"/>
    <cellStyle name="Normal 5 8 8 7 2" xfId="46589" xr:uid="{00000000-0005-0000-0000-0000B0C30000}"/>
    <cellStyle name="Normal 5 8 8 8" xfId="19005" xr:uid="{00000000-0005-0000-0000-0000B1C30000}"/>
    <cellStyle name="Normal 5 8 8 8 2" xfId="40647" xr:uid="{00000000-0005-0000-0000-0000B2C30000}"/>
    <cellStyle name="Normal 5 8 8 9" xfId="32154" xr:uid="{00000000-0005-0000-0000-0000B3C30000}"/>
    <cellStyle name="Normal 5 9" xfId="5816" xr:uid="{00000000-0005-0000-0000-0000B4C30000}"/>
    <cellStyle name="Normal 5 9 2" xfId="10319" xr:uid="{00000000-0005-0000-0000-0000B5C30000}"/>
    <cellStyle name="Normal 5 9 2 2" xfId="13201" xr:uid="{00000000-0005-0000-0000-0000B6C30000}"/>
    <cellStyle name="Normal 5 9 2 2 2" xfId="14200" xr:uid="{00000000-0005-0000-0000-0000B7C30000}"/>
    <cellStyle name="Normal 5 9 2 2 2 2" xfId="17285" xr:uid="{00000000-0005-0000-0000-0000B8C30000}"/>
    <cellStyle name="Normal 5 9 2 2 2 2 2" xfId="29254" xr:uid="{00000000-0005-0000-0000-0000B9C30000}"/>
    <cellStyle name="Normal 5 9 2 2 2 2 2 2" xfId="50860" xr:uid="{00000000-0005-0000-0000-0000BAC30000}"/>
    <cellStyle name="Normal 5 9 2 2 2 2 3" xfId="23287" xr:uid="{00000000-0005-0000-0000-0000BBC30000}"/>
    <cellStyle name="Normal 5 9 2 2 2 2 3 2" xfId="44924" xr:uid="{00000000-0005-0000-0000-0000BCC30000}"/>
    <cellStyle name="Normal 5 9 2 2 2 2 4" xfId="38940" xr:uid="{00000000-0005-0000-0000-0000BDC30000}"/>
    <cellStyle name="Normal 5 9 2 2 2 3" xfId="26272" xr:uid="{00000000-0005-0000-0000-0000BEC30000}"/>
    <cellStyle name="Normal 5 9 2 2 2 3 2" xfId="47886" xr:uid="{00000000-0005-0000-0000-0000BFC30000}"/>
    <cellStyle name="Normal 5 9 2 2 2 4" xfId="20305" xr:uid="{00000000-0005-0000-0000-0000C0C30000}"/>
    <cellStyle name="Normal 5 9 2 2 2 4 2" xfId="41947" xr:uid="{00000000-0005-0000-0000-0000C1C30000}"/>
    <cellStyle name="Normal 5 9 2 2 2 5" xfId="35937" xr:uid="{00000000-0005-0000-0000-0000C2C30000}"/>
    <cellStyle name="Normal 5 9 2 2 3" xfId="15174" xr:uid="{00000000-0005-0000-0000-0000C3C30000}"/>
    <cellStyle name="Normal 5 9 2 2 3 2" xfId="18259" xr:uid="{00000000-0005-0000-0000-0000C4C30000}"/>
    <cellStyle name="Normal 5 9 2 2 3 2 2" xfId="30226" xr:uid="{00000000-0005-0000-0000-0000C5C30000}"/>
    <cellStyle name="Normal 5 9 2 2 3 2 2 2" xfId="51832" xr:uid="{00000000-0005-0000-0000-0000C6C30000}"/>
    <cellStyle name="Normal 5 9 2 2 3 2 3" xfId="24259" xr:uid="{00000000-0005-0000-0000-0000C7C30000}"/>
    <cellStyle name="Normal 5 9 2 2 3 2 3 2" xfId="45896" xr:uid="{00000000-0005-0000-0000-0000C8C30000}"/>
    <cellStyle name="Normal 5 9 2 2 3 2 4" xfId="39914" xr:uid="{00000000-0005-0000-0000-0000C9C30000}"/>
    <cellStyle name="Normal 5 9 2 2 3 3" xfId="27244" xr:uid="{00000000-0005-0000-0000-0000CAC30000}"/>
    <cellStyle name="Normal 5 9 2 2 3 3 2" xfId="48858" xr:uid="{00000000-0005-0000-0000-0000CBC30000}"/>
    <cellStyle name="Normal 5 9 2 2 3 4" xfId="21277" xr:uid="{00000000-0005-0000-0000-0000CCC30000}"/>
    <cellStyle name="Normal 5 9 2 2 3 4 2" xfId="42919" xr:uid="{00000000-0005-0000-0000-0000CDC30000}"/>
    <cellStyle name="Normal 5 9 2 2 3 5" xfId="36911" xr:uid="{00000000-0005-0000-0000-0000CEC30000}"/>
    <cellStyle name="Normal 5 9 2 2 4" xfId="16308" xr:uid="{00000000-0005-0000-0000-0000CFC30000}"/>
    <cellStyle name="Normal 5 9 2 2 4 2" xfId="28278" xr:uid="{00000000-0005-0000-0000-0000D0C30000}"/>
    <cellStyle name="Normal 5 9 2 2 4 2 2" xfId="49884" xr:uid="{00000000-0005-0000-0000-0000D1C30000}"/>
    <cellStyle name="Normal 5 9 2 2 4 3" xfId="22311" xr:uid="{00000000-0005-0000-0000-0000D2C30000}"/>
    <cellStyle name="Normal 5 9 2 2 4 3 2" xfId="43948" xr:uid="{00000000-0005-0000-0000-0000D3C30000}"/>
    <cellStyle name="Normal 5 9 2 2 4 4" xfId="37963" xr:uid="{00000000-0005-0000-0000-0000D4C30000}"/>
    <cellStyle name="Normal 5 9 2 2 5" xfId="25296" xr:uid="{00000000-0005-0000-0000-0000D5C30000}"/>
    <cellStyle name="Normal 5 9 2 2 5 2" xfId="46913" xr:uid="{00000000-0005-0000-0000-0000D6C30000}"/>
    <cellStyle name="Normal 5 9 2 2 6" xfId="19329" xr:uid="{00000000-0005-0000-0000-0000D7C30000}"/>
    <cellStyle name="Normal 5 9 2 2 6 2" xfId="40971" xr:uid="{00000000-0005-0000-0000-0000D8C30000}"/>
    <cellStyle name="Normal 5 9 2 2 7" xfId="34957" xr:uid="{00000000-0005-0000-0000-0000D9C30000}"/>
    <cellStyle name="Normal 5 9 2 3" xfId="13521" xr:uid="{00000000-0005-0000-0000-0000DAC30000}"/>
    <cellStyle name="Normal 5 9 2 3 2" xfId="14520" xr:uid="{00000000-0005-0000-0000-0000DBC30000}"/>
    <cellStyle name="Normal 5 9 2 3 2 2" xfId="17605" xr:uid="{00000000-0005-0000-0000-0000DCC30000}"/>
    <cellStyle name="Normal 5 9 2 3 2 2 2" xfId="29574" xr:uid="{00000000-0005-0000-0000-0000DDC30000}"/>
    <cellStyle name="Normal 5 9 2 3 2 2 2 2" xfId="51180" xr:uid="{00000000-0005-0000-0000-0000DEC30000}"/>
    <cellStyle name="Normal 5 9 2 3 2 2 3" xfId="23607" xr:uid="{00000000-0005-0000-0000-0000DFC30000}"/>
    <cellStyle name="Normal 5 9 2 3 2 2 3 2" xfId="45244" xr:uid="{00000000-0005-0000-0000-0000E0C30000}"/>
    <cellStyle name="Normal 5 9 2 3 2 2 4" xfId="39260" xr:uid="{00000000-0005-0000-0000-0000E1C30000}"/>
    <cellStyle name="Normal 5 9 2 3 2 3" xfId="26592" xr:uid="{00000000-0005-0000-0000-0000E2C30000}"/>
    <cellStyle name="Normal 5 9 2 3 2 3 2" xfId="48206" xr:uid="{00000000-0005-0000-0000-0000E3C30000}"/>
    <cellStyle name="Normal 5 9 2 3 2 4" xfId="20625" xr:uid="{00000000-0005-0000-0000-0000E4C30000}"/>
    <cellStyle name="Normal 5 9 2 3 2 4 2" xfId="42267" xr:uid="{00000000-0005-0000-0000-0000E5C30000}"/>
    <cellStyle name="Normal 5 9 2 3 2 5" xfId="36257" xr:uid="{00000000-0005-0000-0000-0000E6C30000}"/>
    <cellStyle name="Normal 5 9 2 3 3" xfId="15494" xr:uid="{00000000-0005-0000-0000-0000E7C30000}"/>
    <cellStyle name="Normal 5 9 2 3 3 2" xfId="18579" xr:uid="{00000000-0005-0000-0000-0000E8C30000}"/>
    <cellStyle name="Normal 5 9 2 3 3 2 2" xfId="30546" xr:uid="{00000000-0005-0000-0000-0000E9C30000}"/>
    <cellStyle name="Normal 5 9 2 3 3 2 2 2" xfId="52152" xr:uid="{00000000-0005-0000-0000-0000EAC30000}"/>
    <cellStyle name="Normal 5 9 2 3 3 2 3" xfId="24579" xr:uid="{00000000-0005-0000-0000-0000EBC30000}"/>
    <cellStyle name="Normal 5 9 2 3 3 2 3 2" xfId="46216" xr:uid="{00000000-0005-0000-0000-0000ECC30000}"/>
    <cellStyle name="Normal 5 9 2 3 3 2 4" xfId="40234" xr:uid="{00000000-0005-0000-0000-0000EDC30000}"/>
    <cellStyle name="Normal 5 9 2 3 3 3" xfId="27564" xr:uid="{00000000-0005-0000-0000-0000EEC30000}"/>
    <cellStyle name="Normal 5 9 2 3 3 3 2" xfId="49178" xr:uid="{00000000-0005-0000-0000-0000EFC30000}"/>
    <cellStyle name="Normal 5 9 2 3 3 4" xfId="21597" xr:uid="{00000000-0005-0000-0000-0000F0C30000}"/>
    <cellStyle name="Normal 5 9 2 3 3 4 2" xfId="43239" xr:uid="{00000000-0005-0000-0000-0000F1C30000}"/>
    <cellStyle name="Normal 5 9 2 3 3 5" xfId="37231" xr:uid="{00000000-0005-0000-0000-0000F2C30000}"/>
    <cellStyle name="Normal 5 9 2 3 4" xfId="16628" xr:uid="{00000000-0005-0000-0000-0000F3C30000}"/>
    <cellStyle name="Normal 5 9 2 3 4 2" xfId="28598" xr:uid="{00000000-0005-0000-0000-0000F4C30000}"/>
    <cellStyle name="Normal 5 9 2 3 4 2 2" xfId="50204" xr:uid="{00000000-0005-0000-0000-0000F5C30000}"/>
    <cellStyle name="Normal 5 9 2 3 4 3" xfId="22631" xr:uid="{00000000-0005-0000-0000-0000F6C30000}"/>
    <cellStyle name="Normal 5 9 2 3 4 3 2" xfId="44268" xr:uid="{00000000-0005-0000-0000-0000F7C30000}"/>
    <cellStyle name="Normal 5 9 2 3 4 4" xfId="38283" xr:uid="{00000000-0005-0000-0000-0000F8C30000}"/>
    <cellStyle name="Normal 5 9 2 3 5" xfId="25616" xr:uid="{00000000-0005-0000-0000-0000F9C30000}"/>
    <cellStyle name="Normal 5 9 2 3 5 2" xfId="47233" xr:uid="{00000000-0005-0000-0000-0000FAC30000}"/>
    <cellStyle name="Normal 5 9 2 3 6" xfId="19649" xr:uid="{00000000-0005-0000-0000-0000FBC30000}"/>
    <cellStyle name="Normal 5 9 2 3 6 2" xfId="41291" xr:uid="{00000000-0005-0000-0000-0000FCC30000}"/>
    <cellStyle name="Normal 5 9 2 3 7" xfId="35277" xr:uid="{00000000-0005-0000-0000-0000FDC30000}"/>
    <cellStyle name="Normal 5 9 2 4" xfId="13879" xr:uid="{00000000-0005-0000-0000-0000FEC30000}"/>
    <cellStyle name="Normal 5 9 2 4 2" xfId="16965" xr:uid="{00000000-0005-0000-0000-0000FFC30000}"/>
    <cellStyle name="Normal 5 9 2 4 2 2" xfId="28934" xr:uid="{00000000-0005-0000-0000-000000C40000}"/>
    <cellStyle name="Normal 5 9 2 4 2 2 2" xfId="50540" xr:uid="{00000000-0005-0000-0000-000001C40000}"/>
    <cellStyle name="Normal 5 9 2 4 2 3" xfId="22967" xr:uid="{00000000-0005-0000-0000-000002C40000}"/>
    <cellStyle name="Normal 5 9 2 4 2 3 2" xfId="44604" xr:uid="{00000000-0005-0000-0000-000003C40000}"/>
    <cellStyle name="Normal 5 9 2 4 2 4" xfId="38620" xr:uid="{00000000-0005-0000-0000-000004C40000}"/>
    <cellStyle name="Normal 5 9 2 4 3" xfId="25952" xr:uid="{00000000-0005-0000-0000-000005C40000}"/>
    <cellStyle name="Normal 5 9 2 4 3 2" xfId="47566" xr:uid="{00000000-0005-0000-0000-000006C40000}"/>
    <cellStyle name="Normal 5 9 2 4 4" xfId="19985" xr:uid="{00000000-0005-0000-0000-000007C40000}"/>
    <cellStyle name="Normal 5 9 2 4 4 2" xfId="41627" xr:uid="{00000000-0005-0000-0000-000008C40000}"/>
    <cellStyle name="Normal 5 9 2 4 5" xfId="35616" xr:uid="{00000000-0005-0000-0000-000009C40000}"/>
    <cellStyle name="Normal 5 9 2 5" xfId="14853" xr:uid="{00000000-0005-0000-0000-00000AC40000}"/>
    <cellStyle name="Normal 5 9 2 5 2" xfId="17938" xr:uid="{00000000-0005-0000-0000-00000BC40000}"/>
    <cellStyle name="Normal 5 9 2 5 2 2" xfId="29906" xr:uid="{00000000-0005-0000-0000-00000CC40000}"/>
    <cellStyle name="Normal 5 9 2 5 2 2 2" xfId="51512" xr:uid="{00000000-0005-0000-0000-00000DC40000}"/>
    <cellStyle name="Normal 5 9 2 5 2 3" xfId="23939" xr:uid="{00000000-0005-0000-0000-00000EC40000}"/>
    <cellStyle name="Normal 5 9 2 5 2 3 2" xfId="45576" xr:uid="{00000000-0005-0000-0000-00000FC40000}"/>
    <cellStyle name="Normal 5 9 2 5 2 4" xfId="39593" xr:uid="{00000000-0005-0000-0000-000010C40000}"/>
    <cellStyle name="Normal 5 9 2 5 3" xfId="26924" xr:uid="{00000000-0005-0000-0000-000011C40000}"/>
    <cellStyle name="Normal 5 9 2 5 3 2" xfId="48538" xr:uid="{00000000-0005-0000-0000-000012C40000}"/>
    <cellStyle name="Normal 5 9 2 5 4" xfId="20957" xr:uid="{00000000-0005-0000-0000-000013C40000}"/>
    <cellStyle name="Normal 5 9 2 5 4 2" xfId="42599" xr:uid="{00000000-0005-0000-0000-000014C40000}"/>
    <cellStyle name="Normal 5 9 2 5 5" xfId="36590" xr:uid="{00000000-0005-0000-0000-000015C40000}"/>
    <cellStyle name="Normal 5 9 2 6" xfId="15988" xr:uid="{00000000-0005-0000-0000-000016C40000}"/>
    <cellStyle name="Normal 5 9 2 6 2" xfId="27958" xr:uid="{00000000-0005-0000-0000-000017C40000}"/>
    <cellStyle name="Normal 5 9 2 6 2 2" xfId="49564" xr:uid="{00000000-0005-0000-0000-000018C40000}"/>
    <cellStyle name="Normal 5 9 2 6 3" xfId="21991" xr:uid="{00000000-0005-0000-0000-000019C40000}"/>
    <cellStyle name="Normal 5 9 2 6 3 2" xfId="43628" xr:uid="{00000000-0005-0000-0000-00001AC40000}"/>
    <cellStyle name="Normal 5 9 2 6 4" xfId="37643" xr:uid="{00000000-0005-0000-0000-00001BC40000}"/>
    <cellStyle name="Normal 5 9 2 7" xfId="24973" xr:uid="{00000000-0005-0000-0000-00001CC40000}"/>
    <cellStyle name="Normal 5 9 2 7 2" xfId="46590" xr:uid="{00000000-0005-0000-0000-00001DC40000}"/>
    <cellStyle name="Normal 5 9 2 8" xfId="19006" xr:uid="{00000000-0005-0000-0000-00001EC40000}"/>
    <cellStyle name="Normal 5 9 2 8 2" xfId="40648" xr:uid="{00000000-0005-0000-0000-00001FC40000}"/>
    <cellStyle name="Normal 5 9 2 9" xfId="32155" xr:uid="{00000000-0005-0000-0000-000020C40000}"/>
    <cellStyle name="Normal 50" xfId="2832" xr:uid="{00000000-0005-0000-0000-000021C40000}"/>
    <cellStyle name="Normal 50 2" xfId="5817" xr:uid="{00000000-0005-0000-0000-000022C40000}"/>
    <cellStyle name="Normal 50 2 2" xfId="10321" xr:uid="{00000000-0005-0000-0000-000023C40000}"/>
    <cellStyle name="Normal 50 3" xfId="6778" xr:uid="{00000000-0005-0000-0000-000024C40000}"/>
    <cellStyle name="Normal 50 4" xfId="6472" xr:uid="{00000000-0005-0000-0000-000025C40000}"/>
    <cellStyle name="Normal 50 5" xfId="8254" xr:uid="{00000000-0005-0000-0000-000026C40000}"/>
    <cellStyle name="Normal 50 6" xfId="7760" xr:uid="{00000000-0005-0000-0000-000027C40000}"/>
    <cellStyle name="Normal 50 7" xfId="10320" xr:uid="{00000000-0005-0000-0000-000028C40000}"/>
    <cellStyle name="Normal 51" xfId="2833" xr:uid="{00000000-0005-0000-0000-000029C40000}"/>
    <cellStyle name="Normal 51 2" xfId="5818" xr:uid="{00000000-0005-0000-0000-00002AC40000}"/>
    <cellStyle name="Normal 51 2 2" xfId="10323" xr:uid="{00000000-0005-0000-0000-00002BC40000}"/>
    <cellStyle name="Normal 51 3" xfId="6779" xr:uid="{00000000-0005-0000-0000-00002CC40000}"/>
    <cellStyle name="Normal 51 4" xfId="6471" xr:uid="{00000000-0005-0000-0000-00002DC40000}"/>
    <cellStyle name="Normal 51 5" xfId="8255" xr:uid="{00000000-0005-0000-0000-00002EC40000}"/>
    <cellStyle name="Normal 51 6" xfId="7759" xr:uid="{00000000-0005-0000-0000-00002FC40000}"/>
    <cellStyle name="Normal 51 7" xfId="10322" xr:uid="{00000000-0005-0000-0000-000030C40000}"/>
    <cellStyle name="Normal 52" xfId="2834" xr:uid="{00000000-0005-0000-0000-000031C40000}"/>
    <cellStyle name="Normal 52 2" xfId="10325" xr:uid="{00000000-0005-0000-0000-000032C40000}"/>
    <cellStyle name="Normal 52 3" xfId="10324" xr:uid="{00000000-0005-0000-0000-000033C40000}"/>
    <cellStyle name="Normal 53" xfId="2835" xr:uid="{00000000-0005-0000-0000-000034C40000}"/>
    <cellStyle name="Normal 53 2" xfId="5819" xr:uid="{00000000-0005-0000-0000-000035C40000}"/>
    <cellStyle name="Normal 53 2 2" xfId="10327" xr:uid="{00000000-0005-0000-0000-000036C40000}"/>
    <cellStyle name="Normal 53 3" xfId="6780" xr:uid="{00000000-0005-0000-0000-000037C40000}"/>
    <cellStyle name="Normal 53 4" xfId="6470" xr:uid="{00000000-0005-0000-0000-000038C40000}"/>
    <cellStyle name="Normal 53 5" xfId="8256" xr:uid="{00000000-0005-0000-0000-000039C40000}"/>
    <cellStyle name="Normal 53 6" xfId="7746" xr:uid="{00000000-0005-0000-0000-00003AC40000}"/>
    <cellStyle name="Normal 53 7" xfId="10326" xr:uid="{00000000-0005-0000-0000-00003BC40000}"/>
    <cellStyle name="Normal 54" xfId="2836" xr:uid="{00000000-0005-0000-0000-00003CC40000}"/>
    <cellStyle name="Normal 54 10" xfId="7327" xr:uid="{00000000-0005-0000-0000-00003DC40000}"/>
    <cellStyle name="Normal 54 11" xfId="7328" xr:uid="{00000000-0005-0000-0000-00003EC40000}"/>
    <cellStyle name="Normal 54 12" xfId="7641" xr:uid="{00000000-0005-0000-0000-00003FC40000}"/>
    <cellStyle name="Normal 54 13" xfId="8257" xr:uid="{00000000-0005-0000-0000-000040C40000}"/>
    <cellStyle name="Normal 54 14" xfId="7745" xr:uid="{00000000-0005-0000-0000-000041C40000}"/>
    <cellStyle name="Normal 54 15" xfId="10328" xr:uid="{00000000-0005-0000-0000-000042C40000}"/>
    <cellStyle name="Normal 54 2" xfId="5820" xr:uid="{00000000-0005-0000-0000-000043C40000}"/>
    <cellStyle name="Normal 54 2 2" xfId="10329" xr:uid="{00000000-0005-0000-0000-000044C40000}"/>
    <cellStyle name="Normal 54 3" xfId="6781" xr:uid="{00000000-0005-0000-0000-000045C40000}"/>
    <cellStyle name="Normal 54 4" xfId="6469" xr:uid="{00000000-0005-0000-0000-000046C40000}"/>
    <cellStyle name="Normal 54 5" xfId="7329" xr:uid="{00000000-0005-0000-0000-000047C40000}"/>
    <cellStyle name="Normal 54 6" xfId="7330" xr:uid="{00000000-0005-0000-0000-000048C40000}"/>
    <cellStyle name="Normal 54 7" xfId="7331" xr:uid="{00000000-0005-0000-0000-000049C40000}"/>
    <cellStyle name="Normal 54 8" xfId="7332" xr:uid="{00000000-0005-0000-0000-00004AC40000}"/>
    <cellStyle name="Normal 54 9" xfId="7333" xr:uid="{00000000-0005-0000-0000-00004BC40000}"/>
    <cellStyle name="Normal 55" xfId="2837" xr:uid="{00000000-0005-0000-0000-00004CC40000}"/>
    <cellStyle name="Normal 55 10" xfId="7334" xr:uid="{00000000-0005-0000-0000-00004DC40000}"/>
    <cellStyle name="Normal 55 11" xfId="7335" xr:uid="{00000000-0005-0000-0000-00004EC40000}"/>
    <cellStyle name="Normal 55 12" xfId="7642" xr:uid="{00000000-0005-0000-0000-00004FC40000}"/>
    <cellStyle name="Normal 55 13" xfId="8258" xr:uid="{00000000-0005-0000-0000-000050C40000}"/>
    <cellStyle name="Normal 55 14" xfId="7744" xr:uid="{00000000-0005-0000-0000-000051C40000}"/>
    <cellStyle name="Normal 55 15" xfId="10330" xr:uid="{00000000-0005-0000-0000-000052C40000}"/>
    <cellStyle name="Normal 55 2" xfId="5821" xr:uid="{00000000-0005-0000-0000-000053C40000}"/>
    <cellStyle name="Normal 55 2 2" xfId="10331" xr:uid="{00000000-0005-0000-0000-000054C40000}"/>
    <cellStyle name="Normal 55 3" xfId="6782" xr:uid="{00000000-0005-0000-0000-000055C40000}"/>
    <cellStyle name="Normal 55 4" xfId="6468" xr:uid="{00000000-0005-0000-0000-000056C40000}"/>
    <cellStyle name="Normal 55 5" xfId="7336" xr:uid="{00000000-0005-0000-0000-000057C40000}"/>
    <cellStyle name="Normal 55 6" xfId="7337" xr:uid="{00000000-0005-0000-0000-000058C40000}"/>
    <cellStyle name="Normal 55 7" xfId="7338" xr:uid="{00000000-0005-0000-0000-000059C40000}"/>
    <cellStyle name="Normal 55 8" xfId="7339" xr:uid="{00000000-0005-0000-0000-00005AC40000}"/>
    <cellStyle name="Normal 55 9" xfId="7340" xr:uid="{00000000-0005-0000-0000-00005BC40000}"/>
    <cellStyle name="Normal 56" xfId="2838" xr:uid="{00000000-0005-0000-0000-00005CC40000}"/>
    <cellStyle name="Normal 56 2" xfId="10333" xr:uid="{00000000-0005-0000-0000-00005DC40000}"/>
    <cellStyle name="Normal 56 3" xfId="10332" xr:uid="{00000000-0005-0000-0000-00005EC40000}"/>
    <cellStyle name="Normal 57" xfId="2839" xr:uid="{00000000-0005-0000-0000-00005FC40000}"/>
    <cellStyle name="Normal 58" xfId="2840" xr:uid="{00000000-0005-0000-0000-000060C40000}"/>
    <cellStyle name="Normal 58 2" xfId="5822" xr:uid="{00000000-0005-0000-0000-000061C40000}"/>
    <cellStyle name="Normal 58 3" xfId="6783" xr:uid="{00000000-0005-0000-0000-000062C40000}"/>
    <cellStyle name="Normal 58 4" xfId="6467" xr:uid="{00000000-0005-0000-0000-000063C40000}"/>
    <cellStyle name="Normal 58 5" xfId="8259" xr:uid="{00000000-0005-0000-0000-000064C40000}"/>
    <cellStyle name="Normal 58 6" xfId="7743" xr:uid="{00000000-0005-0000-0000-000065C40000}"/>
    <cellStyle name="Normal 59" xfId="2841" xr:uid="{00000000-0005-0000-0000-000066C40000}"/>
    <cellStyle name="Normal 6" xfId="2842" xr:uid="{00000000-0005-0000-0000-000067C40000}"/>
    <cellStyle name="Normal 6 10" xfId="3988" xr:uid="{00000000-0005-0000-0000-000068C40000}"/>
    <cellStyle name="Normal 6 10 2" xfId="5823" xr:uid="{00000000-0005-0000-0000-000069C40000}"/>
    <cellStyle name="Normal 6 10 3" xfId="6784" xr:uid="{00000000-0005-0000-0000-00006AC40000}"/>
    <cellStyle name="Normal 6 10 4" xfId="6466" xr:uid="{00000000-0005-0000-0000-00006BC40000}"/>
    <cellStyle name="Normal 6 10 5" xfId="7643" xr:uid="{00000000-0005-0000-0000-00006CC40000}"/>
    <cellStyle name="Normal 6 10 6" xfId="8260" xr:uid="{00000000-0005-0000-0000-00006DC40000}"/>
    <cellStyle name="Normal 6 10 7" xfId="7742" xr:uid="{00000000-0005-0000-0000-00006EC40000}"/>
    <cellStyle name="Normal 6 11" xfId="5824" xr:uid="{00000000-0005-0000-0000-00006FC40000}"/>
    <cellStyle name="Normal 6 12" xfId="5825" xr:uid="{00000000-0005-0000-0000-000070C40000}"/>
    <cellStyle name="Normal 6 13" xfId="5826" xr:uid="{00000000-0005-0000-0000-000071C40000}"/>
    <cellStyle name="Normal 6 14" xfId="5827" xr:uid="{00000000-0005-0000-0000-000072C40000}"/>
    <cellStyle name="Normal 6 15" xfId="5828" xr:uid="{00000000-0005-0000-0000-000073C40000}"/>
    <cellStyle name="Normal 6 16" xfId="5829" xr:uid="{00000000-0005-0000-0000-000074C40000}"/>
    <cellStyle name="Normal 6 17" xfId="5830" xr:uid="{00000000-0005-0000-0000-000075C40000}"/>
    <cellStyle name="Normal 6 18" xfId="5831" xr:uid="{00000000-0005-0000-0000-000076C40000}"/>
    <cellStyle name="Normal 6 19" xfId="5832" xr:uid="{00000000-0005-0000-0000-000077C40000}"/>
    <cellStyle name="Normal 6 2" xfId="2843" xr:uid="{00000000-0005-0000-0000-000078C40000}"/>
    <cellStyle name="Normal 6 20" xfId="5833" xr:uid="{00000000-0005-0000-0000-000079C40000}"/>
    <cellStyle name="Normal 6 21" xfId="5834" xr:uid="{00000000-0005-0000-0000-00007AC40000}"/>
    <cellStyle name="Normal 6 22" xfId="5835" xr:uid="{00000000-0005-0000-0000-00007BC40000}"/>
    <cellStyle name="Normal 6 23" xfId="5836" xr:uid="{00000000-0005-0000-0000-00007CC40000}"/>
    <cellStyle name="Normal 6 24" xfId="5837" xr:uid="{00000000-0005-0000-0000-00007DC40000}"/>
    <cellStyle name="Normal 6 25" xfId="5838" xr:uid="{00000000-0005-0000-0000-00007EC40000}"/>
    <cellStyle name="Normal 6 26" xfId="5839" xr:uid="{00000000-0005-0000-0000-00007FC40000}"/>
    <cellStyle name="Normal 6 27" xfId="5840" xr:uid="{00000000-0005-0000-0000-000080C40000}"/>
    <cellStyle name="Normal 6 28" xfId="5841" xr:uid="{00000000-0005-0000-0000-000081C40000}"/>
    <cellStyle name="Normal 6 29" xfId="5842" xr:uid="{00000000-0005-0000-0000-000082C40000}"/>
    <cellStyle name="Normal 6 3" xfId="2844" xr:uid="{00000000-0005-0000-0000-000083C40000}"/>
    <cellStyle name="Normal 6 3 2" xfId="5843" xr:uid="{00000000-0005-0000-0000-000084C40000}"/>
    <cellStyle name="Normal 6 3 3" xfId="6785" xr:uid="{00000000-0005-0000-0000-000085C40000}"/>
    <cellStyle name="Normal 6 3 4" xfId="6465" xr:uid="{00000000-0005-0000-0000-000086C40000}"/>
    <cellStyle name="Normal 6 3 5" xfId="7644" xr:uid="{00000000-0005-0000-0000-000087C40000}"/>
    <cellStyle name="Normal 6 3 6" xfId="8262" xr:uid="{00000000-0005-0000-0000-000088C40000}"/>
    <cellStyle name="Normal 6 3 7" xfId="7741" xr:uid="{00000000-0005-0000-0000-000089C40000}"/>
    <cellStyle name="Normal 6 3 8" xfId="10334" xr:uid="{00000000-0005-0000-0000-00008AC40000}"/>
    <cellStyle name="Normal 6 30" xfId="5844" xr:uid="{00000000-0005-0000-0000-00008BC40000}"/>
    <cellStyle name="Normal 6 31" xfId="5845" xr:uid="{00000000-0005-0000-0000-00008CC40000}"/>
    <cellStyle name="Normal 6 32" xfId="5846" xr:uid="{00000000-0005-0000-0000-00008DC40000}"/>
    <cellStyle name="Normal 6 33" xfId="5847" xr:uid="{00000000-0005-0000-0000-00008EC40000}"/>
    <cellStyle name="Normal 6 34" xfId="5848" xr:uid="{00000000-0005-0000-0000-00008FC40000}"/>
    <cellStyle name="Normal 6 35" xfId="5849" xr:uid="{00000000-0005-0000-0000-000090C40000}"/>
    <cellStyle name="Normal 6 36" xfId="5850" xr:uid="{00000000-0005-0000-0000-000091C40000}"/>
    <cellStyle name="Normal 6 37" xfId="5851" xr:uid="{00000000-0005-0000-0000-000092C40000}"/>
    <cellStyle name="Normal 6 38" xfId="5852" xr:uid="{00000000-0005-0000-0000-000093C40000}"/>
    <cellStyle name="Normal 6 39" xfId="5853" xr:uid="{00000000-0005-0000-0000-000094C40000}"/>
    <cellStyle name="Normal 6 4" xfId="2845" xr:uid="{00000000-0005-0000-0000-000095C40000}"/>
    <cellStyle name="Normal 6 4 2" xfId="5854" xr:uid="{00000000-0005-0000-0000-000096C40000}"/>
    <cellStyle name="Normal 6 4 3" xfId="6786" xr:uid="{00000000-0005-0000-0000-000097C40000}"/>
    <cellStyle name="Normal 6 4 4" xfId="6460" xr:uid="{00000000-0005-0000-0000-000098C40000}"/>
    <cellStyle name="Normal 6 4 5" xfId="7645" xr:uid="{00000000-0005-0000-0000-000099C40000}"/>
    <cellStyle name="Normal 6 4 6" xfId="8263" xr:uid="{00000000-0005-0000-0000-00009AC40000}"/>
    <cellStyle name="Normal 6 4 7" xfId="7740" xr:uid="{00000000-0005-0000-0000-00009BC40000}"/>
    <cellStyle name="Normal 6 40" xfId="5855" xr:uid="{00000000-0005-0000-0000-00009CC40000}"/>
    <cellStyle name="Normal 6 41" xfId="5856" xr:uid="{00000000-0005-0000-0000-00009DC40000}"/>
    <cellStyle name="Normal 6 42" xfId="5857" xr:uid="{00000000-0005-0000-0000-00009EC40000}"/>
    <cellStyle name="Normal 6 43" xfId="5858" xr:uid="{00000000-0005-0000-0000-00009FC40000}"/>
    <cellStyle name="Normal 6 44" xfId="5859" xr:uid="{00000000-0005-0000-0000-0000A0C40000}"/>
    <cellStyle name="Normal 6 45" xfId="5860" xr:uid="{00000000-0005-0000-0000-0000A1C40000}"/>
    <cellStyle name="Normal 6 46" xfId="5861" xr:uid="{00000000-0005-0000-0000-0000A2C40000}"/>
    <cellStyle name="Normal 6 47" xfId="5862" xr:uid="{00000000-0005-0000-0000-0000A3C40000}"/>
    <cellStyle name="Normal 6 48" xfId="5863" xr:uid="{00000000-0005-0000-0000-0000A4C40000}"/>
    <cellStyle name="Normal 6 49" xfId="5864" xr:uid="{00000000-0005-0000-0000-0000A5C40000}"/>
    <cellStyle name="Normal 6 5" xfId="2846" xr:uid="{00000000-0005-0000-0000-0000A6C40000}"/>
    <cellStyle name="Normal 6 5 2" xfId="5865" xr:uid="{00000000-0005-0000-0000-0000A7C40000}"/>
    <cellStyle name="Normal 6 5 3" xfId="6787" xr:uid="{00000000-0005-0000-0000-0000A8C40000}"/>
    <cellStyle name="Normal 6 5 4" xfId="6437" xr:uid="{00000000-0005-0000-0000-0000A9C40000}"/>
    <cellStyle name="Normal 6 5 5" xfId="7646" xr:uid="{00000000-0005-0000-0000-0000AAC40000}"/>
    <cellStyle name="Normal 6 5 6" xfId="8264" xr:uid="{00000000-0005-0000-0000-0000ABC40000}"/>
    <cellStyle name="Normal 6 5 7" xfId="7738" xr:uid="{00000000-0005-0000-0000-0000ACC40000}"/>
    <cellStyle name="Normal 6 50" xfId="5866" xr:uid="{00000000-0005-0000-0000-0000ADC40000}"/>
    <cellStyle name="Normal 6 51" xfId="5867" xr:uid="{00000000-0005-0000-0000-0000AEC40000}"/>
    <cellStyle name="Normal 6 52" xfId="5868" xr:uid="{00000000-0005-0000-0000-0000AFC40000}"/>
    <cellStyle name="Normal 6 53" xfId="5869" xr:uid="{00000000-0005-0000-0000-0000B0C40000}"/>
    <cellStyle name="Normal 6 54" xfId="5870" xr:uid="{00000000-0005-0000-0000-0000B1C40000}"/>
    <cellStyle name="Normal 6 55" xfId="5871" xr:uid="{00000000-0005-0000-0000-0000B2C40000}"/>
    <cellStyle name="Normal 6 56" xfId="5872" xr:uid="{00000000-0005-0000-0000-0000B3C40000}"/>
    <cellStyle name="Normal 6 57" xfId="5873" xr:uid="{00000000-0005-0000-0000-0000B4C40000}"/>
    <cellStyle name="Normal 6 6" xfId="2847" xr:uid="{00000000-0005-0000-0000-0000B5C40000}"/>
    <cellStyle name="Normal 6 6 2" xfId="5874" xr:uid="{00000000-0005-0000-0000-0000B6C40000}"/>
    <cellStyle name="Normal 6 6 3" xfId="6789" xr:uid="{00000000-0005-0000-0000-0000B7C40000}"/>
    <cellStyle name="Normal 6 6 4" xfId="6432" xr:uid="{00000000-0005-0000-0000-0000B8C40000}"/>
    <cellStyle name="Normal 6 6 5" xfId="7647" xr:uid="{00000000-0005-0000-0000-0000B9C40000}"/>
    <cellStyle name="Normal 6 6 6" xfId="8265" xr:uid="{00000000-0005-0000-0000-0000BAC40000}"/>
    <cellStyle name="Normal 6 6 7" xfId="7736" xr:uid="{00000000-0005-0000-0000-0000BBC40000}"/>
    <cellStyle name="Normal 6 7" xfId="2848" xr:uid="{00000000-0005-0000-0000-0000BCC40000}"/>
    <cellStyle name="Normal 6 7 2" xfId="5875" xr:uid="{00000000-0005-0000-0000-0000BDC40000}"/>
    <cellStyle name="Normal 6 7 3" xfId="6790" xr:uid="{00000000-0005-0000-0000-0000BEC40000}"/>
    <cellStyle name="Normal 6 7 4" xfId="6431" xr:uid="{00000000-0005-0000-0000-0000BFC40000}"/>
    <cellStyle name="Normal 6 7 5" xfId="7648" xr:uid="{00000000-0005-0000-0000-0000C0C40000}"/>
    <cellStyle name="Normal 6 7 6" xfId="8266" xr:uid="{00000000-0005-0000-0000-0000C1C40000}"/>
    <cellStyle name="Normal 6 7 7" xfId="7735" xr:uid="{00000000-0005-0000-0000-0000C2C40000}"/>
    <cellStyle name="Normal 6 8" xfId="2849" xr:uid="{00000000-0005-0000-0000-0000C3C40000}"/>
    <cellStyle name="Normal 6 8 2" xfId="5876" xr:uid="{00000000-0005-0000-0000-0000C4C40000}"/>
    <cellStyle name="Normal 6 8 3" xfId="6791" xr:uid="{00000000-0005-0000-0000-0000C5C40000}"/>
    <cellStyle name="Normal 6 8 4" xfId="6430" xr:uid="{00000000-0005-0000-0000-0000C6C40000}"/>
    <cellStyle name="Normal 6 8 5" xfId="7649" xr:uid="{00000000-0005-0000-0000-0000C7C40000}"/>
    <cellStyle name="Normal 6 8 6" xfId="8267" xr:uid="{00000000-0005-0000-0000-0000C8C40000}"/>
    <cellStyle name="Normal 6 8 7" xfId="7734" xr:uid="{00000000-0005-0000-0000-0000C9C40000}"/>
    <cellStyle name="Normal 6 9" xfId="3765" xr:uid="{00000000-0005-0000-0000-0000CAC40000}"/>
    <cellStyle name="Normal 6 9 2" xfId="5877" xr:uid="{00000000-0005-0000-0000-0000CBC40000}"/>
    <cellStyle name="Normal 6 9 3" xfId="6792" xr:uid="{00000000-0005-0000-0000-0000CCC40000}"/>
    <cellStyle name="Normal 6 9 4" xfId="6429" xr:uid="{00000000-0005-0000-0000-0000CDC40000}"/>
    <cellStyle name="Normal 6 9 5" xfId="7650" xr:uid="{00000000-0005-0000-0000-0000CEC40000}"/>
    <cellStyle name="Normal 6 9 6" xfId="8268" xr:uid="{00000000-0005-0000-0000-0000CFC40000}"/>
    <cellStyle name="Normal 6 9 7" xfId="7733" xr:uid="{00000000-0005-0000-0000-0000D0C40000}"/>
    <cellStyle name="Normal 60" xfId="2850" xr:uid="{00000000-0005-0000-0000-0000D1C40000}"/>
    <cellStyle name="Normal 61" xfId="2851" xr:uid="{00000000-0005-0000-0000-0000D2C40000}"/>
    <cellStyle name="Normal 62" xfId="2852" xr:uid="{00000000-0005-0000-0000-0000D3C40000}"/>
    <cellStyle name="Normal 63" xfId="2853" xr:uid="{00000000-0005-0000-0000-0000D4C40000}"/>
    <cellStyle name="Normal 63 2" xfId="5878" xr:uid="{00000000-0005-0000-0000-0000D5C40000}"/>
    <cellStyle name="Normal 63 3" xfId="6793" xr:uid="{00000000-0005-0000-0000-0000D6C40000}"/>
    <cellStyle name="Normal 63 4" xfId="6428" xr:uid="{00000000-0005-0000-0000-0000D7C40000}"/>
    <cellStyle name="Normal 63 5" xfId="8269" xr:uid="{00000000-0005-0000-0000-0000D8C40000}"/>
    <cellStyle name="Normal 63 6" xfId="7732" xr:uid="{00000000-0005-0000-0000-0000D9C40000}"/>
    <cellStyle name="Normal 64" xfId="2854" xr:uid="{00000000-0005-0000-0000-0000DAC40000}"/>
    <cellStyle name="Normal 64 2" xfId="10335" xr:uid="{00000000-0005-0000-0000-0000DBC40000}"/>
    <cellStyle name="Normal 65" xfId="2855" xr:uid="{00000000-0005-0000-0000-0000DCC40000}"/>
    <cellStyle name="Normal 65 2" xfId="5879" xr:uid="{00000000-0005-0000-0000-0000DDC40000}"/>
    <cellStyle name="Normal 65 3" xfId="6794" xr:uid="{00000000-0005-0000-0000-0000DEC40000}"/>
    <cellStyle name="Normal 65 4" xfId="6427" xr:uid="{00000000-0005-0000-0000-0000DFC40000}"/>
    <cellStyle name="Normal 65 5" xfId="8270" xr:uid="{00000000-0005-0000-0000-0000E0C40000}"/>
    <cellStyle name="Normal 65 6" xfId="7730" xr:uid="{00000000-0005-0000-0000-0000E1C40000}"/>
    <cellStyle name="Normal 66" xfId="2856" xr:uid="{00000000-0005-0000-0000-0000E2C40000}"/>
    <cellStyle name="Normal 66 2" xfId="5880" xr:uid="{00000000-0005-0000-0000-0000E3C40000}"/>
    <cellStyle name="Normal 66 3" xfId="6795" xr:uid="{00000000-0005-0000-0000-0000E4C40000}"/>
    <cellStyle name="Normal 66 4" xfId="6426" xr:uid="{00000000-0005-0000-0000-0000E5C40000}"/>
    <cellStyle name="Normal 66 5" xfId="8271" xr:uid="{00000000-0005-0000-0000-0000E6C40000}"/>
    <cellStyle name="Normal 66 6" xfId="7729" xr:uid="{00000000-0005-0000-0000-0000E7C40000}"/>
    <cellStyle name="Normal 67" xfId="2857" xr:uid="{00000000-0005-0000-0000-0000E8C40000}"/>
    <cellStyle name="Normal 67 2" xfId="5881" xr:uid="{00000000-0005-0000-0000-0000E9C40000}"/>
    <cellStyle name="Normal 67 3" xfId="6796" xr:uid="{00000000-0005-0000-0000-0000EAC40000}"/>
    <cellStyle name="Normal 67 4" xfId="6425" xr:uid="{00000000-0005-0000-0000-0000EBC40000}"/>
    <cellStyle name="Normal 67 5" xfId="8272" xr:uid="{00000000-0005-0000-0000-0000ECC40000}"/>
    <cellStyle name="Normal 67 6" xfId="7728" xr:uid="{00000000-0005-0000-0000-0000EDC40000}"/>
    <cellStyle name="Normal 68" xfId="2858" xr:uid="{00000000-0005-0000-0000-0000EEC40000}"/>
    <cellStyle name="Normal 68 10" xfId="2859" xr:uid="{00000000-0005-0000-0000-0000EFC40000}"/>
    <cellStyle name="Normal 68 11" xfId="7341" xr:uid="{00000000-0005-0000-0000-0000F0C40000}"/>
    <cellStyle name="Normal 68 12" xfId="7651" xr:uid="{00000000-0005-0000-0000-0000F1C40000}"/>
    <cellStyle name="Normal 68 2" xfId="3766" xr:uid="{00000000-0005-0000-0000-0000F2C40000}"/>
    <cellStyle name="Normal 68 2 2" xfId="7342" xr:uid="{00000000-0005-0000-0000-0000F3C40000}"/>
    <cellStyle name="Normal 68 2 3" xfId="7652" xr:uid="{00000000-0005-0000-0000-0000F4C40000}"/>
    <cellStyle name="Normal 68 2 4" xfId="8273" xr:uid="{00000000-0005-0000-0000-0000F5C40000}"/>
    <cellStyle name="Normal 68 2 5" xfId="7727" xr:uid="{00000000-0005-0000-0000-0000F6C40000}"/>
    <cellStyle name="Normal 68 3" xfId="3989" xr:uid="{00000000-0005-0000-0000-0000F7C40000}"/>
    <cellStyle name="Normal 68 3 2" xfId="7343" xr:uid="{00000000-0005-0000-0000-0000F8C40000}"/>
    <cellStyle name="Normal 68 3 3" xfId="7653" xr:uid="{00000000-0005-0000-0000-0000F9C40000}"/>
    <cellStyle name="Normal 68 3 4" xfId="8274" xr:uid="{00000000-0005-0000-0000-0000FAC40000}"/>
    <cellStyle name="Normal 68 3 5" xfId="7726" xr:uid="{00000000-0005-0000-0000-0000FBC40000}"/>
    <cellStyle name="Normal 68 4" xfId="5882" xr:uid="{00000000-0005-0000-0000-0000FCC40000}"/>
    <cellStyle name="Normal 68 5" xfId="6797" xr:uid="{00000000-0005-0000-0000-0000FDC40000}"/>
    <cellStyle name="Normal 68 6" xfId="6424" xr:uid="{00000000-0005-0000-0000-0000FEC40000}"/>
    <cellStyle name="Normal 68 7" xfId="7344" xr:uid="{00000000-0005-0000-0000-0000FFC40000}"/>
    <cellStyle name="Normal 68 8" xfId="7345" xr:uid="{00000000-0005-0000-0000-000000C50000}"/>
    <cellStyle name="Normal 68 9" xfId="7346" xr:uid="{00000000-0005-0000-0000-000001C50000}"/>
    <cellStyle name="Normal 69" xfId="2860" xr:uid="{00000000-0005-0000-0000-000002C50000}"/>
    <cellStyle name="Normal 69 2" xfId="2861" xr:uid="{00000000-0005-0000-0000-000003C50000}"/>
    <cellStyle name="Normal 69 2 2" xfId="2862" xr:uid="{00000000-0005-0000-0000-000004C50000}"/>
    <cellStyle name="Normal 69 3" xfId="2863" xr:uid="{00000000-0005-0000-0000-000005C50000}"/>
    <cellStyle name="Normal 69 3 2" xfId="7126" xr:uid="{00000000-0005-0000-0000-000006C50000}"/>
    <cellStyle name="Normal 69 3 3" xfId="7036" xr:uid="{00000000-0005-0000-0000-000007C50000}"/>
    <cellStyle name="Normal 69 3 4" xfId="7128" xr:uid="{00000000-0005-0000-0000-000008C50000}"/>
    <cellStyle name="Normal 69 3 5" xfId="10399" xr:uid="{00000000-0005-0000-0000-000009C50000}"/>
    <cellStyle name="Normal 69 3 6" xfId="3767" xr:uid="{00000000-0005-0000-0000-00000AC50000}"/>
    <cellStyle name="Normal 69 4" xfId="3990" xr:uid="{00000000-0005-0000-0000-00000BC50000}"/>
    <cellStyle name="Normal 69 4 2" xfId="7127" xr:uid="{00000000-0005-0000-0000-00000CC50000}"/>
    <cellStyle name="Normal 69 4 3" xfId="7035" xr:uid="{00000000-0005-0000-0000-00000DC50000}"/>
    <cellStyle name="Normal 69 4 4" xfId="7130" xr:uid="{00000000-0005-0000-0000-00000EC50000}"/>
    <cellStyle name="Normal 69 4 5" xfId="10400" xr:uid="{00000000-0005-0000-0000-00000FC50000}"/>
    <cellStyle name="Normal 69 4 6" xfId="15595" xr:uid="{00000000-0005-0000-0000-000010C50000}"/>
    <cellStyle name="Normal 7" xfId="2864" xr:uid="{00000000-0005-0000-0000-000011C50000}"/>
    <cellStyle name="Normal 7 10" xfId="5883" xr:uid="{00000000-0005-0000-0000-000012C50000}"/>
    <cellStyle name="Normal 7 10 2" xfId="10337" xr:uid="{00000000-0005-0000-0000-000013C50000}"/>
    <cellStyle name="Normal 7 11" xfId="5884" xr:uid="{00000000-0005-0000-0000-000014C50000}"/>
    <cellStyle name="Normal 7 12" xfId="5885" xr:uid="{00000000-0005-0000-0000-000015C50000}"/>
    <cellStyle name="Normal 7 13" xfId="5886" xr:uid="{00000000-0005-0000-0000-000016C50000}"/>
    <cellStyle name="Normal 7 14" xfId="5887" xr:uid="{00000000-0005-0000-0000-000017C50000}"/>
    <cellStyle name="Normal 7 15" xfId="5888" xr:uid="{00000000-0005-0000-0000-000018C50000}"/>
    <cellStyle name="Normal 7 16" xfId="5889" xr:uid="{00000000-0005-0000-0000-000019C50000}"/>
    <cellStyle name="Normal 7 17" xfId="5890" xr:uid="{00000000-0005-0000-0000-00001AC50000}"/>
    <cellStyle name="Normal 7 18" xfId="5891" xr:uid="{00000000-0005-0000-0000-00001BC50000}"/>
    <cellStyle name="Normal 7 19" xfId="5892" xr:uid="{00000000-0005-0000-0000-00001CC50000}"/>
    <cellStyle name="Normal 7 2" xfId="5893" xr:uid="{00000000-0005-0000-0000-00001DC50000}"/>
    <cellStyle name="Normal 7 2 2" xfId="10338" xr:uid="{00000000-0005-0000-0000-00001EC50000}"/>
    <cellStyle name="Normal 7 20" xfId="5894" xr:uid="{00000000-0005-0000-0000-00001FC50000}"/>
    <cellStyle name="Normal 7 21" xfId="5895" xr:uid="{00000000-0005-0000-0000-000020C50000}"/>
    <cellStyle name="Normal 7 22" xfId="5896" xr:uid="{00000000-0005-0000-0000-000021C50000}"/>
    <cellStyle name="Normal 7 23" xfId="5897" xr:uid="{00000000-0005-0000-0000-000022C50000}"/>
    <cellStyle name="Normal 7 24" xfId="5898" xr:uid="{00000000-0005-0000-0000-000023C50000}"/>
    <cellStyle name="Normal 7 25" xfId="5899" xr:uid="{00000000-0005-0000-0000-000024C50000}"/>
    <cellStyle name="Normal 7 26" xfId="5900" xr:uid="{00000000-0005-0000-0000-000025C50000}"/>
    <cellStyle name="Normal 7 27" xfId="5901" xr:uid="{00000000-0005-0000-0000-000026C50000}"/>
    <cellStyle name="Normal 7 28" xfId="5902" xr:uid="{00000000-0005-0000-0000-000027C50000}"/>
    <cellStyle name="Normal 7 29" xfId="5903" xr:uid="{00000000-0005-0000-0000-000028C50000}"/>
    <cellStyle name="Normal 7 3" xfId="5904" xr:uid="{00000000-0005-0000-0000-000029C50000}"/>
    <cellStyle name="Normal 7 30" xfId="5905" xr:uid="{00000000-0005-0000-0000-00002AC50000}"/>
    <cellStyle name="Normal 7 31" xfId="5906" xr:uid="{00000000-0005-0000-0000-00002BC50000}"/>
    <cellStyle name="Normal 7 32" xfId="5907" xr:uid="{00000000-0005-0000-0000-00002CC50000}"/>
    <cellStyle name="Normal 7 33" xfId="5908" xr:uid="{00000000-0005-0000-0000-00002DC50000}"/>
    <cellStyle name="Normal 7 34" xfId="5909" xr:uid="{00000000-0005-0000-0000-00002EC50000}"/>
    <cellStyle name="Normal 7 35" xfId="5910" xr:uid="{00000000-0005-0000-0000-00002FC50000}"/>
    <cellStyle name="Normal 7 36" xfId="5911" xr:uid="{00000000-0005-0000-0000-000030C50000}"/>
    <cellStyle name="Normal 7 37" xfId="5912" xr:uid="{00000000-0005-0000-0000-000031C50000}"/>
    <cellStyle name="Normal 7 38" xfId="5913" xr:uid="{00000000-0005-0000-0000-000032C50000}"/>
    <cellStyle name="Normal 7 39" xfId="5914" xr:uid="{00000000-0005-0000-0000-000033C50000}"/>
    <cellStyle name="Normal 7 4" xfId="5915" xr:uid="{00000000-0005-0000-0000-000034C50000}"/>
    <cellStyle name="Normal 7 40" xfId="5916" xr:uid="{00000000-0005-0000-0000-000035C50000}"/>
    <cellStyle name="Normal 7 41" xfId="5917" xr:uid="{00000000-0005-0000-0000-000036C50000}"/>
    <cellStyle name="Normal 7 42" xfId="5918" xr:uid="{00000000-0005-0000-0000-000037C50000}"/>
    <cellStyle name="Normal 7 43" xfId="5919" xr:uid="{00000000-0005-0000-0000-000038C50000}"/>
    <cellStyle name="Normal 7 44" xfId="5920" xr:uid="{00000000-0005-0000-0000-000039C50000}"/>
    <cellStyle name="Normal 7 45" xfId="5921" xr:uid="{00000000-0005-0000-0000-00003AC50000}"/>
    <cellStyle name="Normal 7 46" xfId="5922" xr:uid="{00000000-0005-0000-0000-00003BC50000}"/>
    <cellStyle name="Normal 7 47" xfId="5923" xr:uid="{00000000-0005-0000-0000-00003CC50000}"/>
    <cellStyle name="Normal 7 48" xfId="5924" xr:uid="{00000000-0005-0000-0000-00003DC50000}"/>
    <cellStyle name="Normal 7 49" xfId="5925" xr:uid="{00000000-0005-0000-0000-00003EC50000}"/>
    <cellStyle name="Normal 7 5" xfId="5926" xr:uid="{00000000-0005-0000-0000-00003FC50000}"/>
    <cellStyle name="Normal 7 50" xfId="5927" xr:uid="{00000000-0005-0000-0000-000040C50000}"/>
    <cellStyle name="Normal 7 51" xfId="5928" xr:uid="{00000000-0005-0000-0000-000041C50000}"/>
    <cellStyle name="Normal 7 52" xfId="5929" xr:uid="{00000000-0005-0000-0000-000042C50000}"/>
    <cellStyle name="Normal 7 53" xfId="5930" xr:uid="{00000000-0005-0000-0000-000043C50000}"/>
    <cellStyle name="Normal 7 54" xfId="5931" xr:uid="{00000000-0005-0000-0000-000044C50000}"/>
    <cellStyle name="Normal 7 55" xfId="5932" xr:uid="{00000000-0005-0000-0000-000045C50000}"/>
    <cellStyle name="Normal 7 56" xfId="5933" xr:uid="{00000000-0005-0000-0000-000046C50000}"/>
    <cellStyle name="Normal 7 57" xfId="5934" xr:uid="{00000000-0005-0000-0000-000047C50000}"/>
    <cellStyle name="Normal 7 58" xfId="10336" xr:uid="{00000000-0005-0000-0000-000048C50000}"/>
    <cellStyle name="Normal 7 6" xfId="5935" xr:uid="{00000000-0005-0000-0000-000049C50000}"/>
    <cellStyle name="Normal 7 7" xfId="5936" xr:uid="{00000000-0005-0000-0000-00004AC50000}"/>
    <cellStyle name="Normal 7 8" xfId="5937" xr:uid="{00000000-0005-0000-0000-00004BC50000}"/>
    <cellStyle name="Normal 7 9" xfId="5938" xr:uid="{00000000-0005-0000-0000-00004CC50000}"/>
    <cellStyle name="Normal 70" xfId="2865" xr:uid="{00000000-0005-0000-0000-00004DC50000}"/>
    <cellStyle name="Normal 70 2" xfId="2866" xr:uid="{00000000-0005-0000-0000-00004EC50000}"/>
    <cellStyle name="Normal 70 2 2" xfId="3768" xr:uid="{00000000-0005-0000-0000-00004FC50000}"/>
    <cellStyle name="Normal 70 3" xfId="3991" xr:uid="{00000000-0005-0000-0000-000050C50000}"/>
    <cellStyle name="Normal 70 4" xfId="6985" xr:uid="{00000000-0005-0000-0000-000051C50000}"/>
    <cellStyle name="Normal 70 5" xfId="8490" xr:uid="{00000000-0005-0000-0000-000052C50000}"/>
    <cellStyle name="Normal 70 6" xfId="10401" xr:uid="{00000000-0005-0000-0000-000053C50000}"/>
    <cellStyle name="Normal 70 7" xfId="15596" xr:uid="{00000000-0005-0000-0000-000054C50000}"/>
    <cellStyle name="Normal 71" xfId="2" xr:uid="{00000000-0005-0000-0000-000055C50000}"/>
    <cellStyle name="Normal 71 10" xfId="3861" xr:uid="{00000000-0005-0000-0000-000056C50000}"/>
    <cellStyle name="Normal 71 11" xfId="15597" xr:uid="{00000000-0005-0000-0000-000057C50000}"/>
    <cellStyle name="Normal 71 2" xfId="5939" xr:uid="{00000000-0005-0000-0000-000058C50000}"/>
    <cellStyle name="Normal 71 3" xfId="6801" xr:uid="{00000000-0005-0000-0000-000059C50000}"/>
    <cellStyle name="Normal 71 4" xfId="6396" xr:uid="{00000000-0005-0000-0000-00005AC50000}"/>
    <cellStyle name="Normal 71 5" xfId="6986" xr:uid="{00000000-0005-0000-0000-00005BC50000}"/>
    <cellStyle name="Normal 71 6" xfId="8279" xr:uid="{00000000-0005-0000-0000-00005CC50000}"/>
    <cellStyle name="Normal 71 7" xfId="8418" xr:uid="{00000000-0005-0000-0000-00005DC50000}"/>
    <cellStyle name="Normal 71 8" xfId="8492" xr:uid="{00000000-0005-0000-0000-00005EC50000}"/>
    <cellStyle name="Normal 71 9" xfId="10402" xr:uid="{00000000-0005-0000-0000-00005FC50000}"/>
    <cellStyle name="Normal 72" xfId="2867" xr:uid="{00000000-0005-0000-0000-000060C50000}"/>
    <cellStyle name="Normal 72 10" xfId="7347" xr:uid="{00000000-0005-0000-0000-000061C50000}"/>
    <cellStyle name="Normal 72 11" xfId="7348" xr:uid="{00000000-0005-0000-0000-000062C50000}"/>
    <cellStyle name="Normal 72 12" xfId="7654" xr:uid="{00000000-0005-0000-0000-000063C50000}"/>
    <cellStyle name="Normal 72 2" xfId="2868" xr:uid="{00000000-0005-0000-0000-000064C50000}"/>
    <cellStyle name="Normal 72 2 2" xfId="7349" xr:uid="{00000000-0005-0000-0000-000065C50000}"/>
    <cellStyle name="Normal 72 2 3" xfId="7655" xr:uid="{00000000-0005-0000-0000-000066C50000}"/>
    <cellStyle name="Normal 72 2 4" xfId="8280" xr:uid="{00000000-0005-0000-0000-000067C50000}"/>
    <cellStyle name="Normal 72 2 5" xfId="8419" xr:uid="{00000000-0005-0000-0000-000068C50000}"/>
    <cellStyle name="Normal 72 3" xfId="5940" xr:uid="{00000000-0005-0000-0000-000069C50000}"/>
    <cellStyle name="Normal 72 4" xfId="6802" xr:uid="{00000000-0005-0000-0000-00006AC50000}"/>
    <cellStyle name="Normal 72 5" xfId="6395" xr:uid="{00000000-0005-0000-0000-00006BC50000}"/>
    <cellStyle name="Normal 72 6" xfId="7350" xr:uid="{00000000-0005-0000-0000-00006CC50000}"/>
    <cellStyle name="Normal 72 7" xfId="7351" xr:uid="{00000000-0005-0000-0000-00006DC50000}"/>
    <cellStyle name="Normal 72 8" xfId="7352" xr:uid="{00000000-0005-0000-0000-00006EC50000}"/>
    <cellStyle name="Normal 72 9" xfId="7353" xr:uid="{00000000-0005-0000-0000-00006FC50000}"/>
    <cellStyle name="Normal 73" xfId="3311" xr:uid="{00000000-0005-0000-0000-000070C50000}"/>
    <cellStyle name="Normal 73 10" xfId="7354" xr:uid="{00000000-0005-0000-0000-000071C50000}"/>
    <cellStyle name="Normal 73 11" xfId="7355" xr:uid="{00000000-0005-0000-0000-000072C50000}"/>
    <cellStyle name="Normal 73 12" xfId="7656" xr:uid="{00000000-0005-0000-0000-000073C50000}"/>
    <cellStyle name="Normal 73 13" xfId="3992" xr:uid="{00000000-0005-0000-0000-000074C50000}"/>
    <cellStyle name="Normal 73 14" xfId="15598" xr:uid="{00000000-0005-0000-0000-000075C50000}"/>
    <cellStyle name="Normal 73 2" xfId="3769" xr:uid="{00000000-0005-0000-0000-000076C50000}"/>
    <cellStyle name="Normal 73 2 2" xfId="7356" xr:uid="{00000000-0005-0000-0000-000077C50000}"/>
    <cellStyle name="Normal 73 2 2 2" xfId="13550" xr:uid="{00000000-0005-0000-0000-000078C50000}"/>
    <cellStyle name="Normal 73 2 2 3" xfId="15599" xr:uid="{00000000-0005-0000-0000-000079C50000}"/>
    <cellStyle name="Normal 73 2 3" xfId="7657" xr:uid="{00000000-0005-0000-0000-00007AC50000}"/>
    <cellStyle name="Normal 73 2 4" xfId="8281" xr:uid="{00000000-0005-0000-0000-00007BC50000}"/>
    <cellStyle name="Normal 73 2 5" xfId="8420" xr:uid="{00000000-0005-0000-0000-00007CC50000}"/>
    <cellStyle name="Normal 73 2 6" xfId="13533" xr:uid="{00000000-0005-0000-0000-00007DC50000}"/>
    <cellStyle name="Normal 73 2 7" xfId="15600" xr:uid="{00000000-0005-0000-0000-00007EC50000}"/>
    <cellStyle name="Normal 73 3" xfId="5941" xr:uid="{00000000-0005-0000-0000-00007FC50000}"/>
    <cellStyle name="Normal 73 3 2" xfId="13539" xr:uid="{00000000-0005-0000-0000-000080C50000}"/>
    <cellStyle name="Normal 73 3 3" xfId="15601" xr:uid="{00000000-0005-0000-0000-000081C50000}"/>
    <cellStyle name="Normal 73 4" xfId="6803" xr:uid="{00000000-0005-0000-0000-000082C50000}"/>
    <cellStyle name="Normal 73 5" xfId="6394" xr:uid="{00000000-0005-0000-0000-000083C50000}"/>
    <cellStyle name="Normal 73 6" xfId="7357" xr:uid="{00000000-0005-0000-0000-000084C50000}"/>
    <cellStyle name="Normal 73 7" xfId="7358" xr:uid="{00000000-0005-0000-0000-000085C50000}"/>
    <cellStyle name="Normal 73 8" xfId="7359" xr:uid="{00000000-0005-0000-0000-000086C50000}"/>
    <cellStyle name="Normal 73 9" xfId="7360" xr:uid="{00000000-0005-0000-0000-000087C50000}"/>
    <cellStyle name="Normal 74" xfId="3316" xr:uid="{00000000-0005-0000-0000-000088C50000}"/>
    <cellStyle name="Normal 74 2" xfId="3770" xr:uid="{00000000-0005-0000-0000-000089C50000}"/>
    <cellStyle name="Normal 74 3" xfId="10403" xr:uid="{00000000-0005-0000-0000-00008AC50000}"/>
    <cellStyle name="Normal 74 4" xfId="3993" xr:uid="{00000000-0005-0000-0000-00008BC50000}"/>
    <cellStyle name="Normal 74 5" xfId="15602" xr:uid="{00000000-0005-0000-0000-00008CC50000}"/>
    <cellStyle name="Normal 75" xfId="7361" xr:uid="{00000000-0005-0000-0000-00008DC50000}"/>
    <cellStyle name="Normal 75 10" xfId="7362" xr:uid="{00000000-0005-0000-0000-00008EC50000}"/>
    <cellStyle name="Normal 75 11" xfId="7363" xr:uid="{00000000-0005-0000-0000-00008FC50000}"/>
    <cellStyle name="Normal 75 12" xfId="13537" xr:uid="{00000000-0005-0000-0000-000090C50000}"/>
    <cellStyle name="Normal 75 13" xfId="15603" xr:uid="{00000000-0005-0000-0000-000091C50000}"/>
    <cellStyle name="Normal 75 2" xfId="5942" xr:uid="{00000000-0005-0000-0000-000092C50000}"/>
    <cellStyle name="Normal 75 2 2" xfId="13542" xr:uid="{00000000-0005-0000-0000-000093C50000}"/>
    <cellStyle name="Normal 75 2 3" xfId="15604" xr:uid="{00000000-0005-0000-0000-000094C50000}"/>
    <cellStyle name="Normal 75 3" xfId="6804" xr:uid="{00000000-0005-0000-0000-000095C50000}"/>
    <cellStyle name="Normal 75 4" xfId="6393" xr:uid="{00000000-0005-0000-0000-000096C50000}"/>
    <cellStyle name="Normal 75 5" xfId="7364" xr:uid="{00000000-0005-0000-0000-000097C50000}"/>
    <cellStyle name="Normal 75 6" xfId="7365" xr:uid="{00000000-0005-0000-0000-000098C50000}"/>
    <cellStyle name="Normal 75 7" xfId="7366" xr:uid="{00000000-0005-0000-0000-000099C50000}"/>
    <cellStyle name="Normal 75 8" xfId="7367" xr:uid="{00000000-0005-0000-0000-00009AC50000}"/>
    <cellStyle name="Normal 75 9" xfId="7368" xr:uid="{00000000-0005-0000-0000-00009BC50000}"/>
    <cellStyle name="Normal 76" xfId="5943" xr:uid="{00000000-0005-0000-0000-00009CC50000}"/>
    <cellStyle name="Normal 76 10" xfId="7369" xr:uid="{00000000-0005-0000-0000-00009DC50000}"/>
    <cellStyle name="Normal 76 11" xfId="7370" xr:uid="{00000000-0005-0000-0000-00009EC50000}"/>
    <cellStyle name="Normal 76 12" xfId="15605" xr:uid="{00000000-0005-0000-0000-00009FC50000}"/>
    <cellStyle name="Normal 76 2" xfId="7371" xr:uid="{00000000-0005-0000-0000-0000A0C50000}"/>
    <cellStyle name="Normal 76 3" xfId="7372" xr:uid="{00000000-0005-0000-0000-0000A1C50000}"/>
    <cellStyle name="Normal 76 4" xfId="7373" xr:uid="{00000000-0005-0000-0000-0000A2C50000}"/>
    <cellStyle name="Normal 76 5" xfId="7374" xr:uid="{00000000-0005-0000-0000-0000A3C50000}"/>
    <cellStyle name="Normal 76 6" xfId="7375" xr:uid="{00000000-0005-0000-0000-0000A4C50000}"/>
    <cellStyle name="Normal 76 7" xfId="7376" xr:uid="{00000000-0005-0000-0000-0000A5C50000}"/>
    <cellStyle name="Normal 76 8" xfId="7377" xr:uid="{00000000-0005-0000-0000-0000A6C50000}"/>
    <cellStyle name="Normal 76 9" xfId="7378" xr:uid="{00000000-0005-0000-0000-0000A7C50000}"/>
    <cellStyle name="Normal 77" xfId="3771" xr:uid="{00000000-0005-0000-0000-0000A8C50000}"/>
    <cellStyle name="Normal 77 2" xfId="5944" xr:uid="{00000000-0005-0000-0000-0000A9C50000}"/>
    <cellStyle name="Normal 77 3" xfId="6805" xr:uid="{00000000-0005-0000-0000-0000AAC50000}"/>
    <cellStyle name="Normal 77 4" xfId="6392" xr:uid="{00000000-0005-0000-0000-0000ABC50000}"/>
    <cellStyle name="Normal 77 5" xfId="8282" xr:uid="{00000000-0005-0000-0000-0000ACC50000}"/>
    <cellStyle name="Normal 77 6" xfId="8421" xr:uid="{00000000-0005-0000-0000-0000ADC50000}"/>
    <cellStyle name="Normal 77 7" xfId="15606" xr:uid="{00000000-0005-0000-0000-0000AEC50000}"/>
    <cellStyle name="Normal 78" xfId="2869" xr:uid="{00000000-0005-0000-0000-0000AFC50000}"/>
    <cellStyle name="Normal 78 2" xfId="15607" xr:uid="{00000000-0005-0000-0000-0000B0C50000}"/>
    <cellStyle name="Normal 79" xfId="5945" xr:uid="{00000000-0005-0000-0000-0000B1C50000}"/>
    <cellStyle name="Normal 79 2" xfId="7379" xr:uid="{00000000-0005-0000-0000-0000B2C50000}"/>
    <cellStyle name="Normal 79 3" xfId="15608" xr:uid="{00000000-0005-0000-0000-0000B3C50000}"/>
    <cellStyle name="Normal 8" xfId="2870" xr:uid="{00000000-0005-0000-0000-0000B4C50000}"/>
    <cellStyle name="Normal 8 10" xfId="3772" xr:uid="{00000000-0005-0000-0000-0000B5C50000}"/>
    <cellStyle name="Normal 8 10 2" xfId="5947" xr:uid="{00000000-0005-0000-0000-0000B6C50000}"/>
    <cellStyle name="Normal 8 10 3" xfId="6807" xr:uid="{00000000-0005-0000-0000-0000B7C50000}"/>
    <cellStyle name="Normal 8 10 4" xfId="6390" xr:uid="{00000000-0005-0000-0000-0000B8C50000}"/>
    <cellStyle name="Normal 8 10 5" xfId="7658" xr:uid="{00000000-0005-0000-0000-0000B9C50000}"/>
    <cellStyle name="Normal 8 10 6" xfId="8284" xr:uid="{00000000-0005-0000-0000-0000BAC50000}"/>
    <cellStyle name="Normal 8 10 7" xfId="8423" xr:uid="{00000000-0005-0000-0000-0000BBC50000}"/>
    <cellStyle name="Normal 8 11" xfId="3773" xr:uid="{00000000-0005-0000-0000-0000BCC50000}"/>
    <cellStyle name="Normal 8 11 2" xfId="5948" xr:uid="{00000000-0005-0000-0000-0000BDC50000}"/>
    <cellStyle name="Normal 8 11 3" xfId="6808" xr:uid="{00000000-0005-0000-0000-0000BEC50000}"/>
    <cellStyle name="Normal 8 11 4" xfId="6389" xr:uid="{00000000-0005-0000-0000-0000BFC50000}"/>
    <cellStyle name="Normal 8 11 5" xfId="7659" xr:uid="{00000000-0005-0000-0000-0000C0C50000}"/>
    <cellStyle name="Normal 8 11 6" xfId="8285" xr:uid="{00000000-0005-0000-0000-0000C1C50000}"/>
    <cellStyle name="Normal 8 11 7" xfId="8424" xr:uid="{00000000-0005-0000-0000-0000C2C50000}"/>
    <cellStyle name="Normal 8 12" xfId="3774" xr:uid="{00000000-0005-0000-0000-0000C3C50000}"/>
    <cellStyle name="Normal 8 12 2" xfId="5949" xr:uid="{00000000-0005-0000-0000-0000C4C50000}"/>
    <cellStyle name="Normal 8 12 3" xfId="6809" xr:uid="{00000000-0005-0000-0000-0000C5C50000}"/>
    <cellStyle name="Normal 8 12 4" xfId="6388" xr:uid="{00000000-0005-0000-0000-0000C6C50000}"/>
    <cellStyle name="Normal 8 12 5" xfId="7660" xr:uid="{00000000-0005-0000-0000-0000C7C50000}"/>
    <cellStyle name="Normal 8 12 6" xfId="8286" xr:uid="{00000000-0005-0000-0000-0000C8C50000}"/>
    <cellStyle name="Normal 8 12 7" xfId="8425" xr:uid="{00000000-0005-0000-0000-0000C9C50000}"/>
    <cellStyle name="Normal 8 13" xfId="3775" xr:uid="{00000000-0005-0000-0000-0000CAC50000}"/>
    <cellStyle name="Normal 8 13 2" xfId="5950" xr:uid="{00000000-0005-0000-0000-0000CBC50000}"/>
    <cellStyle name="Normal 8 13 3" xfId="6810" xr:uid="{00000000-0005-0000-0000-0000CCC50000}"/>
    <cellStyle name="Normal 8 13 4" xfId="6387" xr:uid="{00000000-0005-0000-0000-0000CDC50000}"/>
    <cellStyle name="Normal 8 13 5" xfId="7661" xr:uid="{00000000-0005-0000-0000-0000CEC50000}"/>
    <cellStyle name="Normal 8 13 6" xfId="8287" xr:uid="{00000000-0005-0000-0000-0000CFC50000}"/>
    <cellStyle name="Normal 8 13 7" xfId="8426" xr:uid="{00000000-0005-0000-0000-0000D0C50000}"/>
    <cellStyle name="Normal 8 14" xfId="3776" xr:uid="{00000000-0005-0000-0000-0000D1C50000}"/>
    <cellStyle name="Normal 8 14 2" xfId="5951" xr:uid="{00000000-0005-0000-0000-0000D2C50000}"/>
    <cellStyle name="Normal 8 14 3" xfId="6811" xr:uid="{00000000-0005-0000-0000-0000D3C50000}"/>
    <cellStyle name="Normal 8 14 4" xfId="6386" xr:uid="{00000000-0005-0000-0000-0000D4C50000}"/>
    <cellStyle name="Normal 8 14 5" xfId="7662" xr:uid="{00000000-0005-0000-0000-0000D5C50000}"/>
    <cellStyle name="Normal 8 14 6" xfId="8288" xr:uid="{00000000-0005-0000-0000-0000D6C50000}"/>
    <cellStyle name="Normal 8 14 7" xfId="8427" xr:uid="{00000000-0005-0000-0000-0000D7C50000}"/>
    <cellStyle name="Normal 8 15" xfId="3777" xr:uid="{00000000-0005-0000-0000-0000D8C50000}"/>
    <cellStyle name="Normal 8 15 2" xfId="5952" xr:uid="{00000000-0005-0000-0000-0000D9C50000}"/>
    <cellStyle name="Normal 8 15 3" xfId="6812" xr:uid="{00000000-0005-0000-0000-0000DAC50000}"/>
    <cellStyle name="Normal 8 15 4" xfId="6385" xr:uid="{00000000-0005-0000-0000-0000DBC50000}"/>
    <cellStyle name="Normal 8 15 5" xfId="7663" xr:uid="{00000000-0005-0000-0000-0000DCC50000}"/>
    <cellStyle name="Normal 8 15 6" xfId="8289" xr:uid="{00000000-0005-0000-0000-0000DDC50000}"/>
    <cellStyle name="Normal 8 15 7" xfId="8428" xr:uid="{00000000-0005-0000-0000-0000DEC50000}"/>
    <cellStyle name="Normal 8 16" xfId="3778" xr:uid="{00000000-0005-0000-0000-0000DFC50000}"/>
    <cellStyle name="Normal 8 16 2" xfId="5953" xr:uid="{00000000-0005-0000-0000-0000E0C50000}"/>
    <cellStyle name="Normal 8 16 3" xfId="6813" xr:uid="{00000000-0005-0000-0000-0000E1C50000}"/>
    <cellStyle name="Normal 8 16 4" xfId="6384" xr:uid="{00000000-0005-0000-0000-0000E2C50000}"/>
    <cellStyle name="Normal 8 16 5" xfId="7664" xr:uid="{00000000-0005-0000-0000-0000E3C50000}"/>
    <cellStyle name="Normal 8 16 6" xfId="8290" xr:uid="{00000000-0005-0000-0000-0000E4C50000}"/>
    <cellStyle name="Normal 8 16 7" xfId="8429" xr:uid="{00000000-0005-0000-0000-0000E5C50000}"/>
    <cellStyle name="Normal 8 17" xfId="3779" xr:uid="{00000000-0005-0000-0000-0000E6C50000}"/>
    <cellStyle name="Normal 8 17 2" xfId="5954" xr:uid="{00000000-0005-0000-0000-0000E7C50000}"/>
    <cellStyle name="Normal 8 17 3" xfId="6814" xr:uid="{00000000-0005-0000-0000-0000E8C50000}"/>
    <cellStyle name="Normal 8 17 4" xfId="6383" xr:uid="{00000000-0005-0000-0000-0000E9C50000}"/>
    <cellStyle name="Normal 8 17 5" xfId="7665" xr:uid="{00000000-0005-0000-0000-0000EAC50000}"/>
    <cellStyle name="Normal 8 17 6" xfId="8291" xr:uid="{00000000-0005-0000-0000-0000EBC50000}"/>
    <cellStyle name="Normal 8 17 7" xfId="8430" xr:uid="{00000000-0005-0000-0000-0000ECC50000}"/>
    <cellStyle name="Normal 8 18" xfId="3780" xr:uid="{00000000-0005-0000-0000-0000EDC50000}"/>
    <cellStyle name="Normal 8 18 2" xfId="5955" xr:uid="{00000000-0005-0000-0000-0000EEC50000}"/>
    <cellStyle name="Normal 8 18 3" xfId="6815" xr:uid="{00000000-0005-0000-0000-0000EFC50000}"/>
    <cellStyle name="Normal 8 18 4" xfId="6382" xr:uid="{00000000-0005-0000-0000-0000F0C50000}"/>
    <cellStyle name="Normal 8 18 5" xfId="7666" xr:uid="{00000000-0005-0000-0000-0000F1C50000}"/>
    <cellStyle name="Normal 8 18 6" xfId="8292" xr:uid="{00000000-0005-0000-0000-0000F2C50000}"/>
    <cellStyle name="Normal 8 18 7" xfId="8431" xr:uid="{00000000-0005-0000-0000-0000F3C50000}"/>
    <cellStyle name="Normal 8 19" xfId="3781" xr:uid="{00000000-0005-0000-0000-0000F4C50000}"/>
    <cellStyle name="Normal 8 19 2" xfId="5956" xr:uid="{00000000-0005-0000-0000-0000F5C50000}"/>
    <cellStyle name="Normal 8 19 3" xfId="6816" xr:uid="{00000000-0005-0000-0000-0000F6C50000}"/>
    <cellStyle name="Normal 8 19 4" xfId="6381" xr:uid="{00000000-0005-0000-0000-0000F7C50000}"/>
    <cellStyle name="Normal 8 19 5" xfId="7667" xr:uid="{00000000-0005-0000-0000-0000F8C50000}"/>
    <cellStyle name="Normal 8 19 6" xfId="8293" xr:uid="{00000000-0005-0000-0000-0000F9C50000}"/>
    <cellStyle name="Normal 8 19 7" xfId="8432" xr:uid="{00000000-0005-0000-0000-0000FAC50000}"/>
    <cellStyle name="Normal 8 2" xfId="3782" xr:uid="{00000000-0005-0000-0000-0000FBC50000}"/>
    <cellStyle name="Normal 8 2 10" xfId="10340" xr:uid="{00000000-0005-0000-0000-0000FCC50000}"/>
    <cellStyle name="Normal 8 2 2" xfId="3783" xr:uid="{00000000-0005-0000-0000-0000FDC50000}"/>
    <cellStyle name="Normal 8 2 2 2" xfId="13528" xr:uid="{00000000-0005-0000-0000-0000FEC50000}"/>
    <cellStyle name="Normal 8 2 3" xfId="3995" xr:uid="{00000000-0005-0000-0000-0000FFC50000}"/>
    <cellStyle name="Normal 8 2 3 2" xfId="13531" xr:uid="{00000000-0005-0000-0000-000000C60000}"/>
    <cellStyle name="Normal 8 2 3 3" xfId="15609" xr:uid="{00000000-0005-0000-0000-000001C60000}"/>
    <cellStyle name="Normal 8 2 4" xfId="5957" xr:uid="{00000000-0005-0000-0000-000002C60000}"/>
    <cellStyle name="Normal 8 2 5" xfId="6817" xr:uid="{00000000-0005-0000-0000-000003C60000}"/>
    <cellStyle name="Normal 8 2 6" xfId="6380" xr:uid="{00000000-0005-0000-0000-000004C60000}"/>
    <cellStyle name="Normal 8 2 7" xfId="7668" xr:uid="{00000000-0005-0000-0000-000005C60000}"/>
    <cellStyle name="Normal 8 2 8" xfId="8294" xr:uid="{00000000-0005-0000-0000-000006C60000}"/>
    <cellStyle name="Normal 8 2 9" xfId="8433" xr:uid="{00000000-0005-0000-0000-000007C60000}"/>
    <cellStyle name="Normal 8 20" xfId="3784" xr:uid="{00000000-0005-0000-0000-000008C60000}"/>
    <cellStyle name="Normal 8 20 2" xfId="5958" xr:uid="{00000000-0005-0000-0000-000009C60000}"/>
    <cellStyle name="Normal 8 20 3" xfId="6818" xr:uid="{00000000-0005-0000-0000-00000AC60000}"/>
    <cellStyle name="Normal 8 20 4" xfId="6379" xr:uid="{00000000-0005-0000-0000-00000BC60000}"/>
    <cellStyle name="Normal 8 20 5" xfId="7669" xr:uid="{00000000-0005-0000-0000-00000CC60000}"/>
    <cellStyle name="Normal 8 20 6" xfId="8295" xr:uid="{00000000-0005-0000-0000-00000DC60000}"/>
    <cellStyle name="Normal 8 20 7" xfId="8434" xr:uid="{00000000-0005-0000-0000-00000EC60000}"/>
    <cellStyle name="Normal 8 21" xfId="3785" xr:uid="{00000000-0005-0000-0000-00000FC60000}"/>
    <cellStyle name="Normal 8 21 2" xfId="5959" xr:uid="{00000000-0005-0000-0000-000010C60000}"/>
    <cellStyle name="Normal 8 21 3" xfId="6819" xr:uid="{00000000-0005-0000-0000-000011C60000}"/>
    <cellStyle name="Normal 8 21 4" xfId="6378" xr:uid="{00000000-0005-0000-0000-000012C60000}"/>
    <cellStyle name="Normal 8 21 5" xfId="7670" xr:uid="{00000000-0005-0000-0000-000013C60000}"/>
    <cellStyle name="Normal 8 21 6" xfId="8296" xr:uid="{00000000-0005-0000-0000-000014C60000}"/>
    <cellStyle name="Normal 8 21 7" xfId="8435" xr:uid="{00000000-0005-0000-0000-000015C60000}"/>
    <cellStyle name="Normal 8 22" xfId="3786" xr:uid="{00000000-0005-0000-0000-000016C60000}"/>
    <cellStyle name="Normal 8 22 2" xfId="5960" xr:uid="{00000000-0005-0000-0000-000017C60000}"/>
    <cellStyle name="Normal 8 22 3" xfId="6820" xr:uid="{00000000-0005-0000-0000-000018C60000}"/>
    <cellStyle name="Normal 8 22 4" xfId="6377" xr:uid="{00000000-0005-0000-0000-000019C60000}"/>
    <cellStyle name="Normal 8 22 5" xfId="7671" xr:uid="{00000000-0005-0000-0000-00001AC60000}"/>
    <cellStyle name="Normal 8 22 6" xfId="8297" xr:uid="{00000000-0005-0000-0000-00001BC60000}"/>
    <cellStyle name="Normal 8 22 7" xfId="8436" xr:uid="{00000000-0005-0000-0000-00001CC60000}"/>
    <cellStyle name="Normal 8 23" xfId="3787" xr:uid="{00000000-0005-0000-0000-00001DC60000}"/>
    <cellStyle name="Normal 8 23 2" xfId="5961" xr:uid="{00000000-0005-0000-0000-00001EC60000}"/>
    <cellStyle name="Normal 8 23 3" xfId="6821" xr:uid="{00000000-0005-0000-0000-00001FC60000}"/>
    <cellStyle name="Normal 8 23 4" xfId="6376" xr:uid="{00000000-0005-0000-0000-000020C60000}"/>
    <cellStyle name="Normal 8 23 5" xfId="7672" xr:uid="{00000000-0005-0000-0000-000021C60000}"/>
    <cellStyle name="Normal 8 23 6" xfId="8298" xr:uid="{00000000-0005-0000-0000-000022C60000}"/>
    <cellStyle name="Normal 8 23 7" xfId="8437" xr:uid="{00000000-0005-0000-0000-000023C60000}"/>
    <cellStyle name="Normal 8 24" xfId="3788" xr:uid="{00000000-0005-0000-0000-000024C60000}"/>
    <cellStyle name="Normal 8 24 2" xfId="5962" xr:uid="{00000000-0005-0000-0000-000025C60000}"/>
    <cellStyle name="Normal 8 24 3" xfId="6822" xr:uid="{00000000-0005-0000-0000-000026C60000}"/>
    <cellStyle name="Normal 8 24 4" xfId="6375" xr:uid="{00000000-0005-0000-0000-000027C60000}"/>
    <cellStyle name="Normal 8 24 5" xfId="7673" xr:uid="{00000000-0005-0000-0000-000028C60000}"/>
    <cellStyle name="Normal 8 24 6" xfId="8299" xr:uid="{00000000-0005-0000-0000-000029C60000}"/>
    <cellStyle name="Normal 8 24 7" xfId="8438" xr:uid="{00000000-0005-0000-0000-00002AC60000}"/>
    <cellStyle name="Normal 8 25" xfId="3789" xr:uid="{00000000-0005-0000-0000-00002BC60000}"/>
    <cellStyle name="Normal 8 25 2" xfId="5963" xr:uid="{00000000-0005-0000-0000-00002CC60000}"/>
    <cellStyle name="Normal 8 25 3" xfId="6823" xr:uid="{00000000-0005-0000-0000-00002DC60000}"/>
    <cellStyle name="Normal 8 25 4" xfId="6374" xr:uid="{00000000-0005-0000-0000-00002EC60000}"/>
    <cellStyle name="Normal 8 25 5" xfId="7674" xr:uid="{00000000-0005-0000-0000-00002FC60000}"/>
    <cellStyle name="Normal 8 25 6" xfId="8300" xr:uid="{00000000-0005-0000-0000-000030C60000}"/>
    <cellStyle name="Normal 8 25 7" xfId="8439" xr:uid="{00000000-0005-0000-0000-000031C60000}"/>
    <cellStyle name="Normal 8 26" xfId="3790" xr:uid="{00000000-0005-0000-0000-000032C60000}"/>
    <cellStyle name="Normal 8 26 2" xfId="5964" xr:uid="{00000000-0005-0000-0000-000033C60000}"/>
    <cellStyle name="Normal 8 26 3" xfId="6824" xr:uid="{00000000-0005-0000-0000-000034C60000}"/>
    <cellStyle name="Normal 8 26 4" xfId="6373" xr:uid="{00000000-0005-0000-0000-000035C60000}"/>
    <cellStyle name="Normal 8 26 5" xfId="7675" xr:uid="{00000000-0005-0000-0000-000036C60000}"/>
    <cellStyle name="Normal 8 26 6" xfId="8301" xr:uid="{00000000-0005-0000-0000-000037C60000}"/>
    <cellStyle name="Normal 8 26 7" xfId="8440" xr:uid="{00000000-0005-0000-0000-000038C60000}"/>
    <cellStyle name="Normal 8 27" xfId="3791" xr:uid="{00000000-0005-0000-0000-000039C60000}"/>
    <cellStyle name="Normal 8 27 2" xfId="5965" xr:uid="{00000000-0005-0000-0000-00003AC60000}"/>
    <cellStyle name="Normal 8 27 3" xfId="6825" xr:uid="{00000000-0005-0000-0000-00003BC60000}"/>
    <cellStyle name="Normal 8 27 4" xfId="6372" xr:uid="{00000000-0005-0000-0000-00003CC60000}"/>
    <cellStyle name="Normal 8 27 5" xfId="7676" xr:uid="{00000000-0005-0000-0000-00003DC60000}"/>
    <cellStyle name="Normal 8 27 6" xfId="8302" xr:uid="{00000000-0005-0000-0000-00003EC60000}"/>
    <cellStyle name="Normal 8 27 7" xfId="8441" xr:uid="{00000000-0005-0000-0000-00003FC60000}"/>
    <cellStyle name="Normal 8 28" xfId="3792" xr:uid="{00000000-0005-0000-0000-000040C60000}"/>
    <cellStyle name="Normal 8 28 2" xfId="5966" xr:uid="{00000000-0005-0000-0000-000041C60000}"/>
    <cellStyle name="Normal 8 28 3" xfId="6826" xr:uid="{00000000-0005-0000-0000-000042C60000}"/>
    <cellStyle name="Normal 8 28 4" xfId="6371" xr:uid="{00000000-0005-0000-0000-000043C60000}"/>
    <cellStyle name="Normal 8 28 5" xfId="7677" xr:uid="{00000000-0005-0000-0000-000044C60000}"/>
    <cellStyle name="Normal 8 28 6" xfId="8303" xr:uid="{00000000-0005-0000-0000-000045C60000}"/>
    <cellStyle name="Normal 8 28 7" xfId="8442" xr:uid="{00000000-0005-0000-0000-000046C60000}"/>
    <cellStyle name="Normal 8 29" xfId="3793" xr:uid="{00000000-0005-0000-0000-000047C60000}"/>
    <cellStyle name="Normal 8 29 2" xfId="5967" xr:uid="{00000000-0005-0000-0000-000048C60000}"/>
    <cellStyle name="Normal 8 29 3" xfId="6827" xr:uid="{00000000-0005-0000-0000-000049C60000}"/>
    <cellStyle name="Normal 8 29 4" xfId="6370" xr:uid="{00000000-0005-0000-0000-00004AC60000}"/>
    <cellStyle name="Normal 8 29 5" xfId="7678" xr:uid="{00000000-0005-0000-0000-00004BC60000}"/>
    <cellStyle name="Normal 8 29 6" xfId="8304" xr:uid="{00000000-0005-0000-0000-00004CC60000}"/>
    <cellStyle name="Normal 8 29 7" xfId="8443" xr:uid="{00000000-0005-0000-0000-00004DC60000}"/>
    <cellStyle name="Normal 8 3" xfId="3794" xr:uid="{00000000-0005-0000-0000-00004EC60000}"/>
    <cellStyle name="Normal 8 3 2" xfId="5968" xr:uid="{00000000-0005-0000-0000-00004FC60000}"/>
    <cellStyle name="Normal 8 3 3" xfId="6828" xr:uid="{00000000-0005-0000-0000-000050C60000}"/>
    <cellStyle name="Normal 8 3 4" xfId="6369" xr:uid="{00000000-0005-0000-0000-000051C60000}"/>
    <cellStyle name="Normal 8 3 5" xfId="7679" xr:uid="{00000000-0005-0000-0000-000052C60000}"/>
    <cellStyle name="Normal 8 3 6" xfId="8305" xr:uid="{00000000-0005-0000-0000-000053C60000}"/>
    <cellStyle name="Normal 8 3 7" xfId="8444" xr:uid="{00000000-0005-0000-0000-000054C60000}"/>
    <cellStyle name="Normal 8 30" xfId="3795" xr:uid="{00000000-0005-0000-0000-000055C60000}"/>
    <cellStyle name="Normal 8 30 2" xfId="5969" xr:uid="{00000000-0005-0000-0000-000056C60000}"/>
    <cellStyle name="Normal 8 30 3" xfId="6829" xr:uid="{00000000-0005-0000-0000-000057C60000}"/>
    <cellStyle name="Normal 8 30 4" xfId="6368" xr:uid="{00000000-0005-0000-0000-000058C60000}"/>
    <cellStyle name="Normal 8 30 5" xfId="7680" xr:uid="{00000000-0005-0000-0000-000059C60000}"/>
    <cellStyle name="Normal 8 30 6" xfId="8306" xr:uid="{00000000-0005-0000-0000-00005AC60000}"/>
    <cellStyle name="Normal 8 30 7" xfId="8445" xr:uid="{00000000-0005-0000-0000-00005BC60000}"/>
    <cellStyle name="Normal 8 31" xfId="3994" xr:uid="{00000000-0005-0000-0000-00005CC60000}"/>
    <cellStyle name="Normal 8 31 2" xfId="5970" xr:uid="{00000000-0005-0000-0000-00005DC60000}"/>
    <cellStyle name="Normal 8 31 3" xfId="6830" xr:uid="{00000000-0005-0000-0000-00005EC60000}"/>
    <cellStyle name="Normal 8 31 4" xfId="6367" xr:uid="{00000000-0005-0000-0000-00005FC60000}"/>
    <cellStyle name="Normal 8 31 5" xfId="7681" xr:uid="{00000000-0005-0000-0000-000060C60000}"/>
    <cellStyle name="Normal 8 31 6" xfId="8307" xr:uid="{00000000-0005-0000-0000-000061C60000}"/>
    <cellStyle name="Normal 8 31 7" xfId="8446" xr:uid="{00000000-0005-0000-0000-000062C60000}"/>
    <cellStyle name="Normal 8 32" xfId="5946" xr:uid="{00000000-0005-0000-0000-000063C60000}"/>
    <cellStyle name="Normal 8 33" xfId="5971" xr:uid="{00000000-0005-0000-0000-000064C60000}"/>
    <cellStyle name="Normal 8 34" xfId="5972" xr:uid="{00000000-0005-0000-0000-000065C60000}"/>
    <cellStyle name="Normal 8 35" xfId="5973" xr:uid="{00000000-0005-0000-0000-000066C60000}"/>
    <cellStyle name="Normal 8 36" xfId="5974" xr:uid="{00000000-0005-0000-0000-000067C60000}"/>
    <cellStyle name="Normal 8 37" xfId="5975" xr:uid="{00000000-0005-0000-0000-000068C60000}"/>
    <cellStyle name="Normal 8 38" xfId="5976" xr:uid="{00000000-0005-0000-0000-000069C60000}"/>
    <cellStyle name="Normal 8 39" xfId="5977" xr:uid="{00000000-0005-0000-0000-00006AC60000}"/>
    <cellStyle name="Normal 8 4" xfId="3796" xr:uid="{00000000-0005-0000-0000-00006BC60000}"/>
    <cellStyle name="Normal 8 4 2" xfId="5978" xr:uid="{00000000-0005-0000-0000-00006CC60000}"/>
    <cellStyle name="Normal 8 4 3" xfId="6832" xr:uid="{00000000-0005-0000-0000-00006DC60000}"/>
    <cellStyle name="Normal 8 4 4" xfId="6366" xr:uid="{00000000-0005-0000-0000-00006EC60000}"/>
    <cellStyle name="Normal 8 4 5" xfId="7682" xr:uid="{00000000-0005-0000-0000-00006FC60000}"/>
    <cellStyle name="Normal 8 4 6" xfId="8308" xr:uid="{00000000-0005-0000-0000-000070C60000}"/>
    <cellStyle name="Normal 8 4 7" xfId="8447" xr:uid="{00000000-0005-0000-0000-000071C60000}"/>
    <cellStyle name="Normal 8 4 8" xfId="13532" xr:uid="{00000000-0005-0000-0000-000072C60000}"/>
    <cellStyle name="Normal 8 4 9" xfId="15610" xr:uid="{00000000-0005-0000-0000-000073C60000}"/>
    <cellStyle name="Normal 8 40" xfId="5979" xr:uid="{00000000-0005-0000-0000-000074C60000}"/>
    <cellStyle name="Normal 8 41" xfId="5980" xr:uid="{00000000-0005-0000-0000-000075C60000}"/>
    <cellStyle name="Normal 8 42" xfId="5981" xr:uid="{00000000-0005-0000-0000-000076C60000}"/>
    <cellStyle name="Normal 8 43" xfId="5982" xr:uid="{00000000-0005-0000-0000-000077C60000}"/>
    <cellStyle name="Normal 8 44" xfId="5983" xr:uid="{00000000-0005-0000-0000-000078C60000}"/>
    <cellStyle name="Normal 8 45" xfId="5984" xr:uid="{00000000-0005-0000-0000-000079C60000}"/>
    <cellStyle name="Normal 8 46" xfId="5985" xr:uid="{00000000-0005-0000-0000-00007AC60000}"/>
    <cellStyle name="Normal 8 47" xfId="5986" xr:uid="{00000000-0005-0000-0000-00007BC60000}"/>
    <cellStyle name="Normal 8 48" xfId="5987" xr:uid="{00000000-0005-0000-0000-00007CC60000}"/>
    <cellStyle name="Normal 8 49" xfId="5988" xr:uid="{00000000-0005-0000-0000-00007DC60000}"/>
    <cellStyle name="Normal 8 5" xfId="3797" xr:uid="{00000000-0005-0000-0000-00007EC60000}"/>
    <cellStyle name="Normal 8 5 2" xfId="5989" xr:uid="{00000000-0005-0000-0000-00007FC60000}"/>
    <cellStyle name="Normal 8 5 3" xfId="6834" xr:uid="{00000000-0005-0000-0000-000080C60000}"/>
    <cellStyle name="Normal 8 5 4" xfId="6364" xr:uid="{00000000-0005-0000-0000-000081C60000}"/>
    <cellStyle name="Normal 8 5 5" xfId="7683" xr:uid="{00000000-0005-0000-0000-000082C60000}"/>
    <cellStyle name="Normal 8 5 6" xfId="8309" xr:uid="{00000000-0005-0000-0000-000083C60000}"/>
    <cellStyle name="Normal 8 5 7" xfId="8448" xr:uid="{00000000-0005-0000-0000-000084C60000}"/>
    <cellStyle name="Normal 8 50" xfId="5990" xr:uid="{00000000-0005-0000-0000-000085C60000}"/>
    <cellStyle name="Normal 8 51" xfId="5991" xr:uid="{00000000-0005-0000-0000-000086C60000}"/>
    <cellStyle name="Normal 8 52" xfId="5992" xr:uid="{00000000-0005-0000-0000-000087C60000}"/>
    <cellStyle name="Normal 8 53" xfId="5993" xr:uid="{00000000-0005-0000-0000-000088C60000}"/>
    <cellStyle name="Normal 8 54" xfId="5994" xr:uid="{00000000-0005-0000-0000-000089C60000}"/>
    <cellStyle name="Normal 8 55" xfId="5995" xr:uid="{00000000-0005-0000-0000-00008AC60000}"/>
    <cellStyle name="Normal 8 56" xfId="5996" xr:uid="{00000000-0005-0000-0000-00008BC60000}"/>
    <cellStyle name="Normal 8 57" xfId="5997" xr:uid="{00000000-0005-0000-0000-00008CC60000}"/>
    <cellStyle name="Normal 8 58" xfId="5998" xr:uid="{00000000-0005-0000-0000-00008DC60000}"/>
    <cellStyle name="Normal 8 59" xfId="5999" xr:uid="{00000000-0005-0000-0000-00008EC60000}"/>
    <cellStyle name="Normal 8 6" xfId="3798" xr:uid="{00000000-0005-0000-0000-00008FC60000}"/>
    <cellStyle name="Normal 8 6 2" xfId="6000" xr:uid="{00000000-0005-0000-0000-000090C60000}"/>
    <cellStyle name="Normal 8 6 3" xfId="6836" xr:uid="{00000000-0005-0000-0000-000091C60000}"/>
    <cellStyle name="Normal 8 6 4" xfId="6362" xr:uid="{00000000-0005-0000-0000-000092C60000}"/>
    <cellStyle name="Normal 8 6 5" xfId="7684" xr:uid="{00000000-0005-0000-0000-000093C60000}"/>
    <cellStyle name="Normal 8 6 6" xfId="8311" xr:uid="{00000000-0005-0000-0000-000094C60000}"/>
    <cellStyle name="Normal 8 6 7" xfId="8449" xr:uid="{00000000-0005-0000-0000-000095C60000}"/>
    <cellStyle name="Normal 8 60" xfId="6001" xr:uid="{00000000-0005-0000-0000-000096C60000}"/>
    <cellStyle name="Normal 8 61" xfId="6002" xr:uid="{00000000-0005-0000-0000-000097C60000}"/>
    <cellStyle name="Normal 8 62" xfId="6003" xr:uid="{00000000-0005-0000-0000-000098C60000}"/>
    <cellStyle name="Normal 8 63" xfId="6806" xr:uid="{00000000-0005-0000-0000-000099C60000}"/>
    <cellStyle name="Normal 8 64" xfId="6391" xr:uid="{00000000-0005-0000-0000-00009AC60000}"/>
    <cellStyle name="Normal 8 65" xfId="8283" xr:uid="{00000000-0005-0000-0000-00009BC60000}"/>
    <cellStyle name="Normal 8 66" xfId="8422" xr:uid="{00000000-0005-0000-0000-00009CC60000}"/>
    <cellStyle name="Normal 8 67" xfId="10339" xr:uid="{00000000-0005-0000-0000-00009DC60000}"/>
    <cellStyle name="Normal 8 7" xfId="3799" xr:uid="{00000000-0005-0000-0000-00009EC60000}"/>
    <cellStyle name="Normal 8 7 2" xfId="6004" xr:uid="{00000000-0005-0000-0000-00009FC60000}"/>
    <cellStyle name="Normal 8 7 3" xfId="6837" xr:uid="{00000000-0005-0000-0000-0000A0C60000}"/>
    <cellStyle name="Normal 8 7 4" xfId="6361" xr:uid="{00000000-0005-0000-0000-0000A1C60000}"/>
    <cellStyle name="Normal 8 7 5" xfId="7685" xr:uid="{00000000-0005-0000-0000-0000A2C60000}"/>
    <cellStyle name="Normal 8 7 6" xfId="8313" xr:uid="{00000000-0005-0000-0000-0000A3C60000}"/>
    <cellStyle name="Normal 8 7 7" xfId="8450" xr:uid="{00000000-0005-0000-0000-0000A4C60000}"/>
    <cellStyle name="Normal 8 8" xfId="3800" xr:uid="{00000000-0005-0000-0000-0000A5C60000}"/>
    <cellStyle name="Normal 8 8 2" xfId="6005" xr:uid="{00000000-0005-0000-0000-0000A6C60000}"/>
    <cellStyle name="Normal 8 8 3" xfId="6838" xr:uid="{00000000-0005-0000-0000-0000A7C60000}"/>
    <cellStyle name="Normal 8 8 4" xfId="6360" xr:uid="{00000000-0005-0000-0000-0000A8C60000}"/>
    <cellStyle name="Normal 8 8 5" xfId="7686" xr:uid="{00000000-0005-0000-0000-0000A9C60000}"/>
    <cellStyle name="Normal 8 8 6" xfId="8314" xr:uid="{00000000-0005-0000-0000-0000AAC60000}"/>
    <cellStyle name="Normal 8 8 7" xfId="8451" xr:uid="{00000000-0005-0000-0000-0000ABC60000}"/>
    <cellStyle name="Normal 8 9" xfId="3801" xr:uid="{00000000-0005-0000-0000-0000ACC60000}"/>
    <cellStyle name="Normal 8 9 2" xfId="6006" xr:uid="{00000000-0005-0000-0000-0000ADC60000}"/>
    <cellStyle name="Normal 8 9 3" xfId="6839" xr:uid="{00000000-0005-0000-0000-0000AEC60000}"/>
    <cellStyle name="Normal 8 9 4" xfId="6359" xr:uid="{00000000-0005-0000-0000-0000AFC60000}"/>
    <cellStyle name="Normal 8 9 5" xfId="7687" xr:uid="{00000000-0005-0000-0000-0000B0C60000}"/>
    <cellStyle name="Normal 8 9 6" xfId="8315" xr:uid="{00000000-0005-0000-0000-0000B1C60000}"/>
    <cellStyle name="Normal 8 9 7" xfId="8452" xr:uid="{00000000-0005-0000-0000-0000B2C60000}"/>
    <cellStyle name="Normal 80" xfId="3802" xr:uid="{00000000-0005-0000-0000-0000B3C60000}"/>
    <cellStyle name="Normal 80 2" xfId="6007" xr:uid="{00000000-0005-0000-0000-0000B4C60000}"/>
    <cellStyle name="Normal 80 3" xfId="6840" xr:uid="{00000000-0005-0000-0000-0000B5C60000}"/>
    <cellStyle name="Normal 80 4" xfId="6357" xr:uid="{00000000-0005-0000-0000-0000B6C60000}"/>
    <cellStyle name="Normal 81" xfId="3803" xr:uid="{00000000-0005-0000-0000-0000B7C60000}"/>
    <cellStyle name="Normal 81 2" xfId="6008" xr:uid="{00000000-0005-0000-0000-0000B8C60000}"/>
    <cellStyle name="Normal 81 3" xfId="6841" xr:uid="{00000000-0005-0000-0000-0000B9C60000}"/>
    <cellStyle name="Normal 81 4" xfId="6356" xr:uid="{00000000-0005-0000-0000-0000BAC60000}"/>
    <cellStyle name="Normal 82" xfId="3804" xr:uid="{00000000-0005-0000-0000-0000BBC60000}"/>
    <cellStyle name="Normal 82 2" xfId="6009" xr:uid="{00000000-0005-0000-0000-0000BCC60000}"/>
    <cellStyle name="Normal 82 3" xfId="6842" xr:uid="{00000000-0005-0000-0000-0000BDC60000}"/>
    <cellStyle name="Normal 82 4" xfId="6355" xr:uid="{00000000-0005-0000-0000-0000BEC60000}"/>
    <cellStyle name="Normal 83" xfId="3805" xr:uid="{00000000-0005-0000-0000-0000BFC60000}"/>
    <cellStyle name="Normal 83 2" xfId="6010" xr:uid="{00000000-0005-0000-0000-0000C0C60000}"/>
    <cellStyle name="Normal 83 3" xfId="6843" xr:uid="{00000000-0005-0000-0000-0000C1C60000}"/>
    <cellStyle name="Normal 83 4" xfId="6354" xr:uid="{00000000-0005-0000-0000-0000C2C60000}"/>
    <cellStyle name="Normal 84" xfId="6011" xr:uid="{00000000-0005-0000-0000-0000C3C60000}"/>
    <cellStyle name="Normal 84 2" xfId="8327" xr:uid="{00000000-0005-0000-0000-0000C4C60000}"/>
    <cellStyle name="Normal 84 3" xfId="8328" xr:uid="{00000000-0005-0000-0000-0000C5C60000}"/>
    <cellStyle name="Normal 84 4" xfId="8329" xr:uid="{00000000-0005-0000-0000-0000C6C60000}"/>
    <cellStyle name="Normal 85" xfId="6012" xr:uid="{00000000-0005-0000-0000-0000C7C60000}"/>
    <cellStyle name="Normal 85 2" xfId="8330" xr:uid="{00000000-0005-0000-0000-0000C8C60000}"/>
    <cellStyle name="Normal 85 3" xfId="8331" xr:uid="{00000000-0005-0000-0000-0000C9C60000}"/>
    <cellStyle name="Normal 85 4" xfId="8332" xr:uid="{00000000-0005-0000-0000-0000CAC60000}"/>
    <cellStyle name="Normal 86" xfId="3806" xr:uid="{00000000-0005-0000-0000-0000CBC60000}"/>
    <cellStyle name="Normal 86 2" xfId="6013" xr:uid="{00000000-0005-0000-0000-0000CCC60000}"/>
    <cellStyle name="Normal 86 3" xfId="6844" xr:uid="{00000000-0005-0000-0000-0000CDC60000}"/>
    <cellStyle name="Normal 86 4" xfId="6353" xr:uid="{00000000-0005-0000-0000-0000CEC60000}"/>
    <cellStyle name="Normal 87" xfId="6014" xr:uid="{00000000-0005-0000-0000-0000CFC60000}"/>
    <cellStyle name="Normal 87 2" xfId="8335" xr:uid="{00000000-0005-0000-0000-0000D0C60000}"/>
    <cellStyle name="Normal 87 3" xfId="8336" xr:uid="{00000000-0005-0000-0000-0000D1C60000}"/>
    <cellStyle name="Normal 87 4" xfId="8337" xr:uid="{00000000-0005-0000-0000-0000D2C60000}"/>
    <cellStyle name="Normal 88" xfId="2871" xr:uid="{00000000-0005-0000-0000-0000D3C60000}"/>
    <cellStyle name="Normal 88 2" xfId="2872" xr:uid="{00000000-0005-0000-0000-0000D4C60000}"/>
    <cellStyle name="Normal 88 2 2" xfId="6015" xr:uid="{00000000-0005-0000-0000-0000D5C60000}"/>
    <cellStyle name="Normal 88 3" xfId="6845" xr:uid="{00000000-0005-0000-0000-0000D6C60000}"/>
    <cellStyle name="Normal 88 4" xfId="6352" xr:uid="{00000000-0005-0000-0000-0000D7C60000}"/>
    <cellStyle name="Normal 89" xfId="2873" xr:uid="{00000000-0005-0000-0000-0000D8C60000}"/>
    <cellStyle name="Normal 89 2" xfId="2874" xr:uid="{00000000-0005-0000-0000-0000D9C60000}"/>
    <cellStyle name="Normal 89 2 2" xfId="6016" xr:uid="{00000000-0005-0000-0000-0000DAC60000}"/>
    <cellStyle name="Normal 89 3" xfId="6846" xr:uid="{00000000-0005-0000-0000-0000DBC60000}"/>
    <cellStyle name="Normal 89 4" xfId="6351" xr:uid="{00000000-0005-0000-0000-0000DCC60000}"/>
    <cellStyle name="Normal 9" xfId="2875" xr:uid="{00000000-0005-0000-0000-0000DDC60000}"/>
    <cellStyle name="Normal 9 10" xfId="6017" xr:uid="{00000000-0005-0000-0000-0000DEC60000}"/>
    <cellStyle name="Normal 9 11" xfId="6018" xr:uid="{00000000-0005-0000-0000-0000DFC60000}"/>
    <cellStyle name="Normal 9 12" xfId="6019" xr:uid="{00000000-0005-0000-0000-0000E0C60000}"/>
    <cellStyle name="Normal 9 13" xfId="6020" xr:uid="{00000000-0005-0000-0000-0000E1C60000}"/>
    <cellStyle name="Normal 9 14" xfId="6021" xr:uid="{00000000-0005-0000-0000-0000E2C60000}"/>
    <cellStyle name="Normal 9 15" xfId="6022" xr:uid="{00000000-0005-0000-0000-0000E3C60000}"/>
    <cellStyle name="Normal 9 16" xfId="6023" xr:uid="{00000000-0005-0000-0000-0000E4C60000}"/>
    <cellStyle name="Normal 9 17" xfId="6024" xr:uid="{00000000-0005-0000-0000-0000E5C60000}"/>
    <cellStyle name="Normal 9 18" xfId="6025" xr:uid="{00000000-0005-0000-0000-0000E6C60000}"/>
    <cellStyle name="Normal 9 19" xfId="6026" xr:uid="{00000000-0005-0000-0000-0000E7C60000}"/>
    <cellStyle name="Normal 9 2" xfId="2876" xr:uid="{00000000-0005-0000-0000-0000E8C60000}"/>
    <cellStyle name="Normal 9 2 2" xfId="6027" xr:uid="{00000000-0005-0000-0000-0000E9C60000}"/>
    <cellStyle name="Normal 9 2 3" xfId="6847" xr:uid="{00000000-0005-0000-0000-0000EAC60000}"/>
    <cellStyle name="Normal 9 2 4" xfId="6947" xr:uid="{00000000-0005-0000-0000-0000EBC60000}"/>
    <cellStyle name="Normal 9 2 5" xfId="7688" xr:uid="{00000000-0005-0000-0000-0000ECC60000}"/>
    <cellStyle name="Normal 9 2 6" xfId="8349" xr:uid="{00000000-0005-0000-0000-0000EDC60000}"/>
    <cellStyle name="Normal 9 2 7" xfId="8453" xr:uid="{00000000-0005-0000-0000-0000EEC60000}"/>
    <cellStyle name="Normal 9 2 8" xfId="10342" xr:uid="{00000000-0005-0000-0000-0000EFC60000}"/>
    <cellStyle name="Normal 9 20" xfId="6028" xr:uid="{00000000-0005-0000-0000-0000F0C60000}"/>
    <cellStyle name="Normal 9 21" xfId="6029" xr:uid="{00000000-0005-0000-0000-0000F1C60000}"/>
    <cellStyle name="Normal 9 22" xfId="6030" xr:uid="{00000000-0005-0000-0000-0000F2C60000}"/>
    <cellStyle name="Normal 9 23" xfId="6031" xr:uid="{00000000-0005-0000-0000-0000F3C60000}"/>
    <cellStyle name="Normal 9 24" xfId="6032" xr:uid="{00000000-0005-0000-0000-0000F4C60000}"/>
    <cellStyle name="Normal 9 25" xfId="6033" xr:uid="{00000000-0005-0000-0000-0000F5C60000}"/>
    <cellStyle name="Normal 9 26" xfId="6034" xr:uid="{00000000-0005-0000-0000-0000F6C60000}"/>
    <cellStyle name="Normal 9 27" xfId="6035" xr:uid="{00000000-0005-0000-0000-0000F7C60000}"/>
    <cellStyle name="Normal 9 28" xfId="6036" xr:uid="{00000000-0005-0000-0000-0000F8C60000}"/>
    <cellStyle name="Normal 9 29" xfId="6037" xr:uid="{00000000-0005-0000-0000-0000F9C60000}"/>
    <cellStyle name="Normal 9 3" xfId="3807" xr:uid="{00000000-0005-0000-0000-0000FAC60000}"/>
    <cellStyle name="Normal 9 3 2" xfId="6038" xr:uid="{00000000-0005-0000-0000-0000FBC60000}"/>
    <cellStyle name="Normal 9 3 3" xfId="6848" xr:uid="{00000000-0005-0000-0000-0000FCC60000}"/>
    <cellStyle name="Normal 9 3 4" xfId="6948" xr:uid="{00000000-0005-0000-0000-0000FDC60000}"/>
    <cellStyle name="Normal 9 3 5" xfId="7689" xr:uid="{00000000-0005-0000-0000-0000FEC60000}"/>
    <cellStyle name="Normal 9 3 6" xfId="8350" xr:uid="{00000000-0005-0000-0000-0000FFC60000}"/>
    <cellStyle name="Normal 9 3 7" xfId="8454" xr:uid="{00000000-0005-0000-0000-000000C70000}"/>
    <cellStyle name="Normal 9 3 8" xfId="10343" xr:uid="{00000000-0005-0000-0000-000001C70000}"/>
    <cellStyle name="Normal 9 30" xfId="6039" xr:uid="{00000000-0005-0000-0000-000002C70000}"/>
    <cellStyle name="Normal 9 31" xfId="6040" xr:uid="{00000000-0005-0000-0000-000003C70000}"/>
    <cellStyle name="Normal 9 32" xfId="6041" xr:uid="{00000000-0005-0000-0000-000004C70000}"/>
    <cellStyle name="Normal 9 33" xfId="6042" xr:uid="{00000000-0005-0000-0000-000005C70000}"/>
    <cellStyle name="Normal 9 34" xfId="6043" xr:uid="{00000000-0005-0000-0000-000006C70000}"/>
    <cellStyle name="Normal 9 35" xfId="6044" xr:uid="{00000000-0005-0000-0000-000007C70000}"/>
    <cellStyle name="Normal 9 36" xfId="6045" xr:uid="{00000000-0005-0000-0000-000008C70000}"/>
    <cellStyle name="Normal 9 37" xfId="6046" xr:uid="{00000000-0005-0000-0000-000009C70000}"/>
    <cellStyle name="Normal 9 38" xfId="6047" xr:uid="{00000000-0005-0000-0000-00000AC70000}"/>
    <cellStyle name="Normal 9 39" xfId="6048" xr:uid="{00000000-0005-0000-0000-00000BC70000}"/>
    <cellStyle name="Normal 9 4" xfId="3996" xr:uid="{00000000-0005-0000-0000-00000CC70000}"/>
    <cellStyle name="Normal 9 4 2" xfId="6049" xr:uid="{00000000-0005-0000-0000-00000DC70000}"/>
    <cellStyle name="Normal 9 4 3" xfId="6849" xr:uid="{00000000-0005-0000-0000-00000EC70000}"/>
    <cellStyle name="Normal 9 4 4" xfId="6949" xr:uid="{00000000-0005-0000-0000-00000FC70000}"/>
    <cellStyle name="Normal 9 4 5" xfId="7690" xr:uid="{00000000-0005-0000-0000-000010C70000}"/>
    <cellStyle name="Normal 9 4 6" xfId="8355" xr:uid="{00000000-0005-0000-0000-000011C70000}"/>
    <cellStyle name="Normal 9 4 7" xfId="8455" xr:uid="{00000000-0005-0000-0000-000012C70000}"/>
    <cellStyle name="Normal 9 40" xfId="6050" xr:uid="{00000000-0005-0000-0000-000013C70000}"/>
    <cellStyle name="Normal 9 41" xfId="6051" xr:uid="{00000000-0005-0000-0000-000014C70000}"/>
    <cellStyle name="Normal 9 42" xfId="6052" xr:uid="{00000000-0005-0000-0000-000015C70000}"/>
    <cellStyle name="Normal 9 43" xfId="6053" xr:uid="{00000000-0005-0000-0000-000016C70000}"/>
    <cellStyle name="Normal 9 44" xfId="6054" xr:uid="{00000000-0005-0000-0000-000017C70000}"/>
    <cellStyle name="Normal 9 45" xfId="6055" xr:uid="{00000000-0005-0000-0000-000018C70000}"/>
    <cellStyle name="Normal 9 46" xfId="6056" xr:uid="{00000000-0005-0000-0000-000019C70000}"/>
    <cellStyle name="Normal 9 47" xfId="6057" xr:uid="{00000000-0005-0000-0000-00001AC70000}"/>
    <cellStyle name="Normal 9 48" xfId="6058" xr:uid="{00000000-0005-0000-0000-00001BC70000}"/>
    <cellStyle name="Normal 9 49" xfId="6059" xr:uid="{00000000-0005-0000-0000-00001CC70000}"/>
    <cellStyle name="Normal 9 5" xfId="6060" xr:uid="{00000000-0005-0000-0000-00001DC70000}"/>
    <cellStyle name="Normal 9 50" xfId="6061" xr:uid="{00000000-0005-0000-0000-00001EC70000}"/>
    <cellStyle name="Normal 9 51" xfId="6062" xr:uid="{00000000-0005-0000-0000-00001FC70000}"/>
    <cellStyle name="Normal 9 52" xfId="6063" xr:uid="{00000000-0005-0000-0000-000020C70000}"/>
    <cellStyle name="Normal 9 53" xfId="6064" xr:uid="{00000000-0005-0000-0000-000021C70000}"/>
    <cellStyle name="Normal 9 54" xfId="6065" xr:uid="{00000000-0005-0000-0000-000022C70000}"/>
    <cellStyle name="Normal 9 55" xfId="6066" xr:uid="{00000000-0005-0000-0000-000023C70000}"/>
    <cellStyle name="Normal 9 56" xfId="6067" xr:uid="{00000000-0005-0000-0000-000024C70000}"/>
    <cellStyle name="Normal 9 57" xfId="6068" xr:uid="{00000000-0005-0000-0000-000025C70000}"/>
    <cellStyle name="Normal 9 58" xfId="10341" xr:uid="{00000000-0005-0000-0000-000026C70000}"/>
    <cellStyle name="Normal 9 6" xfId="6069" xr:uid="{00000000-0005-0000-0000-000027C70000}"/>
    <cellStyle name="Normal 9 7" xfId="6070" xr:uid="{00000000-0005-0000-0000-000028C70000}"/>
    <cellStyle name="Normal 9 8" xfId="6071" xr:uid="{00000000-0005-0000-0000-000029C70000}"/>
    <cellStyle name="Normal 9 9" xfId="6072" xr:uid="{00000000-0005-0000-0000-00002AC70000}"/>
    <cellStyle name="Normal 9_BieuHD2016-2020Tquang2(OK)" xfId="2877" xr:uid="{00000000-0005-0000-0000-00002BC70000}"/>
    <cellStyle name="Normal 90" xfId="3808" xr:uid="{00000000-0005-0000-0000-00002CC70000}"/>
    <cellStyle name="Normal 90 2" xfId="6073" xr:uid="{00000000-0005-0000-0000-00002DC70000}"/>
    <cellStyle name="Normal 90 3" xfId="6851" xr:uid="{00000000-0005-0000-0000-00002EC70000}"/>
    <cellStyle name="Normal 90 4" xfId="6950" xr:uid="{00000000-0005-0000-0000-00002FC70000}"/>
    <cellStyle name="Normal 91" xfId="3809" xr:uid="{00000000-0005-0000-0000-000030C70000}"/>
    <cellStyle name="Normal 91 2" xfId="6074" xr:uid="{00000000-0005-0000-0000-000031C70000}"/>
    <cellStyle name="Normal 91 3" xfId="6852" xr:uid="{00000000-0005-0000-0000-000032C70000}"/>
    <cellStyle name="Normal 91 4" xfId="6951" xr:uid="{00000000-0005-0000-0000-000033C70000}"/>
    <cellStyle name="Normal 91 5" xfId="8358" xr:uid="{00000000-0005-0000-0000-000034C70000}"/>
    <cellStyle name="Normal 91 6" xfId="8456" xr:uid="{00000000-0005-0000-0000-000035C70000}"/>
    <cellStyle name="Normal 92" xfId="3810" xr:uid="{00000000-0005-0000-0000-000036C70000}"/>
    <cellStyle name="Normal 92 2" xfId="6075" xr:uid="{00000000-0005-0000-0000-000037C70000}"/>
    <cellStyle name="Normal 92 3" xfId="6853" xr:uid="{00000000-0005-0000-0000-000038C70000}"/>
    <cellStyle name="Normal 92 4" xfId="6952" xr:uid="{00000000-0005-0000-0000-000039C70000}"/>
    <cellStyle name="Normal 92 5" xfId="8359" xr:uid="{00000000-0005-0000-0000-00003AC70000}"/>
    <cellStyle name="Normal 92 6" xfId="8457" xr:uid="{00000000-0005-0000-0000-00003BC70000}"/>
    <cellStyle name="Normal 93" xfId="3811" xr:uid="{00000000-0005-0000-0000-00003CC70000}"/>
    <cellStyle name="Normal 93 2" xfId="6076" xr:uid="{00000000-0005-0000-0000-00003DC70000}"/>
    <cellStyle name="Normal 93 3" xfId="6854" xr:uid="{00000000-0005-0000-0000-00003EC70000}"/>
    <cellStyle name="Normal 93 4" xfId="6953" xr:uid="{00000000-0005-0000-0000-00003FC70000}"/>
    <cellStyle name="Normal 93 5" xfId="8360" xr:uid="{00000000-0005-0000-0000-000040C70000}"/>
    <cellStyle name="Normal 93 6" xfId="8458" xr:uid="{00000000-0005-0000-0000-000041C70000}"/>
    <cellStyle name="Normal 94" xfId="6077" xr:uid="{00000000-0005-0000-0000-000042C70000}"/>
    <cellStyle name="Normal 94 2" xfId="7380" xr:uid="{00000000-0005-0000-0000-000043C70000}"/>
    <cellStyle name="Normal 95" xfId="2878" xr:uid="{00000000-0005-0000-0000-000044C70000}"/>
    <cellStyle name="Normal 96" xfId="7391" xr:uid="{00000000-0005-0000-0000-000045C70000}"/>
    <cellStyle name="Normal 97" xfId="7393" xr:uid="{00000000-0005-0000-0000-000046C70000}"/>
    <cellStyle name="Normal 98" xfId="7395" xr:uid="{00000000-0005-0000-0000-000047C70000}"/>
    <cellStyle name="Normal 99" xfId="7396" xr:uid="{00000000-0005-0000-0000-000048C70000}"/>
    <cellStyle name="Normal 99 2" xfId="8546" xr:uid="{00000000-0005-0000-0000-000049C70000}"/>
    <cellStyle name="Normal_Bang dự toán cấp 0" xfId="3318" xr:uid="{00000000-0005-0000-0000-00004AC70000}"/>
    <cellStyle name="Normal_Bao cao thu NSNN" xfId="15611" xr:uid="{00000000-0005-0000-0000-00004BC70000}"/>
    <cellStyle name="Normal_Bieu mau (CV ) 2 2" xfId="13558" xr:uid="{00000000-0005-0000-0000-00004CC70000}"/>
    <cellStyle name="Normal_Chi NSTW NSDP 2002 - PL" xfId="18617" xr:uid="{00000000-0005-0000-0000-00004DC70000}"/>
    <cellStyle name="Normal_PL 8-Bieu 01 chinh thuc" xfId="15508" xr:uid="{00000000-0005-0000-0000-00004EC70000}"/>
    <cellStyle name="Normal_Sheet1" xfId="13559" xr:uid="{00000000-0005-0000-0000-00004FC70000}"/>
    <cellStyle name="Normal_Sheet2" xfId="3317" xr:uid="{00000000-0005-0000-0000-000050C70000}"/>
    <cellStyle name="Normal1" xfId="2879" xr:uid="{00000000-0005-0000-0000-000051C70000}"/>
    <cellStyle name="Normal1 2" xfId="3812" xr:uid="{00000000-0005-0000-0000-000052C70000}"/>
    <cellStyle name="Normal1 3" xfId="3997" xr:uid="{00000000-0005-0000-0000-000053C70000}"/>
    <cellStyle name="Normale_ PESO ELETTR." xfId="2880" xr:uid="{00000000-0005-0000-0000-000054C70000}"/>
    <cellStyle name="Normalny_Cennik obowi?zuje od 06-08-2001 r (1)" xfId="2881" xr:uid="{00000000-0005-0000-0000-000055C70000}"/>
    <cellStyle name="Note 2" xfId="10345" xr:uid="{00000000-0005-0000-0000-000056C70000}"/>
    <cellStyle name="Note 2 2" xfId="15623" xr:uid="{00000000-0005-0000-0000-000057C70000}"/>
    <cellStyle name="Note 2 2 2" xfId="27596" xr:uid="{00000000-0005-0000-0000-000058C70000}"/>
    <cellStyle name="Note 2 2 2 2" xfId="49202" xr:uid="{00000000-0005-0000-0000-000059C70000}"/>
    <cellStyle name="Note 2 2 3" xfId="21629" xr:uid="{00000000-0005-0000-0000-00005AC70000}"/>
    <cellStyle name="Note 2 2 3 2" xfId="43266" xr:uid="{00000000-0005-0000-0000-00005BC70000}"/>
    <cellStyle name="Note 2 2 4" xfId="37278" xr:uid="{00000000-0005-0000-0000-00005CC70000}"/>
    <cellStyle name="Note 2 3" xfId="24974" xr:uid="{00000000-0005-0000-0000-00005DC70000}"/>
    <cellStyle name="Note 2 3 2" xfId="46591" xr:uid="{00000000-0005-0000-0000-00005EC70000}"/>
    <cellStyle name="Note 2 4" xfId="19007" xr:uid="{00000000-0005-0000-0000-00005FC70000}"/>
    <cellStyle name="Note 2 4 2" xfId="40649" xr:uid="{00000000-0005-0000-0000-000060C70000}"/>
    <cellStyle name="number" xfId="10346" xr:uid="{00000000-0005-0000-0000-000061C70000}"/>
    <cellStyle name="number 2" xfId="13881" xr:uid="{00000000-0005-0000-0000-000062C70000}"/>
    <cellStyle name="number 2 2" xfId="35618" xr:uid="{00000000-0005-0000-0000-000063C70000}"/>
    <cellStyle name="Ò_x000d_Normal_123569?b_x000f_Normal_5HUYIC~1?_x0011_Normal_903DK-2001?_x000c_Normal_AD_x000b_Normal_Adot?_x000d_Normal_ADAdot?_x000d_Normal_ADOT~1ⓨ␐_x000b_?ÿ?_x0012_?ÿ?adot1?_x000b_Normal_ATEP?_x0012_Normal_Bao 㐬⎼o NCC?_x000b_Normal_bavi?_x000d_" xfId="2882" xr:uid="{00000000-0005-0000-0000-000064C70000}"/>
    <cellStyle name="Œ…‹æ_Ø‚è [0.00]_ÆÂ__" xfId="2883" xr:uid="{00000000-0005-0000-0000-000065C70000}"/>
    <cellStyle name="Œ…‹æØ‚è [0.00]_laroux" xfId="2884" xr:uid="{00000000-0005-0000-0000-000066C70000}"/>
    <cellStyle name="Œ…‹æØ‚è_laroux" xfId="2885" xr:uid="{00000000-0005-0000-0000-000067C70000}"/>
    <cellStyle name="oft Excel]_x000d__x000a_Comment=open=/f ‚ðw’è‚·‚é‚ÆAƒ†[ƒU[’è‹`ŠÖ”‚ðŠÖ”“\‚è•t‚¯‚Ìˆê——‚É“o˜^‚·‚é‚±‚Æ‚ª‚Å‚«‚Ü‚·B_x000d__x000a_Maximized" xfId="2886" xr:uid="{00000000-0005-0000-0000-000068C70000}"/>
    <cellStyle name="oft Excel]_x000d__x000a_Comment=open=/f ‚ðZw’è‚·‚é‚ÆAƒ†[ƒU[’è‹`ŠÖ”‚ðŠÖ”“\‚è•t‚¯‚Ìˆê——‚É“o˜^‚·‚é‚±‚Æ‚ª‚Å‚«‚Ü‚·B_x000d__x000a_Maximized" xfId="2887" xr:uid="{00000000-0005-0000-0000-000069C70000}"/>
    <cellStyle name="oft Excel]_x000d__x000a_Comment=open=/f ‚ðŽw’è‚·‚é‚ÆAƒ†[ƒU[’è‹`ŠÖ”‚ðŠÖ”“\‚è•t‚¯‚Ìˆê——‚É“o˜^‚·‚é‚±‚Æ‚ª‚Å‚«‚Ü‚·B_x000d__x000a_Maximized" xfId="2888" xr:uid="{00000000-0005-0000-0000-00006AC70000}"/>
    <cellStyle name="oft Excel]_x000d__x000a_Comment=The open=/f lines load custom functions into the Paste Function list._x000d__x000a_Maximized=2_x000d__x000a_Basics=1_x000d__x000a_A" xfId="2889" xr:uid="{00000000-0005-0000-0000-00006BC70000}"/>
    <cellStyle name="oft Excel]_x000d__x000a_Comment=The open=/f lines load custom functions into the Paste Function list._x000d__x000a_Maximized=2_x000d__x000a_Basics=1_x000d__x000a_A 2" xfId="3813" xr:uid="{00000000-0005-0000-0000-00006CC70000}"/>
    <cellStyle name="oft Excel]_x000d__x000a_Comment=The open=/f lines load custom functions into the Paste Function list._x000d__x000a_Maximized=2_x000d__x000a_Basics=1_x000d__x000a_A 3" xfId="3998" xr:uid="{00000000-0005-0000-0000-00006DC70000}"/>
    <cellStyle name="oft Excel]_x000d__x000a_Comment=The open=/f lines load custom functions into the Paste Function list._x000d__x000a_Maximized=3_x000d__x000a_Basics=1_x000d__x000a_A" xfId="2890" xr:uid="{00000000-0005-0000-0000-00006EC70000}"/>
    <cellStyle name="oft Excel]_x000d__x000a_Comment=The open=/f lines load custom functions into the Paste Function list._x000d__x000a_Maximized=3_x000d__x000a_Basics=1_x000d__x000a_A 2" xfId="3814" xr:uid="{00000000-0005-0000-0000-00006FC70000}"/>
    <cellStyle name="oft Excel]_x000d__x000a_Comment=The open=/f lines load custom functions into the Paste Function list._x000d__x000a_Maximized=3_x000d__x000a_Basics=1_x000d__x000a_A 3" xfId="3999" xr:uid="{00000000-0005-0000-0000-000070C70000}"/>
    <cellStyle name="omma [0]_Mktg Prog" xfId="2891" xr:uid="{00000000-0005-0000-0000-000071C70000}"/>
    <cellStyle name="ormal_Sheet1_1" xfId="2892" xr:uid="{00000000-0005-0000-0000-000072C70000}"/>
    <cellStyle name="Output 2" xfId="10347" xr:uid="{00000000-0005-0000-0000-000073C70000}"/>
    <cellStyle name="Output 2 2" xfId="15622" xr:uid="{00000000-0005-0000-0000-000074C70000}"/>
    <cellStyle name="Output 2 2 2" xfId="27595" xr:uid="{00000000-0005-0000-0000-000075C70000}"/>
    <cellStyle name="Output 2 2 2 2" xfId="49201" xr:uid="{00000000-0005-0000-0000-000076C70000}"/>
    <cellStyle name="Output 2 2 3" xfId="21628" xr:uid="{00000000-0005-0000-0000-000077C70000}"/>
    <cellStyle name="Output 2 2 3 2" xfId="43265" xr:uid="{00000000-0005-0000-0000-000078C70000}"/>
    <cellStyle name="Output 2 2 4" xfId="37277" xr:uid="{00000000-0005-0000-0000-000079C70000}"/>
    <cellStyle name="Output 2 3" xfId="24975" xr:uid="{00000000-0005-0000-0000-00007AC70000}"/>
    <cellStyle name="Output 2 3 2" xfId="46592" xr:uid="{00000000-0005-0000-0000-00007BC70000}"/>
    <cellStyle name="Output 2 4" xfId="19008" xr:uid="{00000000-0005-0000-0000-00007CC70000}"/>
    <cellStyle name="Output 2 4 2" xfId="40650" xr:uid="{00000000-0005-0000-0000-00007DC70000}"/>
    <cellStyle name="Output 2 5" xfId="32156" xr:uid="{00000000-0005-0000-0000-00007EC70000}"/>
    <cellStyle name="per.style" xfId="2893" xr:uid="{00000000-0005-0000-0000-00007FC70000}"/>
    <cellStyle name="Percent" xfId="13557" builtinId="5"/>
    <cellStyle name="Percent [0]" xfId="2895" xr:uid="{00000000-0005-0000-0000-000081C70000}"/>
    <cellStyle name="Percent [00]" xfId="2896" xr:uid="{00000000-0005-0000-0000-000082C70000}"/>
    <cellStyle name="Percent [2]" xfId="2897" xr:uid="{00000000-0005-0000-0000-000083C70000}"/>
    <cellStyle name="Percent [2] 2" xfId="3815" xr:uid="{00000000-0005-0000-0000-000084C70000}"/>
    <cellStyle name="Percent [2] 3" xfId="4001" xr:uid="{00000000-0005-0000-0000-000085C70000}"/>
    <cellStyle name="Percent [2] 4" xfId="10348" xr:uid="{00000000-0005-0000-0000-000086C70000}"/>
    <cellStyle name="Percent 10" xfId="2894" xr:uid="{00000000-0005-0000-0000-000087C70000}"/>
    <cellStyle name="Percent 10 10" xfId="6079" xr:uid="{00000000-0005-0000-0000-000088C70000}"/>
    <cellStyle name="Percent 10 11" xfId="6080" xr:uid="{00000000-0005-0000-0000-000089C70000}"/>
    <cellStyle name="Percent 10 12" xfId="6081" xr:uid="{00000000-0005-0000-0000-00008AC70000}"/>
    <cellStyle name="Percent 10 13" xfId="6082" xr:uid="{00000000-0005-0000-0000-00008BC70000}"/>
    <cellStyle name="Percent 10 14" xfId="6083" xr:uid="{00000000-0005-0000-0000-00008CC70000}"/>
    <cellStyle name="Percent 10 15" xfId="6084" xr:uid="{00000000-0005-0000-0000-00008DC70000}"/>
    <cellStyle name="Percent 10 16" xfId="6085" xr:uid="{00000000-0005-0000-0000-00008EC70000}"/>
    <cellStyle name="Percent 10 17" xfId="6086" xr:uid="{00000000-0005-0000-0000-00008FC70000}"/>
    <cellStyle name="Percent 10 18" xfId="6087" xr:uid="{00000000-0005-0000-0000-000090C70000}"/>
    <cellStyle name="Percent 10 19" xfId="6088" xr:uid="{00000000-0005-0000-0000-000091C70000}"/>
    <cellStyle name="Percent 10 2" xfId="6089" xr:uid="{00000000-0005-0000-0000-000092C70000}"/>
    <cellStyle name="Percent 10 20" xfId="6090" xr:uid="{00000000-0005-0000-0000-000093C70000}"/>
    <cellStyle name="Percent 10 21" xfId="6091" xr:uid="{00000000-0005-0000-0000-000094C70000}"/>
    <cellStyle name="Percent 10 22" xfId="6092" xr:uid="{00000000-0005-0000-0000-000095C70000}"/>
    <cellStyle name="Percent 10 23" xfId="6093" xr:uid="{00000000-0005-0000-0000-000096C70000}"/>
    <cellStyle name="Percent 10 24" xfId="6094" xr:uid="{00000000-0005-0000-0000-000097C70000}"/>
    <cellStyle name="Percent 10 25" xfId="6095" xr:uid="{00000000-0005-0000-0000-000098C70000}"/>
    <cellStyle name="Percent 10 26" xfId="6096" xr:uid="{00000000-0005-0000-0000-000099C70000}"/>
    <cellStyle name="Percent 10 27" xfId="6097" xr:uid="{00000000-0005-0000-0000-00009AC70000}"/>
    <cellStyle name="Percent 10 28" xfId="6098" xr:uid="{00000000-0005-0000-0000-00009BC70000}"/>
    <cellStyle name="Percent 10 29" xfId="6099" xr:uid="{00000000-0005-0000-0000-00009CC70000}"/>
    <cellStyle name="Percent 10 3" xfId="6100" xr:uid="{00000000-0005-0000-0000-00009DC70000}"/>
    <cellStyle name="Percent 10 30" xfId="6101" xr:uid="{00000000-0005-0000-0000-00009EC70000}"/>
    <cellStyle name="Percent 10 31" xfId="6102" xr:uid="{00000000-0005-0000-0000-00009FC70000}"/>
    <cellStyle name="Percent 10 32" xfId="6103" xr:uid="{00000000-0005-0000-0000-0000A0C70000}"/>
    <cellStyle name="Percent 10 33" xfId="6104" xr:uid="{00000000-0005-0000-0000-0000A1C70000}"/>
    <cellStyle name="Percent 10 34" xfId="6105" xr:uid="{00000000-0005-0000-0000-0000A2C70000}"/>
    <cellStyle name="Percent 10 35" xfId="6106" xr:uid="{00000000-0005-0000-0000-0000A3C70000}"/>
    <cellStyle name="Percent 10 36" xfId="6107" xr:uid="{00000000-0005-0000-0000-0000A4C70000}"/>
    <cellStyle name="Percent 10 37" xfId="6108" xr:uid="{00000000-0005-0000-0000-0000A5C70000}"/>
    <cellStyle name="Percent 10 38" xfId="6109" xr:uid="{00000000-0005-0000-0000-0000A6C70000}"/>
    <cellStyle name="Percent 10 39" xfId="6110" xr:uid="{00000000-0005-0000-0000-0000A7C70000}"/>
    <cellStyle name="Percent 10 4" xfId="6111" xr:uid="{00000000-0005-0000-0000-0000A8C70000}"/>
    <cellStyle name="Percent 10 40" xfId="6112" xr:uid="{00000000-0005-0000-0000-0000A9C70000}"/>
    <cellStyle name="Percent 10 41" xfId="6113" xr:uid="{00000000-0005-0000-0000-0000AAC70000}"/>
    <cellStyle name="Percent 10 42" xfId="6114" xr:uid="{00000000-0005-0000-0000-0000ABC70000}"/>
    <cellStyle name="Percent 10 43" xfId="6115" xr:uid="{00000000-0005-0000-0000-0000ACC70000}"/>
    <cellStyle name="Percent 10 44" xfId="6116" xr:uid="{00000000-0005-0000-0000-0000ADC70000}"/>
    <cellStyle name="Percent 10 45" xfId="6117" xr:uid="{00000000-0005-0000-0000-0000AEC70000}"/>
    <cellStyle name="Percent 10 46" xfId="6118" xr:uid="{00000000-0005-0000-0000-0000AFC70000}"/>
    <cellStyle name="Percent 10 47" xfId="6119" xr:uid="{00000000-0005-0000-0000-0000B0C70000}"/>
    <cellStyle name="Percent 10 48" xfId="6120" xr:uid="{00000000-0005-0000-0000-0000B1C70000}"/>
    <cellStyle name="Percent 10 49" xfId="6121" xr:uid="{00000000-0005-0000-0000-0000B2C70000}"/>
    <cellStyle name="Percent 10 5" xfId="6122" xr:uid="{00000000-0005-0000-0000-0000B3C70000}"/>
    <cellStyle name="Percent 10 50" xfId="6123" xr:uid="{00000000-0005-0000-0000-0000B4C70000}"/>
    <cellStyle name="Percent 10 51" xfId="6124" xr:uid="{00000000-0005-0000-0000-0000B5C70000}"/>
    <cellStyle name="Percent 10 52" xfId="6125" xr:uid="{00000000-0005-0000-0000-0000B6C70000}"/>
    <cellStyle name="Percent 10 53" xfId="6126" xr:uid="{00000000-0005-0000-0000-0000B7C70000}"/>
    <cellStyle name="Percent 10 54" xfId="6127" xr:uid="{00000000-0005-0000-0000-0000B8C70000}"/>
    <cellStyle name="Percent 10 55" xfId="6128" xr:uid="{00000000-0005-0000-0000-0000B9C70000}"/>
    <cellStyle name="Percent 10 56" xfId="6129" xr:uid="{00000000-0005-0000-0000-0000BAC70000}"/>
    <cellStyle name="Percent 10 57" xfId="6130" xr:uid="{00000000-0005-0000-0000-0000BBC70000}"/>
    <cellStyle name="Percent 10 58" xfId="6131" xr:uid="{00000000-0005-0000-0000-0000BCC70000}"/>
    <cellStyle name="Percent 10 59" xfId="6132" xr:uid="{00000000-0005-0000-0000-0000BDC70000}"/>
    <cellStyle name="Percent 10 6" xfId="6133" xr:uid="{00000000-0005-0000-0000-0000BEC70000}"/>
    <cellStyle name="Percent 10 60" xfId="6134" xr:uid="{00000000-0005-0000-0000-0000BFC70000}"/>
    <cellStyle name="Percent 10 61" xfId="6135" xr:uid="{00000000-0005-0000-0000-0000C0C70000}"/>
    <cellStyle name="Percent 10 62" xfId="6136" xr:uid="{00000000-0005-0000-0000-0000C1C70000}"/>
    <cellStyle name="Percent 10 63" xfId="6137" xr:uid="{00000000-0005-0000-0000-0000C2C70000}"/>
    <cellStyle name="Percent 10 64" xfId="6138" xr:uid="{00000000-0005-0000-0000-0000C3C70000}"/>
    <cellStyle name="Percent 10 65" xfId="6139" xr:uid="{00000000-0005-0000-0000-0000C4C70000}"/>
    <cellStyle name="Percent 10 66" xfId="6140" xr:uid="{00000000-0005-0000-0000-0000C5C70000}"/>
    <cellStyle name="Percent 10 67" xfId="6141" xr:uid="{00000000-0005-0000-0000-0000C6C70000}"/>
    <cellStyle name="Percent 10 68" xfId="6142" xr:uid="{00000000-0005-0000-0000-0000C7C70000}"/>
    <cellStyle name="Percent 10 69" xfId="6143" xr:uid="{00000000-0005-0000-0000-0000C8C70000}"/>
    <cellStyle name="Percent 10 7" xfId="6144" xr:uid="{00000000-0005-0000-0000-0000C9C70000}"/>
    <cellStyle name="Percent 10 70" xfId="6145" xr:uid="{00000000-0005-0000-0000-0000CAC70000}"/>
    <cellStyle name="Percent 10 71" xfId="6146" xr:uid="{00000000-0005-0000-0000-0000CBC70000}"/>
    <cellStyle name="Percent 10 72" xfId="6147" xr:uid="{00000000-0005-0000-0000-0000CCC70000}"/>
    <cellStyle name="Percent 10 73" xfId="6148" xr:uid="{00000000-0005-0000-0000-0000CDC70000}"/>
    <cellStyle name="Percent 10 74" xfId="6149" xr:uid="{00000000-0005-0000-0000-0000CEC70000}"/>
    <cellStyle name="Percent 10 75" xfId="6150" xr:uid="{00000000-0005-0000-0000-0000CFC70000}"/>
    <cellStyle name="Percent 10 76" xfId="6151" xr:uid="{00000000-0005-0000-0000-0000D0C70000}"/>
    <cellStyle name="Percent 10 77" xfId="6152" xr:uid="{00000000-0005-0000-0000-0000D1C70000}"/>
    <cellStyle name="Percent 10 78" xfId="6153" xr:uid="{00000000-0005-0000-0000-0000D2C70000}"/>
    <cellStyle name="Percent 10 79" xfId="6154" xr:uid="{00000000-0005-0000-0000-0000D3C70000}"/>
    <cellStyle name="Percent 10 8" xfId="6155" xr:uid="{00000000-0005-0000-0000-0000D4C70000}"/>
    <cellStyle name="Percent 10 80" xfId="6156" xr:uid="{00000000-0005-0000-0000-0000D5C70000}"/>
    <cellStyle name="Percent 10 81" xfId="6157" xr:uid="{00000000-0005-0000-0000-0000D6C70000}"/>
    <cellStyle name="Percent 10 82" xfId="6158" xr:uid="{00000000-0005-0000-0000-0000D7C70000}"/>
    <cellStyle name="Percent 10 83" xfId="6159" xr:uid="{00000000-0005-0000-0000-0000D8C70000}"/>
    <cellStyle name="Percent 10 84" xfId="6160" xr:uid="{00000000-0005-0000-0000-0000D9C70000}"/>
    <cellStyle name="Percent 10 85" xfId="6161" xr:uid="{00000000-0005-0000-0000-0000DAC70000}"/>
    <cellStyle name="Percent 10 86" xfId="6162" xr:uid="{00000000-0005-0000-0000-0000DBC70000}"/>
    <cellStyle name="Percent 10 87" xfId="6163" xr:uid="{00000000-0005-0000-0000-0000DCC70000}"/>
    <cellStyle name="Percent 10 88" xfId="6164" xr:uid="{00000000-0005-0000-0000-0000DDC70000}"/>
    <cellStyle name="Percent 10 89" xfId="6078" xr:uid="{00000000-0005-0000-0000-0000DEC70000}"/>
    <cellStyle name="Percent 10 9" xfId="6165" xr:uid="{00000000-0005-0000-0000-0000DFC70000}"/>
    <cellStyle name="Percent 11" xfId="3315" xr:uid="{00000000-0005-0000-0000-0000E0C70000}"/>
    <cellStyle name="Percent 110" xfId="6166" xr:uid="{00000000-0005-0000-0000-0000E1C70000}"/>
    <cellStyle name="Percent 110 2" xfId="7381" xr:uid="{00000000-0005-0000-0000-0000E2C70000}"/>
    <cellStyle name="Percent 12" xfId="3312" xr:uid="{00000000-0005-0000-0000-0000E3C70000}"/>
    <cellStyle name="Percent 13" xfId="18642" xr:uid="{00000000-0005-0000-0000-0000E4C70000}"/>
    <cellStyle name="Percent 14" xfId="30595" xr:uid="{00000000-0005-0000-0000-0000E5C70000}"/>
    <cellStyle name="Percent 145" xfId="7382" xr:uid="{00000000-0005-0000-0000-0000E6C70000}"/>
    <cellStyle name="Percent 145 2" xfId="7383" xr:uid="{00000000-0005-0000-0000-0000E7C70000}"/>
    <cellStyle name="Percent 145 3" xfId="7384" xr:uid="{00000000-0005-0000-0000-0000E8C70000}"/>
    <cellStyle name="Percent 145 4" xfId="7385" xr:uid="{00000000-0005-0000-0000-0000E9C70000}"/>
    <cellStyle name="Percent 145 5" xfId="7386" xr:uid="{00000000-0005-0000-0000-0000EAC70000}"/>
    <cellStyle name="Percent 145 6" xfId="7387" xr:uid="{00000000-0005-0000-0000-0000EBC70000}"/>
    <cellStyle name="Percent 145 7" xfId="7388" xr:uid="{00000000-0005-0000-0000-0000ECC70000}"/>
    <cellStyle name="Percent 145 8" xfId="7389" xr:uid="{00000000-0005-0000-0000-0000EDC70000}"/>
    <cellStyle name="Percent 15" xfId="30597" xr:uid="{00000000-0005-0000-0000-0000EEC70000}"/>
    <cellStyle name="Percent 16" xfId="30603" xr:uid="{00000000-0005-0000-0000-0000EFC70000}"/>
    <cellStyle name="Percent 17" xfId="30706" xr:uid="{00000000-0005-0000-0000-0000F0C70000}"/>
    <cellStyle name="Percent 18" xfId="52198" xr:uid="{00000000-0005-0000-0000-0000F1C70000}"/>
    <cellStyle name="Percent 19" xfId="52200" xr:uid="{00000000-0005-0000-0000-0000F2C70000}"/>
    <cellStyle name="Percent 2" xfId="2898" xr:uid="{00000000-0005-0000-0000-0000F3C70000}"/>
    <cellStyle name="Percent 2 10" xfId="3816" xr:uid="{00000000-0005-0000-0000-0000F4C70000}"/>
    <cellStyle name="Percent 2 10 2" xfId="6167" xr:uid="{00000000-0005-0000-0000-0000F5C70000}"/>
    <cellStyle name="Percent 2 10 3" xfId="6887" xr:uid="{00000000-0005-0000-0000-0000F6C70000}"/>
    <cellStyle name="Percent 2 10 4" xfId="6954" xr:uid="{00000000-0005-0000-0000-0000F7C70000}"/>
    <cellStyle name="Percent 2 10 5" xfId="7691" xr:uid="{00000000-0005-0000-0000-0000F8C70000}"/>
    <cellStyle name="Percent 2 10 6" xfId="8384" xr:uid="{00000000-0005-0000-0000-0000F9C70000}"/>
    <cellStyle name="Percent 2 10 7" xfId="8459" xr:uid="{00000000-0005-0000-0000-0000FAC70000}"/>
    <cellStyle name="Percent 2 11" xfId="3817" xr:uid="{00000000-0005-0000-0000-0000FBC70000}"/>
    <cellStyle name="Percent 2 11 2" xfId="6168" xr:uid="{00000000-0005-0000-0000-0000FCC70000}"/>
    <cellStyle name="Percent 2 11 3" xfId="6888" xr:uid="{00000000-0005-0000-0000-0000FDC70000}"/>
    <cellStyle name="Percent 2 11 4" xfId="6955" xr:uid="{00000000-0005-0000-0000-0000FEC70000}"/>
    <cellStyle name="Percent 2 11 5" xfId="7692" xr:uid="{00000000-0005-0000-0000-0000FFC70000}"/>
    <cellStyle name="Percent 2 11 6" xfId="8385" xr:uid="{00000000-0005-0000-0000-000000C80000}"/>
    <cellStyle name="Percent 2 11 7" xfId="8460" xr:uid="{00000000-0005-0000-0000-000001C80000}"/>
    <cellStyle name="Percent 2 12" xfId="3818" xr:uid="{00000000-0005-0000-0000-000002C80000}"/>
    <cellStyle name="Percent 2 12 2" xfId="6169" xr:uid="{00000000-0005-0000-0000-000003C80000}"/>
    <cellStyle name="Percent 2 12 3" xfId="6889" xr:uid="{00000000-0005-0000-0000-000004C80000}"/>
    <cellStyle name="Percent 2 12 4" xfId="6956" xr:uid="{00000000-0005-0000-0000-000005C80000}"/>
    <cellStyle name="Percent 2 12 5" xfId="7693" xr:uid="{00000000-0005-0000-0000-000006C80000}"/>
    <cellStyle name="Percent 2 12 6" xfId="8386" xr:uid="{00000000-0005-0000-0000-000007C80000}"/>
    <cellStyle name="Percent 2 12 7" xfId="8461" xr:uid="{00000000-0005-0000-0000-000008C80000}"/>
    <cellStyle name="Percent 2 13" xfId="3819" xr:uid="{00000000-0005-0000-0000-000009C80000}"/>
    <cellStyle name="Percent 2 13 2" xfId="6170" xr:uid="{00000000-0005-0000-0000-00000AC80000}"/>
    <cellStyle name="Percent 2 13 3" xfId="6890" xr:uid="{00000000-0005-0000-0000-00000BC80000}"/>
    <cellStyle name="Percent 2 13 4" xfId="6957" xr:uid="{00000000-0005-0000-0000-00000CC80000}"/>
    <cellStyle name="Percent 2 13 5" xfId="7694" xr:uid="{00000000-0005-0000-0000-00000DC80000}"/>
    <cellStyle name="Percent 2 13 6" xfId="8387" xr:uid="{00000000-0005-0000-0000-00000EC80000}"/>
    <cellStyle name="Percent 2 13 7" xfId="8462" xr:uid="{00000000-0005-0000-0000-00000FC80000}"/>
    <cellStyle name="Percent 2 14" xfId="3820" xr:uid="{00000000-0005-0000-0000-000010C80000}"/>
    <cellStyle name="Percent 2 14 2" xfId="6171" xr:uid="{00000000-0005-0000-0000-000011C80000}"/>
    <cellStyle name="Percent 2 14 3" xfId="6891" xr:uid="{00000000-0005-0000-0000-000012C80000}"/>
    <cellStyle name="Percent 2 14 4" xfId="6958" xr:uid="{00000000-0005-0000-0000-000013C80000}"/>
    <cellStyle name="Percent 2 14 5" xfId="7695" xr:uid="{00000000-0005-0000-0000-000014C80000}"/>
    <cellStyle name="Percent 2 14 6" xfId="8388" xr:uid="{00000000-0005-0000-0000-000015C80000}"/>
    <cellStyle name="Percent 2 14 7" xfId="8463" xr:uid="{00000000-0005-0000-0000-000016C80000}"/>
    <cellStyle name="Percent 2 15" xfId="3821" xr:uid="{00000000-0005-0000-0000-000017C80000}"/>
    <cellStyle name="Percent 2 15 2" xfId="6172" xr:uid="{00000000-0005-0000-0000-000018C80000}"/>
    <cellStyle name="Percent 2 15 3" xfId="6892" xr:uid="{00000000-0005-0000-0000-000019C80000}"/>
    <cellStyle name="Percent 2 15 4" xfId="6959" xr:uid="{00000000-0005-0000-0000-00001AC80000}"/>
    <cellStyle name="Percent 2 15 5" xfId="7696" xr:uid="{00000000-0005-0000-0000-00001BC80000}"/>
    <cellStyle name="Percent 2 15 6" xfId="8389" xr:uid="{00000000-0005-0000-0000-00001CC80000}"/>
    <cellStyle name="Percent 2 15 7" xfId="8464" xr:uid="{00000000-0005-0000-0000-00001DC80000}"/>
    <cellStyle name="Percent 2 16" xfId="3822" xr:uid="{00000000-0005-0000-0000-00001EC80000}"/>
    <cellStyle name="Percent 2 16 2" xfId="6173" xr:uid="{00000000-0005-0000-0000-00001FC80000}"/>
    <cellStyle name="Percent 2 16 3" xfId="6893" xr:uid="{00000000-0005-0000-0000-000020C80000}"/>
    <cellStyle name="Percent 2 16 4" xfId="6960" xr:uid="{00000000-0005-0000-0000-000021C80000}"/>
    <cellStyle name="Percent 2 16 5" xfId="7697" xr:uid="{00000000-0005-0000-0000-000022C80000}"/>
    <cellStyle name="Percent 2 16 6" xfId="8390" xr:uid="{00000000-0005-0000-0000-000023C80000}"/>
    <cellStyle name="Percent 2 16 7" xfId="8465" xr:uid="{00000000-0005-0000-0000-000024C80000}"/>
    <cellStyle name="Percent 2 17" xfId="3823" xr:uid="{00000000-0005-0000-0000-000025C80000}"/>
    <cellStyle name="Percent 2 17 2" xfId="6174" xr:uid="{00000000-0005-0000-0000-000026C80000}"/>
    <cellStyle name="Percent 2 17 3" xfId="6894" xr:uid="{00000000-0005-0000-0000-000027C80000}"/>
    <cellStyle name="Percent 2 17 4" xfId="6961" xr:uid="{00000000-0005-0000-0000-000028C80000}"/>
    <cellStyle name="Percent 2 17 5" xfId="7698" xr:uid="{00000000-0005-0000-0000-000029C80000}"/>
    <cellStyle name="Percent 2 17 6" xfId="8391" xr:uid="{00000000-0005-0000-0000-00002AC80000}"/>
    <cellStyle name="Percent 2 17 7" xfId="8466" xr:uid="{00000000-0005-0000-0000-00002BC80000}"/>
    <cellStyle name="Percent 2 18" xfId="3824" xr:uid="{00000000-0005-0000-0000-00002CC80000}"/>
    <cellStyle name="Percent 2 18 2" xfId="6175" xr:uid="{00000000-0005-0000-0000-00002DC80000}"/>
    <cellStyle name="Percent 2 18 3" xfId="6895" xr:uid="{00000000-0005-0000-0000-00002EC80000}"/>
    <cellStyle name="Percent 2 18 4" xfId="6962" xr:uid="{00000000-0005-0000-0000-00002FC80000}"/>
    <cellStyle name="Percent 2 18 5" xfId="7699" xr:uid="{00000000-0005-0000-0000-000030C80000}"/>
    <cellStyle name="Percent 2 18 6" xfId="8392" xr:uid="{00000000-0005-0000-0000-000031C80000}"/>
    <cellStyle name="Percent 2 18 7" xfId="8467" xr:uid="{00000000-0005-0000-0000-000032C80000}"/>
    <cellStyle name="Percent 2 19" xfId="3825" xr:uid="{00000000-0005-0000-0000-000033C80000}"/>
    <cellStyle name="Percent 2 19 2" xfId="6176" xr:uid="{00000000-0005-0000-0000-000034C80000}"/>
    <cellStyle name="Percent 2 19 3" xfId="6896" xr:uid="{00000000-0005-0000-0000-000035C80000}"/>
    <cellStyle name="Percent 2 19 4" xfId="6963" xr:uid="{00000000-0005-0000-0000-000036C80000}"/>
    <cellStyle name="Percent 2 19 5" xfId="7700" xr:uid="{00000000-0005-0000-0000-000037C80000}"/>
    <cellStyle name="Percent 2 19 6" xfId="8393" xr:uid="{00000000-0005-0000-0000-000038C80000}"/>
    <cellStyle name="Percent 2 19 7" xfId="8468" xr:uid="{00000000-0005-0000-0000-000039C80000}"/>
    <cellStyle name="Percent 2 2" xfId="3826" xr:uid="{00000000-0005-0000-0000-00003AC80000}"/>
    <cellStyle name="Percent 2 2 2" xfId="3827" xr:uid="{00000000-0005-0000-0000-00003BC80000}"/>
    <cellStyle name="Percent 2 2 3" xfId="4003" xr:uid="{00000000-0005-0000-0000-00003CC80000}"/>
    <cellStyle name="Percent 2 2 4" xfId="6177" xr:uid="{00000000-0005-0000-0000-00003DC80000}"/>
    <cellStyle name="Percent 2 2 5" xfId="6897" xr:uid="{00000000-0005-0000-0000-00003EC80000}"/>
    <cellStyle name="Percent 2 2 6" xfId="6964" xr:uid="{00000000-0005-0000-0000-00003FC80000}"/>
    <cellStyle name="Percent 2 2 7" xfId="7701" xr:uid="{00000000-0005-0000-0000-000040C80000}"/>
    <cellStyle name="Percent 2 2 8" xfId="8394" xr:uid="{00000000-0005-0000-0000-000041C80000}"/>
    <cellStyle name="Percent 2 2 9" xfId="8469" xr:uid="{00000000-0005-0000-0000-000042C80000}"/>
    <cellStyle name="Percent 2 20" xfId="3828" xr:uid="{00000000-0005-0000-0000-000043C80000}"/>
    <cellStyle name="Percent 2 20 2" xfId="6178" xr:uid="{00000000-0005-0000-0000-000044C80000}"/>
    <cellStyle name="Percent 2 20 3" xfId="6898" xr:uid="{00000000-0005-0000-0000-000045C80000}"/>
    <cellStyle name="Percent 2 20 4" xfId="6965" xr:uid="{00000000-0005-0000-0000-000046C80000}"/>
    <cellStyle name="Percent 2 20 5" xfId="7702" xr:uid="{00000000-0005-0000-0000-000047C80000}"/>
    <cellStyle name="Percent 2 20 6" xfId="8395" xr:uid="{00000000-0005-0000-0000-000048C80000}"/>
    <cellStyle name="Percent 2 20 7" xfId="8470" xr:uid="{00000000-0005-0000-0000-000049C80000}"/>
    <cellStyle name="Percent 2 21" xfId="3829" xr:uid="{00000000-0005-0000-0000-00004AC80000}"/>
    <cellStyle name="Percent 2 21 2" xfId="6179" xr:uid="{00000000-0005-0000-0000-00004BC80000}"/>
    <cellStyle name="Percent 2 21 3" xfId="6899" xr:uid="{00000000-0005-0000-0000-00004CC80000}"/>
    <cellStyle name="Percent 2 21 4" xfId="6966" xr:uid="{00000000-0005-0000-0000-00004DC80000}"/>
    <cellStyle name="Percent 2 21 5" xfId="7703" xr:uid="{00000000-0005-0000-0000-00004EC80000}"/>
    <cellStyle name="Percent 2 21 6" xfId="8396" xr:uid="{00000000-0005-0000-0000-00004FC80000}"/>
    <cellStyle name="Percent 2 21 7" xfId="8471" xr:uid="{00000000-0005-0000-0000-000050C80000}"/>
    <cellStyle name="Percent 2 22" xfId="3830" xr:uid="{00000000-0005-0000-0000-000051C80000}"/>
    <cellStyle name="Percent 2 22 2" xfId="6180" xr:uid="{00000000-0005-0000-0000-000052C80000}"/>
    <cellStyle name="Percent 2 22 3" xfId="6900" xr:uid="{00000000-0005-0000-0000-000053C80000}"/>
    <cellStyle name="Percent 2 22 4" xfId="6967" xr:uid="{00000000-0005-0000-0000-000054C80000}"/>
    <cellStyle name="Percent 2 22 5" xfId="7704" xr:uid="{00000000-0005-0000-0000-000055C80000}"/>
    <cellStyle name="Percent 2 22 6" xfId="8397" xr:uid="{00000000-0005-0000-0000-000056C80000}"/>
    <cellStyle name="Percent 2 22 7" xfId="8472" xr:uid="{00000000-0005-0000-0000-000057C80000}"/>
    <cellStyle name="Percent 2 23" xfId="3831" xr:uid="{00000000-0005-0000-0000-000058C80000}"/>
    <cellStyle name="Percent 2 23 2" xfId="6181" xr:uid="{00000000-0005-0000-0000-000059C80000}"/>
    <cellStyle name="Percent 2 23 3" xfId="6901" xr:uid="{00000000-0005-0000-0000-00005AC80000}"/>
    <cellStyle name="Percent 2 23 4" xfId="6968" xr:uid="{00000000-0005-0000-0000-00005BC80000}"/>
    <cellStyle name="Percent 2 23 5" xfId="7705" xr:uid="{00000000-0005-0000-0000-00005CC80000}"/>
    <cellStyle name="Percent 2 23 6" xfId="8398" xr:uid="{00000000-0005-0000-0000-00005DC80000}"/>
    <cellStyle name="Percent 2 23 7" xfId="8473" xr:uid="{00000000-0005-0000-0000-00005EC80000}"/>
    <cellStyle name="Percent 2 24" xfId="3832" xr:uid="{00000000-0005-0000-0000-00005FC80000}"/>
    <cellStyle name="Percent 2 24 2" xfId="6182" xr:uid="{00000000-0005-0000-0000-000060C80000}"/>
    <cellStyle name="Percent 2 24 3" xfId="6902" xr:uid="{00000000-0005-0000-0000-000061C80000}"/>
    <cellStyle name="Percent 2 24 4" xfId="6969" xr:uid="{00000000-0005-0000-0000-000062C80000}"/>
    <cellStyle name="Percent 2 24 5" xfId="7706" xr:uid="{00000000-0005-0000-0000-000063C80000}"/>
    <cellStyle name="Percent 2 24 6" xfId="8399" xr:uid="{00000000-0005-0000-0000-000064C80000}"/>
    <cellStyle name="Percent 2 24 7" xfId="8474" xr:uid="{00000000-0005-0000-0000-000065C80000}"/>
    <cellStyle name="Percent 2 25" xfId="3833" xr:uid="{00000000-0005-0000-0000-000066C80000}"/>
    <cellStyle name="Percent 2 25 2" xfId="6183" xr:uid="{00000000-0005-0000-0000-000067C80000}"/>
    <cellStyle name="Percent 2 25 3" xfId="6903" xr:uid="{00000000-0005-0000-0000-000068C80000}"/>
    <cellStyle name="Percent 2 25 4" xfId="6970" xr:uid="{00000000-0005-0000-0000-000069C80000}"/>
    <cellStyle name="Percent 2 25 5" xfId="7707" xr:uid="{00000000-0005-0000-0000-00006AC80000}"/>
    <cellStyle name="Percent 2 25 6" xfId="8400" xr:uid="{00000000-0005-0000-0000-00006BC80000}"/>
    <cellStyle name="Percent 2 25 7" xfId="8475" xr:uid="{00000000-0005-0000-0000-00006CC80000}"/>
    <cellStyle name="Percent 2 26" xfId="3834" xr:uid="{00000000-0005-0000-0000-00006DC80000}"/>
    <cellStyle name="Percent 2 26 2" xfId="6184" xr:uid="{00000000-0005-0000-0000-00006EC80000}"/>
    <cellStyle name="Percent 2 26 3" xfId="6904" xr:uid="{00000000-0005-0000-0000-00006FC80000}"/>
    <cellStyle name="Percent 2 26 4" xfId="6971" xr:uid="{00000000-0005-0000-0000-000070C80000}"/>
    <cellStyle name="Percent 2 26 5" xfId="7708" xr:uid="{00000000-0005-0000-0000-000071C80000}"/>
    <cellStyle name="Percent 2 26 6" xfId="8401" xr:uid="{00000000-0005-0000-0000-000072C80000}"/>
    <cellStyle name="Percent 2 26 7" xfId="8476" xr:uid="{00000000-0005-0000-0000-000073C80000}"/>
    <cellStyle name="Percent 2 27" xfId="3835" xr:uid="{00000000-0005-0000-0000-000074C80000}"/>
    <cellStyle name="Percent 2 27 2" xfId="6185" xr:uid="{00000000-0005-0000-0000-000075C80000}"/>
    <cellStyle name="Percent 2 27 3" xfId="6905" xr:uid="{00000000-0005-0000-0000-000076C80000}"/>
    <cellStyle name="Percent 2 27 4" xfId="6972" xr:uid="{00000000-0005-0000-0000-000077C80000}"/>
    <cellStyle name="Percent 2 27 5" xfId="7709" xr:uid="{00000000-0005-0000-0000-000078C80000}"/>
    <cellStyle name="Percent 2 27 6" xfId="8402" xr:uid="{00000000-0005-0000-0000-000079C80000}"/>
    <cellStyle name="Percent 2 27 7" xfId="8477" xr:uid="{00000000-0005-0000-0000-00007AC80000}"/>
    <cellStyle name="Percent 2 28" xfId="3836" xr:uid="{00000000-0005-0000-0000-00007BC80000}"/>
    <cellStyle name="Percent 2 28 2" xfId="6186" xr:uid="{00000000-0005-0000-0000-00007CC80000}"/>
    <cellStyle name="Percent 2 28 3" xfId="6906" xr:uid="{00000000-0005-0000-0000-00007DC80000}"/>
    <cellStyle name="Percent 2 28 4" xfId="6973" xr:uid="{00000000-0005-0000-0000-00007EC80000}"/>
    <cellStyle name="Percent 2 28 5" xfId="7710" xr:uid="{00000000-0005-0000-0000-00007FC80000}"/>
    <cellStyle name="Percent 2 28 6" xfId="8403" xr:uid="{00000000-0005-0000-0000-000080C80000}"/>
    <cellStyle name="Percent 2 28 7" xfId="8478" xr:uid="{00000000-0005-0000-0000-000081C80000}"/>
    <cellStyle name="Percent 2 29" xfId="3837" xr:uid="{00000000-0005-0000-0000-000082C80000}"/>
    <cellStyle name="Percent 2 29 2" xfId="6187" xr:uid="{00000000-0005-0000-0000-000083C80000}"/>
    <cellStyle name="Percent 2 29 3" xfId="6907" xr:uid="{00000000-0005-0000-0000-000084C80000}"/>
    <cellStyle name="Percent 2 29 4" xfId="6974" xr:uid="{00000000-0005-0000-0000-000085C80000}"/>
    <cellStyle name="Percent 2 29 5" xfId="7711" xr:uid="{00000000-0005-0000-0000-000086C80000}"/>
    <cellStyle name="Percent 2 29 6" xfId="8404" xr:uid="{00000000-0005-0000-0000-000087C80000}"/>
    <cellStyle name="Percent 2 29 7" xfId="8479" xr:uid="{00000000-0005-0000-0000-000088C80000}"/>
    <cellStyle name="Percent 2 3" xfId="3838" xr:uid="{00000000-0005-0000-0000-000089C80000}"/>
    <cellStyle name="Percent 2 3 2" xfId="6188" xr:uid="{00000000-0005-0000-0000-00008AC80000}"/>
    <cellStyle name="Percent 2 3 3" xfId="6908" xr:uid="{00000000-0005-0000-0000-00008BC80000}"/>
    <cellStyle name="Percent 2 3 4" xfId="6975" xr:uid="{00000000-0005-0000-0000-00008CC80000}"/>
    <cellStyle name="Percent 2 3 5" xfId="7712" xr:uid="{00000000-0005-0000-0000-00008DC80000}"/>
    <cellStyle name="Percent 2 3 6" xfId="8405" xr:uid="{00000000-0005-0000-0000-00008EC80000}"/>
    <cellStyle name="Percent 2 3 7" xfId="8480" xr:uid="{00000000-0005-0000-0000-00008FC80000}"/>
    <cellStyle name="Percent 2 30" xfId="3839" xr:uid="{00000000-0005-0000-0000-000090C80000}"/>
    <cellStyle name="Percent 2 30 2" xfId="6189" xr:uid="{00000000-0005-0000-0000-000091C80000}"/>
    <cellStyle name="Percent 2 30 3" xfId="6909" xr:uid="{00000000-0005-0000-0000-000092C80000}"/>
    <cellStyle name="Percent 2 30 4" xfId="6976" xr:uid="{00000000-0005-0000-0000-000093C80000}"/>
    <cellStyle name="Percent 2 30 5" xfId="7713" xr:uid="{00000000-0005-0000-0000-000094C80000}"/>
    <cellStyle name="Percent 2 30 6" xfId="8406" xr:uid="{00000000-0005-0000-0000-000095C80000}"/>
    <cellStyle name="Percent 2 30 7" xfId="8481" xr:uid="{00000000-0005-0000-0000-000096C80000}"/>
    <cellStyle name="Percent 2 31" xfId="4002" xr:uid="{00000000-0005-0000-0000-000097C80000}"/>
    <cellStyle name="Percent 2 31 2" xfId="6190" xr:uid="{00000000-0005-0000-0000-000098C80000}"/>
    <cellStyle name="Percent 2 31 3" xfId="6910" xr:uid="{00000000-0005-0000-0000-000099C80000}"/>
    <cellStyle name="Percent 2 31 4" xfId="6977" xr:uid="{00000000-0005-0000-0000-00009AC80000}"/>
    <cellStyle name="Percent 2 31 5" xfId="7714" xr:uid="{00000000-0005-0000-0000-00009BC80000}"/>
    <cellStyle name="Percent 2 31 6" xfId="8407" xr:uid="{00000000-0005-0000-0000-00009CC80000}"/>
    <cellStyle name="Percent 2 31 7" xfId="8482" xr:uid="{00000000-0005-0000-0000-00009DC80000}"/>
    <cellStyle name="Percent 2 32" xfId="6191" xr:uid="{00000000-0005-0000-0000-00009EC80000}"/>
    <cellStyle name="Percent 2 33" xfId="6192" xr:uid="{00000000-0005-0000-0000-00009FC80000}"/>
    <cellStyle name="Percent 2 34" xfId="6193" xr:uid="{00000000-0005-0000-0000-0000A0C80000}"/>
    <cellStyle name="Percent 2 35" xfId="6194" xr:uid="{00000000-0005-0000-0000-0000A1C80000}"/>
    <cellStyle name="Percent 2 36" xfId="6195" xr:uid="{00000000-0005-0000-0000-0000A2C80000}"/>
    <cellStyle name="Percent 2 37" xfId="6196" xr:uid="{00000000-0005-0000-0000-0000A3C80000}"/>
    <cellStyle name="Percent 2 38" xfId="6197" xr:uid="{00000000-0005-0000-0000-0000A4C80000}"/>
    <cellStyle name="Percent 2 39" xfId="6198" xr:uid="{00000000-0005-0000-0000-0000A5C80000}"/>
    <cellStyle name="Percent 2 4" xfId="3840" xr:uid="{00000000-0005-0000-0000-0000A6C80000}"/>
    <cellStyle name="Percent 2 4 2" xfId="6199" xr:uid="{00000000-0005-0000-0000-0000A7C80000}"/>
    <cellStyle name="Percent 2 4 3" xfId="6912" xr:uid="{00000000-0005-0000-0000-0000A8C80000}"/>
    <cellStyle name="Percent 2 4 4" xfId="6978" xr:uid="{00000000-0005-0000-0000-0000A9C80000}"/>
    <cellStyle name="Percent 2 4 5" xfId="7715" xr:uid="{00000000-0005-0000-0000-0000AAC80000}"/>
    <cellStyle name="Percent 2 4 6" xfId="8408" xr:uid="{00000000-0005-0000-0000-0000ABC80000}"/>
    <cellStyle name="Percent 2 4 7" xfId="8483" xr:uid="{00000000-0005-0000-0000-0000ACC80000}"/>
    <cellStyle name="Percent 2 40" xfId="6200" xr:uid="{00000000-0005-0000-0000-0000ADC80000}"/>
    <cellStyle name="Percent 2 41" xfId="6201" xr:uid="{00000000-0005-0000-0000-0000AEC80000}"/>
    <cellStyle name="Percent 2 42" xfId="6202" xr:uid="{00000000-0005-0000-0000-0000AFC80000}"/>
    <cellStyle name="Percent 2 43" xfId="6203" xr:uid="{00000000-0005-0000-0000-0000B0C80000}"/>
    <cellStyle name="Percent 2 44" xfId="6204" xr:uid="{00000000-0005-0000-0000-0000B1C80000}"/>
    <cellStyle name="Percent 2 45" xfId="6205" xr:uid="{00000000-0005-0000-0000-0000B2C80000}"/>
    <cellStyle name="Percent 2 46" xfId="6206" xr:uid="{00000000-0005-0000-0000-0000B3C80000}"/>
    <cellStyle name="Percent 2 47" xfId="6207" xr:uid="{00000000-0005-0000-0000-0000B4C80000}"/>
    <cellStyle name="Percent 2 48" xfId="6208" xr:uid="{00000000-0005-0000-0000-0000B5C80000}"/>
    <cellStyle name="Percent 2 49" xfId="6209" xr:uid="{00000000-0005-0000-0000-0000B6C80000}"/>
    <cellStyle name="Percent 2 5" xfId="3841" xr:uid="{00000000-0005-0000-0000-0000B7C80000}"/>
    <cellStyle name="Percent 2 5 2" xfId="6210" xr:uid="{00000000-0005-0000-0000-0000B8C80000}"/>
    <cellStyle name="Percent 2 5 3" xfId="6922" xr:uid="{00000000-0005-0000-0000-0000B9C80000}"/>
    <cellStyle name="Percent 2 5 4" xfId="6979" xr:uid="{00000000-0005-0000-0000-0000BAC80000}"/>
    <cellStyle name="Percent 2 5 5" xfId="7716" xr:uid="{00000000-0005-0000-0000-0000BBC80000}"/>
    <cellStyle name="Percent 2 5 6" xfId="8409" xr:uid="{00000000-0005-0000-0000-0000BCC80000}"/>
    <cellStyle name="Percent 2 5 7" xfId="8484" xr:uid="{00000000-0005-0000-0000-0000BDC80000}"/>
    <cellStyle name="Percent 2 50" xfId="6211" xr:uid="{00000000-0005-0000-0000-0000BEC80000}"/>
    <cellStyle name="Percent 2 51" xfId="6212" xr:uid="{00000000-0005-0000-0000-0000BFC80000}"/>
    <cellStyle name="Percent 2 52" xfId="6213" xr:uid="{00000000-0005-0000-0000-0000C0C80000}"/>
    <cellStyle name="Percent 2 53" xfId="6214" xr:uid="{00000000-0005-0000-0000-0000C1C80000}"/>
    <cellStyle name="Percent 2 54" xfId="6215" xr:uid="{00000000-0005-0000-0000-0000C2C80000}"/>
    <cellStyle name="Percent 2 55" xfId="6216" xr:uid="{00000000-0005-0000-0000-0000C3C80000}"/>
    <cellStyle name="Percent 2 56" xfId="6217" xr:uid="{00000000-0005-0000-0000-0000C4C80000}"/>
    <cellStyle name="Percent 2 57" xfId="6218" xr:uid="{00000000-0005-0000-0000-0000C5C80000}"/>
    <cellStyle name="Percent 2 58" xfId="6219" xr:uid="{00000000-0005-0000-0000-0000C6C80000}"/>
    <cellStyle name="Percent 2 59" xfId="6220" xr:uid="{00000000-0005-0000-0000-0000C7C80000}"/>
    <cellStyle name="Percent 2 6" xfId="3842" xr:uid="{00000000-0005-0000-0000-0000C8C80000}"/>
    <cellStyle name="Percent 2 6 2" xfId="6221" xr:uid="{00000000-0005-0000-0000-0000C9C80000}"/>
    <cellStyle name="Percent 2 6 3" xfId="6932" xr:uid="{00000000-0005-0000-0000-0000CAC80000}"/>
    <cellStyle name="Percent 2 6 4" xfId="6980" xr:uid="{00000000-0005-0000-0000-0000CBC80000}"/>
    <cellStyle name="Percent 2 6 5" xfId="7717" xr:uid="{00000000-0005-0000-0000-0000CCC80000}"/>
    <cellStyle name="Percent 2 6 6" xfId="8410" xr:uid="{00000000-0005-0000-0000-0000CDC80000}"/>
    <cellStyle name="Percent 2 6 7" xfId="8485" xr:uid="{00000000-0005-0000-0000-0000CEC80000}"/>
    <cellStyle name="Percent 2 60" xfId="6222" xr:uid="{00000000-0005-0000-0000-0000CFC80000}"/>
    <cellStyle name="Percent 2 61" xfId="6223" xr:uid="{00000000-0005-0000-0000-0000D0C80000}"/>
    <cellStyle name="Percent 2 62" xfId="6224" xr:uid="{00000000-0005-0000-0000-0000D1C80000}"/>
    <cellStyle name="Percent 2 63" xfId="6225" xr:uid="{00000000-0005-0000-0000-0000D2C80000}"/>
    <cellStyle name="Percent 2 64" xfId="6226" xr:uid="{00000000-0005-0000-0000-0000D3C80000}"/>
    <cellStyle name="Percent 2 65" xfId="6227" xr:uid="{00000000-0005-0000-0000-0000D4C80000}"/>
    <cellStyle name="Percent 2 66" xfId="6228" xr:uid="{00000000-0005-0000-0000-0000D5C80000}"/>
    <cellStyle name="Percent 2 67" xfId="6229" xr:uid="{00000000-0005-0000-0000-0000D6C80000}"/>
    <cellStyle name="Percent 2 68" xfId="6230" xr:uid="{00000000-0005-0000-0000-0000D7C80000}"/>
    <cellStyle name="Percent 2 69" xfId="6231" xr:uid="{00000000-0005-0000-0000-0000D8C80000}"/>
    <cellStyle name="Percent 2 7" xfId="3843" xr:uid="{00000000-0005-0000-0000-0000D9C80000}"/>
    <cellStyle name="Percent 2 7 2" xfId="6232" xr:uid="{00000000-0005-0000-0000-0000DAC80000}"/>
    <cellStyle name="Percent 2 7 3" xfId="6933" xr:uid="{00000000-0005-0000-0000-0000DBC80000}"/>
    <cellStyle name="Percent 2 7 4" xfId="6981" xr:uid="{00000000-0005-0000-0000-0000DCC80000}"/>
    <cellStyle name="Percent 2 7 5" xfId="7718" xr:uid="{00000000-0005-0000-0000-0000DDC80000}"/>
    <cellStyle name="Percent 2 7 6" xfId="8411" xr:uid="{00000000-0005-0000-0000-0000DEC80000}"/>
    <cellStyle name="Percent 2 7 7" xfId="8486" xr:uid="{00000000-0005-0000-0000-0000DFC80000}"/>
    <cellStyle name="Percent 2 70" xfId="6233" xr:uid="{00000000-0005-0000-0000-0000E0C80000}"/>
    <cellStyle name="Percent 2 71" xfId="6234" xr:uid="{00000000-0005-0000-0000-0000E1C80000}"/>
    <cellStyle name="Percent 2 72" xfId="6235" xr:uid="{00000000-0005-0000-0000-0000E2C80000}"/>
    <cellStyle name="Percent 2 73" xfId="6236" xr:uid="{00000000-0005-0000-0000-0000E3C80000}"/>
    <cellStyle name="Percent 2 74" xfId="6237" xr:uid="{00000000-0005-0000-0000-0000E4C80000}"/>
    <cellStyle name="Percent 2 75" xfId="6238" xr:uid="{00000000-0005-0000-0000-0000E5C80000}"/>
    <cellStyle name="Percent 2 76" xfId="6239" xr:uid="{00000000-0005-0000-0000-0000E6C80000}"/>
    <cellStyle name="Percent 2 77" xfId="6240" xr:uid="{00000000-0005-0000-0000-0000E7C80000}"/>
    <cellStyle name="Percent 2 78" xfId="6241" xr:uid="{00000000-0005-0000-0000-0000E8C80000}"/>
    <cellStyle name="Percent 2 79" xfId="6242" xr:uid="{00000000-0005-0000-0000-0000E9C80000}"/>
    <cellStyle name="Percent 2 8" xfId="3844" xr:uid="{00000000-0005-0000-0000-0000EAC80000}"/>
    <cellStyle name="Percent 2 8 2" xfId="6243" xr:uid="{00000000-0005-0000-0000-0000EBC80000}"/>
    <cellStyle name="Percent 2 8 3" xfId="6936" xr:uid="{00000000-0005-0000-0000-0000ECC80000}"/>
    <cellStyle name="Percent 2 8 4" xfId="6982" xr:uid="{00000000-0005-0000-0000-0000EDC80000}"/>
    <cellStyle name="Percent 2 8 5" xfId="7719" xr:uid="{00000000-0005-0000-0000-0000EEC80000}"/>
    <cellStyle name="Percent 2 8 6" xfId="8413" xr:uid="{00000000-0005-0000-0000-0000EFC80000}"/>
    <cellStyle name="Percent 2 8 7" xfId="8487" xr:uid="{00000000-0005-0000-0000-0000F0C80000}"/>
    <cellStyle name="Percent 2 80" xfId="6244" xr:uid="{00000000-0005-0000-0000-0000F1C80000}"/>
    <cellStyle name="Percent 2 81" xfId="6245" xr:uid="{00000000-0005-0000-0000-0000F2C80000}"/>
    <cellStyle name="Percent 2 82" xfId="6246" xr:uid="{00000000-0005-0000-0000-0000F3C80000}"/>
    <cellStyle name="Percent 2 83" xfId="6247" xr:uid="{00000000-0005-0000-0000-0000F4C80000}"/>
    <cellStyle name="Percent 2 84" xfId="6248" xr:uid="{00000000-0005-0000-0000-0000F5C80000}"/>
    <cellStyle name="Percent 2 85" xfId="6249" xr:uid="{00000000-0005-0000-0000-0000F6C80000}"/>
    <cellStyle name="Percent 2 86" xfId="6250" xr:uid="{00000000-0005-0000-0000-0000F7C80000}"/>
    <cellStyle name="Percent 2 87" xfId="6251" xr:uid="{00000000-0005-0000-0000-0000F8C80000}"/>
    <cellStyle name="Percent 2 88" xfId="6252" xr:uid="{00000000-0005-0000-0000-0000F9C80000}"/>
    <cellStyle name="Percent 2 89" xfId="6253" xr:uid="{00000000-0005-0000-0000-0000FAC80000}"/>
    <cellStyle name="Percent 2 9" xfId="3845" xr:uid="{00000000-0005-0000-0000-0000FBC80000}"/>
    <cellStyle name="Percent 2 9 2" xfId="6254" xr:uid="{00000000-0005-0000-0000-0000FCC80000}"/>
    <cellStyle name="Percent 2 9 3" xfId="6940" xr:uid="{00000000-0005-0000-0000-0000FDC80000}"/>
    <cellStyle name="Percent 2 9 4" xfId="6983" xr:uid="{00000000-0005-0000-0000-0000FEC80000}"/>
    <cellStyle name="Percent 2 9 5" xfId="7720" xr:uid="{00000000-0005-0000-0000-0000FFC80000}"/>
    <cellStyle name="Percent 2 9 6" xfId="8415" xr:uid="{00000000-0005-0000-0000-000000C90000}"/>
    <cellStyle name="Percent 2 9 7" xfId="8488" xr:uid="{00000000-0005-0000-0000-000001C90000}"/>
    <cellStyle name="Percent 2 90" xfId="6255" xr:uid="{00000000-0005-0000-0000-000002C90000}"/>
    <cellStyle name="Percent 2 91" xfId="6256" xr:uid="{00000000-0005-0000-0000-000003C90000}"/>
    <cellStyle name="Percent 2 92" xfId="6257" xr:uid="{00000000-0005-0000-0000-000004C90000}"/>
    <cellStyle name="Percent 2 93" xfId="6258" xr:uid="{00000000-0005-0000-0000-000005C90000}"/>
    <cellStyle name="Percent 2 94" xfId="6259" xr:uid="{00000000-0005-0000-0000-000006C90000}"/>
    <cellStyle name="Percent 2 95" xfId="6260" xr:uid="{00000000-0005-0000-0000-000007C90000}"/>
    <cellStyle name="Percent 20" xfId="52208" xr:uid="{00000000-0005-0000-0000-000008C90000}"/>
    <cellStyle name="Percent 21" xfId="52201" xr:uid="{00000000-0005-0000-0000-000009C90000}"/>
    <cellStyle name="Percent 21 10" xfId="6261" xr:uid="{00000000-0005-0000-0000-00000AC90000}"/>
    <cellStyle name="Percent 21 11" xfId="6262" xr:uid="{00000000-0005-0000-0000-00000BC90000}"/>
    <cellStyle name="Percent 21 12" xfId="6263" xr:uid="{00000000-0005-0000-0000-00000CC90000}"/>
    <cellStyle name="Percent 21 13" xfId="6264" xr:uid="{00000000-0005-0000-0000-00000DC90000}"/>
    <cellStyle name="Percent 21 14" xfId="6265" xr:uid="{00000000-0005-0000-0000-00000EC90000}"/>
    <cellStyle name="Percent 21 15" xfId="6266" xr:uid="{00000000-0005-0000-0000-00000FC90000}"/>
    <cellStyle name="Percent 21 16" xfId="6267" xr:uid="{00000000-0005-0000-0000-000010C90000}"/>
    <cellStyle name="Percent 21 17" xfId="6268" xr:uid="{00000000-0005-0000-0000-000011C90000}"/>
    <cellStyle name="Percent 21 18" xfId="6269" xr:uid="{00000000-0005-0000-0000-000012C90000}"/>
    <cellStyle name="Percent 21 19" xfId="6270" xr:uid="{00000000-0005-0000-0000-000013C90000}"/>
    <cellStyle name="Percent 21 2" xfId="6271" xr:uid="{00000000-0005-0000-0000-000014C90000}"/>
    <cellStyle name="Percent 21 20" xfId="6272" xr:uid="{00000000-0005-0000-0000-000015C90000}"/>
    <cellStyle name="Percent 21 21" xfId="6273" xr:uid="{00000000-0005-0000-0000-000016C90000}"/>
    <cellStyle name="Percent 21 22" xfId="6274" xr:uid="{00000000-0005-0000-0000-000017C90000}"/>
    <cellStyle name="Percent 21 23" xfId="6275" xr:uid="{00000000-0005-0000-0000-000018C90000}"/>
    <cellStyle name="Percent 21 24" xfId="6276" xr:uid="{00000000-0005-0000-0000-000019C90000}"/>
    <cellStyle name="Percent 21 25" xfId="6277" xr:uid="{00000000-0005-0000-0000-00001AC90000}"/>
    <cellStyle name="Percent 21 26" xfId="6278" xr:uid="{00000000-0005-0000-0000-00001BC90000}"/>
    <cellStyle name="Percent 21 27" xfId="6279" xr:uid="{00000000-0005-0000-0000-00001CC90000}"/>
    <cellStyle name="Percent 21 28" xfId="6280" xr:uid="{00000000-0005-0000-0000-00001DC90000}"/>
    <cellStyle name="Percent 21 29" xfId="6281" xr:uid="{00000000-0005-0000-0000-00001EC90000}"/>
    <cellStyle name="Percent 21 3" xfId="6282" xr:uid="{00000000-0005-0000-0000-00001FC90000}"/>
    <cellStyle name="Percent 21 30" xfId="6283" xr:uid="{00000000-0005-0000-0000-000020C90000}"/>
    <cellStyle name="Percent 21 31" xfId="6284" xr:uid="{00000000-0005-0000-0000-000021C90000}"/>
    <cellStyle name="Percent 21 32" xfId="6285" xr:uid="{00000000-0005-0000-0000-000022C90000}"/>
    <cellStyle name="Percent 21 33" xfId="6286" xr:uid="{00000000-0005-0000-0000-000023C90000}"/>
    <cellStyle name="Percent 21 34" xfId="6287" xr:uid="{00000000-0005-0000-0000-000024C90000}"/>
    <cellStyle name="Percent 21 35" xfId="6288" xr:uid="{00000000-0005-0000-0000-000025C90000}"/>
    <cellStyle name="Percent 21 36" xfId="6289" xr:uid="{00000000-0005-0000-0000-000026C90000}"/>
    <cellStyle name="Percent 21 37" xfId="6290" xr:uid="{00000000-0005-0000-0000-000027C90000}"/>
    <cellStyle name="Percent 21 38" xfId="6291" xr:uid="{00000000-0005-0000-0000-000028C90000}"/>
    <cellStyle name="Percent 21 39" xfId="6292" xr:uid="{00000000-0005-0000-0000-000029C90000}"/>
    <cellStyle name="Percent 21 4" xfId="6293" xr:uid="{00000000-0005-0000-0000-00002AC90000}"/>
    <cellStyle name="Percent 21 40" xfId="6294" xr:uid="{00000000-0005-0000-0000-00002BC90000}"/>
    <cellStyle name="Percent 21 41" xfId="6295" xr:uid="{00000000-0005-0000-0000-00002CC90000}"/>
    <cellStyle name="Percent 21 42" xfId="6296" xr:uid="{00000000-0005-0000-0000-00002DC90000}"/>
    <cellStyle name="Percent 21 43" xfId="6297" xr:uid="{00000000-0005-0000-0000-00002EC90000}"/>
    <cellStyle name="Percent 21 44" xfId="6298" xr:uid="{00000000-0005-0000-0000-00002FC90000}"/>
    <cellStyle name="Percent 21 45" xfId="6299" xr:uid="{00000000-0005-0000-0000-000030C90000}"/>
    <cellStyle name="Percent 21 46" xfId="6300" xr:uid="{00000000-0005-0000-0000-000031C90000}"/>
    <cellStyle name="Percent 21 47" xfId="6301" xr:uid="{00000000-0005-0000-0000-000032C90000}"/>
    <cellStyle name="Percent 21 48" xfId="6302" xr:uid="{00000000-0005-0000-0000-000033C90000}"/>
    <cellStyle name="Percent 21 49" xfId="6303" xr:uid="{00000000-0005-0000-0000-000034C90000}"/>
    <cellStyle name="Percent 21 5" xfId="6304" xr:uid="{00000000-0005-0000-0000-000035C90000}"/>
    <cellStyle name="Percent 21 50" xfId="6305" xr:uid="{00000000-0005-0000-0000-000036C90000}"/>
    <cellStyle name="Percent 21 51" xfId="6306" xr:uid="{00000000-0005-0000-0000-000037C90000}"/>
    <cellStyle name="Percent 21 52" xfId="6307" xr:uid="{00000000-0005-0000-0000-000038C90000}"/>
    <cellStyle name="Percent 21 53" xfId="6308" xr:uid="{00000000-0005-0000-0000-000039C90000}"/>
    <cellStyle name="Percent 21 54" xfId="6309" xr:uid="{00000000-0005-0000-0000-00003AC90000}"/>
    <cellStyle name="Percent 21 55" xfId="6310" xr:uid="{00000000-0005-0000-0000-00003BC90000}"/>
    <cellStyle name="Percent 21 56" xfId="6311" xr:uid="{00000000-0005-0000-0000-00003CC90000}"/>
    <cellStyle name="Percent 21 57" xfId="6312" xr:uid="{00000000-0005-0000-0000-00003DC90000}"/>
    <cellStyle name="Percent 21 58" xfId="6313" xr:uid="{00000000-0005-0000-0000-00003EC90000}"/>
    <cellStyle name="Percent 21 59" xfId="6314" xr:uid="{00000000-0005-0000-0000-00003FC90000}"/>
    <cellStyle name="Percent 21 6" xfId="6315" xr:uid="{00000000-0005-0000-0000-000040C90000}"/>
    <cellStyle name="Percent 21 60" xfId="6316" xr:uid="{00000000-0005-0000-0000-000041C90000}"/>
    <cellStyle name="Percent 21 61" xfId="6317" xr:uid="{00000000-0005-0000-0000-000042C90000}"/>
    <cellStyle name="Percent 21 62" xfId="6318" xr:uid="{00000000-0005-0000-0000-000043C90000}"/>
    <cellStyle name="Percent 21 63" xfId="6319" xr:uid="{00000000-0005-0000-0000-000044C90000}"/>
    <cellStyle name="Percent 21 64" xfId="6320" xr:uid="{00000000-0005-0000-0000-000045C90000}"/>
    <cellStyle name="Percent 21 65" xfId="6321" xr:uid="{00000000-0005-0000-0000-000046C90000}"/>
    <cellStyle name="Percent 21 66" xfId="6322" xr:uid="{00000000-0005-0000-0000-000047C90000}"/>
    <cellStyle name="Percent 21 67" xfId="6323" xr:uid="{00000000-0005-0000-0000-000048C90000}"/>
    <cellStyle name="Percent 21 68" xfId="6324" xr:uid="{00000000-0005-0000-0000-000049C90000}"/>
    <cellStyle name="Percent 21 69" xfId="6325" xr:uid="{00000000-0005-0000-0000-00004AC90000}"/>
    <cellStyle name="Percent 21 7" xfId="6326" xr:uid="{00000000-0005-0000-0000-00004BC90000}"/>
    <cellStyle name="Percent 21 70" xfId="6327" xr:uid="{00000000-0005-0000-0000-00004CC90000}"/>
    <cellStyle name="Percent 21 71" xfId="6328" xr:uid="{00000000-0005-0000-0000-00004DC90000}"/>
    <cellStyle name="Percent 21 72" xfId="6329" xr:uid="{00000000-0005-0000-0000-00004EC90000}"/>
    <cellStyle name="Percent 21 73" xfId="6330" xr:uid="{00000000-0005-0000-0000-00004FC90000}"/>
    <cellStyle name="Percent 21 74" xfId="6331" xr:uid="{00000000-0005-0000-0000-000050C90000}"/>
    <cellStyle name="Percent 21 75" xfId="6332" xr:uid="{00000000-0005-0000-0000-000051C90000}"/>
    <cellStyle name="Percent 21 76" xfId="6333" xr:uid="{00000000-0005-0000-0000-000052C90000}"/>
    <cellStyle name="Percent 21 77" xfId="6334" xr:uid="{00000000-0005-0000-0000-000053C90000}"/>
    <cellStyle name="Percent 21 78" xfId="6335" xr:uid="{00000000-0005-0000-0000-000054C90000}"/>
    <cellStyle name="Percent 21 79" xfId="6336" xr:uid="{00000000-0005-0000-0000-000055C90000}"/>
    <cellStyle name="Percent 21 8" xfId="6337" xr:uid="{00000000-0005-0000-0000-000056C90000}"/>
    <cellStyle name="Percent 21 80" xfId="6338" xr:uid="{00000000-0005-0000-0000-000057C90000}"/>
    <cellStyle name="Percent 21 81" xfId="6339" xr:uid="{00000000-0005-0000-0000-000058C90000}"/>
    <cellStyle name="Percent 21 82" xfId="6340" xr:uid="{00000000-0005-0000-0000-000059C90000}"/>
    <cellStyle name="Percent 21 83" xfId="6341" xr:uid="{00000000-0005-0000-0000-00005AC90000}"/>
    <cellStyle name="Percent 21 84" xfId="6342" xr:uid="{00000000-0005-0000-0000-00005BC90000}"/>
    <cellStyle name="Percent 21 85" xfId="6343" xr:uid="{00000000-0005-0000-0000-00005CC90000}"/>
    <cellStyle name="Percent 21 86" xfId="6344" xr:uid="{00000000-0005-0000-0000-00005DC90000}"/>
    <cellStyle name="Percent 21 87" xfId="6345" xr:uid="{00000000-0005-0000-0000-00005EC90000}"/>
    <cellStyle name="Percent 21 88" xfId="6346" xr:uid="{00000000-0005-0000-0000-00005FC90000}"/>
    <cellStyle name="Percent 21 9" xfId="6347" xr:uid="{00000000-0005-0000-0000-000060C90000}"/>
    <cellStyle name="Percent 3" xfId="2899" xr:uid="{00000000-0005-0000-0000-000061C90000}"/>
    <cellStyle name="Percent 3 10" xfId="15612" xr:uid="{00000000-0005-0000-0000-000062C90000}"/>
    <cellStyle name="Percent 3 2" xfId="2900" xr:uid="{00000000-0005-0000-0000-000063C90000}"/>
    <cellStyle name="Percent 3 3" xfId="2901" xr:uid="{00000000-0005-0000-0000-000064C90000}"/>
    <cellStyle name="Percent 3 4" xfId="3846" xr:uid="{00000000-0005-0000-0000-000065C90000}"/>
    <cellStyle name="Percent 3 5" xfId="4004" xr:uid="{00000000-0005-0000-0000-000066C90000}"/>
    <cellStyle name="Percent 3 6" xfId="7129" xr:uid="{00000000-0005-0000-0000-000067C90000}"/>
    <cellStyle name="Percent 3 7" xfId="7034" xr:uid="{00000000-0005-0000-0000-000068C90000}"/>
    <cellStyle name="Percent 3 8" xfId="7131" xr:uid="{00000000-0005-0000-0000-000069C90000}"/>
    <cellStyle name="Percent 3 9" xfId="10404" xr:uid="{00000000-0005-0000-0000-00006AC90000}"/>
    <cellStyle name="Percent 4" xfId="2902" xr:uid="{00000000-0005-0000-0000-00006BC90000}"/>
    <cellStyle name="Percent 5" xfId="2903" xr:uid="{00000000-0005-0000-0000-00006CC90000}"/>
    <cellStyle name="Percent 5 2" xfId="2904" xr:uid="{00000000-0005-0000-0000-00006DC90000}"/>
    <cellStyle name="Percent 5 3" xfId="8491" xr:uid="{00000000-0005-0000-0000-00006EC90000}"/>
    <cellStyle name="Percent 6" xfId="2905" xr:uid="{00000000-0005-0000-0000-00006FC90000}"/>
    <cellStyle name="Percent 6 2" xfId="6987" xr:uid="{00000000-0005-0000-0000-000070C90000}"/>
    <cellStyle name="Percent 6 3" xfId="8494" xr:uid="{00000000-0005-0000-0000-000071C90000}"/>
    <cellStyle name="Percent 6 4" xfId="4000" xr:uid="{00000000-0005-0000-0000-000072C90000}"/>
    <cellStyle name="Percent 7" xfId="2906" xr:uid="{00000000-0005-0000-0000-000073C90000}"/>
    <cellStyle name="Percent 8" xfId="2907" xr:uid="{00000000-0005-0000-0000-000074C90000}"/>
    <cellStyle name="Percent 9" xfId="2908" xr:uid="{00000000-0005-0000-0000-000075C90000}"/>
    <cellStyle name="PrePop Currency (0)" xfId="2909" xr:uid="{00000000-0005-0000-0000-000076C90000}"/>
    <cellStyle name="PrePop Currency (2)" xfId="2910" xr:uid="{00000000-0005-0000-0000-000077C90000}"/>
    <cellStyle name="PrePop Units (0)" xfId="2911" xr:uid="{00000000-0005-0000-0000-000078C90000}"/>
    <cellStyle name="PrePop Units (1)" xfId="2912" xr:uid="{00000000-0005-0000-0000-000079C90000}"/>
    <cellStyle name="PrePop Units (2)" xfId="2913" xr:uid="{00000000-0005-0000-0000-00007AC90000}"/>
    <cellStyle name="pricing" xfId="2914" xr:uid="{00000000-0005-0000-0000-00007BC90000}"/>
    <cellStyle name="PSChar" xfId="2915" xr:uid="{00000000-0005-0000-0000-00007CC90000}"/>
    <cellStyle name="PSHeading" xfId="2916" xr:uid="{00000000-0005-0000-0000-00007DC90000}"/>
    <cellStyle name="regstoresfromspecstores" xfId="2917" xr:uid="{00000000-0005-0000-0000-00007EC90000}"/>
    <cellStyle name="RevList" xfId="2918" xr:uid="{00000000-0005-0000-0000-00007FC90000}"/>
    <cellStyle name="rlink_tiªn l­în_x001b_Hyperlink_TONG HOP KINH PHI?_x000f_Hyperlink_ÿÿÿÿÿ?b_x0011_Hyperlink_ÿÿÿÿÿ_1?b_x0011_Hyperlink_ÿÿÿÿÿ_2" xfId="2919" xr:uid="{00000000-0005-0000-0000-000080C90000}"/>
    <cellStyle name="rmal_ADAdot" xfId="2920" xr:uid="{00000000-0005-0000-0000-000081C90000}"/>
    <cellStyle name="S—_x0008_" xfId="2921" xr:uid="{00000000-0005-0000-0000-000082C90000}"/>
    <cellStyle name="S—_x0008_ 2" xfId="10350" xr:uid="{00000000-0005-0000-0000-000083C90000}"/>
    <cellStyle name="s]_x000d__x000a_spooler=yes_x000d__x000a_load=_x000d__x000a_Beep=yes_x000d__x000a_NullPort=None_x000d__x000a_BorderWidth=3_x000d__x000a_CursorBlinkRate=1200_x000d__x000a_DoubleClickSpeed=452_x000d__x000a_Programs=co" xfId="2922" xr:uid="{00000000-0005-0000-0000-000084C90000}"/>
    <cellStyle name="s]_x000d__x000a_spooler=yes_x000d__x000a_load=_x000d__x000a_Beep=yes_x000d__x000a_NullPort=None_x000d__x000a_BorderWidth=3_x000d__x000a_CursorBlinkRate=1200_x000d__x000a_DoubleClickSpeed=452_x000d__x000a_Programs=co 2" xfId="3847" xr:uid="{00000000-0005-0000-0000-000085C90000}"/>
    <cellStyle name="s]_x000d__x000a_spooler=yes_x000d__x000a_load=_x000d__x000a_Beep=yes_x000d__x000a_NullPort=None_x000d__x000a_BorderWidth=3_x000d__x000a_CursorBlinkRate=1200_x000d__x000a_DoubleClickSpeed=452_x000d__x000a_Programs=co 3" xfId="4005" xr:uid="{00000000-0005-0000-0000-000086C90000}"/>
    <cellStyle name="SAPBEXaggData" xfId="2923" xr:uid="{00000000-0005-0000-0000-000087C90000}"/>
    <cellStyle name="SAPBEXaggDataEmph" xfId="2924" xr:uid="{00000000-0005-0000-0000-000088C90000}"/>
    <cellStyle name="SAPBEXaggItem" xfId="2925" xr:uid="{00000000-0005-0000-0000-000089C90000}"/>
    <cellStyle name="SAPBEXchaText" xfId="2926" xr:uid="{00000000-0005-0000-0000-00008AC90000}"/>
    <cellStyle name="SAPBEXexcBad7" xfId="2927" xr:uid="{00000000-0005-0000-0000-00008BC90000}"/>
    <cellStyle name="SAPBEXexcBad8" xfId="2928" xr:uid="{00000000-0005-0000-0000-00008CC90000}"/>
    <cellStyle name="SAPBEXexcBad9" xfId="2929" xr:uid="{00000000-0005-0000-0000-00008DC90000}"/>
    <cellStyle name="SAPBEXexcCritical4" xfId="2930" xr:uid="{00000000-0005-0000-0000-00008EC90000}"/>
    <cellStyle name="SAPBEXexcCritical5" xfId="2931" xr:uid="{00000000-0005-0000-0000-00008FC90000}"/>
    <cellStyle name="SAPBEXexcCritical6" xfId="2932" xr:uid="{00000000-0005-0000-0000-000090C90000}"/>
    <cellStyle name="SAPBEXexcGood1" xfId="2933" xr:uid="{00000000-0005-0000-0000-000091C90000}"/>
    <cellStyle name="SAPBEXexcGood2" xfId="2934" xr:uid="{00000000-0005-0000-0000-000092C90000}"/>
    <cellStyle name="SAPBEXexcGood3" xfId="2935" xr:uid="{00000000-0005-0000-0000-000093C90000}"/>
    <cellStyle name="SAPBEXfilterDrill" xfId="2936" xr:uid="{00000000-0005-0000-0000-000094C90000}"/>
    <cellStyle name="SAPBEXfilterItem" xfId="2937" xr:uid="{00000000-0005-0000-0000-000095C90000}"/>
    <cellStyle name="SAPBEXfilterText" xfId="2938" xr:uid="{00000000-0005-0000-0000-000096C90000}"/>
    <cellStyle name="SAPBEXformats" xfId="2939" xr:uid="{00000000-0005-0000-0000-000097C90000}"/>
    <cellStyle name="SAPBEXheaderItem" xfId="2940" xr:uid="{00000000-0005-0000-0000-000098C90000}"/>
    <cellStyle name="SAPBEXheaderText" xfId="2941" xr:uid="{00000000-0005-0000-0000-000099C90000}"/>
    <cellStyle name="SAPBEXresData" xfId="2942" xr:uid="{00000000-0005-0000-0000-00009AC90000}"/>
    <cellStyle name="SAPBEXresDataEmph" xfId="2943" xr:uid="{00000000-0005-0000-0000-00009BC90000}"/>
    <cellStyle name="SAPBEXresItem" xfId="2944" xr:uid="{00000000-0005-0000-0000-00009CC90000}"/>
    <cellStyle name="SAPBEXstdData" xfId="2945" xr:uid="{00000000-0005-0000-0000-00009DC90000}"/>
    <cellStyle name="SAPBEXstdDataEmph" xfId="2946" xr:uid="{00000000-0005-0000-0000-00009EC90000}"/>
    <cellStyle name="SAPBEXstdItem" xfId="2947" xr:uid="{00000000-0005-0000-0000-00009FC90000}"/>
    <cellStyle name="SAPBEXtitle" xfId="2948" xr:uid="{00000000-0005-0000-0000-0000A0C90000}"/>
    <cellStyle name="SAPBEXundefined" xfId="2949" xr:uid="{00000000-0005-0000-0000-0000A1C90000}"/>
    <cellStyle name="_x0001_sç?" xfId="2950" xr:uid="{00000000-0005-0000-0000-0000A2C90000}"/>
    <cellStyle name="_x0001_sç??_? ?A?t?t?.?" xfId="2951" xr:uid="{00000000-0005-0000-0000-0000A3C90000}"/>
    <cellStyle name="serJet 1200 Series PCL 6" xfId="2952" xr:uid="{00000000-0005-0000-0000-0000A4C90000}"/>
    <cellStyle name="SHADEDSTORES" xfId="2953" xr:uid="{00000000-0005-0000-0000-0000A5C90000}"/>
    <cellStyle name="Sheet Title" xfId="2954" xr:uid="{00000000-0005-0000-0000-0000A6C90000}"/>
    <cellStyle name="Siêu nối kết_Book1" xfId="2955" xr:uid="{00000000-0005-0000-0000-0000A7C90000}"/>
    <cellStyle name="specstores" xfId="2956" xr:uid="{00000000-0005-0000-0000-0000A8C90000}"/>
    <cellStyle name="Standard_NEGS" xfId="2957" xr:uid="{00000000-0005-0000-0000-0000A9C90000}"/>
    <cellStyle name="STTDG" xfId="2958" xr:uid="{00000000-0005-0000-0000-0000AAC90000}"/>
    <cellStyle name="style" xfId="2959" xr:uid="{00000000-0005-0000-0000-0000ABC90000}"/>
    <cellStyle name="Style 1" xfId="2960" xr:uid="{00000000-0005-0000-0000-0000ACC90000}"/>
    <cellStyle name="Style 1 2" xfId="3848" xr:uid="{00000000-0005-0000-0000-0000ADC90000}"/>
    <cellStyle name="Style 1 3" xfId="4007" xr:uid="{00000000-0005-0000-0000-0000AEC90000}"/>
    <cellStyle name="Style 1 4" xfId="10351" xr:uid="{00000000-0005-0000-0000-0000AFC90000}"/>
    <cellStyle name="Style 10" xfId="2961" xr:uid="{00000000-0005-0000-0000-0000B0C90000}"/>
    <cellStyle name="Style 11" xfId="2962" xr:uid="{00000000-0005-0000-0000-0000B1C90000}"/>
    <cellStyle name="Style 12" xfId="2963" xr:uid="{00000000-0005-0000-0000-0000B2C90000}"/>
    <cellStyle name="Style 13" xfId="2964" xr:uid="{00000000-0005-0000-0000-0000B3C90000}"/>
    <cellStyle name="Style 14" xfId="2965" xr:uid="{00000000-0005-0000-0000-0000B4C90000}"/>
    <cellStyle name="Style 15" xfId="2966" xr:uid="{00000000-0005-0000-0000-0000B5C90000}"/>
    <cellStyle name="Style 16" xfId="2967" xr:uid="{00000000-0005-0000-0000-0000B6C90000}"/>
    <cellStyle name="Style 17" xfId="2968" xr:uid="{00000000-0005-0000-0000-0000B7C90000}"/>
    <cellStyle name="Style 18" xfId="2969" xr:uid="{00000000-0005-0000-0000-0000B8C90000}"/>
    <cellStyle name="Style 19" xfId="2970" xr:uid="{00000000-0005-0000-0000-0000B9C90000}"/>
    <cellStyle name="Style 2" xfId="2971" xr:uid="{00000000-0005-0000-0000-0000BAC90000}"/>
    <cellStyle name="Style 2 2" xfId="10352" xr:uid="{00000000-0005-0000-0000-0000BBC90000}"/>
    <cellStyle name="Style 20" xfId="2972" xr:uid="{00000000-0005-0000-0000-0000BCC90000}"/>
    <cellStyle name="Style 21" xfId="2973" xr:uid="{00000000-0005-0000-0000-0000BDC90000}"/>
    <cellStyle name="Style 22" xfId="2974" xr:uid="{00000000-0005-0000-0000-0000BEC90000}"/>
    <cellStyle name="Style 23" xfId="2975" xr:uid="{00000000-0005-0000-0000-0000BFC90000}"/>
    <cellStyle name="Style 24" xfId="2976" xr:uid="{00000000-0005-0000-0000-0000C0C90000}"/>
    <cellStyle name="Style 25" xfId="2977" xr:uid="{00000000-0005-0000-0000-0000C1C90000}"/>
    <cellStyle name="Style 26" xfId="2978" xr:uid="{00000000-0005-0000-0000-0000C2C90000}"/>
    <cellStyle name="Style 27" xfId="2979" xr:uid="{00000000-0005-0000-0000-0000C3C90000}"/>
    <cellStyle name="Style 28" xfId="2980" xr:uid="{00000000-0005-0000-0000-0000C4C90000}"/>
    <cellStyle name="Style 29" xfId="2981" xr:uid="{00000000-0005-0000-0000-0000C5C90000}"/>
    <cellStyle name="Style 3" xfId="2982" xr:uid="{00000000-0005-0000-0000-0000C6C90000}"/>
    <cellStyle name="Style 3 2" xfId="10353" xr:uid="{00000000-0005-0000-0000-0000C7C90000}"/>
    <cellStyle name="Style 30" xfId="2983" xr:uid="{00000000-0005-0000-0000-0000C8C90000}"/>
    <cellStyle name="Style 31" xfId="2984" xr:uid="{00000000-0005-0000-0000-0000C9C90000}"/>
    <cellStyle name="Style 32" xfId="2985" xr:uid="{00000000-0005-0000-0000-0000CAC90000}"/>
    <cellStyle name="Style 33" xfId="2986" xr:uid="{00000000-0005-0000-0000-0000CBC90000}"/>
    <cellStyle name="Style 34" xfId="2987" xr:uid="{00000000-0005-0000-0000-0000CCC90000}"/>
    <cellStyle name="Style 35" xfId="2988" xr:uid="{00000000-0005-0000-0000-0000CDC90000}"/>
    <cellStyle name="Style 36" xfId="2989" xr:uid="{00000000-0005-0000-0000-0000CEC90000}"/>
    <cellStyle name="Style 37" xfId="2990" xr:uid="{00000000-0005-0000-0000-0000CFC90000}"/>
    <cellStyle name="Style 38" xfId="2991" xr:uid="{00000000-0005-0000-0000-0000D0C90000}"/>
    <cellStyle name="style 39" xfId="3849" xr:uid="{00000000-0005-0000-0000-0000D1C90000}"/>
    <cellStyle name="Style 4" xfId="2992" xr:uid="{00000000-0005-0000-0000-0000D2C90000}"/>
    <cellStyle name="Style 4 2" xfId="10354" xr:uid="{00000000-0005-0000-0000-0000D3C90000}"/>
    <cellStyle name="style 40" xfId="4006" xr:uid="{00000000-0005-0000-0000-0000D4C90000}"/>
    <cellStyle name="Style 5" xfId="2993" xr:uid="{00000000-0005-0000-0000-0000D5C90000}"/>
    <cellStyle name="Style 6" xfId="2994" xr:uid="{00000000-0005-0000-0000-0000D6C90000}"/>
    <cellStyle name="Style 7" xfId="2995" xr:uid="{00000000-0005-0000-0000-0000D7C90000}"/>
    <cellStyle name="Style 8" xfId="2996" xr:uid="{00000000-0005-0000-0000-0000D8C90000}"/>
    <cellStyle name="Style 9" xfId="2997" xr:uid="{00000000-0005-0000-0000-0000D9C90000}"/>
    <cellStyle name="style_1" xfId="2998" xr:uid="{00000000-0005-0000-0000-0000DAC90000}"/>
    <cellStyle name="subhead" xfId="2999" xr:uid="{00000000-0005-0000-0000-0000DBC90000}"/>
    <cellStyle name="subhead 2" xfId="3850" xr:uid="{00000000-0005-0000-0000-0000DCC90000}"/>
    <cellStyle name="subhead 3" xfId="4008" xr:uid="{00000000-0005-0000-0000-0000DDC90000}"/>
    <cellStyle name="subhead 4" xfId="10355" xr:uid="{00000000-0005-0000-0000-0000DEC90000}"/>
    <cellStyle name="Subtotal" xfId="3000" xr:uid="{00000000-0005-0000-0000-0000DFC90000}"/>
    <cellStyle name="T" xfId="3001" xr:uid="{00000000-0005-0000-0000-0000E0C90000}"/>
    <cellStyle name="T 2" xfId="3002" xr:uid="{00000000-0005-0000-0000-0000E1C90000}"/>
    <cellStyle name="T 2 2" xfId="13547" xr:uid="{00000000-0005-0000-0000-0000E2C90000}"/>
    <cellStyle name="T 2 2 2" xfId="15613" xr:uid="{00000000-0005-0000-0000-0000E3C90000}"/>
    <cellStyle name="T 2 2 2 2" xfId="18603" xr:uid="{00000000-0005-0000-0000-0000E4C90000}"/>
    <cellStyle name="T 2 2 2 2 2" xfId="30565" xr:uid="{00000000-0005-0000-0000-0000E5C90000}"/>
    <cellStyle name="T 2 2 2 2 2 2" xfId="52171" xr:uid="{00000000-0005-0000-0000-0000E6C90000}"/>
    <cellStyle name="T 2 2 2 2 3" xfId="24598" xr:uid="{00000000-0005-0000-0000-0000E7C90000}"/>
    <cellStyle name="T 2 2 2 2 3 2" xfId="46235" xr:uid="{00000000-0005-0000-0000-0000E8C90000}"/>
    <cellStyle name="T 2 2 2 2 4" xfId="40258" xr:uid="{00000000-0005-0000-0000-0000E9C90000}"/>
    <cellStyle name="T 2 2 2 3" xfId="27588" xr:uid="{00000000-0005-0000-0000-0000EAC90000}"/>
    <cellStyle name="T 2 2 2 4" xfId="21621" xr:uid="{00000000-0005-0000-0000-0000EBC90000}"/>
    <cellStyle name="T 2 2 2 4 2" xfId="43258" xr:uid="{00000000-0005-0000-0000-0000ECC90000}"/>
    <cellStyle name="T 2 2 3" xfId="16637" xr:uid="{00000000-0005-0000-0000-0000EDC90000}"/>
    <cellStyle name="T 2 2 3 2" xfId="28607" xr:uid="{00000000-0005-0000-0000-0000EEC90000}"/>
    <cellStyle name="T 2 2 3 2 2" xfId="50213" xr:uid="{00000000-0005-0000-0000-0000EFC90000}"/>
    <cellStyle name="T 2 2 3 3" xfId="22640" xr:uid="{00000000-0005-0000-0000-0000F0C90000}"/>
    <cellStyle name="T 2 2 3 3 2" xfId="44277" xr:uid="{00000000-0005-0000-0000-0000F1C90000}"/>
    <cellStyle name="T 2 2 3 4" xfId="38292" xr:uid="{00000000-0005-0000-0000-0000F2C90000}"/>
    <cellStyle name="T 2 2 4" xfId="25625" xr:uid="{00000000-0005-0000-0000-0000F3C90000}"/>
    <cellStyle name="T 2 2 5" xfId="19658" xr:uid="{00000000-0005-0000-0000-0000F4C90000}"/>
    <cellStyle name="T 2 2 5 2" xfId="41300" xr:uid="{00000000-0005-0000-0000-0000F5C90000}"/>
    <cellStyle name="T 2 3" xfId="15614" xr:uid="{00000000-0005-0000-0000-0000F6C90000}"/>
    <cellStyle name="T 2 3 2" xfId="18604" xr:uid="{00000000-0005-0000-0000-0000F7C90000}"/>
    <cellStyle name="T 2 3 2 2" xfId="30566" xr:uid="{00000000-0005-0000-0000-0000F8C90000}"/>
    <cellStyle name="T 2 3 2 2 2" xfId="52172" xr:uid="{00000000-0005-0000-0000-0000F9C90000}"/>
    <cellStyle name="T 2 3 2 3" xfId="24599" xr:uid="{00000000-0005-0000-0000-0000FAC90000}"/>
    <cellStyle name="T 2 3 2 3 2" xfId="46236" xr:uid="{00000000-0005-0000-0000-0000FBC90000}"/>
    <cellStyle name="T 2 3 2 4" xfId="40259" xr:uid="{00000000-0005-0000-0000-0000FCC90000}"/>
    <cellStyle name="T 2 3 3" xfId="27589" xr:uid="{00000000-0005-0000-0000-0000FDC90000}"/>
    <cellStyle name="T 2 3 4" xfId="21622" xr:uid="{00000000-0005-0000-0000-0000FEC90000}"/>
    <cellStyle name="T 2 3 4 2" xfId="43259" xr:uid="{00000000-0005-0000-0000-0000FFC90000}"/>
    <cellStyle name="T 2 4" xfId="15627" xr:uid="{00000000-0005-0000-0000-000000CA0000}"/>
    <cellStyle name="T 2 4 2" xfId="27600" xr:uid="{00000000-0005-0000-0000-000001CA0000}"/>
    <cellStyle name="T 2 4 2 2" xfId="49206" xr:uid="{00000000-0005-0000-0000-000002CA0000}"/>
    <cellStyle name="T 2 4 3" xfId="21633" xr:uid="{00000000-0005-0000-0000-000003CA0000}"/>
    <cellStyle name="T 2 4 3 2" xfId="43270" xr:uid="{00000000-0005-0000-0000-000004CA0000}"/>
    <cellStyle name="T 2 4 4" xfId="37282" xr:uid="{00000000-0005-0000-0000-000005CA0000}"/>
    <cellStyle name="T 2 5" xfId="18638" xr:uid="{00000000-0005-0000-0000-000006CA0000}"/>
    <cellStyle name="T 2 5 2" xfId="30583" xr:uid="{00000000-0005-0000-0000-000007CA0000}"/>
    <cellStyle name="T 2 5 3" xfId="24616" xr:uid="{00000000-0005-0000-0000-000008CA0000}"/>
    <cellStyle name="T 2 5 4" xfId="40284" xr:uid="{00000000-0005-0000-0000-000009CA0000}"/>
    <cellStyle name="T 3" xfId="3851" xr:uid="{00000000-0005-0000-0000-00000ACA0000}"/>
    <cellStyle name="T 3 2" xfId="15640" xr:uid="{00000000-0005-0000-0000-00000BCA0000}"/>
    <cellStyle name="T 3 2 2" xfId="27612" xr:uid="{00000000-0005-0000-0000-00000CCA0000}"/>
    <cellStyle name="T 3 2 2 2" xfId="49218" xr:uid="{00000000-0005-0000-0000-00000DCA0000}"/>
    <cellStyle name="T 3 2 3" xfId="21645" xr:uid="{00000000-0005-0000-0000-00000ECA0000}"/>
    <cellStyle name="T 3 2 3 2" xfId="43282" xr:uid="{00000000-0005-0000-0000-00000FCA0000}"/>
    <cellStyle name="T 3 2 4" xfId="37295" xr:uid="{00000000-0005-0000-0000-000010CA0000}"/>
    <cellStyle name="T 3 3" xfId="24628" xr:uid="{00000000-0005-0000-0000-000011CA0000}"/>
    <cellStyle name="T 3 4" xfId="18661" xr:uid="{00000000-0005-0000-0000-000012CA0000}"/>
    <cellStyle name="T 3 4 2" xfId="40303" xr:uid="{00000000-0005-0000-0000-000013CA0000}"/>
    <cellStyle name="T 4" xfId="4009" xr:uid="{00000000-0005-0000-0000-000014CA0000}"/>
    <cellStyle name="T 4 2" xfId="15647" xr:uid="{00000000-0005-0000-0000-000015CA0000}"/>
    <cellStyle name="T 4 2 2" xfId="27619" xr:uid="{00000000-0005-0000-0000-000016CA0000}"/>
    <cellStyle name="T 4 2 2 2" xfId="49225" xr:uid="{00000000-0005-0000-0000-000017CA0000}"/>
    <cellStyle name="T 4 2 3" xfId="21652" xr:uid="{00000000-0005-0000-0000-000018CA0000}"/>
    <cellStyle name="T 4 2 3 2" xfId="43289" xr:uid="{00000000-0005-0000-0000-000019CA0000}"/>
    <cellStyle name="T 4 2 4" xfId="37302" xr:uid="{00000000-0005-0000-0000-00001ACA0000}"/>
    <cellStyle name="T 4 3" xfId="24635" xr:uid="{00000000-0005-0000-0000-00001BCA0000}"/>
    <cellStyle name="T 4 4" xfId="18668" xr:uid="{00000000-0005-0000-0000-00001CCA0000}"/>
    <cellStyle name="T 4 4 2" xfId="40310" xr:uid="{00000000-0005-0000-0000-00001DCA0000}"/>
    <cellStyle name="T_03 - DT - GPMB" xfId="3003" xr:uid="{00000000-0005-0000-0000-00001ECA0000}"/>
    <cellStyle name="T_03 - DT - GPMB_TMDTluong_540000(1)" xfId="3004" xr:uid="{00000000-0005-0000-0000-00001FCA0000}"/>
    <cellStyle name="T_3P-100KVA Ngan hang Cong Thuong" xfId="3005" xr:uid="{00000000-0005-0000-0000-000020CA0000}"/>
    <cellStyle name="T_6_Dieuchinh_6thang_2010_Totrinh_HDND" xfId="3006" xr:uid="{00000000-0005-0000-0000-000021CA0000}"/>
    <cellStyle name="T_BCXDCB_6thang_2010_BTV" xfId="3007" xr:uid="{00000000-0005-0000-0000-000022CA0000}"/>
    <cellStyle name="T_BieuKH.TM(T12.Gui TH)_2" xfId="3008" xr:uid="{00000000-0005-0000-0000-000023CA0000}"/>
    <cellStyle name="T_BieuKH.TM(T12.Gui TH)_2_6_Dieuchinh_6thang_2010_Totrinh_HDND" xfId="3009" xr:uid="{00000000-0005-0000-0000-000024CA0000}"/>
    <cellStyle name="T_BieuKH.TM(T12.Gui TH)_2_BCXDCB_6thang_2010_BTV" xfId="3010" xr:uid="{00000000-0005-0000-0000-000025CA0000}"/>
    <cellStyle name="T_BieuKH.TM(T12.Gui TH)_2_Bieu Bo sung_GuichiThu" xfId="3011" xr:uid="{00000000-0005-0000-0000-000026CA0000}"/>
    <cellStyle name="T_BieuKH.TM(T12.Gui TH)_2_KH_DTXD_2011_KTNN_Ha" xfId="3012" xr:uid="{00000000-0005-0000-0000-000027CA0000}"/>
    <cellStyle name="T_BieuKH.TM(T12.Gui TH)_2_KH_DTXD_2011_KTNN_Ha1" xfId="3013" xr:uid="{00000000-0005-0000-0000-000028CA0000}"/>
    <cellStyle name="T_BieuKH.TM(T12.Gui TH)_2_Nhucauvon_2010" xfId="3014" xr:uid="{00000000-0005-0000-0000-000029CA0000}"/>
    <cellStyle name="T_BieuKH.TM(T12.Gui TH)_2_Nhucauvon_2010_6_BCXDCB_6thang_2010_BCH" xfId="3015" xr:uid="{00000000-0005-0000-0000-00002ACA0000}"/>
    <cellStyle name="T_Book1" xfId="3016" xr:uid="{00000000-0005-0000-0000-00002BCA0000}"/>
    <cellStyle name="T_Book1_1" xfId="3017" xr:uid="{00000000-0005-0000-0000-00002CCA0000}"/>
    <cellStyle name="T_Book1_1_Book1" xfId="3018" xr:uid="{00000000-0005-0000-0000-00002DCA0000}"/>
    <cellStyle name="T_Book1_1_Book1_1" xfId="3019" xr:uid="{00000000-0005-0000-0000-00002ECA0000}"/>
    <cellStyle name="T_Book1_1_Book1_1_Gia goi thau KS, TKBVTC sua Ngay 12-01" xfId="3020" xr:uid="{00000000-0005-0000-0000-00002FCA0000}"/>
    <cellStyle name="T_Book1_1_Book1_Book1" xfId="3021" xr:uid="{00000000-0005-0000-0000-000030CA0000}"/>
    <cellStyle name="T_Book1_1_Book1_Book1_Gia goi thau KS, TKBVTC sua Ngay 12-01" xfId="3022" xr:uid="{00000000-0005-0000-0000-000031CA0000}"/>
    <cellStyle name="T_Book1_1_Book1_Book2" xfId="3023" xr:uid="{00000000-0005-0000-0000-000032CA0000}"/>
    <cellStyle name="T_Book1_1_Book1_thanh hoa lap du an 062008" xfId="3025" xr:uid="{00000000-0005-0000-0000-000034CA0000}"/>
    <cellStyle name="T_Book1_1_Book1_TMDTluong_540000(1)" xfId="3024" xr:uid="{00000000-0005-0000-0000-000033CA0000}"/>
    <cellStyle name="T_Book1_1_Book2" xfId="3026" xr:uid="{00000000-0005-0000-0000-000035CA0000}"/>
    <cellStyle name="T_Book1_1_Du toan khao sat don 553 (da sua 16.5.08)" xfId="3027" xr:uid="{00000000-0005-0000-0000-000036CA0000}"/>
    <cellStyle name="T_Book1_1_Du toan TL702D2" xfId="3028" xr:uid="{00000000-0005-0000-0000-000037CA0000}"/>
    <cellStyle name="T_Book1_1_Du toan TL702D2_Book1" xfId="3029" xr:uid="{00000000-0005-0000-0000-000038CA0000}"/>
    <cellStyle name="T_Book1_1_Du toan TL702D2_Book2" xfId="3030" xr:uid="{00000000-0005-0000-0000-000039CA0000}"/>
    <cellStyle name="T_Book1_1_Du toan TL702D2_thanh hoa lap du an 062008" xfId="3032" xr:uid="{00000000-0005-0000-0000-00003BCA0000}"/>
    <cellStyle name="T_Book1_1_Du toan TL702D2_TMDTluong_540000(1)" xfId="3031" xr:uid="{00000000-0005-0000-0000-00003ACA0000}"/>
    <cellStyle name="T_Book1_1_Khoi luong cac hang muc chi tiet-702" xfId="3033" xr:uid="{00000000-0005-0000-0000-00003CCA0000}"/>
    <cellStyle name="T_Book1_1_Khoi luong cac hang muc chi tiet-702_Book1" xfId="3034" xr:uid="{00000000-0005-0000-0000-00003DCA0000}"/>
    <cellStyle name="T_Book1_1_Khoi luong cac hang muc chi tiet-702_Book2" xfId="3035" xr:uid="{00000000-0005-0000-0000-00003ECA0000}"/>
    <cellStyle name="T_Book1_1_Khoi luong cac hang muc chi tiet-702_thanh hoa lap du an 062008" xfId="3037" xr:uid="{00000000-0005-0000-0000-000040CA0000}"/>
    <cellStyle name="T_Book1_1_Khoi luong cac hang muc chi tiet-702_TMDTluong_540000(1)" xfId="3036" xr:uid="{00000000-0005-0000-0000-00003FCA0000}"/>
    <cellStyle name="T_Book1_1_Nhap" xfId="3038" xr:uid="{00000000-0005-0000-0000-000041CA0000}"/>
    <cellStyle name="T_Book1_1_Phu luc KS" xfId="3039" xr:uid="{00000000-0005-0000-0000-000042CA0000}"/>
    <cellStyle name="T_Book1_1_Sheet1" xfId="3040" xr:uid="{00000000-0005-0000-0000-000043CA0000}"/>
    <cellStyle name="T_Book1_1_thanh hoa lap du an 062008" xfId="3042" xr:uid="{00000000-0005-0000-0000-000045CA0000}"/>
    <cellStyle name="T_Book1_1_TMDTluong_540000(1)" xfId="3041" xr:uid="{00000000-0005-0000-0000-000044CA0000}"/>
    <cellStyle name="T_Book1_2" xfId="3043" xr:uid="{00000000-0005-0000-0000-000046CA0000}"/>
    <cellStyle name="T_Book1_2_Book1" xfId="3044" xr:uid="{00000000-0005-0000-0000-000047CA0000}"/>
    <cellStyle name="T_Book1_2_Book1_1" xfId="3045" xr:uid="{00000000-0005-0000-0000-000048CA0000}"/>
    <cellStyle name="T_Book1_2_Book1_Gia goi thau KS, TKBVTC sua Ngay 12-01" xfId="3046" xr:uid="{00000000-0005-0000-0000-000049CA0000}"/>
    <cellStyle name="T_Book1_2_Book2" xfId="3047" xr:uid="{00000000-0005-0000-0000-00004ACA0000}"/>
    <cellStyle name="T_Book1_2_Du toan khao sat don 553 (da sua 16.5.08)" xfId="3048" xr:uid="{00000000-0005-0000-0000-00004BCA0000}"/>
    <cellStyle name="T_Book1_2_Nhap" xfId="3049" xr:uid="{00000000-0005-0000-0000-00004CCA0000}"/>
    <cellStyle name="T_Book1_2_Phu luc KS" xfId="3050" xr:uid="{00000000-0005-0000-0000-00004DCA0000}"/>
    <cellStyle name="T_Book1_2_thanh hoa lap du an 062008" xfId="3052" xr:uid="{00000000-0005-0000-0000-00004FCA0000}"/>
    <cellStyle name="T_Book1_2_TMDTluong_540000(1)" xfId="3051" xr:uid="{00000000-0005-0000-0000-00004ECA0000}"/>
    <cellStyle name="T_Book1_3" xfId="3053" xr:uid="{00000000-0005-0000-0000-000050CA0000}"/>
    <cellStyle name="T_Book1_3_Gia goi thau KS, TKBVTC sua Ngay 12-01" xfId="3054" xr:uid="{00000000-0005-0000-0000-000051CA0000}"/>
    <cellStyle name="T_Book1_4" xfId="3055" xr:uid="{00000000-0005-0000-0000-000052CA0000}"/>
    <cellStyle name="T_Book1_Book1" xfId="3056" xr:uid="{00000000-0005-0000-0000-000053CA0000}"/>
    <cellStyle name="T_Book1_Book1_1" xfId="3057" xr:uid="{00000000-0005-0000-0000-000054CA0000}"/>
    <cellStyle name="T_Book1_Book1_1_Gia goi thau KS, TKBVTC sua Ngay 12-01" xfId="3058" xr:uid="{00000000-0005-0000-0000-000055CA0000}"/>
    <cellStyle name="T_Book1_Book1_1_Nhap" xfId="3059" xr:uid="{00000000-0005-0000-0000-000056CA0000}"/>
    <cellStyle name="T_Book1_Book1_1_thanh hoa lap du an 062008" xfId="3060" xr:uid="{00000000-0005-0000-0000-000057CA0000}"/>
    <cellStyle name="T_Book1_Book1_2" xfId="3061" xr:uid="{00000000-0005-0000-0000-000058CA0000}"/>
    <cellStyle name="T_Book1_Book1_Book1" xfId="3062" xr:uid="{00000000-0005-0000-0000-000059CA0000}"/>
    <cellStyle name="T_Book1_Book1_Book2" xfId="3063" xr:uid="{00000000-0005-0000-0000-00005ACA0000}"/>
    <cellStyle name="T_Book1_Book1_Du toan khao sat don 553 (da sua 16.5.08)" xfId="3064" xr:uid="{00000000-0005-0000-0000-00005BCA0000}"/>
    <cellStyle name="T_Book1_Book1_Nhap" xfId="3065" xr:uid="{00000000-0005-0000-0000-00005CCA0000}"/>
    <cellStyle name="T_Book1_Book1_Phu luc KS" xfId="3066" xr:uid="{00000000-0005-0000-0000-00005DCA0000}"/>
    <cellStyle name="T_Book1_Book1_thanh hoa lap du an 062008" xfId="3068" xr:uid="{00000000-0005-0000-0000-00005FCA0000}"/>
    <cellStyle name="T_Book1_Book1_TMDTluong_540000(1)" xfId="3067" xr:uid="{00000000-0005-0000-0000-00005ECA0000}"/>
    <cellStyle name="T_Book1_Book2" xfId="3069" xr:uid="{00000000-0005-0000-0000-000060CA0000}"/>
    <cellStyle name="T_Book1_caucong" xfId="3070" xr:uid="{00000000-0005-0000-0000-000061CA0000}"/>
    <cellStyle name="T_Book1_caulan1" xfId="3071" xr:uid="{00000000-0005-0000-0000-000062CA0000}"/>
    <cellStyle name="T_Book1_chitiet3" xfId="3072" xr:uid="{00000000-0005-0000-0000-000063CA0000}"/>
    <cellStyle name="T_Book1_dexuat7-9" xfId="3073" xr:uid="{00000000-0005-0000-0000-000064CA0000}"/>
    <cellStyle name="T_Book1_Du toan khao sat don 553 (da sua 16.5.08)" xfId="3076" xr:uid="{00000000-0005-0000-0000-000067CA0000}"/>
    <cellStyle name="T_Book1_Du toan KS, TK Don Po Ma - Lang Son (Ban QLDA 47)" xfId="3074" xr:uid="{00000000-0005-0000-0000-000065CA0000}"/>
    <cellStyle name="T_Book1_Du toan KS, TK Don Po Ma - Lang Son (Ban QLDA 47)sua15-9" xfId="3075" xr:uid="{00000000-0005-0000-0000-000066CA0000}"/>
    <cellStyle name="T_Book1_KH trien khai von 2006-2010  &amp; 2007 theo QD313 _13.6.07" xfId="3077" xr:uid="{00000000-0005-0000-0000-000068CA0000}"/>
    <cellStyle name="T_Book1_Khoi luong cac hang muc chi tiet-702" xfId="3078" xr:uid="{00000000-0005-0000-0000-000069CA0000}"/>
    <cellStyle name="T_Book1_Khoi luong cac hang muc chi tiet-702_TMDTluong_540000(1)" xfId="3079" xr:uid="{00000000-0005-0000-0000-00006ACA0000}"/>
    <cellStyle name="T_Book1_Nhap" xfId="3080" xr:uid="{00000000-0005-0000-0000-00006BCA0000}"/>
    <cellStyle name="T_Book1_Phu luc KS" xfId="3081" xr:uid="{00000000-0005-0000-0000-00006CCA0000}"/>
    <cellStyle name="T_Book1_QD-TD Moc 54 - 44 Lang Son" xfId="3082" xr:uid="{00000000-0005-0000-0000-00006DCA0000}"/>
    <cellStyle name="T_Book1_QD-TD Moc 54 - 44 Lang Son(sua)" xfId="3083" xr:uid="{00000000-0005-0000-0000-00006ECA0000}"/>
    <cellStyle name="T_Book1_Sheet1" xfId="3084" xr:uid="{00000000-0005-0000-0000-00006FCA0000}"/>
    <cellStyle name="T_Book1_TH in" xfId="3086" xr:uid="{00000000-0005-0000-0000-000071CA0000}"/>
    <cellStyle name="T_Book1_thanh hoa lap du an 062008" xfId="3087" xr:uid="{00000000-0005-0000-0000-000072CA0000}"/>
    <cellStyle name="T_Book1_THKLTL702" xfId="3088" xr:uid="{00000000-0005-0000-0000-000073CA0000}"/>
    <cellStyle name="T_Book1_THKLTL702_TMDTluong_540000(1)" xfId="3089" xr:uid="{00000000-0005-0000-0000-000074CA0000}"/>
    <cellStyle name="T_Book1_TMDTluong_540000(1)" xfId="3085" xr:uid="{00000000-0005-0000-0000-000070CA0000}"/>
    <cellStyle name="T_Book2" xfId="3090" xr:uid="{00000000-0005-0000-0000-000075CA0000}"/>
    <cellStyle name="T_Book3" xfId="3091" xr:uid="{00000000-0005-0000-0000-000076CA0000}"/>
    <cellStyle name="T_Cau Phu Phuong" xfId="3092" xr:uid="{00000000-0005-0000-0000-000077CA0000}"/>
    <cellStyle name="T_CDKT" xfId="3093" xr:uid="{00000000-0005-0000-0000-000078CA0000}"/>
    <cellStyle name="T_CDKT_Book1" xfId="3094" xr:uid="{00000000-0005-0000-0000-000079CA0000}"/>
    <cellStyle name="T_CDKT_Book2" xfId="3095" xr:uid="{00000000-0005-0000-0000-00007ACA0000}"/>
    <cellStyle name="T_CDKT_thanh hoa lap du an 062008" xfId="3097" xr:uid="{00000000-0005-0000-0000-00007CCA0000}"/>
    <cellStyle name="T_CDKT_TMDTluong_540000(1)" xfId="3096" xr:uid="{00000000-0005-0000-0000-00007BCA0000}"/>
    <cellStyle name="T_Chi tieu su nghiep VHXH 2009 chi tiet_01_12qh3t12" xfId="3098" xr:uid="{00000000-0005-0000-0000-00007DCA0000}"/>
    <cellStyle name="T_Chi tieu su nghiep VHXH 2009 chi tiet_01_12qh3t12_6_Dieuchinh_6thang_2010_Totrinh_HDND" xfId="3099" xr:uid="{00000000-0005-0000-0000-00007ECA0000}"/>
    <cellStyle name="T_Chi tieu su nghiep VHXH 2009 chi tiet_01_12qh3t12_BCXDCB_6thang_2010_BTV" xfId="3100" xr:uid="{00000000-0005-0000-0000-00007FCA0000}"/>
    <cellStyle name="T_Chi tieu su nghiep VHXH 2009 chi tiet_01_12qh3t12_Bieu Bo sung_GuichiThu" xfId="3101" xr:uid="{00000000-0005-0000-0000-000080CA0000}"/>
    <cellStyle name="T_Chi tieu su nghiep VHXH 2009 chi tiet_01_12qh3t12_KH_DTXD_2011_KTNN_Ha" xfId="3102" xr:uid="{00000000-0005-0000-0000-000081CA0000}"/>
    <cellStyle name="T_Chi tieu su nghiep VHXH 2009 chi tiet_01_12qh3t12_KH_DTXD_2011_KTNN_Ha1" xfId="3103" xr:uid="{00000000-0005-0000-0000-000082CA0000}"/>
    <cellStyle name="T_Chi tieu su nghiep VHXH 2009 chi tiet_01_12qh3t12_Nhucauvon_2010" xfId="3104" xr:uid="{00000000-0005-0000-0000-000083CA0000}"/>
    <cellStyle name="T_Chi tieu su nghiep VHXH 2009 chi tiet_01_12qh3t12_Nhucauvon_2010_6_BCXDCB_6thang_2010_BCH" xfId="3105" xr:uid="{00000000-0005-0000-0000-000084CA0000}"/>
    <cellStyle name="T_Chinhthuc_Dongquyen_NLN" xfId="3106" xr:uid="{00000000-0005-0000-0000-000085CA0000}"/>
    <cellStyle name="T_Chinhthuc_Dongquyen_NLN_6_Dieuchinh_6thang_2010_Totrinh_HDND" xfId="3107" xr:uid="{00000000-0005-0000-0000-000086CA0000}"/>
    <cellStyle name="T_Chinhthuc_Dongquyen_NLN_BCXDCB_6thang_2010_BTV" xfId="3108" xr:uid="{00000000-0005-0000-0000-000087CA0000}"/>
    <cellStyle name="T_Chinhthuc_Dongquyen_NLN_Bieu Bo sung_GuichiThu" xfId="3109" xr:uid="{00000000-0005-0000-0000-000088CA0000}"/>
    <cellStyle name="T_Chinhthuc_Dongquyen_NLN_KH_DTXD_2011_KTNN_Ha" xfId="3110" xr:uid="{00000000-0005-0000-0000-000089CA0000}"/>
    <cellStyle name="T_Chinhthuc_Dongquyen_NLN_KH_DTXD_2011_KTNN_Ha1" xfId="3111" xr:uid="{00000000-0005-0000-0000-00008ACA0000}"/>
    <cellStyle name="T_Chinhthuc_Dongquyen_NLN_Nhucauvon_2010" xfId="3112" xr:uid="{00000000-0005-0000-0000-00008BCA0000}"/>
    <cellStyle name="T_Chinhthuc_Dongquyen_NLN_Nhucauvon_2010_6_BCXDCB_6thang_2010_BCH" xfId="3113" xr:uid="{00000000-0005-0000-0000-00008CCA0000}"/>
    <cellStyle name="T_ChiTieu_KeHoach_2009" xfId="3114" xr:uid="{00000000-0005-0000-0000-00008DCA0000}"/>
    <cellStyle name="T_ChiTieu_KeHoach_2009_6_Dieuchinh_6thang_2010_Totrinh_HDND" xfId="3115" xr:uid="{00000000-0005-0000-0000-00008ECA0000}"/>
    <cellStyle name="T_ChiTieu_KeHoach_2009_BCXDCB_6thang_2010_BTV" xfId="3116" xr:uid="{00000000-0005-0000-0000-00008FCA0000}"/>
    <cellStyle name="T_ChiTieu_KeHoach_2009_Bieu Bo sung_GuichiThu" xfId="3117" xr:uid="{00000000-0005-0000-0000-000090CA0000}"/>
    <cellStyle name="T_ChiTieu_KeHoach_2009_KH_DTXD_2011_KTNN_Ha" xfId="3118" xr:uid="{00000000-0005-0000-0000-000091CA0000}"/>
    <cellStyle name="T_ChiTieu_KeHoach_2009_KH_DTXD_2011_KTNN_Ha1" xfId="3119" xr:uid="{00000000-0005-0000-0000-000092CA0000}"/>
    <cellStyle name="T_ChiTieu_KeHoach_2009_Nhucauvon_2010" xfId="3120" xr:uid="{00000000-0005-0000-0000-000093CA0000}"/>
    <cellStyle name="T_ChiTieu_KeHoach_2009_Nhucauvon_2010_6_BCXDCB_6thang_2010_BCH" xfId="3121" xr:uid="{00000000-0005-0000-0000-000094CA0000}"/>
    <cellStyle name="T_Danhmuc_Quyhoach2009" xfId="3122" xr:uid="{00000000-0005-0000-0000-000095CA0000}"/>
    <cellStyle name="T_Danhmuc_Quyhoach2009_6_Dieuchinh_6thang_2010_Totrinh_HDND" xfId="3123" xr:uid="{00000000-0005-0000-0000-000096CA0000}"/>
    <cellStyle name="T_Danhmuc_Quyhoach2009_BCXDCB_6thang_2010_BTV" xfId="3124" xr:uid="{00000000-0005-0000-0000-000097CA0000}"/>
    <cellStyle name="T_Danhmuc_Quyhoach2009_Bieu Bo sung_GuichiThu" xfId="3125" xr:uid="{00000000-0005-0000-0000-000098CA0000}"/>
    <cellStyle name="T_Danhmuc_Quyhoach2009_KH_DTXD_2011_KTNN_Ha" xfId="3126" xr:uid="{00000000-0005-0000-0000-000099CA0000}"/>
    <cellStyle name="T_Danhmuc_Quyhoach2009_KH_DTXD_2011_KTNN_Ha1" xfId="3127" xr:uid="{00000000-0005-0000-0000-00009ACA0000}"/>
    <cellStyle name="T_Danhmuc_Quyhoach2009_Nhucauvon_2010" xfId="3128" xr:uid="{00000000-0005-0000-0000-00009BCA0000}"/>
    <cellStyle name="T_Danhmuc_Quyhoach2009_Nhucauvon_2010_6_BCXDCB_6thang_2010_BCH" xfId="3129" xr:uid="{00000000-0005-0000-0000-00009CCA0000}"/>
    <cellStyle name="T_denbu" xfId="3130" xr:uid="{00000000-0005-0000-0000-00009DCA0000}"/>
    <cellStyle name="T_denbu_thanh hoa lap du an 062008" xfId="3131" xr:uid="{00000000-0005-0000-0000-00009ECA0000}"/>
    <cellStyle name="T_DT ha the cum dan cu Huynh Thi Thuy Tien" xfId="3132" xr:uid="{00000000-0005-0000-0000-00009FCA0000}"/>
    <cellStyle name="T_DT NRTT va TBA 3P-320KVA khu dan cu phuong 3" xfId="3133" xr:uid="{00000000-0005-0000-0000-0000A0CA0000}"/>
    <cellStyle name="T_DT TBA 3P-320KVA DC" xfId="3134" xr:uid="{00000000-0005-0000-0000-0000A1CA0000}"/>
    <cellStyle name="T_dtTL598G1." xfId="3135" xr:uid="{00000000-0005-0000-0000-0000A2CA0000}"/>
    <cellStyle name="T_dtTL598G1._TMDTluong_540000(1)" xfId="3136" xr:uid="{00000000-0005-0000-0000-0000A3CA0000}"/>
    <cellStyle name="T_Du toan NR 22KV-TBA 3P-100KVA Ngan hang Cong Thuong" xfId="3137" xr:uid="{00000000-0005-0000-0000-0000A4CA0000}"/>
    <cellStyle name="T_HC HTDL.Kenh Nhat" xfId="3138" xr:uid="{00000000-0005-0000-0000-0000A5CA0000}"/>
    <cellStyle name="T_HT CSCC cho Giong Rang DC" xfId="3139" xr:uid="{00000000-0005-0000-0000-0000A6CA0000}"/>
    <cellStyle name="T_KH trien khai von 2006-2010  &amp; 2007 theo QD313 _13.6.07" xfId="3151" xr:uid="{00000000-0005-0000-0000-0000B2CA0000}"/>
    <cellStyle name="T_KH Von Dieu tra CBMT 2009ngay3t12qh4t12" xfId="3152" xr:uid="{00000000-0005-0000-0000-0000B3CA0000}"/>
    <cellStyle name="T_KH Von Dieu tra CBMT 2009ngay3t12qh4t12_6_Dieuchinh_6thang_2010_Totrinh_HDND" xfId="3153" xr:uid="{00000000-0005-0000-0000-0000B4CA0000}"/>
    <cellStyle name="T_KH Von Dieu tra CBMT 2009ngay3t12qh4t12_BCXDCB_6thang_2010_BTV" xfId="3154" xr:uid="{00000000-0005-0000-0000-0000B5CA0000}"/>
    <cellStyle name="T_KH Von Dieu tra CBMT 2009ngay3t12qh4t12_Bieu Bo sung_GuichiThu" xfId="3155" xr:uid="{00000000-0005-0000-0000-0000B6CA0000}"/>
    <cellStyle name="T_KH Von Dieu tra CBMT 2009ngay3t12qh4t12_KH_DTXD_2011_KTNN_Ha" xfId="3156" xr:uid="{00000000-0005-0000-0000-0000B7CA0000}"/>
    <cellStyle name="T_KH Von Dieu tra CBMT 2009ngay3t12qh4t12_KH_DTXD_2011_KTNN_Ha1" xfId="3157" xr:uid="{00000000-0005-0000-0000-0000B8CA0000}"/>
    <cellStyle name="T_KH Von Dieu tra CBMT 2009ngay3t12qh4t12_Nhucauvon_2010" xfId="3158" xr:uid="{00000000-0005-0000-0000-0000B9CA0000}"/>
    <cellStyle name="T_KH Von Dieu tra CBMT 2009ngay3t12qh4t12_Nhucauvon_2010_6_BCXDCB_6thang_2010_BCH" xfId="3159" xr:uid="{00000000-0005-0000-0000-0000BACA0000}"/>
    <cellStyle name="T_KH_2009_CongThuong" xfId="3160" xr:uid="{00000000-0005-0000-0000-0000BBCA0000}"/>
    <cellStyle name="T_KH_2009_CongThuong_6_Dieuchinh_6thang_2010_Totrinh_HDND" xfId="3161" xr:uid="{00000000-0005-0000-0000-0000BCCA0000}"/>
    <cellStyle name="T_KH_2009_CongThuong_BCXDCB_6thang_2010_BTV" xfId="3162" xr:uid="{00000000-0005-0000-0000-0000BDCA0000}"/>
    <cellStyle name="T_KH_2009_CongThuong_Bieu Bo sung_GuichiThu" xfId="3163" xr:uid="{00000000-0005-0000-0000-0000BECA0000}"/>
    <cellStyle name="T_KH_2009_CongThuong_KH_DTXD_2011_KTNN_Ha" xfId="3164" xr:uid="{00000000-0005-0000-0000-0000BFCA0000}"/>
    <cellStyle name="T_KH_2009_CongThuong_KH_DTXD_2011_KTNN_Ha1" xfId="3165" xr:uid="{00000000-0005-0000-0000-0000C0CA0000}"/>
    <cellStyle name="T_KH_2009_CongThuong_Nhucauvon_2010" xfId="3166" xr:uid="{00000000-0005-0000-0000-0000C1CA0000}"/>
    <cellStyle name="T_KH_2009_CongThuong_Nhucauvon_2010_6_BCXDCB_6thang_2010_BCH" xfId="3167" xr:uid="{00000000-0005-0000-0000-0000C2CA0000}"/>
    <cellStyle name="T_KH_SXNL_2009" xfId="3168" xr:uid="{00000000-0005-0000-0000-0000C3CA0000}"/>
    <cellStyle name="T_KH_SXNL_2009_6_Dieuchinh_6thang_2010_Totrinh_HDND" xfId="3169" xr:uid="{00000000-0005-0000-0000-0000C4CA0000}"/>
    <cellStyle name="T_KH_SXNL_2009_BCXDCB_6thang_2010_BTV" xfId="3170" xr:uid="{00000000-0005-0000-0000-0000C5CA0000}"/>
    <cellStyle name="T_KH_SXNL_2009_Bieu Bo sung_GuichiThu" xfId="3171" xr:uid="{00000000-0005-0000-0000-0000C6CA0000}"/>
    <cellStyle name="T_KH_SXNL_2009_KH_DTXD_2011_KTNN_Ha" xfId="3172" xr:uid="{00000000-0005-0000-0000-0000C7CA0000}"/>
    <cellStyle name="T_KH_SXNL_2009_KH_DTXD_2011_KTNN_Ha1" xfId="3173" xr:uid="{00000000-0005-0000-0000-0000C8CA0000}"/>
    <cellStyle name="T_KH_SXNL_2009_Nhucauvon_2010" xfId="3174" xr:uid="{00000000-0005-0000-0000-0000C9CA0000}"/>
    <cellStyle name="T_KH_SXNL_2009_Nhucauvon_2010_6_BCXDCB_6thang_2010_BCH" xfId="3175" xr:uid="{00000000-0005-0000-0000-0000CACA0000}"/>
    <cellStyle name="T_Khao satD1" xfId="3176" xr:uid="{00000000-0005-0000-0000-0000CBCA0000}"/>
    <cellStyle name="T_Khao satD1_Book1" xfId="3177" xr:uid="{00000000-0005-0000-0000-0000CCCA0000}"/>
    <cellStyle name="T_Khao satD1_Book2" xfId="3178" xr:uid="{00000000-0005-0000-0000-0000CDCA0000}"/>
    <cellStyle name="T_Khao satD1_thanh hoa lap du an 062008" xfId="3180" xr:uid="{00000000-0005-0000-0000-0000CFCA0000}"/>
    <cellStyle name="T_Khao satD1_TMDTluong_540000(1)" xfId="3179" xr:uid="{00000000-0005-0000-0000-0000CECA0000}"/>
    <cellStyle name="T_Khoi luong cac hang muc chi tiet-702" xfId="3181" xr:uid="{00000000-0005-0000-0000-0000D0CA0000}"/>
    <cellStyle name="T_Khoi luong cac hang muc chi tiet-702_Book1" xfId="3182" xr:uid="{00000000-0005-0000-0000-0000D1CA0000}"/>
    <cellStyle name="T_Khoi luong cac hang muc chi tiet-702_Book2" xfId="3183" xr:uid="{00000000-0005-0000-0000-0000D2CA0000}"/>
    <cellStyle name="T_Khoi luong cac hang muc chi tiet-702_thanh hoa lap du an 062008" xfId="3185" xr:uid="{00000000-0005-0000-0000-0000D4CA0000}"/>
    <cellStyle name="T_Khoi luong cac hang muc chi tiet-702_TMDTluong_540000(1)" xfId="3184" xr:uid="{00000000-0005-0000-0000-0000D3CA0000}"/>
    <cellStyle name="T_KHXDCB_2009_ HDND" xfId="3186" xr:uid="{00000000-0005-0000-0000-0000D5CA0000}"/>
    <cellStyle name="T_KHXDCB_2009_ HDND_6_Dieuchinh_6thang_2010_Totrinh_HDND" xfId="3187" xr:uid="{00000000-0005-0000-0000-0000D6CA0000}"/>
    <cellStyle name="T_KHXDCB_2009_ HDND_BCXDCB_6thang_2010_BTV" xfId="3188" xr:uid="{00000000-0005-0000-0000-0000D7CA0000}"/>
    <cellStyle name="T_KHXDCB_2009_ HDND_Bieu Bo sung_GuichiThu" xfId="3189" xr:uid="{00000000-0005-0000-0000-0000D8CA0000}"/>
    <cellStyle name="T_KHXDCB_2009_ HDND_KH_DTXD_2011_KTNN_Ha" xfId="3190" xr:uid="{00000000-0005-0000-0000-0000D9CA0000}"/>
    <cellStyle name="T_KHXDCB_2009_ HDND_KH_DTXD_2011_KTNN_Ha1" xfId="3191" xr:uid="{00000000-0005-0000-0000-0000DACA0000}"/>
    <cellStyle name="T_KHXDCB_2009_ HDND_Nhucauvon_2010" xfId="3192" xr:uid="{00000000-0005-0000-0000-0000DBCA0000}"/>
    <cellStyle name="T_KHXDCB_2009_ HDND_Nhucauvon_2010_6_BCXDCB_6thang_2010_BCH" xfId="3193" xr:uid="{00000000-0005-0000-0000-0000DCCA0000}"/>
    <cellStyle name="T_Kiennghi_TTCP" xfId="3140" xr:uid="{00000000-0005-0000-0000-0000A7CA0000}"/>
    <cellStyle name="T_Kiennghi_TTCP_Bosung" xfId="3141" xr:uid="{00000000-0005-0000-0000-0000A8CA0000}"/>
    <cellStyle name="T_Kiennghi_TTCP_Bosung_lan2" xfId="3142" xr:uid="{00000000-0005-0000-0000-0000A9CA0000}"/>
    <cellStyle name="T_Kiennghibosungvon_TTCP_2" xfId="3143" xr:uid="{00000000-0005-0000-0000-0000AACA0000}"/>
    <cellStyle name="T_Kl VL ranh" xfId="3144" xr:uid="{00000000-0005-0000-0000-0000ABCA0000}"/>
    <cellStyle name="T_Kl VL ranh_TMDTluong_540000(1)" xfId="3145" xr:uid="{00000000-0005-0000-0000-0000ACCA0000}"/>
    <cellStyle name="T_KLNMD1" xfId="3146" xr:uid="{00000000-0005-0000-0000-0000ADCA0000}"/>
    <cellStyle name="T_KLNMD1_Book1" xfId="3147" xr:uid="{00000000-0005-0000-0000-0000AECA0000}"/>
    <cellStyle name="T_KLNMD1_Book2" xfId="3148" xr:uid="{00000000-0005-0000-0000-0000AFCA0000}"/>
    <cellStyle name="T_KLNMD1_thanh hoa lap du an 062008" xfId="3150" xr:uid="{00000000-0005-0000-0000-0000B1CA0000}"/>
    <cellStyle name="T_KLNMD1_TMDTluong_540000(1)" xfId="3149" xr:uid="{00000000-0005-0000-0000-0000B0CA0000}"/>
    <cellStyle name="T_Mau kiem ke" xfId="3194" xr:uid="{00000000-0005-0000-0000-0000DDCA0000}"/>
    <cellStyle name="T_Nhap" xfId="3196" xr:uid="{00000000-0005-0000-0000-0000DFCA0000}"/>
    <cellStyle name="T_Nhucauvon_2010" xfId="3197" xr:uid="{00000000-0005-0000-0000-0000E0CA0000}"/>
    <cellStyle name="T_Nhucauvon_2010_6_BCXDCB_6thang_2010_BCH" xfId="3198" xr:uid="{00000000-0005-0000-0000-0000E1CA0000}"/>
    <cellStyle name="T_NR 22KV - TBA 3P-320KVA, luoi ha the 3P-4D-380V  kho 4, xi nghiep luong thuc 1" xfId="3195" xr:uid="{00000000-0005-0000-0000-0000DECA0000}"/>
    <cellStyle name="T_Phan ha the" xfId="3199" xr:uid="{00000000-0005-0000-0000-0000E2CA0000}"/>
    <cellStyle name="T_Phanbotindung_2009_KH" xfId="3200" xr:uid="{00000000-0005-0000-0000-0000E3CA0000}"/>
    <cellStyle name="T_Phanbotindung_2009_KH_6_Dieuchinh_6thang_2010_Totrinh_HDND" xfId="3201" xr:uid="{00000000-0005-0000-0000-0000E4CA0000}"/>
    <cellStyle name="T_Phanbotindung_2009_KH_BCXDCB_6thang_2010_BTV" xfId="3202" xr:uid="{00000000-0005-0000-0000-0000E5CA0000}"/>
    <cellStyle name="T_Phanbotindung_2009_KH_Bieu Bo sung_GuichiThu" xfId="3203" xr:uid="{00000000-0005-0000-0000-0000E6CA0000}"/>
    <cellStyle name="T_Phanbotindung_2009_KH_KH_DTXD_2011_KTNN_Ha" xfId="3204" xr:uid="{00000000-0005-0000-0000-0000E7CA0000}"/>
    <cellStyle name="T_Phanbotindung_2009_KH_KH_DTXD_2011_KTNN_Ha1" xfId="3205" xr:uid="{00000000-0005-0000-0000-0000E8CA0000}"/>
    <cellStyle name="T_Phanbotindung_2009_KH_Nhucauvon_2010" xfId="3206" xr:uid="{00000000-0005-0000-0000-0000E9CA0000}"/>
    <cellStyle name="T_Phanbotindung_2009_KH_Nhucauvon_2010_6_BCXDCB_6thang_2010_BCH" xfId="3207" xr:uid="{00000000-0005-0000-0000-0000EACA0000}"/>
    <cellStyle name="T_phu luc thoi gian kiem tra cac du an 8-2007" xfId="3208" xr:uid="{00000000-0005-0000-0000-0000EBCA0000}"/>
    <cellStyle name="T_QT di chuyen ca phe" xfId="3209" xr:uid="{00000000-0005-0000-0000-0000ECCA0000}"/>
    <cellStyle name="T_Sheet1" xfId="3210" xr:uid="{00000000-0005-0000-0000-0000EDCA0000}"/>
    <cellStyle name="T_SuoiTon" xfId="3211" xr:uid="{00000000-0005-0000-0000-0000EECA0000}"/>
    <cellStyle name="T_THKLTL702" xfId="3220" xr:uid="{00000000-0005-0000-0000-0000F7CA0000}"/>
    <cellStyle name="T_THKLTL702_Book1" xfId="3221" xr:uid="{00000000-0005-0000-0000-0000F8CA0000}"/>
    <cellStyle name="T_THKLTL702_Book2" xfId="3222" xr:uid="{00000000-0005-0000-0000-0000F9CA0000}"/>
    <cellStyle name="T_THKLTL702_thanh hoa lap du an 062008" xfId="3224" xr:uid="{00000000-0005-0000-0000-0000FBCA0000}"/>
    <cellStyle name="T_THKLTL702_TMDTluong_540000(1)" xfId="3223" xr:uid="{00000000-0005-0000-0000-0000FACA0000}"/>
    <cellStyle name="T_Tien luong moi thau goi 1" xfId="3212" xr:uid="{00000000-0005-0000-0000-0000EFCA0000}"/>
    <cellStyle name="T_tien2004" xfId="3213" xr:uid="{00000000-0005-0000-0000-0000F0CA0000}"/>
    <cellStyle name="T_tien2004_Book1" xfId="3214" xr:uid="{00000000-0005-0000-0000-0000F1CA0000}"/>
    <cellStyle name="T_tien2004_Book2" xfId="3215" xr:uid="{00000000-0005-0000-0000-0000F2CA0000}"/>
    <cellStyle name="T_tien2004_thanh hoa lap du an 062008" xfId="3217" xr:uid="{00000000-0005-0000-0000-0000F4CA0000}"/>
    <cellStyle name="T_tien2004_TMDTluong_540000(1)" xfId="3216" xr:uid="{00000000-0005-0000-0000-0000F3CA0000}"/>
    <cellStyle name="T_TK_HT" xfId="3218" xr:uid="{00000000-0005-0000-0000-0000F5CA0000}"/>
    <cellStyle name="T_TMDTluong_540000(1)" xfId="3219" xr:uid="{00000000-0005-0000-0000-0000F6CA0000}"/>
    <cellStyle name="T_Worksheet in D: ... Hoan thien 5goi theo KL cu 28-06 4.Cong 5goi Coc 33-Km1+490.13 Cong coc 33-km1+490.13" xfId="3225" xr:uid="{00000000-0005-0000-0000-0000FCCA0000}"/>
    <cellStyle name="T_Worksheet in D: ... Hoan thien 5goi theo KL cu 28-06 4.Cong 5goi Coc 33-Km1+490.13 Cong coc 33-km1+490.13_TMDTluong_540000(1)" xfId="3226" xr:uid="{00000000-0005-0000-0000-0000FDCA0000}"/>
    <cellStyle name="Tan" xfId="3227" xr:uid="{00000000-0005-0000-0000-0000FECA0000}"/>
    <cellStyle name="Text Indent A" xfId="3228" xr:uid="{00000000-0005-0000-0000-0000FFCA0000}"/>
    <cellStyle name="Text Indent B" xfId="3229" xr:uid="{00000000-0005-0000-0000-000000CB0000}"/>
    <cellStyle name="Text Indent C" xfId="3230" xr:uid="{00000000-0005-0000-0000-000001CB0000}"/>
    <cellStyle name="th" xfId="3237" xr:uid="{00000000-0005-0000-0000-000016CB0000}"/>
    <cellStyle name="th 2" xfId="3238" xr:uid="{00000000-0005-0000-0000-000017CB0000}"/>
    <cellStyle name="th 2 2" xfId="13548" xr:uid="{00000000-0005-0000-0000-000018CB0000}"/>
    <cellStyle name="th 2 2 2" xfId="15616" xr:uid="{00000000-0005-0000-0000-000019CB0000}"/>
    <cellStyle name="th 2 2 2 2" xfId="18605" xr:uid="{00000000-0005-0000-0000-00001ACB0000}"/>
    <cellStyle name="th 2 2 2 2 2" xfId="30567" xr:uid="{00000000-0005-0000-0000-00001BCB0000}"/>
    <cellStyle name="th 2 2 2 2 2 2" xfId="52173" xr:uid="{00000000-0005-0000-0000-00001CCB0000}"/>
    <cellStyle name="th 2 2 2 2 3" xfId="24600" xr:uid="{00000000-0005-0000-0000-00001DCB0000}"/>
    <cellStyle name="th 2 2 2 2 3 2" xfId="46237" xr:uid="{00000000-0005-0000-0000-00001ECB0000}"/>
    <cellStyle name="th 2 2 2 2 4" xfId="40260" xr:uid="{00000000-0005-0000-0000-00001FCB0000}"/>
    <cellStyle name="th 2 2 2 3" xfId="27590" xr:uid="{00000000-0005-0000-0000-000020CB0000}"/>
    <cellStyle name="th 2 2 2 4" xfId="21623" xr:uid="{00000000-0005-0000-0000-000021CB0000}"/>
    <cellStyle name="th 2 2 2 4 2" xfId="43260" xr:uid="{00000000-0005-0000-0000-000022CB0000}"/>
    <cellStyle name="th 2 2 3" xfId="16638" xr:uid="{00000000-0005-0000-0000-000023CB0000}"/>
    <cellStyle name="th 2 2 3 2" xfId="28608" xr:uid="{00000000-0005-0000-0000-000024CB0000}"/>
    <cellStyle name="th 2 2 3 2 2" xfId="50214" xr:uid="{00000000-0005-0000-0000-000025CB0000}"/>
    <cellStyle name="th 2 2 3 3" xfId="22641" xr:uid="{00000000-0005-0000-0000-000026CB0000}"/>
    <cellStyle name="th 2 2 3 3 2" xfId="44278" xr:uid="{00000000-0005-0000-0000-000027CB0000}"/>
    <cellStyle name="th 2 2 3 4" xfId="38293" xr:uid="{00000000-0005-0000-0000-000028CB0000}"/>
    <cellStyle name="th 2 2 4" xfId="25626" xr:uid="{00000000-0005-0000-0000-000029CB0000}"/>
    <cellStyle name="th 2 2 5" xfId="19659" xr:uid="{00000000-0005-0000-0000-00002ACB0000}"/>
    <cellStyle name="th 2 2 5 2" xfId="41301" xr:uid="{00000000-0005-0000-0000-00002BCB0000}"/>
    <cellStyle name="th 2 3" xfId="15617" xr:uid="{00000000-0005-0000-0000-00002CCB0000}"/>
    <cellStyle name="th 2 3 2" xfId="18606" xr:uid="{00000000-0005-0000-0000-00002DCB0000}"/>
    <cellStyle name="th 2 3 2 2" xfId="30568" xr:uid="{00000000-0005-0000-0000-00002ECB0000}"/>
    <cellStyle name="th 2 3 2 2 2" xfId="52174" xr:uid="{00000000-0005-0000-0000-00002FCB0000}"/>
    <cellStyle name="th 2 3 2 3" xfId="24601" xr:uid="{00000000-0005-0000-0000-000030CB0000}"/>
    <cellStyle name="th 2 3 2 3 2" xfId="46238" xr:uid="{00000000-0005-0000-0000-000031CB0000}"/>
    <cellStyle name="th 2 3 2 4" xfId="40261" xr:uid="{00000000-0005-0000-0000-000032CB0000}"/>
    <cellStyle name="th 2 3 3" xfId="27591" xr:uid="{00000000-0005-0000-0000-000033CB0000}"/>
    <cellStyle name="th 2 3 4" xfId="21624" xr:uid="{00000000-0005-0000-0000-000034CB0000}"/>
    <cellStyle name="th 2 3 4 2" xfId="43261" xr:uid="{00000000-0005-0000-0000-000035CB0000}"/>
    <cellStyle name="th 2 4" xfId="15630" xr:uid="{00000000-0005-0000-0000-000036CB0000}"/>
    <cellStyle name="th 2 4 2" xfId="27603" xr:uid="{00000000-0005-0000-0000-000037CB0000}"/>
    <cellStyle name="th 2 4 2 2" xfId="49209" xr:uid="{00000000-0005-0000-0000-000038CB0000}"/>
    <cellStyle name="th 2 4 3" xfId="21636" xr:uid="{00000000-0005-0000-0000-000039CB0000}"/>
    <cellStyle name="th 2 4 3 2" xfId="43273" xr:uid="{00000000-0005-0000-0000-00003ACB0000}"/>
    <cellStyle name="th 2 4 4" xfId="37285" xr:uid="{00000000-0005-0000-0000-00003BCB0000}"/>
    <cellStyle name="th 2 5" xfId="18639" xr:uid="{00000000-0005-0000-0000-00003CCB0000}"/>
    <cellStyle name="th 2 5 2" xfId="30584" xr:uid="{00000000-0005-0000-0000-00003DCB0000}"/>
    <cellStyle name="th 2 5 3" xfId="24617" xr:uid="{00000000-0005-0000-0000-00003ECB0000}"/>
    <cellStyle name="th 2 5 4" xfId="40285" xr:uid="{00000000-0005-0000-0000-00003FCB0000}"/>
    <cellStyle name="th 3" xfId="3852" xr:uid="{00000000-0005-0000-0000-000040CB0000}"/>
    <cellStyle name="th 3 2" xfId="15641" xr:uid="{00000000-0005-0000-0000-000041CB0000}"/>
    <cellStyle name="th 3 2 2" xfId="27613" xr:uid="{00000000-0005-0000-0000-000042CB0000}"/>
    <cellStyle name="th 3 2 2 2" xfId="49219" xr:uid="{00000000-0005-0000-0000-000043CB0000}"/>
    <cellStyle name="th 3 2 3" xfId="21646" xr:uid="{00000000-0005-0000-0000-000044CB0000}"/>
    <cellStyle name="th 3 2 3 2" xfId="43283" xr:uid="{00000000-0005-0000-0000-000045CB0000}"/>
    <cellStyle name="th 3 2 4" xfId="37296" xr:uid="{00000000-0005-0000-0000-000046CB0000}"/>
    <cellStyle name="th 3 3" xfId="24629" xr:uid="{00000000-0005-0000-0000-000047CB0000}"/>
    <cellStyle name="th 3 4" xfId="18662" xr:uid="{00000000-0005-0000-0000-000048CB0000}"/>
    <cellStyle name="th 3 4 2" xfId="40304" xr:uid="{00000000-0005-0000-0000-000049CB0000}"/>
    <cellStyle name="th 4" xfId="4010" xr:uid="{00000000-0005-0000-0000-00004ACB0000}"/>
    <cellStyle name="th 4 2" xfId="15648" xr:uid="{00000000-0005-0000-0000-00004BCB0000}"/>
    <cellStyle name="th 4 2 2" xfId="27620" xr:uid="{00000000-0005-0000-0000-00004CCB0000}"/>
    <cellStyle name="th 4 2 2 2" xfId="49226" xr:uid="{00000000-0005-0000-0000-00004DCB0000}"/>
    <cellStyle name="th 4 2 3" xfId="21653" xr:uid="{00000000-0005-0000-0000-00004ECB0000}"/>
    <cellStyle name="th 4 2 3 2" xfId="43290" xr:uid="{00000000-0005-0000-0000-00004FCB0000}"/>
    <cellStyle name="th 4 2 4" xfId="37303" xr:uid="{00000000-0005-0000-0000-000050CB0000}"/>
    <cellStyle name="th 4 3" xfId="24636" xr:uid="{00000000-0005-0000-0000-000051CB0000}"/>
    <cellStyle name="th 4 4" xfId="18669" xr:uid="{00000000-0005-0000-0000-000052CB0000}"/>
    <cellStyle name="th 4 4 2" xfId="40311" xr:uid="{00000000-0005-0000-0000-000053CB0000}"/>
    <cellStyle name="þ_x001d_ð¤_x000c_¯þ_x0014__x000d_¨þU_x0001_À_x0004_ _x0015__x000f__x0001__x0001_" xfId="3239" xr:uid="{00000000-0005-0000-0000-000054CB0000}"/>
    <cellStyle name="þ_x001d_ð·_x000c_æþ'_x000d_ßþU_x0001_Ø_x0005_ü_x0014__x0007__x0001__x0001_" xfId="3240" xr:uid="{00000000-0005-0000-0000-000055CB0000}"/>
    <cellStyle name="þ_x001d_ð·_x000c_æþ'_x000d_ßþU_x0001_Ø_x0005_ü_x0014__x0007__x0001__x0001_ 2" xfId="3853" xr:uid="{00000000-0005-0000-0000-000056CB0000}"/>
    <cellStyle name="þ_x001d_ð·_x000c_æþ'_x000d_ßþU_x0001_Ø_x0005_ü_x0014__x0007__x0001__x0001_ 3" xfId="4011" xr:uid="{00000000-0005-0000-0000-000057CB0000}"/>
    <cellStyle name="þ_x001d_ð·_x000c_æþ'_x000d_ßþU_x0001_Ø_x0005_ü_x0014__x0007__x0001__x0001_?_x0002_ÿÿÿÿÿÿÿÿÿÿÿÿÿÿÿ¯?(_x0002__x001e__x0016_ ???¼$ÿÿÿÿ????_x0006__x0016_??????????????Í!Ë??????????           ?????           ?????????_x000d_C:\WINDOWS\_x000d_V_x000d_S\TEMP_x000d_NC;C:\NU;C:\VIRUS;_x000d_?????????????????????????????????????????????????????????????????????????????" xfId="3241" xr:uid="{00000000-0005-0000-0000-000058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Ø‹F_x000a_‹V_x000c_Ä^_x0006_&amp;‰G_x0008_&amp;‰W_x000a__x001f_ÉË?¸ÿ_x0013_È_x0006_??WV_x001e_Ø‹^_x000a_‹v_x0006_ƒûÿt_x0007_F_x0008_&amp;‰\_x000a_ƒ~_x000c_?u.F_x0008_&amp;ÿt_x0002_&amp;ÿ4&amp;" xfId="3242" xr:uid="{00000000-0005-0000-0000-000059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3243" xr:uid="{00000000-0005-0000-0000-00005ACB0000}"/>
    <cellStyle name="þð·æþ'_x000d_ßþUØü?ÿÿÿÿÿÿÿÿÿÿÿÿÿÿÿ¯?( ???¼$ÿÿÿÿ??????????????????Í!Ë??????????           ?????           ?????????_x000d_C:\WINDOWS\_x000d_V_x000d_S\TEMP_x000d_NC;C:\NU;C:\VIRUS;_x000d_?????????????????????????????????????????????????????????????????????????????" xfId="3244" xr:uid="{00000000-0005-0000-0000-00005BCB0000}"/>
    <cellStyle name="þð·æþ'_x000d_ßþUØü?ÿÿÿÿÿÿÿÿÿÿÿÿÿÿÿ¯?( ???¼$ÿÿÿÿ??????????????????Í!Ë??????????           ?????           ????Fþ?_x000d_FÆPš7Àt‹F‹V‰Fö‰VøÿvþFÆPš‚CÉË¸ÿU‹ìŽØ‹F_x000a_‹VÄ^&amp;‰G&amp;‰W_x000a_ÉË?¸ÿÈ??WVŽØ‹^_x000a_‹vƒûÿtŽF&amp;‰\_x000a_ƒ~?u.ŽF&amp;ÿt&amp;ÿ4&amp;" xfId="3245" xr:uid="{00000000-0005-0000-0000-00005CCB0000}"/>
    <cellStyle name="þ_x001d_ðÇ%Uý—&amp;Hý9_x0008_Ÿ s_x000a__x0007__x0001__x0001_" xfId="3246" xr:uid="{00000000-0005-0000-0000-00005DCB0000}"/>
    <cellStyle name="þ_x001d_ðÇ%Uý—&amp;Hý9_x0008_Ÿ s_x000a__x0007__x0001__x0001_ 2" xfId="3854" xr:uid="{00000000-0005-0000-0000-00005ECB0000}"/>
    <cellStyle name="þ_x001d_ðÇ%Uý—&amp;Hý9_x0008_Ÿ s_x000a__x0007__x0001__x0001_ 2 2" xfId="15618" xr:uid="{00000000-0005-0000-0000-00005FCB0000}"/>
    <cellStyle name="þ_x001d_ðÇ%Uý—&amp;Hý9_x0008_Ÿ s_x000a__x0007__x0001__x0001_ 3" xfId="7132" xr:uid="{00000000-0005-0000-0000-000060CB0000}"/>
    <cellStyle name="þ_x001d_ðÇ%Uý—&amp;Hý9_x0008_Ÿ s_x000a__x0007__x0001__x0001_ 4" xfId="7033" xr:uid="{00000000-0005-0000-0000-000061CB0000}"/>
    <cellStyle name="þ_x001d_ðÇ%Uý—&amp;Hý9_x0008_Ÿ s_x000a__x0007__x0001__x0001_ 5" xfId="7134" xr:uid="{00000000-0005-0000-0000-000062CB0000}"/>
    <cellStyle name="þ_x001d_ðÇ%Uý—&amp;Hý9_x0008_Ÿ s_x000a__x0007__x0001__x0001_ 6" xfId="10405" xr:uid="{00000000-0005-0000-0000-000063CB0000}"/>
    <cellStyle name="þ_x001d_ðÇ%Uý—&amp;Hý9_x0008_Ÿ s_x000a__x0007__x0001__x0001_ 7" xfId="3855" xr:uid="{00000000-0005-0000-0000-000064CB0000}"/>
    <cellStyle name="þ_x001d_ðÇ%Uý—&amp;Hý9_x0008_Ÿ s_x000a__x0007__x0001__x0001_?_x0002_ÿÿÿÿÿÿÿÿÿÿÿÿÿÿÿ_x0001_(_x0002_—_x000d_???Î_x001f_ÿÿÿÿ????_x0007_???????????????Í!Ë??????????           ?????           ?????????_x000d_C:\WINDOWS\country.sys_x000d_??????????????????????????????????????????????????????????????????????????????????????????????" xfId="3247" xr:uid="{00000000-0005-0000-0000-000065CB0000}"/>
    <cellStyle name="þ_x001d_ðÇ%Uý—&amp;Hý9_x0008_Ÿ s_x000a__x0007__x0001__x0001_?_x0002_ÿÿÿÿÿÿÿÿÿÿÿÿÿÿÿ_x0001_(_x0002_—_x000d_???Î_x001f_ÿÿÿÿ????_x0007_???????????????Í!Ë??????????           ?????           ?????????_x000d_C:\WINDOWS\country.sys_x000d_?????????????????????????????????????????????????????????????????????????????????????????????? 2" xfId="7133" xr:uid="{00000000-0005-0000-0000-000066CB0000}"/>
    <cellStyle name="þ_x001d_ðÇ%Uý—&amp;Hý9_x0008_Ÿ s_x000a__x0007__x0001__x0001_?_x0002_ÿÿÿÿÿÿÿÿÿÿÿÿÿÿÿ_x0001_(_x0002_—_x000d_???Î_x001f_ÿÿÿÿ????_x0007_???????????????Í!Ë??????????           ?????           ?????????_x000d_C:\WINDOWS\country.sys_x000d_?????????????????????????????????????????????????????????????????????????????????????????????? 3" xfId="7032" xr:uid="{00000000-0005-0000-0000-000067CB0000}"/>
    <cellStyle name="þ_x001d_ðÇ%Uý—&amp;Hý9_x0008_Ÿ s_x000a__x0007__x0001__x0001_?_x0002_ÿÿÿÿÿÿÿÿÿÿÿÿÿÿÿ_x0001_(_x0002_—_x000d_???Î_x001f_ÿÿÿÿ????_x0007_???????????????Í!Ë??????????           ?????           ?????????_x000d_C:\WINDOWS\country.sys_x000d_?????????????????????????????????????????????????????????????????????????????????????????????? 4" xfId="7135" xr:uid="{00000000-0005-0000-0000-000068CB0000}"/>
    <cellStyle name="þ_x001d_ðÇ%Uý—&amp;Hý9_x0008_Ÿ s_x000a__x0007__x0001__x0001_?_x0002_ÿÿÿÿÿÿÿÿÿÿÿÿÿÿÿ_x0001_(_x0002_—_x000d_???Î_x001f_ÿÿÿÿ????_x0007_???????????????Í!Ë??????????           ?????           ?????????_x000d_C:\WINDOWS\country.sys_x000d_?????????????????????????????????????????????????????????????????????????????????????????????? 5" xfId="10406" xr:uid="{00000000-0005-0000-0000-000069CB0000}"/>
    <cellStyle name="þ_x001d_ðÇ%Uý—&amp;Hý9_x0008_Ÿ s_x000a__x0007__x0001__x0001_?_x0002_ÿÿÿÿÿÿÿÿÿÿÿÿÿÿÿ_x0001_(_x0002_—_x000d_???Î_x001f_ÿÿÿÿ????_x0007_???????????????Í!Ë??????????           ?????           ?????????_x000d_C:\WINDOWS\country.sys_x000d_?????????????????????????????????????????????????????????????????????????????????????????????? 6" xfId="3856" xr:uid="{00000000-0005-0000-0000-00006ACB0000}"/>
    <cellStyle name="þ_x001d_ðÇ%Uý—&amp;Hý9_x0008_Ÿ_x0009_s_x000a__x0007__x0001__x0001_" xfId="3248" xr:uid="{00000000-0005-0000-0000-00006BCB0000}"/>
    <cellStyle name="þ_x001d_ðÇ%Uý—&amp;Hý9_x0008_Ÿ_x0009_s_x000a__x0007__x0001__x0001_?_x0002_ÿÿÿÿÿÿÿÿÿÿÿÿÿÿÿ_x0001_(_x0002_—_x000d_???Î_x001f_ÿÿÿÿ????_x0007_???????????????Í!Ë??????????           ?????           ?????????_x000d_C:\WINDOWS\country.sys_x000d_??????????????????????????????????????????????????????????????????????????????????????????????" xfId="3249" xr:uid="{00000000-0005-0000-0000-00006CCB0000}"/>
    <cellStyle name="þ_x001d_ðK_x000c_Fý_x001b__x000d_9ýU_x0001_Ð_x0008_¦)_x0007__x0001__x0001_" xfId="3250" xr:uid="{00000000-0005-0000-0000-00006DCB0000}"/>
    <cellStyle name="thuong-10" xfId="3251" xr:uid="{00000000-0005-0000-0000-00006ECB0000}"/>
    <cellStyle name="thuong-11" xfId="3252" xr:uid="{00000000-0005-0000-0000-00006FCB0000}"/>
    <cellStyle name="Thuyet minh" xfId="3253" xr:uid="{00000000-0005-0000-0000-000070CB0000}"/>
    <cellStyle name="Thuyet minh 2" xfId="10356" xr:uid="{00000000-0005-0000-0000-000071CB0000}"/>
    <cellStyle name="tit1" xfId="3231" xr:uid="{00000000-0005-0000-0000-000002CB0000}"/>
    <cellStyle name="tit2" xfId="3232" xr:uid="{00000000-0005-0000-0000-000003CB0000}"/>
    <cellStyle name="tit3" xfId="3233" xr:uid="{00000000-0005-0000-0000-000004CB0000}"/>
    <cellStyle name="tit4" xfId="3234" xr:uid="{00000000-0005-0000-0000-000005CB0000}"/>
    <cellStyle name="Title 2" xfId="10357" xr:uid="{00000000-0005-0000-0000-000006CB0000}"/>
    <cellStyle name="Tongcong" xfId="3235" xr:uid="{00000000-0005-0000-0000-000007CB0000}"/>
    <cellStyle name="Total 2" xfId="3236" xr:uid="{00000000-0005-0000-0000-000008CB0000}"/>
    <cellStyle name="Total 2 2" xfId="10358" xr:uid="{00000000-0005-0000-0000-000009CB0000}"/>
    <cellStyle name="Total 2 2 2" xfId="15621" xr:uid="{00000000-0005-0000-0000-00000ACB0000}"/>
    <cellStyle name="Total 2 2 2 2" xfId="27594" xr:uid="{00000000-0005-0000-0000-00000BCB0000}"/>
    <cellStyle name="Total 2 2 2 2 2" xfId="49200" xr:uid="{00000000-0005-0000-0000-00000CCB0000}"/>
    <cellStyle name="Total 2 2 2 3" xfId="21627" xr:uid="{00000000-0005-0000-0000-00000DCB0000}"/>
    <cellStyle name="Total 2 2 2 3 2" xfId="43264" xr:uid="{00000000-0005-0000-0000-00000ECB0000}"/>
    <cellStyle name="Total 2 2 2 4" xfId="37276" xr:uid="{00000000-0005-0000-0000-00000FCB0000}"/>
    <cellStyle name="Total 2 2 3" xfId="24976" xr:uid="{00000000-0005-0000-0000-000010CB0000}"/>
    <cellStyle name="Total 2 2 3 2" xfId="46593" xr:uid="{00000000-0005-0000-0000-000011CB0000}"/>
    <cellStyle name="Total 2 2 4" xfId="19009" xr:uid="{00000000-0005-0000-0000-000012CB0000}"/>
    <cellStyle name="Total 2 2 4 2" xfId="40651" xr:uid="{00000000-0005-0000-0000-000013CB0000}"/>
    <cellStyle name="Total 2 2 5" xfId="32157" xr:uid="{00000000-0005-0000-0000-000014CB0000}"/>
    <cellStyle name="Total 2 3" xfId="15615" xr:uid="{00000000-0005-0000-0000-000015CB0000}"/>
    <cellStyle name="Valuta (0)_CALPREZZ" xfId="3254" xr:uid="{00000000-0005-0000-0000-000072CB0000}"/>
    <cellStyle name="Valuta_ PESO ELETTR." xfId="3255" xr:uid="{00000000-0005-0000-0000-000073CB0000}"/>
    <cellStyle name="VANG1" xfId="3256" xr:uid="{00000000-0005-0000-0000-000074CB0000}"/>
    <cellStyle name="viet" xfId="3257" xr:uid="{00000000-0005-0000-0000-000075CB0000}"/>
    <cellStyle name="viet 2" xfId="3258" xr:uid="{00000000-0005-0000-0000-000076CB0000}"/>
    <cellStyle name="viet 3" xfId="3857" xr:uid="{00000000-0005-0000-0000-000077CB0000}"/>
    <cellStyle name="viet 4" xfId="4012" xr:uid="{00000000-0005-0000-0000-000078CB0000}"/>
    <cellStyle name="viet2" xfId="3259" xr:uid="{00000000-0005-0000-0000-000079CB0000}"/>
    <cellStyle name="viet2 2" xfId="3260" xr:uid="{00000000-0005-0000-0000-00007ACB0000}"/>
    <cellStyle name="viet2 2 2" xfId="13549" xr:uid="{00000000-0005-0000-0000-00007BCB0000}"/>
    <cellStyle name="viet2 2 2 2" xfId="15619" xr:uid="{00000000-0005-0000-0000-00007CCB0000}"/>
    <cellStyle name="viet2 2 2 2 2" xfId="18607" xr:uid="{00000000-0005-0000-0000-00007DCB0000}"/>
    <cellStyle name="viet2 2 2 2 2 2" xfId="30569" xr:uid="{00000000-0005-0000-0000-00007ECB0000}"/>
    <cellStyle name="viet2 2 2 2 2 2 2" xfId="52175" xr:uid="{00000000-0005-0000-0000-00007FCB0000}"/>
    <cellStyle name="viet2 2 2 2 2 3" xfId="24602" xr:uid="{00000000-0005-0000-0000-000080CB0000}"/>
    <cellStyle name="viet2 2 2 2 2 3 2" xfId="46239" xr:uid="{00000000-0005-0000-0000-000081CB0000}"/>
    <cellStyle name="viet2 2 2 2 2 4" xfId="40262" xr:uid="{00000000-0005-0000-0000-000082CB0000}"/>
    <cellStyle name="viet2 2 2 2 3" xfId="27592" xr:uid="{00000000-0005-0000-0000-000083CB0000}"/>
    <cellStyle name="viet2 2 2 2 4" xfId="21625" xr:uid="{00000000-0005-0000-0000-000084CB0000}"/>
    <cellStyle name="viet2 2 2 2 4 2" xfId="43262" xr:uid="{00000000-0005-0000-0000-000085CB0000}"/>
    <cellStyle name="viet2 2 2 3" xfId="16639" xr:uid="{00000000-0005-0000-0000-000086CB0000}"/>
    <cellStyle name="viet2 2 2 3 2" xfId="28609" xr:uid="{00000000-0005-0000-0000-000087CB0000}"/>
    <cellStyle name="viet2 2 2 3 2 2" xfId="50215" xr:uid="{00000000-0005-0000-0000-000088CB0000}"/>
    <cellStyle name="viet2 2 2 3 3" xfId="22642" xr:uid="{00000000-0005-0000-0000-000089CB0000}"/>
    <cellStyle name="viet2 2 2 3 3 2" xfId="44279" xr:uid="{00000000-0005-0000-0000-00008ACB0000}"/>
    <cellStyle name="viet2 2 2 3 4" xfId="38294" xr:uid="{00000000-0005-0000-0000-00008BCB0000}"/>
    <cellStyle name="viet2 2 2 4" xfId="25627" xr:uid="{00000000-0005-0000-0000-00008CCB0000}"/>
    <cellStyle name="viet2 2 2 5" xfId="19660" xr:uid="{00000000-0005-0000-0000-00008DCB0000}"/>
    <cellStyle name="viet2 2 2 5 2" xfId="41302" xr:uid="{00000000-0005-0000-0000-00008ECB0000}"/>
    <cellStyle name="viet2 2 3" xfId="15620" xr:uid="{00000000-0005-0000-0000-00008FCB0000}"/>
    <cellStyle name="viet2 2 3 2" xfId="18608" xr:uid="{00000000-0005-0000-0000-000090CB0000}"/>
    <cellStyle name="viet2 2 3 2 2" xfId="30570" xr:uid="{00000000-0005-0000-0000-000091CB0000}"/>
    <cellStyle name="viet2 2 3 2 2 2" xfId="52176" xr:uid="{00000000-0005-0000-0000-000092CB0000}"/>
    <cellStyle name="viet2 2 3 2 3" xfId="24603" xr:uid="{00000000-0005-0000-0000-000093CB0000}"/>
    <cellStyle name="viet2 2 3 2 3 2" xfId="46240" xr:uid="{00000000-0005-0000-0000-000094CB0000}"/>
    <cellStyle name="viet2 2 3 2 4" xfId="40263" xr:uid="{00000000-0005-0000-0000-000095CB0000}"/>
    <cellStyle name="viet2 2 3 3" xfId="27593" xr:uid="{00000000-0005-0000-0000-000096CB0000}"/>
    <cellStyle name="viet2 2 3 4" xfId="21626" xr:uid="{00000000-0005-0000-0000-000097CB0000}"/>
    <cellStyle name="viet2 2 3 4 2" xfId="43263" xr:uid="{00000000-0005-0000-0000-000098CB0000}"/>
    <cellStyle name="viet2 2 4" xfId="15631" xr:uid="{00000000-0005-0000-0000-000099CB0000}"/>
    <cellStyle name="viet2 2 4 2" xfId="27604" xr:uid="{00000000-0005-0000-0000-00009ACB0000}"/>
    <cellStyle name="viet2 2 4 2 2" xfId="49210" xr:uid="{00000000-0005-0000-0000-00009BCB0000}"/>
    <cellStyle name="viet2 2 4 3" xfId="21637" xr:uid="{00000000-0005-0000-0000-00009CCB0000}"/>
    <cellStyle name="viet2 2 4 3 2" xfId="43274" xr:uid="{00000000-0005-0000-0000-00009DCB0000}"/>
    <cellStyle name="viet2 2 4 4" xfId="37286" xr:uid="{00000000-0005-0000-0000-00009ECB0000}"/>
    <cellStyle name="viet2 2 5" xfId="18640" xr:uid="{00000000-0005-0000-0000-00009FCB0000}"/>
    <cellStyle name="viet2 2 5 2" xfId="30585" xr:uid="{00000000-0005-0000-0000-0000A0CB0000}"/>
    <cellStyle name="viet2 2 5 3" xfId="24618" xr:uid="{00000000-0005-0000-0000-0000A1CB0000}"/>
    <cellStyle name="viet2 2 5 4" xfId="40286" xr:uid="{00000000-0005-0000-0000-0000A2CB0000}"/>
    <cellStyle name="viet2 3" xfId="3858" xr:uid="{00000000-0005-0000-0000-0000A3CB0000}"/>
    <cellStyle name="viet2 3 2" xfId="15642" xr:uid="{00000000-0005-0000-0000-0000A4CB0000}"/>
    <cellStyle name="viet2 3 2 2" xfId="27614" xr:uid="{00000000-0005-0000-0000-0000A5CB0000}"/>
    <cellStyle name="viet2 3 2 2 2" xfId="49220" xr:uid="{00000000-0005-0000-0000-0000A6CB0000}"/>
    <cellStyle name="viet2 3 2 3" xfId="21647" xr:uid="{00000000-0005-0000-0000-0000A7CB0000}"/>
    <cellStyle name="viet2 3 2 3 2" xfId="43284" xr:uid="{00000000-0005-0000-0000-0000A8CB0000}"/>
    <cellStyle name="viet2 3 2 4" xfId="37297" xr:uid="{00000000-0005-0000-0000-0000A9CB0000}"/>
    <cellStyle name="viet2 3 3" xfId="24630" xr:uid="{00000000-0005-0000-0000-0000AACB0000}"/>
    <cellStyle name="viet2 3 4" xfId="18663" xr:uid="{00000000-0005-0000-0000-0000ABCB0000}"/>
    <cellStyle name="viet2 3 4 2" xfId="40305" xr:uid="{00000000-0005-0000-0000-0000ACCB0000}"/>
    <cellStyle name="viet2 4" xfId="4013" xr:uid="{00000000-0005-0000-0000-0000ADCB0000}"/>
    <cellStyle name="viet2 4 2" xfId="15649" xr:uid="{00000000-0005-0000-0000-0000AECB0000}"/>
    <cellStyle name="viet2 4 2 2" xfId="27621" xr:uid="{00000000-0005-0000-0000-0000AFCB0000}"/>
    <cellStyle name="viet2 4 2 2 2" xfId="49227" xr:uid="{00000000-0005-0000-0000-0000B0CB0000}"/>
    <cellStyle name="viet2 4 2 3" xfId="21654" xr:uid="{00000000-0005-0000-0000-0000B1CB0000}"/>
    <cellStyle name="viet2 4 2 3 2" xfId="43291" xr:uid="{00000000-0005-0000-0000-0000B2CB0000}"/>
    <cellStyle name="viet2 4 2 4" xfId="37304" xr:uid="{00000000-0005-0000-0000-0000B3CB0000}"/>
    <cellStyle name="viet2 4 3" xfId="24637" xr:uid="{00000000-0005-0000-0000-0000B4CB0000}"/>
    <cellStyle name="viet2 4 4" xfId="18670" xr:uid="{00000000-0005-0000-0000-0000B5CB0000}"/>
    <cellStyle name="viet2 4 4 2" xfId="40312" xr:uid="{00000000-0005-0000-0000-0000B6CB0000}"/>
    <cellStyle name="VN new romanNormal" xfId="3261" xr:uid="{00000000-0005-0000-0000-0000B7CB0000}"/>
    <cellStyle name="Vn Time 13" xfId="3262" xr:uid="{00000000-0005-0000-0000-0000B8CB0000}"/>
    <cellStyle name="Vn Time 13 2" xfId="10359" xr:uid="{00000000-0005-0000-0000-0000B9CB0000}"/>
    <cellStyle name="Vn Time 14" xfId="3263" xr:uid="{00000000-0005-0000-0000-0000BACB0000}"/>
    <cellStyle name="Vn Time 14 2" xfId="10360" xr:uid="{00000000-0005-0000-0000-0000BBCB0000}"/>
    <cellStyle name="VN time new roman" xfId="3264" xr:uid="{00000000-0005-0000-0000-0000BCCB0000}"/>
    <cellStyle name="vn_time" xfId="3265" xr:uid="{00000000-0005-0000-0000-0000BDCB0000}"/>
    <cellStyle name="vnbo" xfId="3266" xr:uid="{00000000-0005-0000-0000-0000BECB0000}"/>
    <cellStyle name="vnhead1" xfId="3269" xr:uid="{00000000-0005-0000-0000-0000C1CB0000}"/>
    <cellStyle name="vnhead2" xfId="3270" xr:uid="{00000000-0005-0000-0000-0000C2CB0000}"/>
    <cellStyle name="vnhead3" xfId="3271" xr:uid="{00000000-0005-0000-0000-0000C3CB0000}"/>
    <cellStyle name="vnhead4" xfId="3272" xr:uid="{00000000-0005-0000-0000-0000C4CB0000}"/>
    <cellStyle name="vntxt1" xfId="3267" xr:uid="{00000000-0005-0000-0000-0000BFCB0000}"/>
    <cellStyle name="vntxt2" xfId="3268" xr:uid="{00000000-0005-0000-0000-0000C0CB0000}"/>
    <cellStyle name="Währung [0]_UXO VII" xfId="3273" xr:uid="{00000000-0005-0000-0000-0000C5CB0000}"/>
    <cellStyle name="Währung_UXO VII" xfId="3274" xr:uid="{00000000-0005-0000-0000-0000C6CB0000}"/>
    <cellStyle name="Walutowy [0]_Invoices2001Slovakia" xfId="3275" xr:uid="{00000000-0005-0000-0000-0000C7CB0000}"/>
    <cellStyle name="Walutowy_Invoices2001Slovakia" xfId="3276" xr:uid="{00000000-0005-0000-0000-0000C8CB0000}"/>
    <cellStyle name="Warning Text 2" xfId="10361" xr:uid="{00000000-0005-0000-0000-0000C9CB0000}"/>
    <cellStyle name="xan1" xfId="3277" xr:uid="{00000000-0005-0000-0000-0000CACB0000}"/>
    <cellStyle name="xuan" xfId="3278" xr:uid="{00000000-0005-0000-0000-0000CBCB0000}"/>
    <cellStyle name="xuan 2" xfId="3859" xr:uid="{00000000-0005-0000-0000-0000CCCB0000}"/>
    <cellStyle name="xuan 3" xfId="4014" xr:uid="{00000000-0005-0000-0000-0000CDCB0000}"/>
    <cellStyle name=" [0.00]_ Att. 1- Cover" xfId="3279" xr:uid="{00000000-0005-0000-0000-0000CECB0000}"/>
    <cellStyle name="_ Att. 1- Cover" xfId="3280" xr:uid="{00000000-0005-0000-0000-0000CFCB0000}"/>
    <cellStyle name="?_ Att. 1- Cover" xfId="3281" xr:uid="{00000000-0005-0000-0000-0000D0CB0000}"/>
    <cellStyle name="똿뗦먛귟 [0.00]_PRODUCT DETAIL Q1" xfId="3282" xr:uid="{00000000-0005-0000-0000-0000D1CB0000}"/>
    <cellStyle name="똿뗦먛귟_PRODUCT DETAIL Q1" xfId="3283" xr:uid="{00000000-0005-0000-0000-0000D2CB0000}"/>
    <cellStyle name="믅됞 [0.00]_PRODUCT DETAIL Q1" xfId="3284" xr:uid="{00000000-0005-0000-0000-0000D3CB0000}"/>
    <cellStyle name="믅됞_PRODUCT DETAIL Q1" xfId="3285" xr:uid="{00000000-0005-0000-0000-0000D4CB0000}"/>
    <cellStyle name="백분율_95" xfId="3286" xr:uid="{00000000-0005-0000-0000-0000D5CB0000}"/>
    <cellStyle name="뷭?_BOOKSHIP" xfId="3287" xr:uid="{00000000-0005-0000-0000-0000D6CB0000}"/>
    <cellStyle name="안건회계법인" xfId="3288" xr:uid="{00000000-0005-0000-0000-0000D7CB0000}"/>
    <cellStyle name="안건회계법인 2" xfId="3860" xr:uid="{00000000-0005-0000-0000-0000D8CB0000}"/>
    <cellStyle name="안건회계법인 3" xfId="4015" xr:uid="{00000000-0005-0000-0000-0000D9CB0000}"/>
    <cellStyle name="콤마 [ - 유형1" xfId="3289" xr:uid="{00000000-0005-0000-0000-0000DACB0000}"/>
    <cellStyle name="콤마 [ - 유형2" xfId="3290" xr:uid="{00000000-0005-0000-0000-0000DBCB0000}"/>
    <cellStyle name="콤마 [ - 유형3" xfId="3291" xr:uid="{00000000-0005-0000-0000-0000DCCB0000}"/>
    <cellStyle name="콤마 [ - 유형4" xfId="3292" xr:uid="{00000000-0005-0000-0000-0000DDCB0000}"/>
    <cellStyle name="콤마 [ - 유형5" xfId="3293" xr:uid="{00000000-0005-0000-0000-0000DECB0000}"/>
    <cellStyle name="콤마 [ - 유형6" xfId="3294" xr:uid="{00000000-0005-0000-0000-0000DFCB0000}"/>
    <cellStyle name="콤마 [ - 유형7" xfId="3295" xr:uid="{00000000-0005-0000-0000-0000E0CB0000}"/>
    <cellStyle name="콤마 [ - 유형8" xfId="3296" xr:uid="{00000000-0005-0000-0000-0000E1CB0000}"/>
    <cellStyle name="콤마 [0]_ 비목별 월별기술 " xfId="3297" xr:uid="{00000000-0005-0000-0000-0000E2CB0000}"/>
    <cellStyle name="콤마_ 비목별 월별기술 " xfId="3298" xr:uid="{00000000-0005-0000-0000-0000E3CB0000}"/>
    <cellStyle name="통화 [0]_00ss ordersheet" xfId="3299" xr:uid="{00000000-0005-0000-0000-0000E4CB0000}"/>
    <cellStyle name="통화_00ss ordersheet" xfId="3300" xr:uid="{00000000-0005-0000-0000-0000E5CB0000}"/>
    <cellStyle name="표준_ 97년 경영분석(안)" xfId="3301" xr:uid="{00000000-0005-0000-0000-0000E6CB0000}"/>
    <cellStyle name="一般_00Q3902REV.1" xfId="3302" xr:uid="{00000000-0005-0000-0000-0000E7CB0000}"/>
    <cellStyle name="千分位[0]_00Q3902REV.1" xfId="3303" xr:uid="{00000000-0005-0000-0000-0000E8CB0000}"/>
    <cellStyle name="千分位_00Q3902REV.1" xfId="3304" xr:uid="{00000000-0005-0000-0000-0000E9CB0000}"/>
    <cellStyle name="常规_GL ACM Master OCT08" xfId="10363" xr:uid="{00000000-0005-0000-0000-0000EACB0000}"/>
    <cellStyle name="桁区切り_NADUONG BQ (Draft)" xfId="3305" xr:uid="{00000000-0005-0000-0000-0000EBCB0000}"/>
    <cellStyle name="標準_#265_Rebates and Pricing" xfId="3306" xr:uid="{00000000-0005-0000-0000-0000ECCB0000}"/>
    <cellStyle name="貨幣 [0]_00Q3902REV.1" xfId="3307" xr:uid="{00000000-0005-0000-0000-0000EDCB0000}"/>
    <cellStyle name="貨幣[0]_BRE" xfId="3308" xr:uid="{00000000-0005-0000-0000-0000EECB0000}"/>
    <cellStyle name="貨幣_00Q3902REV.1" xfId="3309" xr:uid="{00000000-0005-0000-0000-0000EFCB0000}"/>
    <cellStyle name="通貨_MITSUI1_BQ" xfId="3310" xr:uid="{00000000-0005-0000-0000-0000F0CB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DOWS/Desktop/NLNT/Lo%2060/HIEN/TANHUNG/HTTANH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My%20Documents/Hao/TToanGDII-WB/Lo60/Dien-%20Nth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469/DT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TEDI/WC-T5%20-%20TEDI.EX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Tai%20lieu%20Hieu/Nam%202023/Dang%20thuc%20hien/10.10.%20To%20trinh%20cua%20So%20Tai%20chinh%20ve%20QT%20nam%202022/Hieu%20ra%20soat/29-8-2023-bieu-QT-so-51-va-53-theo-ND-3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HAILAN/Desktop/4.%20Quyet%20toan%20nam%202024/2.%20Du%20thao%20Bao%20cao%20cua%20UBND%20tinh/12.6%20Bieu%20kem%20DT%20NQ%20H&#272;N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25/QUYET%20TOAN%202024/6.25%20Bieu%2052,%2056,%2057,%2061%20ND%2031%20kem%20BC%20UBN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Trung\trung\TRUNG2\KHE-TRE\M3%20be%20t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WINDOWS/Desktop/NLNT/Lo%2060/HIEN/TANHUNG/HTTANH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B_Can\Ba_b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My%20Documents/Hao/TToanGDII-WB/Lo60/Dien-%20Nth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469/DTC.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TEDI/WC-T5%20-%20TEDI.EX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Sheet3"/>
      <sheetName val="5 nam (tach)"/>
      <sheetName val="5 nam (tach) (2)"/>
      <sheetName val="KH 2003"/>
      <sheetName val="10000000"/>
      <sheetName val="20000000"/>
      <sheetName val="So Do"/>
      <sheetName val="KTTSCD - DLNA"/>
      <sheetName val="quÝ1"/>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fOOD"/>
      <sheetName val="FORM hc"/>
      <sheetName val="FORM pc"/>
      <sheetName val="CamPha"/>
      <sheetName val="MongCai"/>
      <sheetName val="70000000"/>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phan tich DG"/>
      <sheetName val="gia vat lieu"/>
      <sheetName val="gia xe may"/>
      <sheetName val="gia nhan cong"/>
      <sheetName val="XL4Test5"/>
      <sheetName val="kl m m d"/>
      <sheetName val="kl vt tho"/>
      <sheetName val="kl dat"/>
      <sheetName val="Sheet4"/>
      <sheetName val="xin kinh phi"/>
      <sheetName val="lan trai"/>
      <sheetName val="thuoc no"/>
      <sheetName val="so thuc pham"/>
      <sheetName val="Bia"/>
      <sheetName val="Tm"/>
      <sheetName val="THKP"/>
      <sheetName val="DGi"/>
      <sheetName val="CV den trong to聮g"/>
      <sheetName val="TH  goi 4-x"/>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PNT_QUOT__3"/>
      <sheetName val="COAT_WRAP_QIOT__3"/>
      <sheetName val="BangTH"/>
      <sheetName val="Xaylap "/>
      <sheetName val="Nhan cong"/>
      <sheetName val="Thietbi"/>
      <sheetName val="Diengiai"/>
      <sheetName val="Vanchuyen"/>
      <sheetName val="ȴ0000000"/>
      <sheetName val="Shedt1"/>
      <sheetName val="_x0012_0000000"/>
      <sheetName val="Oð mai 279"/>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PNT-QUOT-D150#3"/>
      <sheetName val="PNT-QUOT-H153#3"/>
      <sheetName val="PNT-QUOT-K152#3"/>
      <sheetName val="PNT-QUOT-H146#3"/>
      <sheetName val="XXXXX\XX"/>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mau kiem ke"/>
      <sheetName val="quyet toan HD 2000"/>
      <sheetName val="quyet toan hoa don 2001"/>
      <sheetName val="kiem ke hoa don 2001"/>
      <sheetName val="QUY III 02"/>
      <sheetName val="QUY IV 02"/>
      <sheetName val="QUYET TOAN 02"/>
      <sheetName val="Sheet15"/>
      <sheetName val="SOLIEU"/>
      <sheetName val="TINHTOAN"/>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ѭ284"/>
      <sheetName val="Lap ®at ®hÖn"/>
      <sheetName val="T_x000b_331"/>
      <sheetName val="0304"/>
      <sheetName val="0904"/>
      <sheetName val="1204"/>
      <sheetName val="80000000"/>
      <sheetName val="90000000"/>
      <sheetName val="a0000000"/>
      <sheetName val="b0000000"/>
      <sheetName val="c0000000"/>
      <sheetName val="BKLBD"/>
      <sheetName val="PTDG"/>
      <sheetName val="DTCT"/>
      <sheetName val="vlct"/>
      <sheetName val="Sheet11"/>
      <sheetName val="Sheet12"/>
      <sheetName val="Sheet13"/>
      <sheetName val="Sheet14"/>
      <sheetName val="cocB40 5B"/>
      <sheetName val="cocD50 9A"/>
      <sheetName val="cocD75 16"/>
      <sheetName val="coc B80 TD25"/>
      <sheetName val="P27 B80"/>
      <sheetName val="Coc23 B80"/>
      <sheetName val="cong B80 C4"/>
      <sheetName val="Km283 - Jm28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CV di ngoai to~g"/>
      <sheetName val="nghi dinhmCP"/>
      <sheetName val="CVpden trong tong"/>
      <sheetName val="5 nam (tach) x2)"/>
      <sheetName val="Tong (op"/>
      <sheetName val="Coc 4ieu"/>
      <sheetName val="Km&quot;80"/>
      <sheetName val="ADKT"/>
      <sheetName val="Áo"/>
      <sheetName val="xdcb 01-2003"/>
      <sheetName val="TL33-13.14"/>
      <sheetName val="tlđm190337,8"/>
      <sheetName val="GC190337,8"/>
      <sheetName val="033,7,8"/>
      <sheetName val="TL033 ,2,4"/>
      <sheetName val="TL 0331,2"/>
      <sheetName val="033-1,4"/>
      <sheetName val="TL033,19,5"/>
      <sheetName val="Don gia"/>
      <sheetName val="Nhap du lieu"/>
      <sheetName val="Macro1"/>
      <sheetName val="Macro2"/>
      <sheetName val="Macro3"/>
      <sheetName val="TNghiªm T_x0002_ "/>
      <sheetName val="tt-_x0014_BA"/>
      <sheetName val="TD_x0014_"/>
      <sheetName val="_x0014_.12"/>
      <sheetName val="QD c5a HDQT (2)"/>
      <sheetName val="_x0003_hart1"/>
      <sheetName val="p0000000"/>
      <sheetName val="TAU"/>
      <sheetName val="KHACH"/>
      <sheetName val="BC1"/>
      <sheetName val="BC2"/>
      <sheetName val="BAO CAO AN"/>
      <sheetName val="BANGKEKHACH"/>
      <sheetName val="Du tnan chi tiet coc nuoc"/>
      <sheetName val="Baocao"/>
      <sheetName val="UT"/>
      <sheetName val="TongHopHD"/>
      <sheetName val="K43"/>
      <sheetName val="THKL"/>
      <sheetName val="PL43"/>
      <sheetName val="K43+0.00 - 338 Trai"/>
      <sheetName val="thaß26"/>
      <sheetName val=""/>
      <sheetName val="Sÿÿÿÿ"/>
      <sheetName val="quÿÿ"/>
      <sheetName val="Khac DP"/>
      <sheetName val="Khoi than "/>
      <sheetName val="B3_208_than"/>
      <sheetName val="B3_208_TU"/>
      <sheetName val="B3_208_TW"/>
      <sheetName val="B3_208_DP"/>
      <sheetName val="B3_208_kha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PNT-P3.xlsUTong hop (2)"/>
      <sheetName val="Km276 - Ke277"/>
      <sheetName val="[PNT-P3.xlsUKm279 - Km280"/>
      <sheetName val="ct luong "/>
      <sheetName val="Nhap 6T"/>
      <sheetName val="baocaochinh(qui1.05) (DC)"/>
      <sheetName val="Ctuluongq.1.05"/>
      <sheetName val="BANG PHAN BO qui1.05(DC)"/>
      <sheetName val="BANG PHAN BO quiII.05"/>
      <sheetName val="bao cac cinh Qui II-2005"/>
      <sheetName val="gìIÏÝ_x001c_Ã_x0008_ç¾{è"/>
      <sheetName val="ESTI."/>
      <sheetName val="DI-ESTI"/>
      <sheetName val="Song ban 0,7x0,7"/>
      <sheetName val="Cong ban 0,8x ,8"/>
      <sheetName val="TNghiÖ- VL"/>
      <sheetName val="Package1"/>
      <sheetName val="BCDSPS"/>
      <sheetName val="BCDKT"/>
      <sheetName val="XNxlva sxthanKCIÉ"/>
      <sheetName val="_x000b_luong phu"/>
      <sheetName val="GS02-thu0TM"/>
      <sheetName val="ၔong hop QL48 - 2"/>
      <sheetName val="Dong$bac"/>
      <sheetName val="Thang8-02"/>
      <sheetName val="Thang9-02"/>
      <sheetName val="Thang10-02"/>
      <sheetName val="Thang11-02"/>
      <sheetName val="Thang12-02"/>
      <sheetName val="Thang01-03"/>
      <sheetName val="Thang02-03"/>
      <sheetName val="gVL"/>
      <sheetName val="Ton 31.1"/>
      <sheetName val="NhapT.2"/>
      <sheetName val="Xuat T.2"/>
      <sheetName val="Ton 28.2"/>
      <sheetName val="H.Tra"/>
      <sheetName val="Hang CTY TRA LAI"/>
      <sheetName val="Hang NV Tra Lai"/>
      <sheetName val="30100000"/>
      <sheetName val="Dimu"/>
      <sheetName val="Klct"/>
      <sheetName val="Covi"/>
      <sheetName val="Nlvt"/>
      <sheetName val="Innl"/>
      <sheetName val="Invt"/>
      <sheetName val="Chon"/>
      <sheetName val="Qtnv"/>
      <sheetName val="Bqtn"/>
      <sheetName val="Bqtv"/>
      <sheetName val="Giao"/>
      <sheetName val="Dcap"/>
      <sheetName val="Nlie"/>
      <sheetName val="Mnli"/>
      <sheetName val="7000 000"/>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01.06"/>
      <sheetName val="Cong ban 0,7p0,7"/>
      <sheetName val="Km275 - Ke276"/>
      <sheetName val="Km280 - Km2(1"/>
      <sheetName val="Km282 - Kl283"/>
      <sheetName val="Tong hop Op m!i"/>
      <sheetName val="Km266"/>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Cong ban 1,5„—_x0013__x0000_"/>
      <sheetName val="Shaet13"/>
      <sheetName val="Mp mai 275"/>
      <sheetName val="Khach iang le "/>
      <sheetName val="L_x0010_V ®at ®iÖn"/>
      <sheetName val="bc"/>
      <sheetName val="K.O"/>
      <sheetName val="xang _clc"/>
      <sheetName val="X¡NG_td"/>
      <sheetName val="MaZUT"/>
      <sheetName val="DIESEL"/>
      <sheetName val="Thang 07"/>
      <sheetName val="T10-05"/>
      <sheetName val="T9-05"/>
      <sheetName val="t805"/>
      <sheetName val="11T"/>
      <sheetName val="9T"/>
      <sheetName val="CV den trong to?g"/>
      <sheetName val="?0000000"/>
      <sheetName val="mua vao"/>
      <sheetName val="chi phi "/>
      <sheetName val="ban ra 10%"/>
      <sheetName val="??-BLDG"/>
      <sheetName val="Giao nhie- vu"/>
      <sheetName val="Diem mon hoc"/>
      <sheetName val="Tong hop diem"/>
      <sheetName val="HoTen-khong duoc xoa"/>
      <sheetName val="TDT-TBࡁ"/>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j 2x1,5"/>
      <sheetName val="Ho la "/>
      <sheetName val="Km27%"/>
      <sheetName val="O0 mai 279"/>
      <sheetName val="Op_x0000_mai 280"/>
      <sheetName val="Op mai 28_x0011_"/>
      <sheetName val="5 nam (tac`) (2)"/>
      <sheetName val="D%o nai"/>
      <sheetName val="CTT cao so."/>
      <sheetName val="XNxlva sxdhanKCII"/>
      <sheetName val="CTxay lap mo C_x0010_"/>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Xa9lap "/>
      <sheetName val="ADKTKT02"/>
      <sheetName val="MTL$-INTER"/>
      <sheetName val="I"/>
      <sheetName val="PNT-P3"/>
      <sheetName val="QD cua "/>
      <sheetName val="DŃ02"/>
      <sheetName val="I_x0005__x0000__x0000_"/>
      <sheetName val="K?284"/>
      <sheetName val="TDT-TB?"/>
      <sheetName val="VÃt liÖu"/>
      <sheetName val="CVden nw8ai TCT (1)"/>
      <sheetName val="gia x_x0000_ may"/>
      <sheetName val="CDPS3"/>
      <sheetName val="S2_x0000__x0000_1"/>
      <sheetName val="_x0003_har"/>
      <sheetName val="Giao nhÿÿÿÿvu"/>
      <sheetName val="⁋㌱Ա_x0000_䭔㌱س_x0000_䭔ㄠㄴ_x0006_牴湯⁧琠湯౧_x0000_杮楨搠湩⵨偃_x0006_匀敨瑥"/>
      <sheetName val="FORM jc"/>
      <sheetName val="tldm190337,8"/>
      <sheetName val="GS08)B.hµng"/>
      <sheetName val="DG "/>
      <sheetName val="_x000c__x0000__x0000__x0000__x0000__x0000__x0000__x0000__x000d__x0000__x0000__x0000_"/>
      <sheetName val="_x0000__x000f__x0000__x0000__x0000_‚ž½"/>
      <sheetName val="_x0000__x000d__x0000__x0000__x0000_âOŽ"/>
      <sheetName val="?ong hop QL48 - 2"/>
      <sheetName val="tt chu don"/>
      <sheetName val="QD cua HDQ²_x0000__x0000_)"/>
      <sheetName val="P210-TP20"/>
      <sheetName val="CB32"/>
      <sheetName val="CTT NuiC_x000f_eo"/>
      <sheetName val="CDKTJT03"/>
      <sheetName val="Km280 ? Km281"/>
      <sheetName val="Kluo-_x0008_ phu"/>
      <sheetName val="QD cua HDQ²_x0000__x0000_€)"/>
      <sheetName val="_x0000__x000a__x0000__x0000__x0000_âO"/>
      <sheetName val="_x000c__x0000__x0000__x0000__x0000__x0000__x0000__x0000__x000a__x0000__x0000__x0000_"/>
      <sheetName val="_x0000__x000a__x0000__x0000__x0000_âOŽ"/>
      <sheetName val="HNI"/>
      <sheetName val="Thue NK"/>
      <sheetName val="XXXXX_XX"/>
      <sheetName val="gìIÏÝ_x001c_齘_x0013_龜_x0013_ꗃ〒"/>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Cac cang UT mua thal Dong bac"/>
      <sheetName val="T[ 131"/>
      <sheetName val="_x0014_M01"/>
      <sheetName val="_x0000_ _x0000__x0000__x0000_â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sheetData sheetId="533"/>
      <sheetData sheetId="534"/>
      <sheetData sheetId="535"/>
      <sheetData sheetId="536"/>
      <sheetData sheetId="537"/>
      <sheetData sheetId="538"/>
      <sheetData sheetId="539" refreshError="1"/>
      <sheetData sheetId="540" refreshError="1"/>
      <sheetData sheetId="541" refreshError="1"/>
      <sheetData sheetId="542"/>
      <sheetData sheetId="543"/>
      <sheetData sheetId="544"/>
      <sheetData sheetId="545" refreshError="1"/>
      <sheetData sheetId="546"/>
      <sheetData sheetId="547"/>
      <sheetData sheetId="548" refreshError="1"/>
      <sheetData sheetId="549" refreshError="1"/>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refreshError="1"/>
      <sheetData sheetId="608" refreshError="1"/>
      <sheetData sheetId="609"/>
      <sheetData sheetId="610"/>
      <sheetData sheetId="611" refreshError="1"/>
      <sheetData sheetId="612" refreshError="1"/>
      <sheetData sheetId="613" refreshError="1"/>
      <sheetData sheetId="614"/>
      <sheetData sheetId="615"/>
      <sheetData sheetId="616"/>
      <sheetData sheetId="617"/>
      <sheetData sheetId="618"/>
      <sheetData sheetId="619"/>
      <sheetData sheetId="620"/>
      <sheetData sheetId="621"/>
      <sheetData sheetId="622"/>
      <sheetData sheetId="623" refreshError="1"/>
      <sheetData sheetId="624"/>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efreshError="1"/>
      <sheetData sheetId="641" refreshError="1"/>
      <sheetData sheetId="642"/>
      <sheetData sheetId="643"/>
      <sheetData sheetId="644"/>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refreshError="1"/>
      <sheetData sheetId="693" refreshError="1"/>
      <sheetData sheetId="694" refreshError="1"/>
      <sheetData sheetId="695" refreshError="1"/>
      <sheetData sheetId="696"/>
      <sheetData sheetId="697"/>
      <sheetData sheetId="698"/>
      <sheetData sheetId="699"/>
      <sheetData sheetId="700"/>
      <sheetData sheetId="701"/>
      <sheetData sheetId="702" refreshError="1"/>
      <sheetData sheetId="703" refreshError="1"/>
      <sheetData sheetId="704" refreshError="1"/>
      <sheetData sheetId="705"/>
      <sheetData sheetId="706"/>
      <sheetData sheetId="707" refreshError="1"/>
      <sheetData sheetId="708" refreshError="1"/>
      <sheetData sheetId="709" refreshError="1"/>
      <sheetData sheetId="710"/>
      <sheetData sheetId="711"/>
      <sheetData sheetId="712"/>
      <sheetData sheetId="713" refreshError="1"/>
      <sheetData sheetId="714"/>
      <sheetData sheetId="715"/>
      <sheetData sheetId="716"/>
      <sheetData sheetId="717" refreshError="1"/>
      <sheetData sheetId="718"/>
      <sheetData sheetId="719" refreshError="1"/>
      <sheetData sheetId="720"/>
      <sheetData sheetId="721" refreshError="1"/>
      <sheetData sheetId="722" refreshError="1"/>
      <sheetData sheetId="723" refreshError="1"/>
      <sheetData sheetId="724" refreshError="1"/>
      <sheetData sheetId="725" refreshError="1"/>
      <sheetData sheetId="726"/>
      <sheetData sheetId="727"/>
      <sheetData sheetId="728" refreshError="1"/>
      <sheetData sheetId="729" refreshError="1"/>
      <sheetData sheetId="730" refreshError="1"/>
      <sheetData sheetId="731" refreshError="1"/>
      <sheetData sheetId="732" refreshError="1"/>
      <sheetData sheetId="733" refreshError="1"/>
      <sheetData sheetId="734"/>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sheetData sheetId="747"/>
      <sheetData sheetId="748"/>
      <sheetData sheetId="749"/>
      <sheetData sheetId="750" refreshError="1"/>
      <sheetData sheetId="751" refreshError="1"/>
      <sheetData sheetId="752" refreshError="1"/>
      <sheetData sheetId="753" refreshError="1"/>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refreshError="1"/>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sheetData sheetId="804"/>
      <sheetData sheetId="805"/>
      <sheetData sheetId="806" refreshError="1"/>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sheetData sheetId="819"/>
      <sheetData sheetId="820"/>
      <sheetData sheetId="821" refreshError="1"/>
      <sheetData sheetId="822" refreshError="1"/>
      <sheetData sheetId="823" refreshError="1"/>
      <sheetData sheetId="824" refreshError="1"/>
      <sheetData sheetId="825" refreshError="1"/>
      <sheetData sheetId="8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efreshError="1">
        <row r="4">
          <cell r="A4" t="str">
            <v>( GIAI ÑOAÏN 1 )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efreshError="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efreshError="1">
        <row r="31">
          <cell r="C31" t="b">
            <v>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gvl"/>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TH VL_ NC_ DDHT Thanhphuoc"/>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T6"/>
      <sheetName val="Mau"/>
      <sheetName val="KH LDTL"/>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C45"/>
      <sheetName val="C47A"/>
      <sheetName val="C47B"/>
      <sheetName val="C46"/>
      <sheetName val="DsachYT"/>
      <sheetName val="00"/>
      <sheetName val="Bhxhoi"/>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TAI"/>
      <sheetName val="BANLE"/>
      <sheetName val="t.kho"/>
      <sheetName val="CLB"/>
      <sheetName val="phong"/>
      <sheetName val="hoat"/>
      <sheetName val="tong BH"/>
      <sheetName val="nhapkho"/>
      <sheetName val="LUONG CHO HUU"/>
      <sheetName val="thu BHXH,YT"/>
      <sheetName val="Phan bo"/>
      <sheetName val="1-12"/>
      <sheetName val="Summary"/>
      <sheetName val="Design &amp; Applications"/>
      <sheetName val="Building Summary"/>
      <sheetName val="Building"/>
      <sheetName val="External Works"/>
      <sheetName val="SP-KH"/>
      <sheetName val="Xuatkho"/>
      <sheetName val="P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vi_du_n"/>
      <sheetName val="vi_du"/>
      <sheetName val="Bieu 2"/>
      <sheetName val="biªu 3"/>
      <sheetName val="bieu1 CTy"/>
      <sheetName val="b2 cty"/>
      <sheetName val="b 3 cty"/>
      <sheetName val="bieu 7"/>
      <sheetName val="bieu 9"/>
      <sheetName val="b14"/>
      <sheetName val="Sheet12"/>
      <sheetName val="Pivot(Silica|e)"/>
      <sheetName val="TH QT"/>
      <sheetName val="KE QT"/>
      <sheetName val="MTL$-INTER"/>
      <sheetName val="???????-BLDG"/>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wot(Silicat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Sheed4"/>
      <sheetName val="TH T19"/>
      <sheetName val="Pi6ot(Urethan)"/>
      <sheetName val="gvl"/>
      <sheetName val="_x0000__x0000__x0000__x0000__x0000__x0000_"/>
      <sheetName val="??-BLDG"/>
      <sheetName val="Dieu chinh"/>
      <sheetName val="So -03"/>
      <sheetName val="SoLD"/>
      <sheetName val="So-02"/>
      <sheetName val="Macro1"/>
      <sheetName val="Macro2"/>
      <sheetName val="Macro3"/>
      <sheetName val="Chiet tinh dz22"/>
      <sheetName val="hoat_x0000_࣭_x0000__x0000__x0000__x0000__x0000__x0000__x0000__x0000__x0009__x0000_᭬࣫_x0000__x0004__x0000__x0000__x0000__x0000__x0000__x0000_ᑜ࣭_x0000__x0000__x0000_"/>
      <sheetName val="TH VL, NC, DDHT Thanhphuoc"/>
      <sheetName val="Pivot(RckWool)"/>
      <sheetName val="ROCK WO_x0003__x0000_"/>
      <sheetName val="TH_x0001_NG2"/>
      <sheetName val="S¶_x001d_et2"/>
      <sheetName val="INSUL"/>
      <sheetName val="DU TRU LUONG 06 TH@NG"/>
      <sheetName val="AN CA DH 10"/>
      <sheetName val="TAM UNG LNC TH 08"/>
      <sheetName val="Leong thoi gian th 10"/>
      <sheetName val="Luong thoa gian th 11"/>
      <sheetName val="at lns th 10"/>
      <sheetName val="tam ung DNS th 11"/>
      <sheetName val="XL4Test4"/>
      <sheetName val="báo cáo thang11 m?i"/>
      <sheetName val="Pivot(_x0007_lass Wool)"/>
      <sheetName val="Du_lieu"/>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Sheev6"/>
      <sheetName val="Nhap fon gia VL dia phuong"/>
      <sheetName val="Giai trinh"/>
      <sheetName val="NEW-PANEL"/>
      <sheetName val="ctTBA"/>
      <sheetName val="bcôhang"/>
      <sheetName val="RDP013"/>
      <sheetName val="MTO REV.2(ARMOR)"/>
      <sheetName val="Q2-00"/>
      <sheetName val="TT_10KV"/>
      <sheetName val="뜃맟뭁돽띿맟?-BLDG"/>
      <sheetName val="CAT_5"/>
      <sheetName val="현장관리비"/>
      <sheetName val="실행내역"/>
      <sheetName val="#REF"/>
      <sheetName val="적용환율"/>
      <sheetName val="合成単価作成表-BLDG"/>
      <sheetName val="TH4_x0000__x0000__x0000__x0000__x0000__x0000__x0000__x0000__x0000__x0000__x0000_ℨʢ_x0000__x0004__x0000__x0000__x0000__x0000__x0000__x0000_崬ʢ_x0000__x0000__x0000__x0000__x0000_"/>
      <sheetName val="Luong moÿÿngay cong khao sat"/>
      <sheetName val="\uong mot ngay cong xay lap"/>
      <sheetName val="Luong mot ngay conw0khao sat"/>
      <sheetName val="thu BHXH&lt;YT"/>
      <sheetName val="DG"/>
      <sheetName val="PACK"/>
      <sheetName val="INV"/>
      <sheetName val="TK-XUAT"/>
      <sheetName val="TK-NHAP"/>
      <sheetName val="DT 1"/>
      <sheetName val="DT 2"/>
      <sheetName val="DT 3"/>
      <sheetName val="DM"/>
      <sheetName val="SP"/>
      <sheetName val="NPL"/>
      <sheetName val="PNT-QUOT-#3"/>
      <sheetName val="COAT&amp;WRAP-QIOT-#3"/>
      <sheetName val="공통가설"/>
      <sheetName val="Tong hop QL4( - 3"/>
      <sheetName val="_x0010_ivot(Glass Wool)"/>
      <sheetName val="She%t1"/>
      <sheetName val="XL4Pop`y"/>
      <sheetName val="Chitieu-dam c!c loai"/>
      <sheetName val="@Gdg"/>
      <sheetName val="CocKJ1m"/>
      <sheetName val="TA²_x0000__x0000_NH"/>
      <sheetName val="SN C£GNV"/>
      <sheetName val="EQUIPMENT -2"/>
      <sheetName val="전차선로 물량표"/>
      <sheetName val="PBS"/>
      <sheetName val="간접비내역-1"/>
      <sheetName val="Basic"/>
      <sheetName val="DESIGN CRITERIA"/>
      <sheetName val="용기"/>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
      <sheetName val="ROCK WO_x0003_?"/>
      <sheetName val="hoat?࣭????????_x0009_?᭬࣫?_x0004_??????ᑜ࣭???"/>
      <sheetName val="TH4???????????ℨʢ?_x0004_??????崬ʢ?????"/>
      <sheetName val="SILICCTE"/>
      <sheetName val="tong l²_x0000__x0000_ ban"/>
      <sheetName val="DGdW"/>
      <sheetName val="To~g hop"/>
      <sheetName val="TXANG7"/>
      <sheetName val="Sxeet4"/>
      <sheetName val="To~g hop Q\47"/>
      <sheetName val="_x0000_TCTiet"/>
      <sheetName val="_x0010_iwot(Silicate)"/>
      <sheetName val="BCDTK"/>
      <sheetName val="soktmay"/>
      <sheetName val="Pivnt(RockWool)"/>
      <sheetName val="@ivot(Form Glass)"/>
      <sheetName val="Pivot(Gl!ss Wool)"/>
      <sheetName val="ROCK WOKL"/>
      <sheetName val="He co"/>
      <sheetName val="Bhitieu-dam cac loai"/>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湡㘱_x0005_䨀湡㜱"/>
      <sheetName val="ㅮԷ?慊ㅮԸ"/>
      <sheetName val="԰?慊㉮Ա?"/>
      <sheetName val="?慊㉮Գ?慊㉮Դ"/>
      <sheetName val="tong l²?? ban"/>
      <sheetName val="LABTOTAL"/>
      <sheetName val="적용률"/>
      <sheetName val="__-BLDG"/>
      <sheetName val="TK"/>
      <sheetName val="BRCT"/>
      <sheetName val="SDHD"/>
      <sheetName val="SDHD QUY"/>
      <sheetName val="GTGT135"/>
      <sheetName val="BRCN135"/>
      <sheetName val="MV135"/>
      <sheetName val="SDHDCN"/>
      <sheetName val="SDHDCN quy"/>
      <sheetName val="NXT.CN03"/>
      <sheetName val="bl"/>
      <sheetName val="20000000"/>
      <sheetName val="MTO REV.0"/>
      <sheetName val="Gia vat tu"/>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T.Tinh"/>
      <sheetName val="Phan tich don ႀ￸a chi tiet"/>
      <sheetName val="G䁄MN.2"/>
      <sheetName val="truy_x0000_thu"/>
      <sheetName val="_______-BLDG"/>
      <sheetName val="뜃맟뭁돽띿맟_-BLDG"/>
      <sheetName val="báo cáo thang11 m_i"/>
      <sheetName val="truy"/>
      <sheetName val="VV-NTKL NHA _x000b_HO DOT 2"/>
      <sheetName val="THA_x000e_G 8"/>
      <sheetName val="AN CA _x0014_HANG 08"/>
      <sheetName val="Xuatkh/"/>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tieu-dam cac_x0000_loai"/>
      <sheetName val="POWER"/>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POTAL"/>
      <sheetName val="THVT"/>
      <sheetName val=" thoau nuoc nc"/>
      <sheetName val="_x0000__x0000_CAI TK 112"/>
      <sheetName val="PTDGDT"/>
      <sheetName val="DG "/>
      <sheetName val="[I"/>
      <sheetName val="????"/>
      <sheetName val="báo cák thang11 m?i"/>
      <sheetName val="???????"/>
      <sheetName val="?????"/>
      <sheetName val="PTDM"/>
      <sheetName val="d' cOng"/>
      <sheetName val="CAPTHOAP"/>
      <sheetName val="_x0000__x0000_DT"/>
      <sheetName val=" t`oat nuoc nc"/>
      <sheetName val="TKP"/>
      <sheetName val="hoat_x0000_࣭_x0000__x0009_᭬࣫_x0000__x0004__x0000_ᑜ࣭_x0000_ڬ࣫_x0000_"/>
      <sheetName val="To*K hop"/>
      <sheetName val="Luo_x0009__x0008__x0010__x0000__x0000__x0006__x0005__x0000__x001c_ Í_x0007_ÉÀ_x0000__x0000__x0006__x0003__x0000__x0000_á_x0000__x0002__x0000_°"/>
      <sheetName val=" thoat nuog nc"/>
      <sheetName val="______"/>
      <sheetName val="ROCK WO_x0003__"/>
      <sheetName val="hoat_࣭_________x0009__᭬࣫__x0004_______ᑜ࣭___"/>
      <sheetName val="呅吠ь"/>
      <sheetName val="㔳_x000c_吀⁈畱敹瑴慯ծ"/>
      <sheetName val="䨀湡в"/>
      <sheetName val="湡г"/>
      <sheetName val="д"/>
      <sheetName val="慊ㅮԵ"/>
      <sheetName val="ㅮԷ"/>
      <sheetName val="??????_x0005_???_x000c_????"/>
      <sheetName val="?_x000c_?????????????"/>
      <sheetName val="???? ???"/>
      <sheetName val="Bia"/>
      <sheetName val="?????-1"/>
      <sheetName val="??"/>
      <sheetName val="TSCD"/>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QMCT"/>
      <sheetName val="THPT&gt;5"/>
      <sheetName val="Du toan chi Tiet coc?nuoc"/>
      <sheetName val="Nhap?don gia VL dia phuong"/>
      <sheetName val="Luong mot ngay Cong xay?lap"/>
      <sheetName val="DU TRU LUONG?06 THANG"/>
      <sheetName val="KLHT"/>
      <sheetName val="Tro giup"/>
      <sheetName val="DTࠠBH"/>
      <sheetName val="hoat_x0000_࣭_x0000__x0000__x0000__x0000__x0000__x0000__x0000__x0000_ _x0000_᭬࣫_x0000__x0004__x0000__x0000__x0000__x0000__x0000__x0000_ᑜ࣭_x0000__x0000__x0000_"/>
      <sheetName val="hoat?࣭???????? ?᭬࣫?_x0004_??????ᑜ࣭???"/>
      <sheetName val="hoat?࣭? ᭬࣫?_x0004_?ᑜ࣭?ڬ࣫?"/>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hoat??? ???_x0004_???????"/>
      <sheetName val="hoat_x0000_࣭_x0000_ ᭬࣫_x0000__x0004__x0000_ᑜ࣭_x0000_ڬ࣫_x0000_"/>
      <sheetName val="Luo _x0008__x0010__x0000__x0000__x0006__x0005__x0000__x001c_ Í_x0007_ÉÀ_x0000__x0000__x0006__x0003__x0000__x0000_á_x0000__x0002__x0000_°"/>
      <sheetName val="hoat_࣭________ _᭬࣫__x0004_______ᑜ࣭___"/>
      <sheetName val="_uong mot ngay cong xay lap"/>
      <sheetName val="TA²"/>
      <sheetName val="ፌ"/>
      <sheetName val="TA²??NH"/>
      <sheetName val="ࡍ_x0000_慂杮朠慩_x000a_䠀乁⁇䥔久䈠佁_x000b_吀⁈"/>
      <sheetName val="Quantity"/>
      <sheetName val="tong l²"/>
      <sheetName val="______x0009______x0004_____________________"/>
      <sheetName val="hoat___________x0009______x0004____________"/>
      <sheetName val="hoat_࣭__x0009_᭬࣫__x0004__ᑜ࣭_ڬ࣫_"/>
      <sheetName val="ctdg"/>
      <sheetName val="?????????????_x0003_??_x0003_"/>
      <sheetName val="???_x0003_??_x0003_??_x0008_????"/>
      <sheetName val="??????_x000d_???????_x000b_??"/>
      <sheetName val="????_x0005_?"/>
      <sheetName val="?????_x0004_"/>
      <sheetName val="????_x0004_?"/>
      <sheetName val="???_x0004_??"/>
      <sheetName val="?_x0005_???_x0005_?"/>
      <sheetName val="_x0005_???_x0005_?"/>
      <sheetName val="???_x0005_??"/>
      <sheetName val="??_x0005_???"/>
      <sheetName val="?_x0005_???_x0005_"/>
      <sheetName val="????????"/>
      <sheetName val="??_x0005_???_x0005_"/>
      <sheetName val="?_x0005_?"/>
      <sheetName val=" ???_x0004_???????"/>
      <sheetName val="So lieu"/>
      <sheetName val="HLKT"/>
      <sheetName val="táng QT_x0000_245 (14Xe("/>
      <sheetName val="ࡍ?慂杮朠慩_x000a_䠀乁⁇䥔久䈠佁_x000b_吀⁈"/>
      <sheetName val="PP tinh Thue thu?nhap"/>
      <sheetName val="hoat_࣭_ ᭬࣫__x0004__ᑜ࣭_ڬ࣫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sheetData sheetId="243"/>
      <sheetData sheetId="244" refreshError="1"/>
      <sheetData sheetId="245"/>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sheetData sheetId="291"/>
      <sheetData sheetId="292"/>
      <sheetData sheetId="293"/>
      <sheetData sheetId="294"/>
      <sheetData sheetId="295"/>
      <sheetData sheetId="296"/>
      <sheetData sheetId="297"/>
      <sheetData sheetId="298"/>
      <sheetData sheetId="299"/>
      <sheetData sheetId="300" refreshError="1"/>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sheetData sheetId="332" refreshError="1"/>
      <sheetData sheetId="333"/>
      <sheetData sheetId="334"/>
      <sheetData sheetId="335"/>
      <sheetData sheetId="336"/>
      <sheetData sheetId="337"/>
      <sheetData sheetId="338" refreshError="1"/>
      <sheetData sheetId="339" refreshError="1"/>
      <sheetData sheetId="340" refreshError="1"/>
      <sheetData sheetId="341" refreshError="1"/>
      <sheetData sheetId="342"/>
      <sheetData sheetId="343"/>
      <sheetData sheetId="344"/>
      <sheetData sheetId="345"/>
      <sheetData sheetId="346" refreshError="1"/>
      <sheetData sheetId="347" refreshError="1"/>
      <sheetData sheetId="348"/>
      <sheetData sheetId="349"/>
      <sheetData sheetId="350"/>
      <sheetData sheetId="351" refreshError="1"/>
      <sheetData sheetId="352"/>
      <sheetData sheetId="353" refreshError="1"/>
      <sheetData sheetId="354"/>
      <sheetData sheetId="355"/>
      <sheetData sheetId="356"/>
      <sheetData sheetId="357"/>
      <sheetData sheetId="358"/>
      <sheetData sheetId="359" refreshError="1"/>
      <sheetData sheetId="360" refreshError="1"/>
      <sheetData sheetId="361"/>
      <sheetData sheetId="362"/>
      <sheetData sheetId="363"/>
      <sheetData sheetId="364"/>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refreshError="1"/>
      <sheetData sheetId="425" refreshError="1"/>
      <sheetData sheetId="426" refreshError="1"/>
      <sheetData sheetId="427"/>
      <sheetData sheetId="428" refreshError="1"/>
      <sheetData sheetId="429"/>
      <sheetData sheetId="430"/>
      <sheetData sheetId="431"/>
      <sheetData sheetId="432"/>
      <sheetData sheetId="433"/>
      <sheetData sheetId="434" refreshError="1"/>
      <sheetData sheetId="435" refreshError="1"/>
      <sheetData sheetId="436" refreshError="1"/>
      <sheetData sheetId="437" refreshError="1"/>
      <sheetData sheetId="438"/>
      <sheetData sheetId="439" refreshError="1"/>
      <sheetData sheetId="440" refreshError="1"/>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refreshError="1"/>
      <sheetData sheetId="515"/>
      <sheetData sheetId="516" refreshError="1"/>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sheetData sheetId="576"/>
      <sheetData sheetId="577" refreshError="1"/>
      <sheetData sheetId="578" refreshError="1"/>
      <sheetData sheetId="579"/>
      <sheetData sheetId="580" refreshError="1"/>
      <sheetData sheetId="581" refreshError="1"/>
      <sheetData sheetId="582" refreshError="1"/>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sheetData sheetId="610"/>
      <sheetData sheetId="611"/>
      <sheetData sheetId="612"/>
      <sheetData sheetId="613" refreshError="1"/>
      <sheetData sheetId="614" refreshError="1"/>
      <sheetData sheetId="615" refreshError="1"/>
      <sheetData sheetId="616"/>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refreshError="1"/>
      <sheetData sheetId="664" refreshError="1"/>
      <sheetData sheetId="665" refreshError="1"/>
      <sheetData sheetId="666" refreshError="1"/>
      <sheetData sheetId="667" refreshError="1"/>
      <sheetData sheetId="668"/>
      <sheetData sheetId="669"/>
      <sheetData sheetId="670"/>
      <sheetData sheetId="67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51-NĐ31"/>
      <sheetName val="53-NĐ31"/>
    </sheetNames>
    <sheetDataSet>
      <sheetData sheetId="0" refreshError="1"/>
      <sheetData sheetId="1" refreshError="1">
        <row r="10">
          <cell r="C10">
            <v>2430085</v>
          </cell>
        </row>
        <row r="23">
          <cell r="D23">
            <v>1400</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 TT342"/>
      <sheetName val="61TT 342"/>
      <sheetName val="62 TT 342"/>
      <sheetName val="62 TT 342 (2)"/>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4">
          <cell r="C64">
            <v>110169.04646699998</v>
          </cell>
        </row>
      </sheetData>
      <sheetData sheetId="14"/>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8"/>
      <sheetName val="49"/>
      <sheetName val="50"/>
      <sheetName val="51"/>
      <sheetName val="52"/>
      <sheetName val="52 (24)"/>
      <sheetName val="53"/>
      <sheetName val="54"/>
      <sheetName val="55"/>
      <sheetName val="56"/>
      <sheetName val="56 (24)"/>
      <sheetName val="57"/>
      <sheetName val="57 (24)"/>
      <sheetName val="58"/>
      <sheetName val="59"/>
      <sheetName val="60"/>
      <sheetName val="61"/>
      <sheetName val="61 (24)"/>
      <sheetName val="62"/>
      <sheetName val="63"/>
      <sheetName val="64"/>
    </sheetNames>
    <sheetDataSet>
      <sheetData sheetId="0">
        <row r="3">
          <cell r="A3" t="str">
            <v>(Kèm theo  Báo cáo số          /BC-UBND ngày        tháng      năm 2024 của Ủy ban nhân dân tỉnh)</v>
          </cell>
        </row>
      </sheetData>
      <sheetData sheetId="1"/>
      <sheetData sheetId="2"/>
      <sheetData sheetId="3"/>
      <sheetData sheetId="4"/>
      <sheetData sheetId="5"/>
      <sheetData sheetId="6"/>
      <sheetData sheetId="7"/>
      <sheetData sheetId="8"/>
      <sheetData sheetId="9"/>
      <sheetData sheetId="10">
        <row r="91">
          <cell r="N91">
            <v>36162.589999999997</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ORM FOR INQUIRY"/>
      <sheetName val="FORM OF PROPOSAL RFP-003"/>
      <sheetName val="??-BLDG"/>
      <sheetName val="???????-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________BLDG"/>
      <sheetName val="Q1-02"/>
      <sheetName val="Q2-02"/>
      <sheetName val="Q3-02"/>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Jan11"/>
      <sheetName val="Jan13"/>
      <sheetName val="Jan14"/>
      <sheetName val="Jan15"/>
      <sheetName val="Jan16"/>
      <sheetName val="Jan17"/>
      <sheetName val="Jan18"/>
      <sheetName val="Jan20"/>
      <sheetName val="Jan21"/>
      <sheetName val="Outlets"/>
      <sheetName val="PGs"/>
      <sheetName val="2001"/>
      <sheetName val="2002"/>
      <sheetName val="GVL"/>
      <sheetName val="tam"/>
      <sheetName val="PTDG"/>
      <sheetName val="DTCT"/>
      <sheetName val="DGBQ"/>
      <sheetName val="DGDT"/>
      <sheetName val="Gia trung thau"/>
      <sheetName val="Thanh toan dot 1"/>
      <sheetName val="DTXL"/>
      <sheetName val="THXL"/>
      <sheetName val="dieuphoida"/>
      <sheetName val="dieuphoidat"/>
      <sheetName val="??????-BLDG"/>
      <sheetName val="Tdoi t.truong"/>
      <sheetName val="BC DBKH T5"/>
      <sheetName val="BC DBKH T6"/>
      <sheetName val="BC DBKH T7"/>
      <sheetName val="XL4Test5"/>
      <sheetName val="Phan tich VT"/>
      <sheetName val="TKe VT"/>
      <sheetName val="Du tru Vat tu"/>
      <sheetName val="LUONG CHO HUU"/>
      <sheetName val="thu BHXH,YT"/>
      <sheetName val="Phan bo"/>
      <sheetName val="Luong T5-04"/>
      <sheetName val="THLK2"/>
      <sheetName val="Mau 1"/>
      <sheetName val="Mau so 2"/>
      <sheetName val="Mau so 3"/>
      <sheetName val="Mau so 7"/>
      <sheetName val="Mau so 8"/>
      <sheetName val="Mau so 9 da tru 45;54"/>
      <sheetName val="Mau so 9 45;54"/>
      <sheetName val="Mau 9 "/>
      <sheetName val="Mau 9 goc"/>
      <sheetName val="Mau 10"/>
      <sheetName val="Mau so 11"/>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HUNG"/>
      <sheetName val="THO"/>
      <sheetName val="HOA"/>
      <sheetName val="TINH"/>
      <sheetName val="THONG"/>
      <sheetName val="XXXXXXX0"/>
      <sheetName val="XXXXXXX1"/>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ngang"/>
      <sheetName val="Bang doc"/>
      <sheetName val="B cham cong"/>
      <sheetName val="Btt luong"/>
      <sheetName val="BOQ FORM FOR INQÕIRY"/>
      <sheetName val="?¬’P‰¿ì¬?-BLDG"/>
      <sheetName val="?¬P¿ì¬?-BLDG"/>
      <sheetName val="?쒕?-BLDG"/>
      <sheetName val="Dec#1"/>
      <sheetName val="?+Invoice!$DF$57?-BLDG"/>
      <sheetName val="10_x0000__x0000__x0000__x0000__x0000__x0000_"/>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Chart1"/>
      <sheetName val="SC 231"/>
      <sheetName val="SC 410"/>
      <sheetName val="PTDGDT"/>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Hoi phe nu"/>
      <sheetName val="THANG#"/>
      <sheetName val="Sheet("/>
      <sheetName val="Sheed7"/>
      <sheetName val="A`r3"/>
      <sheetName val="Apb4"/>
      <sheetName val="DA0463BQ"/>
      <sheetName val="Chi tiet don gia khgi phuc"/>
      <sheetName val="_x0001_pr2"/>
      <sheetName val="Overhead &amp; Profit B-1"/>
      <sheetName val="T.hopCPXDho_x0000_n_x0000_hanh (2)"/>
      <sheetName val="LK cp _x0000_dcb"/>
      <sheetName val="GDTH_x0000_5"/>
      <sheetName val="Ph_x0000_n_x0000__x0000_ich _x0000_a_x0000_ tu"/>
      <sheetName val="KhanhThuong"/>
      <sheetName val="PlotDat4"/>
      <sheetName val="DI-ESTI"/>
      <sheetName val="MTL$-INTER"/>
      <sheetName val="Coc40x40c-"/>
      <sheetName val="Han13"/>
      <sheetName val="??+Invoice!$DF$57?????-BLDG"/>
      <sheetName val="FORM OF PROPNSAL RFP-003"/>
      <sheetName val="T.@_x000c__x0000__x0001__x0000__x0000__x0000__x0003_Ú_x0000__x0000_&lt;_x001f__x0000__x0000__x0000_"/>
      <sheetName val="TIEUHAO"/>
      <sheetName val="N@"/>
      <sheetName val="Don gaa chi tiet"/>
      <sheetName val="XL4Poppq"/>
      <sheetName val="FH"/>
      <sheetName val="VL(No V-c)_x0005__x0000__x0000_X"/>
      <sheetName val="Sc #34"/>
      <sheetName val="quy 1"/>
      <sheetName val="quy 2"/>
      <sheetName val="6 thang"/>
      <sheetName val="quy 3"/>
      <sheetName val="9 TH"/>
      <sheetName val="quy4"/>
      <sheetName val="nam"/>
      <sheetName val="Sheet11"/>
      <sheetName val="Sheet12"/>
      <sheetName val="V_x000c_(No V-c)"/>
      <sheetName val="BCDP_x0005_"/>
      <sheetName val="NKC _x0003__x0000__x0000_TM1_x0006__x0000__x0000_SC 111_x0002__x0000__x0000_NH_x0006__x0000__x0000_SC 1"/>
      <sheetName val="SC_x0000_133"/>
      <sheetName val="QC 152"/>
      <sheetName val="SC 41_x0011_"/>
      <sheetName val="SC _x0014_42 loan"/>
      <sheetName val="SCT_x0011_54"/>
      <sheetName val="CT aong"/>
      <sheetName val="²_x0000__x0000_AI TK 112"/>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9 toan"/>
      <sheetName val="Chi p`i van chuyen"/>
      <sheetName val="FORM OF PROPOSAL RFP-00Ê"/>
      <sheetName val="Disch"/>
      <sheetName val="Pack"/>
      <sheetName val="Delivery"/>
      <sheetName val="M50"/>
      <sheetName val="M48"/>
      <sheetName val="M45"/>
      <sheetName val="M38"/>
      <sheetName val="D.Order"/>
      <sheetName val="Report"/>
      <sheetName val="Report.Delivery"/>
      <sheetName val="Monthly"/>
      <sheetName val="XL4Wÿÿÿÿ"/>
      <sheetName val="IBASE"/>
      <sheetName val="PHANG5"/>
      <sheetName val="DG "/>
      <sheetName val="Phan tich don gia chi&quot;tiet"/>
      <sheetName val="TK Ngoai b!ng"/>
      <sheetName val="TMinh BC T_x0001_"/>
      <sheetName val="So _x0004_GNH "/>
      <sheetName val="Chi tiet dmn gia khoi phuc"/>
      <sheetName val="Congig"/>
      <sheetName val="TT_35"/>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heat4"/>
      <sheetName val="DG"/>
      <sheetName val="Chiet tinh dz22"/>
      <sheetName val="XL4Po_x0000_p_x0010_"/>
      <sheetName val="_x0010_HANG1"/>
      <sheetName val="?öm÷²??öm?-BLDG"/>
      <sheetName val="2_x0006__x0000__x0000_Sheet3_x0004__x0000__x0000_211A_x0004__x0000__x0000_211B_x0006__x0000__x0000_SCT5"/>
      <sheetName val="phan bo _x0005__x0000__x0000__x0000__x0002__x0000_낟꼉飘"/>
      <sheetName val="phan bo "/>
      <sheetName val="T.hopCPXDhoantìanh (2)"/>
      <sheetName val="Overhead &amp; "/>
      <sheetName val="Overhead &amp; Ԁ_x0000__x0000__x0000_"/>
      <sheetName val="Overhead &amp; Ԁ_x0000__x0000__x0000_Ȁ"/>
      <sheetName val="Overhead &amp; ?_x0000__x0000__x0000_?"/>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Invoice!$DF$57㊞_x0000_-BLDG"/>
      <sheetName val="Sheet17"/>
      <sheetName val="Sheet13"/>
      <sheetName val="Sheet14"/>
      <sheetName val="Sheet15"/>
      <sheetName val="Sheet16"/>
      <sheetName val="NhapHD"/>
      <sheetName val="INHOADON"/>
      <sheetName val="DataSource"/>
      <sheetName val="Danhsach KH"/>
      <sheetName val="GIA VON"/>
      <sheetName val="DS 11"/>
      <sheetName val="Module2"/>
      <sheetName val="BC"/>
      <sheetName val="PNT-QUOT-#3"/>
      <sheetName val="COAT&amp;WRAP-QIOT-#3"/>
      <sheetName val="??-BLDG"/>
      <sheetName val="??-BLDG"/>
      <sheetName val="??-BLDG"/>
      <sheetName val="NKC _x0003_??TM1_x0006_??SC 111_x0002_??NH_x0006_??SC 1"/>
      <sheetName val="CT 1md &amp; dau conM"/>
      <sheetName val="SC 41۬"/>
      <sheetName val="ऀЀ_x0000_㠀"/>
      <sheetName val="_x0000_"/>
      <sheetName val=""/>
      <sheetName val="쀓ࡄЀ׀ࡄ᐀πɾ_x000a_ _x0000_í_x0000_䀘ȁ_x0006_ _x0001_ȉɾ_x000a_ _x0002_î"/>
      <sheetName val="_x000a_ _x0003_÷Ĉ_x0000_½_x0012_ _x0004_ð_x0000_"/>
      <sheetName val="__-BLDG"/>
      <sheetName val="_______-BLDG"/>
      <sheetName val="____-BLDG"/>
      <sheetName val="______-BLDG"/>
      <sheetName val="_¬’P‰¿ì¬_-BLDG"/>
      <sheetName val="_¬P¿ì¬_-BLDG"/>
      <sheetName val="_쒕_-BLDG"/>
      <sheetName val="਀ကĀ䐀ᔀ_x0000_ﴀ਀"/>
      <sheetName val="BOQ_FORM_FOR_INQUIRY"/>
      <sheetName val="SUMMARY"/>
      <sheetName val="Luong mot!ngay cong xay lap"/>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o kh_x0005__x0000__x0000__x0000__x0002__x0000_Ƛ_xdbdd_隘_x0013__x0002_"/>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Overhead &amp; Ԁ_x0000__x0000__x0000_ﰀ"/>
      <sheetName val="Phan bo k_x0005__x0000__x0000__x0000__x0002__x0000_"/>
      <sheetName val="Phan bo k"/>
      <sheetName val="so 8_x0000__x0000__x0000__x0000__x0000__x0000__x0000__x0000__x0000__x0000__x0000_܈Ǫ_x0000__x0004__x0000__x0000__x0000__x0000__x0000__x0000_䖼ǭ_x0000__x0000__x0000__x0000_"/>
      <sheetName val="Tro gaup"/>
      <sheetName val="?¬P¿?¬?-BLDG"/>
      <sheetName val="bang tien luong"/>
      <sheetName val="thang5."/>
      <sheetName val="thang6."/>
      <sheetName val="Ԁ䈀_x0000__x0000__x0000_䦀"/>
      <sheetName val="??-BLD聇"/>
      <sheetName val="NL"/>
      <sheetName val="TP"/>
      <sheetName val="_x0000_ý_x000a__x000a__x0002_E_x0010__x0000_ý_x000a__x000a__x0003_C_x0005__x0000_ɾ_x000a__x000a__x0004_F"/>
      <sheetName val="_x001b__x000a__x0010_C_x0000__x0000_"/>
      <sheetName val="耀䁉_x0000__x000a_％_x0008_"/>
      <sheetName val="_+Invoice!$DF$57_-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sheetData sheetId="273" refreshError="1"/>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sheetData sheetId="362"/>
      <sheetData sheetId="363"/>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sheetData sheetId="385"/>
      <sheetData sheetId="386"/>
      <sheetData sheetId="387"/>
      <sheetData sheetId="388"/>
      <sheetData sheetId="389" refreshError="1"/>
      <sheetData sheetId="390"/>
      <sheetData sheetId="391" refreshError="1"/>
      <sheetData sheetId="392"/>
      <sheetData sheetId="393"/>
      <sheetData sheetId="394" refreshError="1"/>
      <sheetData sheetId="395"/>
      <sheetData sheetId="396"/>
      <sheetData sheetId="397" refreshError="1"/>
      <sheetData sheetId="398"/>
      <sheetData sheetId="399"/>
      <sheetData sheetId="400" refreshError="1"/>
      <sheetData sheetId="401" refreshError="1"/>
      <sheetData sheetId="402"/>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sheetData sheetId="453"/>
      <sheetData sheetId="454"/>
      <sheetData sheetId="455" refreshError="1"/>
      <sheetData sheetId="456" refreshError="1"/>
      <sheetData sheetId="457"/>
      <sheetData sheetId="458"/>
      <sheetData sheetId="459"/>
      <sheetData sheetId="460"/>
      <sheetData sheetId="461"/>
      <sheetData sheetId="462"/>
      <sheetData sheetId="463"/>
      <sheetData sheetId="464" refreshError="1"/>
      <sheetData sheetId="465" refreshError="1"/>
      <sheetData sheetId="466"/>
      <sheetData sheetId="467"/>
      <sheetData sheetId="468" refreshError="1"/>
      <sheetData sheetId="469" refreshError="1"/>
      <sheetData sheetId="470"/>
      <sheetData sheetId="471"/>
      <sheetData sheetId="472" refreshError="1"/>
      <sheetData sheetId="473" refreshError="1"/>
      <sheetData sheetId="474" refreshError="1"/>
      <sheetData sheetId="475"/>
      <sheetData sheetId="476"/>
      <sheetData sheetId="477"/>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sheetData sheetId="525" refreshError="1"/>
      <sheetData sheetId="526"/>
      <sheetData sheetId="527"/>
      <sheetData sheetId="528" refreshError="1"/>
      <sheetData sheetId="529"/>
      <sheetData sheetId="530"/>
      <sheetData sheetId="531"/>
      <sheetData sheetId="532"/>
      <sheetData sheetId="533"/>
      <sheetData sheetId="534"/>
      <sheetData sheetId="535"/>
      <sheetData sheetId="536" refreshError="1"/>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sheetData sheetId="573"/>
      <sheetData sheetId="574"/>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sheetData sheetId="585"/>
      <sheetData sheetId="586" refreshError="1"/>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sheetData sheetId="613" refreshError="1"/>
      <sheetData sheetId="614" refreshError="1"/>
      <sheetData sheetId="615"/>
      <sheetData sheetId="616" refreshError="1"/>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sheetData sheetId="638" refreshError="1"/>
      <sheetData sheetId="639" refreshError="1"/>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sheetData sheetId="654" refreshError="1"/>
      <sheetData sheetId="655"/>
      <sheetData sheetId="656" refreshError="1"/>
      <sheetData sheetId="657" refreshError="1"/>
      <sheetData sheetId="658" refreshError="1"/>
      <sheetData sheetId="659" refreshError="1"/>
      <sheetData sheetId="660"/>
      <sheetData sheetId="661" refreshError="1"/>
      <sheetData sheetId="662"/>
      <sheetData sheetId="663"/>
      <sheetData sheetId="664"/>
      <sheetData sheetId="665" refreshError="1"/>
      <sheetData sheetId="666" refreshError="1"/>
      <sheetData sheetId="6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THVLNC"/>
      <sheetName val="CT _THVLNC"/>
      <sheetName val="XL4Poppy"/>
      <sheetName val="TTDZ22"/>
    </sheetNames>
    <sheetDataSet>
      <sheetData sheetId="0"/>
      <sheetData sheetId="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ow r="4">
          <cell r="A4" t="str">
            <v>( GIAI ÑOAÏN 1 )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dongia (2)"/>
      <sheetName val="chitimc"/>
      <sheetName val="LKVL-CK-HT-GD1"/>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Xuly Data"/>
      <sheetName val="149-2"/>
      <sheetName val="Tonf hop du toan"/>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Sheet1"/>
      <sheetName val="Sheet2"/>
      <sheetName val="Sheet3"/>
      <sheetName val="#REF"/>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TTDZ22"/>
      <sheetName val="MTP"/>
      <sheetName val="MTP1"/>
      <sheetName val="방배동내역(리라)"/>
      <sheetName val="HelpMe"/>
      <sheetName val="Chiet tinh"/>
      <sheetName val="CT -THVLNC"/>
      <sheetName val="M 67"/>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Khoan cong truong Tan De"/>
      <sheetName val="BCDTK"/>
      <sheetName val="VL,NC"/>
      <sheetName val="PNT-QUOT-#3"/>
      <sheetName val="COAT&amp;WRAP-QIOT-#3"/>
      <sheetName val="_x0000__x0000__x0000__x0000__x0000__x0000__x0000__x0000_"/>
      <sheetName val="DG "/>
      <sheetName val="PhaDoMong"/>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ow r="31">
          <cell r="C31" t="b">
            <v>1</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2"/>
  <sheetViews>
    <sheetView workbookViewId="0"/>
  </sheetViews>
  <sheetFormatPr defaultRowHeight="12.75"/>
  <cols>
    <col min="1" max="1" width="6.28515625" style="100" customWidth="1"/>
    <col min="2" max="2" width="42.28515625" style="100" customWidth="1"/>
    <col min="3" max="6" width="11.7109375" style="100" customWidth="1"/>
    <col min="7" max="7" width="6.28515625" style="101" customWidth="1"/>
    <col min="8" max="8" width="38.7109375" style="100" customWidth="1"/>
    <col min="9" max="12" width="12.28515625" style="100" customWidth="1"/>
    <col min="13" max="13" width="21" style="100" hidden="1" customWidth="1"/>
    <col min="14" max="16" width="19.42578125" style="100" hidden="1" customWidth="1"/>
    <col min="17" max="17" width="9.140625" style="100"/>
    <col min="18" max="18" width="10.140625" style="100" bestFit="1" customWidth="1"/>
    <col min="19" max="256" width="9.140625" style="100"/>
    <col min="257" max="257" width="6.28515625" style="100" customWidth="1"/>
    <col min="258" max="258" width="33.42578125" style="100" customWidth="1"/>
    <col min="259" max="262" width="11.7109375" style="100" customWidth="1"/>
    <col min="263" max="263" width="6.28515625" style="100" customWidth="1"/>
    <col min="264" max="264" width="33.42578125" style="100" customWidth="1"/>
    <col min="265" max="268" width="12.28515625" style="100" customWidth="1"/>
    <col min="269" max="272" width="0" style="100" hidden="1" customWidth="1"/>
    <col min="273" max="512" width="9.140625" style="100"/>
    <col min="513" max="513" width="6.28515625" style="100" customWidth="1"/>
    <col min="514" max="514" width="33.42578125" style="100" customWidth="1"/>
    <col min="515" max="518" width="11.7109375" style="100" customWidth="1"/>
    <col min="519" max="519" width="6.28515625" style="100" customWidth="1"/>
    <col min="520" max="520" width="33.42578125" style="100" customWidth="1"/>
    <col min="521" max="524" width="12.28515625" style="100" customWidth="1"/>
    <col min="525" max="528" width="0" style="100" hidden="1" customWidth="1"/>
    <col min="529" max="768" width="9.140625" style="100"/>
    <col min="769" max="769" width="6.28515625" style="100" customWidth="1"/>
    <col min="770" max="770" width="33.42578125" style="100" customWidth="1"/>
    <col min="771" max="774" width="11.7109375" style="100" customWidth="1"/>
    <col min="775" max="775" width="6.28515625" style="100" customWidth="1"/>
    <col min="776" max="776" width="33.42578125" style="100" customWidth="1"/>
    <col min="777" max="780" width="12.28515625" style="100" customWidth="1"/>
    <col min="781" max="784" width="0" style="100" hidden="1" customWidth="1"/>
    <col min="785" max="1024" width="9.140625" style="100"/>
    <col min="1025" max="1025" width="6.28515625" style="100" customWidth="1"/>
    <col min="1026" max="1026" width="33.42578125" style="100" customWidth="1"/>
    <col min="1027" max="1030" width="11.7109375" style="100" customWidth="1"/>
    <col min="1031" max="1031" width="6.28515625" style="100" customWidth="1"/>
    <col min="1032" max="1032" width="33.42578125" style="100" customWidth="1"/>
    <col min="1033" max="1036" width="12.28515625" style="100" customWidth="1"/>
    <col min="1037" max="1040" width="0" style="100" hidden="1" customWidth="1"/>
    <col min="1041" max="1280" width="9.140625" style="100"/>
    <col min="1281" max="1281" width="6.28515625" style="100" customWidth="1"/>
    <col min="1282" max="1282" width="33.42578125" style="100" customWidth="1"/>
    <col min="1283" max="1286" width="11.7109375" style="100" customWidth="1"/>
    <col min="1287" max="1287" width="6.28515625" style="100" customWidth="1"/>
    <col min="1288" max="1288" width="33.42578125" style="100" customWidth="1"/>
    <col min="1289" max="1292" width="12.28515625" style="100" customWidth="1"/>
    <col min="1293" max="1296" width="0" style="100" hidden="1" customWidth="1"/>
    <col min="1297" max="1536" width="9.140625" style="100"/>
    <col min="1537" max="1537" width="6.28515625" style="100" customWidth="1"/>
    <col min="1538" max="1538" width="33.42578125" style="100" customWidth="1"/>
    <col min="1539" max="1542" width="11.7109375" style="100" customWidth="1"/>
    <col min="1543" max="1543" width="6.28515625" style="100" customWidth="1"/>
    <col min="1544" max="1544" width="33.42578125" style="100" customWidth="1"/>
    <col min="1545" max="1548" width="12.28515625" style="100" customWidth="1"/>
    <col min="1549" max="1552" width="0" style="100" hidden="1" customWidth="1"/>
    <col min="1553" max="1792" width="9.140625" style="100"/>
    <col min="1793" max="1793" width="6.28515625" style="100" customWidth="1"/>
    <col min="1794" max="1794" width="33.42578125" style="100" customWidth="1"/>
    <col min="1795" max="1798" width="11.7109375" style="100" customWidth="1"/>
    <col min="1799" max="1799" width="6.28515625" style="100" customWidth="1"/>
    <col min="1800" max="1800" width="33.42578125" style="100" customWidth="1"/>
    <col min="1801" max="1804" width="12.28515625" style="100" customWidth="1"/>
    <col min="1805" max="1808" width="0" style="100" hidden="1" customWidth="1"/>
    <col min="1809" max="2048" width="9.140625" style="100"/>
    <col min="2049" max="2049" width="6.28515625" style="100" customWidth="1"/>
    <col min="2050" max="2050" width="33.42578125" style="100" customWidth="1"/>
    <col min="2051" max="2054" width="11.7109375" style="100" customWidth="1"/>
    <col min="2055" max="2055" width="6.28515625" style="100" customWidth="1"/>
    <col min="2056" max="2056" width="33.42578125" style="100" customWidth="1"/>
    <col min="2057" max="2060" width="12.28515625" style="100" customWidth="1"/>
    <col min="2061" max="2064" width="0" style="100" hidden="1" customWidth="1"/>
    <col min="2065" max="2304" width="9.140625" style="100"/>
    <col min="2305" max="2305" width="6.28515625" style="100" customWidth="1"/>
    <col min="2306" max="2306" width="33.42578125" style="100" customWidth="1"/>
    <col min="2307" max="2310" width="11.7109375" style="100" customWidth="1"/>
    <col min="2311" max="2311" width="6.28515625" style="100" customWidth="1"/>
    <col min="2312" max="2312" width="33.42578125" style="100" customWidth="1"/>
    <col min="2313" max="2316" width="12.28515625" style="100" customWidth="1"/>
    <col min="2317" max="2320" width="0" style="100" hidden="1" customWidth="1"/>
    <col min="2321" max="2560" width="9.140625" style="100"/>
    <col min="2561" max="2561" width="6.28515625" style="100" customWidth="1"/>
    <col min="2562" max="2562" width="33.42578125" style="100" customWidth="1"/>
    <col min="2563" max="2566" width="11.7109375" style="100" customWidth="1"/>
    <col min="2567" max="2567" width="6.28515625" style="100" customWidth="1"/>
    <col min="2568" max="2568" width="33.42578125" style="100" customWidth="1"/>
    <col min="2569" max="2572" width="12.28515625" style="100" customWidth="1"/>
    <col min="2573" max="2576" width="0" style="100" hidden="1" customWidth="1"/>
    <col min="2577" max="2816" width="9.140625" style="100"/>
    <col min="2817" max="2817" width="6.28515625" style="100" customWidth="1"/>
    <col min="2818" max="2818" width="33.42578125" style="100" customWidth="1"/>
    <col min="2819" max="2822" width="11.7109375" style="100" customWidth="1"/>
    <col min="2823" max="2823" width="6.28515625" style="100" customWidth="1"/>
    <col min="2824" max="2824" width="33.42578125" style="100" customWidth="1"/>
    <col min="2825" max="2828" width="12.28515625" style="100" customWidth="1"/>
    <col min="2829" max="2832" width="0" style="100" hidden="1" customWidth="1"/>
    <col min="2833" max="3072" width="9.140625" style="100"/>
    <col min="3073" max="3073" width="6.28515625" style="100" customWidth="1"/>
    <col min="3074" max="3074" width="33.42578125" style="100" customWidth="1"/>
    <col min="3075" max="3078" width="11.7109375" style="100" customWidth="1"/>
    <col min="3079" max="3079" width="6.28515625" style="100" customWidth="1"/>
    <col min="3080" max="3080" width="33.42578125" style="100" customWidth="1"/>
    <col min="3081" max="3084" width="12.28515625" style="100" customWidth="1"/>
    <col min="3085" max="3088" width="0" style="100" hidden="1" customWidth="1"/>
    <col min="3089" max="3328" width="9.140625" style="100"/>
    <col min="3329" max="3329" width="6.28515625" style="100" customWidth="1"/>
    <col min="3330" max="3330" width="33.42578125" style="100" customWidth="1"/>
    <col min="3331" max="3334" width="11.7109375" style="100" customWidth="1"/>
    <col min="3335" max="3335" width="6.28515625" style="100" customWidth="1"/>
    <col min="3336" max="3336" width="33.42578125" style="100" customWidth="1"/>
    <col min="3337" max="3340" width="12.28515625" style="100" customWidth="1"/>
    <col min="3341" max="3344" width="0" style="100" hidden="1" customWidth="1"/>
    <col min="3345" max="3584" width="9.140625" style="100"/>
    <col min="3585" max="3585" width="6.28515625" style="100" customWidth="1"/>
    <col min="3586" max="3586" width="33.42578125" style="100" customWidth="1"/>
    <col min="3587" max="3590" width="11.7109375" style="100" customWidth="1"/>
    <col min="3591" max="3591" width="6.28515625" style="100" customWidth="1"/>
    <col min="3592" max="3592" width="33.42578125" style="100" customWidth="1"/>
    <col min="3593" max="3596" width="12.28515625" style="100" customWidth="1"/>
    <col min="3597" max="3600" width="0" style="100" hidden="1" customWidth="1"/>
    <col min="3601" max="3840" width="9.140625" style="100"/>
    <col min="3841" max="3841" width="6.28515625" style="100" customWidth="1"/>
    <col min="3842" max="3842" width="33.42578125" style="100" customWidth="1"/>
    <col min="3843" max="3846" width="11.7109375" style="100" customWidth="1"/>
    <col min="3847" max="3847" width="6.28515625" style="100" customWidth="1"/>
    <col min="3848" max="3848" width="33.42578125" style="100" customWidth="1"/>
    <col min="3849" max="3852" width="12.28515625" style="100" customWidth="1"/>
    <col min="3853" max="3856" width="0" style="100" hidden="1" customWidth="1"/>
    <col min="3857" max="4096" width="9.140625" style="100"/>
    <col min="4097" max="4097" width="6.28515625" style="100" customWidth="1"/>
    <col min="4098" max="4098" width="33.42578125" style="100" customWidth="1"/>
    <col min="4099" max="4102" width="11.7109375" style="100" customWidth="1"/>
    <col min="4103" max="4103" width="6.28515625" style="100" customWidth="1"/>
    <col min="4104" max="4104" width="33.42578125" style="100" customWidth="1"/>
    <col min="4105" max="4108" width="12.28515625" style="100" customWidth="1"/>
    <col min="4109" max="4112" width="0" style="100" hidden="1" customWidth="1"/>
    <col min="4113" max="4352" width="9.140625" style="100"/>
    <col min="4353" max="4353" width="6.28515625" style="100" customWidth="1"/>
    <col min="4354" max="4354" width="33.42578125" style="100" customWidth="1"/>
    <col min="4355" max="4358" width="11.7109375" style="100" customWidth="1"/>
    <col min="4359" max="4359" width="6.28515625" style="100" customWidth="1"/>
    <col min="4360" max="4360" width="33.42578125" style="100" customWidth="1"/>
    <col min="4361" max="4364" width="12.28515625" style="100" customWidth="1"/>
    <col min="4365" max="4368" width="0" style="100" hidden="1" customWidth="1"/>
    <col min="4369" max="4608" width="9.140625" style="100"/>
    <col min="4609" max="4609" width="6.28515625" style="100" customWidth="1"/>
    <col min="4610" max="4610" width="33.42578125" style="100" customWidth="1"/>
    <col min="4611" max="4614" width="11.7109375" style="100" customWidth="1"/>
    <col min="4615" max="4615" width="6.28515625" style="100" customWidth="1"/>
    <col min="4616" max="4616" width="33.42578125" style="100" customWidth="1"/>
    <col min="4617" max="4620" width="12.28515625" style="100" customWidth="1"/>
    <col min="4621" max="4624" width="0" style="100" hidden="1" customWidth="1"/>
    <col min="4625" max="4864" width="9.140625" style="100"/>
    <col min="4865" max="4865" width="6.28515625" style="100" customWidth="1"/>
    <col min="4866" max="4866" width="33.42578125" style="100" customWidth="1"/>
    <col min="4867" max="4870" width="11.7109375" style="100" customWidth="1"/>
    <col min="4871" max="4871" width="6.28515625" style="100" customWidth="1"/>
    <col min="4872" max="4872" width="33.42578125" style="100" customWidth="1"/>
    <col min="4873" max="4876" width="12.28515625" style="100" customWidth="1"/>
    <col min="4877" max="4880" width="0" style="100" hidden="1" customWidth="1"/>
    <col min="4881" max="5120" width="9.140625" style="100"/>
    <col min="5121" max="5121" width="6.28515625" style="100" customWidth="1"/>
    <col min="5122" max="5122" width="33.42578125" style="100" customWidth="1"/>
    <col min="5123" max="5126" width="11.7109375" style="100" customWidth="1"/>
    <col min="5127" max="5127" width="6.28515625" style="100" customWidth="1"/>
    <col min="5128" max="5128" width="33.42578125" style="100" customWidth="1"/>
    <col min="5129" max="5132" width="12.28515625" style="100" customWidth="1"/>
    <col min="5133" max="5136" width="0" style="100" hidden="1" customWidth="1"/>
    <col min="5137" max="5376" width="9.140625" style="100"/>
    <col min="5377" max="5377" width="6.28515625" style="100" customWidth="1"/>
    <col min="5378" max="5378" width="33.42578125" style="100" customWidth="1"/>
    <col min="5379" max="5382" width="11.7109375" style="100" customWidth="1"/>
    <col min="5383" max="5383" width="6.28515625" style="100" customWidth="1"/>
    <col min="5384" max="5384" width="33.42578125" style="100" customWidth="1"/>
    <col min="5385" max="5388" width="12.28515625" style="100" customWidth="1"/>
    <col min="5389" max="5392" width="0" style="100" hidden="1" customWidth="1"/>
    <col min="5393" max="5632" width="9.140625" style="100"/>
    <col min="5633" max="5633" width="6.28515625" style="100" customWidth="1"/>
    <col min="5634" max="5634" width="33.42578125" style="100" customWidth="1"/>
    <col min="5635" max="5638" width="11.7109375" style="100" customWidth="1"/>
    <col min="5639" max="5639" width="6.28515625" style="100" customWidth="1"/>
    <col min="5640" max="5640" width="33.42578125" style="100" customWidth="1"/>
    <col min="5641" max="5644" width="12.28515625" style="100" customWidth="1"/>
    <col min="5645" max="5648" width="0" style="100" hidden="1" customWidth="1"/>
    <col min="5649" max="5888" width="9.140625" style="100"/>
    <col min="5889" max="5889" width="6.28515625" style="100" customWidth="1"/>
    <col min="5890" max="5890" width="33.42578125" style="100" customWidth="1"/>
    <col min="5891" max="5894" width="11.7109375" style="100" customWidth="1"/>
    <col min="5895" max="5895" width="6.28515625" style="100" customWidth="1"/>
    <col min="5896" max="5896" width="33.42578125" style="100" customWidth="1"/>
    <col min="5897" max="5900" width="12.28515625" style="100" customWidth="1"/>
    <col min="5901" max="5904" width="0" style="100" hidden="1" customWidth="1"/>
    <col min="5905" max="6144" width="9.140625" style="100"/>
    <col min="6145" max="6145" width="6.28515625" style="100" customWidth="1"/>
    <col min="6146" max="6146" width="33.42578125" style="100" customWidth="1"/>
    <col min="6147" max="6150" width="11.7109375" style="100" customWidth="1"/>
    <col min="6151" max="6151" width="6.28515625" style="100" customWidth="1"/>
    <col min="6152" max="6152" width="33.42578125" style="100" customWidth="1"/>
    <col min="6153" max="6156" width="12.28515625" style="100" customWidth="1"/>
    <col min="6157" max="6160" width="0" style="100" hidden="1" customWidth="1"/>
    <col min="6161" max="6400" width="9.140625" style="100"/>
    <col min="6401" max="6401" width="6.28515625" style="100" customWidth="1"/>
    <col min="6402" max="6402" width="33.42578125" style="100" customWidth="1"/>
    <col min="6403" max="6406" width="11.7109375" style="100" customWidth="1"/>
    <col min="6407" max="6407" width="6.28515625" style="100" customWidth="1"/>
    <col min="6408" max="6408" width="33.42578125" style="100" customWidth="1"/>
    <col min="6409" max="6412" width="12.28515625" style="100" customWidth="1"/>
    <col min="6413" max="6416" width="0" style="100" hidden="1" customWidth="1"/>
    <col min="6417" max="6656" width="9.140625" style="100"/>
    <col min="6657" max="6657" width="6.28515625" style="100" customWidth="1"/>
    <col min="6658" max="6658" width="33.42578125" style="100" customWidth="1"/>
    <col min="6659" max="6662" width="11.7109375" style="100" customWidth="1"/>
    <col min="6663" max="6663" width="6.28515625" style="100" customWidth="1"/>
    <col min="6664" max="6664" width="33.42578125" style="100" customWidth="1"/>
    <col min="6665" max="6668" width="12.28515625" style="100" customWidth="1"/>
    <col min="6669" max="6672" width="0" style="100" hidden="1" customWidth="1"/>
    <col min="6673" max="6912" width="9.140625" style="100"/>
    <col min="6913" max="6913" width="6.28515625" style="100" customWidth="1"/>
    <col min="6914" max="6914" width="33.42578125" style="100" customWidth="1"/>
    <col min="6915" max="6918" width="11.7109375" style="100" customWidth="1"/>
    <col min="6919" max="6919" width="6.28515625" style="100" customWidth="1"/>
    <col min="6920" max="6920" width="33.42578125" style="100" customWidth="1"/>
    <col min="6921" max="6924" width="12.28515625" style="100" customWidth="1"/>
    <col min="6925" max="6928" width="0" style="100" hidden="1" customWidth="1"/>
    <col min="6929" max="7168" width="9.140625" style="100"/>
    <col min="7169" max="7169" width="6.28515625" style="100" customWidth="1"/>
    <col min="7170" max="7170" width="33.42578125" style="100" customWidth="1"/>
    <col min="7171" max="7174" width="11.7109375" style="100" customWidth="1"/>
    <col min="7175" max="7175" width="6.28515625" style="100" customWidth="1"/>
    <col min="7176" max="7176" width="33.42578125" style="100" customWidth="1"/>
    <col min="7177" max="7180" width="12.28515625" style="100" customWidth="1"/>
    <col min="7181" max="7184" width="0" style="100" hidden="1" customWidth="1"/>
    <col min="7185" max="7424" width="9.140625" style="100"/>
    <col min="7425" max="7425" width="6.28515625" style="100" customWidth="1"/>
    <col min="7426" max="7426" width="33.42578125" style="100" customWidth="1"/>
    <col min="7427" max="7430" width="11.7109375" style="100" customWidth="1"/>
    <col min="7431" max="7431" width="6.28515625" style="100" customWidth="1"/>
    <col min="7432" max="7432" width="33.42578125" style="100" customWidth="1"/>
    <col min="7433" max="7436" width="12.28515625" style="100" customWidth="1"/>
    <col min="7437" max="7440" width="0" style="100" hidden="1" customWidth="1"/>
    <col min="7441" max="7680" width="9.140625" style="100"/>
    <col min="7681" max="7681" width="6.28515625" style="100" customWidth="1"/>
    <col min="7682" max="7682" width="33.42578125" style="100" customWidth="1"/>
    <col min="7683" max="7686" width="11.7109375" style="100" customWidth="1"/>
    <col min="7687" max="7687" width="6.28515625" style="100" customWidth="1"/>
    <col min="7688" max="7688" width="33.42578125" style="100" customWidth="1"/>
    <col min="7689" max="7692" width="12.28515625" style="100" customWidth="1"/>
    <col min="7693" max="7696" width="0" style="100" hidden="1" customWidth="1"/>
    <col min="7697" max="7936" width="9.140625" style="100"/>
    <col min="7937" max="7937" width="6.28515625" style="100" customWidth="1"/>
    <col min="7938" max="7938" width="33.42578125" style="100" customWidth="1"/>
    <col min="7939" max="7942" width="11.7109375" style="100" customWidth="1"/>
    <col min="7943" max="7943" width="6.28515625" style="100" customWidth="1"/>
    <col min="7944" max="7944" width="33.42578125" style="100" customWidth="1"/>
    <col min="7945" max="7948" width="12.28515625" style="100" customWidth="1"/>
    <col min="7949" max="7952" width="0" style="100" hidden="1" customWidth="1"/>
    <col min="7953" max="8192" width="9.140625" style="100"/>
    <col min="8193" max="8193" width="6.28515625" style="100" customWidth="1"/>
    <col min="8194" max="8194" width="33.42578125" style="100" customWidth="1"/>
    <col min="8195" max="8198" width="11.7109375" style="100" customWidth="1"/>
    <col min="8199" max="8199" width="6.28515625" style="100" customWidth="1"/>
    <col min="8200" max="8200" width="33.42578125" style="100" customWidth="1"/>
    <col min="8201" max="8204" width="12.28515625" style="100" customWidth="1"/>
    <col min="8205" max="8208" width="0" style="100" hidden="1" customWidth="1"/>
    <col min="8209" max="8448" width="9.140625" style="100"/>
    <col min="8449" max="8449" width="6.28515625" style="100" customWidth="1"/>
    <col min="8450" max="8450" width="33.42578125" style="100" customWidth="1"/>
    <col min="8451" max="8454" width="11.7109375" style="100" customWidth="1"/>
    <col min="8455" max="8455" width="6.28515625" style="100" customWidth="1"/>
    <col min="8456" max="8456" width="33.42578125" style="100" customWidth="1"/>
    <col min="8457" max="8460" width="12.28515625" style="100" customWidth="1"/>
    <col min="8461" max="8464" width="0" style="100" hidden="1" customWidth="1"/>
    <col min="8465" max="8704" width="9.140625" style="100"/>
    <col min="8705" max="8705" width="6.28515625" style="100" customWidth="1"/>
    <col min="8706" max="8706" width="33.42578125" style="100" customWidth="1"/>
    <col min="8707" max="8710" width="11.7109375" style="100" customWidth="1"/>
    <col min="8711" max="8711" width="6.28515625" style="100" customWidth="1"/>
    <col min="8712" max="8712" width="33.42578125" style="100" customWidth="1"/>
    <col min="8713" max="8716" width="12.28515625" style="100" customWidth="1"/>
    <col min="8717" max="8720" width="0" style="100" hidden="1" customWidth="1"/>
    <col min="8721" max="8960" width="9.140625" style="100"/>
    <col min="8961" max="8961" width="6.28515625" style="100" customWidth="1"/>
    <col min="8962" max="8962" width="33.42578125" style="100" customWidth="1"/>
    <col min="8963" max="8966" width="11.7109375" style="100" customWidth="1"/>
    <col min="8967" max="8967" width="6.28515625" style="100" customWidth="1"/>
    <col min="8968" max="8968" width="33.42578125" style="100" customWidth="1"/>
    <col min="8969" max="8972" width="12.28515625" style="100" customWidth="1"/>
    <col min="8973" max="8976" width="0" style="100" hidden="1" customWidth="1"/>
    <col min="8977" max="9216" width="9.140625" style="100"/>
    <col min="9217" max="9217" width="6.28515625" style="100" customWidth="1"/>
    <col min="9218" max="9218" width="33.42578125" style="100" customWidth="1"/>
    <col min="9219" max="9222" width="11.7109375" style="100" customWidth="1"/>
    <col min="9223" max="9223" width="6.28515625" style="100" customWidth="1"/>
    <col min="9224" max="9224" width="33.42578125" style="100" customWidth="1"/>
    <col min="9225" max="9228" width="12.28515625" style="100" customWidth="1"/>
    <col min="9229" max="9232" width="0" style="100" hidden="1" customWidth="1"/>
    <col min="9233" max="9472" width="9.140625" style="100"/>
    <col min="9473" max="9473" width="6.28515625" style="100" customWidth="1"/>
    <col min="9474" max="9474" width="33.42578125" style="100" customWidth="1"/>
    <col min="9475" max="9478" width="11.7109375" style="100" customWidth="1"/>
    <col min="9479" max="9479" width="6.28515625" style="100" customWidth="1"/>
    <col min="9480" max="9480" width="33.42578125" style="100" customWidth="1"/>
    <col min="9481" max="9484" width="12.28515625" style="100" customWidth="1"/>
    <col min="9485" max="9488" width="0" style="100" hidden="1" customWidth="1"/>
    <col min="9489" max="9728" width="9.140625" style="100"/>
    <col min="9729" max="9729" width="6.28515625" style="100" customWidth="1"/>
    <col min="9730" max="9730" width="33.42578125" style="100" customWidth="1"/>
    <col min="9731" max="9734" width="11.7109375" style="100" customWidth="1"/>
    <col min="9735" max="9735" width="6.28515625" style="100" customWidth="1"/>
    <col min="9736" max="9736" width="33.42578125" style="100" customWidth="1"/>
    <col min="9737" max="9740" width="12.28515625" style="100" customWidth="1"/>
    <col min="9741" max="9744" width="0" style="100" hidden="1" customWidth="1"/>
    <col min="9745" max="9984" width="9.140625" style="100"/>
    <col min="9985" max="9985" width="6.28515625" style="100" customWidth="1"/>
    <col min="9986" max="9986" width="33.42578125" style="100" customWidth="1"/>
    <col min="9987" max="9990" width="11.7109375" style="100" customWidth="1"/>
    <col min="9991" max="9991" width="6.28515625" style="100" customWidth="1"/>
    <col min="9992" max="9992" width="33.42578125" style="100" customWidth="1"/>
    <col min="9993" max="9996" width="12.28515625" style="100" customWidth="1"/>
    <col min="9997" max="10000" width="0" style="100" hidden="1" customWidth="1"/>
    <col min="10001" max="10240" width="9.140625" style="100"/>
    <col min="10241" max="10241" width="6.28515625" style="100" customWidth="1"/>
    <col min="10242" max="10242" width="33.42578125" style="100" customWidth="1"/>
    <col min="10243" max="10246" width="11.7109375" style="100" customWidth="1"/>
    <col min="10247" max="10247" width="6.28515625" style="100" customWidth="1"/>
    <col min="10248" max="10248" width="33.42578125" style="100" customWidth="1"/>
    <col min="10249" max="10252" width="12.28515625" style="100" customWidth="1"/>
    <col min="10253" max="10256" width="0" style="100" hidden="1" customWidth="1"/>
    <col min="10257" max="10496" width="9.140625" style="100"/>
    <col min="10497" max="10497" width="6.28515625" style="100" customWidth="1"/>
    <col min="10498" max="10498" width="33.42578125" style="100" customWidth="1"/>
    <col min="10499" max="10502" width="11.7109375" style="100" customWidth="1"/>
    <col min="10503" max="10503" width="6.28515625" style="100" customWidth="1"/>
    <col min="10504" max="10504" width="33.42578125" style="100" customWidth="1"/>
    <col min="10505" max="10508" width="12.28515625" style="100" customWidth="1"/>
    <col min="10509" max="10512" width="0" style="100" hidden="1" customWidth="1"/>
    <col min="10513" max="10752" width="9.140625" style="100"/>
    <col min="10753" max="10753" width="6.28515625" style="100" customWidth="1"/>
    <col min="10754" max="10754" width="33.42578125" style="100" customWidth="1"/>
    <col min="10755" max="10758" width="11.7109375" style="100" customWidth="1"/>
    <col min="10759" max="10759" width="6.28515625" style="100" customWidth="1"/>
    <col min="10760" max="10760" width="33.42578125" style="100" customWidth="1"/>
    <col min="10761" max="10764" width="12.28515625" style="100" customWidth="1"/>
    <col min="10765" max="10768" width="0" style="100" hidden="1" customWidth="1"/>
    <col min="10769" max="11008" width="9.140625" style="100"/>
    <col min="11009" max="11009" width="6.28515625" style="100" customWidth="1"/>
    <col min="11010" max="11010" width="33.42578125" style="100" customWidth="1"/>
    <col min="11011" max="11014" width="11.7109375" style="100" customWidth="1"/>
    <col min="11015" max="11015" width="6.28515625" style="100" customWidth="1"/>
    <col min="11016" max="11016" width="33.42578125" style="100" customWidth="1"/>
    <col min="11017" max="11020" width="12.28515625" style="100" customWidth="1"/>
    <col min="11021" max="11024" width="0" style="100" hidden="1" customWidth="1"/>
    <col min="11025" max="11264" width="9.140625" style="100"/>
    <col min="11265" max="11265" width="6.28515625" style="100" customWidth="1"/>
    <col min="11266" max="11266" width="33.42578125" style="100" customWidth="1"/>
    <col min="11267" max="11270" width="11.7109375" style="100" customWidth="1"/>
    <col min="11271" max="11271" width="6.28515625" style="100" customWidth="1"/>
    <col min="11272" max="11272" width="33.42578125" style="100" customWidth="1"/>
    <col min="11273" max="11276" width="12.28515625" style="100" customWidth="1"/>
    <col min="11277" max="11280" width="0" style="100" hidden="1" customWidth="1"/>
    <col min="11281" max="11520" width="9.140625" style="100"/>
    <col min="11521" max="11521" width="6.28515625" style="100" customWidth="1"/>
    <col min="11522" max="11522" width="33.42578125" style="100" customWidth="1"/>
    <col min="11523" max="11526" width="11.7109375" style="100" customWidth="1"/>
    <col min="11527" max="11527" width="6.28515625" style="100" customWidth="1"/>
    <col min="11528" max="11528" width="33.42578125" style="100" customWidth="1"/>
    <col min="11529" max="11532" width="12.28515625" style="100" customWidth="1"/>
    <col min="11533" max="11536" width="0" style="100" hidden="1" customWidth="1"/>
    <col min="11537" max="11776" width="9.140625" style="100"/>
    <col min="11777" max="11777" width="6.28515625" style="100" customWidth="1"/>
    <col min="11778" max="11778" width="33.42578125" style="100" customWidth="1"/>
    <col min="11779" max="11782" width="11.7109375" style="100" customWidth="1"/>
    <col min="11783" max="11783" width="6.28515625" style="100" customWidth="1"/>
    <col min="11784" max="11784" width="33.42578125" style="100" customWidth="1"/>
    <col min="11785" max="11788" width="12.28515625" style="100" customWidth="1"/>
    <col min="11789" max="11792" width="0" style="100" hidden="1" customWidth="1"/>
    <col min="11793" max="12032" width="9.140625" style="100"/>
    <col min="12033" max="12033" width="6.28515625" style="100" customWidth="1"/>
    <col min="12034" max="12034" width="33.42578125" style="100" customWidth="1"/>
    <col min="12035" max="12038" width="11.7109375" style="100" customWidth="1"/>
    <col min="12039" max="12039" width="6.28515625" style="100" customWidth="1"/>
    <col min="12040" max="12040" width="33.42578125" style="100" customWidth="1"/>
    <col min="12041" max="12044" width="12.28515625" style="100" customWidth="1"/>
    <col min="12045" max="12048" width="0" style="100" hidden="1" customWidth="1"/>
    <col min="12049" max="12288" width="9.140625" style="100"/>
    <col min="12289" max="12289" width="6.28515625" style="100" customWidth="1"/>
    <col min="12290" max="12290" width="33.42578125" style="100" customWidth="1"/>
    <col min="12291" max="12294" width="11.7109375" style="100" customWidth="1"/>
    <col min="12295" max="12295" width="6.28515625" style="100" customWidth="1"/>
    <col min="12296" max="12296" width="33.42578125" style="100" customWidth="1"/>
    <col min="12297" max="12300" width="12.28515625" style="100" customWidth="1"/>
    <col min="12301" max="12304" width="0" style="100" hidden="1" customWidth="1"/>
    <col min="12305" max="12544" width="9.140625" style="100"/>
    <col min="12545" max="12545" width="6.28515625" style="100" customWidth="1"/>
    <col min="12546" max="12546" width="33.42578125" style="100" customWidth="1"/>
    <col min="12547" max="12550" width="11.7109375" style="100" customWidth="1"/>
    <col min="12551" max="12551" width="6.28515625" style="100" customWidth="1"/>
    <col min="12552" max="12552" width="33.42578125" style="100" customWidth="1"/>
    <col min="12553" max="12556" width="12.28515625" style="100" customWidth="1"/>
    <col min="12557" max="12560" width="0" style="100" hidden="1" customWidth="1"/>
    <col min="12561" max="12800" width="9.140625" style="100"/>
    <col min="12801" max="12801" width="6.28515625" style="100" customWidth="1"/>
    <col min="12802" max="12802" width="33.42578125" style="100" customWidth="1"/>
    <col min="12803" max="12806" width="11.7109375" style="100" customWidth="1"/>
    <col min="12807" max="12807" width="6.28515625" style="100" customWidth="1"/>
    <col min="12808" max="12808" width="33.42578125" style="100" customWidth="1"/>
    <col min="12809" max="12812" width="12.28515625" style="100" customWidth="1"/>
    <col min="12813" max="12816" width="0" style="100" hidden="1" customWidth="1"/>
    <col min="12817" max="13056" width="9.140625" style="100"/>
    <col min="13057" max="13057" width="6.28515625" style="100" customWidth="1"/>
    <col min="13058" max="13058" width="33.42578125" style="100" customWidth="1"/>
    <col min="13059" max="13062" width="11.7109375" style="100" customWidth="1"/>
    <col min="13063" max="13063" width="6.28515625" style="100" customWidth="1"/>
    <col min="13064" max="13064" width="33.42578125" style="100" customWidth="1"/>
    <col min="13065" max="13068" width="12.28515625" style="100" customWidth="1"/>
    <col min="13069" max="13072" width="0" style="100" hidden="1" customWidth="1"/>
    <col min="13073" max="13312" width="9.140625" style="100"/>
    <col min="13313" max="13313" width="6.28515625" style="100" customWidth="1"/>
    <col min="13314" max="13314" width="33.42578125" style="100" customWidth="1"/>
    <col min="13315" max="13318" width="11.7109375" style="100" customWidth="1"/>
    <col min="13319" max="13319" width="6.28515625" style="100" customWidth="1"/>
    <col min="13320" max="13320" width="33.42578125" style="100" customWidth="1"/>
    <col min="13321" max="13324" width="12.28515625" style="100" customWidth="1"/>
    <col min="13325" max="13328" width="0" style="100" hidden="1" customWidth="1"/>
    <col min="13329" max="13568" width="9.140625" style="100"/>
    <col min="13569" max="13569" width="6.28515625" style="100" customWidth="1"/>
    <col min="13570" max="13570" width="33.42578125" style="100" customWidth="1"/>
    <col min="13571" max="13574" width="11.7109375" style="100" customWidth="1"/>
    <col min="13575" max="13575" width="6.28515625" style="100" customWidth="1"/>
    <col min="13576" max="13576" width="33.42578125" style="100" customWidth="1"/>
    <col min="13577" max="13580" width="12.28515625" style="100" customWidth="1"/>
    <col min="13581" max="13584" width="0" style="100" hidden="1" customWidth="1"/>
    <col min="13585" max="13824" width="9.140625" style="100"/>
    <col min="13825" max="13825" width="6.28515625" style="100" customWidth="1"/>
    <col min="13826" max="13826" width="33.42578125" style="100" customWidth="1"/>
    <col min="13827" max="13830" width="11.7109375" style="100" customWidth="1"/>
    <col min="13831" max="13831" width="6.28515625" style="100" customWidth="1"/>
    <col min="13832" max="13832" width="33.42578125" style="100" customWidth="1"/>
    <col min="13833" max="13836" width="12.28515625" style="100" customWidth="1"/>
    <col min="13837" max="13840" width="0" style="100" hidden="1" customWidth="1"/>
    <col min="13841" max="14080" width="9.140625" style="100"/>
    <col min="14081" max="14081" width="6.28515625" style="100" customWidth="1"/>
    <col min="14082" max="14082" width="33.42578125" style="100" customWidth="1"/>
    <col min="14083" max="14086" width="11.7109375" style="100" customWidth="1"/>
    <col min="14087" max="14087" width="6.28515625" style="100" customWidth="1"/>
    <col min="14088" max="14088" width="33.42578125" style="100" customWidth="1"/>
    <col min="14089" max="14092" width="12.28515625" style="100" customWidth="1"/>
    <col min="14093" max="14096" width="0" style="100" hidden="1" customWidth="1"/>
    <col min="14097" max="14336" width="9.140625" style="100"/>
    <col min="14337" max="14337" width="6.28515625" style="100" customWidth="1"/>
    <col min="14338" max="14338" width="33.42578125" style="100" customWidth="1"/>
    <col min="14339" max="14342" width="11.7109375" style="100" customWidth="1"/>
    <col min="14343" max="14343" width="6.28515625" style="100" customWidth="1"/>
    <col min="14344" max="14344" width="33.42578125" style="100" customWidth="1"/>
    <col min="14345" max="14348" width="12.28515625" style="100" customWidth="1"/>
    <col min="14349" max="14352" width="0" style="100" hidden="1" customWidth="1"/>
    <col min="14353" max="14592" width="9.140625" style="100"/>
    <col min="14593" max="14593" width="6.28515625" style="100" customWidth="1"/>
    <col min="14594" max="14594" width="33.42578125" style="100" customWidth="1"/>
    <col min="14595" max="14598" width="11.7109375" style="100" customWidth="1"/>
    <col min="14599" max="14599" width="6.28515625" style="100" customWidth="1"/>
    <col min="14600" max="14600" width="33.42578125" style="100" customWidth="1"/>
    <col min="14601" max="14604" width="12.28515625" style="100" customWidth="1"/>
    <col min="14605" max="14608" width="0" style="100" hidden="1" customWidth="1"/>
    <col min="14609" max="14848" width="9.140625" style="100"/>
    <col min="14849" max="14849" width="6.28515625" style="100" customWidth="1"/>
    <col min="14850" max="14850" width="33.42578125" style="100" customWidth="1"/>
    <col min="14851" max="14854" width="11.7109375" style="100" customWidth="1"/>
    <col min="14855" max="14855" width="6.28515625" style="100" customWidth="1"/>
    <col min="14856" max="14856" width="33.42578125" style="100" customWidth="1"/>
    <col min="14857" max="14860" width="12.28515625" style="100" customWidth="1"/>
    <col min="14861" max="14864" width="0" style="100" hidden="1" customWidth="1"/>
    <col min="14865" max="15104" width="9.140625" style="100"/>
    <col min="15105" max="15105" width="6.28515625" style="100" customWidth="1"/>
    <col min="15106" max="15106" width="33.42578125" style="100" customWidth="1"/>
    <col min="15107" max="15110" width="11.7109375" style="100" customWidth="1"/>
    <col min="15111" max="15111" width="6.28515625" style="100" customWidth="1"/>
    <col min="15112" max="15112" width="33.42578125" style="100" customWidth="1"/>
    <col min="15113" max="15116" width="12.28515625" style="100" customWidth="1"/>
    <col min="15117" max="15120" width="0" style="100" hidden="1" customWidth="1"/>
    <col min="15121" max="15360" width="9.140625" style="100"/>
    <col min="15361" max="15361" width="6.28515625" style="100" customWidth="1"/>
    <col min="15362" max="15362" width="33.42578125" style="100" customWidth="1"/>
    <col min="15363" max="15366" width="11.7109375" style="100" customWidth="1"/>
    <col min="15367" max="15367" width="6.28515625" style="100" customWidth="1"/>
    <col min="15368" max="15368" width="33.42578125" style="100" customWidth="1"/>
    <col min="15369" max="15372" width="12.28515625" style="100" customWidth="1"/>
    <col min="15373" max="15376" width="0" style="100" hidden="1" customWidth="1"/>
    <col min="15377" max="15616" width="9.140625" style="100"/>
    <col min="15617" max="15617" width="6.28515625" style="100" customWidth="1"/>
    <col min="15618" max="15618" width="33.42578125" style="100" customWidth="1"/>
    <col min="15619" max="15622" width="11.7109375" style="100" customWidth="1"/>
    <col min="15623" max="15623" width="6.28515625" style="100" customWidth="1"/>
    <col min="15624" max="15624" width="33.42578125" style="100" customWidth="1"/>
    <col min="15625" max="15628" width="12.28515625" style="100" customWidth="1"/>
    <col min="15629" max="15632" width="0" style="100" hidden="1" customWidth="1"/>
    <col min="15633" max="15872" width="9.140625" style="100"/>
    <col min="15873" max="15873" width="6.28515625" style="100" customWidth="1"/>
    <col min="15874" max="15874" width="33.42578125" style="100" customWidth="1"/>
    <col min="15875" max="15878" width="11.7109375" style="100" customWidth="1"/>
    <col min="15879" max="15879" width="6.28515625" style="100" customWidth="1"/>
    <col min="15880" max="15880" width="33.42578125" style="100" customWidth="1"/>
    <col min="15881" max="15884" width="12.28515625" style="100" customWidth="1"/>
    <col min="15885" max="15888" width="0" style="100" hidden="1" customWidth="1"/>
    <col min="15889" max="16128" width="9.140625" style="100"/>
    <col min="16129" max="16129" width="6.28515625" style="100" customWidth="1"/>
    <col min="16130" max="16130" width="33.42578125" style="100" customWidth="1"/>
    <col min="16131" max="16134" width="11.7109375" style="100" customWidth="1"/>
    <col min="16135" max="16135" width="6.28515625" style="100" customWidth="1"/>
    <col min="16136" max="16136" width="33.42578125" style="100" customWidth="1"/>
    <col min="16137" max="16140" width="12.28515625" style="100" customWidth="1"/>
    <col min="16141" max="16144" width="0" style="100" hidden="1" customWidth="1"/>
    <col min="16145" max="16384" width="9.140625" style="100"/>
  </cols>
  <sheetData>
    <row r="1" spans="1:18" ht="15.75">
      <c r="A1" s="173" t="s">
        <v>0</v>
      </c>
      <c r="B1" s="156"/>
      <c r="C1" s="172"/>
      <c r="D1" s="156"/>
      <c r="E1" s="156"/>
      <c r="F1" s="112"/>
      <c r="G1" s="165"/>
      <c r="H1" s="781" t="s">
        <v>916</v>
      </c>
      <c r="I1" s="781"/>
      <c r="J1" s="781"/>
      <c r="K1" s="781"/>
      <c r="L1" s="781"/>
      <c r="M1" s="171"/>
      <c r="N1" s="112"/>
      <c r="O1" s="112"/>
      <c r="P1" s="111"/>
      <c r="Q1" s="111"/>
      <c r="R1" s="111"/>
    </row>
    <row r="2" spans="1:18" ht="18.75">
      <c r="A2" s="782" t="s">
        <v>915</v>
      </c>
      <c r="B2" s="782"/>
      <c r="C2" s="782"/>
      <c r="D2" s="782"/>
      <c r="E2" s="782"/>
      <c r="F2" s="782"/>
      <c r="G2" s="782"/>
      <c r="H2" s="782"/>
      <c r="I2" s="782"/>
      <c r="J2" s="782"/>
      <c r="K2" s="782"/>
      <c r="L2" s="782"/>
      <c r="M2" s="106"/>
      <c r="N2" s="112"/>
      <c r="O2" s="112"/>
      <c r="P2" s="111"/>
      <c r="Q2" s="111"/>
      <c r="R2" s="111"/>
    </row>
    <row r="3" spans="1:18" ht="16.5">
      <c r="A3" s="783" t="s">
        <v>914</v>
      </c>
      <c r="B3" s="783"/>
      <c r="C3" s="783"/>
      <c r="D3" s="783"/>
      <c r="E3" s="783"/>
      <c r="F3" s="783"/>
      <c r="G3" s="783"/>
      <c r="H3" s="783"/>
      <c r="I3" s="783"/>
      <c r="J3" s="783"/>
      <c r="K3" s="783"/>
      <c r="L3" s="783"/>
      <c r="M3" s="109"/>
      <c r="N3" s="112"/>
      <c r="O3" s="112"/>
      <c r="P3" s="111"/>
      <c r="Q3" s="111"/>
      <c r="R3" s="111"/>
    </row>
    <row r="4" spans="1:18" ht="16.5">
      <c r="A4" s="133"/>
      <c r="B4" s="167"/>
      <c r="C4" s="170">
        <f>C10+C11+C13+C14+C15+D16+C19+C22</f>
        <v>21486391</v>
      </c>
      <c r="D4" s="169">
        <f>C4-I4</f>
        <v>174997</v>
      </c>
      <c r="E4" s="168"/>
      <c r="F4" s="168"/>
      <c r="G4" s="165"/>
      <c r="H4" s="167"/>
      <c r="I4" s="166">
        <f>I10+I11+I12+I13+I15+I16+I17+I23</f>
        <v>21311394</v>
      </c>
      <c r="J4" s="165"/>
      <c r="K4" s="784" t="s">
        <v>2</v>
      </c>
      <c r="L4" s="784"/>
      <c r="M4" s="164"/>
      <c r="N4" s="112"/>
      <c r="O4" s="112"/>
      <c r="P4" s="111"/>
      <c r="Q4" s="111"/>
      <c r="R4" s="111"/>
    </row>
    <row r="5" spans="1:18" s="110" customFormat="1" ht="17.25" customHeight="1">
      <c r="A5" s="163"/>
      <c r="B5" s="785" t="s">
        <v>913</v>
      </c>
      <c r="C5" s="162" t="s">
        <v>911</v>
      </c>
      <c r="D5" s="161" t="s">
        <v>96</v>
      </c>
      <c r="E5" s="161" t="s">
        <v>96</v>
      </c>
      <c r="F5" s="161" t="s">
        <v>96</v>
      </c>
      <c r="G5" s="161"/>
      <c r="H5" s="785" t="s">
        <v>912</v>
      </c>
      <c r="I5" s="161" t="s">
        <v>911</v>
      </c>
      <c r="J5" s="161" t="s">
        <v>910</v>
      </c>
      <c r="K5" s="161" t="s">
        <v>910</v>
      </c>
      <c r="L5" s="161" t="s">
        <v>910</v>
      </c>
      <c r="M5" s="157"/>
      <c r="N5" s="156"/>
      <c r="O5" s="156"/>
      <c r="P5" s="155"/>
      <c r="Q5" s="155"/>
      <c r="R5" s="155"/>
    </row>
    <row r="6" spans="1:18" s="110" customFormat="1" ht="17.25" customHeight="1">
      <c r="A6" s="160"/>
      <c r="B6" s="785"/>
      <c r="C6" s="159" t="s">
        <v>909</v>
      </c>
      <c r="D6" s="158" t="s">
        <v>908</v>
      </c>
      <c r="E6" s="158" t="s">
        <v>907</v>
      </c>
      <c r="F6" s="158" t="s">
        <v>906</v>
      </c>
      <c r="G6" s="158"/>
      <c r="H6" s="785"/>
      <c r="I6" s="158" t="s">
        <v>909</v>
      </c>
      <c r="J6" s="158" t="s">
        <v>908</v>
      </c>
      <c r="K6" s="158" t="s">
        <v>907</v>
      </c>
      <c r="L6" s="158" t="s">
        <v>906</v>
      </c>
      <c r="M6" s="157"/>
      <c r="N6" s="156"/>
      <c r="O6" s="156"/>
      <c r="P6" s="155"/>
      <c r="Q6" s="155"/>
      <c r="R6" s="155"/>
    </row>
    <row r="7" spans="1:18" s="110" customFormat="1" ht="17.25" customHeight="1">
      <c r="A7" s="154"/>
      <c r="B7" s="151">
        <v>1</v>
      </c>
      <c r="C7" s="153">
        <v>2</v>
      </c>
      <c r="D7" s="151">
        <v>3</v>
      </c>
      <c r="E7" s="151">
        <v>4</v>
      </c>
      <c r="F7" s="151">
        <v>5</v>
      </c>
      <c r="G7" s="152" t="s">
        <v>905</v>
      </c>
      <c r="H7" s="151">
        <v>6</v>
      </c>
      <c r="I7" s="151">
        <v>7</v>
      </c>
      <c r="J7" s="151">
        <v>8</v>
      </c>
      <c r="K7" s="151">
        <v>9</v>
      </c>
      <c r="L7" s="151">
        <v>10</v>
      </c>
      <c r="M7" s="150"/>
      <c r="N7" s="112"/>
      <c r="O7" s="112"/>
      <c r="P7" s="111"/>
      <c r="Q7" s="111"/>
      <c r="R7" s="111"/>
    </row>
    <row r="8" spans="1:18" s="110" customFormat="1" ht="20.25" customHeight="1">
      <c r="A8" s="149"/>
      <c r="B8" s="148" t="s">
        <v>904</v>
      </c>
      <c r="C8" s="147">
        <f>C9+C22</f>
        <v>33375296</v>
      </c>
      <c r="D8" s="146">
        <f>D9+D22</f>
        <v>18952690</v>
      </c>
      <c r="E8" s="146">
        <f>E9+E22</f>
        <v>12331032</v>
      </c>
      <c r="F8" s="146">
        <f>F9+F22</f>
        <v>2091574</v>
      </c>
      <c r="G8" s="145"/>
      <c r="H8" s="144" t="s">
        <v>903</v>
      </c>
      <c r="I8" s="143">
        <f>I9+I22</f>
        <v>33200299</v>
      </c>
      <c r="J8" s="143">
        <f>J9+J22</f>
        <v>18830517</v>
      </c>
      <c r="K8" s="143">
        <f>K9+K22</f>
        <v>12289235</v>
      </c>
      <c r="L8" s="143">
        <f>L9+L22</f>
        <v>2080547</v>
      </c>
      <c r="M8" s="141">
        <f>N8+O8+P8</f>
        <v>26279846471230</v>
      </c>
      <c r="N8" s="140">
        <v>15058537761722</v>
      </c>
      <c r="O8" s="140">
        <v>9577009261834</v>
      </c>
      <c r="P8" s="139">
        <v>1644299447674</v>
      </c>
      <c r="Q8" s="111"/>
      <c r="R8" s="111"/>
    </row>
    <row r="9" spans="1:18" s="110" customFormat="1" ht="20.25" customHeight="1">
      <c r="A9" s="128" t="s">
        <v>12</v>
      </c>
      <c r="B9" s="127" t="s">
        <v>902</v>
      </c>
      <c r="C9" s="142">
        <f>C10+C11+C12+C13+C14+C15+C16+C19</f>
        <v>33369231</v>
      </c>
      <c r="D9" s="125">
        <f>D10+D11+D12+D13+D14+D15+D16+D19</f>
        <v>18946625</v>
      </c>
      <c r="E9" s="125">
        <f>E10+E11+E12+E13+E14+E15+E16+E19</f>
        <v>12331032</v>
      </c>
      <c r="F9" s="125">
        <f>F10+F11+F12+F13+F14+F15+F16+F19</f>
        <v>2091574</v>
      </c>
      <c r="G9" s="124" t="s">
        <v>12</v>
      </c>
      <c r="H9" s="123" t="s">
        <v>901</v>
      </c>
      <c r="I9" s="122">
        <f>I10+I11+I12+I13+I14+I15+I16+I17</f>
        <v>33189892</v>
      </c>
      <c r="J9" s="122">
        <f>J10+J11+J12+J13+J14+J15+J16+J17</f>
        <v>18820110</v>
      </c>
      <c r="K9" s="122">
        <f>K10+K11+K12+K13+K14+K15+K16+K17</f>
        <v>12289235</v>
      </c>
      <c r="L9" s="122">
        <f>L10+L11+L12+L13+L14+L15+L16+L17</f>
        <v>2080547</v>
      </c>
      <c r="M9" s="141">
        <f>N9+O9+P9</f>
        <v>25822497701273</v>
      </c>
      <c r="N9" s="140">
        <v>14613629068648</v>
      </c>
      <c r="O9" s="140">
        <v>9567882367749</v>
      </c>
      <c r="P9" s="139">
        <v>1640986264876</v>
      </c>
      <c r="Q9" s="111"/>
      <c r="R9" s="111"/>
    </row>
    <row r="10" spans="1:18" s="110" customFormat="1" ht="20.25" customHeight="1">
      <c r="A10" s="120">
        <v>1</v>
      </c>
      <c r="B10" s="131" t="s">
        <v>900</v>
      </c>
      <c r="C10" s="137">
        <f>D10+E10+F10</f>
        <v>2384124</v>
      </c>
      <c r="D10" s="135">
        <f>1596564</f>
        <v>1596564</v>
      </c>
      <c r="E10" s="135">
        <v>754064</v>
      </c>
      <c r="F10" s="135">
        <v>33496</v>
      </c>
      <c r="G10" s="130">
        <v>1</v>
      </c>
      <c r="H10" s="129" t="s">
        <v>151</v>
      </c>
      <c r="I10" s="121">
        <f t="shared" ref="I10:I17" si="0">J10+K10+L10</f>
        <v>3755112</v>
      </c>
      <c r="J10" s="121">
        <f>'62 TT 342'!F11</f>
        <v>1986850</v>
      </c>
      <c r="K10" s="121">
        <f>'62 TT 342'!G11</f>
        <v>1618965</v>
      </c>
      <c r="L10" s="121">
        <f>'62 TT 342'!H11</f>
        <v>149297</v>
      </c>
      <c r="M10" s="134">
        <f>M8-M9</f>
        <v>457348769957</v>
      </c>
      <c r="N10" s="138">
        <f>N8-N9</f>
        <v>444908693074</v>
      </c>
      <c r="O10" s="138">
        <f>O8-O9</f>
        <v>9126894085</v>
      </c>
      <c r="P10" s="138">
        <f>P8-P9</f>
        <v>3313182798</v>
      </c>
      <c r="Q10" s="111"/>
      <c r="R10" s="245">
        <f>E10+E11+F10+F11</f>
        <v>1217731</v>
      </c>
    </row>
    <row r="11" spans="1:18" s="110" customFormat="1" ht="20.25" customHeight="1">
      <c r="A11" s="120">
        <v>2</v>
      </c>
      <c r="B11" s="131" t="s">
        <v>899</v>
      </c>
      <c r="C11" s="137">
        <f>D11+E11+F11</f>
        <v>968554</v>
      </c>
      <c r="D11" s="135">
        <v>538383</v>
      </c>
      <c r="E11" s="135">
        <v>398633</v>
      </c>
      <c r="F11" s="135">
        <v>31538</v>
      </c>
      <c r="G11" s="130">
        <v>2</v>
      </c>
      <c r="H11" s="129" t="s">
        <v>898</v>
      </c>
      <c r="I11" s="121">
        <f t="shared" si="0"/>
        <v>2580</v>
      </c>
      <c r="J11" s="121">
        <f>'62 TT 342'!F28</f>
        <v>2580</v>
      </c>
      <c r="K11" s="121"/>
      <c r="L11" s="121"/>
      <c r="M11" s="134"/>
      <c r="N11" s="112"/>
      <c r="O11" s="112"/>
      <c r="P11" s="111"/>
      <c r="Q11" s="111"/>
      <c r="R11" s="111"/>
    </row>
    <row r="12" spans="1:18" s="110" customFormat="1" ht="20.25" customHeight="1">
      <c r="A12" s="120">
        <v>3</v>
      </c>
      <c r="B12" s="131" t="s">
        <v>27</v>
      </c>
      <c r="C12" s="135"/>
      <c r="D12" s="121"/>
      <c r="E12" s="121"/>
      <c r="F12" s="121"/>
      <c r="G12" s="130">
        <v>3</v>
      </c>
      <c r="H12" s="129" t="s">
        <v>39</v>
      </c>
      <c r="I12" s="121">
        <f t="shared" si="0"/>
        <v>10582793</v>
      </c>
      <c r="J12" s="121">
        <f>'62 TT 342'!F29</f>
        <v>2236998</v>
      </c>
      <c r="K12" s="121">
        <f>'62 TT 342'!G29</f>
        <v>6787078</v>
      </c>
      <c r="L12" s="121">
        <f>'62 TT 342'!H29</f>
        <v>1558717</v>
      </c>
      <c r="M12" s="113"/>
      <c r="N12" s="112"/>
      <c r="O12" s="112"/>
      <c r="P12" s="111"/>
      <c r="Q12" s="111"/>
      <c r="R12" s="111"/>
    </row>
    <row r="13" spans="1:18" s="110" customFormat="1" ht="20.25" customHeight="1">
      <c r="A13" s="120">
        <v>4</v>
      </c>
      <c r="B13" s="131" t="s">
        <v>897</v>
      </c>
      <c r="C13" s="135">
        <f t="shared" ref="C13:C19" si="1">D13+E13+F13</f>
        <v>99781</v>
      </c>
      <c r="D13" s="136">
        <v>87597</v>
      </c>
      <c r="E13" s="136">
        <v>8871</v>
      </c>
      <c r="F13" s="136">
        <v>3313</v>
      </c>
      <c r="G13" s="130">
        <v>4</v>
      </c>
      <c r="H13" s="129" t="s">
        <v>166</v>
      </c>
      <c r="I13" s="121">
        <f t="shared" si="0"/>
        <v>1400</v>
      </c>
      <c r="J13" s="121">
        <v>1400</v>
      </c>
      <c r="K13" s="121"/>
      <c r="L13" s="121"/>
      <c r="M13" s="134"/>
      <c r="N13" s="112"/>
      <c r="O13" s="112"/>
      <c r="P13" s="111"/>
      <c r="Q13" s="111"/>
      <c r="R13" s="111"/>
    </row>
    <row r="14" spans="1:18" s="110" customFormat="1" ht="20.25" customHeight="1">
      <c r="A14" s="120">
        <v>5</v>
      </c>
      <c r="B14" s="131" t="s">
        <v>896</v>
      </c>
      <c r="C14" s="135">
        <f t="shared" si="1"/>
        <v>4041130</v>
      </c>
      <c r="D14" s="121">
        <v>2839175</v>
      </c>
      <c r="E14" s="121">
        <v>954591</v>
      </c>
      <c r="F14" s="121">
        <v>247364</v>
      </c>
      <c r="G14" s="130">
        <v>5</v>
      </c>
      <c r="H14" s="129" t="s">
        <v>84</v>
      </c>
      <c r="I14" s="121">
        <f t="shared" si="0"/>
        <v>11888905</v>
      </c>
      <c r="J14" s="121">
        <f>'62 TT 342'!F49</f>
        <v>10113042</v>
      </c>
      <c r="K14" s="121">
        <f>'62 TT 342'!G49</f>
        <v>1775863</v>
      </c>
      <c r="L14" s="121"/>
      <c r="M14" s="113"/>
      <c r="N14" s="112"/>
      <c r="O14" s="112"/>
      <c r="P14" s="111"/>
      <c r="Q14" s="111"/>
      <c r="R14" s="111"/>
    </row>
    <row r="15" spans="1:18" s="110" customFormat="1" ht="20.25" customHeight="1">
      <c r="A15" s="120">
        <v>6</v>
      </c>
      <c r="B15" s="131" t="s">
        <v>33</v>
      </c>
      <c r="C15" s="135">
        <f t="shared" si="1"/>
        <v>2628</v>
      </c>
      <c r="D15" s="121">
        <v>1446</v>
      </c>
      <c r="E15" s="121">
        <v>1182</v>
      </c>
      <c r="F15" s="121"/>
      <c r="G15" s="130">
        <v>6</v>
      </c>
      <c r="H15" s="129" t="s">
        <v>50</v>
      </c>
      <c r="I15" s="121">
        <f t="shared" si="0"/>
        <v>6663012</v>
      </c>
      <c r="J15" s="121">
        <f>'62 TT 342'!F46</f>
        <v>4460383</v>
      </c>
      <c r="K15" s="121">
        <f>'62 TT 342'!G46</f>
        <v>1930745</v>
      </c>
      <c r="L15" s="121">
        <f>'62 TT 342'!H46</f>
        <v>271884</v>
      </c>
      <c r="M15" s="134"/>
      <c r="N15" s="112"/>
      <c r="O15" s="112"/>
      <c r="P15" s="111"/>
      <c r="Q15" s="111"/>
      <c r="R15" s="111"/>
    </row>
    <row r="16" spans="1:18" s="110" customFormat="1" ht="20.25" customHeight="1">
      <c r="A16" s="120">
        <v>7</v>
      </c>
      <c r="B16" s="131" t="s">
        <v>23</v>
      </c>
      <c r="C16" s="135">
        <f t="shared" si="1"/>
        <v>25596963</v>
      </c>
      <c r="D16" s="121">
        <f>SUM(D17:D18)</f>
        <v>13708058</v>
      </c>
      <c r="E16" s="121">
        <f>SUM(E17:E18)</f>
        <v>10113042</v>
      </c>
      <c r="F16" s="121">
        <f>SUM(F17:F18)</f>
        <v>1775863</v>
      </c>
      <c r="G16" s="130">
        <v>7</v>
      </c>
      <c r="H16" s="129" t="s">
        <v>449</v>
      </c>
      <c r="I16" s="121">
        <f t="shared" si="0"/>
        <v>293462</v>
      </c>
      <c r="J16" s="121">
        <f>'62 TT 342'!F54</f>
        <v>17411</v>
      </c>
      <c r="K16" s="121">
        <f>'62 TT 342'!G54</f>
        <v>175402</v>
      </c>
      <c r="L16" s="121">
        <f>'62 TT 342'!H54</f>
        <v>100649</v>
      </c>
      <c r="M16" s="113"/>
      <c r="N16" s="112"/>
      <c r="O16" s="112"/>
      <c r="P16" s="111"/>
      <c r="Q16" s="111"/>
      <c r="R16" s="111"/>
    </row>
    <row r="17" spans="1:16" s="110" customFormat="1" ht="20.25" customHeight="1">
      <c r="A17" s="120"/>
      <c r="B17" s="131" t="s">
        <v>895</v>
      </c>
      <c r="C17" s="135">
        <f t="shared" si="1"/>
        <v>16473581</v>
      </c>
      <c r="D17" s="121">
        <v>8999753</v>
      </c>
      <c r="E17" s="121">
        <v>6457525</v>
      </c>
      <c r="F17" s="121">
        <v>1016303</v>
      </c>
      <c r="G17" s="130">
        <v>8</v>
      </c>
      <c r="H17" s="129" t="s">
        <v>44</v>
      </c>
      <c r="I17" s="121">
        <f t="shared" si="0"/>
        <v>2628</v>
      </c>
      <c r="J17" s="121">
        <f>'62 TT 342'!F44</f>
        <v>1446</v>
      </c>
      <c r="K17" s="121">
        <f>'62 TT 342'!G44</f>
        <v>1182</v>
      </c>
      <c r="L17" s="121"/>
      <c r="M17" s="113"/>
      <c r="N17" s="112"/>
      <c r="O17" s="112"/>
      <c r="P17" s="111"/>
    </row>
    <row r="18" spans="1:16" s="110" customFormat="1" ht="20.25" customHeight="1">
      <c r="A18" s="120"/>
      <c r="B18" s="131" t="s">
        <v>894</v>
      </c>
      <c r="C18" s="135">
        <f t="shared" si="1"/>
        <v>9123382</v>
      </c>
      <c r="D18" s="121">
        <v>4708305</v>
      </c>
      <c r="E18" s="121">
        <v>3655517</v>
      </c>
      <c r="F18" s="121">
        <v>759560</v>
      </c>
      <c r="G18" s="130"/>
      <c r="H18" s="129"/>
      <c r="I18" s="121"/>
      <c r="J18" s="121"/>
      <c r="K18" s="121"/>
      <c r="L18" s="121"/>
      <c r="M18" s="134"/>
      <c r="N18" s="112"/>
      <c r="O18" s="112"/>
      <c r="P18" s="111"/>
    </row>
    <row r="19" spans="1:16" s="110" customFormat="1" ht="20.25" customHeight="1">
      <c r="A19" s="120">
        <v>8</v>
      </c>
      <c r="B19" s="131" t="s">
        <v>35</v>
      </c>
      <c r="C19" s="135">
        <f t="shared" si="1"/>
        <v>276051</v>
      </c>
      <c r="D19" s="121">
        <v>175402</v>
      </c>
      <c r="E19" s="121">
        <v>100649</v>
      </c>
      <c r="F19" s="121"/>
      <c r="G19" s="130"/>
      <c r="H19" s="129"/>
      <c r="I19" s="121"/>
      <c r="J19" s="121"/>
      <c r="K19" s="121"/>
      <c r="L19" s="121"/>
      <c r="M19" s="134"/>
      <c r="N19" s="112"/>
      <c r="O19" s="112"/>
      <c r="P19" s="111"/>
    </row>
    <row r="20" spans="1:16" s="110" customFormat="1" ht="20.25" customHeight="1">
      <c r="A20" s="120" t="s">
        <v>892</v>
      </c>
      <c r="B20" s="131" t="s">
        <v>893</v>
      </c>
      <c r="C20" s="121">
        <f>C8-I8</f>
        <v>174997</v>
      </c>
      <c r="D20" s="121">
        <f>D8-J8</f>
        <v>122173</v>
      </c>
      <c r="E20" s="121">
        <f>E8-K8</f>
        <v>41797</v>
      </c>
      <c r="F20" s="121">
        <f>F8-L8</f>
        <v>11027</v>
      </c>
      <c r="G20" s="130"/>
      <c r="H20" s="129"/>
      <c r="I20" s="121"/>
      <c r="J20" s="121"/>
      <c r="K20" s="121"/>
      <c r="L20" s="121"/>
      <c r="M20" s="113"/>
      <c r="N20" s="133"/>
      <c r="O20" s="133"/>
      <c r="P20" s="132"/>
    </row>
    <row r="21" spans="1:16" s="110" customFormat="1" ht="20.25" customHeight="1">
      <c r="A21" s="120" t="s">
        <v>892</v>
      </c>
      <c r="B21" s="131" t="s">
        <v>891</v>
      </c>
      <c r="C21" s="121"/>
      <c r="D21" s="121"/>
      <c r="E21" s="121"/>
      <c r="F21" s="121"/>
      <c r="G21" s="130"/>
      <c r="H21" s="129"/>
      <c r="I21" s="121"/>
      <c r="J21" s="121"/>
      <c r="K21" s="121"/>
      <c r="L21" s="121"/>
      <c r="M21" s="113"/>
      <c r="N21" s="112"/>
      <c r="O21" s="112"/>
      <c r="P21" s="111"/>
    </row>
    <row r="22" spans="1:16" s="110" customFormat="1" ht="33.75" customHeight="1">
      <c r="A22" s="128" t="s">
        <v>13</v>
      </c>
      <c r="B22" s="127" t="s">
        <v>890</v>
      </c>
      <c r="C22" s="125">
        <f>D22</f>
        <v>6065</v>
      </c>
      <c r="D22" s="126">
        <f>SUM(D23:D23)</f>
        <v>6065</v>
      </c>
      <c r="E22" s="125"/>
      <c r="F22" s="125"/>
      <c r="G22" s="124" t="s">
        <v>13</v>
      </c>
      <c r="H22" s="123" t="s">
        <v>889</v>
      </c>
      <c r="I22" s="122">
        <f>J22</f>
        <v>10407</v>
      </c>
      <c r="J22" s="122">
        <f>J23</f>
        <v>10407</v>
      </c>
      <c r="K22" s="121"/>
      <c r="L22" s="121"/>
      <c r="M22" s="113"/>
      <c r="N22" s="112"/>
      <c r="O22" s="112"/>
      <c r="P22" s="111"/>
    </row>
    <row r="23" spans="1:16" s="110" customFormat="1" ht="33.75" customHeight="1">
      <c r="A23" s="120">
        <v>1</v>
      </c>
      <c r="B23" s="119" t="s">
        <v>888</v>
      </c>
      <c r="C23" s="118">
        <f>D23</f>
        <v>6065</v>
      </c>
      <c r="D23" s="118">
        <v>6065</v>
      </c>
      <c r="E23" s="117"/>
      <c r="F23" s="117"/>
      <c r="G23" s="116">
        <v>1</v>
      </c>
      <c r="H23" s="115" t="s">
        <v>887</v>
      </c>
      <c r="I23" s="114">
        <f>J23</f>
        <v>10407</v>
      </c>
      <c r="J23" s="114">
        <f>'62 TT 342'!F48</f>
        <v>10407</v>
      </c>
      <c r="K23" s="114"/>
      <c r="L23" s="114"/>
      <c r="M23" s="113"/>
      <c r="N23" s="112"/>
      <c r="O23" s="112"/>
      <c r="P23" s="111"/>
    </row>
    <row r="24" spans="1:16" ht="15.75" hidden="1">
      <c r="A24" s="786" t="s">
        <v>886</v>
      </c>
      <c r="B24" s="786"/>
      <c r="C24" s="786"/>
      <c r="D24" s="786" t="s">
        <v>885</v>
      </c>
      <c r="E24" s="786"/>
      <c r="F24" s="786"/>
      <c r="G24" s="786"/>
      <c r="H24" s="786"/>
      <c r="I24" s="786" t="s">
        <v>884</v>
      </c>
      <c r="J24" s="786"/>
      <c r="K24" s="786"/>
      <c r="L24" s="786"/>
      <c r="M24" s="109"/>
    </row>
    <row r="25" spans="1:16" ht="16.5" hidden="1">
      <c r="A25" s="787" t="s">
        <v>883</v>
      </c>
      <c r="B25" s="787"/>
      <c r="C25" s="787"/>
      <c r="D25" s="787" t="s">
        <v>882</v>
      </c>
      <c r="E25" s="787"/>
      <c r="F25" s="787"/>
      <c r="G25" s="787"/>
      <c r="H25" s="787"/>
      <c r="I25" s="787" t="s">
        <v>881</v>
      </c>
      <c r="J25" s="787"/>
      <c r="K25" s="787"/>
      <c r="L25" s="787"/>
      <c r="M25" s="103"/>
    </row>
    <row r="26" spans="1:16" ht="16.5" hidden="1">
      <c r="A26" s="102"/>
      <c r="B26" s="102"/>
      <c r="C26" s="102"/>
      <c r="D26" s="102"/>
      <c r="E26" s="102"/>
      <c r="F26" s="102"/>
      <c r="G26" s="103"/>
      <c r="H26" s="102"/>
      <c r="I26" s="787" t="s">
        <v>880</v>
      </c>
      <c r="J26" s="787"/>
      <c r="K26" s="787"/>
      <c r="L26" s="787"/>
      <c r="M26" s="103"/>
    </row>
    <row r="27" spans="1:16" ht="16.5" hidden="1">
      <c r="A27" s="102"/>
      <c r="B27" s="102"/>
      <c r="C27" s="102"/>
      <c r="D27" s="102"/>
      <c r="E27" s="102"/>
      <c r="F27" s="102"/>
      <c r="G27" s="103"/>
      <c r="H27" s="102"/>
      <c r="I27" s="787" t="s">
        <v>879</v>
      </c>
      <c r="J27" s="787"/>
      <c r="K27" s="787"/>
      <c r="L27" s="787"/>
      <c r="M27" s="103"/>
    </row>
    <row r="28" spans="1:16" ht="16.5" hidden="1">
      <c r="A28" s="102"/>
      <c r="B28" s="102"/>
      <c r="C28" s="102"/>
      <c r="D28" s="102"/>
      <c r="E28" s="102"/>
      <c r="F28" s="102"/>
      <c r="G28" s="103"/>
      <c r="H28" s="102"/>
      <c r="I28" s="102"/>
      <c r="J28" s="102"/>
      <c r="K28" s="102"/>
      <c r="L28" s="102"/>
      <c r="M28" s="102"/>
    </row>
    <row r="29" spans="1:16" ht="16.5" hidden="1">
      <c r="A29" s="102"/>
      <c r="B29" s="102"/>
      <c r="C29" s="102"/>
      <c r="D29" s="102"/>
      <c r="E29" s="102"/>
      <c r="F29" s="102"/>
      <c r="G29" s="103"/>
      <c r="H29" s="102"/>
      <c r="I29" s="102"/>
      <c r="J29" s="102"/>
      <c r="K29" s="102"/>
      <c r="L29" s="102"/>
      <c r="M29" s="102"/>
    </row>
    <row r="30" spans="1:16" ht="16.5" hidden="1">
      <c r="A30" s="102"/>
      <c r="B30" s="102"/>
      <c r="C30" s="102"/>
      <c r="D30" s="102"/>
      <c r="E30" s="102"/>
      <c r="F30" s="102"/>
      <c r="G30" s="103"/>
      <c r="H30" s="102"/>
      <c r="I30" s="102"/>
      <c r="J30" s="102"/>
      <c r="K30" s="102"/>
      <c r="L30" s="102"/>
      <c r="M30" s="102"/>
    </row>
    <row r="31" spans="1:16" ht="16.5" hidden="1">
      <c r="A31" s="102"/>
      <c r="B31" s="102"/>
      <c r="C31" s="102"/>
      <c r="D31" s="102"/>
      <c r="E31" s="102"/>
      <c r="F31" s="102"/>
      <c r="G31" s="103"/>
      <c r="H31" s="102"/>
      <c r="I31" s="102"/>
      <c r="J31" s="102"/>
      <c r="K31" s="102"/>
      <c r="L31" s="102"/>
      <c r="M31" s="102"/>
    </row>
    <row r="32" spans="1:16" ht="16.5" hidden="1">
      <c r="A32" s="102"/>
      <c r="B32" s="102"/>
      <c r="C32" s="102"/>
      <c r="D32" s="787" t="s">
        <v>878</v>
      </c>
      <c r="E32" s="787"/>
      <c r="F32" s="787"/>
      <c r="G32" s="787"/>
      <c r="H32" s="787"/>
      <c r="I32" s="787" t="s">
        <v>877</v>
      </c>
      <c r="J32" s="787"/>
      <c r="K32" s="787"/>
      <c r="L32" s="787"/>
      <c r="M32" s="103"/>
    </row>
    <row r="33" spans="1:12">
      <c r="D33" s="108"/>
    </row>
    <row r="34" spans="1:12" s="107" customFormat="1" ht="16.5">
      <c r="A34" s="783"/>
      <c r="B34" s="783"/>
      <c r="C34" s="783"/>
      <c r="D34" s="783"/>
      <c r="E34" s="783"/>
      <c r="F34" s="783"/>
      <c r="G34" s="783"/>
      <c r="H34" s="783"/>
      <c r="I34" s="783"/>
      <c r="J34" s="783"/>
      <c r="K34" s="783"/>
      <c r="L34" s="783"/>
    </row>
    <row r="35" spans="1:12" s="107" customFormat="1" ht="16.5">
      <c r="A35" s="787"/>
      <c r="B35" s="787"/>
      <c r="C35" s="787"/>
      <c r="D35" s="787"/>
      <c r="E35" s="787"/>
      <c r="F35" s="787"/>
      <c r="G35" s="787"/>
      <c r="H35" s="787"/>
      <c r="I35" s="787"/>
      <c r="J35" s="787"/>
      <c r="K35" s="787"/>
      <c r="L35" s="787"/>
    </row>
    <row r="36" spans="1:12" s="107" customFormat="1" ht="16.5">
      <c r="A36" s="102"/>
      <c r="B36" s="102"/>
      <c r="C36" s="102"/>
      <c r="D36" s="102"/>
      <c r="E36" s="102"/>
      <c r="F36" s="102"/>
      <c r="G36" s="103"/>
      <c r="H36" s="102"/>
      <c r="I36" s="787"/>
      <c r="J36" s="787"/>
      <c r="K36" s="787"/>
      <c r="L36" s="787"/>
    </row>
    <row r="37" spans="1:12" s="107" customFormat="1" ht="16.5">
      <c r="A37" s="102"/>
      <c r="B37" s="102"/>
      <c r="C37" s="102"/>
      <c r="D37" s="102"/>
      <c r="E37" s="102"/>
      <c r="F37" s="102"/>
      <c r="G37" s="103"/>
      <c r="H37" s="102"/>
      <c r="I37" s="787"/>
      <c r="J37" s="787"/>
      <c r="K37" s="787"/>
      <c r="L37" s="787"/>
    </row>
    <row r="38" spans="1:12" ht="16.5">
      <c r="A38" s="102"/>
      <c r="B38" s="102"/>
      <c r="C38" s="102"/>
      <c r="D38" s="102"/>
      <c r="E38" s="102"/>
      <c r="F38" s="102"/>
      <c r="G38" s="103"/>
      <c r="H38" s="102"/>
      <c r="I38" s="102"/>
      <c r="J38" s="102"/>
      <c r="K38" s="102"/>
      <c r="L38" s="102"/>
    </row>
    <row r="39" spans="1:12" ht="16.5">
      <c r="A39" s="102"/>
      <c r="B39" s="102"/>
      <c r="C39" s="102"/>
      <c r="D39" s="102"/>
      <c r="E39" s="102"/>
      <c r="F39" s="102"/>
      <c r="G39" s="103"/>
      <c r="H39" s="102"/>
      <c r="I39" s="102"/>
      <c r="J39" s="102"/>
      <c r="K39" s="102"/>
      <c r="L39" s="102"/>
    </row>
    <row r="40" spans="1:12" ht="16.5">
      <c r="A40" s="102"/>
      <c r="B40" s="102"/>
      <c r="C40" s="102"/>
      <c r="D40" s="102"/>
      <c r="E40" s="102"/>
      <c r="F40" s="102"/>
      <c r="G40" s="103"/>
      <c r="H40" s="102"/>
      <c r="I40" s="102"/>
      <c r="J40" s="102"/>
      <c r="K40" s="102"/>
      <c r="L40" s="102"/>
    </row>
    <row r="41" spans="1:12" ht="16.5">
      <c r="A41" s="102"/>
      <c r="B41" s="102"/>
      <c r="C41" s="102"/>
      <c r="D41" s="102"/>
      <c r="E41" s="102"/>
      <c r="F41" s="102"/>
      <c r="G41" s="103"/>
      <c r="H41" s="102"/>
      <c r="I41" s="102"/>
      <c r="J41" s="102"/>
      <c r="K41" s="102"/>
      <c r="L41" s="102"/>
    </row>
    <row r="42" spans="1:12" s="104" customFormat="1" ht="18.75">
      <c r="A42" s="105"/>
      <c r="B42" s="106"/>
      <c r="C42" s="105"/>
      <c r="D42" s="782"/>
      <c r="E42" s="782"/>
      <c r="F42" s="782"/>
      <c r="G42" s="782"/>
      <c r="H42" s="782"/>
      <c r="I42" s="782"/>
      <c r="J42" s="782"/>
      <c r="K42" s="782"/>
      <c r="L42" s="782"/>
    </row>
  </sheetData>
  <mergeCells count="26">
    <mergeCell ref="A35:C35"/>
    <mergeCell ref="D35:H35"/>
    <mergeCell ref="I35:L35"/>
    <mergeCell ref="I36:L36"/>
    <mergeCell ref="I37:L37"/>
    <mergeCell ref="D42:H42"/>
    <mergeCell ref="I42:L42"/>
    <mergeCell ref="I26:L26"/>
    <mergeCell ref="I27:L27"/>
    <mergeCell ref="D32:H32"/>
    <mergeCell ref="I32:L32"/>
    <mergeCell ref="A34:C34"/>
    <mergeCell ref="D34:H34"/>
    <mergeCell ref="I34:L34"/>
    <mergeCell ref="A24:C24"/>
    <mergeCell ref="D24:H24"/>
    <mergeCell ref="I24:L24"/>
    <mergeCell ref="A25:C25"/>
    <mergeCell ref="D25:H25"/>
    <mergeCell ref="I25:L25"/>
    <mergeCell ref="H1:L1"/>
    <mergeCell ref="A2:L2"/>
    <mergeCell ref="A3:L3"/>
    <mergeCell ref="K4:L4"/>
    <mergeCell ref="B5:B6"/>
    <mergeCell ref="H5:H6"/>
  </mergeCells>
  <printOptions horizontalCentered="1"/>
  <pageMargins left="0.59055118110236227" right="0.19685039370078741" top="0.39370078740157483" bottom="0.19685039370078741" header="0.31496062992125984" footer="0.11811023622047245"/>
  <pageSetup paperSize="9" scale="70" orientation="landscape"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49"/>
  <sheetViews>
    <sheetView view="pageBreakPreview" zoomScale="90" zoomScaleNormal="100" zoomScaleSheetLayoutView="90" workbookViewId="0">
      <pane xSplit="2" ySplit="9" topLeftCell="C10" activePane="bottomRight" state="frozen"/>
      <selection pane="topRight" activeCell="C1" sqref="C1"/>
      <selection pane="bottomLeft" activeCell="A10" sqref="A10"/>
      <selection pane="bottomRight" activeCell="B16" sqref="B16"/>
    </sheetView>
  </sheetViews>
  <sheetFormatPr defaultRowHeight="15"/>
  <cols>
    <col min="1" max="1" width="7.42578125" style="352" customWidth="1"/>
    <col min="2" max="2" width="45.85546875" style="352" customWidth="1"/>
    <col min="3" max="5" width="18.140625" style="352" customWidth="1"/>
    <col min="6" max="6" width="12.7109375" style="351" bestFit="1" customWidth="1"/>
    <col min="7" max="7" width="11.28515625" style="351" bestFit="1" customWidth="1"/>
    <col min="8" max="256" width="9.140625" style="352"/>
    <col min="257" max="257" width="5.85546875" style="352" customWidth="1"/>
    <col min="258" max="258" width="40.5703125" style="352" customWidth="1"/>
    <col min="259" max="260" width="16.7109375" style="352" customWidth="1"/>
    <col min="261" max="261" width="13.42578125" style="352" customWidth="1"/>
    <col min="262" max="262" width="9.140625" style="352"/>
    <col min="263" max="263" width="11.28515625" style="352" bestFit="1" customWidth="1"/>
    <col min="264" max="512" width="9.140625" style="352"/>
    <col min="513" max="513" width="5.85546875" style="352" customWidth="1"/>
    <col min="514" max="514" width="40.5703125" style="352" customWidth="1"/>
    <col min="515" max="516" width="16.7109375" style="352" customWidth="1"/>
    <col min="517" max="517" width="13.42578125" style="352" customWidth="1"/>
    <col min="518" max="518" width="9.140625" style="352"/>
    <col min="519" max="519" width="11.28515625" style="352" bestFit="1" customWidth="1"/>
    <col min="520" max="768" width="9.140625" style="352"/>
    <col min="769" max="769" width="5.85546875" style="352" customWidth="1"/>
    <col min="770" max="770" width="40.5703125" style="352" customWidth="1"/>
    <col min="771" max="772" width="16.7109375" style="352" customWidth="1"/>
    <col min="773" max="773" width="13.42578125" style="352" customWidth="1"/>
    <col min="774" max="774" width="9.140625" style="352"/>
    <col min="775" max="775" width="11.28515625" style="352" bestFit="1" customWidth="1"/>
    <col min="776" max="1024" width="9.140625" style="352"/>
    <col min="1025" max="1025" width="5.85546875" style="352" customWidth="1"/>
    <col min="1026" max="1026" width="40.5703125" style="352" customWidth="1"/>
    <col min="1027" max="1028" width="16.7109375" style="352" customWidth="1"/>
    <col min="1029" max="1029" width="13.42578125" style="352" customWidth="1"/>
    <col min="1030" max="1030" width="9.140625" style="352"/>
    <col min="1031" max="1031" width="11.28515625" style="352" bestFit="1" customWidth="1"/>
    <col min="1032" max="1280" width="9.140625" style="352"/>
    <col min="1281" max="1281" width="5.85546875" style="352" customWidth="1"/>
    <col min="1282" max="1282" width="40.5703125" style="352" customWidth="1"/>
    <col min="1283" max="1284" width="16.7109375" style="352" customWidth="1"/>
    <col min="1285" max="1285" width="13.42578125" style="352" customWidth="1"/>
    <col min="1286" max="1286" width="9.140625" style="352"/>
    <col min="1287" max="1287" width="11.28515625" style="352" bestFit="1" customWidth="1"/>
    <col min="1288" max="1536" width="9.140625" style="352"/>
    <col min="1537" max="1537" width="5.85546875" style="352" customWidth="1"/>
    <col min="1538" max="1538" width="40.5703125" style="352" customWidth="1"/>
    <col min="1539" max="1540" width="16.7109375" style="352" customWidth="1"/>
    <col min="1541" max="1541" width="13.42578125" style="352" customWidth="1"/>
    <col min="1542" max="1542" width="9.140625" style="352"/>
    <col min="1543" max="1543" width="11.28515625" style="352" bestFit="1" customWidth="1"/>
    <col min="1544" max="1792" width="9.140625" style="352"/>
    <col min="1793" max="1793" width="5.85546875" style="352" customWidth="1"/>
    <col min="1794" max="1794" width="40.5703125" style="352" customWidth="1"/>
    <col min="1795" max="1796" width="16.7109375" style="352" customWidth="1"/>
    <col min="1797" max="1797" width="13.42578125" style="352" customWidth="1"/>
    <col min="1798" max="1798" width="9.140625" style="352"/>
    <col min="1799" max="1799" width="11.28515625" style="352" bestFit="1" customWidth="1"/>
    <col min="1800" max="2048" width="9.140625" style="352"/>
    <col min="2049" max="2049" width="5.85546875" style="352" customWidth="1"/>
    <col min="2050" max="2050" width="40.5703125" style="352" customWidth="1"/>
    <col min="2051" max="2052" width="16.7109375" style="352" customWidth="1"/>
    <col min="2053" max="2053" width="13.42578125" style="352" customWidth="1"/>
    <col min="2054" max="2054" width="9.140625" style="352"/>
    <col min="2055" max="2055" width="11.28515625" style="352" bestFit="1" customWidth="1"/>
    <col min="2056" max="2304" width="9.140625" style="352"/>
    <col min="2305" max="2305" width="5.85546875" style="352" customWidth="1"/>
    <col min="2306" max="2306" width="40.5703125" style="352" customWidth="1"/>
    <col min="2307" max="2308" width="16.7109375" style="352" customWidth="1"/>
    <col min="2309" max="2309" width="13.42578125" style="352" customWidth="1"/>
    <col min="2310" max="2310" width="9.140625" style="352"/>
    <col min="2311" max="2311" width="11.28515625" style="352" bestFit="1" customWidth="1"/>
    <col min="2312" max="2560" width="9.140625" style="352"/>
    <col min="2561" max="2561" width="5.85546875" style="352" customWidth="1"/>
    <col min="2562" max="2562" width="40.5703125" style="352" customWidth="1"/>
    <col min="2563" max="2564" width="16.7109375" style="352" customWidth="1"/>
    <col min="2565" max="2565" width="13.42578125" style="352" customWidth="1"/>
    <col min="2566" max="2566" width="9.140625" style="352"/>
    <col min="2567" max="2567" width="11.28515625" style="352" bestFit="1" customWidth="1"/>
    <col min="2568" max="2816" width="9.140625" style="352"/>
    <col min="2817" max="2817" width="5.85546875" style="352" customWidth="1"/>
    <col min="2818" max="2818" width="40.5703125" style="352" customWidth="1"/>
    <col min="2819" max="2820" width="16.7109375" style="352" customWidth="1"/>
    <col min="2821" max="2821" width="13.42578125" style="352" customWidth="1"/>
    <col min="2822" max="2822" width="9.140625" style="352"/>
    <col min="2823" max="2823" width="11.28515625" style="352" bestFit="1" customWidth="1"/>
    <col min="2824" max="3072" width="9.140625" style="352"/>
    <col min="3073" max="3073" width="5.85546875" style="352" customWidth="1"/>
    <col min="3074" max="3074" width="40.5703125" style="352" customWidth="1"/>
    <col min="3075" max="3076" width="16.7109375" style="352" customWidth="1"/>
    <col min="3077" max="3077" width="13.42578125" style="352" customWidth="1"/>
    <col min="3078" max="3078" width="9.140625" style="352"/>
    <col min="3079" max="3079" width="11.28515625" style="352" bestFit="1" customWidth="1"/>
    <col min="3080" max="3328" width="9.140625" style="352"/>
    <col min="3329" max="3329" width="5.85546875" style="352" customWidth="1"/>
    <col min="3330" max="3330" width="40.5703125" style="352" customWidth="1"/>
    <col min="3331" max="3332" width="16.7109375" style="352" customWidth="1"/>
    <col min="3333" max="3333" width="13.42578125" style="352" customWidth="1"/>
    <col min="3334" max="3334" width="9.140625" style="352"/>
    <col min="3335" max="3335" width="11.28515625" style="352" bestFit="1" customWidth="1"/>
    <col min="3336" max="3584" width="9.140625" style="352"/>
    <col min="3585" max="3585" width="5.85546875" style="352" customWidth="1"/>
    <col min="3586" max="3586" width="40.5703125" style="352" customWidth="1"/>
    <col min="3587" max="3588" width="16.7109375" style="352" customWidth="1"/>
    <col min="3589" max="3589" width="13.42578125" style="352" customWidth="1"/>
    <col min="3590" max="3590" width="9.140625" style="352"/>
    <col min="3591" max="3591" width="11.28515625" style="352" bestFit="1" customWidth="1"/>
    <col min="3592" max="3840" width="9.140625" style="352"/>
    <col min="3841" max="3841" width="5.85546875" style="352" customWidth="1"/>
    <col min="3842" max="3842" width="40.5703125" style="352" customWidth="1"/>
    <col min="3843" max="3844" width="16.7109375" style="352" customWidth="1"/>
    <col min="3845" max="3845" width="13.42578125" style="352" customWidth="1"/>
    <col min="3846" max="3846" width="9.140625" style="352"/>
    <col min="3847" max="3847" width="11.28515625" style="352" bestFit="1" customWidth="1"/>
    <col min="3848" max="4096" width="9.140625" style="352"/>
    <col min="4097" max="4097" width="5.85546875" style="352" customWidth="1"/>
    <col min="4098" max="4098" width="40.5703125" style="352" customWidth="1"/>
    <col min="4099" max="4100" width="16.7109375" style="352" customWidth="1"/>
    <col min="4101" max="4101" width="13.42578125" style="352" customWidth="1"/>
    <col min="4102" max="4102" width="9.140625" style="352"/>
    <col min="4103" max="4103" width="11.28515625" style="352" bestFit="1" customWidth="1"/>
    <col min="4104" max="4352" width="9.140625" style="352"/>
    <col min="4353" max="4353" width="5.85546875" style="352" customWidth="1"/>
    <col min="4354" max="4354" width="40.5703125" style="352" customWidth="1"/>
    <col min="4355" max="4356" width="16.7109375" style="352" customWidth="1"/>
    <col min="4357" max="4357" width="13.42578125" style="352" customWidth="1"/>
    <col min="4358" max="4358" width="9.140625" style="352"/>
    <col min="4359" max="4359" width="11.28515625" style="352" bestFit="1" customWidth="1"/>
    <col min="4360" max="4608" width="9.140625" style="352"/>
    <col min="4609" max="4609" width="5.85546875" style="352" customWidth="1"/>
    <col min="4610" max="4610" width="40.5703125" style="352" customWidth="1"/>
    <col min="4611" max="4612" width="16.7109375" style="352" customWidth="1"/>
    <col min="4613" max="4613" width="13.42578125" style="352" customWidth="1"/>
    <col min="4614" max="4614" width="9.140625" style="352"/>
    <col min="4615" max="4615" width="11.28515625" style="352" bestFit="1" customWidth="1"/>
    <col min="4616" max="4864" width="9.140625" style="352"/>
    <col min="4865" max="4865" width="5.85546875" style="352" customWidth="1"/>
    <col min="4866" max="4866" width="40.5703125" style="352" customWidth="1"/>
    <col min="4867" max="4868" width="16.7109375" style="352" customWidth="1"/>
    <col min="4869" max="4869" width="13.42578125" style="352" customWidth="1"/>
    <col min="4870" max="4870" width="9.140625" style="352"/>
    <col min="4871" max="4871" width="11.28515625" style="352" bestFit="1" customWidth="1"/>
    <col min="4872" max="5120" width="9.140625" style="352"/>
    <col min="5121" max="5121" width="5.85546875" style="352" customWidth="1"/>
    <col min="5122" max="5122" width="40.5703125" style="352" customWidth="1"/>
    <col min="5123" max="5124" width="16.7109375" style="352" customWidth="1"/>
    <col min="5125" max="5125" width="13.42578125" style="352" customWidth="1"/>
    <col min="5126" max="5126" width="9.140625" style="352"/>
    <col min="5127" max="5127" width="11.28515625" style="352" bestFit="1" customWidth="1"/>
    <col min="5128" max="5376" width="9.140625" style="352"/>
    <col min="5377" max="5377" width="5.85546875" style="352" customWidth="1"/>
    <col min="5378" max="5378" width="40.5703125" style="352" customWidth="1"/>
    <col min="5379" max="5380" width="16.7109375" style="352" customWidth="1"/>
    <col min="5381" max="5381" width="13.42578125" style="352" customWidth="1"/>
    <col min="5382" max="5382" width="9.140625" style="352"/>
    <col min="5383" max="5383" width="11.28515625" style="352" bestFit="1" customWidth="1"/>
    <col min="5384" max="5632" width="9.140625" style="352"/>
    <col min="5633" max="5633" width="5.85546875" style="352" customWidth="1"/>
    <col min="5634" max="5634" width="40.5703125" style="352" customWidth="1"/>
    <col min="5635" max="5636" width="16.7109375" style="352" customWidth="1"/>
    <col min="5637" max="5637" width="13.42578125" style="352" customWidth="1"/>
    <col min="5638" max="5638" width="9.140625" style="352"/>
    <col min="5639" max="5639" width="11.28515625" style="352" bestFit="1" customWidth="1"/>
    <col min="5640" max="5888" width="9.140625" style="352"/>
    <col min="5889" max="5889" width="5.85546875" style="352" customWidth="1"/>
    <col min="5890" max="5890" width="40.5703125" style="352" customWidth="1"/>
    <col min="5891" max="5892" width="16.7109375" style="352" customWidth="1"/>
    <col min="5893" max="5893" width="13.42578125" style="352" customWidth="1"/>
    <col min="5894" max="5894" width="9.140625" style="352"/>
    <col min="5895" max="5895" width="11.28515625" style="352" bestFit="1" customWidth="1"/>
    <col min="5896" max="6144" width="9.140625" style="352"/>
    <col min="6145" max="6145" width="5.85546875" style="352" customWidth="1"/>
    <col min="6146" max="6146" width="40.5703125" style="352" customWidth="1"/>
    <col min="6147" max="6148" width="16.7109375" style="352" customWidth="1"/>
    <col min="6149" max="6149" width="13.42578125" style="352" customWidth="1"/>
    <col min="6150" max="6150" width="9.140625" style="352"/>
    <col min="6151" max="6151" width="11.28515625" style="352" bestFit="1" customWidth="1"/>
    <col min="6152" max="6400" width="9.140625" style="352"/>
    <col min="6401" max="6401" width="5.85546875" style="352" customWidth="1"/>
    <col min="6402" max="6402" width="40.5703125" style="352" customWidth="1"/>
    <col min="6403" max="6404" width="16.7109375" style="352" customWidth="1"/>
    <col min="6405" max="6405" width="13.42578125" style="352" customWidth="1"/>
    <col min="6406" max="6406" width="9.140625" style="352"/>
    <col min="6407" max="6407" width="11.28515625" style="352" bestFit="1" customWidth="1"/>
    <col min="6408" max="6656" width="9.140625" style="352"/>
    <col min="6657" max="6657" width="5.85546875" style="352" customWidth="1"/>
    <col min="6658" max="6658" width="40.5703125" style="352" customWidth="1"/>
    <col min="6659" max="6660" width="16.7109375" style="352" customWidth="1"/>
    <col min="6661" max="6661" width="13.42578125" style="352" customWidth="1"/>
    <col min="6662" max="6662" width="9.140625" style="352"/>
    <col min="6663" max="6663" width="11.28515625" style="352" bestFit="1" customWidth="1"/>
    <col min="6664" max="6912" width="9.140625" style="352"/>
    <col min="6913" max="6913" width="5.85546875" style="352" customWidth="1"/>
    <col min="6914" max="6914" width="40.5703125" style="352" customWidth="1"/>
    <col min="6915" max="6916" width="16.7109375" style="352" customWidth="1"/>
    <col min="6917" max="6917" width="13.42578125" style="352" customWidth="1"/>
    <col min="6918" max="6918" width="9.140625" style="352"/>
    <col min="6919" max="6919" width="11.28515625" style="352" bestFit="1" customWidth="1"/>
    <col min="6920" max="7168" width="9.140625" style="352"/>
    <col min="7169" max="7169" width="5.85546875" style="352" customWidth="1"/>
    <col min="7170" max="7170" width="40.5703125" style="352" customWidth="1"/>
    <col min="7171" max="7172" width="16.7109375" style="352" customWidth="1"/>
    <col min="7173" max="7173" width="13.42578125" style="352" customWidth="1"/>
    <col min="7174" max="7174" width="9.140625" style="352"/>
    <col min="7175" max="7175" width="11.28515625" style="352" bestFit="1" customWidth="1"/>
    <col min="7176" max="7424" width="9.140625" style="352"/>
    <col min="7425" max="7425" width="5.85546875" style="352" customWidth="1"/>
    <col min="7426" max="7426" width="40.5703125" style="352" customWidth="1"/>
    <col min="7427" max="7428" width="16.7109375" style="352" customWidth="1"/>
    <col min="7429" max="7429" width="13.42578125" style="352" customWidth="1"/>
    <col min="7430" max="7430" width="9.140625" style="352"/>
    <col min="7431" max="7431" width="11.28515625" style="352" bestFit="1" customWidth="1"/>
    <col min="7432" max="7680" width="9.140625" style="352"/>
    <col min="7681" max="7681" width="5.85546875" style="352" customWidth="1"/>
    <col min="7682" max="7682" width="40.5703125" style="352" customWidth="1"/>
    <col min="7683" max="7684" width="16.7109375" style="352" customWidth="1"/>
    <col min="7685" max="7685" width="13.42578125" style="352" customWidth="1"/>
    <col min="7686" max="7686" width="9.140625" style="352"/>
    <col min="7687" max="7687" width="11.28515625" style="352" bestFit="1" customWidth="1"/>
    <col min="7688" max="7936" width="9.140625" style="352"/>
    <col min="7937" max="7937" width="5.85546875" style="352" customWidth="1"/>
    <col min="7938" max="7938" width="40.5703125" style="352" customWidth="1"/>
    <col min="7939" max="7940" width="16.7109375" style="352" customWidth="1"/>
    <col min="7941" max="7941" width="13.42578125" style="352" customWidth="1"/>
    <col min="7942" max="7942" width="9.140625" style="352"/>
    <col min="7943" max="7943" width="11.28515625" style="352" bestFit="1" customWidth="1"/>
    <col min="7944" max="8192" width="9.140625" style="352"/>
    <col min="8193" max="8193" width="5.85546875" style="352" customWidth="1"/>
    <col min="8194" max="8194" width="40.5703125" style="352" customWidth="1"/>
    <col min="8195" max="8196" width="16.7109375" style="352" customWidth="1"/>
    <col min="8197" max="8197" width="13.42578125" style="352" customWidth="1"/>
    <col min="8198" max="8198" width="9.140625" style="352"/>
    <col min="8199" max="8199" width="11.28515625" style="352" bestFit="1" customWidth="1"/>
    <col min="8200" max="8448" width="9.140625" style="352"/>
    <col min="8449" max="8449" width="5.85546875" style="352" customWidth="1"/>
    <col min="8450" max="8450" width="40.5703125" style="352" customWidth="1"/>
    <col min="8451" max="8452" width="16.7109375" style="352" customWidth="1"/>
    <col min="8453" max="8453" width="13.42578125" style="352" customWidth="1"/>
    <col min="8454" max="8454" width="9.140625" style="352"/>
    <col min="8455" max="8455" width="11.28515625" style="352" bestFit="1" customWidth="1"/>
    <col min="8456" max="8704" width="9.140625" style="352"/>
    <col min="8705" max="8705" width="5.85546875" style="352" customWidth="1"/>
    <col min="8706" max="8706" width="40.5703125" style="352" customWidth="1"/>
    <col min="8707" max="8708" width="16.7109375" style="352" customWidth="1"/>
    <col min="8709" max="8709" width="13.42578125" style="352" customWidth="1"/>
    <col min="8710" max="8710" width="9.140625" style="352"/>
    <col min="8711" max="8711" width="11.28515625" style="352" bestFit="1" customWidth="1"/>
    <col min="8712" max="8960" width="9.140625" style="352"/>
    <col min="8961" max="8961" width="5.85546875" style="352" customWidth="1"/>
    <col min="8962" max="8962" width="40.5703125" style="352" customWidth="1"/>
    <col min="8963" max="8964" width="16.7109375" style="352" customWidth="1"/>
    <col min="8965" max="8965" width="13.42578125" style="352" customWidth="1"/>
    <col min="8966" max="8966" width="9.140625" style="352"/>
    <col min="8967" max="8967" width="11.28515625" style="352" bestFit="1" customWidth="1"/>
    <col min="8968" max="9216" width="9.140625" style="352"/>
    <col min="9217" max="9217" width="5.85546875" style="352" customWidth="1"/>
    <col min="9218" max="9218" width="40.5703125" style="352" customWidth="1"/>
    <col min="9219" max="9220" width="16.7109375" style="352" customWidth="1"/>
    <col min="9221" max="9221" width="13.42578125" style="352" customWidth="1"/>
    <col min="9222" max="9222" width="9.140625" style="352"/>
    <col min="9223" max="9223" width="11.28515625" style="352" bestFit="1" customWidth="1"/>
    <col min="9224" max="9472" width="9.140625" style="352"/>
    <col min="9473" max="9473" width="5.85546875" style="352" customWidth="1"/>
    <col min="9474" max="9474" width="40.5703125" style="352" customWidth="1"/>
    <col min="9475" max="9476" width="16.7109375" style="352" customWidth="1"/>
    <col min="9477" max="9477" width="13.42578125" style="352" customWidth="1"/>
    <col min="9478" max="9478" width="9.140625" style="352"/>
    <col min="9479" max="9479" width="11.28515625" style="352" bestFit="1" customWidth="1"/>
    <col min="9480" max="9728" width="9.140625" style="352"/>
    <col min="9729" max="9729" width="5.85546875" style="352" customWidth="1"/>
    <col min="9730" max="9730" width="40.5703125" style="352" customWidth="1"/>
    <col min="9731" max="9732" width="16.7109375" style="352" customWidth="1"/>
    <col min="9733" max="9733" width="13.42578125" style="352" customWidth="1"/>
    <col min="9734" max="9734" width="9.140625" style="352"/>
    <col min="9735" max="9735" width="11.28515625" style="352" bestFit="1" customWidth="1"/>
    <col min="9736" max="9984" width="9.140625" style="352"/>
    <col min="9985" max="9985" width="5.85546875" style="352" customWidth="1"/>
    <col min="9986" max="9986" width="40.5703125" style="352" customWidth="1"/>
    <col min="9987" max="9988" width="16.7109375" style="352" customWidth="1"/>
    <col min="9989" max="9989" width="13.42578125" style="352" customWidth="1"/>
    <col min="9990" max="9990" width="9.140625" style="352"/>
    <col min="9991" max="9991" width="11.28515625" style="352" bestFit="1" customWidth="1"/>
    <col min="9992" max="10240" width="9.140625" style="352"/>
    <col min="10241" max="10241" width="5.85546875" style="352" customWidth="1"/>
    <col min="10242" max="10242" width="40.5703125" style="352" customWidth="1"/>
    <col min="10243" max="10244" width="16.7109375" style="352" customWidth="1"/>
    <col min="10245" max="10245" width="13.42578125" style="352" customWidth="1"/>
    <col min="10246" max="10246" width="9.140625" style="352"/>
    <col min="10247" max="10247" width="11.28515625" style="352" bestFit="1" customWidth="1"/>
    <col min="10248" max="10496" width="9.140625" style="352"/>
    <col min="10497" max="10497" width="5.85546875" style="352" customWidth="1"/>
    <col min="10498" max="10498" width="40.5703125" style="352" customWidth="1"/>
    <col min="10499" max="10500" width="16.7109375" style="352" customWidth="1"/>
    <col min="10501" max="10501" width="13.42578125" style="352" customWidth="1"/>
    <col min="10502" max="10502" width="9.140625" style="352"/>
    <col min="10503" max="10503" width="11.28515625" style="352" bestFit="1" customWidth="1"/>
    <col min="10504" max="10752" width="9.140625" style="352"/>
    <col min="10753" max="10753" width="5.85546875" style="352" customWidth="1"/>
    <col min="10754" max="10754" width="40.5703125" style="352" customWidth="1"/>
    <col min="10755" max="10756" width="16.7109375" style="352" customWidth="1"/>
    <col min="10757" max="10757" width="13.42578125" style="352" customWidth="1"/>
    <col min="10758" max="10758" width="9.140625" style="352"/>
    <col min="10759" max="10759" width="11.28515625" style="352" bestFit="1" customWidth="1"/>
    <col min="10760" max="11008" width="9.140625" style="352"/>
    <col min="11009" max="11009" width="5.85546875" style="352" customWidth="1"/>
    <col min="11010" max="11010" width="40.5703125" style="352" customWidth="1"/>
    <col min="11011" max="11012" width="16.7109375" style="352" customWidth="1"/>
    <col min="11013" max="11013" width="13.42578125" style="352" customWidth="1"/>
    <col min="11014" max="11014" width="9.140625" style="352"/>
    <col min="11015" max="11015" width="11.28515625" style="352" bestFit="1" customWidth="1"/>
    <col min="11016" max="11264" width="9.140625" style="352"/>
    <col min="11265" max="11265" width="5.85546875" style="352" customWidth="1"/>
    <col min="11266" max="11266" width="40.5703125" style="352" customWidth="1"/>
    <col min="11267" max="11268" width="16.7109375" style="352" customWidth="1"/>
    <col min="11269" max="11269" width="13.42578125" style="352" customWidth="1"/>
    <col min="11270" max="11270" width="9.140625" style="352"/>
    <col min="11271" max="11271" width="11.28515625" style="352" bestFit="1" customWidth="1"/>
    <col min="11272" max="11520" width="9.140625" style="352"/>
    <col min="11521" max="11521" width="5.85546875" style="352" customWidth="1"/>
    <col min="11522" max="11522" width="40.5703125" style="352" customWidth="1"/>
    <col min="11523" max="11524" width="16.7109375" style="352" customWidth="1"/>
    <col min="11525" max="11525" width="13.42578125" style="352" customWidth="1"/>
    <col min="11526" max="11526" width="9.140625" style="352"/>
    <col min="11527" max="11527" width="11.28515625" style="352" bestFit="1" customWidth="1"/>
    <col min="11528" max="11776" width="9.140625" style="352"/>
    <col min="11777" max="11777" width="5.85546875" style="352" customWidth="1"/>
    <col min="11778" max="11778" width="40.5703125" style="352" customWidth="1"/>
    <col min="11779" max="11780" width="16.7109375" style="352" customWidth="1"/>
    <col min="11781" max="11781" width="13.42578125" style="352" customWidth="1"/>
    <col min="11782" max="11782" width="9.140625" style="352"/>
    <col min="11783" max="11783" width="11.28515625" style="352" bestFit="1" customWidth="1"/>
    <col min="11784" max="12032" width="9.140625" style="352"/>
    <col min="12033" max="12033" width="5.85546875" style="352" customWidth="1"/>
    <col min="12034" max="12034" width="40.5703125" style="352" customWidth="1"/>
    <col min="12035" max="12036" width="16.7109375" style="352" customWidth="1"/>
    <col min="12037" max="12037" width="13.42578125" style="352" customWidth="1"/>
    <col min="12038" max="12038" width="9.140625" style="352"/>
    <col min="12039" max="12039" width="11.28515625" style="352" bestFit="1" customWidth="1"/>
    <col min="12040" max="12288" width="9.140625" style="352"/>
    <col min="12289" max="12289" width="5.85546875" style="352" customWidth="1"/>
    <col min="12290" max="12290" width="40.5703125" style="352" customWidth="1"/>
    <col min="12291" max="12292" width="16.7109375" style="352" customWidth="1"/>
    <col min="12293" max="12293" width="13.42578125" style="352" customWidth="1"/>
    <col min="12294" max="12294" width="9.140625" style="352"/>
    <col min="12295" max="12295" width="11.28515625" style="352" bestFit="1" customWidth="1"/>
    <col min="12296" max="12544" width="9.140625" style="352"/>
    <col min="12545" max="12545" width="5.85546875" style="352" customWidth="1"/>
    <col min="12546" max="12546" width="40.5703125" style="352" customWidth="1"/>
    <col min="12547" max="12548" width="16.7109375" style="352" customWidth="1"/>
    <col min="12549" max="12549" width="13.42578125" style="352" customWidth="1"/>
    <col min="12550" max="12550" width="9.140625" style="352"/>
    <col min="12551" max="12551" width="11.28515625" style="352" bestFit="1" customWidth="1"/>
    <col min="12552" max="12800" width="9.140625" style="352"/>
    <col min="12801" max="12801" width="5.85546875" style="352" customWidth="1"/>
    <col min="12802" max="12802" width="40.5703125" style="352" customWidth="1"/>
    <col min="12803" max="12804" width="16.7109375" style="352" customWidth="1"/>
    <col min="12805" max="12805" width="13.42578125" style="352" customWidth="1"/>
    <col min="12806" max="12806" width="9.140625" style="352"/>
    <col min="12807" max="12807" width="11.28515625" style="352" bestFit="1" customWidth="1"/>
    <col min="12808" max="13056" width="9.140625" style="352"/>
    <col min="13057" max="13057" width="5.85546875" style="352" customWidth="1"/>
    <col min="13058" max="13058" width="40.5703125" style="352" customWidth="1"/>
    <col min="13059" max="13060" width="16.7109375" style="352" customWidth="1"/>
    <col min="13061" max="13061" width="13.42578125" style="352" customWidth="1"/>
    <col min="13062" max="13062" width="9.140625" style="352"/>
    <col min="13063" max="13063" width="11.28515625" style="352" bestFit="1" customWidth="1"/>
    <col min="13064" max="13312" width="9.140625" style="352"/>
    <col min="13313" max="13313" width="5.85546875" style="352" customWidth="1"/>
    <col min="13314" max="13314" width="40.5703125" style="352" customWidth="1"/>
    <col min="13315" max="13316" width="16.7109375" style="352" customWidth="1"/>
    <col min="13317" max="13317" width="13.42578125" style="352" customWidth="1"/>
    <col min="13318" max="13318" width="9.140625" style="352"/>
    <col min="13319" max="13319" width="11.28515625" style="352" bestFit="1" customWidth="1"/>
    <col min="13320" max="13568" width="9.140625" style="352"/>
    <col min="13569" max="13569" width="5.85546875" style="352" customWidth="1"/>
    <col min="13570" max="13570" width="40.5703125" style="352" customWidth="1"/>
    <col min="13571" max="13572" width="16.7109375" style="352" customWidth="1"/>
    <col min="13573" max="13573" width="13.42578125" style="352" customWidth="1"/>
    <col min="13574" max="13574" width="9.140625" style="352"/>
    <col min="13575" max="13575" width="11.28515625" style="352" bestFit="1" customWidth="1"/>
    <col min="13576" max="13824" width="9.140625" style="352"/>
    <col min="13825" max="13825" width="5.85546875" style="352" customWidth="1"/>
    <col min="13826" max="13826" width="40.5703125" style="352" customWidth="1"/>
    <col min="13827" max="13828" width="16.7109375" style="352" customWidth="1"/>
    <col min="13829" max="13829" width="13.42578125" style="352" customWidth="1"/>
    <col min="13830" max="13830" width="9.140625" style="352"/>
    <col min="13831" max="13831" width="11.28515625" style="352" bestFit="1" customWidth="1"/>
    <col min="13832" max="14080" width="9.140625" style="352"/>
    <col min="14081" max="14081" width="5.85546875" style="352" customWidth="1"/>
    <col min="14082" max="14082" width="40.5703125" style="352" customWidth="1"/>
    <col min="14083" max="14084" width="16.7109375" style="352" customWidth="1"/>
    <col min="14085" max="14085" width="13.42578125" style="352" customWidth="1"/>
    <col min="14086" max="14086" width="9.140625" style="352"/>
    <col min="14087" max="14087" width="11.28515625" style="352" bestFit="1" customWidth="1"/>
    <col min="14088" max="14336" width="9.140625" style="352"/>
    <col min="14337" max="14337" width="5.85546875" style="352" customWidth="1"/>
    <col min="14338" max="14338" width="40.5703125" style="352" customWidth="1"/>
    <col min="14339" max="14340" width="16.7109375" style="352" customWidth="1"/>
    <col min="14341" max="14341" width="13.42578125" style="352" customWidth="1"/>
    <col min="14342" max="14342" width="9.140625" style="352"/>
    <col min="14343" max="14343" width="11.28515625" style="352" bestFit="1" customWidth="1"/>
    <col min="14344" max="14592" width="9.140625" style="352"/>
    <col min="14593" max="14593" width="5.85546875" style="352" customWidth="1"/>
    <col min="14594" max="14594" width="40.5703125" style="352" customWidth="1"/>
    <col min="14595" max="14596" width="16.7109375" style="352" customWidth="1"/>
    <col min="14597" max="14597" width="13.42578125" style="352" customWidth="1"/>
    <col min="14598" max="14598" width="9.140625" style="352"/>
    <col min="14599" max="14599" width="11.28515625" style="352" bestFit="1" customWidth="1"/>
    <col min="14600" max="14848" width="9.140625" style="352"/>
    <col min="14849" max="14849" width="5.85546875" style="352" customWidth="1"/>
    <col min="14850" max="14850" width="40.5703125" style="352" customWidth="1"/>
    <col min="14851" max="14852" width="16.7109375" style="352" customWidth="1"/>
    <col min="14853" max="14853" width="13.42578125" style="352" customWidth="1"/>
    <col min="14854" max="14854" width="9.140625" style="352"/>
    <col min="14855" max="14855" width="11.28515625" style="352" bestFit="1" customWidth="1"/>
    <col min="14856" max="15104" width="9.140625" style="352"/>
    <col min="15105" max="15105" width="5.85546875" style="352" customWidth="1"/>
    <col min="15106" max="15106" width="40.5703125" style="352" customWidth="1"/>
    <col min="15107" max="15108" width="16.7109375" style="352" customWidth="1"/>
    <col min="15109" max="15109" width="13.42578125" style="352" customWidth="1"/>
    <col min="15110" max="15110" width="9.140625" style="352"/>
    <col min="15111" max="15111" width="11.28515625" style="352" bestFit="1" customWidth="1"/>
    <col min="15112" max="15360" width="9.140625" style="352"/>
    <col min="15361" max="15361" width="5.85546875" style="352" customWidth="1"/>
    <col min="15362" max="15362" width="40.5703125" style="352" customWidth="1"/>
    <col min="15363" max="15364" width="16.7109375" style="352" customWidth="1"/>
    <col min="15365" max="15365" width="13.42578125" style="352" customWidth="1"/>
    <col min="15366" max="15366" width="9.140625" style="352"/>
    <col min="15367" max="15367" width="11.28515625" style="352" bestFit="1" customWidth="1"/>
    <col min="15368" max="15616" width="9.140625" style="352"/>
    <col min="15617" max="15617" width="5.85546875" style="352" customWidth="1"/>
    <col min="15618" max="15618" width="40.5703125" style="352" customWidth="1"/>
    <col min="15619" max="15620" width="16.7109375" style="352" customWidth="1"/>
    <col min="15621" max="15621" width="13.42578125" style="352" customWidth="1"/>
    <col min="15622" max="15622" width="9.140625" style="352"/>
    <col min="15623" max="15623" width="11.28515625" style="352" bestFit="1" customWidth="1"/>
    <col min="15624" max="15872" width="9.140625" style="352"/>
    <col min="15873" max="15873" width="5.85546875" style="352" customWidth="1"/>
    <col min="15874" max="15874" width="40.5703125" style="352" customWidth="1"/>
    <col min="15875" max="15876" width="16.7109375" style="352" customWidth="1"/>
    <col min="15877" max="15877" width="13.42578125" style="352" customWidth="1"/>
    <col min="15878" max="15878" width="9.140625" style="352"/>
    <col min="15879" max="15879" width="11.28515625" style="352" bestFit="1" customWidth="1"/>
    <col min="15880" max="16128" width="9.140625" style="352"/>
    <col min="16129" max="16129" width="5.85546875" style="352" customWidth="1"/>
    <col min="16130" max="16130" width="40.5703125" style="352" customWidth="1"/>
    <col min="16131" max="16132" width="16.7109375" style="352" customWidth="1"/>
    <col min="16133" max="16133" width="13.42578125" style="352" customWidth="1"/>
    <col min="16134" max="16134" width="9.140625" style="352"/>
    <col min="16135" max="16135" width="11.28515625" style="352" bestFit="1" customWidth="1"/>
    <col min="16136" max="16384" width="9.140625" style="352"/>
  </cols>
  <sheetData>
    <row r="1" spans="1:7" ht="15.75">
      <c r="A1" s="816"/>
      <c r="B1" s="816"/>
      <c r="C1" s="817" t="s">
        <v>66</v>
      </c>
      <c r="D1" s="817"/>
      <c r="E1" s="817"/>
    </row>
    <row r="2" spans="1:7" s="354" customFormat="1" ht="24.95" customHeight="1">
      <c r="A2" s="822" t="s">
        <v>67</v>
      </c>
      <c r="B2" s="822"/>
      <c r="C2" s="822"/>
      <c r="D2" s="822"/>
      <c r="E2" s="822"/>
      <c r="F2" s="353"/>
      <c r="G2" s="353"/>
    </row>
    <row r="3" spans="1:7" s="354" customFormat="1" ht="24.95" customHeight="1">
      <c r="A3" s="822" t="s">
        <v>874</v>
      </c>
      <c r="B3" s="822"/>
      <c r="C3" s="822"/>
      <c r="D3" s="822"/>
      <c r="E3" s="822"/>
      <c r="F3" s="353"/>
      <c r="G3" s="353"/>
    </row>
    <row r="4" spans="1:7" ht="16.5">
      <c r="A4" s="818" t="str">
        <f>'48'!A3:F3</f>
        <v>(Kèm theo Nghị quyết số: 34/NQ-HĐND ngày 25 tháng 6 năm 2025 của HĐND tỉnh Lạng Sơn)</v>
      </c>
      <c r="B4" s="818"/>
      <c r="C4" s="818"/>
      <c r="D4" s="818"/>
      <c r="E4" s="818"/>
    </row>
    <row r="5" spans="1:7" ht="17.25" customHeight="1">
      <c r="A5" s="355"/>
      <c r="B5" s="355"/>
      <c r="C5" s="19"/>
      <c r="D5" s="815" t="s">
        <v>2</v>
      </c>
      <c r="E5" s="815"/>
    </row>
    <row r="6" spans="1:7" ht="15.75" customHeight="1">
      <c r="A6" s="819" t="s">
        <v>94</v>
      </c>
      <c r="B6" s="819" t="s">
        <v>4</v>
      </c>
      <c r="C6" s="819" t="s">
        <v>68</v>
      </c>
      <c r="D6" s="819" t="s">
        <v>69</v>
      </c>
      <c r="E6" s="819" t="s">
        <v>70</v>
      </c>
    </row>
    <row r="7" spans="1:7" ht="12.75" customHeight="1">
      <c r="A7" s="820"/>
      <c r="B7" s="820"/>
      <c r="C7" s="820"/>
      <c r="D7" s="820"/>
      <c r="E7" s="820"/>
    </row>
    <row r="8" spans="1:7" ht="15.75" hidden="1" customHeight="1">
      <c r="A8" s="821"/>
      <c r="B8" s="821"/>
      <c r="C8" s="821"/>
      <c r="D8" s="821"/>
      <c r="E8" s="821"/>
    </row>
    <row r="9" spans="1:7" s="357" customFormat="1" ht="15.75">
      <c r="A9" s="339" t="s">
        <v>12</v>
      </c>
      <c r="B9" s="339" t="s">
        <v>13</v>
      </c>
      <c r="C9" s="339">
        <v>1</v>
      </c>
      <c r="D9" s="339">
        <f>C9+1</f>
        <v>2</v>
      </c>
      <c r="E9" s="340" t="s">
        <v>71</v>
      </c>
      <c r="F9" s="356"/>
      <c r="G9" s="356"/>
    </row>
    <row r="10" spans="1:7" s="359" customFormat="1" ht="18.75" customHeight="1">
      <c r="A10" s="7" t="s">
        <v>12</v>
      </c>
      <c r="B10" s="341" t="s">
        <v>72</v>
      </c>
      <c r="C10" s="342"/>
      <c r="D10" s="342"/>
      <c r="E10" s="342"/>
      <c r="F10" s="358"/>
      <c r="G10" s="358"/>
    </row>
    <row r="11" spans="1:7" s="359" customFormat="1" ht="18.75" customHeight="1">
      <c r="A11" s="41" t="s">
        <v>17</v>
      </c>
      <c r="B11" s="343" t="s">
        <v>73</v>
      </c>
      <c r="C11" s="338">
        <f>C12+C15+C18+C19+C20+C21+C22</f>
        <v>13207377</v>
      </c>
      <c r="D11" s="338">
        <f>D12+D15+D18+D19+D20+D21+D22</f>
        <v>18952690</v>
      </c>
      <c r="E11" s="87">
        <f>D11/C11%</f>
        <v>143.50078747657466</v>
      </c>
      <c r="F11" s="358"/>
      <c r="G11" s="358"/>
    </row>
    <row r="12" spans="1:7" ht="18.75" customHeight="1">
      <c r="A12" s="39">
        <v>1</v>
      </c>
      <c r="B12" s="40" t="s">
        <v>74</v>
      </c>
      <c r="C12" s="337">
        <f>C13+C14</f>
        <v>1525170</v>
      </c>
      <c r="D12" s="337">
        <f>D13+D14</f>
        <v>2136393</v>
      </c>
      <c r="E12" s="88">
        <f>D12/C12%</f>
        <v>140.0757292629674</v>
      </c>
      <c r="F12" s="360"/>
    </row>
    <row r="13" spans="1:7" ht="18.75" customHeight="1">
      <c r="A13" s="76" t="s">
        <v>19</v>
      </c>
      <c r="B13" s="40" t="s">
        <v>75</v>
      </c>
      <c r="C13" s="337">
        <v>1525170</v>
      </c>
      <c r="D13" s="337">
        <v>2134947</v>
      </c>
      <c r="E13" s="88">
        <f>D13/C13%</f>
        <v>139.98092015971989</v>
      </c>
      <c r="F13" s="360">
        <f>'60 TT342'!D10+'60 TT342'!D11</f>
        <v>2134947</v>
      </c>
      <c r="G13" s="360"/>
    </row>
    <row r="14" spans="1:7" ht="18.75" customHeight="1">
      <c r="A14" s="76" t="s">
        <v>19</v>
      </c>
      <c r="B14" s="40" t="s">
        <v>33</v>
      </c>
      <c r="C14" s="337"/>
      <c r="D14" s="337">
        <v>1446</v>
      </c>
      <c r="E14" s="88"/>
      <c r="F14" s="360">
        <f>'60 TT342'!D15</f>
        <v>1446</v>
      </c>
    </row>
    <row r="15" spans="1:7" ht="18.75" customHeight="1">
      <c r="A15" s="39">
        <f>A12+1</f>
        <v>2</v>
      </c>
      <c r="B15" s="40" t="s">
        <v>23</v>
      </c>
      <c r="C15" s="337">
        <f>C16+C17</f>
        <v>11682207</v>
      </c>
      <c r="D15" s="337">
        <f>D16+D17</f>
        <v>13708058</v>
      </c>
      <c r="E15" s="88">
        <f>D15/C15%</f>
        <v>117.34133798519406</v>
      </c>
    </row>
    <row r="16" spans="1:7" ht="18.75" customHeight="1">
      <c r="A16" s="76" t="s">
        <v>19</v>
      </c>
      <c r="B16" s="40" t="s">
        <v>76</v>
      </c>
      <c r="C16" s="337">
        <v>9012677</v>
      </c>
      <c r="D16" s="337">
        <v>8999753</v>
      </c>
      <c r="E16" s="88">
        <f>D16/C16%</f>
        <v>99.856601984071986</v>
      </c>
      <c r="F16" s="360">
        <f>'60 TT342'!D17</f>
        <v>8999753</v>
      </c>
    </row>
    <row r="17" spans="1:7" ht="18.75" customHeight="1">
      <c r="A17" s="76" t="s">
        <v>19</v>
      </c>
      <c r="B17" s="40" t="s">
        <v>77</v>
      </c>
      <c r="C17" s="337">
        <v>2669530</v>
      </c>
      <c r="D17" s="337">
        <v>4708305</v>
      </c>
      <c r="E17" s="88">
        <f>D17/C17%</f>
        <v>176.3720580027196</v>
      </c>
      <c r="F17" s="360">
        <f>'60 TT342'!D18</f>
        <v>4708305</v>
      </c>
    </row>
    <row r="18" spans="1:7" ht="18.75" customHeight="1">
      <c r="A18" s="39">
        <f>A15+1</f>
        <v>3</v>
      </c>
      <c r="B18" s="40" t="s">
        <v>78</v>
      </c>
      <c r="C18" s="337"/>
      <c r="D18" s="337"/>
      <c r="E18" s="88"/>
    </row>
    <row r="19" spans="1:7" ht="18.75" customHeight="1">
      <c r="A19" s="39">
        <f>A18+1</f>
        <v>4</v>
      </c>
      <c r="B19" s="40" t="s">
        <v>29</v>
      </c>
      <c r="C19" s="337"/>
      <c r="D19" s="337">
        <v>87597</v>
      </c>
      <c r="E19" s="88"/>
      <c r="F19" s="360">
        <f>'60 TT342'!D13</f>
        <v>87597</v>
      </c>
    </row>
    <row r="20" spans="1:7" ht="18.75" customHeight="1">
      <c r="A20" s="39">
        <f>A19+1</f>
        <v>5</v>
      </c>
      <c r="B20" s="40" t="s">
        <v>79</v>
      </c>
      <c r="C20" s="337"/>
      <c r="D20" s="337">
        <v>2839175</v>
      </c>
      <c r="E20" s="88"/>
      <c r="F20" s="360">
        <f>'60 TT342'!D14</f>
        <v>2839175</v>
      </c>
    </row>
    <row r="21" spans="1:7" ht="18.75" customHeight="1">
      <c r="A21" s="39">
        <v>6</v>
      </c>
      <c r="B21" s="40" t="s">
        <v>80</v>
      </c>
      <c r="C21" s="337"/>
      <c r="D21" s="337">
        <v>175402</v>
      </c>
      <c r="E21" s="88"/>
      <c r="F21" s="360">
        <f>'60 TT342'!D19</f>
        <v>175402</v>
      </c>
    </row>
    <row r="22" spans="1:7" ht="18.75" customHeight="1">
      <c r="A22" s="39">
        <v>7</v>
      </c>
      <c r="B22" s="40" t="s">
        <v>81</v>
      </c>
      <c r="C22" s="337"/>
      <c r="D22" s="337">
        <v>6065</v>
      </c>
      <c r="E22" s="88"/>
      <c r="F22" s="360">
        <f>'60 TT342'!D23</f>
        <v>6065</v>
      </c>
    </row>
    <row r="23" spans="1:7" s="359" customFormat="1" ht="18.75" customHeight="1">
      <c r="A23" s="41" t="s">
        <v>22</v>
      </c>
      <c r="B23" s="343" t="s">
        <v>82</v>
      </c>
      <c r="C23" s="338">
        <f>C24+C25</f>
        <v>13217177</v>
      </c>
      <c r="D23" s="338" t="e">
        <f>D24+D25+D28</f>
        <v>#REF!</v>
      </c>
      <c r="E23" s="87" t="e">
        <f>D23/C23%</f>
        <v>#REF!</v>
      </c>
      <c r="F23" s="361" t="e">
        <f>'Bieu 52'!D8</f>
        <v>#REF!</v>
      </c>
      <c r="G23" s="361" t="e">
        <f>D23-F23</f>
        <v>#REF!</v>
      </c>
    </row>
    <row r="24" spans="1:7" ht="18.75" customHeight="1">
      <c r="A24" s="39">
        <v>1</v>
      </c>
      <c r="B24" s="40" t="s">
        <v>83</v>
      </c>
      <c r="C24" s="337">
        <v>5449583</v>
      </c>
      <c r="D24" s="337" t="e">
        <f>F23-D25-D28-D29</f>
        <v>#REF!</v>
      </c>
      <c r="E24" s="88" t="e">
        <f>D24/C24%</f>
        <v>#REF!</v>
      </c>
    </row>
    <row r="25" spans="1:7" ht="18.75" customHeight="1">
      <c r="A25" s="76">
        <f>A24+1</f>
        <v>2</v>
      </c>
      <c r="B25" s="40" t="s">
        <v>84</v>
      </c>
      <c r="C25" s="337">
        <f>C26+C27</f>
        <v>7767594</v>
      </c>
      <c r="D25" s="337">
        <f>D26+D27</f>
        <v>10113042</v>
      </c>
      <c r="E25" s="88">
        <f>D25/C25%</f>
        <v>130.19529599513052</v>
      </c>
    </row>
    <row r="26" spans="1:7" ht="18.75" customHeight="1">
      <c r="A26" s="39" t="s">
        <v>19</v>
      </c>
      <c r="B26" s="40" t="s">
        <v>85</v>
      </c>
      <c r="C26" s="337">
        <v>6386620</v>
      </c>
      <c r="D26" s="337">
        <f>D38</f>
        <v>6457525</v>
      </c>
      <c r="E26" s="88">
        <f>D26/C26%</f>
        <v>101.11021166125431</v>
      </c>
      <c r="F26" s="360">
        <f>'60 TT342'!J14</f>
        <v>10113042</v>
      </c>
    </row>
    <row r="27" spans="1:7" ht="18.75" customHeight="1">
      <c r="A27" s="39" t="s">
        <v>19</v>
      </c>
      <c r="B27" s="40" t="s">
        <v>86</v>
      </c>
      <c r="C27" s="337">
        <v>1380974</v>
      </c>
      <c r="D27" s="337">
        <f>D39</f>
        <v>3655517</v>
      </c>
      <c r="E27" s="88">
        <f>D27/C27%</f>
        <v>264.70570771064479</v>
      </c>
    </row>
    <row r="28" spans="1:7" ht="18.75" customHeight="1">
      <c r="A28" s="76">
        <f>A25+1</f>
        <v>3</v>
      </c>
      <c r="B28" s="40" t="s">
        <v>50</v>
      </c>
      <c r="C28" s="337"/>
      <c r="D28" s="337">
        <f>'62 TT 342'!F46</f>
        <v>4460383</v>
      </c>
      <c r="E28" s="88"/>
      <c r="F28" s="360">
        <f>'60 TT342'!J15</f>
        <v>4460383</v>
      </c>
    </row>
    <row r="29" spans="1:7" ht="31.5" customHeight="1">
      <c r="A29" s="41" t="s">
        <v>26</v>
      </c>
      <c r="B29" s="73" t="s">
        <v>87</v>
      </c>
      <c r="C29" s="338"/>
      <c r="D29" s="338">
        <v>10407</v>
      </c>
      <c r="E29" s="87"/>
    </row>
    <row r="30" spans="1:7" ht="18.75" customHeight="1">
      <c r="A30" s="41" t="s">
        <v>28</v>
      </c>
      <c r="B30" s="73" t="s">
        <v>88</v>
      </c>
      <c r="C30" s="338">
        <f>C23-C11</f>
        <v>9800</v>
      </c>
      <c r="D30" s="338"/>
      <c r="E30" s="87"/>
      <c r="F30" s="360"/>
    </row>
    <row r="31" spans="1:7" ht="18.75" customHeight="1">
      <c r="A31" s="41" t="s">
        <v>30</v>
      </c>
      <c r="B31" s="73" t="s">
        <v>89</v>
      </c>
      <c r="C31" s="338"/>
      <c r="D31" s="338" t="e">
        <f>D11-D23-D29</f>
        <v>#REF!</v>
      </c>
      <c r="E31" s="87"/>
      <c r="F31" s="360">
        <f>'60 TT342'!D20</f>
        <v>122173</v>
      </c>
      <c r="G31" s="360" t="e">
        <f>D31-F31</f>
        <v>#REF!</v>
      </c>
    </row>
    <row r="32" spans="1:7" ht="18.75" customHeight="1">
      <c r="A32" s="41" t="s">
        <v>13</v>
      </c>
      <c r="B32" s="73" t="s">
        <v>90</v>
      </c>
      <c r="C32" s="344"/>
      <c r="D32" s="344"/>
      <c r="E32" s="89"/>
    </row>
    <row r="33" spans="1:7" ht="18.75" customHeight="1">
      <c r="A33" s="41" t="s">
        <v>17</v>
      </c>
      <c r="B33" s="343" t="s">
        <v>73</v>
      </c>
      <c r="C33" s="338">
        <f>C34+C37+C40+C41</f>
        <v>8591224</v>
      </c>
      <c r="D33" s="338">
        <f>D34+D37+D40+D41+D42</f>
        <v>12331032</v>
      </c>
      <c r="E33" s="87">
        <f>D33/C33%</f>
        <v>143.53056095382917</v>
      </c>
      <c r="F33" s="360"/>
      <c r="G33" s="360"/>
    </row>
    <row r="34" spans="1:7" ht="18.75" customHeight="1">
      <c r="A34" s="39">
        <v>1</v>
      </c>
      <c r="B34" s="40" t="s">
        <v>74</v>
      </c>
      <c r="C34" s="337">
        <f>C35+C36</f>
        <v>823630</v>
      </c>
      <c r="D34" s="337">
        <f>D35+D36</f>
        <v>1153879</v>
      </c>
      <c r="E34" s="88">
        <f>D34/C34%</f>
        <v>140.096766752061</v>
      </c>
    </row>
    <row r="35" spans="1:7" s="357" customFormat="1" ht="18.75" customHeight="1">
      <c r="A35" s="345" t="s">
        <v>19</v>
      </c>
      <c r="B35" s="346" t="s">
        <v>75</v>
      </c>
      <c r="C35" s="347">
        <v>823630</v>
      </c>
      <c r="D35" s="347">
        <v>1152697</v>
      </c>
      <c r="E35" s="90">
        <f>D35/C35%</f>
        <v>139.9532557094812</v>
      </c>
      <c r="F35" s="362">
        <f>'60 TT342'!R10</f>
        <v>1217731</v>
      </c>
      <c r="G35" s="362"/>
    </row>
    <row r="36" spans="1:7" s="357" customFormat="1" ht="18.75" customHeight="1">
      <c r="A36" s="345" t="s">
        <v>19</v>
      </c>
      <c r="B36" s="346" t="s">
        <v>33</v>
      </c>
      <c r="C36" s="347"/>
      <c r="D36" s="347">
        <v>1182</v>
      </c>
      <c r="E36" s="90"/>
      <c r="F36" s="362">
        <f>'60 TT342'!E15</f>
        <v>1182</v>
      </c>
      <c r="G36" s="356"/>
    </row>
    <row r="37" spans="1:7" s="357" customFormat="1" ht="18.75" customHeight="1">
      <c r="A37" s="345">
        <f>A34+1</f>
        <v>2</v>
      </c>
      <c r="B37" s="346" t="s">
        <v>23</v>
      </c>
      <c r="C37" s="347">
        <f>C38+C39</f>
        <v>7767594</v>
      </c>
      <c r="D37" s="347">
        <f>D38+D39</f>
        <v>10113042</v>
      </c>
      <c r="E37" s="90">
        <f>D37/C37%</f>
        <v>130.19529599513052</v>
      </c>
      <c r="F37" s="356"/>
      <c r="G37" s="356"/>
    </row>
    <row r="38" spans="1:7" s="357" customFormat="1" ht="18.75" customHeight="1">
      <c r="A38" s="348" t="s">
        <v>19</v>
      </c>
      <c r="B38" s="346" t="s">
        <v>24</v>
      </c>
      <c r="C38" s="347">
        <v>6386620</v>
      </c>
      <c r="D38" s="337">
        <f>'60 TT342'!E17</f>
        <v>6457525</v>
      </c>
      <c r="E38" s="90">
        <f>D38/C38%</f>
        <v>101.11021166125431</v>
      </c>
      <c r="F38" s="356"/>
      <c r="G38" s="356"/>
    </row>
    <row r="39" spans="1:7" ht="18.75" customHeight="1">
      <c r="A39" s="39" t="s">
        <v>19</v>
      </c>
      <c r="B39" s="40" t="s">
        <v>25</v>
      </c>
      <c r="C39" s="337">
        <v>1380974</v>
      </c>
      <c r="D39" s="337">
        <f>'60 TT342'!E18</f>
        <v>3655517</v>
      </c>
      <c r="E39" s="88">
        <f>D39/C39%</f>
        <v>264.70570771064479</v>
      </c>
    </row>
    <row r="40" spans="1:7" ht="18.75" customHeight="1">
      <c r="A40" s="76">
        <f>A37+1</f>
        <v>3</v>
      </c>
      <c r="B40" s="40" t="s">
        <v>29</v>
      </c>
      <c r="C40" s="337"/>
      <c r="D40" s="337">
        <v>8871</v>
      </c>
      <c r="E40" s="88"/>
    </row>
    <row r="41" spans="1:7" ht="18.75" customHeight="1">
      <c r="A41" s="76">
        <f>A40+1</f>
        <v>4</v>
      </c>
      <c r="B41" s="40" t="s">
        <v>31</v>
      </c>
      <c r="C41" s="337"/>
      <c r="D41" s="337">
        <v>954591</v>
      </c>
      <c r="E41" s="88"/>
    </row>
    <row r="42" spans="1:7" ht="18.75" customHeight="1">
      <c r="A42" s="76">
        <v>5</v>
      </c>
      <c r="B42" s="40" t="s">
        <v>80</v>
      </c>
      <c r="C42" s="337"/>
      <c r="D42" s="337">
        <v>100649</v>
      </c>
      <c r="E42" s="88"/>
    </row>
    <row r="43" spans="1:7" s="359" customFormat="1" ht="19.5" customHeight="1">
      <c r="A43" s="41" t="s">
        <v>22</v>
      </c>
      <c r="B43" s="343" t="s">
        <v>82</v>
      </c>
      <c r="C43" s="338">
        <f>C44</f>
        <v>8591224</v>
      </c>
      <c r="D43" s="338">
        <f>D44+D48</f>
        <v>12278208</v>
      </c>
      <c r="E43" s="87">
        <f>D43/C43%</f>
        <v>142.91570095250688</v>
      </c>
      <c r="F43" s="361"/>
      <c r="G43" s="361"/>
    </row>
    <row r="44" spans="1:7" ht="19.5" customHeight="1">
      <c r="A44" s="39">
        <v>1</v>
      </c>
      <c r="B44" s="40" t="s">
        <v>91</v>
      </c>
      <c r="C44" s="337">
        <v>8591224</v>
      </c>
      <c r="D44" s="337">
        <v>10075579</v>
      </c>
      <c r="E44" s="88">
        <f>D44/C44%</f>
        <v>117.27757302102704</v>
      </c>
      <c r="G44" s="360"/>
    </row>
    <row r="45" spans="1:7" ht="19.5" customHeight="1">
      <c r="A45" s="76">
        <f>A44+1</f>
        <v>2</v>
      </c>
      <c r="B45" s="40" t="s">
        <v>84</v>
      </c>
      <c r="C45" s="337"/>
      <c r="D45" s="337">
        <f>D46+D47</f>
        <v>1775863</v>
      </c>
      <c r="E45" s="88"/>
      <c r="G45" s="360"/>
    </row>
    <row r="46" spans="1:7" ht="19.5" customHeight="1">
      <c r="A46" s="39" t="s">
        <v>19</v>
      </c>
      <c r="B46" s="40" t="s">
        <v>85</v>
      </c>
      <c r="C46" s="337"/>
      <c r="D46" s="337">
        <f>'62 TT 342'!G50</f>
        <v>1016303</v>
      </c>
      <c r="E46" s="88"/>
    </row>
    <row r="47" spans="1:7" ht="19.5" customHeight="1">
      <c r="A47" s="39" t="s">
        <v>19</v>
      </c>
      <c r="B47" s="40" t="s">
        <v>86</v>
      </c>
      <c r="C47" s="337"/>
      <c r="D47" s="337">
        <f>'62 TT 342'!G51</f>
        <v>759560</v>
      </c>
      <c r="E47" s="88"/>
    </row>
    <row r="48" spans="1:7" ht="19.5" customHeight="1">
      <c r="A48" s="76">
        <v>3</v>
      </c>
      <c r="B48" s="40" t="s">
        <v>50</v>
      </c>
      <c r="C48" s="337"/>
      <c r="D48" s="337">
        <f>1930745+271884</f>
        <v>2202629</v>
      </c>
      <c r="E48" s="88"/>
    </row>
    <row r="49" spans="1:7" ht="19.5" customHeight="1">
      <c r="A49" s="44" t="s">
        <v>26</v>
      </c>
      <c r="B49" s="45" t="s">
        <v>92</v>
      </c>
      <c r="C49" s="349"/>
      <c r="D49" s="349">
        <f>D33-D43</f>
        <v>52824</v>
      </c>
      <c r="E49" s="91"/>
      <c r="G49" s="360"/>
    </row>
  </sheetData>
  <mergeCells count="11">
    <mergeCell ref="D5:E5"/>
    <mergeCell ref="A1:B1"/>
    <mergeCell ref="C1:E1"/>
    <mergeCell ref="A4:E4"/>
    <mergeCell ref="E6:E8"/>
    <mergeCell ref="D6:D8"/>
    <mergeCell ref="C6:C8"/>
    <mergeCell ref="B6:B8"/>
    <mergeCell ref="A2:E2"/>
    <mergeCell ref="A3:E3"/>
    <mergeCell ref="A6:A8"/>
  </mergeCells>
  <printOptions horizontalCentered="1"/>
  <pageMargins left="0.59055118110236227" right="0.19685039370078741" top="0.59055118110236227" bottom="0.51181102362204722" header="0.31496062992125984" footer="0.31496062992125984"/>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1"/>
  <sheetViews>
    <sheetView zoomScaleNormal="100" zoomScaleSheetLayoutView="70" workbookViewId="0">
      <pane xSplit="2" ySplit="9" topLeftCell="C10" activePane="bottomRight" state="frozen"/>
      <selection pane="topRight" activeCell="C1" sqref="C1"/>
      <selection pane="bottomLeft" activeCell="A10" sqref="A10"/>
      <selection pane="bottomRight" sqref="A1:B1"/>
    </sheetView>
  </sheetViews>
  <sheetFormatPr defaultRowHeight="15"/>
  <cols>
    <col min="1" max="1" width="6.85546875" style="357" customWidth="1"/>
    <col min="2" max="2" width="49.7109375" style="357" customWidth="1"/>
    <col min="3" max="6" width="13.42578125" style="357" customWidth="1"/>
    <col min="7" max="8" width="11.42578125" style="357" customWidth="1"/>
    <col min="9" max="256" width="9.140625" style="357"/>
    <col min="257" max="257" width="6.85546875" style="357" customWidth="1"/>
    <col min="258" max="258" width="71.28515625" style="357" customWidth="1"/>
    <col min="259" max="262" width="15.28515625" style="357" customWidth="1"/>
    <col min="263" max="264" width="11.42578125" style="357" customWidth="1"/>
    <col min="265" max="512" width="9.140625" style="357"/>
    <col min="513" max="513" width="6.85546875" style="357" customWidth="1"/>
    <col min="514" max="514" width="71.28515625" style="357" customWidth="1"/>
    <col min="515" max="518" width="15.28515625" style="357" customWidth="1"/>
    <col min="519" max="520" width="11.42578125" style="357" customWidth="1"/>
    <col min="521" max="768" width="9.140625" style="357"/>
    <col min="769" max="769" width="6.85546875" style="357" customWidth="1"/>
    <col min="770" max="770" width="71.28515625" style="357" customWidth="1"/>
    <col min="771" max="774" width="15.28515625" style="357" customWidth="1"/>
    <col min="775" max="776" width="11.42578125" style="357" customWidth="1"/>
    <col min="777" max="1024" width="9.140625" style="357"/>
    <col min="1025" max="1025" width="6.85546875" style="357" customWidth="1"/>
    <col min="1026" max="1026" width="71.28515625" style="357" customWidth="1"/>
    <col min="1027" max="1030" width="15.28515625" style="357" customWidth="1"/>
    <col min="1031" max="1032" width="11.42578125" style="357" customWidth="1"/>
    <col min="1033" max="1280" width="9.140625" style="357"/>
    <col min="1281" max="1281" width="6.85546875" style="357" customWidth="1"/>
    <col min="1282" max="1282" width="71.28515625" style="357" customWidth="1"/>
    <col min="1283" max="1286" width="15.28515625" style="357" customWidth="1"/>
    <col min="1287" max="1288" width="11.42578125" style="357" customWidth="1"/>
    <col min="1289" max="1536" width="9.140625" style="357"/>
    <col min="1537" max="1537" width="6.85546875" style="357" customWidth="1"/>
    <col min="1538" max="1538" width="71.28515625" style="357" customWidth="1"/>
    <col min="1539" max="1542" width="15.28515625" style="357" customWidth="1"/>
    <col min="1543" max="1544" width="11.42578125" style="357" customWidth="1"/>
    <col min="1545" max="1792" width="9.140625" style="357"/>
    <col min="1793" max="1793" width="6.85546875" style="357" customWidth="1"/>
    <col min="1794" max="1794" width="71.28515625" style="357" customWidth="1"/>
    <col min="1795" max="1798" width="15.28515625" style="357" customWidth="1"/>
    <col min="1799" max="1800" width="11.42578125" style="357" customWidth="1"/>
    <col min="1801" max="2048" width="9.140625" style="357"/>
    <col min="2049" max="2049" width="6.85546875" style="357" customWidth="1"/>
    <col min="2050" max="2050" width="71.28515625" style="357" customWidth="1"/>
    <col min="2051" max="2054" width="15.28515625" style="357" customWidth="1"/>
    <col min="2055" max="2056" width="11.42578125" style="357" customWidth="1"/>
    <col min="2057" max="2304" width="9.140625" style="357"/>
    <col min="2305" max="2305" width="6.85546875" style="357" customWidth="1"/>
    <col min="2306" max="2306" width="71.28515625" style="357" customWidth="1"/>
    <col min="2307" max="2310" width="15.28515625" style="357" customWidth="1"/>
    <col min="2311" max="2312" width="11.42578125" style="357" customWidth="1"/>
    <col min="2313" max="2560" width="9.140625" style="357"/>
    <col min="2561" max="2561" width="6.85546875" style="357" customWidth="1"/>
    <col min="2562" max="2562" width="71.28515625" style="357" customWidth="1"/>
    <col min="2563" max="2566" width="15.28515625" style="357" customWidth="1"/>
    <col min="2567" max="2568" width="11.42578125" style="357" customWidth="1"/>
    <col min="2569" max="2816" width="9.140625" style="357"/>
    <col min="2817" max="2817" width="6.85546875" style="357" customWidth="1"/>
    <col min="2818" max="2818" width="71.28515625" style="357" customWidth="1"/>
    <col min="2819" max="2822" width="15.28515625" style="357" customWidth="1"/>
    <col min="2823" max="2824" width="11.42578125" style="357" customWidth="1"/>
    <col min="2825" max="3072" width="9.140625" style="357"/>
    <col min="3073" max="3073" width="6.85546875" style="357" customWidth="1"/>
    <col min="3074" max="3074" width="71.28515625" style="357" customWidth="1"/>
    <col min="3075" max="3078" width="15.28515625" style="357" customWidth="1"/>
    <col min="3079" max="3080" width="11.42578125" style="357" customWidth="1"/>
    <col min="3081" max="3328" width="9.140625" style="357"/>
    <col min="3329" max="3329" width="6.85546875" style="357" customWidth="1"/>
    <col min="3330" max="3330" width="71.28515625" style="357" customWidth="1"/>
    <col min="3331" max="3334" width="15.28515625" style="357" customWidth="1"/>
    <col min="3335" max="3336" width="11.42578125" style="357" customWidth="1"/>
    <col min="3337" max="3584" width="9.140625" style="357"/>
    <col min="3585" max="3585" width="6.85546875" style="357" customWidth="1"/>
    <col min="3586" max="3586" width="71.28515625" style="357" customWidth="1"/>
    <col min="3587" max="3590" width="15.28515625" style="357" customWidth="1"/>
    <col min="3591" max="3592" width="11.42578125" style="357" customWidth="1"/>
    <col min="3593" max="3840" width="9.140625" style="357"/>
    <col min="3841" max="3841" width="6.85546875" style="357" customWidth="1"/>
    <col min="3842" max="3842" width="71.28515625" style="357" customWidth="1"/>
    <col min="3843" max="3846" width="15.28515625" style="357" customWidth="1"/>
    <col min="3847" max="3848" width="11.42578125" style="357" customWidth="1"/>
    <col min="3849" max="4096" width="9.140625" style="357"/>
    <col min="4097" max="4097" width="6.85546875" style="357" customWidth="1"/>
    <col min="4098" max="4098" width="71.28515625" style="357" customWidth="1"/>
    <col min="4099" max="4102" width="15.28515625" style="357" customWidth="1"/>
    <col min="4103" max="4104" width="11.42578125" style="357" customWidth="1"/>
    <col min="4105" max="4352" width="9.140625" style="357"/>
    <col min="4353" max="4353" width="6.85546875" style="357" customWidth="1"/>
    <col min="4354" max="4354" width="71.28515625" style="357" customWidth="1"/>
    <col min="4355" max="4358" width="15.28515625" style="357" customWidth="1"/>
    <col min="4359" max="4360" width="11.42578125" style="357" customWidth="1"/>
    <col min="4361" max="4608" width="9.140625" style="357"/>
    <col min="4609" max="4609" width="6.85546875" style="357" customWidth="1"/>
    <col min="4610" max="4610" width="71.28515625" style="357" customWidth="1"/>
    <col min="4611" max="4614" width="15.28515625" style="357" customWidth="1"/>
    <col min="4615" max="4616" width="11.42578125" style="357" customWidth="1"/>
    <col min="4617" max="4864" width="9.140625" style="357"/>
    <col min="4865" max="4865" width="6.85546875" style="357" customWidth="1"/>
    <col min="4866" max="4866" width="71.28515625" style="357" customWidth="1"/>
    <col min="4867" max="4870" width="15.28515625" style="357" customWidth="1"/>
    <col min="4871" max="4872" width="11.42578125" style="357" customWidth="1"/>
    <col min="4873" max="5120" width="9.140625" style="357"/>
    <col min="5121" max="5121" width="6.85546875" style="357" customWidth="1"/>
    <col min="5122" max="5122" width="71.28515625" style="357" customWidth="1"/>
    <col min="5123" max="5126" width="15.28515625" style="357" customWidth="1"/>
    <col min="5127" max="5128" width="11.42578125" style="357" customWidth="1"/>
    <col min="5129" max="5376" width="9.140625" style="357"/>
    <col min="5377" max="5377" width="6.85546875" style="357" customWidth="1"/>
    <col min="5378" max="5378" width="71.28515625" style="357" customWidth="1"/>
    <col min="5379" max="5382" width="15.28515625" style="357" customWidth="1"/>
    <col min="5383" max="5384" width="11.42578125" style="357" customWidth="1"/>
    <col min="5385" max="5632" width="9.140625" style="357"/>
    <col min="5633" max="5633" width="6.85546875" style="357" customWidth="1"/>
    <col min="5634" max="5634" width="71.28515625" style="357" customWidth="1"/>
    <col min="5635" max="5638" width="15.28515625" style="357" customWidth="1"/>
    <col min="5639" max="5640" width="11.42578125" style="357" customWidth="1"/>
    <col min="5641" max="5888" width="9.140625" style="357"/>
    <col min="5889" max="5889" width="6.85546875" style="357" customWidth="1"/>
    <col min="5890" max="5890" width="71.28515625" style="357" customWidth="1"/>
    <col min="5891" max="5894" width="15.28515625" style="357" customWidth="1"/>
    <col min="5895" max="5896" width="11.42578125" style="357" customWidth="1"/>
    <col min="5897" max="6144" width="9.140625" style="357"/>
    <col min="6145" max="6145" width="6.85546875" style="357" customWidth="1"/>
    <col min="6146" max="6146" width="71.28515625" style="357" customWidth="1"/>
    <col min="6147" max="6150" width="15.28515625" style="357" customWidth="1"/>
    <col min="6151" max="6152" width="11.42578125" style="357" customWidth="1"/>
    <col min="6153" max="6400" width="9.140625" style="357"/>
    <col min="6401" max="6401" width="6.85546875" style="357" customWidth="1"/>
    <col min="6402" max="6402" width="71.28515625" style="357" customWidth="1"/>
    <col min="6403" max="6406" width="15.28515625" style="357" customWidth="1"/>
    <col min="6407" max="6408" width="11.42578125" style="357" customWidth="1"/>
    <col min="6409" max="6656" width="9.140625" style="357"/>
    <col min="6657" max="6657" width="6.85546875" style="357" customWidth="1"/>
    <col min="6658" max="6658" width="71.28515625" style="357" customWidth="1"/>
    <col min="6659" max="6662" width="15.28515625" style="357" customWidth="1"/>
    <col min="6663" max="6664" width="11.42578125" style="357" customWidth="1"/>
    <col min="6665" max="6912" width="9.140625" style="357"/>
    <col min="6913" max="6913" width="6.85546875" style="357" customWidth="1"/>
    <col min="6914" max="6914" width="71.28515625" style="357" customWidth="1"/>
    <col min="6915" max="6918" width="15.28515625" style="357" customWidth="1"/>
    <col min="6919" max="6920" width="11.42578125" style="357" customWidth="1"/>
    <col min="6921" max="7168" width="9.140625" style="357"/>
    <col min="7169" max="7169" width="6.85546875" style="357" customWidth="1"/>
    <col min="7170" max="7170" width="71.28515625" style="357" customWidth="1"/>
    <col min="7171" max="7174" width="15.28515625" style="357" customWidth="1"/>
    <col min="7175" max="7176" width="11.42578125" style="357" customWidth="1"/>
    <col min="7177" max="7424" width="9.140625" style="357"/>
    <col min="7425" max="7425" width="6.85546875" style="357" customWidth="1"/>
    <col min="7426" max="7426" width="71.28515625" style="357" customWidth="1"/>
    <col min="7427" max="7430" width="15.28515625" style="357" customWidth="1"/>
    <col min="7431" max="7432" width="11.42578125" style="357" customWidth="1"/>
    <col min="7433" max="7680" width="9.140625" style="357"/>
    <col min="7681" max="7681" width="6.85546875" style="357" customWidth="1"/>
    <col min="7682" max="7682" width="71.28515625" style="357" customWidth="1"/>
    <col min="7683" max="7686" width="15.28515625" style="357" customWidth="1"/>
    <col min="7687" max="7688" width="11.42578125" style="357" customWidth="1"/>
    <col min="7689" max="7936" width="9.140625" style="357"/>
    <col min="7937" max="7937" width="6.85546875" style="357" customWidth="1"/>
    <col min="7938" max="7938" width="71.28515625" style="357" customWidth="1"/>
    <col min="7939" max="7942" width="15.28515625" style="357" customWidth="1"/>
    <col min="7943" max="7944" width="11.42578125" style="357" customWidth="1"/>
    <col min="7945" max="8192" width="9.140625" style="357"/>
    <col min="8193" max="8193" width="6.85546875" style="357" customWidth="1"/>
    <col min="8194" max="8194" width="71.28515625" style="357" customWidth="1"/>
    <col min="8195" max="8198" width="15.28515625" style="357" customWidth="1"/>
    <col min="8199" max="8200" width="11.42578125" style="357" customWidth="1"/>
    <col min="8201" max="8448" width="9.140625" style="357"/>
    <col min="8449" max="8449" width="6.85546875" style="357" customWidth="1"/>
    <col min="8450" max="8450" width="71.28515625" style="357" customWidth="1"/>
    <col min="8451" max="8454" width="15.28515625" style="357" customWidth="1"/>
    <col min="8455" max="8456" width="11.42578125" style="357" customWidth="1"/>
    <col min="8457" max="8704" width="9.140625" style="357"/>
    <col min="8705" max="8705" width="6.85546875" style="357" customWidth="1"/>
    <col min="8706" max="8706" width="71.28515625" style="357" customWidth="1"/>
    <col min="8707" max="8710" width="15.28515625" style="357" customWidth="1"/>
    <col min="8711" max="8712" width="11.42578125" style="357" customWidth="1"/>
    <col min="8713" max="8960" width="9.140625" style="357"/>
    <col min="8961" max="8961" width="6.85546875" style="357" customWidth="1"/>
    <col min="8962" max="8962" width="71.28515625" style="357" customWidth="1"/>
    <col min="8963" max="8966" width="15.28515625" style="357" customWidth="1"/>
    <col min="8967" max="8968" width="11.42578125" style="357" customWidth="1"/>
    <col min="8969" max="9216" width="9.140625" style="357"/>
    <col min="9217" max="9217" width="6.85546875" style="357" customWidth="1"/>
    <col min="9218" max="9218" width="71.28515625" style="357" customWidth="1"/>
    <col min="9219" max="9222" width="15.28515625" style="357" customWidth="1"/>
    <col min="9223" max="9224" width="11.42578125" style="357" customWidth="1"/>
    <col min="9225" max="9472" width="9.140625" style="357"/>
    <col min="9473" max="9473" width="6.85546875" style="357" customWidth="1"/>
    <col min="9474" max="9474" width="71.28515625" style="357" customWidth="1"/>
    <col min="9475" max="9478" width="15.28515625" style="357" customWidth="1"/>
    <col min="9479" max="9480" width="11.42578125" style="357" customWidth="1"/>
    <col min="9481" max="9728" width="9.140625" style="357"/>
    <col min="9729" max="9729" width="6.85546875" style="357" customWidth="1"/>
    <col min="9730" max="9730" width="71.28515625" style="357" customWidth="1"/>
    <col min="9731" max="9734" width="15.28515625" style="357" customWidth="1"/>
    <col min="9735" max="9736" width="11.42578125" style="357" customWidth="1"/>
    <col min="9737" max="9984" width="9.140625" style="357"/>
    <col min="9985" max="9985" width="6.85546875" style="357" customWidth="1"/>
    <col min="9986" max="9986" width="71.28515625" style="357" customWidth="1"/>
    <col min="9987" max="9990" width="15.28515625" style="357" customWidth="1"/>
    <col min="9991" max="9992" width="11.42578125" style="357" customWidth="1"/>
    <col min="9993" max="10240" width="9.140625" style="357"/>
    <col min="10241" max="10241" width="6.85546875" style="357" customWidth="1"/>
    <col min="10242" max="10242" width="71.28515625" style="357" customWidth="1"/>
    <col min="10243" max="10246" width="15.28515625" style="357" customWidth="1"/>
    <col min="10247" max="10248" width="11.42578125" style="357" customWidth="1"/>
    <col min="10249" max="10496" width="9.140625" style="357"/>
    <col min="10497" max="10497" width="6.85546875" style="357" customWidth="1"/>
    <col min="10498" max="10498" width="71.28515625" style="357" customWidth="1"/>
    <col min="10499" max="10502" width="15.28515625" style="357" customWidth="1"/>
    <col min="10503" max="10504" width="11.42578125" style="357" customWidth="1"/>
    <col min="10505" max="10752" width="9.140625" style="357"/>
    <col min="10753" max="10753" width="6.85546875" style="357" customWidth="1"/>
    <col min="10754" max="10754" width="71.28515625" style="357" customWidth="1"/>
    <col min="10755" max="10758" width="15.28515625" style="357" customWidth="1"/>
    <col min="10759" max="10760" width="11.42578125" style="357" customWidth="1"/>
    <col min="10761" max="11008" width="9.140625" style="357"/>
    <col min="11009" max="11009" width="6.85546875" style="357" customWidth="1"/>
    <col min="11010" max="11010" width="71.28515625" style="357" customWidth="1"/>
    <col min="11011" max="11014" width="15.28515625" style="357" customWidth="1"/>
    <col min="11015" max="11016" width="11.42578125" style="357" customWidth="1"/>
    <col min="11017" max="11264" width="9.140625" style="357"/>
    <col min="11265" max="11265" width="6.85546875" style="357" customWidth="1"/>
    <col min="11266" max="11266" width="71.28515625" style="357" customWidth="1"/>
    <col min="11267" max="11270" width="15.28515625" style="357" customWidth="1"/>
    <col min="11271" max="11272" width="11.42578125" style="357" customWidth="1"/>
    <col min="11273" max="11520" width="9.140625" style="357"/>
    <col min="11521" max="11521" width="6.85546875" style="357" customWidth="1"/>
    <col min="11522" max="11522" width="71.28515625" style="357" customWidth="1"/>
    <col min="11523" max="11526" width="15.28515625" style="357" customWidth="1"/>
    <col min="11527" max="11528" width="11.42578125" style="357" customWidth="1"/>
    <col min="11529" max="11776" width="9.140625" style="357"/>
    <col min="11777" max="11777" width="6.85546875" style="357" customWidth="1"/>
    <col min="11778" max="11778" width="71.28515625" style="357" customWidth="1"/>
    <col min="11779" max="11782" width="15.28515625" style="357" customWidth="1"/>
    <col min="11783" max="11784" width="11.42578125" style="357" customWidth="1"/>
    <col min="11785" max="12032" width="9.140625" style="357"/>
    <col min="12033" max="12033" width="6.85546875" style="357" customWidth="1"/>
    <col min="12034" max="12034" width="71.28515625" style="357" customWidth="1"/>
    <col min="12035" max="12038" width="15.28515625" style="357" customWidth="1"/>
    <col min="12039" max="12040" width="11.42578125" style="357" customWidth="1"/>
    <col min="12041" max="12288" width="9.140625" style="357"/>
    <col min="12289" max="12289" width="6.85546875" style="357" customWidth="1"/>
    <col min="12290" max="12290" width="71.28515625" style="357" customWidth="1"/>
    <col min="12291" max="12294" width="15.28515625" style="357" customWidth="1"/>
    <col min="12295" max="12296" width="11.42578125" style="357" customWidth="1"/>
    <col min="12297" max="12544" width="9.140625" style="357"/>
    <col min="12545" max="12545" width="6.85546875" style="357" customWidth="1"/>
    <col min="12546" max="12546" width="71.28515625" style="357" customWidth="1"/>
    <col min="12547" max="12550" width="15.28515625" style="357" customWidth="1"/>
    <col min="12551" max="12552" width="11.42578125" style="357" customWidth="1"/>
    <col min="12553" max="12800" width="9.140625" style="357"/>
    <col min="12801" max="12801" width="6.85546875" style="357" customWidth="1"/>
    <col min="12802" max="12802" width="71.28515625" style="357" customWidth="1"/>
    <col min="12803" max="12806" width="15.28515625" style="357" customWidth="1"/>
    <col min="12807" max="12808" width="11.42578125" style="357" customWidth="1"/>
    <col min="12809" max="13056" width="9.140625" style="357"/>
    <col min="13057" max="13057" width="6.85546875" style="357" customWidth="1"/>
    <col min="13058" max="13058" width="71.28515625" style="357" customWidth="1"/>
    <col min="13059" max="13062" width="15.28515625" style="357" customWidth="1"/>
    <col min="13063" max="13064" width="11.42578125" style="357" customWidth="1"/>
    <col min="13065" max="13312" width="9.140625" style="357"/>
    <col min="13313" max="13313" width="6.85546875" style="357" customWidth="1"/>
    <col min="13314" max="13314" width="71.28515625" style="357" customWidth="1"/>
    <col min="13315" max="13318" width="15.28515625" style="357" customWidth="1"/>
    <col min="13319" max="13320" width="11.42578125" style="357" customWidth="1"/>
    <col min="13321" max="13568" width="9.140625" style="357"/>
    <col min="13569" max="13569" width="6.85546875" style="357" customWidth="1"/>
    <col min="13570" max="13570" width="71.28515625" style="357" customWidth="1"/>
    <col min="13571" max="13574" width="15.28515625" style="357" customWidth="1"/>
    <col min="13575" max="13576" width="11.42578125" style="357" customWidth="1"/>
    <col min="13577" max="13824" width="9.140625" style="357"/>
    <col min="13825" max="13825" width="6.85546875" style="357" customWidth="1"/>
    <col min="13826" max="13826" width="71.28515625" style="357" customWidth="1"/>
    <col min="13827" max="13830" width="15.28515625" style="357" customWidth="1"/>
    <col min="13831" max="13832" width="11.42578125" style="357" customWidth="1"/>
    <col min="13833" max="14080" width="9.140625" style="357"/>
    <col min="14081" max="14081" width="6.85546875" style="357" customWidth="1"/>
    <col min="14082" max="14082" width="71.28515625" style="357" customWidth="1"/>
    <col min="14083" max="14086" width="15.28515625" style="357" customWidth="1"/>
    <col min="14087" max="14088" width="11.42578125" style="357" customWidth="1"/>
    <col min="14089" max="14336" width="9.140625" style="357"/>
    <col min="14337" max="14337" width="6.85546875" style="357" customWidth="1"/>
    <col min="14338" max="14338" width="71.28515625" style="357" customWidth="1"/>
    <col min="14339" max="14342" width="15.28515625" style="357" customWidth="1"/>
    <col min="14343" max="14344" width="11.42578125" style="357" customWidth="1"/>
    <col min="14345" max="14592" width="9.140625" style="357"/>
    <col min="14593" max="14593" width="6.85546875" style="357" customWidth="1"/>
    <col min="14594" max="14594" width="71.28515625" style="357" customWidth="1"/>
    <col min="14595" max="14598" width="15.28515625" style="357" customWidth="1"/>
    <col min="14599" max="14600" width="11.42578125" style="357" customWidth="1"/>
    <col min="14601" max="14848" width="9.140625" style="357"/>
    <col min="14849" max="14849" width="6.85546875" style="357" customWidth="1"/>
    <col min="14850" max="14850" width="71.28515625" style="357" customWidth="1"/>
    <col min="14851" max="14854" width="15.28515625" style="357" customWidth="1"/>
    <col min="14855" max="14856" width="11.42578125" style="357" customWidth="1"/>
    <col min="14857" max="15104" width="9.140625" style="357"/>
    <col min="15105" max="15105" width="6.85546875" style="357" customWidth="1"/>
    <col min="15106" max="15106" width="71.28515625" style="357" customWidth="1"/>
    <col min="15107" max="15110" width="15.28515625" style="357" customWidth="1"/>
    <col min="15111" max="15112" width="11.42578125" style="357" customWidth="1"/>
    <col min="15113" max="15360" width="9.140625" style="357"/>
    <col min="15361" max="15361" width="6.85546875" style="357" customWidth="1"/>
    <col min="15362" max="15362" width="71.28515625" style="357" customWidth="1"/>
    <col min="15363" max="15366" width="15.28515625" style="357" customWidth="1"/>
    <col min="15367" max="15368" width="11.42578125" style="357" customWidth="1"/>
    <col min="15369" max="15616" width="9.140625" style="357"/>
    <col min="15617" max="15617" width="6.85546875" style="357" customWidth="1"/>
    <col min="15618" max="15618" width="71.28515625" style="357" customWidth="1"/>
    <col min="15619" max="15622" width="15.28515625" style="357" customWidth="1"/>
    <col min="15623" max="15624" width="11.42578125" style="357" customWidth="1"/>
    <col min="15625" max="15872" width="9.140625" style="357"/>
    <col min="15873" max="15873" width="6.85546875" style="357" customWidth="1"/>
    <col min="15874" max="15874" width="71.28515625" style="357" customWidth="1"/>
    <col min="15875" max="15878" width="15.28515625" style="357" customWidth="1"/>
    <col min="15879" max="15880" width="11.42578125" style="357" customWidth="1"/>
    <col min="15881" max="16128" width="9.140625" style="357"/>
    <col min="16129" max="16129" width="6.85546875" style="357" customWidth="1"/>
    <col min="16130" max="16130" width="71.28515625" style="357" customWidth="1"/>
    <col min="16131" max="16134" width="15.28515625" style="357" customWidth="1"/>
    <col min="16135" max="16136" width="11.42578125" style="357" customWidth="1"/>
    <col min="16137" max="16384" width="9.140625" style="357"/>
  </cols>
  <sheetData>
    <row r="1" spans="1:9" ht="24.95" customHeight="1">
      <c r="A1" s="826"/>
      <c r="B1" s="826"/>
      <c r="C1" s="588"/>
      <c r="D1" s="588"/>
      <c r="E1" s="827" t="s">
        <v>93</v>
      </c>
      <c r="F1" s="827"/>
      <c r="G1" s="827"/>
      <c r="H1" s="827"/>
    </row>
    <row r="2" spans="1:9" ht="24.95" customHeight="1">
      <c r="A2" s="838" t="s">
        <v>875</v>
      </c>
      <c r="B2" s="838"/>
      <c r="C2" s="838"/>
      <c r="D2" s="838"/>
      <c r="E2" s="838"/>
      <c r="F2" s="838"/>
      <c r="G2" s="838"/>
      <c r="H2" s="838"/>
    </row>
    <row r="3" spans="1:9" ht="24.95" customHeight="1">
      <c r="A3" s="829" t="str">
        <f>'48'!A3:F3</f>
        <v>(Kèm theo Nghị quyết số: 34/NQ-HĐND ngày 25 tháng 6 năm 2025 của HĐND tỉnh Lạng Sơn)</v>
      </c>
      <c r="B3" s="829"/>
      <c r="C3" s="829"/>
      <c r="D3" s="829"/>
      <c r="E3" s="829"/>
      <c r="F3" s="829"/>
      <c r="G3" s="829"/>
      <c r="H3" s="829"/>
    </row>
    <row r="4" spans="1:9" ht="18" customHeight="1">
      <c r="A4" s="589"/>
      <c r="B4" s="589"/>
      <c r="C4" s="590"/>
      <c r="D4" s="590"/>
      <c r="E4" s="590"/>
      <c r="F4" s="837" t="s">
        <v>2</v>
      </c>
      <c r="G4" s="837"/>
      <c r="H4" s="837"/>
    </row>
    <row r="5" spans="1:9">
      <c r="A5" s="823" t="s">
        <v>94</v>
      </c>
      <c r="B5" s="823" t="s">
        <v>4</v>
      </c>
      <c r="C5" s="833" t="s">
        <v>68</v>
      </c>
      <c r="D5" s="834"/>
      <c r="E5" s="833" t="s">
        <v>69</v>
      </c>
      <c r="F5" s="834"/>
      <c r="G5" s="833" t="s">
        <v>70</v>
      </c>
      <c r="H5" s="834"/>
    </row>
    <row r="6" spans="1:9" ht="7.5" customHeight="1">
      <c r="A6" s="824"/>
      <c r="B6" s="824"/>
      <c r="C6" s="835"/>
      <c r="D6" s="836"/>
      <c r="E6" s="835"/>
      <c r="F6" s="836"/>
      <c r="G6" s="835"/>
      <c r="H6" s="836"/>
    </row>
    <row r="7" spans="1:9" ht="18" customHeight="1">
      <c r="A7" s="824"/>
      <c r="B7" s="824"/>
      <c r="C7" s="591" t="s">
        <v>95</v>
      </c>
      <c r="D7" s="591" t="s">
        <v>96</v>
      </c>
      <c r="E7" s="591" t="s">
        <v>95</v>
      </c>
      <c r="F7" s="591" t="s">
        <v>96</v>
      </c>
      <c r="G7" s="591" t="s">
        <v>95</v>
      </c>
      <c r="H7" s="591" t="s">
        <v>96</v>
      </c>
    </row>
    <row r="8" spans="1:9" ht="18" customHeight="1">
      <c r="A8" s="825"/>
      <c r="B8" s="825"/>
      <c r="C8" s="592" t="s">
        <v>97</v>
      </c>
      <c r="D8" s="592" t="s">
        <v>98</v>
      </c>
      <c r="E8" s="592" t="s">
        <v>97</v>
      </c>
      <c r="F8" s="592" t="s">
        <v>98</v>
      </c>
      <c r="G8" s="592" t="s">
        <v>97</v>
      </c>
      <c r="H8" s="592" t="s">
        <v>98</v>
      </c>
    </row>
    <row r="9" spans="1:9" ht="15.75">
      <c r="A9" s="593" t="s">
        <v>12</v>
      </c>
      <c r="B9" s="594" t="s">
        <v>13</v>
      </c>
      <c r="C9" s="593">
        <v>1</v>
      </c>
      <c r="D9" s="593">
        <f>C9+1</f>
        <v>2</v>
      </c>
      <c r="E9" s="593">
        <f>D9+1</f>
        <v>3</v>
      </c>
      <c r="F9" s="593">
        <f>E9+1</f>
        <v>4</v>
      </c>
      <c r="G9" s="593" t="s">
        <v>99</v>
      </c>
      <c r="H9" s="593" t="s">
        <v>100</v>
      </c>
    </row>
    <row r="10" spans="1:9" ht="18" customHeight="1">
      <c r="A10" s="595"/>
      <c r="B10" s="596" t="s">
        <v>101</v>
      </c>
      <c r="C10" s="597">
        <f>C11+C69+C70+C71</f>
        <v>7485000</v>
      </c>
      <c r="D10" s="597">
        <f>D11+D69+D70+D71</f>
        <v>2883965</v>
      </c>
      <c r="E10" s="597">
        <f>E11+E69+E70+E71</f>
        <v>15417077</v>
      </c>
      <c r="F10" s="597">
        <f>F11+F69+F70+F71</f>
        <v>7496217</v>
      </c>
      <c r="G10" s="584">
        <f t="shared" ref="G10:H15" si="0">E10/C10%</f>
        <v>205.97297261189044</v>
      </c>
      <c r="H10" s="584">
        <f t="shared" si="0"/>
        <v>259.92746097820185</v>
      </c>
    </row>
    <row r="11" spans="1:9" ht="18" customHeight="1">
      <c r="A11" s="598" t="s">
        <v>12</v>
      </c>
      <c r="B11" s="599" t="s">
        <v>102</v>
      </c>
      <c r="C11" s="600">
        <f>C12+C58+C59+C67</f>
        <v>7485000</v>
      </c>
      <c r="D11" s="600">
        <f>D12+D58+D59+D67+D68</f>
        <v>2883965</v>
      </c>
      <c r="E11" s="600">
        <f>E12+E58+E59+E67+E68</f>
        <v>11276166</v>
      </c>
      <c r="F11" s="600">
        <f>F12+F58+F59+F67+F68</f>
        <v>3355306</v>
      </c>
      <c r="G11" s="585">
        <f t="shared" si="0"/>
        <v>150.65018036072144</v>
      </c>
      <c r="H11" s="585">
        <f t="shared" si="0"/>
        <v>116.34350624920899</v>
      </c>
    </row>
    <row r="12" spans="1:9" ht="18" customHeight="1">
      <c r="A12" s="598" t="s">
        <v>17</v>
      </c>
      <c r="B12" s="599" t="s">
        <v>103</v>
      </c>
      <c r="C12" s="600">
        <f>C13+C18+C23+C28+C33+C34+C37+C38+C43+C44+C45+C46+C47+C48+C52+C53+C54+C55+C56+C57</f>
        <v>2485000</v>
      </c>
      <c r="D12" s="600">
        <f>D13+D18+D23+D28+D33+D34+D37+D38+D43+D44+D45+D46+D47+D48+D52+D53+D54+D55+D56+D57</f>
        <v>2348800</v>
      </c>
      <c r="E12" s="600">
        <f>E13+E18+E23+E28+E33+E34+E37+E38+E43+E44+E45+E46+E47+E48+E52+E53+E54+E55+E56+E57</f>
        <v>3073356</v>
      </c>
      <c r="F12" s="600">
        <f>F13+F18+F23+F28+F33+F34+F37+F38+F43+F44+F45+F46+F47+F48+F52+F53+F54+F55+F56+F57</f>
        <v>2806320</v>
      </c>
      <c r="G12" s="585">
        <f t="shared" si="0"/>
        <v>123.67629778672033</v>
      </c>
      <c r="H12" s="585">
        <f t="shared" si="0"/>
        <v>119.47888283378747</v>
      </c>
      <c r="I12" s="601"/>
    </row>
    <row r="13" spans="1:9" ht="18" customHeight="1">
      <c r="A13" s="598">
        <v>1</v>
      </c>
      <c r="B13" s="599" t="s">
        <v>104</v>
      </c>
      <c r="C13" s="600">
        <f>SUM(C14:C17)</f>
        <v>220000</v>
      </c>
      <c r="D13" s="600">
        <f>SUM(D14:D17)</f>
        <v>220000</v>
      </c>
      <c r="E13" s="600">
        <f>SUM(E14:E17)</f>
        <v>163374</v>
      </c>
      <c r="F13" s="600">
        <f>SUM(F14:F17)</f>
        <v>163374</v>
      </c>
      <c r="G13" s="585">
        <f t="shared" si="0"/>
        <v>74.260909090909095</v>
      </c>
      <c r="H13" s="585">
        <f t="shared" si="0"/>
        <v>74.260909090909095</v>
      </c>
    </row>
    <row r="14" spans="1:9" ht="18" customHeight="1">
      <c r="A14" s="348"/>
      <c r="B14" s="346" t="s">
        <v>105</v>
      </c>
      <c r="C14" s="602">
        <v>129000</v>
      </c>
      <c r="D14" s="602">
        <f>C14</f>
        <v>129000</v>
      </c>
      <c r="E14" s="602">
        <v>89847</v>
      </c>
      <c r="F14" s="602">
        <f>E14</f>
        <v>89847</v>
      </c>
      <c r="G14" s="586">
        <f t="shared" si="0"/>
        <v>69.648837209302329</v>
      </c>
      <c r="H14" s="586">
        <f t="shared" si="0"/>
        <v>69.648837209302329</v>
      </c>
    </row>
    <row r="15" spans="1:9" ht="18" customHeight="1">
      <c r="A15" s="348"/>
      <c r="B15" s="346" t="s">
        <v>106</v>
      </c>
      <c r="C15" s="602">
        <v>15000</v>
      </c>
      <c r="D15" s="602">
        <f>C15</f>
        <v>15000</v>
      </c>
      <c r="E15" s="602">
        <v>15658</v>
      </c>
      <c r="F15" s="602">
        <f>E15</f>
        <v>15658</v>
      </c>
      <c r="G15" s="586">
        <f t="shared" si="0"/>
        <v>104.38666666666667</v>
      </c>
      <c r="H15" s="586">
        <f t="shared" si="0"/>
        <v>104.38666666666667</v>
      </c>
    </row>
    <row r="16" spans="1:9" ht="18" customHeight="1">
      <c r="A16" s="348"/>
      <c r="B16" s="346" t="s">
        <v>107</v>
      </c>
      <c r="C16" s="603"/>
      <c r="D16" s="602"/>
      <c r="E16" s="602"/>
      <c r="F16" s="602"/>
      <c r="G16" s="586"/>
      <c r="H16" s="586"/>
    </row>
    <row r="17" spans="1:8" ht="18" customHeight="1">
      <c r="A17" s="348"/>
      <c r="B17" s="346" t="s">
        <v>108</v>
      </c>
      <c r="C17" s="602">
        <v>76000</v>
      </c>
      <c r="D17" s="602">
        <f>C17</f>
        <v>76000</v>
      </c>
      <c r="E17" s="602">
        <v>57869</v>
      </c>
      <c r="F17" s="602">
        <f>E17</f>
        <v>57869</v>
      </c>
      <c r="G17" s="586">
        <f t="shared" ref="G17:H20" si="1">E17/C17%</f>
        <v>76.143421052631581</v>
      </c>
      <c r="H17" s="586">
        <f t="shared" si="1"/>
        <v>76.143421052631581</v>
      </c>
    </row>
    <row r="18" spans="1:8" ht="18" customHeight="1">
      <c r="A18" s="598">
        <f>A13+1</f>
        <v>2</v>
      </c>
      <c r="B18" s="599" t="s">
        <v>109</v>
      </c>
      <c r="C18" s="600">
        <f>SUM(C19:C22)</f>
        <v>33000</v>
      </c>
      <c r="D18" s="600">
        <f>SUM(D19:D22)</f>
        <v>33000</v>
      </c>
      <c r="E18" s="600">
        <f>SUM(E19:E22)</f>
        <v>32109</v>
      </c>
      <c r="F18" s="600">
        <f>SUM(F19:F22)</f>
        <v>32109</v>
      </c>
      <c r="G18" s="585">
        <f t="shared" si="1"/>
        <v>97.3</v>
      </c>
      <c r="H18" s="585">
        <f t="shared" si="1"/>
        <v>97.3</v>
      </c>
    </row>
    <row r="19" spans="1:8" ht="18" customHeight="1">
      <c r="A19" s="348"/>
      <c r="B19" s="346" t="s">
        <v>105</v>
      </c>
      <c r="C19" s="602">
        <v>21000</v>
      </c>
      <c r="D19" s="602">
        <f>C19</f>
        <v>21000</v>
      </c>
      <c r="E19" s="602">
        <v>17336</v>
      </c>
      <c r="F19" s="602">
        <f>E19</f>
        <v>17336</v>
      </c>
      <c r="G19" s="586">
        <f t="shared" si="1"/>
        <v>82.552380952380958</v>
      </c>
      <c r="H19" s="586">
        <f t="shared" si="1"/>
        <v>82.552380952380958</v>
      </c>
    </row>
    <row r="20" spans="1:8" ht="18" customHeight="1">
      <c r="A20" s="348"/>
      <c r="B20" s="346" t="s">
        <v>106</v>
      </c>
      <c r="C20" s="602">
        <v>10500</v>
      </c>
      <c r="D20" s="602">
        <f>C20</f>
        <v>10500</v>
      </c>
      <c r="E20" s="602">
        <v>11530</v>
      </c>
      <c r="F20" s="602">
        <f>E20</f>
        <v>11530</v>
      </c>
      <c r="G20" s="586">
        <f t="shared" si="1"/>
        <v>109.80952380952381</v>
      </c>
      <c r="H20" s="586">
        <f t="shared" si="1"/>
        <v>109.80952380952381</v>
      </c>
    </row>
    <row r="21" spans="1:8" ht="18" customHeight="1">
      <c r="A21" s="348"/>
      <c r="B21" s="346" t="s">
        <v>107</v>
      </c>
      <c r="C21" s="602"/>
      <c r="D21" s="602"/>
      <c r="E21" s="602"/>
      <c r="F21" s="602"/>
      <c r="G21" s="586"/>
      <c r="H21" s="586"/>
    </row>
    <row r="22" spans="1:8" ht="18" customHeight="1">
      <c r="A22" s="604"/>
      <c r="B22" s="346" t="s">
        <v>108</v>
      </c>
      <c r="C22" s="602">
        <v>1500</v>
      </c>
      <c r="D22" s="602">
        <f>C22</f>
        <v>1500</v>
      </c>
      <c r="E22" s="602">
        <v>3243</v>
      </c>
      <c r="F22" s="602">
        <f>E22</f>
        <v>3243</v>
      </c>
      <c r="G22" s="586">
        <f t="shared" ref="G22:H25" si="2">E22/C22%</f>
        <v>216.2</v>
      </c>
      <c r="H22" s="586">
        <f t="shared" si="2"/>
        <v>216.2</v>
      </c>
    </row>
    <row r="23" spans="1:8" ht="36" customHeight="1">
      <c r="A23" s="598">
        <f>A18+1</f>
        <v>3</v>
      </c>
      <c r="B23" s="599" t="s">
        <v>110</v>
      </c>
      <c r="C23" s="600">
        <f>SUM(C24:C27)</f>
        <v>4000</v>
      </c>
      <c r="D23" s="600">
        <f>SUM(D24:D27)</f>
        <v>4000</v>
      </c>
      <c r="E23" s="600">
        <f>SUM(E24:E27)</f>
        <v>10529</v>
      </c>
      <c r="F23" s="600">
        <f>SUM(F24:F27)</f>
        <v>10529</v>
      </c>
      <c r="G23" s="585">
        <f t="shared" si="2"/>
        <v>263.22500000000002</v>
      </c>
      <c r="H23" s="585">
        <f t="shared" si="2"/>
        <v>263.22500000000002</v>
      </c>
    </row>
    <row r="24" spans="1:8" ht="18" customHeight="1">
      <c r="A24" s="348"/>
      <c r="B24" s="346" t="s">
        <v>105</v>
      </c>
      <c r="C24" s="602">
        <v>1600</v>
      </c>
      <c r="D24" s="602">
        <f>C24</f>
        <v>1600</v>
      </c>
      <c r="E24" s="602">
        <v>4424</v>
      </c>
      <c r="F24" s="602">
        <f>E24</f>
        <v>4424</v>
      </c>
      <c r="G24" s="586">
        <f t="shared" si="2"/>
        <v>276.5</v>
      </c>
      <c r="H24" s="586">
        <f t="shared" si="2"/>
        <v>276.5</v>
      </c>
    </row>
    <row r="25" spans="1:8" ht="18" customHeight="1">
      <c r="A25" s="348"/>
      <c r="B25" s="346" t="s">
        <v>106</v>
      </c>
      <c r="C25" s="602">
        <v>2400</v>
      </c>
      <c r="D25" s="602">
        <f>C25</f>
        <v>2400</v>
      </c>
      <c r="E25" s="602">
        <v>6102</v>
      </c>
      <c r="F25" s="602">
        <f>E25</f>
        <v>6102</v>
      </c>
      <c r="G25" s="586">
        <f t="shared" si="2"/>
        <v>254.25</v>
      </c>
      <c r="H25" s="586">
        <f t="shared" si="2"/>
        <v>254.25</v>
      </c>
    </row>
    <row r="26" spans="1:8" ht="18" customHeight="1">
      <c r="A26" s="348"/>
      <c r="B26" s="346" t="s">
        <v>107</v>
      </c>
      <c r="C26" s="602"/>
      <c r="D26" s="602"/>
      <c r="E26" s="602"/>
      <c r="F26" s="602"/>
      <c r="G26" s="586"/>
      <c r="H26" s="586"/>
    </row>
    <row r="27" spans="1:8" ht="18" customHeight="1">
      <c r="A27" s="604"/>
      <c r="B27" s="346" t="s">
        <v>108</v>
      </c>
      <c r="C27" s="602"/>
      <c r="D27" s="602"/>
      <c r="E27" s="602">
        <v>3</v>
      </c>
      <c r="F27" s="602">
        <v>3</v>
      </c>
      <c r="G27" s="586"/>
      <c r="H27" s="586"/>
    </row>
    <row r="28" spans="1:8" ht="18" customHeight="1">
      <c r="A28" s="598">
        <f>A23+1</f>
        <v>4</v>
      </c>
      <c r="B28" s="599" t="s">
        <v>111</v>
      </c>
      <c r="C28" s="600">
        <f>SUM(C29:C32)</f>
        <v>440000</v>
      </c>
      <c r="D28" s="600">
        <f>SUM(D29:D32)</f>
        <v>440000</v>
      </c>
      <c r="E28" s="600">
        <f>SUM(E29:E32)</f>
        <v>673471</v>
      </c>
      <c r="F28" s="600">
        <f>SUM(F29:F32)</f>
        <v>673070</v>
      </c>
      <c r="G28" s="585">
        <f t="shared" ref="G28:H34" si="3">E28/C28%</f>
        <v>153.06159090909091</v>
      </c>
      <c r="H28" s="585">
        <f t="shared" si="3"/>
        <v>152.97045454545454</v>
      </c>
    </row>
    <row r="29" spans="1:8" ht="18" customHeight="1">
      <c r="A29" s="348"/>
      <c r="B29" s="346" t="s">
        <v>105</v>
      </c>
      <c r="C29" s="602">
        <v>349000</v>
      </c>
      <c r="D29" s="602">
        <f>C29</f>
        <v>349000</v>
      </c>
      <c r="E29" s="602">
        <v>493080</v>
      </c>
      <c r="F29" s="602">
        <f>E29</f>
        <v>493080</v>
      </c>
      <c r="G29" s="586">
        <f t="shared" si="3"/>
        <v>141.28366762177652</v>
      </c>
      <c r="H29" s="586">
        <f t="shared" si="3"/>
        <v>141.28366762177652</v>
      </c>
    </row>
    <row r="30" spans="1:8" ht="18" customHeight="1">
      <c r="A30" s="348"/>
      <c r="B30" s="346" t="s">
        <v>106</v>
      </c>
      <c r="C30" s="602">
        <v>54000</v>
      </c>
      <c r="D30" s="602">
        <f>C30</f>
        <v>54000</v>
      </c>
      <c r="E30" s="602">
        <v>93995</v>
      </c>
      <c r="F30" s="602">
        <f>E30</f>
        <v>93995</v>
      </c>
      <c r="G30" s="586">
        <f t="shared" si="3"/>
        <v>174.06481481481481</v>
      </c>
      <c r="H30" s="586">
        <f t="shared" si="3"/>
        <v>174.06481481481481</v>
      </c>
    </row>
    <row r="31" spans="1:8" ht="18" customHeight="1">
      <c r="A31" s="348"/>
      <c r="B31" s="346" t="s">
        <v>107</v>
      </c>
      <c r="C31" s="602">
        <v>2000</v>
      </c>
      <c r="D31" s="602">
        <f>C31</f>
        <v>2000</v>
      </c>
      <c r="E31" s="602">
        <v>2480</v>
      </c>
      <c r="F31" s="602">
        <v>2079</v>
      </c>
      <c r="G31" s="586">
        <f t="shared" si="3"/>
        <v>124</v>
      </c>
      <c r="H31" s="586">
        <f t="shared" si="3"/>
        <v>103.95</v>
      </c>
    </row>
    <row r="32" spans="1:8" ht="18" customHeight="1">
      <c r="A32" s="348"/>
      <c r="B32" s="346" t="s">
        <v>108</v>
      </c>
      <c r="C32" s="602">
        <v>35000</v>
      </c>
      <c r="D32" s="602">
        <f>C32</f>
        <v>35000</v>
      </c>
      <c r="E32" s="602">
        <v>83916</v>
      </c>
      <c r="F32" s="602">
        <f>E32</f>
        <v>83916</v>
      </c>
      <c r="G32" s="586">
        <f t="shared" si="3"/>
        <v>239.76</v>
      </c>
      <c r="H32" s="586">
        <f t="shared" si="3"/>
        <v>239.76</v>
      </c>
    </row>
    <row r="33" spans="1:8" ht="18" customHeight="1">
      <c r="A33" s="598">
        <f>A28+1</f>
        <v>5</v>
      </c>
      <c r="B33" s="599" t="s">
        <v>112</v>
      </c>
      <c r="C33" s="600">
        <v>120000</v>
      </c>
      <c r="D33" s="600">
        <f>C33</f>
        <v>120000</v>
      </c>
      <c r="E33" s="600">
        <v>160538</v>
      </c>
      <c r="F33" s="600">
        <f>E33</f>
        <v>160538</v>
      </c>
      <c r="G33" s="585">
        <f t="shared" si="3"/>
        <v>133.78166666666667</v>
      </c>
      <c r="H33" s="585">
        <f t="shared" si="3"/>
        <v>133.78166666666667</v>
      </c>
    </row>
    <row r="34" spans="1:8" ht="18" customHeight="1">
      <c r="A34" s="598">
        <f>A33+1</f>
        <v>6</v>
      </c>
      <c r="B34" s="599" t="s">
        <v>113</v>
      </c>
      <c r="C34" s="600">
        <v>110000</v>
      </c>
      <c r="D34" s="600">
        <f>D35+D36</f>
        <v>72000</v>
      </c>
      <c r="E34" s="600">
        <v>116060</v>
      </c>
      <c r="F34" s="600">
        <v>73965</v>
      </c>
      <c r="G34" s="585">
        <f t="shared" si="3"/>
        <v>105.50909090909092</v>
      </c>
      <c r="H34" s="585">
        <f t="shared" si="3"/>
        <v>102.72916666666667</v>
      </c>
    </row>
    <row r="35" spans="1:8" ht="36" customHeight="1">
      <c r="A35" s="345"/>
      <c r="B35" s="346" t="s">
        <v>114</v>
      </c>
      <c r="C35" s="602">
        <v>72000</v>
      </c>
      <c r="D35" s="602">
        <f>C35</f>
        <v>72000</v>
      </c>
      <c r="E35" s="602">
        <v>10822</v>
      </c>
      <c r="F35" s="602">
        <f>E35</f>
        <v>10822</v>
      </c>
      <c r="G35" s="586">
        <f>E35/C35%</f>
        <v>15.030555555555555</v>
      </c>
      <c r="H35" s="586">
        <f>F35/D35%</f>
        <v>15.030555555555555</v>
      </c>
    </row>
    <row r="36" spans="1:8" ht="18" customHeight="1">
      <c r="A36" s="345"/>
      <c r="B36" s="346" t="s">
        <v>115</v>
      </c>
      <c r="C36" s="602">
        <f>C34-C35</f>
        <v>38000</v>
      </c>
      <c r="D36" s="602"/>
      <c r="E36" s="602"/>
      <c r="F36" s="602"/>
      <c r="G36" s="586"/>
      <c r="H36" s="586"/>
    </row>
    <row r="37" spans="1:8" ht="18" customHeight="1">
      <c r="A37" s="598">
        <f>A34+1</f>
        <v>7</v>
      </c>
      <c r="B37" s="599" t="s">
        <v>116</v>
      </c>
      <c r="C37" s="600">
        <v>120000</v>
      </c>
      <c r="D37" s="600">
        <f>C37</f>
        <v>120000</v>
      </c>
      <c r="E37" s="600">
        <v>166719</v>
      </c>
      <c r="F37" s="600">
        <f>E37</f>
        <v>166719</v>
      </c>
      <c r="G37" s="585">
        <f>E37/C37%</f>
        <v>138.9325</v>
      </c>
      <c r="H37" s="585">
        <f>F37/D37%</f>
        <v>138.9325</v>
      </c>
    </row>
    <row r="38" spans="1:8" ht="18" customHeight="1">
      <c r="A38" s="598">
        <f>A37+1</f>
        <v>8</v>
      </c>
      <c r="B38" s="599" t="s">
        <v>117</v>
      </c>
      <c r="C38" s="600">
        <v>585000</v>
      </c>
      <c r="D38" s="600">
        <f>D39+D40</f>
        <v>570000</v>
      </c>
      <c r="E38" s="600">
        <v>765385</v>
      </c>
      <c r="F38" s="600">
        <v>720243</v>
      </c>
      <c r="G38" s="585">
        <f>E38/C38%</f>
        <v>130.83504273504275</v>
      </c>
      <c r="H38" s="585">
        <f>F38/D38%</f>
        <v>126.35842105263158</v>
      </c>
    </row>
    <row r="39" spans="1:8" ht="18" customHeight="1">
      <c r="A39" s="345"/>
      <c r="B39" s="346" t="s">
        <v>118</v>
      </c>
      <c r="C39" s="602">
        <v>15000</v>
      </c>
      <c r="D39" s="602"/>
      <c r="E39" s="602">
        <v>53209</v>
      </c>
      <c r="F39" s="602">
        <v>8067</v>
      </c>
      <c r="G39" s="586">
        <f>E39/C39%</f>
        <v>354.72666666666669</v>
      </c>
      <c r="H39" s="586"/>
    </row>
    <row r="40" spans="1:8" ht="18" customHeight="1">
      <c r="A40" s="345"/>
      <c r="B40" s="346" t="s">
        <v>119</v>
      </c>
      <c r="C40" s="828">
        <f>C38-C39</f>
        <v>570000</v>
      </c>
      <c r="D40" s="828">
        <f>C40</f>
        <v>570000</v>
      </c>
      <c r="E40" s="828">
        <f>E38-E39</f>
        <v>712176</v>
      </c>
      <c r="F40" s="828">
        <v>712176</v>
      </c>
      <c r="G40" s="830">
        <f>E40/C40%</f>
        <v>124.94315789473684</v>
      </c>
      <c r="H40" s="830">
        <f>F40/D40%</f>
        <v>124.94315789473684</v>
      </c>
    </row>
    <row r="41" spans="1:8" ht="18" customHeight="1">
      <c r="A41" s="345"/>
      <c r="B41" s="346" t="s">
        <v>120</v>
      </c>
      <c r="C41" s="828"/>
      <c r="D41" s="828"/>
      <c r="E41" s="828"/>
      <c r="F41" s="828"/>
      <c r="G41" s="831"/>
      <c r="H41" s="831"/>
    </row>
    <row r="42" spans="1:8" ht="18" customHeight="1">
      <c r="A42" s="345"/>
      <c r="B42" s="346" t="s">
        <v>121</v>
      </c>
      <c r="C42" s="828"/>
      <c r="D42" s="828"/>
      <c r="E42" s="828"/>
      <c r="F42" s="828"/>
      <c r="G42" s="832"/>
      <c r="H42" s="832"/>
    </row>
    <row r="43" spans="1:8" ht="18" customHeight="1">
      <c r="A43" s="598">
        <f>A38+1</f>
        <v>9</v>
      </c>
      <c r="B43" s="599" t="s">
        <v>122</v>
      </c>
      <c r="C43" s="600"/>
      <c r="D43" s="600"/>
      <c r="E43" s="600"/>
      <c r="F43" s="600"/>
      <c r="G43" s="585"/>
      <c r="H43" s="585"/>
    </row>
    <row r="44" spans="1:8" ht="18" customHeight="1">
      <c r="A44" s="598">
        <f>A43+1</f>
        <v>10</v>
      </c>
      <c r="B44" s="599" t="s">
        <v>123</v>
      </c>
      <c r="C44" s="600">
        <v>6000</v>
      </c>
      <c r="D44" s="600">
        <f>C44</f>
        <v>6000</v>
      </c>
      <c r="E44" s="600">
        <v>8932</v>
      </c>
      <c r="F44" s="600">
        <f t="shared" ref="F44:F51" si="4">E44</f>
        <v>8932</v>
      </c>
      <c r="G44" s="585">
        <f t="shared" ref="G44:H46" si="5">E44/C44%</f>
        <v>148.86666666666667</v>
      </c>
      <c r="H44" s="585">
        <f t="shared" si="5"/>
        <v>148.86666666666667</v>
      </c>
    </row>
    <row r="45" spans="1:8" ht="18" customHeight="1">
      <c r="A45" s="598">
        <f>A44+1</f>
        <v>11</v>
      </c>
      <c r="B45" s="599" t="s">
        <v>124</v>
      </c>
      <c r="C45" s="600">
        <v>40000</v>
      </c>
      <c r="D45" s="600">
        <f>C45</f>
        <v>40000</v>
      </c>
      <c r="E45" s="600">
        <v>57903</v>
      </c>
      <c r="F45" s="600">
        <f t="shared" si="4"/>
        <v>57903</v>
      </c>
      <c r="G45" s="585">
        <f t="shared" si="5"/>
        <v>144.75749999999999</v>
      </c>
      <c r="H45" s="585">
        <f t="shared" si="5"/>
        <v>144.75749999999999</v>
      </c>
    </row>
    <row r="46" spans="1:8" ht="18" customHeight="1">
      <c r="A46" s="598">
        <f>A45+1</f>
        <v>12</v>
      </c>
      <c r="B46" s="599" t="s">
        <v>125</v>
      </c>
      <c r="C46" s="600">
        <v>600000</v>
      </c>
      <c r="D46" s="600">
        <f>C46</f>
        <v>600000</v>
      </c>
      <c r="E46" s="600">
        <v>503090</v>
      </c>
      <c r="F46" s="600">
        <f t="shared" si="4"/>
        <v>503090</v>
      </c>
      <c r="G46" s="585">
        <f t="shared" si="5"/>
        <v>83.848333333333329</v>
      </c>
      <c r="H46" s="585">
        <f t="shared" si="5"/>
        <v>83.848333333333329</v>
      </c>
    </row>
    <row r="47" spans="1:8" ht="36" customHeight="1">
      <c r="A47" s="598">
        <f>A46+1</f>
        <v>13</v>
      </c>
      <c r="B47" s="599" t="s">
        <v>126</v>
      </c>
      <c r="C47" s="600"/>
      <c r="D47" s="600"/>
      <c r="E47" s="600">
        <v>3</v>
      </c>
      <c r="F47" s="600">
        <f t="shared" si="4"/>
        <v>3</v>
      </c>
      <c r="G47" s="585"/>
      <c r="H47" s="585"/>
    </row>
    <row r="48" spans="1:8" ht="18" customHeight="1">
      <c r="A48" s="598">
        <f>A47+1</f>
        <v>14</v>
      </c>
      <c r="B48" s="599" t="s">
        <v>127</v>
      </c>
      <c r="C48" s="600">
        <v>14000</v>
      </c>
      <c r="D48" s="600">
        <f>C48</f>
        <v>14000</v>
      </c>
      <c r="E48" s="600">
        <v>19426</v>
      </c>
      <c r="F48" s="600">
        <f t="shared" si="4"/>
        <v>19426</v>
      </c>
      <c r="G48" s="585">
        <f>E48/C48%</f>
        <v>138.75714285714287</v>
      </c>
      <c r="H48" s="585">
        <f>F48/D48%</f>
        <v>138.75714285714287</v>
      </c>
    </row>
    <row r="49" spans="1:8" ht="18" customHeight="1">
      <c r="A49" s="348"/>
      <c r="B49" s="346" t="s">
        <v>105</v>
      </c>
      <c r="C49" s="602"/>
      <c r="D49" s="602"/>
      <c r="E49" s="602">
        <v>7353</v>
      </c>
      <c r="F49" s="602">
        <f t="shared" si="4"/>
        <v>7353</v>
      </c>
      <c r="G49" s="586"/>
      <c r="H49" s="586"/>
    </row>
    <row r="50" spans="1:8" ht="18" customHeight="1">
      <c r="A50" s="348"/>
      <c r="B50" s="346" t="s">
        <v>106</v>
      </c>
      <c r="C50" s="602"/>
      <c r="D50" s="602"/>
      <c r="E50" s="602">
        <v>442</v>
      </c>
      <c r="F50" s="602">
        <f t="shared" si="4"/>
        <v>442</v>
      </c>
      <c r="G50" s="586"/>
      <c r="H50" s="586"/>
    </row>
    <row r="51" spans="1:8" ht="18" customHeight="1">
      <c r="A51" s="348"/>
      <c r="B51" s="346" t="s">
        <v>107</v>
      </c>
      <c r="C51" s="602"/>
      <c r="D51" s="602"/>
      <c r="E51" s="602">
        <v>10461</v>
      </c>
      <c r="F51" s="602">
        <f t="shared" si="4"/>
        <v>10461</v>
      </c>
      <c r="G51" s="586"/>
      <c r="H51" s="586"/>
    </row>
    <row r="52" spans="1:8" ht="18" customHeight="1">
      <c r="A52" s="598">
        <f>A48+1</f>
        <v>15</v>
      </c>
      <c r="B52" s="599" t="s">
        <v>128</v>
      </c>
      <c r="C52" s="600">
        <v>42000</v>
      </c>
      <c r="D52" s="600">
        <v>27400</v>
      </c>
      <c r="E52" s="600">
        <v>73426</v>
      </c>
      <c r="F52" s="600">
        <v>58425</v>
      </c>
      <c r="G52" s="585">
        <f>E52/C52%</f>
        <v>174.82380952380953</v>
      </c>
      <c r="H52" s="585">
        <f>F52/D52%</f>
        <v>213.22992700729927</v>
      </c>
    </row>
    <row r="53" spans="1:8" ht="18" customHeight="1">
      <c r="A53" s="598">
        <f>A52+1</f>
        <v>16</v>
      </c>
      <c r="B53" s="599" t="s">
        <v>129</v>
      </c>
      <c r="C53" s="600">
        <v>150000</v>
      </c>
      <c r="D53" s="600">
        <v>81400</v>
      </c>
      <c r="E53" s="600">
        <v>319766</v>
      </c>
      <c r="F53" s="600">
        <v>155369</v>
      </c>
      <c r="G53" s="585">
        <f>E53/C53%</f>
        <v>213.17733333333334</v>
      </c>
      <c r="H53" s="585">
        <f>F53/D53%</f>
        <v>190.87100737100738</v>
      </c>
    </row>
    <row r="54" spans="1:8" ht="18" customHeight="1">
      <c r="A54" s="598">
        <f>A53+1</f>
        <v>17</v>
      </c>
      <c r="B54" s="599" t="s">
        <v>130</v>
      </c>
      <c r="C54" s="600"/>
      <c r="D54" s="600"/>
      <c r="E54" s="600"/>
      <c r="F54" s="600"/>
      <c r="G54" s="585"/>
      <c r="H54" s="585"/>
    </row>
    <row r="55" spans="1:8" ht="18" customHeight="1">
      <c r="A55" s="598">
        <f>A54+1</f>
        <v>18</v>
      </c>
      <c r="B55" s="599" t="s">
        <v>131</v>
      </c>
      <c r="C55" s="600">
        <v>1000</v>
      </c>
      <c r="D55" s="600">
        <v>1000</v>
      </c>
      <c r="E55" s="600">
        <v>2625</v>
      </c>
      <c r="F55" s="600">
        <f>E55</f>
        <v>2625</v>
      </c>
      <c r="G55" s="585">
        <f>E55/C55%</f>
        <v>262.5</v>
      </c>
      <c r="H55" s="585">
        <f>F55/D55%</f>
        <v>262.5</v>
      </c>
    </row>
    <row r="56" spans="1:8" ht="55.5" customHeight="1">
      <c r="A56" s="598">
        <f>A55+1</f>
        <v>19</v>
      </c>
      <c r="B56" s="599" t="s">
        <v>132</v>
      </c>
      <c r="C56" s="600"/>
      <c r="D56" s="600"/>
      <c r="E56" s="600"/>
      <c r="F56" s="600"/>
      <c r="G56" s="585"/>
      <c r="H56" s="585"/>
    </row>
    <row r="57" spans="1:8" ht="18" customHeight="1">
      <c r="A57" s="598">
        <f>A56+1</f>
        <v>20</v>
      </c>
      <c r="B57" s="599" t="s">
        <v>133</v>
      </c>
      <c r="C57" s="600"/>
      <c r="D57" s="600"/>
      <c r="E57" s="600"/>
      <c r="F57" s="600"/>
      <c r="G57" s="585"/>
      <c r="H57" s="585"/>
    </row>
    <row r="58" spans="1:8" ht="18" customHeight="1">
      <c r="A58" s="598" t="s">
        <v>22</v>
      </c>
      <c r="B58" s="599" t="s">
        <v>134</v>
      </c>
      <c r="C58" s="600"/>
      <c r="D58" s="600"/>
      <c r="E58" s="600"/>
      <c r="F58" s="600"/>
      <c r="G58" s="585"/>
      <c r="H58" s="585"/>
    </row>
    <row r="59" spans="1:8" ht="18" customHeight="1">
      <c r="A59" s="598" t="s">
        <v>26</v>
      </c>
      <c r="B59" s="599" t="s">
        <v>135</v>
      </c>
      <c r="C59" s="600">
        <f>C60+C61+C62+C63+C64+C65+C66</f>
        <v>5000000</v>
      </c>
      <c r="D59" s="600">
        <f>D60+D61+D62+D63+D64</f>
        <v>0</v>
      </c>
      <c r="E59" s="600">
        <f>E60+E61+E62+E63+E64+E65</f>
        <v>7653934</v>
      </c>
      <c r="F59" s="600">
        <f>F60+F61+F62+F63+F64+F65</f>
        <v>110</v>
      </c>
      <c r="G59" s="585">
        <f t="shared" ref="G59:G64" si="6">E59/C59%</f>
        <v>153.07867999999999</v>
      </c>
      <c r="H59" s="585"/>
    </row>
    <row r="60" spans="1:8" ht="18" customHeight="1">
      <c r="A60" s="598">
        <v>1</v>
      </c>
      <c r="B60" s="599" t="s">
        <v>136</v>
      </c>
      <c r="C60" s="600">
        <v>82000</v>
      </c>
      <c r="D60" s="600"/>
      <c r="E60" s="600">
        <v>87635</v>
      </c>
      <c r="F60" s="600"/>
      <c r="G60" s="585">
        <f t="shared" si="6"/>
        <v>106.8719512195122</v>
      </c>
      <c r="H60" s="585"/>
    </row>
    <row r="61" spans="1:8" ht="18" customHeight="1">
      <c r="A61" s="598">
        <f>A60+1</f>
        <v>2</v>
      </c>
      <c r="B61" s="599" t="s">
        <v>137</v>
      </c>
      <c r="C61" s="600">
        <v>800000</v>
      </c>
      <c r="D61" s="600"/>
      <c r="E61" s="600">
        <v>1635761</v>
      </c>
      <c r="F61" s="600"/>
      <c r="G61" s="585">
        <f t="shared" si="6"/>
        <v>204.470125</v>
      </c>
      <c r="H61" s="585"/>
    </row>
    <row r="62" spans="1:8" ht="18" customHeight="1">
      <c r="A62" s="598">
        <f>A61+1</f>
        <v>3</v>
      </c>
      <c r="B62" s="599" t="s">
        <v>138</v>
      </c>
      <c r="C62" s="600">
        <v>14000</v>
      </c>
      <c r="D62" s="600"/>
      <c r="E62" s="600">
        <v>21985</v>
      </c>
      <c r="F62" s="600"/>
      <c r="G62" s="585">
        <f t="shared" si="6"/>
        <v>157.03571428571428</v>
      </c>
      <c r="H62" s="585"/>
    </row>
    <row r="63" spans="1:8" ht="18" customHeight="1">
      <c r="A63" s="598">
        <f>A62+1</f>
        <v>4</v>
      </c>
      <c r="B63" s="599" t="s">
        <v>139</v>
      </c>
      <c r="C63" s="600">
        <v>1700</v>
      </c>
      <c r="D63" s="600"/>
      <c r="E63" s="600">
        <v>1565</v>
      </c>
      <c r="F63" s="600"/>
      <c r="G63" s="585">
        <f t="shared" si="6"/>
        <v>92.058823529411768</v>
      </c>
      <c r="H63" s="585"/>
    </row>
    <row r="64" spans="1:8" ht="18" customHeight="1">
      <c r="A64" s="598">
        <f>A63+1</f>
        <v>5</v>
      </c>
      <c r="B64" s="599" t="s">
        <v>140</v>
      </c>
      <c r="C64" s="600">
        <v>4087300</v>
      </c>
      <c r="D64" s="600"/>
      <c r="E64" s="600">
        <v>5843313</v>
      </c>
      <c r="F64" s="600"/>
      <c r="G64" s="585">
        <f t="shared" si="6"/>
        <v>142.96266483986983</v>
      </c>
      <c r="H64" s="585"/>
    </row>
    <row r="65" spans="1:8" ht="18" customHeight="1">
      <c r="A65" s="598">
        <f>A64+1</f>
        <v>6</v>
      </c>
      <c r="B65" s="599" t="s">
        <v>141</v>
      </c>
      <c r="C65" s="600">
        <v>15000</v>
      </c>
      <c r="D65" s="600"/>
      <c r="E65" s="600">
        <f>45519+18156</f>
        <v>63675</v>
      </c>
      <c r="F65" s="600">
        <v>110</v>
      </c>
      <c r="G65" s="585"/>
      <c r="H65" s="585"/>
    </row>
    <row r="66" spans="1:8" ht="18" customHeight="1">
      <c r="A66" s="598">
        <v>7</v>
      </c>
      <c r="B66" s="599" t="s">
        <v>142</v>
      </c>
      <c r="C66" s="600"/>
      <c r="D66" s="600"/>
      <c r="E66" s="600"/>
      <c r="F66" s="600"/>
      <c r="G66" s="585"/>
      <c r="H66" s="585"/>
    </row>
    <row r="67" spans="1:8" ht="18" customHeight="1">
      <c r="A67" s="598" t="s">
        <v>28</v>
      </c>
      <c r="B67" s="599" t="s">
        <v>33</v>
      </c>
      <c r="C67" s="600"/>
      <c r="D67" s="600"/>
      <c r="E67" s="600">
        <v>2628</v>
      </c>
      <c r="F67" s="600">
        <f>E67</f>
        <v>2628</v>
      </c>
      <c r="G67" s="585"/>
      <c r="H67" s="585"/>
    </row>
    <row r="68" spans="1:8" ht="18" customHeight="1">
      <c r="A68" s="598" t="s">
        <v>30</v>
      </c>
      <c r="B68" s="599" t="s">
        <v>143</v>
      </c>
      <c r="C68" s="600"/>
      <c r="D68" s="600">
        <v>535165</v>
      </c>
      <c r="E68" s="600">
        <v>546248</v>
      </c>
      <c r="F68" s="600">
        <f>E68</f>
        <v>546248</v>
      </c>
      <c r="G68" s="585"/>
      <c r="H68" s="585"/>
    </row>
    <row r="69" spans="1:8" s="606" customFormat="1" ht="18" customHeight="1">
      <c r="A69" s="598" t="s">
        <v>13</v>
      </c>
      <c r="B69" s="605" t="s">
        <v>144</v>
      </c>
      <c r="C69" s="600"/>
      <c r="D69" s="600"/>
      <c r="E69" s="600"/>
      <c r="F69" s="600"/>
      <c r="G69" s="585"/>
      <c r="H69" s="585"/>
    </row>
    <row r="70" spans="1:8" s="606" customFormat="1" ht="18" customHeight="1">
      <c r="A70" s="598" t="s">
        <v>52</v>
      </c>
      <c r="B70" s="605" t="s">
        <v>145</v>
      </c>
      <c r="C70" s="600"/>
      <c r="D70" s="600"/>
      <c r="E70" s="607">
        <v>99781</v>
      </c>
      <c r="F70" s="607">
        <f>E70</f>
        <v>99781</v>
      </c>
      <c r="G70" s="585"/>
      <c r="H70" s="585"/>
    </row>
    <row r="71" spans="1:8" s="606" customFormat="1" ht="36" customHeight="1">
      <c r="A71" s="608" t="s">
        <v>54</v>
      </c>
      <c r="B71" s="609" t="s">
        <v>146</v>
      </c>
      <c r="C71" s="610"/>
      <c r="D71" s="610"/>
      <c r="E71" s="610">
        <v>4041130</v>
      </c>
      <c r="F71" s="610">
        <f>E71</f>
        <v>4041130</v>
      </c>
      <c r="G71" s="587"/>
      <c r="H71" s="587"/>
    </row>
  </sheetData>
  <mergeCells count="16">
    <mergeCell ref="A5:A8"/>
    <mergeCell ref="B5:B8"/>
    <mergeCell ref="A1:B1"/>
    <mergeCell ref="E1:H1"/>
    <mergeCell ref="C40:C42"/>
    <mergeCell ref="D40:D42"/>
    <mergeCell ref="E40:E42"/>
    <mergeCell ref="F40:F42"/>
    <mergeCell ref="A3:H3"/>
    <mergeCell ref="H40:H42"/>
    <mergeCell ref="G40:G42"/>
    <mergeCell ref="C5:D6"/>
    <mergeCell ref="E5:F6"/>
    <mergeCell ref="G5:H6"/>
    <mergeCell ref="F4:H4"/>
    <mergeCell ref="A2:H2"/>
  </mergeCells>
  <printOptions horizontalCentered="1"/>
  <pageMargins left="0.59055118110236227" right="0.19685039370078741" top="0.59055118110236227" bottom="0.59055118110236227" header="0.31496062992125984" footer="0.31496062992125984"/>
  <pageSetup paperSize="9" scale="70" orientation="portrait"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P42"/>
  <sheetViews>
    <sheetView zoomScaleNormal="100" workbookViewId="0">
      <pane xSplit="2" ySplit="6" topLeftCell="C7" activePane="bottomRight" state="frozen"/>
      <selection pane="topRight" activeCell="C1" sqref="C1"/>
      <selection pane="bottomLeft" activeCell="A7" sqref="A7"/>
      <selection pane="bottomRight" activeCell="S18" sqref="S18"/>
    </sheetView>
  </sheetViews>
  <sheetFormatPr defaultColWidth="13" defaultRowHeight="15.75"/>
  <cols>
    <col min="1" max="1" width="6.42578125" style="617" customWidth="1"/>
    <col min="2" max="2" width="50.5703125" style="617" customWidth="1"/>
    <col min="3" max="3" width="14.140625" style="617" customWidth="1"/>
    <col min="4" max="4" width="14.140625" style="4" customWidth="1"/>
    <col min="5" max="5" width="14.140625" style="617" customWidth="1"/>
    <col min="6" max="6" width="17.140625" style="617" hidden="1" customWidth="1"/>
    <col min="7" max="8" width="15.140625" style="617" hidden="1" customWidth="1"/>
    <col min="9" max="9" width="13.28515625" style="617" hidden="1" customWidth="1"/>
    <col min="10" max="10" width="17.7109375" style="617" hidden="1" customWidth="1"/>
    <col min="11" max="11" width="13" style="617" hidden="1" customWidth="1"/>
    <col min="12" max="12" width="11.42578125" style="617" hidden="1" customWidth="1"/>
    <col min="13" max="13" width="10.7109375" style="617" hidden="1" customWidth="1"/>
    <col min="14" max="14" width="13" style="617" hidden="1" customWidth="1"/>
    <col min="15" max="15" width="21.7109375" style="617" hidden="1" customWidth="1"/>
    <col min="16" max="16" width="0" style="617" hidden="1" customWidth="1"/>
    <col min="17" max="250" width="13" style="617"/>
    <col min="251" max="251" width="6.42578125" style="617" customWidth="1"/>
    <col min="252" max="252" width="49.28515625" style="617" customWidth="1"/>
    <col min="253" max="253" width="15.5703125" style="617" customWidth="1"/>
    <col min="254" max="254" width="13.85546875" style="617" bestFit="1" customWidth="1"/>
    <col min="255" max="255" width="13.7109375" style="617" bestFit="1" customWidth="1"/>
    <col min="256" max="256" width="17.28515625" style="617" bestFit="1" customWidth="1"/>
    <col min="257" max="258" width="16" style="617" bestFit="1" customWidth="1"/>
    <col min="259" max="261" width="11.28515625" style="617" customWidth="1"/>
    <col min="262" max="270" width="0" style="617" hidden="1" customWidth="1"/>
    <col min="271" max="506" width="13" style="617"/>
    <col min="507" max="507" width="6.42578125" style="617" customWidth="1"/>
    <col min="508" max="508" width="49.28515625" style="617" customWidth="1"/>
    <col min="509" max="509" width="15.5703125" style="617" customWidth="1"/>
    <col min="510" max="510" width="13.85546875" style="617" bestFit="1" customWidth="1"/>
    <col min="511" max="511" width="13.7109375" style="617" bestFit="1" customWidth="1"/>
    <col min="512" max="512" width="17.28515625" style="617" bestFit="1" customWidth="1"/>
    <col min="513" max="514" width="16" style="617" bestFit="1" customWidth="1"/>
    <col min="515" max="517" width="11.28515625" style="617" customWidth="1"/>
    <col min="518" max="526" width="0" style="617" hidden="1" customWidth="1"/>
    <col min="527" max="762" width="13" style="617"/>
    <col min="763" max="763" width="6.42578125" style="617" customWidth="1"/>
    <col min="764" max="764" width="49.28515625" style="617" customWidth="1"/>
    <col min="765" max="765" width="15.5703125" style="617" customWidth="1"/>
    <col min="766" max="766" width="13.85546875" style="617" bestFit="1" customWidth="1"/>
    <col min="767" max="767" width="13.7109375" style="617" bestFit="1" customWidth="1"/>
    <col min="768" max="768" width="17.28515625" style="617" bestFit="1" customWidth="1"/>
    <col min="769" max="770" width="16" style="617" bestFit="1" customWidth="1"/>
    <col min="771" max="773" width="11.28515625" style="617" customWidth="1"/>
    <col min="774" max="782" width="0" style="617" hidden="1" customWidth="1"/>
    <col min="783" max="1018" width="13" style="617"/>
    <col min="1019" max="1019" width="6.42578125" style="617" customWidth="1"/>
    <col min="1020" max="1020" width="49.28515625" style="617" customWidth="1"/>
    <col min="1021" max="1021" width="15.5703125" style="617" customWidth="1"/>
    <col min="1022" max="1022" width="13.85546875" style="617" bestFit="1" customWidth="1"/>
    <col min="1023" max="1023" width="13.7109375" style="617" bestFit="1" customWidth="1"/>
    <col min="1024" max="1024" width="17.28515625" style="617" bestFit="1" customWidth="1"/>
    <col min="1025" max="1026" width="16" style="617" bestFit="1" customWidth="1"/>
    <col min="1027" max="1029" width="11.28515625" style="617" customWidth="1"/>
    <col min="1030" max="1038" width="0" style="617" hidden="1" customWidth="1"/>
    <col min="1039" max="1274" width="13" style="617"/>
    <col min="1275" max="1275" width="6.42578125" style="617" customWidth="1"/>
    <col min="1276" max="1276" width="49.28515625" style="617" customWidth="1"/>
    <col min="1277" max="1277" width="15.5703125" style="617" customWidth="1"/>
    <col min="1278" max="1278" width="13.85546875" style="617" bestFit="1" customWidth="1"/>
    <col min="1279" max="1279" width="13.7109375" style="617" bestFit="1" customWidth="1"/>
    <col min="1280" max="1280" width="17.28515625" style="617" bestFit="1" customWidth="1"/>
    <col min="1281" max="1282" width="16" style="617" bestFit="1" customWidth="1"/>
    <col min="1283" max="1285" width="11.28515625" style="617" customWidth="1"/>
    <col min="1286" max="1294" width="0" style="617" hidden="1" customWidth="1"/>
    <col min="1295" max="1530" width="13" style="617"/>
    <col min="1531" max="1531" width="6.42578125" style="617" customWidth="1"/>
    <col min="1532" max="1532" width="49.28515625" style="617" customWidth="1"/>
    <col min="1533" max="1533" width="15.5703125" style="617" customWidth="1"/>
    <col min="1534" max="1534" width="13.85546875" style="617" bestFit="1" customWidth="1"/>
    <col min="1535" max="1535" width="13.7109375" style="617" bestFit="1" customWidth="1"/>
    <col min="1536" max="1536" width="17.28515625" style="617" bestFit="1" customWidth="1"/>
    <col min="1537" max="1538" width="16" style="617" bestFit="1" customWidth="1"/>
    <col min="1539" max="1541" width="11.28515625" style="617" customWidth="1"/>
    <col min="1542" max="1550" width="0" style="617" hidden="1" customWidth="1"/>
    <col min="1551" max="1786" width="13" style="617"/>
    <col min="1787" max="1787" width="6.42578125" style="617" customWidth="1"/>
    <col min="1788" max="1788" width="49.28515625" style="617" customWidth="1"/>
    <col min="1789" max="1789" width="15.5703125" style="617" customWidth="1"/>
    <col min="1790" max="1790" width="13.85546875" style="617" bestFit="1" customWidth="1"/>
    <col min="1791" max="1791" width="13.7109375" style="617" bestFit="1" customWidth="1"/>
    <col min="1792" max="1792" width="17.28515625" style="617" bestFit="1" customWidth="1"/>
    <col min="1793" max="1794" width="16" style="617" bestFit="1" customWidth="1"/>
    <col min="1795" max="1797" width="11.28515625" style="617" customWidth="1"/>
    <col min="1798" max="1806" width="0" style="617" hidden="1" customWidth="1"/>
    <col min="1807" max="2042" width="13" style="617"/>
    <col min="2043" max="2043" width="6.42578125" style="617" customWidth="1"/>
    <col min="2044" max="2044" width="49.28515625" style="617" customWidth="1"/>
    <col min="2045" max="2045" width="15.5703125" style="617" customWidth="1"/>
    <col min="2046" max="2046" width="13.85546875" style="617" bestFit="1" customWidth="1"/>
    <col min="2047" max="2047" width="13.7109375" style="617" bestFit="1" customWidth="1"/>
    <col min="2048" max="2048" width="17.28515625" style="617" bestFit="1" customWidth="1"/>
    <col min="2049" max="2050" width="16" style="617" bestFit="1" customWidth="1"/>
    <col min="2051" max="2053" width="11.28515625" style="617" customWidth="1"/>
    <col min="2054" max="2062" width="0" style="617" hidden="1" customWidth="1"/>
    <col min="2063" max="2298" width="13" style="617"/>
    <col min="2299" max="2299" width="6.42578125" style="617" customWidth="1"/>
    <col min="2300" max="2300" width="49.28515625" style="617" customWidth="1"/>
    <col min="2301" max="2301" width="15.5703125" style="617" customWidth="1"/>
    <col min="2302" max="2302" width="13.85546875" style="617" bestFit="1" customWidth="1"/>
    <col min="2303" max="2303" width="13.7109375" style="617" bestFit="1" customWidth="1"/>
    <col min="2304" max="2304" width="17.28515625" style="617" bestFit="1" customWidth="1"/>
    <col min="2305" max="2306" width="16" style="617" bestFit="1" customWidth="1"/>
    <col min="2307" max="2309" width="11.28515625" style="617" customWidth="1"/>
    <col min="2310" max="2318" width="0" style="617" hidden="1" customWidth="1"/>
    <col min="2319" max="2554" width="13" style="617"/>
    <col min="2555" max="2555" width="6.42578125" style="617" customWidth="1"/>
    <col min="2556" max="2556" width="49.28515625" style="617" customWidth="1"/>
    <col min="2557" max="2557" width="15.5703125" style="617" customWidth="1"/>
    <col min="2558" max="2558" width="13.85546875" style="617" bestFit="1" customWidth="1"/>
    <col min="2559" max="2559" width="13.7109375" style="617" bestFit="1" customWidth="1"/>
    <col min="2560" max="2560" width="17.28515625" style="617" bestFit="1" customWidth="1"/>
    <col min="2561" max="2562" width="16" style="617" bestFit="1" customWidth="1"/>
    <col min="2563" max="2565" width="11.28515625" style="617" customWidth="1"/>
    <col min="2566" max="2574" width="0" style="617" hidden="1" customWidth="1"/>
    <col min="2575" max="2810" width="13" style="617"/>
    <col min="2811" max="2811" width="6.42578125" style="617" customWidth="1"/>
    <col min="2812" max="2812" width="49.28515625" style="617" customWidth="1"/>
    <col min="2813" max="2813" width="15.5703125" style="617" customWidth="1"/>
    <col min="2814" max="2814" width="13.85546875" style="617" bestFit="1" customWidth="1"/>
    <col min="2815" max="2815" width="13.7109375" style="617" bestFit="1" customWidth="1"/>
    <col min="2816" max="2816" width="17.28515625" style="617" bestFit="1" customWidth="1"/>
    <col min="2817" max="2818" width="16" style="617" bestFit="1" customWidth="1"/>
    <col min="2819" max="2821" width="11.28515625" style="617" customWidth="1"/>
    <col min="2822" max="2830" width="0" style="617" hidden="1" customWidth="1"/>
    <col min="2831" max="3066" width="13" style="617"/>
    <col min="3067" max="3067" width="6.42578125" style="617" customWidth="1"/>
    <col min="3068" max="3068" width="49.28515625" style="617" customWidth="1"/>
    <col min="3069" max="3069" width="15.5703125" style="617" customWidth="1"/>
    <col min="3070" max="3070" width="13.85546875" style="617" bestFit="1" customWidth="1"/>
    <col min="3071" max="3071" width="13.7109375" style="617" bestFit="1" customWidth="1"/>
    <col min="3072" max="3072" width="17.28515625" style="617" bestFit="1" customWidth="1"/>
    <col min="3073" max="3074" width="16" style="617" bestFit="1" customWidth="1"/>
    <col min="3075" max="3077" width="11.28515625" style="617" customWidth="1"/>
    <col min="3078" max="3086" width="0" style="617" hidden="1" customWidth="1"/>
    <col min="3087" max="3322" width="13" style="617"/>
    <col min="3323" max="3323" width="6.42578125" style="617" customWidth="1"/>
    <col min="3324" max="3324" width="49.28515625" style="617" customWidth="1"/>
    <col min="3325" max="3325" width="15.5703125" style="617" customWidth="1"/>
    <col min="3326" max="3326" width="13.85546875" style="617" bestFit="1" customWidth="1"/>
    <col min="3327" max="3327" width="13.7109375" style="617" bestFit="1" customWidth="1"/>
    <col min="3328" max="3328" width="17.28515625" style="617" bestFit="1" customWidth="1"/>
    <col min="3329" max="3330" width="16" style="617" bestFit="1" customWidth="1"/>
    <col min="3331" max="3333" width="11.28515625" style="617" customWidth="1"/>
    <col min="3334" max="3342" width="0" style="617" hidden="1" customWidth="1"/>
    <col min="3343" max="3578" width="13" style="617"/>
    <col min="3579" max="3579" width="6.42578125" style="617" customWidth="1"/>
    <col min="3580" max="3580" width="49.28515625" style="617" customWidth="1"/>
    <col min="3581" max="3581" width="15.5703125" style="617" customWidth="1"/>
    <col min="3582" max="3582" width="13.85546875" style="617" bestFit="1" customWidth="1"/>
    <col min="3583" max="3583" width="13.7109375" style="617" bestFit="1" customWidth="1"/>
    <col min="3584" max="3584" width="17.28515625" style="617" bestFit="1" customWidth="1"/>
    <col min="3585" max="3586" width="16" style="617" bestFit="1" customWidth="1"/>
    <col min="3587" max="3589" width="11.28515625" style="617" customWidth="1"/>
    <col min="3590" max="3598" width="0" style="617" hidden="1" customWidth="1"/>
    <col min="3599" max="3834" width="13" style="617"/>
    <col min="3835" max="3835" width="6.42578125" style="617" customWidth="1"/>
    <col min="3836" max="3836" width="49.28515625" style="617" customWidth="1"/>
    <col min="3837" max="3837" width="15.5703125" style="617" customWidth="1"/>
    <col min="3838" max="3838" width="13.85546875" style="617" bestFit="1" customWidth="1"/>
    <col min="3839" max="3839" width="13.7109375" style="617" bestFit="1" customWidth="1"/>
    <col min="3840" max="3840" width="17.28515625" style="617" bestFit="1" customWidth="1"/>
    <col min="3841" max="3842" width="16" style="617" bestFit="1" customWidth="1"/>
    <col min="3843" max="3845" width="11.28515625" style="617" customWidth="1"/>
    <col min="3846" max="3854" width="0" style="617" hidden="1" customWidth="1"/>
    <col min="3855" max="4090" width="13" style="617"/>
    <col min="4091" max="4091" width="6.42578125" style="617" customWidth="1"/>
    <col min="4092" max="4092" width="49.28515625" style="617" customWidth="1"/>
    <col min="4093" max="4093" width="15.5703125" style="617" customWidth="1"/>
    <col min="4094" max="4094" width="13.85546875" style="617" bestFit="1" customWidth="1"/>
    <col min="4095" max="4095" width="13.7109375" style="617" bestFit="1" customWidth="1"/>
    <col min="4096" max="4096" width="17.28515625" style="617" bestFit="1" customWidth="1"/>
    <col min="4097" max="4098" width="16" style="617" bestFit="1" customWidth="1"/>
    <col min="4099" max="4101" width="11.28515625" style="617" customWidth="1"/>
    <col min="4102" max="4110" width="0" style="617" hidden="1" customWidth="1"/>
    <col min="4111" max="4346" width="13" style="617"/>
    <col min="4347" max="4347" width="6.42578125" style="617" customWidth="1"/>
    <col min="4348" max="4348" width="49.28515625" style="617" customWidth="1"/>
    <col min="4349" max="4349" width="15.5703125" style="617" customWidth="1"/>
    <col min="4350" max="4350" width="13.85546875" style="617" bestFit="1" customWidth="1"/>
    <col min="4351" max="4351" width="13.7109375" style="617" bestFit="1" customWidth="1"/>
    <col min="4352" max="4352" width="17.28515625" style="617" bestFit="1" customWidth="1"/>
    <col min="4353" max="4354" width="16" style="617" bestFit="1" customWidth="1"/>
    <col min="4355" max="4357" width="11.28515625" style="617" customWidth="1"/>
    <col min="4358" max="4366" width="0" style="617" hidden="1" customWidth="1"/>
    <col min="4367" max="4602" width="13" style="617"/>
    <col min="4603" max="4603" width="6.42578125" style="617" customWidth="1"/>
    <col min="4604" max="4604" width="49.28515625" style="617" customWidth="1"/>
    <col min="4605" max="4605" width="15.5703125" style="617" customWidth="1"/>
    <col min="4606" max="4606" width="13.85546875" style="617" bestFit="1" customWidth="1"/>
    <col min="4607" max="4607" width="13.7109375" style="617" bestFit="1" customWidth="1"/>
    <col min="4608" max="4608" width="17.28515625" style="617" bestFit="1" customWidth="1"/>
    <col min="4609" max="4610" width="16" style="617" bestFit="1" customWidth="1"/>
    <col min="4611" max="4613" width="11.28515625" style="617" customWidth="1"/>
    <col min="4614" max="4622" width="0" style="617" hidden="1" customWidth="1"/>
    <col min="4623" max="4858" width="13" style="617"/>
    <col min="4859" max="4859" width="6.42578125" style="617" customWidth="1"/>
    <col min="4860" max="4860" width="49.28515625" style="617" customWidth="1"/>
    <col min="4861" max="4861" width="15.5703125" style="617" customWidth="1"/>
    <col min="4862" max="4862" width="13.85546875" style="617" bestFit="1" customWidth="1"/>
    <col min="4863" max="4863" width="13.7109375" style="617" bestFit="1" customWidth="1"/>
    <col min="4864" max="4864" width="17.28515625" style="617" bestFit="1" customWidth="1"/>
    <col min="4865" max="4866" width="16" style="617" bestFit="1" customWidth="1"/>
    <col min="4867" max="4869" width="11.28515625" style="617" customWidth="1"/>
    <col min="4870" max="4878" width="0" style="617" hidden="1" customWidth="1"/>
    <col min="4879" max="5114" width="13" style="617"/>
    <col min="5115" max="5115" width="6.42578125" style="617" customWidth="1"/>
    <col min="5116" max="5116" width="49.28515625" style="617" customWidth="1"/>
    <col min="5117" max="5117" width="15.5703125" style="617" customWidth="1"/>
    <col min="5118" max="5118" width="13.85546875" style="617" bestFit="1" customWidth="1"/>
    <col min="5119" max="5119" width="13.7109375" style="617" bestFit="1" customWidth="1"/>
    <col min="5120" max="5120" width="17.28515625" style="617" bestFit="1" customWidth="1"/>
    <col min="5121" max="5122" width="16" style="617" bestFit="1" customWidth="1"/>
    <col min="5123" max="5125" width="11.28515625" style="617" customWidth="1"/>
    <col min="5126" max="5134" width="0" style="617" hidden="1" customWidth="1"/>
    <col min="5135" max="5370" width="13" style="617"/>
    <col min="5371" max="5371" width="6.42578125" style="617" customWidth="1"/>
    <col min="5372" max="5372" width="49.28515625" style="617" customWidth="1"/>
    <col min="5373" max="5373" width="15.5703125" style="617" customWidth="1"/>
    <col min="5374" max="5374" width="13.85546875" style="617" bestFit="1" customWidth="1"/>
    <col min="5375" max="5375" width="13.7109375" style="617" bestFit="1" customWidth="1"/>
    <col min="5376" max="5376" width="17.28515625" style="617" bestFit="1" customWidth="1"/>
    <col min="5377" max="5378" width="16" style="617" bestFit="1" customWidth="1"/>
    <col min="5379" max="5381" width="11.28515625" style="617" customWidth="1"/>
    <col min="5382" max="5390" width="0" style="617" hidden="1" customWidth="1"/>
    <col min="5391" max="5626" width="13" style="617"/>
    <col min="5627" max="5627" width="6.42578125" style="617" customWidth="1"/>
    <col min="5628" max="5628" width="49.28515625" style="617" customWidth="1"/>
    <col min="5629" max="5629" width="15.5703125" style="617" customWidth="1"/>
    <col min="5630" max="5630" width="13.85546875" style="617" bestFit="1" customWidth="1"/>
    <col min="5631" max="5631" width="13.7109375" style="617" bestFit="1" customWidth="1"/>
    <col min="5632" max="5632" width="17.28515625" style="617" bestFit="1" customWidth="1"/>
    <col min="5633" max="5634" width="16" style="617" bestFit="1" customWidth="1"/>
    <col min="5635" max="5637" width="11.28515625" style="617" customWidth="1"/>
    <col min="5638" max="5646" width="0" style="617" hidden="1" customWidth="1"/>
    <col min="5647" max="5882" width="13" style="617"/>
    <col min="5883" max="5883" width="6.42578125" style="617" customWidth="1"/>
    <col min="5884" max="5884" width="49.28515625" style="617" customWidth="1"/>
    <col min="5885" max="5885" width="15.5703125" style="617" customWidth="1"/>
    <col min="5886" max="5886" width="13.85546875" style="617" bestFit="1" customWidth="1"/>
    <col min="5887" max="5887" width="13.7109375" style="617" bestFit="1" customWidth="1"/>
    <col min="5888" max="5888" width="17.28515625" style="617" bestFit="1" customWidth="1"/>
    <col min="5889" max="5890" width="16" style="617" bestFit="1" customWidth="1"/>
    <col min="5891" max="5893" width="11.28515625" style="617" customWidth="1"/>
    <col min="5894" max="5902" width="0" style="617" hidden="1" customWidth="1"/>
    <col min="5903" max="6138" width="13" style="617"/>
    <col min="6139" max="6139" width="6.42578125" style="617" customWidth="1"/>
    <col min="6140" max="6140" width="49.28515625" style="617" customWidth="1"/>
    <col min="6141" max="6141" width="15.5703125" style="617" customWidth="1"/>
    <col min="6142" max="6142" width="13.85546875" style="617" bestFit="1" customWidth="1"/>
    <col min="6143" max="6143" width="13.7109375" style="617" bestFit="1" customWidth="1"/>
    <col min="6144" max="6144" width="17.28515625" style="617" bestFit="1" customWidth="1"/>
    <col min="6145" max="6146" width="16" style="617" bestFit="1" customWidth="1"/>
    <col min="6147" max="6149" width="11.28515625" style="617" customWidth="1"/>
    <col min="6150" max="6158" width="0" style="617" hidden="1" customWidth="1"/>
    <col min="6159" max="6394" width="13" style="617"/>
    <col min="6395" max="6395" width="6.42578125" style="617" customWidth="1"/>
    <col min="6396" max="6396" width="49.28515625" style="617" customWidth="1"/>
    <col min="6397" max="6397" width="15.5703125" style="617" customWidth="1"/>
    <col min="6398" max="6398" width="13.85546875" style="617" bestFit="1" customWidth="1"/>
    <col min="6399" max="6399" width="13.7109375" style="617" bestFit="1" customWidth="1"/>
    <col min="6400" max="6400" width="17.28515625" style="617" bestFit="1" customWidth="1"/>
    <col min="6401" max="6402" width="16" style="617" bestFit="1" customWidth="1"/>
    <col min="6403" max="6405" width="11.28515625" style="617" customWidth="1"/>
    <col min="6406" max="6414" width="0" style="617" hidden="1" customWidth="1"/>
    <col min="6415" max="6650" width="13" style="617"/>
    <col min="6651" max="6651" width="6.42578125" style="617" customWidth="1"/>
    <col min="6652" max="6652" width="49.28515625" style="617" customWidth="1"/>
    <col min="6653" max="6653" width="15.5703125" style="617" customWidth="1"/>
    <col min="6654" max="6654" width="13.85546875" style="617" bestFit="1" customWidth="1"/>
    <col min="6655" max="6655" width="13.7109375" style="617" bestFit="1" customWidth="1"/>
    <col min="6656" max="6656" width="17.28515625" style="617" bestFit="1" customWidth="1"/>
    <col min="6657" max="6658" width="16" style="617" bestFit="1" customWidth="1"/>
    <col min="6659" max="6661" width="11.28515625" style="617" customWidth="1"/>
    <col min="6662" max="6670" width="0" style="617" hidden="1" customWidth="1"/>
    <col min="6671" max="6906" width="13" style="617"/>
    <col min="6907" max="6907" width="6.42578125" style="617" customWidth="1"/>
    <col min="6908" max="6908" width="49.28515625" style="617" customWidth="1"/>
    <col min="6909" max="6909" width="15.5703125" style="617" customWidth="1"/>
    <col min="6910" max="6910" width="13.85546875" style="617" bestFit="1" customWidth="1"/>
    <col min="6911" max="6911" width="13.7109375" style="617" bestFit="1" customWidth="1"/>
    <col min="6912" max="6912" width="17.28515625" style="617" bestFit="1" customWidth="1"/>
    <col min="6913" max="6914" width="16" style="617" bestFit="1" customWidth="1"/>
    <col min="6915" max="6917" width="11.28515625" style="617" customWidth="1"/>
    <col min="6918" max="6926" width="0" style="617" hidden="1" customWidth="1"/>
    <col min="6927" max="7162" width="13" style="617"/>
    <col min="7163" max="7163" width="6.42578125" style="617" customWidth="1"/>
    <col min="7164" max="7164" width="49.28515625" style="617" customWidth="1"/>
    <col min="7165" max="7165" width="15.5703125" style="617" customWidth="1"/>
    <col min="7166" max="7166" width="13.85546875" style="617" bestFit="1" customWidth="1"/>
    <col min="7167" max="7167" width="13.7109375" style="617" bestFit="1" customWidth="1"/>
    <col min="7168" max="7168" width="17.28515625" style="617" bestFit="1" customWidth="1"/>
    <col min="7169" max="7170" width="16" style="617" bestFit="1" customWidth="1"/>
    <col min="7171" max="7173" width="11.28515625" style="617" customWidth="1"/>
    <col min="7174" max="7182" width="0" style="617" hidden="1" customWidth="1"/>
    <col min="7183" max="7418" width="13" style="617"/>
    <col min="7419" max="7419" width="6.42578125" style="617" customWidth="1"/>
    <col min="7420" max="7420" width="49.28515625" style="617" customWidth="1"/>
    <col min="7421" max="7421" width="15.5703125" style="617" customWidth="1"/>
    <col min="7422" max="7422" width="13.85546875" style="617" bestFit="1" customWidth="1"/>
    <col min="7423" max="7423" width="13.7109375" style="617" bestFit="1" customWidth="1"/>
    <col min="7424" max="7424" width="17.28515625" style="617" bestFit="1" customWidth="1"/>
    <col min="7425" max="7426" width="16" style="617" bestFit="1" customWidth="1"/>
    <col min="7427" max="7429" width="11.28515625" style="617" customWidth="1"/>
    <col min="7430" max="7438" width="0" style="617" hidden="1" customWidth="1"/>
    <col min="7439" max="7674" width="13" style="617"/>
    <col min="7675" max="7675" width="6.42578125" style="617" customWidth="1"/>
    <col min="7676" max="7676" width="49.28515625" style="617" customWidth="1"/>
    <col min="7677" max="7677" width="15.5703125" style="617" customWidth="1"/>
    <col min="7678" max="7678" width="13.85546875" style="617" bestFit="1" customWidth="1"/>
    <col min="7679" max="7679" width="13.7109375" style="617" bestFit="1" customWidth="1"/>
    <col min="7680" max="7680" width="17.28515625" style="617" bestFit="1" customWidth="1"/>
    <col min="7681" max="7682" width="16" style="617" bestFit="1" customWidth="1"/>
    <col min="7683" max="7685" width="11.28515625" style="617" customWidth="1"/>
    <col min="7686" max="7694" width="0" style="617" hidden="1" customWidth="1"/>
    <col min="7695" max="7930" width="13" style="617"/>
    <col min="7931" max="7931" width="6.42578125" style="617" customWidth="1"/>
    <col min="7932" max="7932" width="49.28515625" style="617" customWidth="1"/>
    <col min="7933" max="7933" width="15.5703125" style="617" customWidth="1"/>
    <col min="7934" max="7934" width="13.85546875" style="617" bestFit="1" customWidth="1"/>
    <col min="7935" max="7935" width="13.7109375" style="617" bestFit="1" customWidth="1"/>
    <col min="7936" max="7936" width="17.28515625" style="617" bestFit="1" customWidth="1"/>
    <col min="7937" max="7938" width="16" style="617" bestFit="1" customWidth="1"/>
    <col min="7939" max="7941" width="11.28515625" style="617" customWidth="1"/>
    <col min="7942" max="7950" width="0" style="617" hidden="1" customWidth="1"/>
    <col min="7951" max="8186" width="13" style="617"/>
    <col min="8187" max="8187" width="6.42578125" style="617" customWidth="1"/>
    <col min="8188" max="8188" width="49.28515625" style="617" customWidth="1"/>
    <col min="8189" max="8189" width="15.5703125" style="617" customWidth="1"/>
    <col min="8190" max="8190" width="13.85546875" style="617" bestFit="1" customWidth="1"/>
    <col min="8191" max="8191" width="13.7109375" style="617" bestFit="1" customWidth="1"/>
    <col min="8192" max="8192" width="17.28515625" style="617" bestFit="1" customWidth="1"/>
    <col min="8193" max="8194" width="16" style="617" bestFit="1" customWidth="1"/>
    <col min="8195" max="8197" width="11.28515625" style="617" customWidth="1"/>
    <col min="8198" max="8206" width="0" style="617" hidden="1" customWidth="1"/>
    <col min="8207" max="8442" width="13" style="617"/>
    <col min="8443" max="8443" width="6.42578125" style="617" customWidth="1"/>
    <col min="8444" max="8444" width="49.28515625" style="617" customWidth="1"/>
    <col min="8445" max="8445" width="15.5703125" style="617" customWidth="1"/>
    <col min="8446" max="8446" width="13.85546875" style="617" bestFit="1" customWidth="1"/>
    <col min="8447" max="8447" width="13.7109375" style="617" bestFit="1" customWidth="1"/>
    <col min="8448" max="8448" width="17.28515625" style="617" bestFit="1" customWidth="1"/>
    <col min="8449" max="8450" width="16" style="617" bestFit="1" customWidth="1"/>
    <col min="8451" max="8453" width="11.28515625" style="617" customWidth="1"/>
    <col min="8454" max="8462" width="0" style="617" hidden="1" customWidth="1"/>
    <col min="8463" max="8698" width="13" style="617"/>
    <col min="8699" max="8699" width="6.42578125" style="617" customWidth="1"/>
    <col min="8700" max="8700" width="49.28515625" style="617" customWidth="1"/>
    <col min="8701" max="8701" width="15.5703125" style="617" customWidth="1"/>
    <col min="8702" max="8702" width="13.85546875" style="617" bestFit="1" customWidth="1"/>
    <col min="8703" max="8703" width="13.7109375" style="617" bestFit="1" customWidth="1"/>
    <col min="8704" max="8704" width="17.28515625" style="617" bestFit="1" customWidth="1"/>
    <col min="8705" max="8706" width="16" style="617" bestFit="1" customWidth="1"/>
    <col min="8707" max="8709" width="11.28515625" style="617" customWidth="1"/>
    <col min="8710" max="8718" width="0" style="617" hidden="1" customWidth="1"/>
    <col min="8719" max="8954" width="13" style="617"/>
    <col min="8955" max="8955" width="6.42578125" style="617" customWidth="1"/>
    <col min="8956" max="8956" width="49.28515625" style="617" customWidth="1"/>
    <col min="8957" max="8957" width="15.5703125" style="617" customWidth="1"/>
    <col min="8958" max="8958" width="13.85546875" style="617" bestFit="1" customWidth="1"/>
    <col min="8959" max="8959" width="13.7109375" style="617" bestFit="1" customWidth="1"/>
    <col min="8960" max="8960" width="17.28515625" style="617" bestFit="1" customWidth="1"/>
    <col min="8961" max="8962" width="16" style="617" bestFit="1" customWidth="1"/>
    <col min="8963" max="8965" width="11.28515625" style="617" customWidth="1"/>
    <col min="8966" max="8974" width="0" style="617" hidden="1" customWidth="1"/>
    <col min="8975" max="9210" width="13" style="617"/>
    <col min="9211" max="9211" width="6.42578125" style="617" customWidth="1"/>
    <col min="9212" max="9212" width="49.28515625" style="617" customWidth="1"/>
    <col min="9213" max="9213" width="15.5703125" style="617" customWidth="1"/>
    <col min="9214" max="9214" width="13.85546875" style="617" bestFit="1" customWidth="1"/>
    <col min="9215" max="9215" width="13.7109375" style="617" bestFit="1" customWidth="1"/>
    <col min="9216" max="9216" width="17.28515625" style="617" bestFit="1" customWidth="1"/>
    <col min="9217" max="9218" width="16" style="617" bestFit="1" customWidth="1"/>
    <col min="9219" max="9221" width="11.28515625" style="617" customWidth="1"/>
    <col min="9222" max="9230" width="0" style="617" hidden="1" customWidth="1"/>
    <col min="9231" max="9466" width="13" style="617"/>
    <col min="9467" max="9467" width="6.42578125" style="617" customWidth="1"/>
    <col min="9468" max="9468" width="49.28515625" style="617" customWidth="1"/>
    <col min="9469" max="9469" width="15.5703125" style="617" customWidth="1"/>
    <col min="9470" max="9470" width="13.85546875" style="617" bestFit="1" customWidth="1"/>
    <col min="9471" max="9471" width="13.7109375" style="617" bestFit="1" customWidth="1"/>
    <col min="9472" max="9472" width="17.28515625" style="617" bestFit="1" customWidth="1"/>
    <col min="9473" max="9474" width="16" style="617" bestFit="1" customWidth="1"/>
    <col min="9475" max="9477" width="11.28515625" style="617" customWidth="1"/>
    <col min="9478" max="9486" width="0" style="617" hidden="1" customWidth="1"/>
    <col min="9487" max="9722" width="13" style="617"/>
    <col min="9723" max="9723" width="6.42578125" style="617" customWidth="1"/>
    <col min="9724" max="9724" width="49.28515625" style="617" customWidth="1"/>
    <col min="9725" max="9725" width="15.5703125" style="617" customWidth="1"/>
    <col min="9726" max="9726" width="13.85546875" style="617" bestFit="1" customWidth="1"/>
    <col min="9727" max="9727" width="13.7109375" style="617" bestFit="1" customWidth="1"/>
    <col min="9728" max="9728" width="17.28515625" style="617" bestFit="1" customWidth="1"/>
    <col min="9729" max="9730" width="16" style="617" bestFit="1" customWidth="1"/>
    <col min="9731" max="9733" width="11.28515625" style="617" customWidth="1"/>
    <col min="9734" max="9742" width="0" style="617" hidden="1" customWidth="1"/>
    <col min="9743" max="9978" width="13" style="617"/>
    <col min="9979" max="9979" width="6.42578125" style="617" customWidth="1"/>
    <col min="9980" max="9980" width="49.28515625" style="617" customWidth="1"/>
    <col min="9981" max="9981" width="15.5703125" style="617" customWidth="1"/>
    <col min="9982" max="9982" width="13.85546875" style="617" bestFit="1" customWidth="1"/>
    <col min="9983" max="9983" width="13.7109375" style="617" bestFit="1" customWidth="1"/>
    <col min="9984" max="9984" width="17.28515625" style="617" bestFit="1" customWidth="1"/>
    <col min="9985" max="9986" width="16" style="617" bestFit="1" customWidth="1"/>
    <col min="9987" max="9989" width="11.28515625" style="617" customWidth="1"/>
    <col min="9990" max="9998" width="0" style="617" hidden="1" customWidth="1"/>
    <col min="9999" max="10234" width="13" style="617"/>
    <col min="10235" max="10235" width="6.42578125" style="617" customWidth="1"/>
    <col min="10236" max="10236" width="49.28515625" style="617" customWidth="1"/>
    <col min="10237" max="10237" width="15.5703125" style="617" customWidth="1"/>
    <col min="10238" max="10238" width="13.85546875" style="617" bestFit="1" customWidth="1"/>
    <col min="10239" max="10239" width="13.7109375" style="617" bestFit="1" customWidth="1"/>
    <col min="10240" max="10240" width="17.28515625" style="617" bestFit="1" customWidth="1"/>
    <col min="10241" max="10242" width="16" style="617" bestFit="1" customWidth="1"/>
    <col min="10243" max="10245" width="11.28515625" style="617" customWidth="1"/>
    <col min="10246" max="10254" width="0" style="617" hidden="1" customWidth="1"/>
    <col min="10255" max="10490" width="13" style="617"/>
    <col min="10491" max="10491" width="6.42578125" style="617" customWidth="1"/>
    <col min="10492" max="10492" width="49.28515625" style="617" customWidth="1"/>
    <col min="10493" max="10493" width="15.5703125" style="617" customWidth="1"/>
    <col min="10494" max="10494" width="13.85546875" style="617" bestFit="1" customWidth="1"/>
    <col min="10495" max="10495" width="13.7109375" style="617" bestFit="1" customWidth="1"/>
    <col min="10496" max="10496" width="17.28515625" style="617" bestFit="1" customWidth="1"/>
    <col min="10497" max="10498" width="16" style="617" bestFit="1" customWidth="1"/>
    <col min="10499" max="10501" width="11.28515625" style="617" customWidth="1"/>
    <col min="10502" max="10510" width="0" style="617" hidden="1" customWidth="1"/>
    <col min="10511" max="10746" width="13" style="617"/>
    <col min="10747" max="10747" width="6.42578125" style="617" customWidth="1"/>
    <col min="10748" max="10748" width="49.28515625" style="617" customWidth="1"/>
    <col min="10749" max="10749" width="15.5703125" style="617" customWidth="1"/>
    <col min="10750" max="10750" width="13.85546875" style="617" bestFit="1" customWidth="1"/>
    <col min="10751" max="10751" width="13.7109375" style="617" bestFit="1" customWidth="1"/>
    <col min="10752" max="10752" width="17.28515625" style="617" bestFit="1" customWidth="1"/>
    <col min="10753" max="10754" width="16" style="617" bestFit="1" customWidth="1"/>
    <col min="10755" max="10757" width="11.28515625" style="617" customWidth="1"/>
    <col min="10758" max="10766" width="0" style="617" hidden="1" customWidth="1"/>
    <col min="10767" max="11002" width="13" style="617"/>
    <col min="11003" max="11003" width="6.42578125" style="617" customWidth="1"/>
    <col min="11004" max="11004" width="49.28515625" style="617" customWidth="1"/>
    <col min="11005" max="11005" width="15.5703125" style="617" customWidth="1"/>
    <col min="11006" max="11006" width="13.85546875" style="617" bestFit="1" customWidth="1"/>
    <col min="11007" max="11007" width="13.7109375" style="617" bestFit="1" customWidth="1"/>
    <col min="11008" max="11008" width="17.28515625" style="617" bestFit="1" customWidth="1"/>
    <col min="11009" max="11010" width="16" style="617" bestFit="1" customWidth="1"/>
    <col min="11011" max="11013" width="11.28515625" style="617" customWidth="1"/>
    <col min="11014" max="11022" width="0" style="617" hidden="1" customWidth="1"/>
    <col min="11023" max="11258" width="13" style="617"/>
    <col min="11259" max="11259" width="6.42578125" style="617" customWidth="1"/>
    <col min="11260" max="11260" width="49.28515625" style="617" customWidth="1"/>
    <col min="11261" max="11261" width="15.5703125" style="617" customWidth="1"/>
    <col min="11262" max="11262" width="13.85546875" style="617" bestFit="1" customWidth="1"/>
    <col min="11263" max="11263" width="13.7109375" style="617" bestFit="1" customWidth="1"/>
    <col min="11264" max="11264" width="17.28515625" style="617" bestFit="1" customWidth="1"/>
    <col min="11265" max="11266" width="16" style="617" bestFit="1" customWidth="1"/>
    <col min="11267" max="11269" width="11.28515625" style="617" customWidth="1"/>
    <col min="11270" max="11278" width="0" style="617" hidden="1" customWidth="1"/>
    <col min="11279" max="11514" width="13" style="617"/>
    <col min="11515" max="11515" width="6.42578125" style="617" customWidth="1"/>
    <col min="11516" max="11516" width="49.28515625" style="617" customWidth="1"/>
    <col min="11517" max="11517" width="15.5703125" style="617" customWidth="1"/>
    <col min="11518" max="11518" width="13.85546875" style="617" bestFit="1" customWidth="1"/>
    <col min="11519" max="11519" width="13.7109375" style="617" bestFit="1" customWidth="1"/>
    <col min="11520" max="11520" width="17.28515625" style="617" bestFit="1" customWidth="1"/>
    <col min="11521" max="11522" width="16" style="617" bestFit="1" customWidth="1"/>
    <col min="11523" max="11525" width="11.28515625" style="617" customWidth="1"/>
    <col min="11526" max="11534" width="0" style="617" hidden="1" customWidth="1"/>
    <col min="11535" max="11770" width="13" style="617"/>
    <col min="11771" max="11771" width="6.42578125" style="617" customWidth="1"/>
    <col min="11772" max="11772" width="49.28515625" style="617" customWidth="1"/>
    <col min="11773" max="11773" width="15.5703125" style="617" customWidth="1"/>
    <col min="11774" max="11774" width="13.85546875" style="617" bestFit="1" customWidth="1"/>
    <col min="11775" max="11775" width="13.7109375" style="617" bestFit="1" customWidth="1"/>
    <col min="11776" max="11776" width="17.28515625" style="617" bestFit="1" customWidth="1"/>
    <col min="11777" max="11778" width="16" style="617" bestFit="1" customWidth="1"/>
    <col min="11779" max="11781" width="11.28515625" style="617" customWidth="1"/>
    <col min="11782" max="11790" width="0" style="617" hidden="1" customWidth="1"/>
    <col min="11791" max="12026" width="13" style="617"/>
    <col min="12027" max="12027" width="6.42578125" style="617" customWidth="1"/>
    <col min="12028" max="12028" width="49.28515625" style="617" customWidth="1"/>
    <col min="12029" max="12029" width="15.5703125" style="617" customWidth="1"/>
    <col min="12030" max="12030" width="13.85546875" style="617" bestFit="1" customWidth="1"/>
    <col min="12031" max="12031" width="13.7109375" style="617" bestFit="1" customWidth="1"/>
    <col min="12032" max="12032" width="17.28515625" style="617" bestFit="1" customWidth="1"/>
    <col min="12033" max="12034" width="16" style="617" bestFit="1" customWidth="1"/>
    <col min="12035" max="12037" width="11.28515625" style="617" customWidth="1"/>
    <col min="12038" max="12046" width="0" style="617" hidden="1" customWidth="1"/>
    <col min="12047" max="12282" width="13" style="617"/>
    <col min="12283" max="12283" width="6.42578125" style="617" customWidth="1"/>
    <col min="12284" max="12284" width="49.28515625" style="617" customWidth="1"/>
    <col min="12285" max="12285" width="15.5703125" style="617" customWidth="1"/>
    <col min="12286" max="12286" width="13.85546875" style="617" bestFit="1" customWidth="1"/>
    <col min="12287" max="12287" width="13.7109375" style="617" bestFit="1" customWidth="1"/>
    <col min="12288" max="12288" width="17.28515625" style="617" bestFit="1" customWidth="1"/>
    <col min="12289" max="12290" width="16" style="617" bestFit="1" customWidth="1"/>
    <col min="12291" max="12293" width="11.28515625" style="617" customWidth="1"/>
    <col min="12294" max="12302" width="0" style="617" hidden="1" customWidth="1"/>
    <col min="12303" max="12538" width="13" style="617"/>
    <col min="12539" max="12539" width="6.42578125" style="617" customWidth="1"/>
    <col min="12540" max="12540" width="49.28515625" style="617" customWidth="1"/>
    <col min="12541" max="12541" width="15.5703125" style="617" customWidth="1"/>
    <col min="12542" max="12542" width="13.85546875" style="617" bestFit="1" customWidth="1"/>
    <col min="12543" max="12543" width="13.7109375" style="617" bestFit="1" customWidth="1"/>
    <col min="12544" max="12544" width="17.28515625" style="617" bestFit="1" customWidth="1"/>
    <col min="12545" max="12546" width="16" style="617" bestFit="1" customWidth="1"/>
    <col min="12547" max="12549" width="11.28515625" style="617" customWidth="1"/>
    <col min="12550" max="12558" width="0" style="617" hidden="1" customWidth="1"/>
    <col min="12559" max="12794" width="13" style="617"/>
    <col min="12795" max="12795" width="6.42578125" style="617" customWidth="1"/>
    <col min="12796" max="12796" width="49.28515625" style="617" customWidth="1"/>
    <col min="12797" max="12797" width="15.5703125" style="617" customWidth="1"/>
    <col min="12798" max="12798" width="13.85546875" style="617" bestFit="1" customWidth="1"/>
    <col min="12799" max="12799" width="13.7109375" style="617" bestFit="1" customWidth="1"/>
    <col min="12800" max="12800" width="17.28515625" style="617" bestFit="1" customWidth="1"/>
    <col min="12801" max="12802" width="16" style="617" bestFit="1" customWidth="1"/>
    <col min="12803" max="12805" width="11.28515625" style="617" customWidth="1"/>
    <col min="12806" max="12814" width="0" style="617" hidden="1" customWidth="1"/>
    <col min="12815" max="13050" width="13" style="617"/>
    <col min="13051" max="13051" width="6.42578125" style="617" customWidth="1"/>
    <col min="13052" max="13052" width="49.28515625" style="617" customWidth="1"/>
    <col min="13053" max="13053" width="15.5703125" style="617" customWidth="1"/>
    <col min="13054" max="13054" width="13.85546875" style="617" bestFit="1" customWidth="1"/>
    <col min="13055" max="13055" width="13.7109375" style="617" bestFit="1" customWidth="1"/>
    <col min="13056" max="13056" width="17.28515625" style="617" bestFit="1" customWidth="1"/>
    <col min="13057" max="13058" width="16" style="617" bestFit="1" customWidth="1"/>
    <col min="13059" max="13061" width="11.28515625" style="617" customWidth="1"/>
    <col min="13062" max="13070" width="0" style="617" hidden="1" customWidth="1"/>
    <col min="13071" max="13306" width="13" style="617"/>
    <col min="13307" max="13307" width="6.42578125" style="617" customWidth="1"/>
    <col min="13308" max="13308" width="49.28515625" style="617" customWidth="1"/>
    <col min="13309" max="13309" width="15.5703125" style="617" customWidth="1"/>
    <col min="13310" max="13310" width="13.85546875" style="617" bestFit="1" customWidth="1"/>
    <col min="13311" max="13311" width="13.7109375" style="617" bestFit="1" customWidth="1"/>
    <col min="13312" max="13312" width="17.28515625" style="617" bestFit="1" customWidth="1"/>
    <col min="13313" max="13314" width="16" style="617" bestFit="1" customWidth="1"/>
    <col min="13315" max="13317" width="11.28515625" style="617" customWidth="1"/>
    <col min="13318" max="13326" width="0" style="617" hidden="1" customWidth="1"/>
    <col min="13327" max="13562" width="13" style="617"/>
    <col min="13563" max="13563" width="6.42578125" style="617" customWidth="1"/>
    <col min="13564" max="13564" width="49.28515625" style="617" customWidth="1"/>
    <col min="13565" max="13565" width="15.5703125" style="617" customWidth="1"/>
    <col min="13566" max="13566" width="13.85546875" style="617" bestFit="1" customWidth="1"/>
    <col min="13567" max="13567" width="13.7109375" style="617" bestFit="1" customWidth="1"/>
    <col min="13568" max="13568" width="17.28515625" style="617" bestFit="1" customWidth="1"/>
    <col min="13569" max="13570" width="16" style="617" bestFit="1" customWidth="1"/>
    <col min="13571" max="13573" width="11.28515625" style="617" customWidth="1"/>
    <col min="13574" max="13582" width="0" style="617" hidden="1" customWidth="1"/>
    <col min="13583" max="13818" width="13" style="617"/>
    <col min="13819" max="13819" width="6.42578125" style="617" customWidth="1"/>
    <col min="13820" max="13820" width="49.28515625" style="617" customWidth="1"/>
    <col min="13821" max="13821" width="15.5703125" style="617" customWidth="1"/>
    <col min="13822" max="13822" width="13.85546875" style="617" bestFit="1" customWidth="1"/>
    <col min="13823" max="13823" width="13.7109375" style="617" bestFit="1" customWidth="1"/>
    <col min="13824" max="13824" width="17.28515625" style="617" bestFit="1" customWidth="1"/>
    <col min="13825" max="13826" width="16" style="617" bestFit="1" customWidth="1"/>
    <col min="13827" max="13829" width="11.28515625" style="617" customWidth="1"/>
    <col min="13830" max="13838" width="0" style="617" hidden="1" customWidth="1"/>
    <col min="13839" max="14074" width="13" style="617"/>
    <col min="14075" max="14075" width="6.42578125" style="617" customWidth="1"/>
    <col min="14076" max="14076" width="49.28515625" style="617" customWidth="1"/>
    <col min="14077" max="14077" width="15.5703125" style="617" customWidth="1"/>
    <col min="14078" max="14078" width="13.85546875" style="617" bestFit="1" customWidth="1"/>
    <col min="14079" max="14079" width="13.7109375" style="617" bestFit="1" customWidth="1"/>
    <col min="14080" max="14080" width="17.28515625" style="617" bestFit="1" customWidth="1"/>
    <col min="14081" max="14082" width="16" style="617" bestFit="1" customWidth="1"/>
    <col min="14083" max="14085" width="11.28515625" style="617" customWidth="1"/>
    <col min="14086" max="14094" width="0" style="617" hidden="1" customWidth="1"/>
    <col min="14095" max="14330" width="13" style="617"/>
    <col min="14331" max="14331" width="6.42578125" style="617" customWidth="1"/>
    <col min="14332" max="14332" width="49.28515625" style="617" customWidth="1"/>
    <col min="14333" max="14333" width="15.5703125" style="617" customWidth="1"/>
    <col min="14334" max="14334" width="13.85546875" style="617" bestFit="1" customWidth="1"/>
    <col min="14335" max="14335" width="13.7109375" style="617" bestFit="1" customWidth="1"/>
    <col min="14336" max="14336" width="17.28515625" style="617" bestFit="1" customWidth="1"/>
    <col min="14337" max="14338" width="16" style="617" bestFit="1" customWidth="1"/>
    <col min="14339" max="14341" width="11.28515625" style="617" customWidth="1"/>
    <col min="14342" max="14350" width="0" style="617" hidden="1" customWidth="1"/>
    <col min="14351" max="14586" width="13" style="617"/>
    <col min="14587" max="14587" width="6.42578125" style="617" customWidth="1"/>
    <col min="14588" max="14588" width="49.28515625" style="617" customWidth="1"/>
    <col min="14589" max="14589" width="15.5703125" style="617" customWidth="1"/>
    <col min="14590" max="14590" width="13.85546875" style="617" bestFit="1" customWidth="1"/>
    <col min="14591" max="14591" width="13.7109375" style="617" bestFit="1" customWidth="1"/>
    <col min="14592" max="14592" width="17.28515625" style="617" bestFit="1" customWidth="1"/>
    <col min="14593" max="14594" width="16" style="617" bestFit="1" customWidth="1"/>
    <col min="14595" max="14597" width="11.28515625" style="617" customWidth="1"/>
    <col min="14598" max="14606" width="0" style="617" hidden="1" customWidth="1"/>
    <col min="14607" max="14842" width="13" style="617"/>
    <col min="14843" max="14843" width="6.42578125" style="617" customWidth="1"/>
    <col min="14844" max="14844" width="49.28515625" style="617" customWidth="1"/>
    <col min="14845" max="14845" width="15.5703125" style="617" customWidth="1"/>
    <col min="14846" max="14846" width="13.85546875" style="617" bestFit="1" customWidth="1"/>
    <col min="14847" max="14847" width="13.7109375" style="617" bestFit="1" customWidth="1"/>
    <col min="14848" max="14848" width="17.28515625" style="617" bestFit="1" customWidth="1"/>
    <col min="14849" max="14850" width="16" style="617" bestFit="1" customWidth="1"/>
    <col min="14851" max="14853" width="11.28515625" style="617" customWidth="1"/>
    <col min="14854" max="14862" width="0" style="617" hidden="1" customWidth="1"/>
    <col min="14863" max="15098" width="13" style="617"/>
    <col min="15099" max="15099" width="6.42578125" style="617" customWidth="1"/>
    <col min="15100" max="15100" width="49.28515625" style="617" customWidth="1"/>
    <col min="15101" max="15101" width="15.5703125" style="617" customWidth="1"/>
    <col min="15102" max="15102" width="13.85546875" style="617" bestFit="1" customWidth="1"/>
    <col min="15103" max="15103" width="13.7109375" style="617" bestFit="1" customWidth="1"/>
    <col min="15104" max="15104" width="17.28515625" style="617" bestFit="1" customWidth="1"/>
    <col min="15105" max="15106" width="16" style="617" bestFit="1" customWidth="1"/>
    <col min="15107" max="15109" width="11.28515625" style="617" customWidth="1"/>
    <col min="15110" max="15118" width="0" style="617" hidden="1" customWidth="1"/>
    <col min="15119" max="15354" width="13" style="617"/>
    <col min="15355" max="15355" width="6.42578125" style="617" customWidth="1"/>
    <col min="15356" max="15356" width="49.28515625" style="617" customWidth="1"/>
    <col min="15357" max="15357" width="15.5703125" style="617" customWidth="1"/>
    <col min="15358" max="15358" width="13.85546875" style="617" bestFit="1" customWidth="1"/>
    <col min="15359" max="15359" width="13.7109375" style="617" bestFit="1" customWidth="1"/>
    <col min="15360" max="15360" width="17.28515625" style="617" bestFit="1" customWidth="1"/>
    <col min="15361" max="15362" width="16" style="617" bestFit="1" customWidth="1"/>
    <col min="15363" max="15365" width="11.28515625" style="617" customWidth="1"/>
    <col min="15366" max="15374" width="0" style="617" hidden="1" customWidth="1"/>
    <col min="15375" max="15610" width="13" style="617"/>
    <col min="15611" max="15611" width="6.42578125" style="617" customWidth="1"/>
    <col min="15612" max="15612" width="49.28515625" style="617" customWidth="1"/>
    <col min="15613" max="15613" width="15.5703125" style="617" customWidth="1"/>
    <col min="15614" max="15614" width="13.85546875" style="617" bestFit="1" customWidth="1"/>
    <col min="15615" max="15615" width="13.7109375" style="617" bestFit="1" customWidth="1"/>
    <col min="15616" max="15616" width="17.28515625" style="617" bestFit="1" customWidth="1"/>
    <col min="15617" max="15618" width="16" style="617" bestFit="1" customWidth="1"/>
    <col min="15619" max="15621" width="11.28515625" style="617" customWidth="1"/>
    <col min="15622" max="15630" width="0" style="617" hidden="1" customWidth="1"/>
    <col min="15631" max="15866" width="13" style="617"/>
    <col min="15867" max="15867" width="6.42578125" style="617" customWidth="1"/>
    <col min="15868" max="15868" width="49.28515625" style="617" customWidth="1"/>
    <col min="15869" max="15869" width="15.5703125" style="617" customWidth="1"/>
    <col min="15870" max="15870" width="13.85546875" style="617" bestFit="1" customWidth="1"/>
    <col min="15871" max="15871" width="13.7109375" style="617" bestFit="1" customWidth="1"/>
    <col min="15872" max="15872" width="17.28515625" style="617" bestFit="1" customWidth="1"/>
    <col min="15873" max="15874" width="16" style="617" bestFit="1" customWidth="1"/>
    <col min="15875" max="15877" width="11.28515625" style="617" customWidth="1"/>
    <col min="15878" max="15886" width="0" style="617" hidden="1" customWidth="1"/>
    <col min="15887" max="16122" width="13" style="617"/>
    <col min="16123" max="16123" width="6.42578125" style="617" customWidth="1"/>
    <col min="16124" max="16124" width="49.28515625" style="617" customWidth="1"/>
    <col min="16125" max="16125" width="15.5703125" style="617" customWidth="1"/>
    <col min="16126" max="16126" width="13.85546875" style="617" bestFit="1" customWidth="1"/>
    <col min="16127" max="16127" width="13.7109375" style="617" bestFit="1" customWidth="1"/>
    <col min="16128" max="16128" width="17.28515625" style="617" bestFit="1" customWidth="1"/>
    <col min="16129" max="16130" width="16" style="617" bestFit="1" customWidth="1"/>
    <col min="16131" max="16133" width="11.28515625" style="617" customWidth="1"/>
    <col min="16134" max="16142" width="0" style="617" hidden="1" customWidth="1"/>
    <col min="16143" max="16384" width="13" style="617"/>
  </cols>
  <sheetData>
    <row r="1" spans="1:250">
      <c r="A1" s="809"/>
      <c r="B1" s="809"/>
      <c r="C1" s="23"/>
      <c r="E1" s="616" t="s">
        <v>147</v>
      </c>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row>
    <row r="2" spans="1:250" ht="29.25" customHeight="1">
      <c r="A2" s="840" t="s">
        <v>773</v>
      </c>
      <c r="B2" s="840"/>
      <c r="C2" s="840"/>
      <c r="D2" s="840"/>
      <c r="E2" s="840"/>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row>
    <row r="3" spans="1:250" ht="24.75" customHeight="1">
      <c r="A3" s="841" t="str">
        <f>'48'!A3:F3</f>
        <v>(Kèm theo Nghị quyết số: 34/NQ-HĐND ngày 25 tháng 6 năm 2025 của HĐND tỉnh Lạng Sơn)</v>
      </c>
      <c r="B3" s="841"/>
      <c r="C3" s="841"/>
      <c r="D3" s="841"/>
      <c r="E3" s="841"/>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row>
    <row r="4" spans="1:250">
      <c r="A4" s="618"/>
      <c r="B4" s="618"/>
      <c r="C4" s="618"/>
      <c r="E4" s="619" t="s">
        <v>148</v>
      </c>
    </row>
    <row r="5" spans="1:250" ht="27" customHeight="1">
      <c r="A5" s="842" t="s">
        <v>94</v>
      </c>
      <c r="B5" s="842" t="s">
        <v>4</v>
      </c>
      <c r="C5" s="842" t="s">
        <v>68</v>
      </c>
      <c r="D5" s="843" t="s">
        <v>69</v>
      </c>
      <c r="E5" s="844" t="s">
        <v>70</v>
      </c>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c r="AE5" s="620"/>
      <c r="AF5" s="620"/>
      <c r="AG5" s="620"/>
      <c r="AH5" s="620"/>
      <c r="AI5" s="620"/>
      <c r="AJ5" s="620"/>
      <c r="AK5" s="620"/>
      <c r="AL5" s="620"/>
      <c r="AM5" s="620"/>
      <c r="AN5" s="620"/>
      <c r="AO5" s="620"/>
      <c r="AP5" s="620"/>
      <c r="AQ5" s="620"/>
      <c r="AR5" s="620"/>
      <c r="AS5" s="620"/>
      <c r="AT5" s="620"/>
      <c r="AU5" s="620"/>
      <c r="AV5" s="620"/>
      <c r="AW5" s="620"/>
      <c r="AX5" s="620"/>
      <c r="AY5" s="620"/>
      <c r="AZ5" s="620"/>
      <c r="BA5" s="620"/>
      <c r="BB5" s="620"/>
      <c r="BC5" s="620"/>
      <c r="BD5" s="620"/>
      <c r="BE5" s="620"/>
      <c r="BF5" s="620"/>
      <c r="BG5" s="620"/>
      <c r="BH5" s="620"/>
      <c r="BI5" s="620"/>
      <c r="BJ5" s="620"/>
      <c r="BK5" s="620"/>
      <c r="BL5" s="620"/>
      <c r="BM5" s="620"/>
      <c r="BN5" s="620"/>
      <c r="BO5" s="620"/>
      <c r="BP5" s="620"/>
      <c r="BQ5" s="620"/>
      <c r="BR5" s="620"/>
      <c r="BS5" s="620"/>
      <c r="BT5" s="620"/>
      <c r="BU5" s="620"/>
      <c r="BV5" s="620"/>
      <c r="BW5" s="620"/>
      <c r="BX5" s="620"/>
      <c r="BY5" s="620"/>
      <c r="BZ5" s="620"/>
      <c r="CA5" s="620"/>
      <c r="CB5" s="620"/>
      <c r="CC5" s="620"/>
      <c r="CD5" s="620"/>
      <c r="CE5" s="620"/>
      <c r="CF5" s="620"/>
      <c r="CG5" s="620"/>
      <c r="CH5" s="620"/>
      <c r="CI5" s="620"/>
      <c r="CJ5" s="620"/>
      <c r="CK5" s="620"/>
      <c r="CL5" s="620"/>
      <c r="CM5" s="620"/>
      <c r="CN5" s="620"/>
      <c r="CO5" s="620"/>
      <c r="CP5" s="620"/>
      <c r="CQ5" s="620"/>
      <c r="CR5" s="620"/>
      <c r="CS5" s="620"/>
      <c r="CT5" s="620"/>
      <c r="CU5" s="620"/>
      <c r="CV5" s="620"/>
      <c r="CW5" s="620"/>
      <c r="CX5" s="620"/>
      <c r="CY5" s="620"/>
      <c r="CZ5" s="620"/>
      <c r="DA5" s="620"/>
      <c r="DB5" s="620"/>
      <c r="DC5" s="620"/>
      <c r="DD5" s="620"/>
      <c r="DE5" s="620"/>
      <c r="DF5" s="620"/>
      <c r="DG5" s="620"/>
      <c r="DH5" s="620"/>
      <c r="DI5" s="620"/>
      <c r="DJ5" s="620"/>
      <c r="DK5" s="620"/>
      <c r="DL5" s="620"/>
      <c r="DM5" s="620"/>
      <c r="DN5" s="620"/>
      <c r="DO5" s="620"/>
      <c r="DP5" s="620"/>
      <c r="DQ5" s="620"/>
      <c r="DR5" s="620"/>
      <c r="DS5" s="620"/>
      <c r="DT5" s="620"/>
      <c r="DU5" s="620"/>
      <c r="DV5" s="620"/>
      <c r="DW5" s="620"/>
      <c r="DX5" s="620"/>
      <c r="DY5" s="620"/>
      <c r="DZ5" s="620"/>
      <c r="EA5" s="620"/>
      <c r="EB5" s="620"/>
      <c r="EC5" s="620"/>
      <c r="ED5" s="620"/>
      <c r="EE5" s="620"/>
      <c r="EF5" s="620"/>
      <c r="EG5" s="620"/>
      <c r="EH5" s="620"/>
      <c r="EI5" s="620"/>
      <c r="EJ5" s="620"/>
      <c r="EK5" s="620"/>
      <c r="EL5" s="620"/>
      <c r="EM5" s="620"/>
      <c r="EN5" s="620"/>
      <c r="EO5" s="620"/>
      <c r="EP5" s="620"/>
      <c r="EQ5" s="620"/>
      <c r="ER5" s="620"/>
      <c r="ES5" s="620"/>
      <c r="ET5" s="620"/>
      <c r="EU5" s="620"/>
      <c r="EV5" s="620"/>
      <c r="EW5" s="620"/>
      <c r="EX5" s="620"/>
      <c r="EY5" s="620"/>
      <c r="EZ5" s="620"/>
      <c r="FA5" s="620"/>
      <c r="FB5" s="620"/>
      <c r="FC5" s="620"/>
      <c r="FD5" s="620"/>
      <c r="FE5" s="620"/>
      <c r="FF5" s="620"/>
      <c r="FG5" s="620"/>
      <c r="FH5" s="620"/>
      <c r="FI5" s="620"/>
      <c r="FJ5" s="620"/>
      <c r="FK5" s="620"/>
      <c r="FL5" s="620"/>
      <c r="FM5" s="620"/>
      <c r="FN5" s="620"/>
      <c r="FO5" s="620"/>
      <c r="FP5" s="620"/>
      <c r="FQ5" s="620"/>
      <c r="FR5" s="620"/>
      <c r="FS5" s="620"/>
      <c r="FT5" s="620"/>
      <c r="FU5" s="620"/>
      <c r="FV5" s="620"/>
      <c r="FW5" s="620"/>
      <c r="FX5" s="620"/>
      <c r="FY5" s="620"/>
      <c r="FZ5" s="620"/>
      <c r="GA5" s="620"/>
      <c r="GB5" s="620"/>
      <c r="GC5" s="620"/>
      <c r="GD5" s="620"/>
      <c r="GE5" s="620"/>
      <c r="GF5" s="620"/>
      <c r="GG5" s="620"/>
      <c r="GH5" s="620"/>
      <c r="GI5" s="620"/>
      <c r="GJ5" s="620"/>
      <c r="GK5" s="620"/>
      <c r="GL5" s="620"/>
      <c r="GM5" s="620"/>
      <c r="GN5" s="620"/>
      <c r="GO5" s="620"/>
      <c r="GP5" s="620"/>
      <c r="GQ5" s="620"/>
      <c r="GR5" s="620"/>
      <c r="GS5" s="620"/>
      <c r="GT5" s="620"/>
      <c r="GU5" s="620"/>
      <c r="GV5" s="620"/>
      <c r="GW5" s="620"/>
      <c r="GX5" s="620"/>
      <c r="GY5" s="620"/>
      <c r="GZ5" s="620"/>
      <c r="HA5" s="620"/>
      <c r="HB5" s="620"/>
      <c r="HC5" s="620"/>
      <c r="HD5" s="620"/>
      <c r="HE5" s="620"/>
      <c r="HF5" s="620"/>
      <c r="HG5" s="620"/>
      <c r="HH5" s="620"/>
      <c r="HI5" s="620"/>
      <c r="HJ5" s="620"/>
      <c r="HK5" s="620"/>
      <c r="HL5" s="620"/>
      <c r="HM5" s="620"/>
      <c r="HN5" s="620"/>
      <c r="HO5" s="620"/>
      <c r="HP5" s="620"/>
      <c r="HQ5" s="620"/>
      <c r="HR5" s="620"/>
      <c r="HS5" s="620"/>
      <c r="HT5" s="620"/>
      <c r="HU5" s="620"/>
      <c r="HV5" s="620"/>
      <c r="HW5" s="620"/>
      <c r="HX5" s="620"/>
      <c r="HY5" s="620"/>
      <c r="HZ5" s="620"/>
      <c r="IA5" s="620"/>
      <c r="IB5" s="620"/>
      <c r="IC5" s="620"/>
      <c r="ID5" s="620"/>
      <c r="IE5" s="620"/>
      <c r="IF5" s="620"/>
      <c r="IG5" s="620"/>
      <c r="IH5" s="620"/>
      <c r="II5" s="620"/>
      <c r="IJ5" s="620"/>
      <c r="IK5" s="620"/>
      <c r="IL5" s="620"/>
      <c r="IM5" s="620"/>
      <c r="IN5" s="620"/>
      <c r="IO5" s="620"/>
      <c r="IP5" s="620"/>
    </row>
    <row r="6" spans="1:250" ht="15.75" hidden="1" customHeight="1">
      <c r="A6" s="842"/>
      <c r="B6" s="842"/>
      <c r="C6" s="842"/>
      <c r="D6" s="843"/>
      <c r="E6" s="845"/>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row>
    <row r="7" spans="1:250" ht="21.75" customHeight="1">
      <c r="A7" s="10" t="s">
        <v>12</v>
      </c>
      <c r="B7" s="10" t="s">
        <v>13</v>
      </c>
      <c r="C7" s="10" t="s">
        <v>376</v>
      </c>
      <c r="D7" s="92">
        <v>2</v>
      </c>
      <c r="E7" s="10" t="s">
        <v>71</v>
      </c>
      <c r="F7" s="621"/>
      <c r="G7" s="621"/>
      <c r="H7" s="622"/>
      <c r="I7" s="622"/>
      <c r="J7" s="621"/>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c r="AO7" s="622"/>
      <c r="AP7" s="622"/>
      <c r="AQ7" s="622"/>
      <c r="AR7" s="622"/>
      <c r="AS7" s="622"/>
      <c r="AT7" s="622"/>
      <c r="AU7" s="622"/>
      <c r="AV7" s="622"/>
      <c r="AW7" s="622"/>
      <c r="AX7" s="622"/>
      <c r="AY7" s="622"/>
      <c r="AZ7" s="622"/>
      <c r="BA7" s="622"/>
      <c r="BB7" s="622"/>
      <c r="BC7" s="622"/>
      <c r="BD7" s="622"/>
      <c r="BE7" s="622"/>
      <c r="BF7" s="622"/>
      <c r="BG7" s="622"/>
      <c r="BH7" s="622"/>
      <c r="BI7" s="622"/>
      <c r="BJ7" s="622"/>
      <c r="BK7" s="622"/>
      <c r="BL7" s="622"/>
      <c r="BM7" s="622"/>
      <c r="BN7" s="622"/>
      <c r="BO7" s="622"/>
      <c r="BP7" s="622"/>
      <c r="BQ7" s="622"/>
      <c r="BR7" s="622"/>
      <c r="BS7" s="622"/>
      <c r="BT7" s="622"/>
      <c r="BU7" s="622"/>
      <c r="BV7" s="622"/>
      <c r="BW7" s="622"/>
      <c r="BX7" s="622"/>
      <c r="BY7" s="622"/>
      <c r="BZ7" s="622"/>
      <c r="CA7" s="622"/>
      <c r="CB7" s="622"/>
      <c r="CC7" s="622"/>
      <c r="CD7" s="622"/>
      <c r="CE7" s="622"/>
      <c r="CF7" s="622"/>
      <c r="CG7" s="622"/>
      <c r="CH7" s="622"/>
      <c r="CI7" s="622"/>
      <c r="CJ7" s="622"/>
      <c r="CK7" s="622"/>
      <c r="CL7" s="622"/>
      <c r="CM7" s="622"/>
      <c r="CN7" s="622"/>
      <c r="CO7" s="622"/>
      <c r="CP7" s="622"/>
      <c r="CQ7" s="622"/>
      <c r="CR7" s="622"/>
      <c r="CS7" s="622"/>
      <c r="CT7" s="622"/>
      <c r="CU7" s="622"/>
      <c r="CV7" s="622"/>
      <c r="CW7" s="622"/>
      <c r="CX7" s="622"/>
      <c r="CY7" s="622"/>
      <c r="CZ7" s="622"/>
      <c r="DA7" s="622"/>
      <c r="DB7" s="622"/>
      <c r="DC7" s="622"/>
      <c r="DD7" s="622"/>
      <c r="DE7" s="622"/>
      <c r="DF7" s="622"/>
      <c r="DG7" s="622"/>
      <c r="DH7" s="622"/>
      <c r="DI7" s="622"/>
      <c r="DJ7" s="622"/>
      <c r="DK7" s="622"/>
      <c r="DL7" s="622"/>
      <c r="DM7" s="622"/>
      <c r="DN7" s="622"/>
      <c r="DO7" s="622"/>
      <c r="DP7" s="622"/>
      <c r="DQ7" s="622"/>
      <c r="DR7" s="622"/>
      <c r="DS7" s="622"/>
      <c r="DT7" s="622"/>
      <c r="DU7" s="622"/>
      <c r="DV7" s="622"/>
      <c r="DW7" s="622"/>
      <c r="DX7" s="622"/>
      <c r="DY7" s="622"/>
      <c r="DZ7" s="622"/>
      <c r="EA7" s="622"/>
      <c r="EB7" s="622"/>
      <c r="EC7" s="622"/>
      <c r="ED7" s="622"/>
      <c r="EE7" s="622"/>
      <c r="EF7" s="622"/>
      <c r="EG7" s="622"/>
      <c r="EH7" s="622"/>
      <c r="EI7" s="622"/>
      <c r="EJ7" s="622"/>
      <c r="EK7" s="622"/>
      <c r="EL7" s="622"/>
      <c r="EM7" s="622"/>
      <c r="EN7" s="622"/>
      <c r="EO7" s="622"/>
      <c r="EP7" s="622"/>
      <c r="EQ7" s="622"/>
      <c r="ER7" s="622"/>
      <c r="ES7" s="622"/>
      <c r="ET7" s="622"/>
      <c r="EU7" s="622"/>
      <c r="EV7" s="622"/>
      <c r="EW7" s="622"/>
      <c r="EX7" s="622"/>
      <c r="EY7" s="622"/>
      <c r="EZ7" s="622"/>
      <c r="FA7" s="622"/>
      <c r="FB7" s="622"/>
      <c r="FC7" s="622"/>
      <c r="FD7" s="622"/>
      <c r="FE7" s="622"/>
      <c r="FF7" s="622"/>
      <c r="FG7" s="622"/>
      <c r="FH7" s="622"/>
      <c r="FI7" s="622"/>
      <c r="FJ7" s="622"/>
      <c r="FK7" s="622"/>
      <c r="FL7" s="622"/>
      <c r="FM7" s="622"/>
      <c r="FN7" s="622"/>
      <c r="FO7" s="622"/>
      <c r="FP7" s="622"/>
      <c r="FQ7" s="622"/>
      <c r="FR7" s="622"/>
      <c r="FS7" s="622"/>
      <c r="FT7" s="622"/>
      <c r="FU7" s="622"/>
      <c r="FV7" s="622"/>
      <c r="FW7" s="622"/>
      <c r="FX7" s="622"/>
      <c r="FY7" s="622"/>
      <c r="FZ7" s="622"/>
      <c r="GA7" s="622"/>
      <c r="GB7" s="622"/>
      <c r="GC7" s="622"/>
      <c r="GD7" s="622"/>
      <c r="GE7" s="622"/>
      <c r="GF7" s="622"/>
      <c r="GG7" s="622"/>
      <c r="GH7" s="622"/>
      <c r="GI7" s="622"/>
      <c r="GJ7" s="622"/>
      <c r="GK7" s="622"/>
      <c r="GL7" s="622"/>
      <c r="GM7" s="622"/>
      <c r="GN7" s="622"/>
      <c r="GO7" s="622"/>
      <c r="GP7" s="622"/>
      <c r="GQ7" s="622"/>
      <c r="GR7" s="622"/>
      <c r="GS7" s="622"/>
      <c r="GT7" s="622"/>
      <c r="GU7" s="622"/>
      <c r="GV7" s="622"/>
      <c r="GW7" s="622"/>
      <c r="GX7" s="622"/>
      <c r="GY7" s="622"/>
      <c r="GZ7" s="622"/>
      <c r="HA7" s="622"/>
      <c r="HB7" s="622"/>
      <c r="HC7" s="622"/>
      <c r="HD7" s="622"/>
      <c r="HE7" s="622"/>
      <c r="HF7" s="622"/>
      <c r="HG7" s="622"/>
      <c r="HH7" s="622"/>
      <c r="HI7" s="622"/>
      <c r="HJ7" s="622"/>
      <c r="HK7" s="622"/>
      <c r="HL7" s="622"/>
      <c r="HM7" s="622"/>
      <c r="HN7" s="622"/>
      <c r="HO7" s="622"/>
      <c r="HP7" s="622"/>
      <c r="HQ7" s="622"/>
      <c r="HR7" s="622"/>
      <c r="HS7" s="622"/>
      <c r="HT7" s="622"/>
      <c r="HU7" s="622"/>
      <c r="HV7" s="622"/>
      <c r="HW7" s="622"/>
      <c r="HX7" s="622"/>
      <c r="HY7" s="622"/>
      <c r="HZ7" s="622"/>
      <c r="IA7" s="622"/>
      <c r="IB7" s="622"/>
      <c r="IC7" s="622"/>
      <c r="ID7" s="622"/>
      <c r="IE7" s="622"/>
      <c r="IF7" s="622"/>
      <c r="IG7" s="622"/>
      <c r="IH7" s="622"/>
      <c r="II7" s="622"/>
      <c r="IJ7" s="622"/>
      <c r="IK7" s="622"/>
      <c r="IL7" s="622"/>
      <c r="IM7" s="622"/>
      <c r="IN7" s="622"/>
      <c r="IO7" s="622"/>
      <c r="IP7" s="622"/>
    </row>
    <row r="8" spans="1:250" s="23" customFormat="1" ht="23.25" customHeight="1">
      <c r="A8" s="623"/>
      <c r="B8" s="363" t="s">
        <v>149</v>
      </c>
      <c r="C8" s="364">
        <f>C9+C29+C40+C41+C42</f>
        <v>14575972</v>
      </c>
      <c r="D8" s="364">
        <f>D9+D29+D40+D41+D42</f>
        <v>21311464</v>
      </c>
      <c r="E8" s="365">
        <f>D8/C8%</f>
        <v>146.20955638498756</v>
      </c>
      <c r="F8" s="624">
        <f>'62 TT 342'!E9</f>
        <v>33200299</v>
      </c>
      <c r="G8" s="624">
        <f>D8-F8</f>
        <v>-11888835</v>
      </c>
      <c r="H8" s="624">
        <f>'62 TT 342'!E49</f>
        <v>11888905</v>
      </c>
      <c r="I8" s="611">
        <f>G8+H8</f>
        <v>70</v>
      </c>
      <c r="J8" s="611"/>
      <c r="L8" s="624"/>
      <c r="O8" s="23">
        <v>14575972</v>
      </c>
      <c r="P8" s="23">
        <v>535165</v>
      </c>
    </row>
    <row r="9" spans="1:250" s="23" customFormat="1" ht="23.25" customHeight="1">
      <c r="A9" s="307" t="s">
        <v>12</v>
      </c>
      <c r="B9" s="625" t="s">
        <v>150</v>
      </c>
      <c r="C9" s="312">
        <f>C10+C20+C23+C24+C25+C26+C27+C28</f>
        <v>13096971</v>
      </c>
      <c r="D9" s="312">
        <f>D10+D20+D23+D24+D25+D26+D27+D28</f>
        <v>12748263</v>
      </c>
      <c r="E9" s="366">
        <f>D9/C9%</f>
        <v>97.33749124129541</v>
      </c>
      <c r="F9" s="23">
        <v>13945807</v>
      </c>
      <c r="G9" s="626">
        <f>D8/F9*100</f>
        <v>152.81628377619165</v>
      </c>
      <c r="I9" s="624"/>
      <c r="J9" s="624"/>
    </row>
    <row r="10" spans="1:250" s="23" customFormat="1" ht="23.25" customHeight="1">
      <c r="A10" s="307" t="s">
        <v>17</v>
      </c>
      <c r="B10" s="625" t="s">
        <v>151</v>
      </c>
      <c r="C10" s="312">
        <f>C11+C18+C19</f>
        <v>3020857</v>
      </c>
      <c r="D10" s="312">
        <f>D11+D18+D19</f>
        <v>2607736</v>
      </c>
      <c r="E10" s="366">
        <f t="shared" ref="E10:E42" si="0">D10/C10%</f>
        <v>86.324377486256381</v>
      </c>
      <c r="H10" s="612"/>
      <c r="I10" s="612"/>
      <c r="J10" s="624"/>
      <c r="O10" s="624"/>
    </row>
    <row r="11" spans="1:250" s="23" customFormat="1" ht="39" customHeight="1">
      <c r="A11" s="627">
        <v>1</v>
      </c>
      <c r="B11" s="625" t="s">
        <v>152</v>
      </c>
      <c r="C11" s="312">
        <v>2952914</v>
      </c>
      <c r="D11" s="312">
        <f>'53'!F12</f>
        <v>2424002</v>
      </c>
      <c r="E11" s="366">
        <f t="shared" si="0"/>
        <v>82.088472607058662</v>
      </c>
      <c r="F11" s="624"/>
      <c r="G11" s="624"/>
      <c r="H11" s="624"/>
      <c r="I11" s="624"/>
      <c r="J11" s="624"/>
      <c r="O11" s="624"/>
      <c r="P11" s="624"/>
    </row>
    <row r="12" spans="1:250" s="618" customFormat="1" ht="23.25" customHeight="1">
      <c r="A12" s="628"/>
      <c r="B12" s="629" t="s">
        <v>153</v>
      </c>
      <c r="C12" s="367"/>
      <c r="D12" s="367"/>
      <c r="E12" s="366"/>
      <c r="F12" s="630"/>
      <c r="O12" s="631"/>
      <c r="P12" s="631"/>
    </row>
    <row r="13" spans="1:250" ht="23.25" customHeight="1">
      <c r="A13" s="368" t="s">
        <v>19</v>
      </c>
      <c r="B13" s="369" t="s">
        <v>154</v>
      </c>
      <c r="C13" s="302">
        <v>101260</v>
      </c>
      <c r="D13" s="302">
        <v>155196</v>
      </c>
      <c r="E13" s="370">
        <f t="shared" si="0"/>
        <v>153.26486272960696</v>
      </c>
    </row>
    <row r="14" spans="1:250" ht="23.25" customHeight="1">
      <c r="A14" s="368" t="s">
        <v>19</v>
      </c>
      <c r="B14" s="369" t="s">
        <v>155</v>
      </c>
      <c r="C14" s="302"/>
      <c r="D14" s="302"/>
      <c r="E14" s="366"/>
    </row>
    <row r="15" spans="1:250" s="618" customFormat="1" ht="23.25" customHeight="1">
      <c r="A15" s="628"/>
      <c r="B15" s="629" t="s">
        <v>156</v>
      </c>
      <c r="C15" s="367"/>
      <c r="D15" s="367"/>
      <c r="E15" s="366"/>
    </row>
    <row r="16" spans="1:250" ht="23.25" customHeight="1">
      <c r="A16" s="368" t="s">
        <v>19</v>
      </c>
      <c r="B16" s="369" t="s">
        <v>157</v>
      </c>
      <c r="C16" s="302">
        <v>600000</v>
      </c>
      <c r="D16" s="302">
        <v>383591</v>
      </c>
      <c r="E16" s="370">
        <f t="shared" si="0"/>
        <v>63.93183333333333</v>
      </c>
    </row>
    <row r="17" spans="1:16" ht="23.25" customHeight="1">
      <c r="A17" s="368" t="s">
        <v>19</v>
      </c>
      <c r="B17" s="369" t="s">
        <v>158</v>
      </c>
      <c r="C17" s="302">
        <v>14000</v>
      </c>
      <c r="D17" s="302">
        <v>5128</v>
      </c>
      <c r="E17" s="370">
        <f t="shared" si="0"/>
        <v>36.628571428571426</v>
      </c>
    </row>
    <row r="18" spans="1:16" s="23" customFormat="1" ht="70.5" customHeight="1">
      <c r="A18" s="627" t="s">
        <v>159</v>
      </c>
      <c r="B18" s="625" t="s">
        <v>160</v>
      </c>
      <c r="C18" s="312">
        <v>67943</v>
      </c>
      <c r="D18" s="312">
        <v>176734</v>
      </c>
      <c r="E18" s="366">
        <f t="shared" si="0"/>
        <v>260.12098376580371</v>
      </c>
      <c r="F18" s="23">
        <f>33630+34313</f>
        <v>67943</v>
      </c>
      <c r="G18" s="23">
        <f>'62 TT 342'!E26</f>
        <v>176734</v>
      </c>
      <c r="P18" s="632"/>
    </row>
    <row r="19" spans="1:16" s="23" customFormat="1" ht="23.25" customHeight="1">
      <c r="A19" s="627" t="s">
        <v>161</v>
      </c>
      <c r="B19" s="625" t="s">
        <v>162</v>
      </c>
      <c r="C19" s="312">
        <v>0</v>
      </c>
      <c r="D19" s="312">
        <v>7000</v>
      </c>
      <c r="E19" s="366"/>
    </row>
    <row r="20" spans="1:16" s="23" customFormat="1" ht="23.25" customHeight="1">
      <c r="A20" s="307" t="s">
        <v>22</v>
      </c>
      <c r="B20" s="625" t="s">
        <v>39</v>
      </c>
      <c r="C20" s="312">
        <v>9747084</v>
      </c>
      <c r="D20" s="312">
        <f>'53'!F21</f>
        <v>10133919</v>
      </c>
      <c r="E20" s="366">
        <f t="shared" si="0"/>
        <v>103.96872541572434</v>
      </c>
      <c r="F20" s="23">
        <f>'62 TT 342'!E29</f>
        <v>10582793</v>
      </c>
      <c r="G20" s="624">
        <f>F20-D32-D36</f>
        <v>10133919</v>
      </c>
      <c r="I20" s="611"/>
      <c r="J20" s="624"/>
      <c r="O20" s="624"/>
      <c r="P20" s="632"/>
    </row>
    <row r="21" spans="1:16" s="618" customFormat="1" ht="23.25" customHeight="1">
      <c r="A21" s="628">
        <v>1</v>
      </c>
      <c r="B21" s="629" t="s">
        <v>163</v>
      </c>
      <c r="C21" s="367">
        <v>4683948</v>
      </c>
      <c r="D21" s="367">
        <v>4910779</v>
      </c>
      <c r="E21" s="370">
        <f t="shared" si="0"/>
        <v>104.84273096114644</v>
      </c>
      <c r="J21" s="630"/>
    </row>
    <row r="22" spans="1:16" s="618" customFormat="1" ht="23.25" customHeight="1">
      <c r="A22" s="628">
        <v>2</v>
      </c>
      <c r="B22" s="629" t="s">
        <v>1065</v>
      </c>
      <c r="C22" s="367">
        <v>18330</v>
      </c>
      <c r="D22" s="367">
        <v>21724</v>
      </c>
      <c r="E22" s="370">
        <f t="shared" si="0"/>
        <v>118.51609383524277</v>
      </c>
      <c r="J22" s="630">
        <f>J20-J21</f>
        <v>0</v>
      </c>
    </row>
    <row r="23" spans="1:16" s="23" customFormat="1" ht="39" customHeight="1">
      <c r="A23" s="307" t="s">
        <v>26</v>
      </c>
      <c r="B23" s="625" t="s">
        <v>165</v>
      </c>
      <c r="C23" s="312">
        <v>2400</v>
      </c>
      <c r="D23" s="312">
        <v>2580</v>
      </c>
      <c r="E23" s="366">
        <f t="shared" si="0"/>
        <v>107.5</v>
      </c>
    </row>
    <row r="24" spans="1:16" s="23" customFormat="1" ht="23.25" customHeight="1">
      <c r="A24" s="307" t="s">
        <v>28</v>
      </c>
      <c r="B24" s="625" t="s">
        <v>166</v>
      </c>
      <c r="C24" s="312">
        <v>1400</v>
      </c>
      <c r="D24" s="312">
        <v>1400</v>
      </c>
      <c r="E24" s="366">
        <f t="shared" si="0"/>
        <v>100</v>
      </c>
    </row>
    <row r="25" spans="1:16" s="23" customFormat="1" ht="23.25" customHeight="1">
      <c r="A25" s="307" t="s">
        <v>30</v>
      </c>
      <c r="B25" s="625" t="s">
        <v>46</v>
      </c>
      <c r="C25" s="312">
        <v>97760</v>
      </c>
      <c r="D25" s="312"/>
      <c r="E25" s="366">
        <f t="shared" si="0"/>
        <v>0</v>
      </c>
    </row>
    <row r="26" spans="1:16" s="23" customFormat="1" ht="23.25" customHeight="1">
      <c r="A26" s="307" t="s">
        <v>32</v>
      </c>
      <c r="B26" s="625" t="s">
        <v>42</v>
      </c>
      <c r="C26" s="312">
        <v>227470</v>
      </c>
      <c r="D26" s="312"/>
      <c r="E26" s="366">
        <f t="shared" si="0"/>
        <v>0</v>
      </c>
    </row>
    <row r="27" spans="1:16" s="23" customFormat="1" ht="23.25" customHeight="1">
      <c r="A27" s="307" t="s">
        <v>34</v>
      </c>
      <c r="B27" s="625" t="s">
        <v>44</v>
      </c>
      <c r="C27" s="312"/>
      <c r="D27" s="312">
        <v>2628</v>
      </c>
      <c r="E27" s="366"/>
    </row>
    <row r="28" spans="1:16" s="23" customFormat="1" ht="23.25" customHeight="1">
      <c r="A28" s="307" t="s">
        <v>167</v>
      </c>
      <c r="B28" s="625" t="s">
        <v>43</v>
      </c>
      <c r="C28" s="312"/>
      <c r="D28" s="312">
        <v>0</v>
      </c>
      <c r="E28" s="366"/>
    </row>
    <row r="29" spans="1:16" s="23" customFormat="1" ht="23.25" customHeight="1">
      <c r="A29" s="307" t="s">
        <v>13</v>
      </c>
      <c r="B29" s="625" t="s">
        <v>168</v>
      </c>
      <c r="C29" s="312">
        <f>C30+C36</f>
        <v>1468601</v>
      </c>
      <c r="D29" s="312">
        <f>D30+D36</f>
        <v>1596320</v>
      </c>
      <c r="E29" s="366">
        <f t="shared" si="0"/>
        <v>108.69664394890103</v>
      </c>
      <c r="J29" s="624">
        <f>J31+J39</f>
        <v>1596320</v>
      </c>
      <c r="K29" s="839" t="s">
        <v>218</v>
      </c>
      <c r="L29" s="839"/>
      <c r="N29" s="23" t="s">
        <v>219</v>
      </c>
      <c r="O29" s="624"/>
    </row>
    <row r="30" spans="1:16" s="23" customFormat="1" ht="23.25" customHeight="1">
      <c r="A30" s="307" t="s">
        <v>17</v>
      </c>
      <c r="B30" s="625" t="s">
        <v>48</v>
      </c>
      <c r="C30" s="312">
        <f>C33+C34+C35</f>
        <v>1468601</v>
      </c>
      <c r="D30" s="312">
        <f>D33+D34+D35</f>
        <v>1589134</v>
      </c>
      <c r="E30" s="366">
        <f t="shared" si="0"/>
        <v>108.20733473557488</v>
      </c>
      <c r="F30" s="23" t="s">
        <v>774</v>
      </c>
      <c r="I30" s="23" t="s">
        <v>220</v>
      </c>
      <c r="J30" s="23" t="s">
        <v>221</v>
      </c>
      <c r="K30" s="23" t="s">
        <v>222</v>
      </c>
      <c r="L30" s="23" t="s">
        <v>223</v>
      </c>
    </row>
    <row r="31" spans="1:16" s="618" customFormat="1" ht="23.25" customHeight="1">
      <c r="A31" s="628"/>
      <c r="B31" s="629" t="s">
        <v>224</v>
      </c>
      <c r="C31" s="367">
        <v>953213</v>
      </c>
      <c r="D31" s="367">
        <v>1147376</v>
      </c>
      <c r="E31" s="370">
        <f t="shared" si="0"/>
        <v>120.36931934415499</v>
      </c>
      <c r="F31" s="630" t="s">
        <v>775</v>
      </c>
      <c r="G31" s="618" t="s">
        <v>222</v>
      </c>
      <c r="J31" s="630">
        <f>I32+J32</f>
        <v>1589134</v>
      </c>
      <c r="K31" s="630">
        <f>K33+K34+K35+K39</f>
        <v>62333</v>
      </c>
      <c r="L31" s="630">
        <f>L33+L34+L35+L39</f>
        <v>56459</v>
      </c>
    </row>
    <row r="32" spans="1:16" s="618" customFormat="1" ht="23.25" customHeight="1">
      <c r="A32" s="628"/>
      <c r="B32" s="629" t="s">
        <v>225</v>
      </c>
      <c r="C32" s="367">
        <v>515388</v>
      </c>
      <c r="D32" s="367">
        <f>441758-70</f>
        <v>441688</v>
      </c>
      <c r="E32" s="370">
        <f t="shared" si="0"/>
        <v>85.70009390983104</v>
      </c>
      <c r="F32" s="633"/>
      <c r="G32" s="633"/>
      <c r="H32" s="633"/>
      <c r="I32" s="613">
        <f>I33+I34+I35</f>
        <v>1147376</v>
      </c>
      <c r="J32" s="613">
        <f>J33+J34+J35</f>
        <v>441758</v>
      </c>
      <c r="K32" s="613">
        <f>K33+K34+K35</f>
        <v>55611</v>
      </c>
      <c r="L32" s="613"/>
      <c r="M32" s="613"/>
      <c r="N32" s="633"/>
      <c r="O32" s="633"/>
      <c r="P32" s="633"/>
    </row>
    <row r="33" spans="1:16" ht="59.25" customHeight="1">
      <c r="A33" s="368">
        <v>1</v>
      </c>
      <c r="B33" s="369" t="s">
        <v>169</v>
      </c>
      <c r="C33" s="302">
        <v>972859</v>
      </c>
      <c r="D33" s="302">
        <v>891020</v>
      </c>
      <c r="E33" s="370">
        <f t="shared" si="0"/>
        <v>91.587784046814591</v>
      </c>
      <c r="F33" s="617">
        <v>634471</v>
      </c>
      <c r="G33" s="617">
        <v>338388</v>
      </c>
      <c r="H33" s="617">
        <f>F33+G33</f>
        <v>972859</v>
      </c>
      <c r="I33" s="614">
        <v>648889</v>
      </c>
      <c r="J33" s="614">
        <v>242131</v>
      </c>
      <c r="K33" s="614">
        <v>28022</v>
      </c>
      <c r="L33" s="614">
        <v>33882</v>
      </c>
      <c r="M33" s="614">
        <f t="shared" ref="M33:M38" si="1">K33+L33</f>
        <v>61904</v>
      </c>
      <c r="N33" s="634">
        <f>J33-K33</f>
        <v>214109</v>
      </c>
    </row>
    <row r="34" spans="1:16" ht="23.25" customHeight="1">
      <c r="A34" s="368">
        <v>2</v>
      </c>
      <c r="B34" s="369" t="s">
        <v>170</v>
      </c>
      <c r="C34" s="302">
        <v>289071</v>
      </c>
      <c r="D34" s="302">
        <v>273397</v>
      </c>
      <c r="E34" s="370">
        <f t="shared" si="0"/>
        <v>94.577802685153472</v>
      </c>
      <c r="F34" s="617">
        <v>153862</v>
      </c>
      <c r="G34" s="617">
        <v>135209</v>
      </c>
      <c r="H34" s="617">
        <f>F34+G34</f>
        <v>289071</v>
      </c>
      <c r="I34" s="614">
        <v>150409</v>
      </c>
      <c r="J34" s="614">
        <v>122988</v>
      </c>
      <c r="K34" s="614">
        <v>16587</v>
      </c>
      <c r="L34" s="614">
        <v>22577</v>
      </c>
      <c r="M34" s="614">
        <f t="shared" si="1"/>
        <v>39164</v>
      </c>
      <c r="N34" s="634">
        <f>J34-K34</f>
        <v>106401</v>
      </c>
    </row>
    <row r="35" spans="1:16" ht="23.25" customHeight="1">
      <c r="A35" s="368">
        <v>3</v>
      </c>
      <c r="B35" s="369" t="s">
        <v>171</v>
      </c>
      <c r="C35" s="302">
        <v>206671</v>
      </c>
      <c r="D35" s="302">
        <v>424717</v>
      </c>
      <c r="E35" s="370">
        <f t="shared" si="0"/>
        <v>205.50391685335629</v>
      </c>
      <c r="F35" s="617">
        <v>164880</v>
      </c>
      <c r="G35" s="617">
        <v>41791</v>
      </c>
      <c r="H35" s="617">
        <f>F35+G35</f>
        <v>206671</v>
      </c>
      <c r="I35" s="614">
        <v>348078</v>
      </c>
      <c r="J35" s="614">
        <v>76639</v>
      </c>
      <c r="K35" s="614">
        <v>11002</v>
      </c>
      <c r="L35" s="614">
        <v>0</v>
      </c>
      <c r="M35" s="614">
        <f t="shared" si="1"/>
        <v>11002</v>
      </c>
      <c r="N35" s="634">
        <f>J35-K35</f>
        <v>65637</v>
      </c>
    </row>
    <row r="36" spans="1:16" s="23" customFormat="1" ht="23.25" customHeight="1">
      <c r="A36" s="307" t="s">
        <v>22</v>
      </c>
      <c r="B36" s="625" t="s">
        <v>47</v>
      </c>
      <c r="C36" s="312">
        <v>0</v>
      </c>
      <c r="D36" s="312">
        <v>7186</v>
      </c>
      <c r="E36" s="366"/>
      <c r="I36" s="611"/>
      <c r="J36" s="611"/>
      <c r="K36" s="611"/>
      <c r="L36" s="611"/>
      <c r="M36" s="611">
        <f t="shared" si="1"/>
        <v>0</v>
      </c>
    </row>
    <row r="37" spans="1:16" s="618" customFormat="1" ht="23.25" customHeight="1">
      <c r="A37" s="628"/>
      <c r="B37" s="629" t="s">
        <v>226</v>
      </c>
      <c r="C37" s="367">
        <v>0</v>
      </c>
      <c r="D37" s="367"/>
      <c r="E37" s="366"/>
      <c r="I37" s="615"/>
      <c r="J37" s="615"/>
      <c r="K37" s="615"/>
      <c r="L37" s="615"/>
      <c r="M37" s="615">
        <f t="shared" si="1"/>
        <v>0</v>
      </c>
    </row>
    <row r="38" spans="1:16" s="618" customFormat="1" ht="23.25" customHeight="1">
      <c r="A38" s="628"/>
      <c r="B38" s="629" t="s">
        <v>227</v>
      </c>
      <c r="C38" s="367">
        <v>0</v>
      </c>
      <c r="D38" s="367">
        <v>7186</v>
      </c>
      <c r="E38" s="366"/>
      <c r="F38" s="633"/>
      <c r="G38" s="633"/>
      <c r="H38" s="633"/>
      <c r="I38" s="613"/>
      <c r="J38" s="613"/>
      <c r="K38" s="613"/>
      <c r="L38" s="613"/>
      <c r="M38" s="615">
        <f t="shared" si="1"/>
        <v>0</v>
      </c>
      <c r="N38" s="633"/>
      <c r="O38" s="633"/>
      <c r="P38" s="633"/>
    </row>
    <row r="39" spans="1:16" ht="23.25" customHeight="1">
      <c r="A39" s="368">
        <v>1</v>
      </c>
      <c r="B39" s="369" t="s">
        <v>172</v>
      </c>
      <c r="C39" s="302"/>
      <c r="D39" s="302">
        <v>7186</v>
      </c>
      <c r="E39" s="366"/>
      <c r="F39" s="23"/>
      <c r="G39" s="23"/>
      <c r="H39" s="23"/>
      <c r="I39" s="611"/>
      <c r="J39" s="611">
        <v>7186</v>
      </c>
      <c r="K39" s="611">
        <v>6722</v>
      </c>
      <c r="L39" s="611"/>
      <c r="M39" s="614"/>
      <c r="N39" s="23"/>
      <c r="O39" s="635"/>
      <c r="P39" s="23"/>
    </row>
    <row r="40" spans="1:16" s="23" customFormat="1" ht="23.25" customHeight="1">
      <c r="A40" s="307" t="s">
        <v>52</v>
      </c>
      <c r="B40" s="625" t="s">
        <v>173</v>
      </c>
      <c r="C40" s="312"/>
      <c r="D40" s="312">
        <f>'62 TT 342'!E46</f>
        <v>6663012</v>
      </c>
      <c r="E40" s="366"/>
      <c r="O40" s="635"/>
    </row>
    <row r="41" spans="1:16" s="23" customFormat="1" ht="23.25" customHeight="1">
      <c r="A41" s="307" t="s">
        <v>54</v>
      </c>
      <c r="B41" s="625" t="s">
        <v>174</v>
      </c>
      <c r="C41" s="312"/>
      <c r="D41" s="312">
        <f>'62 TT 342'!E54</f>
        <v>293462</v>
      </c>
      <c r="E41" s="366"/>
      <c r="O41" s="635"/>
    </row>
    <row r="42" spans="1:16" s="23" customFormat="1" ht="23.25" customHeight="1">
      <c r="A42" s="636" t="s">
        <v>56</v>
      </c>
      <c r="B42" s="637" t="s">
        <v>175</v>
      </c>
      <c r="C42" s="371">
        <v>10400</v>
      </c>
      <c r="D42" s="371">
        <v>10407</v>
      </c>
      <c r="E42" s="372">
        <f t="shared" si="0"/>
        <v>100.06730769230769</v>
      </c>
    </row>
  </sheetData>
  <mergeCells count="9">
    <mergeCell ref="K29:L29"/>
    <mergeCell ref="A1:B1"/>
    <mergeCell ref="A2:E2"/>
    <mergeCell ref="A3:E3"/>
    <mergeCell ref="A5:A6"/>
    <mergeCell ref="B5:B6"/>
    <mergeCell ref="C5:C6"/>
    <mergeCell ref="D5:D6"/>
    <mergeCell ref="E5:E6"/>
  </mergeCells>
  <printOptions horizontalCentered="1"/>
  <pageMargins left="0.59055118110236227" right="0.19685039370078741" top="0.59055118110236227" bottom="0.59055118110236227" header="0.31496062992125984" footer="0.31496062992125984"/>
  <pageSetup paperSize="9" scale="90" orientation="portrait" verticalDpi="300" r:id="rId1"/>
  <headerFooter>
    <oddFooter>&amp;C&amp;P</oddFooter>
  </headerFooter>
  <colBreaks count="1" manualBreakCount="1">
    <brk id="5" max="4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43"/>
  <sheetViews>
    <sheetView view="pageBreakPreview" zoomScale="90" zoomScaleNormal="100" zoomScaleSheetLayoutView="90" workbookViewId="0">
      <pane xSplit="2" ySplit="8" topLeftCell="C9" activePane="bottomRight" state="frozen"/>
      <selection pane="topRight" activeCell="C1" sqref="C1"/>
      <selection pane="bottomLeft" activeCell="A8" sqref="A8"/>
      <selection pane="bottomRight" activeCell="F10" sqref="F10"/>
    </sheetView>
  </sheetViews>
  <sheetFormatPr defaultColWidth="13" defaultRowHeight="15.75"/>
  <cols>
    <col min="1" max="1" width="6.42578125" style="617" customWidth="1"/>
    <col min="2" max="2" width="49.28515625" style="617" customWidth="1"/>
    <col min="3" max="3" width="15.5703125" style="617" customWidth="1"/>
    <col min="4" max="4" width="15.7109375" style="617" bestFit="1" customWidth="1"/>
    <col min="5" max="5" width="13.7109375" style="617" bestFit="1" customWidth="1"/>
    <col min="6" max="6" width="14.140625" style="4" customWidth="1"/>
    <col min="7" max="7" width="13.7109375" style="617" customWidth="1"/>
    <col min="8" max="8" width="12.28515625" style="4" customWidth="1"/>
    <col min="9" max="9" width="9.7109375" style="617" customWidth="1"/>
    <col min="10" max="10" width="9.42578125" style="617" customWidth="1"/>
    <col min="11" max="11" width="10.42578125" style="617" customWidth="1"/>
    <col min="12" max="12" width="15.85546875" style="640" hidden="1" customWidth="1"/>
    <col min="13" max="14" width="15.140625" style="617" hidden="1" customWidth="1"/>
    <col min="15" max="15" width="13.28515625" style="617" hidden="1" customWidth="1"/>
    <col min="16" max="16" width="17.7109375" style="617" hidden="1" customWidth="1"/>
    <col min="17" max="17" width="13" style="617" customWidth="1"/>
    <col min="18" max="18" width="11.42578125" style="617" customWidth="1"/>
    <col min="19" max="19" width="10.7109375" style="617" customWidth="1"/>
    <col min="20" max="20" width="13" style="617" customWidth="1"/>
    <col min="21" max="21" width="21.7109375" style="617" customWidth="1"/>
    <col min="22" max="256" width="13" style="617"/>
    <col min="257" max="257" width="6.42578125" style="617" customWidth="1"/>
    <col min="258" max="258" width="49.28515625" style="617" customWidth="1"/>
    <col min="259" max="259" width="15.5703125" style="617" customWidth="1"/>
    <col min="260" max="260" width="13.85546875" style="617" bestFit="1" customWidth="1"/>
    <col min="261" max="261" width="13.7109375" style="617" bestFit="1" customWidth="1"/>
    <col min="262" max="262" width="17.28515625" style="617" bestFit="1" customWidth="1"/>
    <col min="263" max="264" width="16" style="617" bestFit="1" customWidth="1"/>
    <col min="265" max="267" width="11.28515625" style="617" customWidth="1"/>
    <col min="268" max="276" width="0" style="617" hidden="1" customWidth="1"/>
    <col min="277" max="512" width="13" style="617"/>
    <col min="513" max="513" width="6.42578125" style="617" customWidth="1"/>
    <col min="514" max="514" width="49.28515625" style="617" customWidth="1"/>
    <col min="515" max="515" width="15.5703125" style="617" customWidth="1"/>
    <col min="516" max="516" width="13.85546875" style="617" bestFit="1" customWidth="1"/>
    <col min="517" max="517" width="13.7109375" style="617" bestFit="1" customWidth="1"/>
    <col min="518" max="518" width="17.28515625" style="617" bestFit="1" customWidth="1"/>
    <col min="519" max="520" width="16" style="617" bestFit="1" customWidth="1"/>
    <col min="521" max="523" width="11.28515625" style="617" customWidth="1"/>
    <col min="524" max="532" width="0" style="617" hidden="1" customWidth="1"/>
    <col min="533" max="768" width="13" style="617"/>
    <col min="769" max="769" width="6.42578125" style="617" customWidth="1"/>
    <col min="770" max="770" width="49.28515625" style="617" customWidth="1"/>
    <col min="771" max="771" width="15.5703125" style="617" customWidth="1"/>
    <col min="772" max="772" width="13.85546875" style="617" bestFit="1" customWidth="1"/>
    <col min="773" max="773" width="13.7109375" style="617" bestFit="1" customWidth="1"/>
    <col min="774" max="774" width="17.28515625" style="617" bestFit="1" customWidth="1"/>
    <col min="775" max="776" width="16" style="617" bestFit="1" customWidth="1"/>
    <col min="777" max="779" width="11.28515625" style="617" customWidth="1"/>
    <col min="780" max="788" width="0" style="617" hidden="1" customWidth="1"/>
    <col min="789" max="1024" width="13" style="617"/>
    <col min="1025" max="1025" width="6.42578125" style="617" customWidth="1"/>
    <col min="1026" max="1026" width="49.28515625" style="617" customWidth="1"/>
    <col min="1027" max="1027" width="15.5703125" style="617" customWidth="1"/>
    <col min="1028" max="1028" width="13.85546875" style="617" bestFit="1" customWidth="1"/>
    <col min="1029" max="1029" width="13.7109375" style="617" bestFit="1" customWidth="1"/>
    <col min="1030" max="1030" width="17.28515625" style="617" bestFit="1" customWidth="1"/>
    <col min="1031" max="1032" width="16" style="617" bestFit="1" customWidth="1"/>
    <col min="1033" max="1035" width="11.28515625" style="617" customWidth="1"/>
    <col min="1036" max="1044" width="0" style="617" hidden="1" customWidth="1"/>
    <col min="1045" max="1280" width="13" style="617"/>
    <col min="1281" max="1281" width="6.42578125" style="617" customWidth="1"/>
    <col min="1282" max="1282" width="49.28515625" style="617" customWidth="1"/>
    <col min="1283" max="1283" width="15.5703125" style="617" customWidth="1"/>
    <col min="1284" max="1284" width="13.85546875" style="617" bestFit="1" customWidth="1"/>
    <col min="1285" max="1285" width="13.7109375" style="617" bestFit="1" customWidth="1"/>
    <col min="1286" max="1286" width="17.28515625" style="617" bestFit="1" customWidth="1"/>
    <col min="1287" max="1288" width="16" style="617" bestFit="1" customWidth="1"/>
    <col min="1289" max="1291" width="11.28515625" style="617" customWidth="1"/>
    <col min="1292" max="1300" width="0" style="617" hidden="1" customWidth="1"/>
    <col min="1301" max="1536" width="13" style="617"/>
    <col min="1537" max="1537" width="6.42578125" style="617" customWidth="1"/>
    <col min="1538" max="1538" width="49.28515625" style="617" customWidth="1"/>
    <col min="1539" max="1539" width="15.5703125" style="617" customWidth="1"/>
    <col min="1540" max="1540" width="13.85546875" style="617" bestFit="1" customWidth="1"/>
    <col min="1541" max="1541" width="13.7109375" style="617" bestFit="1" customWidth="1"/>
    <col min="1542" max="1542" width="17.28515625" style="617" bestFit="1" customWidth="1"/>
    <col min="1543" max="1544" width="16" style="617" bestFit="1" customWidth="1"/>
    <col min="1545" max="1547" width="11.28515625" style="617" customWidth="1"/>
    <col min="1548" max="1556" width="0" style="617" hidden="1" customWidth="1"/>
    <col min="1557" max="1792" width="13" style="617"/>
    <col min="1793" max="1793" width="6.42578125" style="617" customWidth="1"/>
    <col min="1794" max="1794" width="49.28515625" style="617" customWidth="1"/>
    <col min="1795" max="1795" width="15.5703125" style="617" customWidth="1"/>
    <col min="1796" max="1796" width="13.85546875" style="617" bestFit="1" customWidth="1"/>
    <col min="1797" max="1797" width="13.7109375" style="617" bestFit="1" customWidth="1"/>
    <col min="1798" max="1798" width="17.28515625" style="617" bestFit="1" customWidth="1"/>
    <col min="1799" max="1800" width="16" style="617" bestFit="1" customWidth="1"/>
    <col min="1801" max="1803" width="11.28515625" style="617" customWidth="1"/>
    <col min="1804" max="1812" width="0" style="617" hidden="1" customWidth="1"/>
    <col min="1813" max="2048" width="13" style="617"/>
    <col min="2049" max="2049" width="6.42578125" style="617" customWidth="1"/>
    <col min="2050" max="2050" width="49.28515625" style="617" customWidth="1"/>
    <col min="2051" max="2051" width="15.5703125" style="617" customWidth="1"/>
    <col min="2052" max="2052" width="13.85546875" style="617" bestFit="1" customWidth="1"/>
    <col min="2053" max="2053" width="13.7109375" style="617" bestFit="1" customWidth="1"/>
    <col min="2054" max="2054" width="17.28515625" style="617" bestFit="1" customWidth="1"/>
    <col min="2055" max="2056" width="16" style="617" bestFit="1" customWidth="1"/>
    <col min="2057" max="2059" width="11.28515625" style="617" customWidth="1"/>
    <col min="2060" max="2068" width="0" style="617" hidden="1" customWidth="1"/>
    <col min="2069" max="2304" width="13" style="617"/>
    <col min="2305" max="2305" width="6.42578125" style="617" customWidth="1"/>
    <col min="2306" max="2306" width="49.28515625" style="617" customWidth="1"/>
    <col min="2307" max="2307" width="15.5703125" style="617" customWidth="1"/>
    <col min="2308" max="2308" width="13.85546875" style="617" bestFit="1" customWidth="1"/>
    <col min="2309" max="2309" width="13.7109375" style="617" bestFit="1" customWidth="1"/>
    <col min="2310" max="2310" width="17.28515625" style="617" bestFit="1" customWidth="1"/>
    <col min="2311" max="2312" width="16" style="617" bestFit="1" customWidth="1"/>
    <col min="2313" max="2315" width="11.28515625" style="617" customWidth="1"/>
    <col min="2316" max="2324" width="0" style="617" hidden="1" customWidth="1"/>
    <col min="2325" max="2560" width="13" style="617"/>
    <col min="2561" max="2561" width="6.42578125" style="617" customWidth="1"/>
    <col min="2562" max="2562" width="49.28515625" style="617" customWidth="1"/>
    <col min="2563" max="2563" width="15.5703125" style="617" customWidth="1"/>
    <col min="2564" max="2564" width="13.85546875" style="617" bestFit="1" customWidth="1"/>
    <col min="2565" max="2565" width="13.7109375" style="617" bestFit="1" customWidth="1"/>
    <col min="2566" max="2566" width="17.28515625" style="617" bestFit="1" customWidth="1"/>
    <col min="2567" max="2568" width="16" style="617" bestFit="1" customWidth="1"/>
    <col min="2569" max="2571" width="11.28515625" style="617" customWidth="1"/>
    <col min="2572" max="2580" width="0" style="617" hidden="1" customWidth="1"/>
    <col min="2581" max="2816" width="13" style="617"/>
    <col min="2817" max="2817" width="6.42578125" style="617" customWidth="1"/>
    <col min="2818" max="2818" width="49.28515625" style="617" customWidth="1"/>
    <col min="2819" max="2819" width="15.5703125" style="617" customWidth="1"/>
    <col min="2820" max="2820" width="13.85546875" style="617" bestFit="1" customWidth="1"/>
    <col min="2821" max="2821" width="13.7109375" style="617" bestFit="1" customWidth="1"/>
    <col min="2822" max="2822" width="17.28515625" style="617" bestFit="1" customWidth="1"/>
    <col min="2823" max="2824" width="16" style="617" bestFit="1" customWidth="1"/>
    <col min="2825" max="2827" width="11.28515625" style="617" customWidth="1"/>
    <col min="2828" max="2836" width="0" style="617" hidden="1" customWidth="1"/>
    <col min="2837" max="3072" width="13" style="617"/>
    <col min="3073" max="3073" width="6.42578125" style="617" customWidth="1"/>
    <col min="3074" max="3074" width="49.28515625" style="617" customWidth="1"/>
    <col min="3075" max="3075" width="15.5703125" style="617" customWidth="1"/>
    <col min="3076" max="3076" width="13.85546875" style="617" bestFit="1" customWidth="1"/>
    <col min="3077" max="3077" width="13.7109375" style="617" bestFit="1" customWidth="1"/>
    <col min="3078" max="3078" width="17.28515625" style="617" bestFit="1" customWidth="1"/>
    <col min="3079" max="3080" width="16" style="617" bestFit="1" customWidth="1"/>
    <col min="3081" max="3083" width="11.28515625" style="617" customWidth="1"/>
    <col min="3084" max="3092" width="0" style="617" hidden="1" customWidth="1"/>
    <col min="3093" max="3328" width="13" style="617"/>
    <col min="3329" max="3329" width="6.42578125" style="617" customWidth="1"/>
    <col min="3330" max="3330" width="49.28515625" style="617" customWidth="1"/>
    <col min="3331" max="3331" width="15.5703125" style="617" customWidth="1"/>
    <col min="3332" max="3332" width="13.85546875" style="617" bestFit="1" customWidth="1"/>
    <col min="3333" max="3333" width="13.7109375" style="617" bestFit="1" customWidth="1"/>
    <col min="3334" max="3334" width="17.28515625" style="617" bestFit="1" customWidth="1"/>
    <col min="3335" max="3336" width="16" style="617" bestFit="1" customWidth="1"/>
    <col min="3337" max="3339" width="11.28515625" style="617" customWidth="1"/>
    <col min="3340" max="3348" width="0" style="617" hidden="1" customWidth="1"/>
    <col min="3349" max="3584" width="13" style="617"/>
    <col min="3585" max="3585" width="6.42578125" style="617" customWidth="1"/>
    <col min="3586" max="3586" width="49.28515625" style="617" customWidth="1"/>
    <col min="3587" max="3587" width="15.5703125" style="617" customWidth="1"/>
    <col min="3588" max="3588" width="13.85546875" style="617" bestFit="1" customWidth="1"/>
    <col min="3589" max="3589" width="13.7109375" style="617" bestFit="1" customWidth="1"/>
    <col min="3590" max="3590" width="17.28515625" style="617" bestFit="1" customWidth="1"/>
    <col min="3591" max="3592" width="16" style="617" bestFit="1" customWidth="1"/>
    <col min="3593" max="3595" width="11.28515625" style="617" customWidth="1"/>
    <col min="3596" max="3604" width="0" style="617" hidden="1" customWidth="1"/>
    <col min="3605" max="3840" width="13" style="617"/>
    <col min="3841" max="3841" width="6.42578125" style="617" customWidth="1"/>
    <col min="3842" max="3842" width="49.28515625" style="617" customWidth="1"/>
    <col min="3843" max="3843" width="15.5703125" style="617" customWidth="1"/>
    <col min="3844" max="3844" width="13.85546875" style="617" bestFit="1" customWidth="1"/>
    <col min="3845" max="3845" width="13.7109375" style="617" bestFit="1" customWidth="1"/>
    <col min="3846" max="3846" width="17.28515625" style="617" bestFit="1" customWidth="1"/>
    <col min="3847" max="3848" width="16" style="617" bestFit="1" customWidth="1"/>
    <col min="3849" max="3851" width="11.28515625" style="617" customWidth="1"/>
    <col min="3852" max="3860" width="0" style="617" hidden="1" customWidth="1"/>
    <col min="3861" max="4096" width="13" style="617"/>
    <col min="4097" max="4097" width="6.42578125" style="617" customWidth="1"/>
    <col min="4098" max="4098" width="49.28515625" style="617" customWidth="1"/>
    <col min="4099" max="4099" width="15.5703125" style="617" customWidth="1"/>
    <col min="4100" max="4100" width="13.85546875" style="617" bestFit="1" customWidth="1"/>
    <col min="4101" max="4101" width="13.7109375" style="617" bestFit="1" customWidth="1"/>
    <col min="4102" max="4102" width="17.28515625" style="617" bestFit="1" customWidth="1"/>
    <col min="4103" max="4104" width="16" style="617" bestFit="1" customWidth="1"/>
    <col min="4105" max="4107" width="11.28515625" style="617" customWidth="1"/>
    <col min="4108" max="4116" width="0" style="617" hidden="1" customWidth="1"/>
    <col min="4117" max="4352" width="13" style="617"/>
    <col min="4353" max="4353" width="6.42578125" style="617" customWidth="1"/>
    <col min="4354" max="4354" width="49.28515625" style="617" customWidth="1"/>
    <col min="4355" max="4355" width="15.5703125" style="617" customWidth="1"/>
    <col min="4356" max="4356" width="13.85546875" style="617" bestFit="1" customWidth="1"/>
    <col min="4357" max="4357" width="13.7109375" style="617" bestFit="1" customWidth="1"/>
    <col min="4358" max="4358" width="17.28515625" style="617" bestFit="1" customWidth="1"/>
    <col min="4359" max="4360" width="16" style="617" bestFit="1" customWidth="1"/>
    <col min="4361" max="4363" width="11.28515625" style="617" customWidth="1"/>
    <col min="4364" max="4372" width="0" style="617" hidden="1" customWidth="1"/>
    <col min="4373" max="4608" width="13" style="617"/>
    <col min="4609" max="4609" width="6.42578125" style="617" customWidth="1"/>
    <col min="4610" max="4610" width="49.28515625" style="617" customWidth="1"/>
    <col min="4611" max="4611" width="15.5703125" style="617" customWidth="1"/>
    <col min="4612" max="4612" width="13.85546875" style="617" bestFit="1" customWidth="1"/>
    <col min="4613" max="4613" width="13.7109375" style="617" bestFit="1" customWidth="1"/>
    <col min="4614" max="4614" width="17.28515625" style="617" bestFit="1" customWidth="1"/>
    <col min="4615" max="4616" width="16" style="617" bestFit="1" customWidth="1"/>
    <col min="4617" max="4619" width="11.28515625" style="617" customWidth="1"/>
    <col min="4620" max="4628" width="0" style="617" hidden="1" customWidth="1"/>
    <col min="4629" max="4864" width="13" style="617"/>
    <col min="4865" max="4865" width="6.42578125" style="617" customWidth="1"/>
    <col min="4866" max="4866" width="49.28515625" style="617" customWidth="1"/>
    <col min="4867" max="4867" width="15.5703125" style="617" customWidth="1"/>
    <col min="4868" max="4868" width="13.85546875" style="617" bestFit="1" customWidth="1"/>
    <col min="4869" max="4869" width="13.7109375" style="617" bestFit="1" customWidth="1"/>
    <col min="4870" max="4870" width="17.28515625" style="617" bestFit="1" customWidth="1"/>
    <col min="4871" max="4872" width="16" style="617" bestFit="1" customWidth="1"/>
    <col min="4873" max="4875" width="11.28515625" style="617" customWidth="1"/>
    <col min="4876" max="4884" width="0" style="617" hidden="1" customWidth="1"/>
    <col min="4885" max="5120" width="13" style="617"/>
    <col min="5121" max="5121" width="6.42578125" style="617" customWidth="1"/>
    <col min="5122" max="5122" width="49.28515625" style="617" customWidth="1"/>
    <col min="5123" max="5123" width="15.5703125" style="617" customWidth="1"/>
    <col min="5124" max="5124" width="13.85546875" style="617" bestFit="1" customWidth="1"/>
    <col min="5125" max="5125" width="13.7109375" style="617" bestFit="1" customWidth="1"/>
    <col min="5126" max="5126" width="17.28515625" style="617" bestFit="1" customWidth="1"/>
    <col min="5127" max="5128" width="16" style="617" bestFit="1" customWidth="1"/>
    <col min="5129" max="5131" width="11.28515625" style="617" customWidth="1"/>
    <col min="5132" max="5140" width="0" style="617" hidden="1" customWidth="1"/>
    <col min="5141" max="5376" width="13" style="617"/>
    <col min="5377" max="5377" width="6.42578125" style="617" customWidth="1"/>
    <col min="5378" max="5378" width="49.28515625" style="617" customWidth="1"/>
    <col min="5379" max="5379" width="15.5703125" style="617" customWidth="1"/>
    <col min="5380" max="5380" width="13.85546875" style="617" bestFit="1" customWidth="1"/>
    <col min="5381" max="5381" width="13.7109375" style="617" bestFit="1" customWidth="1"/>
    <col min="5382" max="5382" width="17.28515625" style="617" bestFit="1" customWidth="1"/>
    <col min="5383" max="5384" width="16" style="617" bestFit="1" customWidth="1"/>
    <col min="5385" max="5387" width="11.28515625" style="617" customWidth="1"/>
    <col min="5388" max="5396" width="0" style="617" hidden="1" customWidth="1"/>
    <col min="5397" max="5632" width="13" style="617"/>
    <col min="5633" max="5633" width="6.42578125" style="617" customWidth="1"/>
    <col min="5634" max="5634" width="49.28515625" style="617" customWidth="1"/>
    <col min="5635" max="5635" width="15.5703125" style="617" customWidth="1"/>
    <col min="5636" max="5636" width="13.85546875" style="617" bestFit="1" customWidth="1"/>
    <col min="5637" max="5637" width="13.7109375" style="617" bestFit="1" customWidth="1"/>
    <col min="5638" max="5638" width="17.28515625" style="617" bestFit="1" customWidth="1"/>
    <col min="5639" max="5640" width="16" style="617" bestFit="1" customWidth="1"/>
    <col min="5641" max="5643" width="11.28515625" style="617" customWidth="1"/>
    <col min="5644" max="5652" width="0" style="617" hidden="1" customWidth="1"/>
    <col min="5653" max="5888" width="13" style="617"/>
    <col min="5889" max="5889" width="6.42578125" style="617" customWidth="1"/>
    <col min="5890" max="5890" width="49.28515625" style="617" customWidth="1"/>
    <col min="5891" max="5891" width="15.5703125" style="617" customWidth="1"/>
    <col min="5892" max="5892" width="13.85546875" style="617" bestFit="1" customWidth="1"/>
    <col min="5893" max="5893" width="13.7109375" style="617" bestFit="1" customWidth="1"/>
    <col min="5894" max="5894" width="17.28515625" style="617" bestFit="1" customWidth="1"/>
    <col min="5895" max="5896" width="16" style="617" bestFit="1" customWidth="1"/>
    <col min="5897" max="5899" width="11.28515625" style="617" customWidth="1"/>
    <col min="5900" max="5908" width="0" style="617" hidden="1" customWidth="1"/>
    <col min="5909" max="6144" width="13" style="617"/>
    <col min="6145" max="6145" width="6.42578125" style="617" customWidth="1"/>
    <col min="6146" max="6146" width="49.28515625" style="617" customWidth="1"/>
    <col min="6147" max="6147" width="15.5703125" style="617" customWidth="1"/>
    <col min="6148" max="6148" width="13.85546875" style="617" bestFit="1" customWidth="1"/>
    <col min="6149" max="6149" width="13.7109375" style="617" bestFit="1" customWidth="1"/>
    <col min="6150" max="6150" width="17.28515625" style="617" bestFit="1" customWidth="1"/>
    <col min="6151" max="6152" width="16" style="617" bestFit="1" customWidth="1"/>
    <col min="6153" max="6155" width="11.28515625" style="617" customWidth="1"/>
    <col min="6156" max="6164" width="0" style="617" hidden="1" customWidth="1"/>
    <col min="6165" max="6400" width="13" style="617"/>
    <col min="6401" max="6401" width="6.42578125" style="617" customWidth="1"/>
    <col min="6402" max="6402" width="49.28515625" style="617" customWidth="1"/>
    <col min="6403" max="6403" width="15.5703125" style="617" customWidth="1"/>
    <col min="6404" max="6404" width="13.85546875" style="617" bestFit="1" customWidth="1"/>
    <col min="6405" max="6405" width="13.7109375" style="617" bestFit="1" customWidth="1"/>
    <col min="6406" max="6406" width="17.28515625" style="617" bestFit="1" customWidth="1"/>
    <col min="6407" max="6408" width="16" style="617" bestFit="1" customWidth="1"/>
    <col min="6409" max="6411" width="11.28515625" style="617" customWidth="1"/>
    <col min="6412" max="6420" width="0" style="617" hidden="1" customWidth="1"/>
    <col min="6421" max="6656" width="13" style="617"/>
    <col min="6657" max="6657" width="6.42578125" style="617" customWidth="1"/>
    <col min="6658" max="6658" width="49.28515625" style="617" customWidth="1"/>
    <col min="6659" max="6659" width="15.5703125" style="617" customWidth="1"/>
    <col min="6660" max="6660" width="13.85546875" style="617" bestFit="1" customWidth="1"/>
    <col min="6661" max="6661" width="13.7109375" style="617" bestFit="1" customWidth="1"/>
    <col min="6662" max="6662" width="17.28515625" style="617" bestFit="1" customWidth="1"/>
    <col min="6663" max="6664" width="16" style="617" bestFit="1" customWidth="1"/>
    <col min="6665" max="6667" width="11.28515625" style="617" customWidth="1"/>
    <col min="6668" max="6676" width="0" style="617" hidden="1" customWidth="1"/>
    <col min="6677" max="6912" width="13" style="617"/>
    <col min="6913" max="6913" width="6.42578125" style="617" customWidth="1"/>
    <col min="6914" max="6914" width="49.28515625" style="617" customWidth="1"/>
    <col min="6915" max="6915" width="15.5703125" style="617" customWidth="1"/>
    <col min="6916" max="6916" width="13.85546875" style="617" bestFit="1" customWidth="1"/>
    <col min="6917" max="6917" width="13.7109375" style="617" bestFit="1" customWidth="1"/>
    <col min="6918" max="6918" width="17.28515625" style="617" bestFit="1" customWidth="1"/>
    <col min="6919" max="6920" width="16" style="617" bestFit="1" customWidth="1"/>
    <col min="6921" max="6923" width="11.28515625" style="617" customWidth="1"/>
    <col min="6924" max="6932" width="0" style="617" hidden="1" customWidth="1"/>
    <col min="6933" max="7168" width="13" style="617"/>
    <col min="7169" max="7169" width="6.42578125" style="617" customWidth="1"/>
    <col min="7170" max="7170" width="49.28515625" style="617" customWidth="1"/>
    <col min="7171" max="7171" width="15.5703125" style="617" customWidth="1"/>
    <col min="7172" max="7172" width="13.85546875" style="617" bestFit="1" customWidth="1"/>
    <col min="7173" max="7173" width="13.7109375" style="617" bestFit="1" customWidth="1"/>
    <col min="7174" max="7174" width="17.28515625" style="617" bestFit="1" customWidth="1"/>
    <col min="7175" max="7176" width="16" style="617" bestFit="1" customWidth="1"/>
    <col min="7177" max="7179" width="11.28515625" style="617" customWidth="1"/>
    <col min="7180" max="7188" width="0" style="617" hidden="1" customWidth="1"/>
    <col min="7189" max="7424" width="13" style="617"/>
    <col min="7425" max="7425" width="6.42578125" style="617" customWidth="1"/>
    <col min="7426" max="7426" width="49.28515625" style="617" customWidth="1"/>
    <col min="7427" max="7427" width="15.5703125" style="617" customWidth="1"/>
    <col min="7428" max="7428" width="13.85546875" style="617" bestFit="1" customWidth="1"/>
    <col min="7429" max="7429" width="13.7109375" style="617" bestFit="1" customWidth="1"/>
    <col min="7430" max="7430" width="17.28515625" style="617" bestFit="1" customWidth="1"/>
    <col min="7431" max="7432" width="16" style="617" bestFit="1" customWidth="1"/>
    <col min="7433" max="7435" width="11.28515625" style="617" customWidth="1"/>
    <col min="7436" max="7444" width="0" style="617" hidden="1" customWidth="1"/>
    <col min="7445" max="7680" width="13" style="617"/>
    <col min="7681" max="7681" width="6.42578125" style="617" customWidth="1"/>
    <col min="7682" max="7682" width="49.28515625" style="617" customWidth="1"/>
    <col min="7683" max="7683" width="15.5703125" style="617" customWidth="1"/>
    <col min="7684" max="7684" width="13.85546875" style="617" bestFit="1" customWidth="1"/>
    <col min="7685" max="7685" width="13.7109375" style="617" bestFit="1" customWidth="1"/>
    <col min="7686" max="7686" width="17.28515625" style="617" bestFit="1" customWidth="1"/>
    <col min="7687" max="7688" width="16" style="617" bestFit="1" customWidth="1"/>
    <col min="7689" max="7691" width="11.28515625" style="617" customWidth="1"/>
    <col min="7692" max="7700" width="0" style="617" hidden="1" customWidth="1"/>
    <col min="7701" max="7936" width="13" style="617"/>
    <col min="7937" max="7937" width="6.42578125" style="617" customWidth="1"/>
    <col min="7938" max="7938" width="49.28515625" style="617" customWidth="1"/>
    <col min="7939" max="7939" width="15.5703125" style="617" customWidth="1"/>
    <col min="7940" max="7940" width="13.85546875" style="617" bestFit="1" customWidth="1"/>
    <col min="7941" max="7941" width="13.7109375" style="617" bestFit="1" customWidth="1"/>
    <col min="7942" max="7942" width="17.28515625" style="617" bestFit="1" customWidth="1"/>
    <col min="7943" max="7944" width="16" style="617" bestFit="1" customWidth="1"/>
    <col min="7945" max="7947" width="11.28515625" style="617" customWidth="1"/>
    <col min="7948" max="7956" width="0" style="617" hidden="1" customWidth="1"/>
    <col min="7957" max="8192" width="13" style="617"/>
    <col min="8193" max="8193" width="6.42578125" style="617" customWidth="1"/>
    <col min="8194" max="8194" width="49.28515625" style="617" customWidth="1"/>
    <col min="8195" max="8195" width="15.5703125" style="617" customWidth="1"/>
    <col min="8196" max="8196" width="13.85546875" style="617" bestFit="1" customWidth="1"/>
    <col min="8197" max="8197" width="13.7109375" style="617" bestFit="1" customWidth="1"/>
    <col min="8198" max="8198" width="17.28515625" style="617" bestFit="1" customWidth="1"/>
    <col min="8199" max="8200" width="16" style="617" bestFit="1" customWidth="1"/>
    <col min="8201" max="8203" width="11.28515625" style="617" customWidth="1"/>
    <col min="8204" max="8212" width="0" style="617" hidden="1" customWidth="1"/>
    <col min="8213" max="8448" width="13" style="617"/>
    <col min="8449" max="8449" width="6.42578125" style="617" customWidth="1"/>
    <col min="8450" max="8450" width="49.28515625" style="617" customWidth="1"/>
    <col min="8451" max="8451" width="15.5703125" style="617" customWidth="1"/>
    <col min="8452" max="8452" width="13.85546875" style="617" bestFit="1" customWidth="1"/>
    <col min="8453" max="8453" width="13.7109375" style="617" bestFit="1" customWidth="1"/>
    <col min="8454" max="8454" width="17.28515625" style="617" bestFit="1" customWidth="1"/>
    <col min="8455" max="8456" width="16" style="617" bestFit="1" customWidth="1"/>
    <col min="8457" max="8459" width="11.28515625" style="617" customWidth="1"/>
    <col min="8460" max="8468" width="0" style="617" hidden="1" customWidth="1"/>
    <col min="8469" max="8704" width="13" style="617"/>
    <col min="8705" max="8705" width="6.42578125" style="617" customWidth="1"/>
    <col min="8706" max="8706" width="49.28515625" style="617" customWidth="1"/>
    <col min="8707" max="8707" width="15.5703125" style="617" customWidth="1"/>
    <col min="8708" max="8708" width="13.85546875" style="617" bestFit="1" customWidth="1"/>
    <col min="8709" max="8709" width="13.7109375" style="617" bestFit="1" customWidth="1"/>
    <col min="8710" max="8710" width="17.28515625" style="617" bestFit="1" customWidth="1"/>
    <col min="8711" max="8712" width="16" style="617" bestFit="1" customWidth="1"/>
    <col min="8713" max="8715" width="11.28515625" style="617" customWidth="1"/>
    <col min="8716" max="8724" width="0" style="617" hidden="1" customWidth="1"/>
    <col min="8725" max="8960" width="13" style="617"/>
    <col min="8961" max="8961" width="6.42578125" style="617" customWidth="1"/>
    <col min="8962" max="8962" width="49.28515625" style="617" customWidth="1"/>
    <col min="8963" max="8963" width="15.5703125" style="617" customWidth="1"/>
    <col min="8964" max="8964" width="13.85546875" style="617" bestFit="1" customWidth="1"/>
    <col min="8965" max="8965" width="13.7109375" style="617" bestFit="1" customWidth="1"/>
    <col min="8966" max="8966" width="17.28515625" style="617" bestFit="1" customWidth="1"/>
    <col min="8967" max="8968" width="16" style="617" bestFit="1" customWidth="1"/>
    <col min="8969" max="8971" width="11.28515625" style="617" customWidth="1"/>
    <col min="8972" max="8980" width="0" style="617" hidden="1" customWidth="1"/>
    <col min="8981" max="9216" width="13" style="617"/>
    <col min="9217" max="9217" width="6.42578125" style="617" customWidth="1"/>
    <col min="9218" max="9218" width="49.28515625" style="617" customWidth="1"/>
    <col min="9219" max="9219" width="15.5703125" style="617" customWidth="1"/>
    <col min="9220" max="9220" width="13.85546875" style="617" bestFit="1" customWidth="1"/>
    <col min="9221" max="9221" width="13.7109375" style="617" bestFit="1" customWidth="1"/>
    <col min="9222" max="9222" width="17.28515625" style="617" bestFit="1" customWidth="1"/>
    <col min="9223" max="9224" width="16" style="617" bestFit="1" customWidth="1"/>
    <col min="9225" max="9227" width="11.28515625" style="617" customWidth="1"/>
    <col min="9228" max="9236" width="0" style="617" hidden="1" customWidth="1"/>
    <col min="9237" max="9472" width="13" style="617"/>
    <col min="9473" max="9473" width="6.42578125" style="617" customWidth="1"/>
    <col min="9474" max="9474" width="49.28515625" style="617" customWidth="1"/>
    <col min="9475" max="9475" width="15.5703125" style="617" customWidth="1"/>
    <col min="9476" max="9476" width="13.85546875" style="617" bestFit="1" customWidth="1"/>
    <col min="9477" max="9477" width="13.7109375" style="617" bestFit="1" customWidth="1"/>
    <col min="9478" max="9478" width="17.28515625" style="617" bestFit="1" customWidth="1"/>
    <col min="9479" max="9480" width="16" style="617" bestFit="1" customWidth="1"/>
    <col min="9481" max="9483" width="11.28515625" style="617" customWidth="1"/>
    <col min="9484" max="9492" width="0" style="617" hidden="1" customWidth="1"/>
    <col min="9493" max="9728" width="13" style="617"/>
    <col min="9729" max="9729" width="6.42578125" style="617" customWidth="1"/>
    <col min="9730" max="9730" width="49.28515625" style="617" customWidth="1"/>
    <col min="9731" max="9731" width="15.5703125" style="617" customWidth="1"/>
    <col min="9732" max="9732" width="13.85546875" style="617" bestFit="1" customWidth="1"/>
    <col min="9733" max="9733" width="13.7109375" style="617" bestFit="1" customWidth="1"/>
    <col min="9734" max="9734" width="17.28515625" style="617" bestFit="1" customWidth="1"/>
    <col min="9735" max="9736" width="16" style="617" bestFit="1" customWidth="1"/>
    <col min="9737" max="9739" width="11.28515625" style="617" customWidth="1"/>
    <col min="9740" max="9748" width="0" style="617" hidden="1" customWidth="1"/>
    <col min="9749" max="9984" width="13" style="617"/>
    <col min="9985" max="9985" width="6.42578125" style="617" customWidth="1"/>
    <col min="9986" max="9986" width="49.28515625" style="617" customWidth="1"/>
    <col min="9987" max="9987" width="15.5703125" style="617" customWidth="1"/>
    <col min="9988" max="9988" width="13.85546875" style="617" bestFit="1" customWidth="1"/>
    <col min="9989" max="9989" width="13.7109375" style="617" bestFit="1" customWidth="1"/>
    <col min="9990" max="9990" width="17.28515625" style="617" bestFit="1" customWidth="1"/>
    <col min="9991" max="9992" width="16" style="617" bestFit="1" customWidth="1"/>
    <col min="9993" max="9995" width="11.28515625" style="617" customWidth="1"/>
    <col min="9996" max="10004" width="0" style="617" hidden="1" customWidth="1"/>
    <col min="10005" max="10240" width="13" style="617"/>
    <col min="10241" max="10241" width="6.42578125" style="617" customWidth="1"/>
    <col min="10242" max="10242" width="49.28515625" style="617" customWidth="1"/>
    <col min="10243" max="10243" width="15.5703125" style="617" customWidth="1"/>
    <col min="10244" max="10244" width="13.85546875" style="617" bestFit="1" customWidth="1"/>
    <col min="10245" max="10245" width="13.7109375" style="617" bestFit="1" customWidth="1"/>
    <col min="10246" max="10246" width="17.28515625" style="617" bestFit="1" customWidth="1"/>
    <col min="10247" max="10248" width="16" style="617" bestFit="1" customWidth="1"/>
    <col min="10249" max="10251" width="11.28515625" style="617" customWidth="1"/>
    <col min="10252" max="10260" width="0" style="617" hidden="1" customWidth="1"/>
    <col min="10261" max="10496" width="13" style="617"/>
    <col min="10497" max="10497" width="6.42578125" style="617" customWidth="1"/>
    <col min="10498" max="10498" width="49.28515625" style="617" customWidth="1"/>
    <col min="10499" max="10499" width="15.5703125" style="617" customWidth="1"/>
    <col min="10500" max="10500" width="13.85546875" style="617" bestFit="1" customWidth="1"/>
    <col min="10501" max="10501" width="13.7109375" style="617" bestFit="1" customWidth="1"/>
    <col min="10502" max="10502" width="17.28515625" style="617" bestFit="1" customWidth="1"/>
    <col min="10503" max="10504" width="16" style="617" bestFit="1" customWidth="1"/>
    <col min="10505" max="10507" width="11.28515625" style="617" customWidth="1"/>
    <col min="10508" max="10516" width="0" style="617" hidden="1" customWidth="1"/>
    <col min="10517" max="10752" width="13" style="617"/>
    <col min="10753" max="10753" width="6.42578125" style="617" customWidth="1"/>
    <col min="10754" max="10754" width="49.28515625" style="617" customWidth="1"/>
    <col min="10755" max="10755" width="15.5703125" style="617" customWidth="1"/>
    <col min="10756" max="10756" width="13.85546875" style="617" bestFit="1" customWidth="1"/>
    <col min="10757" max="10757" width="13.7109375" style="617" bestFit="1" customWidth="1"/>
    <col min="10758" max="10758" width="17.28515625" style="617" bestFit="1" customWidth="1"/>
    <col min="10759" max="10760" width="16" style="617" bestFit="1" customWidth="1"/>
    <col min="10761" max="10763" width="11.28515625" style="617" customWidth="1"/>
    <col min="10764" max="10772" width="0" style="617" hidden="1" customWidth="1"/>
    <col min="10773" max="11008" width="13" style="617"/>
    <col min="11009" max="11009" width="6.42578125" style="617" customWidth="1"/>
    <col min="11010" max="11010" width="49.28515625" style="617" customWidth="1"/>
    <col min="11011" max="11011" width="15.5703125" style="617" customWidth="1"/>
    <col min="11012" max="11012" width="13.85546875" style="617" bestFit="1" customWidth="1"/>
    <col min="11013" max="11013" width="13.7109375" style="617" bestFit="1" customWidth="1"/>
    <col min="11014" max="11014" width="17.28515625" style="617" bestFit="1" customWidth="1"/>
    <col min="11015" max="11016" width="16" style="617" bestFit="1" customWidth="1"/>
    <col min="11017" max="11019" width="11.28515625" style="617" customWidth="1"/>
    <col min="11020" max="11028" width="0" style="617" hidden="1" customWidth="1"/>
    <col min="11029" max="11264" width="13" style="617"/>
    <col min="11265" max="11265" width="6.42578125" style="617" customWidth="1"/>
    <col min="11266" max="11266" width="49.28515625" style="617" customWidth="1"/>
    <col min="11267" max="11267" width="15.5703125" style="617" customWidth="1"/>
    <col min="11268" max="11268" width="13.85546875" style="617" bestFit="1" customWidth="1"/>
    <col min="11269" max="11269" width="13.7109375" style="617" bestFit="1" customWidth="1"/>
    <col min="11270" max="11270" width="17.28515625" style="617" bestFit="1" customWidth="1"/>
    <col min="11271" max="11272" width="16" style="617" bestFit="1" customWidth="1"/>
    <col min="11273" max="11275" width="11.28515625" style="617" customWidth="1"/>
    <col min="11276" max="11284" width="0" style="617" hidden="1" customWidth="1"/>
    <col min="11285" max="11520" width="13" style="617"/>
    <col min="11521" max="11521" width="6.42578125" style="617" customWidth="1"/>
    <col min="11522" max="11522" width="49.28515625" style="617" customWidth="1"/>
    <col min="11523" max="11523" width="15.5703125" style="617" customWidth="1"/>
    <col min="11524" max="11524" width="13.85546875" style="617" bestFit="1" customWidth="1"/>
    <col min="11525" max="11525" width="13.7109375" style="617" bestFit="1" customWidth="1"/>
    <col min="11526" max="11526" width="17.28515625" style="617" bestFit="1" customWidth="1"/>
    <col min="11527" max="11528" width="16" style="617" bestFit="1" customWidth="1"/>
    <col min="11529" max="11531" width="11.28515625" style="617" customWidth="1"/>
    <col min="11532" max="11540" width="0" style="617" hidden="1" customWidth="1"/>
    <col min="11541" max="11776" width="13" style="617"/>
    <col min="11777" max="11777" width="6.42578125" style="617" customWidth="1"/>
    <col min="11778" max="11778" width="49.28515625" style="617" customWidth="1"/>
    <col min="11779" max="11779" width="15.5703125" style="617" customWidth="1"/>
    <col min="11780" max="11780" width="13.85546875" style="617" bestFit="1" customWidth="1"/>
    <col min="11781" max="11781" width="13.7109375" style="617" bestFit="1" customWidth="1"/>
    <col min="11782" max="11782" width="17.28515625" style="617" bestFit="1" customWidth="1"/>
    <col min="11783" max="11784" width="16" style="617" bestFit="1" customWidth="1"/>
    <col min="11785" max="11787" width="11.28515625" style="617" customWidth="1"/>
    <col min="11788" max="11796" width="0" style="617" hidden="1" customWidth="1"/>
    <col min="11797" max="12032" width="13" style="617"/>
    <col min="12033" max="12033" width="6.42578125" style="617" customWidth="1"/>
    <col min="12034" max="12034" width="49.28515625" style="617" customWidth="1"/>
    <col min="12035" max="12035" width="15.5703125" style="617" customWidth="1"/>
    <col min="12036" max="12036" width="13.85546875" style="617" bestFit="1" customWidth="1"/>
    <col min="12037" max="12037" width="13.7109375" style="617" bestFit="1" customWidth="1"/>
    <col min="12038" max="12038" width="17.28515625" style="617" bestFit="1" customWidth="1"/>
    <col min="12039" max="12040" width="16" style="617" bestFit="1" customWidth="1"/>
    <col min="12041" max="12043" width="11.28515625" style="617" customWidth="1"/>
    <col min="12044" max="12052" width="0" style="617" hidden="1" customWidth="1"/>
    <col min="12053" max="12288" width="13" style="617"/>
    <col min="12289" max="12289" width="6.42578125" style="617" customWidth="1"/>
    <col min="12290" max="12290" width="49.28515625" style="617" customWidth="1"/>
    <col min="12291" max="12291" width="15.5703125" style="617" customWidth="1"/>
    <col min="12292" max="12292" width="13.85546875" style="617" bestFit="1" customWidth="1"/>
    <col min="12293" max="12293" width="13.7109375" style="617" bestFit="1" customWidth="1"/>
    <col min="12294" max="12294" width="17.28515625" style="617" bestFit="1" customWidth="1"/>
    <col min="12295" max="12296" width="16" style="617" bestFit="1" customWidth="1"/>
    <col min="12297" max="12299" width="11.28515625" style="617" customWidth="1"/>
    <col min="12300" max="12308" width="0" style="617" hidden="1" customWidth="1"/>
    <col min="12309" max="12544" width="13" style="617"/>
    <col min="12545" max="12545" width="6.42578125" style="617" customWidth="1"/>
    <col min="12546" max="12546" width="49.28515625" style="617" customWidth="1"/>
    <col min="12547" max="12547" width="15.5703125" style="617" customWidth="1"/>
    <col min="12548" max="12548" width="13.85546875" style="617" bestFit="1" customWidth="1"/>
    <col min="12549" max="12549" width="13.7109375" style="617" bestFit="1" customWidth="1"/>
    <col min="12550" max="12550" width="17.28515625" style="617" bestFit="1" customWidth="1"/>
    <col min="12551" max="12552" width="16" style="617" bestFit="1" customWidth="1"/>
    <col min="12553" max="12555" width="11.28515625" style="617" customWidth="1"/>
    <col min="12556" max="12564" width="0" style="617" hidden="1" customWidth="1"/>
    <col min="12565" max="12800" width="13" style="617"/>
    <col min="12801" max="12801" width="6.42578125" style="617" customWidth="1"/>
    <col min="12802" max="12802" width="49.28515625" style="617" customWidth="1"/>
    <col min="12803" max="12803" width="15.5703125" style="617" customWidth="1"/>
    <col min="12804" max="12804" width="13.85546875" style="617" bestFit="1" customWidth="1"/>
    <col min="12805" max="12805" width="13.7109375" style="617" bestFit="1" customWidth="1"/>
    <col min="12806" max="12806" width="17.28515625" style="617" bestFit="1" customWidth="1"/>
    <col min="12807" max="12808" width="16" style="617" bestFit="1" customWidth="1"/>
    <col min="12809" max="12811" width="11.28515625" style="617" customWidth="1"/>
    <col min="12812" max="12820" width="0" style="617" hidden="1" customWidth="1"/>
    <col min="12821" max="13056" width="13" style="617"/>
    <col min="13057" max="13057" width="6.42578125" style="617" customWidth="1"/>
    <col min="13058" max="13058" width="49.28515625" style="617" customWidth="1"/>
    <col min="13059" max="13059" width="15.5703125" style="617" customWidth="1"/>
    <col min="13060" max="13060" width="13.85546875" style="617" bestFit="1" customWidth="1"/>
    <col min="13061" max="13061" width="13.7109375" style="617" bestFit="1" customWidth="1"/>
    <col min="13062" max="13062" width="17.28515625" style="617" bestFit="1" customWidth="1"/>
    <col min="13063" max="13064" width="16" style="617" bestFit="1" customWidth="1"/>
    <col min="13065" max="13067" width="11.28515625" style="617" customWidth="1"/>
    <col min="13068" max="13076" width="0" style="617" hidden="1" customWidth="1"/>
    <col min="13077" max="13312" width="13" style="617"/>
    <col min="13313" max="13313" width="6.42578125" style="617" customWidth="1"/>
    <col min="13314" max="13314" width="49.28515625" style="617" customWidth="1"/>
    <col min="13315" max="13315" width="15.5703125" style="617" customWidth="1"/>
    <col min="13316" max="13316" width="13.85546875" style="617" bestFit="1" customWidth="1"/>
    <col min="13317" max="13317" width="13.7109375" style="617" bestFit="1" customWidth="1"/>
    <col min="13318" max="13318" width="17.28515625" style="617" bestFit="1" customWidth="1"/>
    <col min="13319" max="13320" width="16" style="617" bestFit="1" customWidth="1"/>
    <col min="13321" max="13323" width="11.28515625" style="617" customWidth="1"/>
    <col min="13324" max="13332" width="0" style="617" hidden="1" customWidth="1"/>
    <col min="13333" max="13568" width="13" style="617"/>
    <col min="13569" max="13569" width="6.42578125" style="617" customWidth="1"/>
    <col min="13570" max="13570" width="49.28515625" style="617" customWidth="1"/>
    <col min="13571" max="13571" width="15.5703125" style="617" customWidth="1"/>
    <col min="13572" max="13572" width="13.85546875" style="617" bestFit="1" customWidth="1"/>
    <col min="13573" max="13573" width="13.7109375" style="617" bestFit="1" customWidth="1"/>
    <col min="13574" max="13574" width="17.28515625" style="617" bestFit="1" customWidth="1"/>
    <col min="13575" max="13576" width="16" style="617" bestFit="1" customWidth="1"/>
    <col min="13577" max="13579" width="11.28515625" style="617" customWidth="1"/>
    <col min="13580" max="13588" width="0" style="617" hidden="1" customWidth="1"/>
    <col min="13589" max="13824" width="13" style="617"/>
    <col min="13825" max="13825" width="6.42578125" style="617" customWidth="1"/>
    <col min="13826" max="13826" width="49.28515625" style="617" customWidth="1"/>
    <col min="13827" max="13827" width="15.5703125" style="617" customWidth="1"/>
    <col min="13828" max="13828" width="13.85546875" style="617" bestFit="1" customWidth="1"/>
    <col min="13829" max="13829" width="13.7109375" style="617" bestFit="1" customWidth="1"/>
    <col min="13830" max="13830" width="17.28515625" style="617" bestFit="1" customWidth="1"/>
    <col min="13831" max="13832" width="16" style="617" bestFit="1" customWidth="1"/>
    <col min="13833" max="13835" width="11.28515625" style="617" customWidth="1"/>
    <col min="13836" max="13844" width="0" style="617" hidden="1" customWidth="1"/>
    <col min="13845" max="14080" width="13" style="617"/>
    <col min="14081" max="14081" width="6.42578125" style="617" customWidth="1"/>
    <col min="14082" max="14082" width="49.28515625" style="617" customWidth="1"/>
    <col min="14083" max="14083" width="15.5703125" style="617" customWidth="1"/>
    <col min="14084" max="14084" width="13.85546875" style="617" bestFit="1" customWidth="1"/>
    <col min="14085" max="14085" width="13.7109375" style="617" bestFit="1" customWidth="1"/>
    <col min="14086" max="14086" width="17.28515625" style="617" bestFit="1" customWidth="1"/>
    <col min="14087" max="14088" width="16" style="617" bestFit="1" customWidth="1"/>
    <col min="14089" max="14091" width="11.28515625" style="617" customWidth="1"/>
    <col min="14092" max="14100" width="0" style="617" hidden="1" customWidth="1"/>
    <col min="14101" max="14336" width="13" style="617"/>
    <col min="14337" max="14337" width="6.42578125" style="617" customWidth="1"/>
    <col min="14338" max="14338" width="49.28515625" style="617" customWidth="1"/>
    <col min="14339" max="14339" width="15.5703125" style="617" customWidth="1"/>
    <col min="14340" max="14340" width="13.85546875" style="617" bestFit="1" customWidth="1"/>
    <col min="14341" max="14341" width="13.7109375" style="617" bestFit="1" customWidth="1"/>
    <col min="14342" max="14342" width="17.28515625" style="617" bestFit="1" customWidth="1"/>
    <col min="14343" max="14344" width="16" style="617" bestFit="1" customWidth="1"/>
    <col min="14345" max="14347" width="11.28515625" style="617" customWidth="1"/>
    <col min="14348" max="14356" width="0" style="617" hidden="1" customWidth="1"/>
    <col min="14357" max="14592" width="13" style="617"/>
    <col min="14593" max="14593" width="6.42578125" style="617" customWidth="1"/>
    <col min="14594" max="14594" width="49.28515625" style="617" customWidth="1"/>
    <col min="14595" max="14595" width="15.5703125" style="617" customWidth="1"/>
    <col min="14596" max="14596" width="13.85546875" style="617" bestFit="1" customWidth="1"/>
    <col min="14597" max="14597" width="13.7109375" style="617" bestFit="1" customWidth="1"/>
    <col min="14598" max="14598" width="17.28515625" style="617" bestFit="1" customWidth="1"/>
    <col min="14599" max="14600" width="16" style="617" bestFit="1" customWidth="1"/>
    <col min="14601" max="14603" width="11.28515625" style="617" customWidth="1"/>
    <col min="14604" max="14612" width="0" style="617" hidden="1" customWidth="1"/>
    <col min="14613" max="14848" width="13" style="617"/>
    <col min="14849" max="14849" width="6.42578125" style="617" customWidth="1"/>
    <col min="14850" max="14850" width="49.28515625" style="617" customWidth="1"/>
    <col min="14851" max="14851" width="15.5703125" style="617" customWidth="1"/>
    <col min="14852" max="14852" width="13.85546875" style="617" bestFit="1" customWidth="1"/>
    <col min="14853" max="14853" width="13.7109375" style="617" bestFit="1" customWidth="1"/>
    <col min="14854" max="14854" width="17.28515625" style="617" bestFit="1" customWidth="1"/>
    <col min="14855" max="14856" width="16" style="617" bestFit="1" customWidth="1"/>
    <col min="14857" max="14859" width="11.28515625" style="617" customWidth="1"/>
    <col min="14860" max="14868" width="0" style="617" hidden="1" customWidth="1"/>
    <col min="14869" max="15104" width="13" style="617"/>
    <col min="15105" max="15105" width="6.42578125" style="617" customWidth="1"/>
    <col min="15106" max="15106" width="49.28515625" style="617" customWidth="1"/>
    <col min="15107" max="15107" width="15.5703125" style="617" customWidth="1"/>
    <col min="15108" max="15108" width="13.85546875" style="617" bestFit="1" customWidth="1"/>
    <col min="15109" max="15109" width="13.7109375" style="617" bestFit="1" customWidth="1"/>
    <col min="15110" max="15110" width="17.28515625" style="617" bestFit="1" customWidth="1"/>
    <col min="15111" max="15112" width="16" style="617" bestFit="1" customWidth="1"/>
    <col min="15113" max="15115" width="11.28515625" style="617" customWidth="1"/>
    <col min="15116" max="15124" width="0" style="617" hidden="1" customWidth="1"/>
    <col min="15125" max="15360" width="13" style="617"/>
    <col min="15361" max="15361" width="6.42578125" style="617" customWidth="1"/>
    <col min="15362" max="15362" width="49.28515625" style="617" customWidth="1"/>
    <col min="15363" max="15363" width="15.5703125" style="617" customWidth="1"/>
    <col min="15364" max="15364" width="13.85546875" style="617" bestFit="1" customWidth="1"/>
    <col min="15365" max="15365" width="13.7109375" style="617" bestFit="1" customWidth="1"/>
    <col min="15366" max="15366" width="17.28515625" style="617" bestFit="1" customWidth="1"/>
    <col min="15367" max="15368" width="16" style="617" bestFit="1" customWidth="1"/>
    <col min="15369" max="15371" width="11.28515625" style="617" customWidth="1"/>
    <col min="15372" max="15380" width="0" style="617" hidden="1" customWidth="1"/>
    <col min="15381" max="15616" width="13" style="617"/>
    <col min="15617" max="15617" width="6.42578125" style="617" customWidth="1"/>
    <col min="15618" max="15618" width="49.28515625" style="617" customWidth="1"/>
    <col min="15619" max="15619" width="15.5703125" style="617" customWidth="1"/>
    <col min="15620" max="15620" width="13.85546875" style="617" bestFit="1" customWidth="1"/>
    <col min="15621" max="15621" width="13.7109375" style="617" bestFit="1" customWidth="1"/>
    <col min="15622" max="15622" width="17.28515625" style="617" bestFit="1" customWidth="1"/>
    <col min="15623" max="15624" width="16" style="617" bestFit="1" customWidth="1"/>
    <col min="15625" max="15627" width="11.28515625" style="617" customWidth="1"/>
    <col min="15628" max="15636" width="0" style="617" hidden="1" customWidth="1"/>
    <col min="15637" max="15872" width="13" style="617"/>
    <col min="15873" max="15873" width="6.42578125" style="617" customWidth="1"/>
    <col min="15874" max="15874" width="49.28515625" style="617" customWidth="1"/>
    <col min="15875" max="15875" width="15.5703125" style="617" customWidth="1"/>
    <col min="15876" max="15876" width="13.85546875" style="617" bestFit="1" customWidth="1"/>
    <col min="15877" max="15877" width="13.7109375" style="617" bestFit="1" customWidth="1"/>
    <col min="15878" max="15878" width="17.28515625" style="617" bestFit="1" customWidth="1"/>
    <col min="15879" max="15880" width="16" style="617" bestFit="1" customWidth="1"/>
    <col min="15881" max="15883" width="11.28515625" style="617" customWidth="1"/>
    <col min="15884" max="15892" width="0" style="617" hidden="1" customWidth="1"/>
    <col min="15893" max="16128" width="13" style="617"/>
    <col min="16129" max="16129" width="6.42578125" style="617" customWidth="1"/>
    <col min="16130" max="16130" width="49.28515625" style="617" customWidth="1"/>
    <col min="16131" max="16131" width="15.5703125" style="617" customWidth="1"/>
    <col min="16132" max="16132" width="13.85546875" style="617" bestFit="1" customWidth="1"/>
    <col min="16133" max="16133" width="13.7109375" style="617" bestFit="1" customWidth="1"/>
    <col min="16134" max="16134" width="17.28515625" style="617" bestFit="1" customWidth="1"/>
    <col min="16135" max="16136" width="16" style="617" bestFit="1" customWidth="1"/>
    <col min="16137" max="16139" width="11.28515625" style="617" customWidth="1"/>
    <col min="16140" max="16148" width="0" style="617" hidden="1" customWidth="1"/>
    <col min="16149" max="16384" width="13" style="617"/>
  </cols>
  <sheetData>
    <row r="1" spans="1:256">
      <c r="A1" s="846"/>
      <c r="B1" s="846"/>
    </row>
    <row r="2" spans="1:256">
      <c r="A2" s="848"/>
      <c r="B2" s="848"/>
      <c r="C2" s="23"/>
      <c r="D2" s="23"/>
      <c r="E2" s="23"/>
      <c r="G2" s="23"/>
      <c r="H2" s="839" t="s">
        <v>207</v>
      </c>
      <c r="I2" s="839"/>
      <c r="J2" s="839"/>
      <c r="K2" s="839"/>
      <c r="L2" s="612"/>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row>
    <row r="3" spans="1:256" ht="40.5" customHeight="1">
      <c r="A3" s="840" t="s">
        <v>776</v>
      </c>
      <c r="B3" s="840"/>
      <c r="C3" s="840"/>
      <c r="D3" s="840"/>
      <c r="E3" s="840"/>
      <c r="F3" s="840"/>
      <c r="G3" s="840"/>
      <c r="H3" s="840"/>
      <c r="I3" s="840"/>
      <c r="J3" s="840"/>
      <c r="K3" s="840"/>
      <c r="L3" s="612"/>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row>
    <row r="4" spans="1:256">
      <c r="A4" s="841" t="str">
        <f>'48'!A3:F3</f>
        <v>(Kèm theo Nghị quyết số: 34/NQ-HĐND ngày 25 tháng 6 năm 2025 của HĐND tỉnh Lạng Sơn)</v>
      </c>
      <c r="B4" s="841"/>
      <c r="C4" s="841"/>
      <c r="D4" s="841"/>
      <c r="E4" s="841"/>
      <c r="F4" s="841"/>
      <c r="G4" s="841"/>
      <c r="H4" s="841"/>
      <c r="I4" s="841"/>
      <c r="J4" s="841"/>
      <c r="K4" s="841"/>
      <c r="L4" s="612"/>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row>
    <row r="5" spans="1:256">
      <c r="A5" s="618"/>
      <c r="B5" s="618"/>
      <c r="C5" s="618"/>
      <c r="D5" s="630"/>
      <c r="E5" s="630"/>
      <c r="F5" s="646"/>
      <c r="G5" s="630"/>
      <c r="I5" s="618"/>
      <c r="J5" s="849" t="s">
        <v>148</v>
      </c>
      <c r="K5" s="849"/>
    </row>
    <row r="6" spans="1:256" ht="21" customHeight="1">
      <c r="A6" s="847" t="s">
        <v>94</v>
      </c>
      <c r="B6" s="847" t="s">
        <v>4</v>
      </c>
      <c r="C6" s="847" t="s">
        <v>68</v>
      </c>
      <c r="D6" s="847" t="s">
        <v>208</v>
      </c>
      <c r="E6" s="847"/>
      <c r="F6" s="843" t="s">
        <v>69</v>
      </c>
      <c r="G6" s="842" t="s">
        <v>208</v>
      </c>
      <c r="H6" s="842"/>
      <c r="I6" s="847" t="s">
        <v>70</v>
      </c>
      <c r="J6" s="847"/>
      <c r="K6" s="847"/>
      <c r="L6" s="641"/>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c r="IQ6" s="620"/>
      <c r="IR6" s="620"/>
      <c r="IS6" s="620"/>
      <c r="IT6" s="620"/>
      <c r="IU6" s="620"/>
      <c r="IV6" s="620"/>
    </row>
    <row r="7" spans="1:256" ht="57.75" customHeight="1">
      <c r="A7" s="847"/>
      <c r="B7" s="847"/>
      <c r="C7" s="847"/>
      <c r="D7" s="294" t="s">
        <v>209</v>
      </c>
      <c r="E7" s="294" t="s">
        <v>210</v>
      </c>
      <c r="F7" s="843"/>
      <c r="G7" s="294" t="s">
        <v>209</v>
      </c>
      <c r="H7" s="5" t="s">
        <v>210</v>
      </c>
      <c r="I7" s="294" t="s">
        <v>211</v>
      </c>
      <c r="J7" s="294" t="s">
        <v>209</v>
      </c>
      <c r="K7" s="294" t="s">
        <v>212</v>
      </c>
      <c r="L7" s="641"/>
      <c r="M7" s="642" t="e">
        <f>L9+M9-G9</f>
        <v>#REF!</v>
      </c>
      <c r="N7" s="620"/>
      <c r="O7" s="620"/>
      <c r="P7" s="620"/>
      <c r="Q7" s="620"/>
      <c r="R7" s="620"/>
      <c r="S7" s="620"/>
      <c r="T7" s="620"/>
      <c r="U7" s="620"/>
      <c r="V7" s="620"/>
      <c r="W7" s="620"/>
      <c r="X7" s="620"/>
      <c r="Y7" s="620"/>
      <c r="Z7" s="620"/>
      <c r="AA7" s="620"/>
      <c r="AB7" s="620"/>
      <c r="AC7" s="620"/>
      <c r="AD7" s="620"/>
      <c r="AE7" s="620"/>
      <c r="AF7" s="620"/>
      <c r="AG7" s="620"/>
      <c r="AH7" s="620"/>
      <c r="AI7" s="620"/>
      <c r="AJ7" s="620"/>
      <c r="AK7" s="620"/>
      <c r="AL7" s="620"/>
      <c r="AM7" s="620"/>
      <c r="AN7" s="620"/>
      <c r="AO7" s="620"/>
      <c r="AP7" s="620"/>
      <c r="AQ7" s="620"/>
      <c r="AR7" s="620"/>
      <c r="AS7" s="620"/>
      <c r="AT7" s="620"/>
      <c r="AU7" s="620"/>
      <c r="AV7" s="620"/>
      <c r="AW7" s="620"/>
      <c r="AX7" s="620"/>
      <c r="AY7" s="620"/>
      <c r="AZ7" s="620"/>
      <c r="BA7" s="620"/>
      <c r="BB7" s="620"/>
      <c r="BC7" s="620"/>
      <c r="BD7" s="620"/>
      <c r="BE7" s="620"/>
      <c r="BF7" s="620"/>
      <c r="BG7" s="620"/>
      <c r="BH7" s="620"/>
      <c r="BI7" s="620"/>
      <c r="BJ7" s="620"/>
      <c r="BK7" s="620"/>
      <c r="BL7" s="620"/>
      <c r="BM7" s="620"/>
      <c r="BN7" s="620"/>
      <c r="BO7" s="620"/>
      <c r="BP7" s="620"/>
      <c r="BQ7" s="620"/>
      <c r="BR7" s="620"/>
      <c r="BS7" s="620"/>
      <c r="BT7" s="620"/>
      <c r="BU7" s="620"/>
      <c r="BV7" s="620"/>
      <c r="BW7" s="620"/>
      <c r="BX7" s="620"/>
      <c r="BY7" s="620"/>
      <c r="BZ7" s="620"/>
      <c r="CA7" s="620"/>
      <c r="CB7" s="620"/>
      <c r="CC7" s="620"/>
      <c r="CD7" s="620"/>
      <c r="CE7" s="620"/>
      <c r="CF7" s="620"/>
      <c r="CG7" s="620"/>
      <c r="CH7" s="620"/>
      <c r="CI7" s="620"/>
      <c r="CJ7" s="620"/>
      <c r="CK7" s="620"/>
      <c r="CL7" s="620"/>
      <c r="CM7" s="620"/>
      <c r="CN7" s="620"/>
      <c r="CO7" s="620"/>
      <c r="CP7" s="620"/>
      <c r="CQ7" s="620"/>
      <c r="CR7" s="620"/>
      <c r="CS7" s="620"/>
      <c r="CT7" s="620"/>
      <c r="CU7" s="620"/>
      <c r="CV7" s="620"/>
      <c r="CW7" s="620"/>
      <c r="CX7" s="620"/>
      <c r="CY7" s="620"/>
      <c r="CZ7" s="620"/>
      <c r="DA7" s="620"/>
      <c r="DB7" s="620"/>
      <c r="DC7" s="620"/>
      <c r="DD7" s="620"/>
      <c r="DE7" s="620"/>
      <c r="DF7" s="620"/>
      <c r="DG7" s="620"/>
      <c r="DH7" s="620"/>
      <c r="DI7" s="620"/>
      <c r="DJ7" s="620"/>
      <c r="DK7" s="620"/>
      <c r="DL7" s="620"/>
      <c r="DM7" s="620"/>
      <c r="DN7" s="620"/>
      <c r="DO7" s="620"/>
      <c r="DP7" s="620"/>
      <c r="DQ7" s="620"/>
      <c r="DR7" s="620"/>
      <c r="DS7" s="620"/>
      <c r="DT7" s="620"/>
      <c r="DU7" s="620"/>
      <c r="DV7" s="620"/>
      <c r="DW7" s="620"/>
      <c r="DX7" s="620"/>
      <c r="DY7" s="620"/>
      <c r="DZ7" s="620"/>
      <c r="EA7" s="620"/>
      <c r="EB7" s="620"/>
      <c r="EC7" s="620"/>
      <c r="ED7" s="620"/>
      <c r="EE7" s="620"/>
      <c r="EF7" s="620"/>
      <c r="EG7" s="620"/>
      <c r="EH7" s="620"/>
      <c r="EI7" s="620"/>
      <c r="EJ7" s="620"/>
      <c r="EK7" s="620"/>
      <c r="EL7" s="620"/>
      <c r="EM7" s="620"/>
      <c r="EN7" s="620"/>
      <c r="EO7" s="620"/>
      <c r="EP7" s="620"/>
      <c r="EQ7" s="620"/>
      <c r="ER7" s="620"/>
      <c r="ES7" s="620"/>
      <c r="ET7" s="620"/>
      <c r="EU7" s="620"/>
      <c r="EV7" s="620"/>
      <c r="EW7" s="620"/>
      <c r="EX7" s="620"/>
      <c r="EY7" s="620"/>
      <c r="EZ7" s="620"/>
      <c r="FA7" s="620"/>
      <c r="FB7" s="620"/>
      <c r="FC7" s="620"/>
      <c r="FD7" s="620"/>
      <c r="FE7" s="620"/>
      <c r="FF7" s="620"/>
      <c r="FG7" s="620"/>
      <c r="FH7" s="620"/>
      <c r="FI7" s="620"/>
      <c r="FJ7" s="620"/>
      <c r="FK7" s="620"/>
      <c r="FL7" s="620"/>
      <c r="FM7" s="620"/>
      <c r="FN7" s="620"/>
      <c r="FO7" s="620"/>
      <c r="FP7" s="620"/>
      <c r="FQ7" s="620"/>
      <c r="FR7" s="620"/>
      <c r="FS7" s="620"/>
      <c r="FT7" s="620"/>
      <c r="FU7" s="620"/>
      <c r="FV7" s="620"/>
      <c r="FW7" s="620"/>
      <c r="FX7" s="620"/>
      <c r="FY7" s="620"/>
      <c r="FZ7" s="620"/>
      <c r="GA7" s="620"/>
      <c r="GB7" s="620"/>
      <c r="GC7" s="620"/>
      <c r="GD7" s="620"/>
      <c r="GE7" s="620"/>
      <c r="GF7" s="620"/>
      <c r="GG7" s="620"/>
      <c r="GH7" s="620"/>
      <c r="GI7" s="620"/>
      <c r="GJ7" s="620"/>
      <c r="GK7" s="620"/>
      <c r="GL7" s="620"/>
      <c r="GM7" s="620"/>
      <c r="GN7" s="620"/>
      <c r="GO7" s="620"/>
      <c r="GP7" s="620"/>
      <c r="GQ7" s="620"/>
      <c r="GR7" s="620"/>
      <c r="GS7" s="620"/>
      <c r="GT7" s="620"/>
      <c r="GU7" s="620"/>
      <c r="GV7" s="620"/>
      <c r="GW7" s="620"/>
      <c r="GX7" s="620"/>
      <c r="GY7" s="620"/>
      <c r="GZ7" s="620"/>
      <c r="HA7" s="620"/>
      <c r="HB7" s="620"/>
      <c r="HC7" s="620"/>
      <c r="HD7" s="620"/>
      <c r="HE7" s="620"/>
      <c r="HF7" s="620"/>
      <c r="HG7" s="620"/>
      <c r="HH7" s="620"/>
      <c r="HI7" s="620"/>
      <c r="HJ7" s="620"/>
      <c r="HK7" s="620"/>
      <c r="HL7" s="620"/>
      <c r="HM7" s="620"/>
      <c r="HN7" s="620"/>
      <c r="HO7" s="620"/>
      <c r="HP7" s="620"/>
      <c r="HQ7" s="620"/>
      <c r="HR7" s="620"/>
      <c r="HS7" s="620"/>
      <c r="HT7" s="620"/>
      <c r="HU7" s="620"/>
      <c r="HV7" s="620"/>
      <c r="HW7" s="620"/>
      <c r="HX7" s="620"/>
      <c r="HY7" s="620"/>
      <c r="HZ7" s="620"/>
      <c r="IA7" s="620"/>
      <c r="IB7" s="620"/>
      <c r="IC7" s="620"/>
      <c r="ID7" s="620"/>
      <c r="IE7" s="620"/>
      <c r="IF7" s="620"/>
      <c r="IG7" s="620"/>
      <c r="IH7" s="620"/>
      <c r="II7" s="620"/>
      <c r="IJ7" s="620"/>
      <c r="IK7" s="620"/>
      <c r="IL7" s="620"/>
      <c r="IM7" s="620"/>
      <c r="IN7" s="620"/>
      <c r="IO7" s="620"/>
      <c r="IP7" s="620"/>
      <c r="IQ7" s="620"/>
      <c r="IR7" s="620"/>
      <c r="IS7" s="620"/>
      <c r="IT7" s="620"/>
      <c r="IU7" s="620"/>
      <c r="IV7" s="620"/>
    </row>
    <row r="8" spans="1:256">
      <c r="A8" s="10" t="s">
        <v>12</v>
      </c>
      <c r="B8" s="10" t="s">
        <v>13</v>
      </c>
      <c r="C8" s="10" t="s">
        <v>213</v>
      </c>
      <c r="D8" s="10">
        <v>2</v>
      </c>
      <c r="E8" s="10">
        <v>3</v>
      </c>
      <c r="F8" s="6" t="s">
        <v>214</v>
      </c>
      <c r="G8" s="6">
        <v>5</v>
      </c>
      <c r="H8" s="6">
        <v>6</v>
      </c>
      <c r="I8" s="10" t="s">
        <v>215</v>
      </c>
      <c r="J8" s="10" t="s">
        <v>216</v>
      </c>
      <c r="K8" s="10" t="s">
        <v>217</v>
      </c>
      <c r="L8" s="643"/>
      <c r="M8" s="622"/>
      <c r="N8" s="622"/>
      <c r="O8" s="622"/>
      <c r="P8" s="621"/>
      <c r="Q8" s="622"/>
      <c r="R8" s="622"/>
      <c r="S8" s="622"/>
      <c r="T8" s="622"/>
      <c r="U8" s="622"/>
      <c r="V8" s="622"/>
      <c r="W8" s="622"/>
      <c r="X8" s="622"/>
      <c r="Y8" s="622"/>
      <c r="Z8" s="622"/>
      <c r="AA8" s="622"/>
      <c r="AB8" s="622"/>
      <c r="AC8" s="622"/>
      <c r="AD8" s="622"/>
      <c r="AE8" s="622"/>
      <c r="AF8" s="622"/>
      <c r="AG8" s="622"/>
      <c r="AH8" s="622"/>
      <c r="AI8" s="622"/>
      <c r="AJ8" s="622"/>
      <c r="AK8" s="622"/>
      <c r="AL8" s="622"/>
      <c r="AM8" s="622"/>
      <c r="AN8" s="622"/>
      <c r="AO8" s="622"/>
      <c r="AP8" s="622"/>
      <c r="AQ8" s="622"/>
      <c r="AR8" s="622"/>
      <c r="AS8" s="622"/>
      <c r="AT8" s="622"/>
      <c r="AU8" s="622"/>
      <c r="AV8" s="622"/>
      <c r="AW8" s="622"/>
      <c r="AX8" s="622"/>
      <c r="AY8" s="622"/>
      <c r="AZ8" s="622"/>
      <c r="BA8" s="622"/>
      <c r="BB8" s="622"/>
      <c r="BC8" s="622"/>
      <c r="BD8" s="622"/>
      <c r="BE8" s="622"/>
      <c r="BF8" s="622"/>
      <c r="BG8" s="622"/>
      <c r="BH8" s="622"/>
      <c r="BI8" s="622"/>
      <c r="BJ8" s="622"/>
      <c r="BK8" s="622"/>
      <c r="BL8" s="622"/>
      <c r="BM8" s="622"/>
      <c r="BN8" s="622"/>
      <c r="BO8" s="622"/>
      <c r="BP8" s="622"/>
      <c r="BQ8" s="622"/>
      <c r="BR8" s="622"/>
      <c r="BS8" s="622"/>
      <c r="BT8" s="622"/>
      <c r="BU8" s="622"/>
      <c r="BV8" s="622"/>
      <c r="BW8" s="622"/>
      <c r="BX8" s="622"/>
      <c r="BY8" s="622"/>
      <c r="BZ8" s="622"/>
      <c r="CA8" s="622"/>
      <c r="CB8" s="622"/>
      <c r="CC8" s="622"/>
      <c r="CD8" s="622"/>
      <c r="CE8" s="622"/>
      <c r="CF8" s="622"/>
      <c r="CG8" s="622"/>
      <c r="CH8" s="622"/>
      <c r="CI8" s="622"/>
      <c r="CJ8" s="622"/>
      <c r="CK8" s="622"/>
      <c r="CL8" s="622"/>
      <c r="CM8" s="622"/>
      <c r="CN8" s="622"/>
      <c r="CO8" s="622"/>
      <c r="CP8" s="622"/>
      <c r="CQ8" s="622"/>
      <c r="CR8" s="622"/>
      <c r="CS8" s="622"/>
      <c r="CT8" s="622"/>
      <c r="CU8" s="622"/>
      <c r="CV8" s="622"/>
      <c r="CW8" s="622"/>
      <c r="CX8" s="622"/>
      <c r="CY8" s="622"/>
      <c r="CZ8" s="622"/>
      <c r="DA8" s="622"/>
      <c r="DB8" s="622"/>
      <c r="DC8" s="622"/>
      <c r="DD8" s="622"/>
      <c r="DE8" s="622"/>
      <c r="DF8" s="622"/>
      <c r="DG8" s="622"/>
      <c r="DH8" s="622"/>
      <c r="DI8" s="622"/>
      <c r="DJ8" s="622"/>
      <c r="DK8" s="622"/>
      <c r="DL8" s="622"/>
      <c r="DM8" s="622"/>
      <c r="DN8" s="622"/>
      <c r="DO8" s="622"/>
      <c r="DP8" s="622"/>
      <c r="DQ8" s="622"/>
      <c r="DR8" s="622"/>
      <c r="DS8" s="622"/>
      <c r="DT8" s="622"/>
      <c r="DU8" s="622"/>
      <c r="DV8" s="622"/>
      <c r="DW8" s="622"/>
      <c r="DX8" s="622"/>
      <c r="DY8" s="622"/>
      <c r="DZ8" s="622"/>
      <c r="EA8" s="622"/>
      <c r="EB8" s="622"/>
      <c r="EC8" s="622"/>
      <c r="ED8" s="622"/>
      <c r="EE8" s="622"/>
      <c r="EF8" s="622"/>
      <c r="EG8" s="622"/>
      <c r="EH8" s="622"/>
      <c r="EI8" s="622"/>
      <c r="EJ8" s="622"/>
      <c r="EK8" s="622"/>
      <c r="EL8" s="622"/>
      <c r="EM8" s="622"/>
      <c r="EN8" s="622"/>
      <c r="EO8" s="622"/>
      <c r="EP8" s="622"/>
      <c r="EQ8" s="622"/>
      <c r="ER8" s="622"/>
      <c r="ES8" s="622"/>
      <c r="ET8" s="622"/>
      <c r="EU8" s="622"/>
      <c r="EV8" s="622"/>
      <c r="EW8" s="622"/>
      <c r="EX8" s="622"/>
      <c r="EY8" s="622"/>
      <c r="EZ8" s="622"/>
      <c r="FA8" s="622"/>
      <c r="FB8" s="622"/>
      <c r="FC8" s="622"/>
      <c r="FD8" s="622"/>
      <c r="FE8" s="622"/>
      <c r="FF8" s="622"/>
      <c r="FG8" s="622"/>
      <c r="FH8" s="622"/>
      <c r="FI8" s="622"/>
      <c r="FJ8" s="622"/>
      <c r="FK8" s="622"/>
      <c r="FL8" s="622"/>
      <c r="FM8" s="622"/>
      <c r="FN8" s="622"/>
      <c r="FO8" s="622"/>
      <c r="FP8" s="622"/>
      <c r="FQ8" s="622"/>
      <c r="FR8" s="622"/>
      <c r="FS8" s="622"/>
      <c r="FT8" s="622"/>
      <c r="FU8" s="622"/>
      <c r="FV8" s="622"/>
      <c r="FW8" s="622"/>
      <c r="FX8" s="622"/>
      <c r="FY8" s="622"/>
      <c r="FZ8" s="622"/>
      <c r="GA8" s="622"/>
      <c r="GB8" s="622"/>
      <c r="GC8" s="622"/>
      <c r="GD8" s="622"/>
      <c r="GE8" s="622"/>
      <c r="GF8" s="622"/>
      <c r="GG8" s="622"/>
      <c r="GH8" s="622"/>
      <c r="GI8" s="622"/>
      <c r="GJ8" s="622"/>
      <c r="GK8" s="622"/>
      <c r="GL8" s="622"/>
      <c r="GM8" s="622"/>
      <c r="GN8" s="622"/>
      <c r="GO8" s="622"/>
      <c r="GP8" s="622"/>
      <c r="GQ8" s="622"/>
      <c r="GR8" s="622"/>
      <c r="GS8" s="622"/>
      <c r="GT8" s="622"/>
      <c r="GU8" s="622"/>
      <c r="GV8" s="622"/>
      <c r="GW8" s="622"/>
      <c r="GX8" s="622"/>
      <c r="GY8" s="622"/>
      <c r="GZ8" s="622"/>
      <c r="HA8" s="622"/>
      <c r="HB8" s="622"/>
      <c r="HC8" s="622"/>
      <c r="HD8" s="622"/>
      <c r="HE8" s="622"/>
      <c r="HF8" s="622"/>
      <c r="HG8" s="622"/>
      <c r="HH8" s="622"/>
      <c r="HI8" s="622"/>
      <c r="HJ8" s="622"/>
      <c r="HK8" s="622"/>
      <c r="HL8" s="622"/>
      <c r="HM8" s="622"/>
      <c r="HN8" s="622"/>
      <c r="HO8" s="622"/>
      <c r="HP8" s="622"/>
      <c r="HQ8" s="622"/>
      <c r="HR8" s="622"/>
      <c r="HS8" s="622"/>
      <c r="HT8" s="622"/>
      <c r="HU8" s="622"/>
      <c r="HV8" s="622"/>
      <c r="HW8" s="622"/>
      <c r="HX8" s="622"/>
      <c r="HY8" s="622"/>
      <c r="HZ8" s="622"/>
      <c r="IA8" s="622"/>
      <c r="IB8" s="622"/>
      <c r="IC8" s="622"/>
      <c r="ID8" s="622"/>
      <c r="IE8" s="622"/>
      <c r="IF8" s="622"/>
      <c r="IG8" s="622"/>
      <c r="IH8" s="622"/>
      <c r="II8" s="622"/>
      <c r="IJ8" s="622"/>
      <c r="IK8" s="622"/>
      <c r="IL8" s="622"/>
      <c r="IM8" s="622"/>
      <c r="IN8" s="622"/>
      <c r="IO8" s="622"/>
      <c r="IP8" s="622"/>
      <c r="IQ8" s="622"/>
      <c r="IR8" s="622"/>
      <c r="IS8" s="622"/>
      <c r="IT8" s="622"/>
      <c r="IU8" s="622"/>
      <c r="IV8" s="622"/>
    </row>
    <row r="9" spans="1:256" s="23" customFormat="1" ht="21" customHeight="1">
      <c r="A9" s="647"/>
      <c r="B9" s="8" t="s">
        <v>149</v>
      </c>
      <c r="C9" s="27">
        <f t="shared" ref="C9:H9" si="0">C10+C30+C41+C42+C43</f>
        <v>14575972</v>
      </c>
      <c r="D9" s="27">
        <f t="shared" si="0"/>
        <v>4364623</v>
      </c>
      <c r="E9" s="27">
        <f t="shared" si="0"/>
        <v>10211349</v>
      </c>
      <c r="F9" s="27">
        <f>F10+F30+F41+F42+F43</f>
        <v>21311394</v>
      </c>
      <c r="G9" s="27">
        <f t="shared" si="0"/>
        <v>8717475</v>
      </c>
      <c r="H9" s="27">
        <f t="shared" si="0"/>
        <v>12593919</v>
      </c>
      <c r="I9" s="27">
        <f t="shared" ref="I9:K12" si="1">F9/C9%</f>
        <v>146.20907614257217</v>
      </c>
      <c r="J9" s="27">
        <f t="shared" si="1"/>
        <v>199.73030889494922</v>
      </c>
      <c r="K9" s="27">
        <f t="shared" si="1"/>
        <v>123.33256849805055</v>
      </c>
      <c r="L9" s="612" t="e">
        <f>'49'!D23-'49'!D25</f>
        <v>#REF!</v>
      </c>
      <c r="M9" s="624" t="e">
        <f>G9-L9</f>
        <v>#REF!</v>
      </c>
      <c r="N9" s="624">
        <f>'49'!D43-'49'!D45</f>
        <v>10502345</v>
      </c>
      <c r="O9" s="611"/>
      <c r="P9" s="611"/>
      <c r="U9" s="23">
        <v>14575972</v>
      </c>
      <c r="V9" s="23">
        <v>535165</v>
      </c>
    </row>
    <row r="10" spans="1:256" s="23" customFormat="1" ht="21" customHeight="1">
      <c r="A10" s="41" t="s">
        <v>12</v>
      </c>
      <c r="B10" s="338" t="s">
        <v>150</v>
      </c>
      <c r="C10" s="42">
        <f>C11+C21+C24+C25+C27+C28+C29+C26</f>
        <v>13096971</v>
      </c>
      <c r="D10" s="42">
        <f>D11+D21+D24+D25+D27+D28+D29+D26</f>
        <v>4241023</v>
      </c>
      <c r="E10" s="42">
        <f>E11+E21+E24+E25+E27+E28+E29</f>
        <v>8855948</v>
      </c>
      <c r="F10" s="42">
        <f>F11+F21+F24+F25+F27+F28+F29</f>
        <v>12748263</v>
      </c>
      <c r="G10" s="42">
        <f>G11+G21+G24+G25+G27+G28+G29</f>
        <v>4110552</v>
      </c>
      <c r="H10" s="42">
        <f>H11+H21+H24+H25+H27+H28+H29</f>
        <v>8637711</v>
      </c>
      <c r="I10" s="42">
        <f t="shared" si="1"/>
        <v>97.33749124129541</v>
      </c>
      <c r="J10" s="42">
        <f t="shared" si="1"/>
        <v>96.92359602859969</v>
      </c>
      <c r="K10" s="42">
        <f t="shared" si="1"/>
        <v>97.535701429141184</v>
      </c>
      <c r="L10" s="612">
        <f>'49'!D43-'49'!D45</f>
        <v>10502345</v>
      </c>
      <c r="N10" s="23" t="s">
        <v>1059</v>
      </c>
      <c r="O10" s="624" t="s">
        <v>1060</v>
      </c>
    </row>
    <row r="11" spans="1:256" s="23" customFormat="1" ht="21" customHeight="1">
      <c r="A11" s="41" t="s">
        <v>17</v>
      </c>
      <c r="B11" s="338" t="s">
        <v>151</v>
      </c>
      <c r="C11" s="42">
        <f t="shared" ref="C11:H11" si="2">C12+C19+C20</f>
        <v>3020857</v>
      </c>
      <c r="D11" s="42">
        <f t="shared" si="2"/>
        <v>1017032</v>
      </c>
      <c r="E11" s="42">
        <f t="shared" si="2"/>
        <v>2003825</v>
      </c>
      <c r="F11" s="42">
        <f t="shared" si="2"/>
        <v>2607736</v>
      </c>
      <c r="G11" s="42">
        <f t="shared" si="2"/>
        <v>1930392</v>
      </c>
      <c r="H11" s="42">
        <f t="shared" si="2"/>
        <v>677344</v>
      </c>
      <c r="I11" s="42">
        <f t="shared" si="1"/>
        <v>86.324377486256381</v>
      </c>
      <c r="J11" s="42">
        <f t="shared" si="1"/>
        <v>189.80641710388662</v>
      </c>
      <c r="K11" s="42">
        <f t="shared" si="1"/>
        <v>33.802552618117851</v>
      </c>
      <c r="L11" s="612">
        <v>14575972</v>
      </c>
      <c r="M11" s="23">
        <f>14040807-L11</f>
        <v>-535165</v>
      </c>
      <c r="N11" s="612">
        <f>20943342+293462</f>
        <v>21236804</v>
      </c>
      <c r="O11" s="612">
        <f>21017932+293462</f>
        <v>21311394</v>
      </c>
      <c r="P11" s="624"/>
      <c r="U11" s="624"/>
    </row>
    <row r="12" spans="1:256" ht="36.75" customHeight="1">
      <c r="A12" s="648">
        <v>1</v>
      </c>
      <c r="B12" s="337" t="s">
        <v>152</v>
      </c>
      <c r="C12" s="28">
        <f>1411132+535165+1084960-C19-C20-C43</f>
        <v>2952914</v>
      </c>
      <c r="D12" s="28">
        <f>1027432-D19-D43</f>
        <v>983402</v>
      </c>
      <c r="E12" s="28">
        <f>C12-D12</f>
        <v>1969512</v>
      </c>
      <c r="F12" s="28">
        <f>3568213-F32-F38+22+3143</f>
        <v>2424002</v>
      </c>
      <c r="G12" s="28">
        <f>1862780-G32-G38</f>
        <v>1806322</v>
      </c>
      <c r="H12" s="28">
        <f>F12-G12</f>
        <v>617680</v>
      </c>
      <c r="I12" s="28">
        <f>F12/C12%</f>
        <v>82.088472607058662</v>
      </c>
      <c r="J12" s="28">
        <f t="shared" si="1"/>
        <v>183.68093617869394</v>
      </c>
      <c r="K12" s="28">
        <f t="shared" si="1"/>
        <v>31.362083602435529</v>
      </c>
      <c r="L12" s="640" t="s">
        <v>1070</v>
      </c>
      <c r="M12" s="634">
        <f>E12+M11+E19</f>
        <v>1468660</v>
      </c>
      <c r="N12" s="634">
        <f>N11-F9</f>
        <v>-74590</v>
      </c>
      <c r="O12" s="634"/>
      <c r="P12" s="634"/>
      <c r="U12" s="634"/>
      <c r="V12" s="634"/>
    </row>
    <row r="13" spans="1:256" ht="21" customHeight="1">
      <c r="A13" s="39"/>
      <c r="B13" s="40" t="s">
        <v>153</v>
      </c>
      <c r="C13" s="28"/>
      <c r="D13" s="28"/>
      <c r="E13" s="28"/>
      <c r="F13" s="28"/>
      <c r="G13" s="28"/>
      <c r="H13" s="28"/>
      <c r="I13" s="28"/>
      <c r="J13" s="28"/>
      <c r="K13" s="28"/>
      <c r="U13" s="639"/>
      <c r="V13" s="639"/>
    </row>
    <row r="14" spans="1:256" ht="21" customHeight="1">
      <c r="A14" s="648" t="s">
        <v>19</v>
      </c>
      <c r="B14" s="337" t="s">
        <v>154</v>
      </c>
      <c r="C14" s="28">
        <f>94853+6407</f>
        <v>101260</v>
      </c>
      <c r="D14" s="28">
        <v>55183</v>
      </c>
      <c r="E14" s="28">
        <f>C14-D14</f>
        <v>46077</v>
      </c>
      <c r="F14" s="28">
        <f>545680-390484</f>
        <v>155196</v>
      </c>
      <c r="G14" s="28">
        <f>30499-4649</f>
        <v>25850</v>
      </c>
      <c r="H14" s="28">
        <f>F14-G14</f>
        <v>129346</v>
      </c>
      <c r="I14" s="28">
        <f>F14/C14%</f>
        <v>153.26486272960696</v>
      </c>
      <c r="J14" s="28">
        <f>G14/D14%</f>
        <v>46.844136781255095</v>
      </c>
      <c r="K14" s="28">
        <f>H14/E14%</f>
        <v>280.71706057251993</v>
      </c>
    </row>
    <row r="15" spans="1:256" ht="21" customHeight="1">
      <c r="A15" s="648" t="s">
        <v>19</v>
      </c>
      <c r="B15" s="337" t="s">
        <v>155</v>
      </c>
      <c r="C15" s="28"/>
      <c r="D15" s="28"/>
      <c r="E15" s="28"/>
      <c r="F15" s="28"/>
      <c r="G15" s="28"/>
      <c r="H15" s="28">
        <f>F15-G15</f>
        <v>0</v>
      </c>
      <c r="I15" s="28"/>
      <c r="J15" s="28"/>
      <c r="K15" s="28"/>
    </row>
    <row r="16" spans="1:256" ht="21" customHeight="1">
      <c r="A16" s="39"/>
      <c r="B16" s="40" t="s">
        <v>156</v>
      </c>
      <c r="C16" s="28"/>
      <c r="D16" s="28"/>
      <c r="E16" s="28"/>
      <c r="F16" s="28"/>
      <c r="G16" s="28"/>
      <c r="H16" s="28">
        <f>F16-G16</f>
        <v>0</v>
      </c>
      <c r="I16" s="28"/>
      <c r="J16" s="28"/>
      <c r="K16" s="28"/>
    </row>
    <row r="17" spans="1:22" ht="21" customHeight="1">
      <c r="A17" s="648" t="s">
        <v>19</v>
      </c>
      <c r="B17" s="337" t="s">
        <v>157</v>
      </c>
      <c r="C17" s="28">
        <v>600000</v>
      </c>
      <c r="D17" s="28">
        <v>336300</v>
      </c>
      <c r="E17" s="28">
        <f>C17-D17</f>
        <v>263700</v>
      </c>
      <c r="F17" s="28">
        <v>383591</v>
      </c>
      <c r="G17" s="28">
        <v>38098</v>
      </c>
      <c r="H17" s="28">
        <f>F17-G17</f>
        <v>345493</v>
      </c>
      <c r="I17" s="28">
        <f>F17/C17%</f>
        <v>63.93183333333333</v>
      </c>
      <c r="J17" s="28">
        <f>G17/D17%</f>
        <v>11.328575676479334</v>
      </c>
      <c r="K17" s="28">
        <f t="shared" ref="K17:K23" si="3">H17/E17%</f>
        <v>131.01744406522565</v>
      </c>
    </row>
    <row r="18" spans="1:22" ht="21" customHeight="1">
      <c r="A18" s="648" t="s">
        <v>19</v>
      </c>
      <c r="B18" s="337" t="s">
        <v>158</v>
      </c>
      <c r="C18" s="28">
        <v>14000</v>
      </c>
      <c r="D18" s="28">
        <v>14000</v>
      </c>
      <c r="E18" s="28"/>
      <c r="F18" s="28">
        <v>5128</v>
      </c>
      <c r="G18" s="28">
        <v>5128</v>
      </c>
      <c r="H18" s="28"/>
      <c r="I18" s="28">
        <f t="shared" ref="I18:J27" si="4">F18/C18%</f>
        <v>36.628571428571426</v>
      </c>
      <c r="J18" s="28"/>
      <c r="K18" s="28"/>
    </row>
    <row r="19" spans="1:22" ht="69.75" customHeight="1">
      <c r="A19" s="648" t="s">
        <v>159</v>
      </c>
      <c r="B19" s="337" t="s">
        <v>160</v>
      </c>
      <c r="C19" s="28">
        <f>33630+34313</f>
        <v>67943</v>
      </c>
      <c r="D19" s="28">
        <f>33630</f>
        <v>33630</v>
      </c>
      <c r="E19" s="28">
        <f>C19-D19</f>
        <v>34313</v>
      </c>
      <c r="F19" s="28">
        <v>176734</v>
      </c>
      <c r="G19" s="28">
        <v>124070</v>
      </c>
      <c r="H19" s="28">
        <f>F19-G19</f>
        <v>52664</v>
      </c>
      <c r="I19" s="28">
        <f t="shared" si="4"/>
        <v>260.12098376580371</v>
      </c>
      <c r="J19" s="28">
        <f t="shared" si="4"/>
        <v>368.92655367231635</v>
      </c>
      <c r="K19" s="28">
        <f t="shared" si="3"/>
        <v>153.48118788797248</v>
      </c>
      <c r="L19" s="640">
        <f>33630+34313</f>
        <v>67943</v>
      </c>
      <c r="V19" s="639"/>
    </row>
    <row r="20" spans="1:22" ht="21" customHeight="1">
      <c r="A20" s="648" t="s">
        <v>161</v>
      </c>
      <c r="B20" s="337" t="s">
        <v>162</v>
      </c>
      <c r="C20" s="28">
        <f>D20+E20</f>
        <v>0</v>
      </c>
      <c r="D20" s="28"/>
      <c r="E20" s="28"/>
      <c r="F20" s="28">
        <v>7000</v>
      </c>
      <c r="G20" s="28"/>
      <c r="H20" s="28">
        <f>F20-G20</f>
        <v>7000</v>
      </c>
      <c r="I20" s="28"/>
      <c r="J20" s="28"/>
      <c r="K20" s="28"/>
    </row>
    <row r="21" spans="1:22" s="23" customFormat="1" ht="21" customHeight="1">
      <c r="A21" s="41" t="s">
        <v>22</v>
      </c>
      <c r="B21" s="338" t="s">
        <v>39</v>
      </c>
      <c r="C21" s="42">
        <f>9631115+115969</f>
        <v>9747084</v>
      </c>
      <c r="D21" s="42">
        <f>2948771+90396</f>
        <v>3039167</v>
      </c>
      <c r="E21" s="42">
        <f>C21-D21</f>
        <v>6707917</v>
      </c>
      <c r="F21" s="42">
        <f>10586028-F33-F39-70-22-3143</f>
        <v>10133919</v>
      </c>
      <c r="G21" s="42">
        <f>2237068-G33-G39-70</f>
        <v>2174734</v>
      </c>
      <c r="H21" s="42">
        <f>F21-G21</f>
        <v>7959185</v>
      </c>
      <c r="I21" s="42">
        <f t="shared" si="4"/>
        <v>103.96872541572434</v>
      </c>
      <c r="J21" s="42">
        <f t="shared" si="4"/>
        <v>71.55691016650286</v>
      </c>
      <c r="K21" s="42">
        <f t="shared" si="3"/>
        <v>118.65359991782844</v>
      </c>
      <c r="L21" s="612" t="s">
        <v>1069</v>
      </c>
      <c r="O21" s="611"/>
      <c r="P21" s="624"/>
      <c r="U21" s="624"/>
      <c r="V21" s="632"/>
    </row>
    <row r="22" spans="1:22" ht="21" customHeight="1">
      <c r="A22" s="39">
        <v>1</v>
      </c>
      <c r="B22" s="40" t="s">
        <v>163</v>
      </c>
      <c r="C22" s="28">
        <f>4655193+28755</f>
        <v>4683948</v>
      </c>
      <c r="D22" s="28">
        <f>1199356+3182</f>
        <v>1202538</v>
      </c>
      <c r="E22" s="28">
        <f>C22-D22</f>
        <v>3481410</v>
      </c>
      <c r="F22" s="28">
        <f>4957731-46952</f>
        <v>4910779</v>
      </c>
      <c r="G22" s="28">
        <f>805684-14791</f>
        <v>790893</v>
      </c>
      <c r="H22" s="28">
        <f>F22-G22</f>
        <v>4119886</v>
      </c>
      <c r="I22" s="43">
        <f t="shared" si="4"/>
        <v>104.84273096114644</v>
      </c>
      <c r="J22" s="43">
        <f t="shared" si="4"/>
        <v>65.768649306716298</v>
      </c>
      <c r="K22" s="43">
        <f t="shared" si="3"/>
        <v>118.33958080203136</v>
      </c>
      <c r="P22" s="634"/>
    </row>
    <row r="23" spans="1:22" ht="21" customHeight="1">
      <c r="A23" s="39">
        <v>2</v>
      </c>
      <c r="B23" s="40" t="s">
        <v>164</v>
      </c>
      <c r="C23" s="28">
        <v>18330</v>
      </c>
      <c r="D23" s="28">
        <v>18000</v>
      </c>
      <c r="E23" s="28">
        <v>330</v>
      </c>
      <c r="F23" s="28">
        <f>22524-800</f>
        <v>21724</v>
      </c>
      <c r="G23" s="28">
        <f>22195-800</f>
        <v>21395</v>
      </c>
      <c r="H23" s="28">
        <f>F23-G23</f>
        <v>329</v>
      </c>
      <c r="I23" s="43">
        <f t="shared" si="4"/>
        <v>118.51609383524277</v>
      </c>
      <c r="J23" s="43">
        <f t="shared" si="4"/>
        <v>118.86111111111111</v>
      </c>
      <c r="K23" s="43">
        <f t="shared" si="3"/>
        <v>99.696969696969703</v>
      </c>
      <c r="P23" s="634">
        <f>P21-P22</f>
        <v>0</v>
      </c>
    </row>
    <row r="24" spans="1:22" s="23" customFormat="1" ht="31.5">
      <c r="A24" s="41" t="s">
        <v>26</v>
      </c>
      <c r="B24" s="338" t="s">
        <v>165</v>
      </c>
      <c r="C24" s="42">
        <v>2400</v>
      </c>
      <c r="D24" s="42">
        <f>C24</f>
        <v>2400</v>
      </c>
      <c r="E24" s="42"/>
      <c r="F24" s="42">
        <f>G24</f>
        <v>2580</v>
      </c>
      <c r="G24" s="42">
        <v>2580</v>
      </c>
      <c r="H24" s="42"/>
      <c r="I24" s="42">
        <f t="shared" si="4"/>
        <v>107.5</v>
      </c>
      <c r="J24" s="42">
        <f t="shared" si="4"/>
        <v>107.5</v>
      </c>
      <c r="K24" s="42"/>
      <c r="L24" s="612"/>
    </row>
    <row r="25" spans="1:22" s="23" customFormat="1" ht="21" customHeight="1">
      <c r="A25" s="41" t="s">
        <v>28</v>
      </c>
      <c r="B25" s="338" t="s">
        <v>166</v>
      </c>
      <c r="C25" s="42">
        <v>1400</v>
      </c>
      <c r="D25" s="42">
        <v>1400</v>
      </c>
      <c r="E25" s="42"/>
      <c r="F25" s="42">
        <f>'[16]51-NĐ31'!D23</f>
        <v>1400</v>
      </c>
      <c r="G25" s="42">
        <v>1400</v>
      </c>
      <c r="H25" s="42"/>
      <c r="I25" s="42">
        <f t="shared" si="4"/>
        <v>100</v>
      </c>
      <c r="J25" s="42">
        <f t="shared" si="4"/>
        <v>100</v>
      </c>
      <c r="K25" s="42"/>
      <c r="L25" s="612"/>
    </row>
    <row r="26" spans="1:22" s="23" customFormat="1" ht="21" customHeight="1">
      <c r="A26" s="41" t="s">
        <v>30</v>
      </c>
      <c r="B26" s="338" t="s">
        <v>46</v>
      </c>
      <c r="C26" s="42">
        <v>97760</v>
      </c>
      <c r="D26" s="42">
        <f>C26</f>
        <v>97760</v>
      </c>
      <c r="E26" s="42"/>
      <c r="F26" s="42"/>
      <c r="G26" s="42"/>
      <c r="H26" s="42"/>
      <c r="I26" s="42"/>
      <c r="J26" s="42"/>
      <c r="K26" s="42"/>
      <c r="L26" s="612"/>
    </row>
    <row r="27" spans="1:22" s="23" customFormat="1" ht="21" customHeight="1">
      <c r="A27" s="41" t="s">
        <v>32</v>
      </c>
      <c r="B27" s="338" t="s">
        <v>42</v>
      </c>
      <c r="C27" s="42">
        <v>227470</v>
      </c>
      <c r="D27" s="42">
        <v>83264</v>
      </c>
      <c r="E27" s="42">
        <f>C27-D27</f>
        <v>144206</v>
      </c>
      <c r="F27" s="42"/>
      <c r="G27" s="42"/>
      <c r="H27" s="42"/>
      <c r="I27" s="42">
        <f t="shared" si="4"/>
        <v>0</v>
      </c>
      <c r="J27" s="42">
        <f t="shared" si="4"/>
        <v>0</v>
      </c>
      <c r="K27" s="42">
        <f>H27/E27%</f>
        <v>0</v>
      </c>
      <c r="L27" s="612"/>
    </row>
    <row r="28" spans="1:22" s="23" customFormat="1" ht="21" customHeight="1">
      <c r="A28" s="41" t="s">
        <v>34</v>
      </c>
      <c r="B28" s="338" t="s">
        <v>44</v>
      </c>
      <c r="C28" s="42"/>
      <c r="D28" s="42"/>
      <c r="E28" s="42"/>
      <c r="F28" s="42">
        <f>G28+H28</f>
        <v>2628</v>
      </c>
      <c r="G28" s="42">
        <v>1446</v>
      </c>
      <c r="H28" s="42">
        <v>1182</v>
      </c>
      <c r="I28" s="42"/>
      <c r="J28" s="42"/>
      <c r="K28" s="42"/>
      <c r="L28" s="612"/>
    </row>
    <row r="29" spans="1:22" s="23" customFormat="1" ht="21" customHeight="1">
      <c r="A29" s="41" t="s">
        <v>167</v>
      </c>
      <c r="B29" s="338" t="s">
        <v>43</v>
      </c>
      <c r="C29" s="42"/>
      <c r="D29" s="42"/>
      <c r="E29" s="42"/>
      <c r="F29" s="42">
        <v>0</v>
      </c>
      <c r="G29" s="42"/>
      <c r="H29" s="42"/>
      <c r="I29" s="42"/>
      <c r="J29" s="42"/>
      <c r="K29" s="42"/>
      <c r="L29" s="612"/>
    </row>
    <row r="30" spans="1:22" s="23" customFormat="1" ht="21" customHeight="1">
      <c r="A30" s="41" t="s">
        <v>13</v>
      </c>
      <c r="B30" s="338" t="s">
        <v>168</v>
      </c>
      <c r="C30" s="42">
        <f t="shared" ref="C30:H30" si="5">C31+C37</f>
        <v>1468601</v>
      </c>
      <c r="D30" s="42">
        <f t="shared" si="5"/>
        <v>113200</v>
      </c>
      <c r="E30" s="42">
        <f t="shared" si="5"/>
        <v>1355401</v>
      </c>
      <c r="F30" s="42">
        <f>F31+F37</f>
        <v>1596250</v>
      </c>
      <c r="G30" s="42">
        <f>G31+G37</f>
        <v>118722</v>
      </c>
      <c r="H30" s="42">
        <f t="shared" si="5"/>
        <v>1477528</v>
      </c>
      <c r="I30" s="42">
        <f t="shared" ref="I30:K36" si="6">F30/C30%</f>
        <v>108.69187750791399</v>
      </c>
      <c r="J30" s="42">
        <f t="shared" si="6"/>
        <v>104.87809187279152</v>
      </c>
      <c r="K30" s="42">
        <f t="shared" si="6"/>
        <v>109.01039618533555</v>
      </c>
      <c r="L30" s="612"/>
      <c r="P30" s="624">
        <f>P32+P40</f>
        <v>1596250</v>
      </c>
      <c r="Q30" s="839" t="s">
        <v>218</v>
      </c>
      <c r="R30" s="839"/>
      <c r="T30" s="23" t="s">
        <v>219</v>
      </c>
      <c r="U30" s="624"/>
    </row>
    <row r="31" spans="1:22" s="23" customFormat="1" ht="21" customHeight="1">
      <c r="A31" s="41" t="s">
        <v>17</v>
      </c>
      <c r="B31" s="338" t="s">
        <v>48</v>
      </c>
      <c r="C31" s="42">
        <f>D31+E31</f>
        <v>1468601</v>
      </c>
      <c r="D31" s="42">
        <f>SUM(D34:D36)</f>
        <v>113200</v>
      </c>
      <c r="E31" s="42">
        <f>SUM(E34:E36)</f>
        <v>1355401</v>
      </c>
      <c r="F31" s="42">
        <f>F34+F35+F36</f>
        <v>1589064</v>
      </c>
      <c r="G31" s="42">
        <f>G34+G35+G36</f>
        <v>112000</v>
      </c>
      <c r="H31" s="42">
        <f>H34+H35+H36</f>
        <v>1477064</v>
      </c>
      <c r="I31" s="42">
        <f t="shared" si="6"/>
        <v>108.20256829458783</v>
      </c>
      <c r="J31" s="42">
        <f t="shared" si="6"/>
        <v>98.939929328621915</v>
      </c>
      <c r="K31" s="42">
        <f t="shared" si="6"/>
        <v>108.97616277396874</v>
      </c>
      <c r="L31" s="612" t="s">
        <v>774</v>
      </c>
      <c r="O31" s="23" t="s">
        <v>220</v>
      </c>
      <c r="P31" s="23" t="s">
        <v>221</v>
      </c>
      <c r="Q31" s="23" t="s">
        <v>222</v>
      </c>
      <c r="R31" s="23" t="s">
        <v>223</v>
      </c>
    </row>
    <row r="32" spans="1:22" s="618" customFormat="1" ht="21" customHeight="1">
      <c r="A32" s="649"/>
      <c r="B32" s="650" t="s">
        <v>224</v>
      </c>
      <c r="C32" s="43">
        <v>953213</v>
      </c>
      <c r="D32" s="43">
        <v>50876</v>
      </c>
      <c r="E32" s="43">
        <f>C32-D32</f>
        <v>902337</v>
      </c>
      <c r="F32" s="43">
        <f>O34+O35+O36</f>
        <v>1147376</v>
      </c>
      <c r="G32" s="43">
        <f>R34+R35</f>
        <v>56458</v>
      </c>
      <c r="H32" s="43">
        <f>F32-G32</f>
        <v>1090918</v>
      </c>
      <c r="I32" s="42">
        <f t="shared" si="6"/>
        <v>120.36931934415499</v>
      </c>
      <c r="J32" s="42">
        <f t="shared" si="6"/>
        <v>110.97177451057473</v>
      </c>
      <c r="K32" s="42">
        <f t="shared" si="6"/>
        <v>120.89917625011496</v>
      </c>
      <c r="L32" s="644" t="s">
        <v>775</v>
      </c>
      <c r="M32" s="618" t="s">
        <v>222</v>
      </c>
      <c r="P32" s="630">
        <f>O33+P33</f>
        <v>1589064</v>
      </c>
      <c r="Q32" s="630">
        <f>Q34+Q35+Q36+Q40</f>
        <v>62333</v>
      </c>
      <c r="R32" s="630">
        <f>R34+R35+R36+R40</f>
        <v>56458</v>
      </c>
    </row>
    <row r="33" spans="1:22" s="618" customFormat="1" ht="21" customHeight="1">
      <c r="A33" s="649"/>
      <c r="B33" s="650" t="s">
        <v>225</v>
      </c>
      <c r="C33" s="43">
        <v>515388</v>
      </c>
      <c r="D33" s="43">
        <v>62324</v>
      </c>
      <c r="E33" s="43">
        <f>C33-D33</f>
        <v>453064</v>
      </c>
      <c r="F33" s="43">
        <f>P34+P35+P36</f>
        <v>441688</v>
      </c>
      <c r="G33" s="43">
        <f>G31-G32</f>
        <v>55542</v>
      </c>
      <c r="H33" s="43">
        <f>F33-G33</f>
        <v>386146</v>
      </c>
      <c r="I33" s="42">
        <f t="shared" si="6"/>
        <v>85.70009390983104</v>
      </c>
      <c r="J33" s="42">
        <f t="shared" si="6"/>
        <v>89.118156729349849</v>
      </c>
      <c r="K33" s="42">
        <f t="shared" si="6"/>
        <v>85.229901294298372</v>
      </c>
      <c r="L33" s="645"/>
      <c r="M33" s="633"/>
      <c r="N33" s="633"/>
      <c r="O33" s="613">
        <f>O34+O35+O36</f>
        <v>1147376</v>
      </c>
      <c r="P33" s="613">
        <f>P34+P35+P36</f>
        <v>441688</v>
      </c>
      <c r="Q33" s="613">
        <f>Q34+Q35+Q36</f>
        <v>55611</v>
      </c>
      <c r="R33" s="613"/>
      <c r="S33" s="613"/>
      <c r="T33" s="633"/>
      <c r="U33" s="633"/>
      <c r="V33" s="633"/>
    </row>
    <row r="34" spans="1:22" ht="57.75" customHeight="1">
      <c r="A34" s="648">
        <v>1</v>
      </c>
      <c r="B34" s="337" t="s">
        <v>169</v>
      </c>
      <c r="C34" s="28">
        <v>972859</v>
      </c>
      <c r="D34" s="28">
        <f>37592+37936</f>
        <v>75528</v>
      </c>
      <c r="E34" s="28">
        <f>C34-D34</f>
        <v>897331</v>
      </c>
      <c r="F34" s="28">
        <f>648889+242131</f>
        <v>891020</v>
      </c>
      <c r="G34" s="28">
        <v>61904</v>
      </c>
      <c r="H34" s="28">
        <f>F34-G34</f>
        <v>829116</v>
      </c>
      <c r="I34" s="28">
        <f t="shared" si="6"/>
        <v>91.587784046814591</v>
      </c>
      <c r="J34" s="28">
        <f t="shared" si="6"/>
        <v>81.961656604173285</v>
      </c>
      <c r="K34" s="28">
        <f t="shared" si="6"/>
        <v>92.398011436136727</v>
      </c>
      <c r="L34" s="640">
        <f>'61 26'!AR12</f>
        <v>918267.12792600016</v>
      </c>
      <c r="M34" s="634">
        <f>L34-F34</f>
        <v>27247.127926000161</v>
      </c>
      <c r="N34" s="617">
        <f>L34+M34</f>
        <v>945514.25585200032</v>
      </c>
      <c r="O34" s="614">
        <v>648889</v>
      </c>
      <c r="P34" s="614">
        <v>242132</v>
      </c>
      <c r="Q34" s="614">
        <v>28022</v>
      </c>
      <c r="R34" s="614">
        <v>33882</v>
      </c>
      <c r="S34" s="614">
        <f t="shared" ref="S34:S39" si="7">Q34+R34</f>
        <v>61904</v>
      </c>
      <c r="T34" s="634">
        <f>P34-Q34</f>
        <v>214110</v>
      </c>
    </row>
    <row r="35" spans="1:22" ht="21" customHeight="1">
      <c r="A35" s="648">
        <v>2</v>
      </c>
      <c r="B35" s="337" t="s">
        <v>170</v>
      </c>
      <c r="C35" s="28">
        <v>289071</v>
      </c>
      <c r="D35" s="28">
        <f>13284+17041</f>
        <v>30325</v>
      </c>
      <c r="E35" s="28">
        <f>C35-D35</f>
        <v>258746</v>
      </c>
      <c r="F35" s="28">
        <f>150409+122988</f>
        <v>273397</v>
      </c>
      <c r="G35" s="28">
        <v>39289</v>
      </c>
      <c r="H35" s="28">
        <v>234233</v>
      </c>
      <c r="I35" s="28">
        <f t="shared" si="6"/>
        <v>94.577802685153472</v>
      </c>
      <c r="J35" s="28">
        <f t="shared" si="6"/>
        <v>129.55976916735366</v>
      </c>
      <c r="K35" s="28">
        <f t="shared" si="6"/>
        <v>90.526230357184261</v>
      </c>
      <c r="L35" s="640">
        <f>'61 26'!BF12</f>
        <v>239830.18396900001</v>
      </c>
      <c r="M35" s="634">
        <f t="shared" ref="M35:M36" si="8">L35-F35</f>
        <v>-33566.816030999995</v>
      </c>
      <c r="N35" s="617">
        <f>L35+M35</f>
        <v>206263.36793800001</v>
      </c>
      <c r="O35" s="614">
        <v>150409</v>
      </c>
      <c r="P35" s="614">
        <v>122988</v>
      </c>
      <c r="Q35" s="614">
        <v>16587</v>
      </c>
      <c r="R35" s="614">
        <v>22576</v>
      </c>
      <c r="S35" s="614">
        <f t="shared" si="7"/>
        <v>39163</v>
      </c>
      <c r="T35" s="634">
        <f>P35-Q35</f>
        <v>106401</v>
      </c>
    </row>
    <row r="36" spans="1:22" ht="36.75" customHeight="1">
      <c r="A36" s="648">
        <v>3</v>
      </c>
      <c r="B36" s="337" t="s">
        <v>171</v>
      </c>
      <c r="C36" s="28">
        <v>206671</v>
      </c>
      <c r="D36" s="28">
        <v>7347</v>
      </c>
      <c r="E36" s="28">
        <f>C36-D36</f>
        <v>199324</v>
      </c>
      <c r="F36" s="28">
        <v>424647</v>
      </c>
      <c r="G36" s="28">
        <v>10807</v>
      </c>
      <c r="H36" s="28">
        <v>413715</v>
      </c>
      <c r="I36" s="28">
        <f t="shared" si="6"/>
        <v>205.47004659579719</v>
      </c>
      <c r="J36" s="28">
        <f t="shared" si="6"/>
        <v>147.09405199401115</v>
      </c>
      <c r="K36" s="28">
        <f t="shared" si="6"/>
        <v>207.5590495876061</v>
      </c>
      <c r="L36" s="640">
        <f>'61 26'!AY12</f>
        <v>317268.76569999999</v>
      </c>
      <c r="M36" s="634">
        <f t="shared" si="8"/>
        <v>-107378.23430000001</v>
      </c>
      <c r="N36" s="617">
        <f>L36+M36</f>
        <v>209890.53139999998</v>
      </c>
      <c r="O36" s="614">
        <v>348078</v>
      </c>
      <c r="P36" s="614">
        <v>76568</v>
      </c>
      <c r="Q36" s="614">
        <v>11002</v>
      </c>
      <c r="R36" s="614">
        <v>0</v>
      </c>
      <c r="S36" s="614">
        <f>Q36+R36</f>
        <v>11002</v>
      </c>
      <c r="T36" s="634">
        <f>P36-Q36</f>
        <v>65566</v>
      </c>
    </row>
    <row r="37" spans="1:22" s="23" customFormat="1" ht="21" customHeight="1">
      <c r="A37" s="41" t="s">
        <v>22</v>
      </c>
      <c r="B37" s="338" t="s">
        <v>47</v>
      </c>
      <c r="C37" s="42">
        <f>D37+E37</f>
        <v>0</v>
      </c>
      <c r="D37" s="42">
        <f>D38+D39</f>
        <v>0</v>
      </c>
      <c r="E37" s="42">
        <f>E38+E39</f>
        <v>0</v>
      </c>
      <c r="F37" s="42">
        <f>F40</f>
        <v>7186</v>
      </c>
      <c r="G37" s="42">
        <f>G40</f>
        <v>6722</v>
      </c>
      <c r="H37" s="42">
        <f>H40</f>
        <v>464</v>
      </c>
      <c r="I37" s="42"/>
      <c r="J37" s="42"/>
      <c r="K37" s="42"/>
      <c r="L37" s="612"/>
      <c r="M37" s="624">
        <f>M35+M36</f>
        <v>-140945.05033100001</v>
      </c>
      <c r="O37" s="611"/>
      <c r="P37" s="611"/>
      <c r="Q37" s="611"/>
      <c r="R37" s="611"/>
      <c r="S37" s="611">
        <f t="shared" si="7"/>
        <v>0</v>
      </c>
    </row>
    <row r="38" spans="1:22" s="618" customFormat="1" ht="21" customHeight="1">
      <c r="A38" s="649"/>
      <c r="B38" s="650" t="s">
        <v>226</v>
      </c>
      <c r="C38" s="43">
        <f>D38+E38</f>
        <v>0</v>
      </c>
      <c r="D38" s="43"/>
      <c r="E38" s="43"/>
      <c r="F38" s="43"/>
      <c r="G38" s="43"/>
      <c r="H38" s="43">
        <f>F38-G38</f>
        <v>0</v>
      </c>
      <c r="I38" s="42"/>
      <c r="J38" s="42"/>
      <c r="K38" s="42"/>
      <c r="L38" s="644"/>
      <c r="O38" s="615"/>
      <c r="P38" s="615"/>
      <c r="Q38" s="615"/>
      <c r="R38" s="615"/>
      <c r="S38" s="615">
        <f t="shared" si="7"/>
        <v>0</v>
      </c>
    </row>
    <row r="39" spans="1:22" s="618" customFormat="1" ht="21" customHeight="1">
      <c r="A39" s="649"/>
      <c r="B39" s="650" t="s">
        <v>227</v>
      </c>
      <c r="C39" s="43">
        <f>D39+E39</f>
        <v>0</v>
      </c>
      <c r="D39" s="43"/>
      <c r="E39" s="43"/>
      <c r="F39" s="43">
        <v>7186</v>
      </c>
      <c r="G39" s="43">
        <v>6722</v>
      </c>
      <c r="H39" s="43">
        <f>F39-G39</f>
        <v>464</v>
      </c>
      <c r="I39" s="42"/>
      <c r="J39" s="42"/>
      <c r="K39" s="42"/>
      <c r="L39" s="645"/>
      <c r="M39" s="633"/>
      <c r="N39" s="633"/>
      <c r="O39" s="613"/>
      <c r="P39" s="613"/>
      <c r="Q39" s="613"/>
      <c r="R39" s="613"/>
      <c r="S39" s="615">
        <f t="shared" si="7"/>
        <v>0</v>
      </c>
      <c r="T39" s="633"/>
      <c r="U39" s="633"/>
      <c r="V39" s="633"/>
    </row>
    <row r="40" spans="1:22" ht="21" customHeight="1">
      <c r="A40" s="648">
        <v>1</v>
      </c>
      <c r="B40" s="337" t="s">
        <v>172</v>
      </c>
      <c r="C40" s="28"/>
      <c r="D40" s="28"/>
      <c r="E40" s="28"/>
      <c r="F40" s="28">
        <v>7186</v>
      </c>
      <c r="G40" s="28">
        <v>6722</v>
      </c>
      <c r="H40" s="28">
        <f>F40-G40</f>
        <v>464</v>
      </c>
      <c r="I40" s="42"/>
      <c r="J40" s="42"/>
      <c r="K40" s="42"/>
      <c r="L40" s="612"/>
      <c r="M40" s="23"/>
      <c r="N40" s="23"/>
      <c r="O40" s="611"/>
      <c r="P40" s="611">
        <v>7186</v>
      </c>
      <c r="Q40" s="611">
        <v>6722</v>
      </c>
      <c r="R40" s="611"/>
      <c r="S40" s="614"/>
      <c r="T40" s="23"/>
      <c r="U40" s="635"/>
      <c r="V40" s="23"/>
    </row>
    <row r="41" spans="1:22" s="23" customFormat="1" ht="21" customHeight="1">
      <c r="A41" s="41" t="s">
        <v>52</v>
      </c>
      <c r="B41" s="338" t="s">
        <v>173</v>
      </c>
      <c r="C41" s="42"/>
      <c r="D41" s="42"/>
      <c r="E41" s="42"/>
      <c r="F41" s="42">
        <v>6663012</v>
      </c>
      <c r="G41" s="42">
        <v>4460383</v>
      </c>
      <c r="H41" s="42">
        <f>F41-G41</f>
        <v>2202629</v>
      </c>
      <c r="I41" s="42"/>
      <c r="J41" s="42"/>
      <c r="K41" s="42"/>
      <c r="L41" s="612"/>
      <c r="U41" s="635"/>
    </row>
    <row r="42" spans="1:22" s="23" customFormat="1" ht="21" customHeight="1">
      <c r="A42" s="41" t="s">
        <v>54</v>
      </c>
      <c r="B42" s="338" t="s">
        <v>174</v>
      </c>
      <c r="C42" s="42"/>
      <c r="D42" s="42"/>
      <c r="E42" s="42"/>
      <c r="F42" s="42">
        <v>293462</v>
      </c>
      <c r="G42" s="42">
        <v>17411</v>
      </c>
      <c r="H42" s="42">
        <f>F42-G42</f>
        <v>276051</v>
      </c>
      <c r="I42" s="42"/>
      <c r="J42" s="42"/>
      <c r="K42" s="42"/>
      <c r="L42" s="612"/>
      <c r="U42" s="635"/>
    </row>
    <row r="43" spans="1:22" s="23" customFormat="1" ht="21" customHeight="1">
      <c r="A43" s="44" t="s">
        <v>56</v>
      </c>
      <c r="B43" s="45" t="s">
        <v>175</v>
      </c>
      <c r="C43" s="46">
        <f>D43</f>
        <v>10400</v>
      </c>
      <c r="D43" s="46">
        <v>10400</v>
      </c>
      <c r="E43" s="46"/>
      <c r="F43" s="46">
        <v>10407</v>
      </c>
      <c r="G43" s="46">
        <f>F43</f>
        <v>10407</v>
      </c>
      <c r="H43" s="46"/>
      <c r="I43" s="46"/>
      <c r="J43" s="46"/>
      <c r="K43" s="46"/>
      <c r="L43" s="612"/>
    </row>
  </sheetData>
  <mergeCells count="14">
    <mergeCell ref="A1:B1"/>
    <mergeCell ref="G6:H6"/>
    <mergeCell ref="I6:K6"/>
    <mergeCell ref="Q30:R30"/>
    <mergeCell ref="A2:B2"/>
    <mergeCell ref="H2:K2"/>
    <mergeCell ref="A3:K3"/>
    <mergeCell ref="A4:K4"/>
    <mergeCell ref="J5:K5"/>
    <mergeCell ref="A6:A7"/>
    <mergeCell ref="B6:B7"/>
    <mergeCell ref="C6:C7"/>
    <mergeCell ref="D6:E6"/>
    <mergeCell ref="F6:F7"/>
  </mergeCells>
  <printOptions horizontalCentered="1"/>
  <pageMargins left="0.59055118110236227" right="0.31496062992125984" top="0.59055118110236227" bottom="0.59055118110236227" header="0.31496062992125984" footer="0.31496062992125984"/>
  <pageSetup paperSize="9" scale="80"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17"/>
  <sheetViews>
    <sheetView zoomScale="80" zoomScaleNormal="80" zoomScaleSheetLayoutView="80" workbookViewId="0">
      <pane xSplit="2" ySplit="8" topLeftCell="C45" activePane="bottomRight" state="frozen"/>
      <selection pane="topRight" activeCell="C1" sqref="C1"/>
      <selection pane="bottomLeft" activeCell="A8" sqref="A8"/>
      <selection pane="bottomRight" activeCell="C87" sqref="C87"/>
    </sheetView>
  </sheetViews>
  <sheetFormatPr defaultColWidth="9.140625" defaultRowHeight="15"/>
  <cols>
    <col min="1" max="1" width="5.5703125" style="25" customWidth="1"/>
    <col min="2" max="2" width="33.7109375" style="25" customWidth="1"/>
    <col min="3" max="3" width="11.7109375" style="25" customWidth="1"/>
    <col min="4" max="5" width="12.140625" style="25" customWidth="1"/>
    <col min="6" max="8" width="9.140625" style="25"/>
    <col min="9" max="9" width="10.7109375" style="25" customWidth="1"/>
    <col min="10" max="10" width="9.5703125" style="25" customWidth="1"/>
    <col min="11" max="11" width="10.42578125" style="25" customWidth="1"/>
    <col min="12" max="12" width="10.85546875" style="25" customWidth="1"/>
    <col min="13" max="13" width="15.5703125" style="25" customWidth="1"/>
    <col min="14" max="14" width="13.140625" style="25" customWidth="1"/>
    <col min="15" max="15" width="14.140625" style="25" customWidth="1"/>
    <col min="16" max="16" width="10.5703125" style="25" bestFit="1" customWidth="1"/>
    <col min="17" max="17" width="13.5703125" style="25" bestFit="1" customWidth="1"/>
    <col min="18" max="18" width="13.85546875" style="25" customWidth="1"/>
    <col min="19" max="19" width="9.140625" style="25"/>
    <col min="20" max="20" width="10.5703125" style="25" bestFit="1" customWidth="1"/>
    <col min="21" max="22" width="12.140625" style="25" customWidth="1"/>
    <col min="23" max="23" width="10" style="25" customWidth="1"/>
    <col min="24" max="24" width="10.140625" style="25" bestFit="1" customWidth="1"/>
    <col min="25" max="30" width="9.140625" style="25"/>
    <col min="31" max="31" width="11" style="25" customWidth="1"/>
    <col min="32" max="32" width="12.140625" style="25" customWidth="1"/>
    <col min="33" max="16384" width="9.140625" style="25"/>
  </cols>
  <sheetData>
    <row r="1" spans="1:32" ht="15.75">
      <c r="A1" s="854"/>
      <c r="B1" s="854"/>
      <c r="C1" s="854"/>
      <c r="D1" s="11"/>
      <c r="E1" s="11"/>
      <c r="F1" s="11"/>
      <c r="G1" s="11"/>
      <c r="H1" s="11"/>
      <c r="I1" s="11"/>
      <c r="J1" s="11"/>
      <c r="K1" s="11"/>
      <c r="L1" s="11"/>
      <c r="M1" s="11"/>
      <c r="N1" s="11"/>
      <c r="O1" s="11"/>
      <c r="P1" s="11"/>
      <c r="Q1" s="11"/>
      <c r="R1" s="11"/>
      <c r="S1" s="11"/>
      <c r="T1" s="11"/>
      <c r="U1" s="11"/>
      <c r="V1" s="11"/>
      <c r="W1" s="11"/>
      <c r="X1" s="850" t="s">
        <v>228</v>
      </c>
      <c r="Y1" s="850"/>
      <c r="Z1" s="850"/>
      <c r="AA1" s="850"/>
      <c r="AB1" s="850"/>
      <c r="AC1" s="850"/>
      <c r="AD1" s="850"/>
      <c r="AE1" s="850"/>
      <c r="AF1" s="11"/>
    </row>
    <row r="2" spans="1:32" ht="18.75">
      <c r="A2" s="851" t="s">
        <v>1067</v>
      </c>
      <c r="B2" s="851"/>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B2" s="851"/>
      <c r="AC2" s="851"/>
      <c r="AD2" s="851"/>
      <c r="AE2" s="851"/>
      <c r="AF2" s="12"/>
    </row>
    <row r="3" spans="1:32" ht="15.75">
      <c r="A3" s="852" t="str">
        <f>'48'!A3:F3</f>
        <v>(Kèm theo Nghị quyết số: 34/NQ-HĐND ngày 25 tháng 6 năm 2025 của HĐND tỉnh Lạng Sơn)</v>
      </c>
      <c r="B3" s="852"/>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B3" s="852"/>
      <c r="AC3" s="852"/>
      <c r="AD3" s="852"/>
      <c r="AE3" s="852"/>
      <c r="AF3" s="295"/>
    </row>
    <row r="4" spans="1:32" ht="15.75">
      <c r="A4" s="295"/>
      <c r="B4" s="295"/>
      <c r="C4" s="295"/>
      <c r="D4" s="295"/>
      <c r="E4" s="295"/>
      <c r="F4" s="295"/>
      <c r="G4" s="295"/>
      <c r="H4" s="295"/>
      <c r="I4" s="295"/>
      <c r="J4" s="295"/>
      <c r="K4" s="295"/>
      <c r="L4" s="295"/>
      <c r="M4" s="295"/>
      <c r="N4" s="295"/>
      <c r="O4" s="336">
        <f>'62 TT 342'!F29</f>
        <v>2236998</v>
      </c>
      <c r="P4" s="336">
        <f>O4-O5</f>
        <v>2236998</v>
      </c>
      <c r="Q4" s="336"/>
      <c r="R4" s="336"/>
      <c r="S4" s="336"/>
      <c r="T4" s="336">
        <f>T5-T9</f>
        <v>-55542</v>
      </c>
      <c r="U4" s="336"/>
      <c r="V4" s="336"/>
      <c r="W4" s="336"/>
      <c r="X4" s="336"/>
      <c r="Y4" s="336"/>
      <c r="Z4" s="295"/>
      <c r="AA4" s="295"/>
      <c r="AB4" s="295"/>
      <c r="AC4" s="295"/>
      <c r="AD4" s="295"/>
      <c r="AE4" s="295"/>
      <c r="AF4" s="295"/>
    </row>
    <row r="5" spans="1:32" s="574" customFormat="1" ht="12.75">
      <c r="A5" s="572"/>
      <c r="B5" s="571"/>
      <c r="C5" s="571"/>
      <c r="D5" s="571"/>
      <c r="E5" s="571"/>
      <c r="F5" s="571"/>
      <c r="G5" s="571"/>
      <c r="H5" s="571"/>
      <c r="I5" s="571"/>
      <c r="J5" s="571"/>
      <c r="K5" s="571"/>
      <c r="L5" s="571"/>
      <c r="M5" s="571"/>
      <c r="N5" s="571"/>
      <c r="O5" s="571"/>
      <c r="P5" s="571"/>
      <c r="Q5" s="571"/>
      <c r="R5" s="571"/>
      <c r="S5" s="571"/>
      <c r="T5" s="571"/>
      <c r="U5" s="573"/>
      <c r="V5" s="571"/>
      <c r="W5" s="571"/>
      <c r="X5" s="571"/>
      <c r="Y5" s="571"/>
      <c r="Z5" s="853" t="s">
        <v>148</v>
      </c>
      <c r="AA5" s="853"/>
      <c r="AB5" s="853"/>
      <c r="AC5" s="853"/>
      <c r="AD5" s="853"/>
      <c r="AE5" s="853"/>
      <c r="AF5" s="571"/>
    </row>
    <row r="6" spans="1:32" ht="21.75" customHeight="1">
      <c r="A6" s="842" t="s">
        <v>94</v>
      </c>
      <c r="B6" s="842" t="s">
        <v>229</v>
      </c>
      <c r="C6" s="842" t="s">
        <v>68</v>
      </c>
      <c r="D6" s="842"/>
      <c r="E6" s="842"/>
      <c r="F6" s="842"/>
      <c r="G6" s="842"/>
      <c r="H6" s="842"/>
      <c r="I6" s="842"/>
      <c r="J6" s="842"/>
      <c r="K6" s="842"/>
      <c r="L6" s="842"/>
      <c r="M6" s="842" t="s">
        <v>69</v>
      </c>
      <c r="N6" s="842"/>
      <c r="O6" s="842"/>
      <c r="P6" s="842"/>
      <c r="Q6" s="842"/>
      <c r="R6" s="842"/>
      <c r="S6" s="842"/>
      <c r="T6" s="842"/>
      <c r="U6" s="842"/>
      <c r="V6" s="842"/>
      <c r="W6" s="842" t="s">
        <v>70</v>
      </c>
      <c r="X6" s="842"/>
      <c r="Y6" s="842"/>
      <c r="Z6" s="842"/>
      <c r="AA6" s="842"/>
      <c r="AB6" s="842"/>
      <c r="AC6" s="842"/>
      <c r="AD6" s="842"/>
      <c r="AE6" s="842"/>
      <c r="AF6" s="13"/>
    </row>
    <row r="7" spans="1:32" ht="126">
      <c r="A7" s="842"/>
      <c r="B7" s="842"/>
      <c r="C7" s="294" t="s">
        <v>230</v>
      </c>
      <c r="D7" s="294" t="s">
        <v>231</v>
      </c>
      <c r="E7" s="294" t="s">
        <v>232</v>
      </c>
      <c r="F7" s="294" t="s">
        <v>233</v>
      </c>
      <c r="G7" s="294" t="s">
        <v>166</v>
      </c>
      <c r="H7" s="294" t="s">
        <v>234</v>
      </c>
      <c r="I7" s="294" t="s">
        <v>235</v>
      </c>
      <c r="J7" s="294" t="s">
        <v>236</v>
      </c>
      <c r="K7" s="294" t="s">
        <v>237</v>
      </c>
      <c r="L7" s="294" t="s">
        <v>238</v>
      </c>
      <c r="M7" s="294" t="s">
        <v>230</v>
      </c>
      <c r="N7" s="294" t="s">
        <v>231</v>
      </c>
      <c r="O7" s="294" t="s">
        <v>232</v>
      </c>
      <c r="P7" s="294" t="s">
        <v>233</v>
      </c>
      <c r="Q7" s="294" t="s">
        <v>41</v>
      </c>
      <c r="R7" s="294" t="s">
        <v>235</v>
      </c>
      <c r="S7" s="294" t="s">
        <v>236</v>
      </c>
      <c r="T7" s="294" t="s">
        <v>237</v>
      </c>
      <c r="U7" s="294" t="s">
        <v>239</v>
      </c>
      <c r="V7" s="294" t="s">
        <v>238</v>
      </c>
      <c r="W7" s="294" t="s">
        <v>230</v>
      </c>
      <c r="X7" s="294" t="s">
        <v>151</v>
      </c>
      <c r="Y7" s="294" t="s">
        <v>232</v>
      </c>
      <c r="Z7" s="294" t="s">
        <v>233</v>
      </c>
      <c r="AA7" s="294" t="s">
        <v>166</v>
      </c>
      <c r="AB7" s="294" t="s">
        <v>235</v>
      </c>
      <c r="AC7" s="294" t="s">
        <v>236</v>
      </c>
      <c r="AD7" s="294" t="s">
        <v>237</v>
      </c>
      <c r="AE7" s="294" t="s">
        <v>238</v>
      </c>
      <c r="AF7" s="13"/>
    </row>
    <row r="8" spans="1:32" ht="18" customHeight="1">
      <c r="A8" s="14" t="s">
        <v>12</v>
      </c>
      <c r="B8" s="14" t="s">
        <v>13</v>
      </c>
      <c r="C8" s="15">
        <v>1</v>
      </c>
      <c r="D8" s="15">
        <v>2</v>
      </c>
      <c r="E8" s="15">
        <v>3</v>
      </c>
      <c r="F8" s="15">
        <v>4</v>
      </c>
      <c r="G8" s="15">
        <v>5</v>
      </c>
      <c r="H8" s="15">
        <v>6</v>
      </c>
      <c r="I8" s="15">
        <v>7</v>
      </c>
      <c r="J8" s="15">
        <v>8</v>
      </c>
      <c r="K8" s="15">
        <v>9</v>
      </c>
      <c r="L8" s="15">
        <v>10</v>
      </c>
      <c r="M8" s="15">
        <v>12</v>
      </c>
      <c r="N8" s="15">
        <v>13</v>
      </c>
      <c r="O8" s="15">
        <v>14</v>
      </c>
      <c r="P8" s="15">
        <v>15</v>
      </c>
      <c r="Q8" s="15">
        <v>16</v>
      </c>
      <c r="R8" s="15">
        <v>17</v>
      </c>
      <c r="S8" s="15">
        <v>18</v>
      </c>
      <c r="T8" s="15">
        <v>19</v>
      </c>
      <c r="U8" s="15">
        <v>20</v>
      </c>
      <c r="V8" s="15">
        <v>21</v>
      </c>
      <c r="W8" s="14" t="s">
        <v>240</v>
      </c>
      <c r="X8" s="14" t="s">
        <v>241</v>
      </c>
      <c r="Y8" s="14" t="s">
        <v>242</v>
      </c>
      <c r="Z8" s="14" t="s">
        <v>243</v>
      </c>
      <c r="AA8" s="14" t="s">
        <v>244</v>
      </c>
      <c r="AB8" s="14" t="s">
        <v>245</v>
      </c>
      <c r="AC8" s="14" t="s">
        <v>246</v>
      </c>
      <c r="AD8" s="14" t="s">
        <v>247</v>
      </c>
      <c r="AE8" s="14" t="s">
        <v>248</v>
      </c>
      <c r="AF8" s="16"/>
    </row>
    <row r="9" spans="1:32" ht="23.25" customHeight="1">
      <c r="A9" s="528"/>
      <c r="B9" s="529" t="s">
        <v>249</v>
      </c>
      <c r="C9" s="530">
        <f t="shared" ref="C9:V9" si="0">C10+C112+C113+C114+C115+C116+C117</f>
        <v>5600953</v>
      </c>
      <c r="D9" s="530">
        <f t="shared" si="0"/>
        <v>2803873</v>
      </c>
      <c r="E9" s="530">
        <f t="shared" si="0"/>
        <v>2497503</v>
      </c>
      <c r="F9" s="530">
        <f t="shared" si="0"/>
        <v>2400</v>
      </c>
      <c r="G9" s="530">
        <f t="shared" si="0"/>
        <v>1400</v>
      </c>
      <c r="H9" s="530">
        <f t="shared" si="0"/>
        <v>83264</v>
      </c>
      <c r="I9" s="530">
        <f t="shared" si="0"/>
        <v>122117</v>
      </c>
      <c r="J9" s="530">
        <f t="shared" si="0"/>
        <v>54784</v>
      </c>
      <c r="K9" s="530">
        <f t="shared" si="0"/>
        <v>67333</v>
      </c>
      <c r="L9" s="530">
        <f t="shared" si="0"/>
        <v>90396</v>
      </c>
      <c r="M9" s="530">
        <f t="shared" si="0"/>
        <v>12343728</v>
      </c>
      <c r="N9" s="530">
        <f t="shared" si="0"/>
        <v>1930392</v>
      </c>
      <c r="O9" s="530">
        <f t="shared" si="0"/>
        <v>2181456</v>
      </c>
      <c r="P9" s="530">
        <f t="shared" si="0"/>
        <v>2580</v>
      </c>
      <c r="Q9" s="530">
        <f t="shared" si="0"/>
        <v>1400</v>
      </c>
      <c r="R9" s="530">
        <f t="shared" si="0"/>
        <v>112000</v>
      </c>
      <c r="S9" s="530">
        <f t="shared" si="0"/>
        <v>56458</v>
      </c>
      <c r="T9" s="530">
        <f t="shared" si="0"/>
        <v>55542</v>
      </c>
      <c r="U9" s="530">
        <f t="shared" si="0"/>
        <v>4460383</v>
      </c>
      <c r="V9" s="530">
        <f t="shared" si="0"/>
        <v>3655517</v>
      </c>
      <c r="W9" s="299">
        <f>M9/C9%</f>
        <v>220.38620927545725</v>
      </c>
      <c r="X9" s="299">
        <f>N9/D9%</f>
        <v>68.84734080323895</v>
      </c>
      <c r="Y9" s="299">
        <f>O9/E9%</f>
        <v>87.345480666089287</v>
      </c>
      <c r="Z9" s="299">
        <f>P9/F9%</f>
        <v>107.5</v>
      </c>
      <c r="AA9" s="299">
        <f>Q9/G9%</f>
        <v>100</v>
      </c>
      <c r="AB9" s="299">
        <f t="shared" ref="AB9:AD10" si="1">R9/I9%</f>
        <v>91.715322191013527</v>
      </c>
      <c r="AC9" s="299">
        <f t="shared" si="1"/>
        <v>103.05563668224299</v>
      </c>
      <c r="AD9" s="299">
        <f t="shared" si="1"/>
        <v>82.488527170926588</v>
      </c>
      <c r="AE9" s="299">
        <f>V9/L9%</f>
        <v>4043.8924288685339</v>
      </c>
      <c r="AF9" s="11"/>
    </row>
    <row r="10" spans="1:32" ht="23.25" customHeight="1">
      <c r="A10" s="531" t="s">
        <v>17</v>
      </c>
      <c r="B10" s="532" t="s">
        <v>250</v>
      </c>
      <c r="C10" s="533">
        <f t="shared" ref="C10:V10" si="2">SUM(C11:C110)</f>
        <v>5423493</v>
      </c>
      <c r="D10" s="533">
        <f t="shared" si="2"/>
        <v>2803873</v>
      </c>
      <c r="E10" s="533">
        <f t="shared" si="2"/>
        <v>2497503</v>
      </c>
      <c r="F10" s="533">
        <f t="shared" si="2"/>
        <v>0</v>
      </c>
      <c r="G10" s="533">
        <f t="shared" si="2"/>
        <v>0</v>
      </c>
      <c r="H10" s="533">
        <f t="shared" si="2"/>
        <v>0</v>
      </c>
      <c r="I10" s="533">
        <f t="shared" si="2"/>
        <v>122117</v>
      </c>
      <c r="J10" s="533">
        <f t="shared" si="2"/>
        <v>54784</v>
      </c>
      <c r="K10" s="533">
        <f t="shared" si="2"/>
        <v>67333</v>
      </c>
      <c r="L10" s="533">
        <f t="shared" si="2"/>
        <v>0</v>
      </c>
      <c r="M10" s="533">
        <f t="shared" si="2"/>
        <v>4448057</v>
      </c>
      <c r="N10" s="533">
        <f t="shared" si="2"/>
        <v>1930392</v>
      </c>
      <c r="O10" s="533">
        <f t="shared" si="2"/>
        <v>2181456</v>
      </c>
      <c r="P10" s="533">
        <f t="shared" si="2"/>
        <v>0</v>
      </c>
      <c r="Q10" s="533">
        <f t="shared" si="2"/>
        <v>0</v>
      </c>
      <c r="R10" s="533">
        <f t="shared" si="2"/>
        <v>112000</v>
      </c>
      <c r="S10" s="533">
        <f t="shared" si="2"/>
        <v>56458</v>
      </c>
      <c r="T10" s="533">
        <f t="shared" si="2"/>
        <v>55542</v>
      </c>
      <c r="U10" s="533">
        <f t="shared" si="2"/>
        <v>224209</v>
      </c>
      <c r="V10" s="533">
        <f t="shared" si="2"/>
        <v>0</v>
      </c>
      <c r="W10" s="301">
        <f>M10/C10%</f>
        <v>82.014616779260152</v>
      </c>
      <c r="X10" s="301">
        <f>N10/D10%</f>
        <v>68.84734080323895</v>
      </c>
      <c r="Y10" s="301">
        <f>O10/E10%</f>
        <v>87.345480666089287</v>
      </c>
      <c r="Z10" s="301"/>
      <c r="AA10" s="301"/>
      <c r="AB10" s="301">
        <f t="shared" si="1"/>
        <v>91.715322191013527</v>
      </c>
      <c r="AC10" s="301">
        <f t="shared" si="1"/>
        <v>103.05563668224299</v>
      </c>
      <c r="AD10" s="301">
        <f t="shared" si="1"/>
        <v>82.488527170926588</v>
      </c>
      <c r="AE10" s="301"/>
      <c r="AF10" s="11"/>
    </row>
    <row r="11" spans="1:32" ht="23.25" customHeight="1">
      <c r="A11" s="534">
        <v>1</v>
      </c>
      <c r="B11" s="310" t="s">
        <v>251</v>
      </c>
      <c r="C11" s="535">
        <f>D11+E11+F11+G11+H11+I11+L11</f>
        <v>11518</v>
      </c>
      <c r="D11" s="535">
        <v>363</v>
      </c>
      <c r="E11" s="536">
        <v>8255</v>
      </c>
      <c r="F11" s="535"/>
      <c r="G11" s="535"/>
      <c r="H11" s="535"/>
      <c r="I11" s="535">
        <v>2900</v>
      </c>
      <c r="J11" s="535"/>
      <c r="K11" s="535">
        <v>2900</v>
      </c>
      <c r="L11" s="535"/>
      <c r="M11" s="535">
        <f>N11+O11+P11+Q11+R11+U11+V11</f>
        <v>11515</v>
      </c>
      <c r="N11" s="537">
        <v>363</v>
      </c>
      <c r="O11" s="538">
        <v>7348</v>
      </c>
      <c r="P11" s="535"/>
      <c r="Q11" s="535"/>
      <c r="R11" s="535">
        <f>S11+T11</f>
        <v>1949</v>
      </c>
      <c r="S11" s="535"/>
      <c r="T11" s="539">
        <v>1949</v>
      </c>
      <c r="U11" s="442">
        <v>1855</v>
      </c>
      <c r="V11" s="535"/>
      <c r="W11" s="304">
        <f t="shared" ref="W11:W43" si="3">M11/C11%</f>
        <v>99.973953811425588</v>
      </c>
      <c r="X11" s="304"/>
      <c r="Y11" s="304">
        <f t="shared" ref="Y11:Y65" si="4">O11/E11%</f>
        <v>89.012719563900674</v>
      </c>
      <c r="Z11" s="304"/>
      <c r="AA11" s="304"/>
      <c r="AB11" s="304">
        <f>R11/I11%</f>
        <v>67.206896551724142</v>
      </c>
      <c r="AC11" s="304"/>
      <c r="AD11" s="304">
        <f>T11/K11%</f>
        <v>67.206896551724142</v>
      </c>
      <c r="AE11" s="304"/>
      <c r="AF11" s="17"/>
    </row>
    <row r="12" spans="1:32" ht="23.25" customHeight="1">
      <c r="A12" s="534">
        <v>2</v>
      </c>
      <c r="B12" s="310" t="s">
        <v>252</v>
      </c>
      <c r="C12" s="535">
        <f t="shared" ref="C12:C74" si="5">D12+E12+F12+G12+H12+I12+L12</f>
        <v>9745</v>
      </c>
      <c r="D12" s="535"/>
      <c r="E12" s="536">
        <v>9439</v>
      </c>
      <c r="F12" s="535"/>
      <c r="G12" s="535"/>
      <c r="H12" s="535"/>
      <c r="I12" s="535">
        <v>306</v>
      </c>
      <c r="J12" s="535"/>
      <c r="K12" s="535">
        <v>306</v>
      </c>
      <c r="L12" s="535"/>
      <c r="M12" s="535">
        <f t="shared" ref="M12:M74" si="6">N12+O12+P12+Q12+R12+U12+V12</f>
        <v>9619</v>
      </c>
      <c r="N12" s="537"/>
      <c r="O12" s="538">
        <v>9173</v>
      </c>
      <c r="P12" s="535"/>
      <c r="Q12" s="535"/>
      <c r="R12" s="535">
        <f t="shared" ref="R12:R75" si="7">S12+T12</f>
        <v>137</v>
      </c>
      <c r="S12" s="535"/>
      <c r="T12" s="539">
        <v>137</v>
      </c>
      <c r="U12" s="442">
        <v>309</v>
      </c>
      <c r="V12" s="535"/>
      <c r="W12" s="304">
        <f t="shared" si="3"/>
        <v>98.70702924576706</v>
      </c>
      <c r="X12" s="304"/>
      <c r="Y12" s="304">
        <f t="shared" si="4"/>
        <v>97.181904862803265</v>
      </c>
      <c r="Z12" s="304"/>
      <c r="AA12" s="304"/>
      <c r="AB12" s="304">
        <f>R12/I12%</f>
        <v>44.771241830065357</v>
      </c>
      <c r="AC12" s="304"/>
      <c r="AD12" s="304">
        <f>T12/K12%</f>
        <v>44.771241830065357</v>
      </c>
      <c r="AE12" s="304"/>
      <c r="AF12" s="17"/>
    </row>
    <row r="13" spans="1:32" ht="23.25" customHeight="1">
      <c r="A13" s="534">
        <v>3</v>
      </c>
      <c r="B13" s="314" t="s">
        <v>253</v>
      </c>
      <c r="C13" s="535">
        <f t="shared" si="5"/>
        <v>10639</v>
      </c>
      <c r="D13" s="535"/>
      <c r="E13" s="536">
        <v>10314</v>
      </c>
      <c r="F13" s="535"/>
      <c r="G13" s="535"/>
      <c r="H13" s="535"/>
      <c r="I13" s="535">
        <v>325</v>
      </c>
      <c r="J13" s="535"/>
      <c r="K13" s="535">
        <v>325</v>
      </c>
      <c r="L13" s="535"/>
      <c r="M13" s="535">
        <f t="shared" si="6"/>
        <v>10609</v>
      </c>
      <c r="N13" s="537"/>
      <c r="O13" s="538">
        <v>10148</v>
      </c>
      <c r="P13" s="535"/>
      <c r="Q13" s="535"/>
      <c r="R13" s="535">
        <f t="shared" si="7"/>
        <v>310</v>
      </c>
      <c r="S13" s="535"/>
      <c r="T13" s="539">
        <v>310</v>
      </c>
      <c r="U13" s="442">
        <v>151</v>
      </c>
      <c r="V13" s="535"/>
      <c r="W13" s="304">
        <f t="shared" si="3"/>
        <v>99.718018610771693</v>
      </c>
      <c r="X13" s="304"/>
      <c r="Y13" s="304">
        <f t="shared" si="4"/>
        <v>98.390537133992638</v>
      </c>
      <c r="Z13" s="304"/>
      <c r="AA13" s="304"/>
      <c r="AB13" s="304">
        <f>R13/I13%</f>
        <v>95.384615384615387</v>
      </c>
      <c r="AC13" s="304"/>
      <c r="AD13" s="304">
        <f>T13/K13%</f>
        <v>95.384615384615387</v>
      </c>
      <c r="AE13" s="304"/>
      <c r="AF13" s="17"/>
    </row>
    <row r="14" spans="1:32" ht="23.25" customHeight="1">
      <c r="A14" s="534">
        <v>4</v>
      </c>
      <c r="B14" s="310" t="s">
        <v>254</v>
      </c>
      <c r="C14" s="535">
        <f t="shared" si="5"/>
        <v>6565</v>
      </c>
      <c r="D14" s="535"/>
      <c r="E14" s="536">
        <v>6166</v>
      </c>
      <c r="F14" s="535"/>
      <c r="G14" s="535"/>
      <c r="H14" s="535"/>
      <c r="I14" s="535">
        <v>399</v>
      </c>
      <c r="J14" s="535"/>
      <c r="K14" s="535">
        <v>399</v>
      </c>
      <c r="L14" s="535"/>
      <c r="M14" s="535">
        <f t="shared" si="6"/>
        <v>6564</v>
      </c>
      <c r="N14" s="537"/>
      <c r="O14" s="538">
        <v>6165</v>
      </c>
      <c r="P14" s="535"/>
      <c r="Q14" s="535"/>
      <c r="R14" s="535">
        <f t="shared" si="7"/>
        <v>399</v>
      </c>
      <c r="S14" s="535"/>
      <c r="T14" s="539">
        <v>399</v>
      </c>
      <c r="U14" s="442">
        <v>0</v>
      </c>
      <c r="V14" s="535"/>
      <c r="W14" s="304">
        <f t="shared" si="3"/>
        <v>99.984767707539973</v>
      </c>
      <c r="X14" s="304"/>
      <c r="Y14" s="304">
        <f t="shared" si="4"/>
        <v>99.983782030489792</v>
      </c>
      <c r="Z14" s="304"/>
      <c r="AA14" s="304"/>
      <c r="AB14" s="304">
        <f>R14/I14%</f>
        <v>100</v>
      </c>
      <c r="AC14" s="304"/>
      <c r="AD14" s="304">
        <f>T14/K14%</f>
        <v>100</v>
      </c>
      <c r="AE14" s="304"/>
      <c r="AF14" s="17"/>
    </row>
    <row r="15" spans="1:32" ht="23.25" customHeight="1">
      <c r="A15" s="534">
        <v>5</v>
      </c>
      <c r="B15" s="310" t="s">
        <v>255</v>
      </c>
      <c r="C15" s="535">
        <f t="shared" si="5"/>
        <v>4141</v>
      </c>
      <c r="D15" s="535"/>
      <c r="E15" s="536">
        <v>4001</v>
      </c>
      <c r="F15" s="535"/>
      <c r="G15" s="535"/>
      <c r="H15" s="535"/>
      <c r="I15" s="535">
        <v>140</v>
      </c>
      <c r="J15" s="535"/>
      <c r="K15" s="535">
        <v>140</v>
      </c>
      <c r="L15" s="535"/>
      <c r="M15" s="535">
        <f t="shared" si="6"/>
        <v>4131</v>
      </c>
      <c r="N15" s="537"/>
      <c r="O15" s="538">
        <v>3677</v>
      </c>
      <c r="P15" s="535"/>
      <c r="Q15" s="535"/>
      <c r="R15" s="535">
        <f t="shared" si="7"/>
        <v>141</v>
      </c>
      <c r="S15" s="535"/>
      <c r="T15" s="539">
        <v>141</v>
      </c>
      <c r="U15" s="442">
        <v>313</v>
      </c>
      <c r="V15" s="535"/>
      <c r="W15" s="304">
        <f t="shared" si="3"/>
        <v>99.758512436609522</v>
      </c>
      <c r="X15" s="304"/>
      <c r="Y15" s="304">
        <f t="shared" si="4"/>
        <v>91.902024493876539</v>
      </c>
      <c r="Z15" s="304"/>
      <c r="AA15" s="304"/>
      <c r="AB15" s="304">
        <f>R15/I15%</f>
        <v>100.71428571428572</v>
      </c>
      <c r="AC15" s="304"/>
      <c r="AD15" s="304">
        <f>T15/K15%</f>
        <v>100.71428571428572</v>
      </c>
      <c r="AE15" s="304"/>
      <c r="AF15" s="17"/>
    </row>
    <row r="16" spans="1:32" ht="23.25" customHeight="1">
      <c r="A16" s="534">
        <v>6</v>
      </c>
      <c r="B16" s="310" t="s">
        <v>256</v>
      </c>
      <c r="C16" s="535">
        <f t="shared" si="5"/>
        <v>6557</v>
      </c>
      <c r="D16" s="535"/>
      <c r="E16" s="536">
        <v>6557</v>
      </c>
      <c r="F16" s="535"/>
      <c r="G16" s="535"/>
      <c r="H16" s="535"/>
      <c r="I16" s="535">
        <v>0</v>
      </c>
      <c r="J16" s="535"/>
      <c r="K16" s="535"/>
      <c r="L16" s="535"/>
      <c r="M16" s="535">
        <f t="shared" si="6"/>
        <v>6476</v>
      </c>
      <c r="N16" s="537"/>
      <c r="O16" s="538">
        <v>5516</v>
      </c>
      <c r="P16" s="535"/>
      <c r="Q16" s="535"/>
      <c r="R16" s="535">
        <f t="shared" si="7"/>
        <v>0</v>
      </c>
      <c r="S16" s="535"/>
      <c r="T16" s="539"/>
      <c r="U16" s="442">
        <v>960</v>
      </c>
      <c r="V16" s="535"/>
      <c r="W16" s="304">
        <f t="shared" si="3"/>
        <v>98.76467896904073</v>
      </c>
      <c r="X16" s="304"/>
      <c r="Y16" s="304">
        <f t="shared" si="4"/>
        <v>84.123837120634448</v>
      </c>
      <c r="Z16" s="304"/>
      <c r="AA16" s="304"/>
      <c r="AB16" s="304"/>
      <c r="AC16" s="304"/>
      <c r="AD16" s="304"/>
      <c r="AE16" s="304"/>
      <c r="AF16" s="17"/>
    </row>
    <row r="17" spans="1:31" ht="23.25" customHeight="1">
      <c r="A17" s="534">
        <v>7</v>
      </c>
      <c r="B17" s="310" t="s">
        <v>257</v>
      </c>
      <c r="C17" s="535">
        <f t="shared" si="5"/>
        <v>3417</v>
      </c>
      <c r="D17" s="535"/>
      <c r="E17" s="536">
        <v>3417</v>
      </c>
      <c r="F17" s="535"/>
      <c r="G17" s="535"/>
      <c r="H17" s="535"/>
      <c r="I17" s="535">
        <v>0</v>
      </c>
      <c r="J17" s="535"/>
      <c r="K17" s="535"/>
      <c r="L17" s="535"/>
      <c r="M17" s="535">
        <f t="shared" si="6"/>
        <v>3409</v>
      </c>
      <c r="N17" s="537"/>
      <c r="O17" s="538">
        <v>3409</v>
      </c>
      <c r="P17" s="535"/>
      <c r="Q17" s="535"/>
      <c r="R17" s="535">
        <f t="shared" si="7"/>
        <v>0</v>
      </c>
      <c r="S17" s="535"/>
      <c r="T17" s="540"/>
      <c r="U17" s="442">
        <v>0</v>
      </c>
      <c r="V17" s="535"/>
      <c r="W17" s="304">
        <f t="shared" si="3"/>
        <v>99.765876499853661</v>
      </c>
      <c r="X17" s="304"/>
      <c r="Y17" s="304">
        <f t="shared" si="4"/>
        <v>99.765876499853661</v>
      </c>
      <c r="Z17" s="304"/>
      <c r="AA17" s="304"/>
      <c r="AB17" s="304"/>
      <c r="AC17" s="304"/>
      <c r="AD17" s="304"/>
      <c r="AE17" s="304"/>
    </row>
    <row r="18" spans="1:31" ht="23.25" customHeight="1">
      <c r="A18" s="534">
        <v>8</v>
      </c>
      <c r="B18" s="310" t="s">
        <v>258</v>
      </c>
      <c r="C18" s="535">
        <f t="shared" si="5"/>
        <v>1119</v>
      </c>
      <c r="D18" s="535"/>
      <c r="E18" s="536">
        <v>1119</v>
      </c>
      <c r="F18" s="535"/>
      <c r="G18" s="535"/>
      <c r="H18" s="535"/>
      <c r="I18" s="535">
        <v>0</v>
      </c>
      <c r="J18" s="535"/>
      <c r="K18" s="535"/>
      <c r="L18" s="535"/>
      <c r="M18" s="535">
        <f t="shared" si="6"/>
        <v>1119</v>
      </c>
      <c r="N18" s="537"/>
      <c r="O18" s="538">
        <v>1119</v>
      </c>
      <c r="P18" s="535"/>
      <c r="Q18" s="535"/>
      <c r="R18" s="535">
        <f t="shared" si="7"/>
        <v>0</v>
      </c>
      <c r="S18" s="535"/>
      <c r="T18" s="539"/>
      <c r="U18" s="442">
        <v>0</v>
      </c>
      <c r="V18" s="535"/>
      <c r="W18" s="304">
        <f t="shared" si="3"/>
        <v>100</v>
      </c>
      <c r="X18" s="304"/>
      <c r="Y18" s="304">
        <f t="shared" si="4"/>
        <v>100</v>
      </c>
      <c r="Z18" s="304"/>
      <c r="AA18" s="304"/>
      <c r="AB18" s="304"/>
      <c r="AC18" s="304"/>
      <c r="AD18" s="304"/>
      <c r="AE18" s="304"/>
    </row>
    <row r="19" spans="1:31" ht="23.25" customHeight="1">
      <c r="A19" s="534">
        <v>9</v>
      </c>
      <c r="B19" s="310" t="s">
        <v>259</v>
      </c>
      <c r="C19" s="535">
        <f t="shared" si="5"/>
        <v>498</v>
      </c>
      <c r="D19" s="535"/>
      <c r="E19" s="536">
        <v>498</v>
      </c>
      <c r="F19" s="535"/>
      <c r="G19" s="535"/>
      <c r="H19" s="535"/>
      <c r="I19" s="535">
        <v>0</v>
      </c>
      <c r="J19" s="535"/>
      <c r="K19" s="535"/>
      <c r="L19" s="535"/>
      <c r="M19" s="535">
        <f t="shared" si="6"/>
        <v>474</v>
      </c>
      <c r="N19" s="537"/>
      <c r="O19" s="538">
        <v>474</v>
      </c>
      <c r="P19" s="535"/>
      <c r="Q19" s="535"/>
      <c r="R19" s="535">
        <f t="shared" si="7"/>
        <v>0</v>
      </c>
      <c r="S19" s="535"/>
      <c r="T19" s="539"/>
      <c r="U19" s="442">
        <v>0</v>
      </c>
      <c r="V19" s="535"/>
      <c r="W19" s="304">
        <f t="shared" si="3"/>
        <v>95.180722891566262</v>
      </c>
      <c r="X19" s="304"/>
      <c r="Y19" s="304">
        <f t="shared" si="4"/>
        <v>95.180722891566262</v>
      </c>
      <c r="Z19" s="304"/>
      <c r="AA19" s="304"/>
      <c r="AB19" s="304"/>
      <c r="AC19" s="304"/>
      <c r="AD19" s="304"/>
      <c r="AE19" s="304"/>
    </row>
    <row r="20" spans="1:31" ht="23.25" customHeight="1">
      <c r="A20" s="534">
        <v>10</v>
      </c>
      <c r="B20" s="310" t="s">
        <v>260</v>
      </c>
      <c r="C20" s="535">
        <f t="shared" si="5"/>
        <v>3857</v>
      </c>
      <c r="D20" s="535">
        <v>269</v>
      </c>
      <c r="E20" s="536">
        <v>2883</v>
      </c>
      <c r="F20" s="535"/>
      <c r="G20" s="535"/>
      <c r="H20" s="535"/>
      <c r="I20" s="535">
        <v>705</v>
      </c>
      <c r="J20" s="535"/>
      <c r="K20" s="535">
        <v>705</v>
      </c>
      <c r="L20" s="535"/>
      <c r="M20" s="535">
        <f t="shared" si="6"/>
        <v>3751</v>
      </c>
      <c r="N20" s="537">
        <v>198</v>
      </c>
      <c r="O20" s="538">
        <v>2848</v>
      </c>
      <c r="P20" s="535"/>
      <c r="Q20" s="535"/>
      <c r="R20" s="535">
        <f t="shared" si="7"/>
        <v>114</v>
      </c>
      <c r="S20" s="535"/>
      <c r="T20" s="539">
        <v>114</v>
      </c>
      <c r="U20" s="442">
        <v>591</v>
      </c>
      <c r="V20" s="535"/>
      <c r="W20" s="304">
        <f t="shared" si="3"/>
        <v>97.251750064817216</v>
      </c>
      <c r="X20" s="304"/>
      <c r="Y20" s="304">
        <f t="shared" si="4"/>
        <v>98.785986819285469</v>
      </c>
      <c r="Z20" s="304"/>
      <c r="AA20" s="304"/>
      <c r="AB20" s="304"/>
      <c r="AC20" s="304"/>
      <c r="AD20" s="304"/>
      <c r="AE20" s="304"/>
    </row>
    <row r="21" spans="1:31" ht="23.25" customHeight="1">
      <c r="A21" s="534">
        <v>11</v>
      </c>
      <c r="B21" s="310" t="s">
        <v>261</v>
      </c>
      <c r="C21" s="535">
        <f t="shared" si="5"/>
        <v>564</v>
      </c>
      <c r="D21" s="535"/>
      <c r="E21" s="536">
        <v>564</v>
      </c>
      <c r="F21" s="535"/>
      <c r="G21" s="535"/>
      <c r="H21" s="535"/>
      <c r="I21" s="535">
        <v>0</v>
      </c>
      <c r="J21" s="535"/>
      <c r="K21" s="535"/>
      <c r="L21" s="535"/>
      <c r="M21" s="535">
        <f t="shared" si="6"/>
        <v>450</v>
      </c>
      <c r="N21" s="537"/>
      <c r="O21" s="538">
        <v>450</v>
      </c>
      <c r="P21" s="535"/>
      <c r="Q21" s="535"/>
      <c r="R21" s="535">
        <f t="shared" si="7"/>
        <v>0</v>
      </c>
      <c r="S21" s="535"/>
      <c r="T21" s="539"/>
      <c r="U21" s="444">
        <v>0</v>
      </c>
      <c r="V21" s="535"/>
      <c r="W21" s="304">
        <f t="shared" si="3"/>
        <v>79.787234042553195</v>
      </c>
      <c r="X21" s="304"/>
      <c r="Y21" s="304">
        <f t="shared" si="4"/>
        <v>79.787234042553195</v>
      </c>
      <c r="Z21" s="304"/>
      <c r="AA21" s="304"/>
      <c r="AB21" s="304"/>
      <c r="AC21" s="304"/>
      <c r="AD21" s="304"/>
      <c r="AE21" s="304"/>
    </row>
    <row r="22" spans="1:31" ht="23.25" customHeight="1">
      <c r="A22" s="534">
        <v>12</v>
      </c>
      <c r="B22" s="310" t="s">
        <v>262</v>
      </c>
      <c r="C22" s="535">
        <f t="shared" si="5"/>
        <v>1640</v>
      </c>
      <c r="D22" s="535"/>
      <c r="E22" s="536">
        <v>1640</v>
      </c>
      <c r="F22" s="535"/>
      <c r="G22" s="535"/>
      <c r="H22" s="535"/>
      <c r="I22" s="535">
        <v>0</v>
      </c>
      <c r="J22" s="535"/>
      <c r="K22" s="535"/>
      <c r="L22" s="535"/>
      <c r="M22" s="535">
        <f t="shared" si="6"/>
        <v>1582</v>
      </c>
      <c r="N22" s="537"/>
      <c r="O22" s="538">
        <v>1582</v>
      </c>
      <c r="P22" s="535"/>
      <c r="Q22" s="535"/>
      <c r="R22" s="535">
        <f t="shared" si="7"/>
        <v>0</v>
      </c>
      <c r="S22" s="535"/>
      <c r="T22" s="539"/>
      <c r="U22" s="442">
        <v>0</v>
      </c>
      <c r="V22" s="535"/>
      <c r="W22" s="304">
        <f t="shared" si="3"/>
        <v>96.463414634146346</v>
      </c>
      <c r="X22" s="304"/>
      <c r="Y22" s="304">
        <f t="shared" si="4"/>
        <v>96.463414634146346</v>
      </c>
      <c r="Z22" s="304"/>
      <c r="AA22" s="304"/>
      <c r="AB22" s="304"/>
      <c r="AC22" s="304"/>
      <c r="AD22" s="304"/>
      <c r="AE22" s="304"/>
    </row>
    <row r="23" spans="1:31" ht="23.25" customHeight="1">
      <c r="A23" s="534">
        <v>13</v>
      </c>
      <c r="B23" s="310" t="s">
        <v>263</v>
      </c>
      <c r="C23" s="535">
        <f t="shared" si="5"/>
        <v>652</v>
      </c>
      <c r="D23" s="535"/>
      <c r="E23" s="536">
        <v>652</v>
      </c>
      <c r="F23" s="535"/>
      <c r="G23" s="535"/>
      <c r="H23" s="535"/>
      <c r="I23" s="535">
        <v>0</v>
      </c>
      <c r="J23" s="535"/>
      <c r="K23" s="535"/>
      <c r="L23" s="535"/>
      <c r="M23" s="535">
        <f t="shared" si="6"/>
        <v>652</v>
      </c>
      <c r="N23" s="537"/>
      <c r="O23" s="538">
        <v>652</v>
      </c>
      <c r="P23" s="535"/>
      <c r="Q23" s="535"/>
      <c r="R23" s="535">
        <f t="shared" si="7"/>
        <v>0</v>
      </c>
      <c r="S23" s="535"/>
      <c r="T23" s="539"/>
      <c r="U23" s="541">
        <v>0</v>
      </c>
      <c r="V23" s="535"/>
      <c r="W23" s="304">
        <f t="shared" si="3"/>
        <v>100</v>
      </c>
      <c r="X23" s="304"/>
      <c r="Y23" s="304">
        <f t="shared" si="4"/>
        <v>100</v>
      </c>
      <c r="Z23" s="304"/>
      <c r="AA23" s="304"/>
      <c r="AB23" s="304"/>
      <c r="AC23" s="304"/>
      <c r="AD23" s="304"/>
      <c r="AE23" s="304"/>
    </row>
    <row r="24" spans="1:31" ht="23.25" customHeight="1">
      <c r="A24" s="534">
        <v>14</v>
      </c>
      <c r="B24" s="310" t="s">
        <v>264</v>
      </c>
      <c r="C24" s="535">
        <f t="shared" si="5"/>
        <v>577</v>
      </c>
      <c r="D24" s="535"/>
      <c r="E24" s="536">
        <v>577</v>
      </c>
      <c r="F24" s="535"/>
      <c r="G24" s="535"/>
      <c r="H24" s="535"/>
      <c r="I24" s="535">
        <v>0</v>
      </c>
      <c r="J24" s="535"/>
      <c r="K24" s="535"/>
      <c r="L24" s="535"/>
      <c r="M24" s="535">
        <f t="shared" si="6"/>
        <v>575</v>
      </c>
      <c r="N24" s="537"/>
      <c r="O24" s="538">
        <v>575</v>
      </c>
      <c r="P24" s="535"/>
      <c r="Q24" s="535"/>
      <c r="R24" s="535">
        <f t="shared" si="7"/>
        <v>0</v>
      </c>
      <c r="S24" s="535"/>
      <c r="T24" s="539"/>
      <c r="U24" s="541">
        <v>0</v>
      </c>
      <c r="V24" s="535"/>
      <c r="W24" s="304">
        <f t="shared" si="3"/>
        <v>99.653379549393421</v>
      </c>
      <c r="X24" s="304"/>
      <c r="Y24" s="304">
        <f t="shared" si="4"/>
        <v>99.653379549393421</v>
      </c>
      <c r="Z24" s="304"/>
      <c r="AA24" s="304"/>
      <c r="AB24" s="304"/>
      <c r="AC24" s="304"/>
      <c r="AD24" s="304"/>
      <c r="AE24" s="304"/>
    </row>
    <row r="25" spans="1:31" ht="23.25" customHeight="1">
      <c r="A25" s="534">
        <v>15</v>
      </c>
      <c r="B25" s="310" t="s">
        <v>265</v>
      </c>
      <c r="C25" s="535">
        <f t="shared" si="5"/>
        <v>131</v>
      </c>
      <c r="D25" s="535"/>
      <c r="E25" s="536">
        <v>131</v>
      </c>
      <c r="F25" s="535"/>
      <c r="G25" s="535"/>
      <c r="H25" s="535"/>
      <c r="I25" s="535">
        <v>0</v>
      </c>
      <c r="J25" s="535"/>
      <c r="K25" s="535"/>
      <c r="L25" s="535"/>
      <c r="M25" s="535">
        <f t="shared" si="6"/>
        <v>131</v>
      </c>
      <c r="N25" s="537"/>
      <c r="O25" s="538">
        <v>131</v>
      </c>
      <c r="P25" s="535"/>
      <c r="Q25" s="535"/>
      <c r="R25" s="535">
        <f t="shared" si="7"/>
        <v>0</v>
      </c>
      <c r="S25" s="535"/>
      <c r="T25" s="539"/>
      <c r="U25" s="541">
        <v>0</v>
      </c>
      <c r="V25" s="535"/>
      <c r="W25" s="304">
        <f t="shared" si="3"/>
        <v>100</v>
      </c>
      <c r="X25" s="304"/>
      <c r="Y25" s="304">
        <f t="shared" si="4"/>
        <v>100</v>
      </c>
      <c r="Z25" s="304"/>
      <c r="AA25" s="304"/>
      <c r="AB25" s="304"/>
      <c r="AC25" s="304"/>
      <c r="AD25" s="304"/>
      <c r="AE25" s="304"/>
    </row>
    <row r="26" spans="1:31" ht="32.25" customHeight="1">
      <c r="A26" s="534">
        <v>16</v>
      </c>
      <c r="B26" s="310" t="s">
        <v>266</v>
      </c>
      <c r="C26" s="535">
        <f t="shared" si="5"/>
        <v>274</v>
      </c>
      <c r="D26" s="535"/>
      <c r="E26" s="536">
        <v>274</v>
      </c>
      <c r="F26" s="535"/>
      <c r="G26" s="535"/>
      <c r="H26" s="535"/>
      <c r="I26" s="535">
        <v>0</v>
      </c>
      <c r="J26" s="535"/>
      <c r="K26" s="535"/>
      <c r="L26" s="535"/>
      <c r="M26" s="535">
        <f t="shared" si="6"/>
        <v>271</v>
      </c>
      <c r="N26" s="537"/>
      <c r="O26" s="538">
        <v>271</v>
      </c>
      <c r="P26" s="535"/>
      <c r="Q26" s="535"/>
      <c r="R26" s="535">
        <f t="shared" si="7"/>
        <v>0</v>
      </c>
      <c r="S26" s="535"/>
      <c r="T26" s="539"/>
      <c r="U26" s="541">
        <v>0</v>
      </c>
      <c r="V26" s="535"/>
      <c r="W26" s="304">
        <f t="shared" si="3"/>
        <v>98.905109489051085</v>
      </c>
      <c r="X26" s="304"/>
      <c r="Y26" s="304">
        <f t="shared" si="4"/>
        <v>98.905109489051085</v>
      </c>
      <c r="Z26" s="304"/>
      <c r="AA26" s="304"/>
      <c r="AB26" s="304"/>
      <c r="AC26" s="304"/>
      <c r="AD26" s="304"/>
      <c r="AE26" s="304"/>
    </row>
    <row r="27" spans="1:31" ht="34.5" customHeight="1">
      <c r="A27" s="534">
        <v>17</v>
      </c>
      <c r="B27" s="310" t="s">
        <v>267</v>
      </c>
      <c r="C27" s="535">
        <f t="shared" si="5"/>
        <v>258</v>
      </c>
      <c r="D27" s="535"/>
      <c r="E27" s="536">
        <v>258</v>
      </c>
      <c r="F27" s="535"/>
      <c r="G27" s="535"/>
      <c r="H27" s="535"/>
      <c r="I27" s="535">
        <v>0</v>
      </c>
      <c r="J27" s="535"/>
      <c r="K27" s="535"/>
      <c r="L27" s="535"/>
      <c r="M27" s="535">
        <f t="shared" si="6"/>
        <v>192</v>
      </c>
      <c r="N27" s="537"/>
      <c r="O27" s="538">
        <v>192</v>
      </c>
      <c r="P27" s="535"/>
      <c r="Q27" s="535"/>
      <c r="R27" s="535">
        <f t="shared" si="7"/>
        <v>0</v>
      </c>
      <c r="S27" s="535"/>
      <c r="T27" s="539"/>
      <c r="U27" s="541">
        <v>0</v>
      </c>
      <c r="V27" s="535"/>
      <c r="W27" s="304">
        <f t="shared" si="3"/>
        <v>74.418604651162795</v>
      </c>
      <c r="X27" s="304"/>
      <c r="Y27" s="304">
        <f t="shared" si="4"/>
        <v>74.418604651162795</v>
      </c>
      <c r="Z27" s="304"/>
      <c r="AA27" s="304"/>
      <c r="AB27" s="304"/>
      <c r="AC27" s="304"/>
      <c r="AD27" s="304"/>
      <c r="AE27" s="304"/>
    </row>
    <row r="28" spans="1:31" ht="23.25" customHeight="1">
      <c r="A28" s="534">
        <v>18</v>
      </c>
      <c r="B28" s="310" t="s">
        <v>268</v>
      </c>
      <c r="C28" s="535">
        <f t="shared" si="5"/>
        <v>816</v>
      </c>
      <c r="D28" s="535"/>
      <c r="E28" s="536">
        <v>816</v>
      </c>
      <c r="F28" s="535"/>
      <c r="G28" s="535"/>
      <c r="H28" s="535"/>
      <c r="I28" s="535">
        <v>0</v>
      </c>
      <c r="J28" s="535"/>
      <c r="K28" s="535"/>
      <c r="L28" s="535"/>
      <c r="M28" s="535">
        <f t="shared" si="6"/>
        <v>728</v>
      </c>
      <c r="N28" s="537"/>
      <c r="O28" s="538">
        <v>728</v>
      </c>
      <c r="P28" s="535"/>
      <c r="Q28" s="535"/>
      <c r="R28" s="535">
        <f t="shared" si="7"/>
        <v>0</v>
      </c>
      <c r="S28" s="535"/>
      <c r="T28" s="539"/>
      <c r="U28" s="541">
        <v>0</v>
      </c>
      <c r="V28" s="535"/>
      <c r="W28" s="304">
        <f t="shared" si="3"/>
        <v>89.215686274509807</v>
      </c>
      <c r="X28" s="304"/>
      <c r="Y28" s="304">
        <f t="shared" si="4"/>
        <v>89.215686274509807</v>
      </c>
      <c r="Z28" s="304"/>
      <c r="AA28" s="304"/>
      <c r="AB28" s="304"/>
      <c r="AC28" s="304"/>
      <c r="AD28" s="304"/>
      <c r="AE28" s="304"/>
    </row>
    <row r="29" spans="1:31" ht="23.25" customHeight="1">
      <c r="A29" s="534">
        <v>19</v>
      </c>
      <c r="B29" s="310" t="s">
        <v>269</v>
      </c>
      <c r="C29" s="535">
        <f t="shared" si="5"/>
        <v>367</v>
      </c>
      <c r="D29" s="535"/>
      <c r="E29" s="536">
        <v>367</v>
      </c>
      <c r="F29" s="535"/>
      <c r="G29" s="535"/>
      <c r="H29" s="535"/>
      <c r="I29" s="535">
        <v>0</v>
      </c>
      <c r="J29" s="535"/>
      <c r="K29" s="535"/>
      <c r="L29" s="535"/>
      <c r="M29" s="535">
        <f t="shared" si="6"/>
        <v>367</v>
      </c>
      <c r="N29" s="537"/>
      <c r="O29" s="538">
        <v>367</v>
      </c>
      <c r="P29" s="535"/>
      <c r="Q29" s="535"/>
      <c r="R29" s="535">
        <f t="shared" si="7"/>
        <v>0</v>
      </c>
      <c r="S29" s="535"/>
      <c r="T29" s="539"/>
      <c r="U29" s="541">
        <v>0</v>
      </c>
      <c r="V29" s="535"/>
      <c r="W29" s="304">
        <f t="shared" si="3"/>
        <v>100</v>
      </c>
      <c r="X29" s="304"/>
      <c r="Y29" s="304">
        <f t="shared" si="4"/>
        <v>100</v>
      </c>
      <c r="Z29" s="304"/>
      <c r="AA29" s="304"/>
      <c r="AB29" s="304"/>
      <c r="AC29" s="304"/>
      <c r="AD29" s="304"/>
      <c r="AE29" s="304"/>
    </row>
    <row r="30" spans="1:31" ht="23.25" customHeight="1">
      <c r="A30" s="534">
        <v>20</v>
      </c>
      <c r="B30" s="310" t="s">
        <v>270</v>
      </c>
      <c r="C30" s="535">
        <f t="shared" si="5"/>
        <v>28</v>
      </c>
      <c r="D30" s="535"/>
      <c r="E30" s="536">
        <v>28</v>
      </c>
      <c r="F30" s="535"/>
      <c r="G30" s="535"/>
      <c r="H30" s="535"/>
      <c r="I30" s="535">
        <v>0</v>
      </c>
      <c r="J30" s="535"/>
      <c r="K30" s="535"/>
      <c r="L30" s="535"/>
      <c r="M30" s="535">
        <f t="shared" si="6"/>
        <v>28</v>
      </c>
      <c r="N30" s="537"/>
      <c r="O30" s="538">
        <v>28</v>
      </c>
      <c r="P30" s="535"/>
      <c r="Q30" s="535"/>
      <c r="R30" s="535">
        <f t="shared" si="7"/>
        <v>0</v>
      </c>
      <c r="S30" s="535"/>
      <c r="T30" s="539"/>
      <c r="U30" s="541">
        <v>0</v>
      </c>
      <c r="V30" s="535"/>
      <c r="W30" s="304">
        <f t="shared" si="3"/>
        <v>99.999999999999986</v>
      </c>
      <c r="X30" s="304"/>
      <c r="Y30" s="304">
        <f t="shared" si="4"/>
        <v>99.999999999999986</v>
      </c>
      <c r="Z30" s="304"/>
      <c r="AA30" s="304"/>
      <c r="AB30" s="304"/>
      <c r="AC30" s="304"/>
      <c r="AD30" s="304"/>
      <c r="AE30" s="304"/>
    </row>
    <row r="31" spans="1:31" ht="23.25" customHeight="1">
      <c r="A31" s="534">
        <v>21</v>
      </c>
      <c r="B31" s="310" t="s">
        <v>271</v>
      </c>
      <c r="C31" s="535">
        <f t="shared" si="5"/>
        <v>509</v>
      </c>
      <c r="D31" s="535"/>
      <c r="E31" s="536">
        <v>509</v>
      </c>
      <c r="F31" s="535"/>
      <c r="G31" s="535"/>
      <c r="H31" s="535"/>
      <c r="I31" s="535">
        <v>0</v>
      </c>
      <c r="J31" s="535"/>
      <c r="K31" s="535"/>
      <c r="L31" s="535"/>
      <c r="M31" s="535">
        <f t="shared" si="6"/>
        <v>454</v>
      </c>
      <c r="N31" s="537"/>
      <c r="O31" s="538">
        <v>454</v>
      </c>
      <c r="P31" s="535"/>
      <c r="Q31" s="535"/>
      <c r="R31" s="535">
        <f t="shared" si="7"/>
        <v>0</v>
      </c>
      <c r="S31" s="535"/>
      <c r="T31" s="539"/>
      <c r="U31" s="541">
        <v>0</v>
      </c>
      <c r="V31" s="535"/>
      <c r="W31" s="304">
        <f t="shared" si="3"/>
        <v>89.194499017681736</v>
      </c>
      <c r="X31" s="304"/>
      <c r="Y31" s="304">
        <f t="shared" si="4"/>
        <v>89.194499017681736</v>
      </c>
      <c r="Z31" s="304"/>
      <c r="AA31" s="304"/>
      <c r="AB31" s="304"/>
      <c r="AC31" s="304"/>
      <c r="AD31" s="304"/>
      <c r="AE31" s="304"/>
    </row>
    <row r="32" spans="1:31" ht="23.25" customHeight="1">
      <c r="A32" s="534">
        <v>22</v>
      </c>
      <c r="B32" s="310" t="s">
        <v>272</v>
      </c>
      <c r="C32" s="535">
        <f t="shared" si="5"/>
        <v>113</v>
      </c>
      <c r="D32" s="535"/>
      <c r="E32" s="536">
        <v>113</v>
      </c>
      <c r="F32" s="535"/>
      <c r="G32" s="535"/>
      <c r="H32" s="535"/>
      <c r="I32" s="535">
        <v>0</v>
      </c>
      <c r="J32" s="535"/>
      <c r="K32" s="535"/>
      <c r="L32" s="535"/>
      <c r="M32" s="535">
        <f t="shared" si="6"/>
        <v>108</v>
      </c>
      <c r="N32" s="537"/>
      <c r="O32" s="538">
        <v>108</v>
      </c>
      <c r="P32" s="535"/>
      <c r="Q32" s="535"/>
      <c r="R32" s="535">
        <f t="shared" si="7"/>
        <v>0</v>
      </c>
      <c r="S32" s="535"/>
      <c r="T32" s="539"/>
      <c r="U32" s="541">
        <v>0</v>
      </c>
      <c r="V32" s="535"/>
      <c r="W32" s="304">
        <f t="shared" si="3"/>
        <v>95.575221238938056</v>
      </c>
      <c r="X32" s="304"/>
      <c r="Y32" s="304">
        <f t="shared" si="4"/>
        <v>95.575221238938056</v>
      </c>
      <c r="Z32" s="304"/>
      <c r="AA32" s="304"/>
      <c r="AB32" s="304"/>
      <c r="AC32" s="304"/>
      <c r="AD32" s="304"/>
      <c r="AE32" s="304"/>
    </row>
    <row r="33" spans="1:31" ht="54.75" customHeight="1">
      <c r="A33" s="534">
        <v>23</v>
      </c>
      <c r="B33" s="310" t="s">
        <v>273</v>
      </c>
      <c r="C33" s="535">
        <f t="shared" si="5"/>
        <v>436</v>
      </c>
      <c r="D33" s="535"/>
      <c r="E33" s="536">
        <v>436</v>
      </c>
      <c r="F33" s="535"/>
      <c r="G33" s="535"/>
      <c r="H33" s="535"/>
      <c r="I33" s="535">
        <v>0</v>
      </c>
      <c r="J33" s="535"/>
      <c r="K33" s="535"/>
      <c r="L33" s="535"/>
      <c r="M33" s="535">
        <f t="shared" si="6"/>
        <v>436</v>
      </c>
      <c r="N33" s="537"/>
      <c r="O33" s="538">
        <v>436</v>
      </c>
      <c r="P33" s="535"/>
      <c r="Q33" s="535"/>
      <c r="R33" s="535">
        <f t="shared" si="7"/>
        <v>0</v>
      </c>
      <c r="S33" s="535"/>
      <c r="T33" s="539"/>
      <c r="U33" s="541">
        <v>0</v>
      </c>
      <c r="V33" s="535"/>
      <c r="W33" s="304">
        <f t="shared" si="3"/>
        <v>99.999999999999986</v>
      </c>
      <c r="X33" s="304"/>
      <c r="Y33" s="304">
        <f t="shared" si="4"/>
        <v>99.999999999999986</v>
      </c>
      <c r="Z33" s="304"/>
      <c r="AA33" s="304"/>
      <c r="AB33" s="304"/>
      <c r="AC33" s="304"/>
      <c r="AD33" s="304"/>
      <c r="AE33" s="304"/>
    </row>
    <row r="34" spans="1:31" ht="23.25" customHeight="1">
      <c r="A34" s="534">
        <v>24</v>
      </c>
      <c r="B34" s="310" t="s">
        <v>274</v>
      </c>
      <c r="C34" s="535">
        <f t="shared" si="5"/>
        <v>139</v>
      </c>
      <c r="D34" s="535"/>
      <c r="E34" s="536">
        <v>139</v>
      </c>
      <c r="F34" s="535"/>
      <c r="G34" s="535"/>
      <c r="H34" s="535"/>
      <c r="I34" s="535">
        <v>0</v>
      </c>
      <c r="J34" s="535"/>
      <c r="K34" s="535"/>
      <c r="L34" s="535"/>
      <c r="M34" s="535">
        <f t="shared" si="6"/>
        <v>136</v>
      </c>
      <c r="N34" s="537"/>
      <c r="O34" s="538">
        <v>136</v>
      </c>
      <c r="P34" s="535"/>
      <c r="Q34" s="535"/>
      <c r="R34" s="535">
        <f t="shared" si="7"/>
        <v>0</v>
      </c>
      <c r="S34" s="535"/>
      <c r="T34" s="539"/>
      <c r="U34" s="541">
        <v>0</v>
      </c>
      <c r="V34" s="535"/>
      <c r="W34" s="304">
        <f t="shared" si="3"/>
        <v>97.841726618705039</v>
      </c>
      <c r="X34" s="304"/>
      <c r="Y34" s="304">
        <f t="shared" si="4"/>
        <v>97.841726618705039</v>
      </c>
      <c r="Z34" s="304"/>
      <c r="AA34" s="304"/>
      <c r="AB34" s="304"/>
      <c r="AC34" s="304"/>
      <c r="AD34" s="304"/>
      <c r="AE34" s="304"/>
    </row>
    <row r="35" spans="1:31" ht="36.75" customHeight="1">
      <c r="A35" s="534">
        <v>25</v>
      </c>
      <c r="B35" s="310" t="s">
        <v>275</v>
      </c>
      <c r="C35" s="535">
        <f t="shared" si="5"/>
        <v>541</v>
      </c>
      <c r="D35" s="535"/>
      <c r="E35" s="536">
        <v>541</v>
      </c>
      <c r="F35" s="535"/>
      <c r="G35" s="535"/>
      <c r="H35" s="535"/>
      <c r="I35" s="535">
        <v>0</v>
      </c>
      <c r="J35" s="535"/>
      <c r="K35" s="535"/>
      <c r="L35" s="535"/>
      <c r="M35" s="535">
        <f t="shared" si="6"/>
        <v>537</v>
      </c>
      <c r="N35" s="537"/>
      <c r="O35" s="538">
        <v>537</v>
      </c>
      <c r="P35" s="535"/>
      <c r="Q35" s="535"/>
      <c r="R35" s="535">
        <f t="shared" si="7"/>
        <v>0</v>
      </c>
      <c r="S35" s="535"/>
      <c r="T35" s="539"/>
      <c r="U35" s="541">
        <v>0</v>
      </c>
      <c r="V35" s="535"/>
      <c r="W35" s="304">
        <f t="shared" si="3"/>
        <v>99.260628465804061</v>
      </c>
      <c r="X35" s="304"/>
      <c r="Y35" s="304">
        <f t="shared" si="4"/>
        <v>99.260628465804061</v>
      </c>
      <c r="Z35" s="304"/>
      <c r="AA35" s="304"/>
      <c r="AB35" s="304"/>
      <c r="AC35" s="304"/>
      <c r="AD35" s="304"/>
      <c r="AE35" s="304"/>
    </row>
    <row r="36" spans="1:31" ht="33.75" customHeight="1">
      <c r="A36" s="534">
        <v>26</v>
      </c>
      <c r="B36" s="310" t="s">
        <v>276</v>
      </c>
      <c r="C36" s="535">
        <f t="shared" si="5"/>
        <v>51</v>
      </c>
      <c r="D36" s="535"/>
      <c r="E36" s="536">
        <v>51</v>
      </c>
      <c r="F36" s="535"/>
      <c r="G36" s="535"/>
      <c r="H36" s="535"/>
      <c r="I36" s="535">
        <v>0</v>
      </c>
      <c r="J36" s="535"/>
      <c r="K36" s="535"/>
      <c r="L36" s="535"/>
      <c r="M36" s="535">
        <f t="shared" si="6"/>
        <v>50</v>
      </c>
      <c r="N36" s="537"/>
      <c r="O36" s="538">
        <v>50</v>
      </c>
      <c r="P36" s="535"/>
      <c r="Q36" s="535"/>
      <c r="R36" s="535">
        <f t="shared" si="7"/>
        <v>0</v>
      </c>
      <c r="S36" s="535"/>
      <c r="T36" s="539"/>
      <c r="U36" s="541">
        <v>0</v>
      </c>
      <c r="V36" s="535"/>
      <c r="W36" s="304">
        <f t="shared" si="3"/>
        <v>98.039215686274503</v>
      </c>
      <c r="X36" s="304"/>
      <c r="Y36" s="304">
        <f t="shared" si="4"/>
        <v>98.039215686274503</v>
      </c>
      <c r="Z36" s="304"/>
      <c r="AA36" s="304"/>
      <c r="AB36" s="304"/>
      <c r="AC36" s="304"/>
      <c r="AD36" s="304"/>
      <c r="AE36" s="304"/>
    </row>
    <row r="37" spans="1:31" ht="23.25" customHeight="1">
      <c r="A37" s="534">
        <v>27</v>
      </c>
      <c r="B37" s="310" t="s">
        <v>277</v>
      </c>
      <c r="C37" s="535">
        <f t="shared" si="5"/>
        <v>116</v>
      </c>
      <c r="D37" s="535"/>
      <c r="E37" s="536">
        <v>116</v>
      </c>
      <c r="F37" s="535"/>
      <c r="G37" s="535"/>
      <c r="H37" s="535"/>
      <c r="I37" s="535">
        <v>0</v>
      </c>
      <c r="J37" s="535"/>
      <c r="K37" s="535"/>
      <c r="L37" s="535"/>
      <c r="M37" s="535">
        <f t="shared" si="6"/>
        <v>116</v>
      </c>
      <c r="N37" s="537"/>
      <c r="O37" s="538">
        <v>116</v>
      </c>
      <c r="P37" s="535"/>
      <c r="Q37" s="535"/>
      <c r="R37" s="535">
        <f t="shared" si="7"/>
        <v>0</v>
      </c>
      <c r="S37" s="535"/>
      <c r="T37" s="539"/>
      <c r="U37" s="541">
        <v>0</v>
      </c>
      <c r="V37" s="535"/>
      <c r="W37" s="304">
        <f t="shared" si="3"/>
        <v>100</v>
      </c>
      <c r="X37" s="304"/>
      <c r="Y37" s="304">
        <f t="shared" si="4"/>
        <v>100</v>
      </c>
      <c r="Z37" s="304"/>
      <c r="AA37" s="304"/>
      <c r="AB37" s="304"/>
      <c r="AC37" s="304"/>
      <c r="AD37" s="304"/>
      <c r="AE37" s="304"/>
    </row>
    <row r="38" spans="1:31" ht="23.25" customHeight="1">
      <c r="A38" s="534">
        <v>28</v>
      </c>
      <c r="B38" s="310" t="s">
        <v>278</v>
      </c>
      <c r="C38" s="535">
        <f t="shared" si="5"/>
        <v>167</v>
      </c>
      <c r="D38" s="535"/>
      <c r="E38" s="536">
        <v>167</v>
      </c>
      <c r="F38" s="535"/>
      <c r="G38" s="535"/>
      <c r="H38" s="535"/>
      <c r="I38" s="535">
        <v>0</v>
      </c>
      <c r="J38" s="535"/>
      <c r="K38" s="535"/>
      <c r="L38" s="535"/>
      <c r="M38" s="535">
        <f t="shared" si="6"/>
        <v>167</v>
      </c>
      <c r="N38" s="537"/>
      <c r="O38" s="538">
        <v>167</v>
      </c>
      <c r="P38" s="535"/>
      <c r="Q38" s="535"/>
      <c r="R38" s="535">
        <f t="shared" si="7"/>
        <v>0</v>
      </c>
      <c r="S38" s="535"/>
      <c r="T38" s="539"/>
      <c r="U38" s="541">
        <v>0</v>
      </c>
      <c r="V38" s="535"/>
      <c r="W38" s="304">
        <f t="shared" si="3"/>
        <v>100</v>
      </c>
      <c r="X38" s="304"/>
      <c r="Y38" s="304">
        <f t="shared" si="4"/>
        <v>100</v>
      </c>
      <c r="Z38" s="304"/>
      <c r="AA38" s="304"/>
      <c r="AB38" s="304"/>
      <c r="AC38" s="304"/>
      <c r="AD38" s="304"/>
      <c r="AE38" s="304"/>
    </row>
    <row r="39" spans="1:31" ht="23.25" customHeight="1">
      <c r="A39" s="534">
        <v>29</v>
      </c>
      <c r="B39" s="310" t="s">
        <v>279</v>
      </c>
      <c r="C39" s="535">
        <f t="shared" si="5"/>
        <v>163</v>
      </c>
      <c r="D39" s="535"/>
      <c r="E39" s="536">
        <v>163</v>
      </c>
      <c r="F39" s="535"/>
      <c r="G39" s="535"/>
      <c r="H39" s="535"/>
      <c r="I39" s="535">
        <v>0</v>
      </c>
      <c r="J39" s="535"/>
      <c r="K39" s="535"/>
      <c r="L39" s="535"/>
      <c r="M39" s="535">
        <f t="shared" si="6"/>
        <v>162</v>
      </c>
      <c r="N39" s="537"/>
      <c r="O39" s="538">
        <v>162</v>
      </c>
      <c r="P39" s="535"/>
      <c r="Q39" s="535"/>
      <c r="R39" s="535">
        <f t="shared" si="7"/>
        <v>0</v>
      </c>
      <c r="S39" s="535"/>
      <c r="T39" s="539"/>
      <c r="U39" s="541">
        <v>0</v>
      </c>
      <c r="V39" s="535"/>
      <c r="W39" s="304">
        <f t="shared" si="3"/>
        <v>99.386503067484668</v>
      </c>
      <c r="X39" s="304"/>
      <c r="Y39" s="304">
        <f t="shared" si="4"/>
        <v>99.386503067484668</v>
      </c>
      <c r="Z39" s="304"/>
      <c r="AA39" s="304"/>
      <c r="AB39" s="304"/>
      <c r="AC39" s="304"/>
      <c r="AD39" s="304"/>
      <c r="AE39" s="304"/>
    </row>
    <row r="40" spans="1:31" ht="23.25" customHeight="1">
      <c r="A40" s="534">
        <v>30</v>
      </c>
      <c r="B40" s="310" t="s">
        <v>280</v>
      </c>
      <c r="C40" s="535">
        <f t="shared" si="5"/>
        <v>121</v>
      </c>
      <c r="D40" s="535"/>
      <c r="E40" s="536">
        <v>121</v>
      </c>
      <c r="F40" s="535"/>
      <c r="G40" s="535"/>
      <c r="H40" s="535"/>
      <c r="I40" s="535">
        <v>0</v>
      </c>
      <c r="J40" s="535"/>
      <c r="K40" s="535"/>
      <c r="L40" s="535"/>
      <c r="M40" s="535">
        <f t="shared" si="6"/>
        <v>121</v>
      </c>
      <c r="N40" s="537"/>
      <c r="O40" s="538">
        <v>121</v>
      </c>
      <c r="P40" s="535"/>
      <c r="Q40" s="535"/>
      <c r="R40" s="535">
        <f t="shared" si="7"/>
        <v>0</v>
      </c>
      <c r="S40" s="535"/>
      <c r="T40" s="539"/>
      <c r="U40" s="541">
        <v>0</v>
      </c>
      <c r="V40" s="535"/>
      <c r="W40" s="304">
        <f t="shared" si="3"/>
        <v>100</v>
      </c>
      <c r="X40" s="304"/>
      <c r="Y40" s="304">
        <f t="shared" si="4"/>
        <v>100</v>
      </c>
      <c r="Z40" s="304"/>
      <c r="AA40" s="304"/>
      <c r="AB40" s="304"/>
      <c r="AC40" s="304"/>
      <c r="AD40" s="304"/>
      <c r="AE40" s="304"/>
    </row>
    <row r="41" spans="1:31" ht="23.25" customHeight="1">
      <c r="A41" s="534">
        <v>31</v>
      </c>
      <c r="B41" s="310" t="s">
        <v>281</v>
      </c>
      <c r="C41" s="535">
        <f t="shared" si="5"/>
        <v>61</v>
      </c>
      <c r="D41" s="535"/>
      <c r="E41" s="536">
        <v>61</v>
      </c>
      <c r="F41" s="535"/>
      <c r="G41" s="535"/>
      <c r="H41" s="535"/>
      <c r="I41" s="535">
        <v>0</v>
      </c>
      <c r="J41" s="535"/>
      <c r="K41" s="535"/>
      <c r="L41" s="535"/>
      <c r="M41" s="535">
        <f t="shared" si="6"/>
        <v>0</v>
      </c>
      <c r="N41" s="537"/>
      <c r="O41" s="538"/>
      <c r="P41" s="535"/>
      <c r="Q41" s="535"/>
      <c r="R41" s="535">
        <f t="shared" si="7"/>
        <v>0</v>
      </c>
      <c r="S41" s="535"/>
      <c r="T41" s="539"/>
      <c r="U41" s="541">
        <v>0</v>
      </c>
      <c r="V41" s="535"/>
      <c r="W41" s="304">
        <f t="shared" si="3"/>
        <v>0</v>
      </c>
      <c r="X41" s="304"/>
      <c r="Y41" s="304">
        <f t="shared" si="4"/>
        <v>0</v>
      </c>
      <c r="Z41" s="304"/>
      <c r="AA41" s="304"/>
      <c r="AB41" s="304"/>
      <c r="AC41" s="304"/>
      <c r="AD41" s="304"/>
      <c r="AE41" s="304"/>
    </row>
    <row r="42" spans="1:31" ht="23.25" customHeight="1">
      <c r="A42" s="534">
        <v>32</v>
      </c>
      <c r="B42" s="310" t="s">
        <v>282</v>
      </c>
      <c r="C42" s="535">
        <f t="shared" si="5"/>
        <v>559</v>
      </c>
      <c r="D42" s="535"/>
      <c r="E42" s="536">
        <v>559</v>
      </c>
      <c r="F42" s="535"/>
      <c r="G42" s="535"/>
      <c r="H42" s="535"/>
      <c r="I42" s="535">
        <v>0</v>
      </c>
      <c r="J42" s="535"/>
      <c r="K42" s="535"/>
      <c r="L42" s="535"/>
      <c r="M42" s="535">
        <f t="shared" si="6"/>
        <v>431</v>
      </c>
      <c r="N42" s="537"/>
      <c r="O42" s="538">
        <v>431</v>
      </c>
      <c r="P42" s="535"/>
      <c r="Q42" s="535"/>
      <c r="R42" s="535">
        <f t="shared" si="7"/>
        <v>0</v>
      </c>
      <c r="S42" s="535"/>
      <c r="T42" s="539"/>
      <c r="U42" s="541"/>
      <c r="V42" s="535"/>
      <c r="W42" s="304">
        <f t="shared" si="3"/>
        <v>77.101967799642225</v>
      </c>
      <c r="X42" s="304"/>
      <c r="Y42" s="304">
        <f t="shared" si="4"/>
        <v>77.101967799642225</v>
      </c>
      <c r="Z42" s="304"/>
      <c r="AA42" s="304"/>
      <c r="AB42" s="304"/>
      <c r="AC42" s="304"/>
      <c r="AD42" s="304"/>
      <c r="AE42" s="304"/>
    </row>
    <row r="43" spans="1:31" ht="23.25" customHeight="1">
      <c r="A43" s="534">
        <v>33</v>
      </c>
      <c r="B43" s="310" t="s">
        <v>784</v>
      </c>
      <c r="C43" s="535">
        <f t="shared" si="5"/>
        <v>162</v>
      </c>
      <c r="D43" s="535">
        <v>162</v>
      </c>
      <c r="E43" s="536"/>
      <c r="F43" s="535"/>
      <c r="G43" s="535"/>
      <c r="H43" s="535"/>
      <c r="I43" s="535">
        <v>0</v>
      </c>
      <c r="J43" s="535"/>
      <c r="K43" s="535"/>
      <c r="L43" s="535"/>
      <c r="M43" s="535">
        <f t="shared" si="6"/>
        <v>162</v>
      </c>
      <c r="N43" s="537">
        <v>162</v>
      </c>
      <c r="O43" s="538"/>
      <c r="P43" s="535"/>
      <c r="Q43" s="535"/>
      <c r="R43" s="535">
        <f t="shared" si="7"/>
        <v>0</v>
      </c>
      <c r="S43" s="535"/>
      <c r="T43" s="539"/>
      <c r="U43" s="541">
        <v>0</v>
      </c>
      <c r="V43" s="535"/>
      <c r="W43" s="304">
        <f t="shared" si="3"/>
        <v>100</v>
      </c>
      <c r="X43" s="304"/>
      <c r="Y43" s="304"/>
      <c r="Z43" s="304"/>
      <c r="AA43" s="304"/>
      <c r="AB43" s="304"/>
      <c r="AC43" s="304"/>
      <c r="AD43" s="304"/>
      <c r="AE43" s="304"/>
    </row>
    <row r="44" spans="1:31" ht="23.25" customHeight="1">
      <c r="A44" s="534">
        <v>34</v>
      </c>
      <c r="B44" s="310" t="s">
        <v>283</v>
      </c>
      <c r="C44" s="535">
        <f t="shared" si="5"/>
        <v>263</v>
      </c>
      <c r="D44" s="535"/>
      <c r="E44" s="536">
        <v>263</v>
      </c>
      <c r="F44" s="535"/>
      <c r="G44" s="535"/>
      <c r="H44" s="535"/>
      <c r="I44" s="535"/>
      <c r="J44" s="535"/>
      <c r="K44" s="535"/>
      <c r="L44" s="535"/>
      <c r="M44" s="535">
        <f t="shared" si="6"/>
        <v>263</v>
      </c>
      <c r="N44" s="537"/>
      <c r="O44" s="538">
        <v>263</v>
      </c>
      <c r="P44" s="535"/>
      <c r="Q44" s="535"/>
      <c r="R44" s="535">
        <f t="shared" si="7"/>
        <v>0</v>
      </c>
      <c r="S44" s="535"/>
      <c r="T44" s="539"/>
      <c r="U44" s="541">
        <v>0</v>
      </c>
      <c r="V44" s="535"/>
      <c r="W44" s="304"/>
      <c r="X44" s="304"/>
      <c r="Y44" s="304"/>
      <c r="Z44" s="304"/>
      <c r="AA44" s="304"/>
      <c r="AB44" s="304"/>
      <c r="AC44" s="304"/>
      <c r="AD44" s="304"/>
      <c r="AE44" s="304"/>
    </row>
    <row r="45" spans="1:31" ht="23.25" customHeight="1">
      <c r="A45" s="534">
        <v>35</v>
      </c>
      <c r="B45" s="310" t="s">
        <v>284</v>
      </c>
      <c r="C45" s="535">
        <f t="shared" si="5"/>
        <v>927777</v>
      </c>
      <c r="D45" s="535">
        <v>376</v>
      </c>
      <c r="E45" s="536">
        <v>912432</v>
      </c>
      <c r="F45" s="535"/>
      <c r="G45" s="535"/>
      <c r="H45" s="535"/>
      <c r="I45" s="535">
        <v>14969</v>
      </c>
      <c r="J45" s="535">
        <v>7192</v>
      </c>
      <c r="K45" s="535">
        <v>7777</v>
      </c>
      <c r="L45" s="535"/>
      <c r="M45" s="535">
        <f t="shared" si="6"/>
        <v>864890</v>
      </c>
      <c r="N45" s="537">
        <v>35</v>
      </c>
      <c r="O45" s="538">
        <v>761031</v>
      </c>
      <c r="P45" s="535"/>
      <c r="Q45" s="535"/>
      <c r="R45" s="535">
        <f t="shared" si="7"/>
        <v>11139</v>
      </c>
      <c r="S45" s="535">
        <v>4649</v>
      </c>
      <c r="T45" s="539">
        <v>6490</v>
      </c>
      <c r="U45" s="541">
        <v>92685</v>
      </c>
      <c r="V45" s="535"/>
      <c r="W45" s="304">
        <f>M45/C45%</f>
        <v>93.221754796680671</v>
      </c>
      <c r="X45" s="304">
        <f>N45/D45%</f>
        <v>9.3085106382978733</v>
      </c>
      <c r="Y45" s="304">
        <f t="shared" si="4"/>
        <v>83.406873060129413</v>
      </c>
      <c r="Z45" s="304"/>
      <c r="AA45" s="304"/>
      <c r="AB45" s="304">
        <f t="shared" ref="AB45:AD46" si="8">R45/I45%</f>
        <v>74.413788496225536</v>
      </c>
      <c r="AC45" s="304">
        <f t="shared" si="8"/>
        <v>64.641268075639601</v>
      </c>
      <c r="AD45" s="304">
        <f t="shared" si="8"/>
        <v>83.451202263083459</v>
      </c>
      <c r="AE45" s="304"/>
    </row>
    <row r="46" spans="1:31" ht="23.25" customHeight="1">
      <c r="A46" s="534">
        <v>36</v>
      </c>
      <c r="B46" s="310" t="s">
        <v>286</v>
      </c>
      <c r="C46" s="535">
        <f t="shared" si="5"/>
        <v>165750</v>
      </c>
      <c r="D46" s="535">
        <v>872</v>
      </c>
      <c r="E46" s="536">
        <v>147087</v>
      </c>
      <c r="F46" s="535"/>
      <c r="G46" s="535"/>
      <c r="H46" s="535"/>
      <c r="I46" s="535">
        <v>17791</v>
      </c>
      <c r="J46" s="535">
        <v>17452</v>
      </c>
      <c r="K46" s="535">
        <v>339</v>
      </c>
      <c r="L46" s="535"/>
      <c r="M46" s="535">
        <f t="shared" si="6"/>
        <v>153470</v>
      </c>
      <c r="N46" s="537">
        <v>1832</v>
      </c>
      <c r="O46" s="538">
        <v>128806</v>
      </c>
      <c r="P46" s="535"/>
      <c r="Q46" s="535"/>
      <c r="R46" s="535">
        <f t="shared" si="7"/>
        <v>15043</v>
      </c>
      <c r="S46" s="535">
        <v>14234</v>
      </c>
      <c r="T46" s="539">
        <v>809</v>
      </c>
      <c r="U46" s="541">
        <v>7789</v>
      </c>
      <c r="V46" s="535"/>
      <c r="W46" s="304">
        <f>M46/C46%</f>
        <v>92.59125188536953</v>
      </c>
      <c r="X46" s="304">
        <f>N46/D46%</f>
        <v>210.09174311926603</v>
      </c>
      <c r="Y46" s="304">
        <f t="shared" si="4"/>
        <v>87.571301338663517</v>
      </c>
      <c r="Z46" s="304"/>
      <c r="AA46" s="304"/>
      <c r="AB46" s="304">
        <f t="shared" si="8"/>
        <v>84.553987971446233</v>
      </c>
      <c r="AC46" s="304">
        <f t="shared" si="8"/>
        <v>81.560852624341038</v>
      </c>
      <c r="AD46" s="304">
        <f t="shared" si="8"/>
        <v>238.64306784660766</v>
      </c>
      <c r="AE46" s="304"/>
    </row>
    <row r="47" spans="1:31" ht="23.25" customHeight="1">
      <c r="A47" s="534">
        <v>37</v>
      </c>
      <c r="B47" s="310" t="s">
        <v>287</v>
      </c>
      <c r="C47" s="535">
        <f t="shared" si="5"/>
        <v>38484</v>
      </c>
      <c r="D47" s="535"/>
      <c r="E47" s="536">
        <v>38484</v>
      </c>
      <c r="F47" s="535"/>
      <c r="G47" s="535"/>
      <c r="H47" s="535"/>
      <c r="I47" s="535">
        <v>0</v>
      </c>
      <c r="J47" s="535"/>
      <c r="K47" s="535"/>
      <c r="L47" s="535"/>
      <c r="M47" s="535">
        <f t="shared" si="6"/>
        <v>36392</v>
      </c>
      <c r="N47" s="537">
        <v>1100</v>
      </c>
      <c r="O47" s="538">
        <v>33195</v>
      </c>
      <c r="P47" s="535"/>
      <c r="Q47" s="535"/>
      <c r="R47" s="535">
        <f t="shared" si="7"/>
        <v>0</v>
      </c>
      <c r="S47" s="535"/>
      <c r="T47" s="539"/>
      <c r="U47" s="541">
        <v>2097</v>
      </c>
      <c r="V47" s="535"/>
      <c r="W47" s="304">
        <f t="shared" ref="W47:W62" si="9">M47/C47%</f>
        <v>94.563974638810947</v>
      </c>
      <c r="X47" s="304"/>
      <c r="Y47" s="304">
        <f t="shared" si="4"/>
        <v>86.256626130339882</v>
      </c>
      <c r="Z47" s="304"/>
      <c r="AA47" s="304"/>
      <c r="AB47" s="304"/>
      <c r="AC47" s="304"/>
      <c r="AD47" s="304"/>
      <c r="AE47" s="304"/>
    </row>
    <row r="48" spans="1:31" ht="41.25" customHeight="1">
      <c r="A48" s="534">
        <v>38</v>
      </c>
      <c r="B48" s="311" t="s">
        <v>288</v>
      </c>
      <c r="C48" s="535">
        <f t="shared" si="5"/>
        <v>24888</v>
      </c>
      <c r="D48" s="535"/>
      <c r="E48" s="536">
        <v>24888</v>
      </c>
      <c r="F48" s="535"/>
      <c r="G48" s="535"/>
      <c r="H48" s="535"/>
      <c r="I48" s="535">
        <v>0</v>
      </c>
      <c r="J48" s="535"/>
      <c r="K48" s="535"/>
      <c r="L48" s="535"/>
      <c r="M48" s="535">
        <f t="shared" si="6"/>
        <v>23448</v>
      </c>
      <c r="N48" s="537"/>
      <c r="O48" s="538">
        <v>21267</v>
      </c>
      <c r="P48" s="535"/>
      <c r="Q48" s="535"/>
      <c r="R48" s="535">
        <f t="shared" si="7"/>
        <v>0</v>
      </c>
      <c r="S48" s="535"/>
      <c r="T48" s="539"/>
      <c r="U48" s="541">
        <v>2181</v>
      </c>
      <c r="V48" s="535"/>
      <c r="W48" s="304">
        <f t="shared" si="9"/>
        <v>94.214079074252652</v>
      </c>
      <c r="X48" s="304"/>
      <c r="Y48" s="304">
        <f t="shared" si="4"/>
        <v>85.450819672131146</v>
      </c>
      <c r="Z48" s="304"/>
      <c r="AA48" s="304"/>
      <c r="AB48" s="304"/>
      <c r="AC48" s="304"/>
      <c r="AD48" s="304"/>
      <c r="AE48" s="304"/>
    </row>
    <row r="49" spans="1:31" ht="23.25" customHeight="1">
      <c r="A49" s="534">
        <v>39</v>
      </c>
      <c r="B49" s="311" t="s">
        <v>289</v>
      </c>
      <c r="C49" s="535">
        <f t="shared" si="5"/>
        <v>178388</v>
      </c>
      <c r="D49" s="535">
        <v>123472</v>
      </c>
      <c r="E49" s="536">
        <v>42514</v>
      </c>
      <c r="F49" s="535"/>
      <c r="G49" s="535"/>
      <c r="H49" s="535"/>
      <c r="I49" s="535">
        <v>12402</v>
      </c>
      <c r="J49" s="535">
        <v>11602</v>
      </c>
      <c r="K49" s="535">
        <v>800</v>
      </c>
      <c r="L49" s="535"/>
      <c r="M49" s="535">
        <f t="shared" si="6"/>
        <v>191903</v>
      </c>
      <c r="N49" s="537">
        <v>141457</v>
      </c>
      <c r="O49" s="538">
        <v>39539</v>
      </c>
      <c r="P49" s="535"/>
      <c r="Q49" s="535"/>
      <c r="R49" s="535">
        <f t="shared" si="7"/>
        <v>8112</v>
      </c>
      <c r="S49" s="535">
        <v>7312</v>
      </c>
      <c r="T49" s="539">
        <v>800</v>
      </c>
      <c r="U49" s="541">
        <v>2795</v>
      </c>
      <c r="V49" s="535"/>
      <c r="W49" s="304">
        <f t="shared" si="9"/>
        <v>107.57618225441172</v>
      </c>
      <c r="X49" s="304">
        <f>N49/D49%</f>
        <v>114.56605546196708</v>
      </c>
      <c r="Y49" s="304">
        <f t="shared" si="4"/>
        <v>93.002305123018303</v>
      </c>
      <c r="Z49" s="304"/>
      <c r="AA49" s="304"/>
      <c r="AB49" s="304">
        <f t="shared" ref="AB49:AB54" si="10">R49/I49%</f>
        <v>65.408805031446548</v>
      </c>
      <c r="AC49" s="304"/>
      <c r="AD49" s="304">
        <f t="shared" ref="AD49:AD54" si="11">T49/K49%</f>
        <v>100</v>
      </c>
      <c r="AE49" s="304"/>
    </row>
    <row r="50" spans="1:31" ht="23.25" customHeight="1">
      <c r="A50" s="534">
        <v>40</v>
      </c>
      <c r="B50" s="311" t="s">
        <v>290</v>
      </c>
      <c r="C50" s="535">
        <f t="shared" si="5"/>
        <v>11961</v>
      </c>
      <c r="D50" s="535"/>
      <c r="E50" s="536">
        <v>11851</v>
      </c>
      <c r="F50" s="535"/>
      <c r="G50" s="535"/>
      <c r="H50" s="535"/>
      <c r="I50" s="535">
        <v>110</v>
      </c>
      <c r="J50" s="535"/>
      <c r="K50" s="535">
        <v>110</v>
      </c>
      <c r="L50" s="535"/>
      <c r="M50" s="535">
        <f t="shared" si="6"/>
        <v>11881</v>
      </c>
      <c r="N50" s="537"/>
      <c r="O50" s="538">
        <v>11771</v>
      </c>
      <c r="P50" s="535"/>
      <c r="Q50" s="535"/>
      <c r="R50" s="535">
        <f t="shared" si="7"/>
        <v>93</v>
      </c>
      <c r="S50" s="535"/>
      <c r="T50" s="539">
        <v>93</v>
      </c>
      <c r="U50" s="541">
        <v>17</v>
      </c>
      <c r="V50" s="535"/>
      <c r="W50" s="304">
        <f t="shared" si="9"/>
        <v>99.331159602039961</v>
      </c>
      <c r="X50" s="304"/>
      <c r="Y50" s="304">
        <f t="shared" si="4"/>
        <v>99.324951480887691</v>
      </c>
      <c r="Z50" s="304"/>
      <c r="AA50" s="304"/>
      <c r="AB50" s="304">
        <f t="shared" si="10"/>
        <v>84.545454545454533</v>
      </c>
      <c r="AC50" s="304"/>
      <c r="AD50" s="304">
        <f t="shared" si="11"/>
        <v>84.545454545454533</v>
      </c>
      <c r="AE50" s="304"/>
    </row>
    <row r="51" spans="1:31" ht="23.25" customHeight="1">
      <c r="A51" s="534">
        <v>41</v>
      </c>
      <c r="B51" s="310" t="s">
        <v>292</v>
      </c>
      <c r="C51" s="535">
        <f t="shared" si="5"/>
        <v>10224</v>
      </c>
      <c r="D51" s="535"/>
      <c r="E51" s="536">
        <v>10224</v>
      </c>
      <c r="F51" s="535"/>
      <c r="G51" s="535"/>
      <c r="H51" s="535"/>
      <c r="I51" s="535">
        <v>0</v>
      </c>
      <c r="J51" s="535"/>
      <c r="K51" s="535"/>
      <c r="L51" s="535"/>
      <c r="M51" s="535">
        <f t="shared" si="6"/>
        <v>10224</v>
      </c>
      <c r="N51" s="537"/>
      <c r="O51" s="538">
        <v>10224</v>
      </c>
      <c r="P51" s="535"/>
      <c r="Q51" s="535"/>
      <c r="R51" s="535">
        <f t="shared" si="7"/>
        <v>0</v>
      </c>
      <c r="S51" s="535"/>
      <c r="T51" s="539"/>
      <c r="U51" s="541"/>
      <c r="V51" s="535"/>
      <c r="W51" s="304">
        <f t="shared" si="9"/>
        <v>100</v>
      </c>
      <c r="X51" s="304"/>
      <c r="Y51" s="304">
        <f t="shared" si="4"/>
        <v>100</v>
      </c>
      <c r="Z51" s="304"/>
      <c r="AA51" s="304"/>
      <c r="AB51" s="304"/>
      <c r="AC51" s="304"/>
      <c r="AD51" s="304"/>
      <c r="AE51" s="304"/>
    </row>
    <row r="52" spans="1:31" ht="33" customHeight="1">
      <c r="A52" s="534">
        <v>42</v>
      </c>
      <c r="B52" s="310" t="s">
        <v>293</v>
      </c>
      <c r="C52" s="535">
        <f t="shared" si="5"/>
        <v>215755</v>
      </c>
      <c r="D52" s="535">
        <v>115000</v>
      </c>
      <c r="E52" s="536">
        <v>86922</v>
      </c>
      <c r="F52" s="535"/>
      <c r="G52" s="535"/>
      <c r="H52" s="535"/>
      <c r="I52" s="535">
        <v>13833</v>
      </c>
      <c r="J52" s="535"/>
      <c r="K52" s="535">
        <v>13833</v>
      </c>
      <c r="L52" s="535"/>
      <c r="M52" s="535">
        <f t="shared" si="6"/>
        <v>210248</v>
      </c>
      <c r="N52" s="537">
        <v>115000</v>
      </c>
      <c r="O52" s="538">
        <v>77680</v>
      </c>
      <c r="P52" s="535"/>
      <c r="Q52" s="535"/>
      <c r="R52" s="535">
        <f t="shared" si="7"/>
        <v>11678</v>
      </c>
      <c r="S52" s="535"/>
      <c r="T52" s="539">
        <v>11678</v>
      </c>
      <c r="U52" s="541">
        <v>5890</v>
      </c>
      <c r="V52" s="535"/>
      <c r="W52" s="304">
        <f t="shared" si="9"/>
        <v>97.447567843155426</v>
      </c>
      <c r="X52" s="304"/>
      <c r="Y52" s="304">
        <f t="shared" si="4"/>
        <v>89.367478889118971</v>
      </c>
      <c r="Z52" s="304"/>
      <c r="AA52" s="304"/>
      <c r="AB52" s="304">
        <f t="shared" si="10"/>
        <v>84.421311356900162</v>
      </c>
      <c r="AC52" s="304"/>
      <c r="AD52" s="304">
        <f t="shared" si="11"/>
        <v>84.421311356900162</v>
      </c>
      <c r="AE52" s="304"/>
    </row>
    <row r="53" spans="1:31" ht="23.25" customHeight="1">
      <c r="A53" s="534">
        <v>43</v>
      </c>
      <c r="B53" s="310" t="s">
        <v>295</v>
      </c>
      <c r="C53" s="535">
        <f t="shared" si="5"/>
        <v>13668</v>
      </c>
      <c r="D53" s="535"/>
      <c r="E53" s="536">
        <v>13636</v>
      </c>
      <c r="F53" s="535"/>
      <c r="G53" s="535"/>
      <c r="H53" s="535"/>
      <c r="I53" s="535">
        <v>32</v>
      </c>
      <c r="J53" s="535"/>
      <c r="K53" s="535">
        <v>32</v>
      </c>
      <c r="L53" s="535"/>
      <c r="M53" s="535">
        <f t="shared" si="6"/>
        <v>12938</v>
      </c>
      <c r="N53" s="537"/>
      <c r="O53" s="538">
        <v>11891</v>
      </c>
      <c r="P53" s="535"/>
      <c r="Q53" s="535"/>
      <c r="R53" s="535">
        <f t="shared" si="7"/>
        <v>332</v>
      </c>
      <c r="S53" s="535"/>
      <c r="T53" s="542">
        <v>332</v>
      </c>
      <c r="U53" s="540">
        <v>715</v>
      </c>
      <c r="V53" s="535"/>
      <c r="W53" s="304">
        <f t="shared" si="9"/>
        <v>94.659057652911912</v>
      </c>
      <c r="X53" s="304"/>
      <c r="Y53" s="304">
        <f t="shared" si="4"/>
        <v>87.202992079788785</v>
      </c>
      <c r="Z53" s="304"/>
      <c r="AA53" s="304"/>
      <c r="AB53" s="304">
        <f t="shared" si="10"/>
        <v>1037.5</v>
      </c>
      <c r="AC53" s="304"/>
      <c r="AD53" s="304">
        <f t="shared" si="11"/>
        <v>1037.5</v>
      </c>
      <c r="AE53" s="304"/>
    </row>
    <row r="54" spans="1:31" ht="23.25" customHeight="1">
      <c r="A54" s="534">
        <v>44</v>
      </c>
      <c r="B54" s="310" t="s">
        <v>296</v>
      </c>
      <c r="C54" s="535">
        <f t="shared" si="5"/>
        <v>41979</v>
      </c>
      <c r="D54" s="535">
        <v>15764</v>
      </c>
      <c r="E54" s="536">
        <v>26164</v>
      </c>
      <c r="F54" s="535"/>
      <c r="G54" s="535"/>
      <c r="H54" s="535"/>
      <c r="I54" s="535">
        <v>51</v>
      </c>
      <c r="J54" s="535"/>
      <c r="K54" s="535">
        <v>51</v>
      </c>
      <c r="L54" s="535"/>
      <c r="M54" s="535">
        <f t="shared" si="6"/>
        <v>34270</v>
      </c>
      <c r="N54" s="537">
        <v>9623</v>
      </c>
      <c r="O54" s="538">
        <v>21766</v>
      </c>
      <c r="P54" s="535"/>
      <c r="Q54" s="535"/>
      <c r="R54" s="535">
        <f t="shared" si="7"/>
        <v>14</v>
      </c>
      <c r="S54" s="535"/>
      <c r="T54" s="539">
        <v>14</v>
      </c>
      <c r="U54" s="541">
        <v>2867</v>
      </c>
      <c r="V54" s="535"/>
      <c r="W54" s="304">
        <f t="shared" si="9"/>
        <v>81.636056123299738</v>
      </c>
      <c r="X54" s="304"/>
      <c r="Y54" s="304">
        <f t="shared" si="4"/>
        <v>83.190643632472103</v>
      </c>
      <c r="Z54" s="304"/>
      <c r="AA54" s="304"/>
      <c r="AB54" s="304">
        <f t="shared" si="10"/>
        <v>27.450980392156861</v>
      </c>
      <c r="AC54" s="304"/>
      <c r="AD54" s="304">
        <f t="shared" si="11"/>
        <v>27.450980392156861</v>
      </c>
      <c r="AE54" s="304"/>
    </row>
    <row r="55" spans="1:31" ht="23.25" customHeight="1">
      <c r="A55" s="534">
        <v>45</v>
      </c>
      <c r="B55" s="310" t="s">
        <v>297</v>
      </c>
      <c r="C55" s="535">
        <f t="shared" si="5"/>
        <v>16332</v>
      </c>
      <c r="D55" s="535">
        <v>200</v>
      </c>
      <c r="E55" s="536">
        <v>16132</v>
      </c>
      <c r="F55" s="535"/>
      <c r="G55" s="535"/>
      <c r="H55" s="535"/>
      <c r="I55" s="535">
        <v>0</v>
      </c>
      <c r="J55" s="535"/>
      <c r="K55" s="535"/>
      <c r="L55" s="535"/>
      <c r="M55" s="535">
        <f t="shared" si="6"/>
        <v>16671</v>
      </c>
      <c r="N55" s="537">
        <v>643</v>
      </c>
      <c r="O55" s="538">
        <v>15956</v>
      </c>
      <c r="P55" s="535"/>
      <c r="Q55" s="535"/>
      <c r="R55" s="535">
        <f t="shared" si="7"/>
        <v>0</v>
      </c>
      <c r="S55" s="535"/>
      <c r="T55" s="539"/>
      <c r="U55" s="543">
        <v>72</v>
      </c>
      <c r="V55" s="535"/>
      <c r="W55" s="304">
        <f t="shared" si="9"/>
        <v>102.07567964731815</v>
      </c>
      <c r="X55" s="304"/>
      <c r="Y55" s="304">
        <f t="shared" si="4"/>
        <v>98.909000743863132</v>
      </c>
      <c r="Z55" s="304"/>
      <c r="AA55" s="304"/>
      <c r="AB55" s="304"/>
      <c r="AC55" s="304"/>
      <c r="AD55" s="304"/>
      <c r="AE55" s="304"/>
    </row>
    <row r="56" spans="1:31" ht="23.25" customHeight="1">
      <c r="A56" s="534">
        <v>46</v>
      </c>
      <c r="B56" s="310" t="s">
        <v>298</v>
      </c>
      <c r="C56" s="535">
        <f t="shared" si="5"/>
        <v>162451</v>
      </c>
      <c r="D56" s="535"/>
      <c r="E56" s="536">
        <v>162419</v>
      </c>
      <c r="F56" s="535"/>
      <c r="G56" s="535"/>
      <c r="H56" s="535"/>
      <c r="I56" s="535">
        <v>32</v>
      </c>
      <c r="J56" s="535"/>
      <c r="K56" s="535">
        <v>32</v>
      </c>
      <c r="L56" s="535"/>
      <c r="M56" s="535">
        <f t="shared" si="6"/>
        <v>161591</v>
      </c>
      <c r="N56" s="537"/>
      <c r="O56" s="538">
        <v>144809</v>
      </c>
      <c r="P56" s="535"/>
      <c r="Q56" s="535"/>
      <c r="R56" s="535">
        <f t="shared" si="7"/>
        <v>32</v>
      </c>
      <c r="S56" s="535"/>
      <c r="T56" s="542">
        <v>32</v>
      </c>
      <c r="U56" s="540">
        <v>16750</v>
      </c>
      <c r="V56" s="535"/>
      <c r="W56" s="304">
        <f t="shared" si="9"/>
        <v>99.47060959920222</v>
      </c>
      <c r="X56" s="304"/>
      <c r="Y56" s="304">
        <f t="shared" si="4"/>
        <v>89.157672439800763</v>
      </c>
      <c r="Z56" s="304"/>
      <c r="AA56" s="304"/>
      <c r="AB56" s="304">
        <f>R56/I56%</f>
        <v>100</v>
      </c>
      <c r="AC56" s="304"/>
      <c r="AD56" s="304">
        <f>T56/K56%</f>
        <v>100</v>
      </c>
      <c r="AE56" s="304"/>
    </row>
    <row r="57" spans="1:31" ht="23.25" customHeight="1">
      <c r="A57" s="534">
        <v>47</v>
      </c>
      <c r="B57" s="310" t="s">
        <v>300</v>
      </c>
      <c r="C57" s="535">
        <f t="shared" si="5"/>
        <v>48488</v>
      </c>
      <c r="D57" s="535">
        <v>206</v>
      </c>
      <c r="E57" s="536">
        <v>40885</v>
      </c>
      <c r="F57" s="535"/>
      <c r="G57" s="535"/>
      <c r="H57" s="535"/>
      <c r="I57" s="535">
        <v>7397</v>
      </c>
      <c r="J57" s="535">
        <v>6877</v>
      </c>
      <c r="K57" s="535">
        <v>520</v>
      </c>
      <c r="L57" s="535"/>
      <c r="M57" s="535">
        <f t="shared" si="6"/>
        <v>49267</v>
      </c>
      <c r="N57" s="537"/>
      <c r="O57" s="538">
        <v>39846</v>
      </c>
      <c r="P57" s="535"/>
      <c r="Q57" s="535"/>
      <c r="R57" s="535">
        <f t="shared" si="7"/>
        <v>9002</v>
      </c>
      <c r="S57" s="535">
        <v>8588</v>
      </c>
      <c r="T57" s="539">
        <v>414</v>
      </c>
      <c r="U57" s="541">
        <v>419</v>
      </c>
      <c r="V57" s="535"/>
      <c r="W57" s="304">
        <f t="shared" si="9"/>
        <v>101.60658307210032</v>
      </c>
      <c r="X57" s="304"/>
      <c r="Y57" s="304">
        <f t="shared" si="4"/>
        <v>97.458725694019805</v>
      </c>
      <c r="Z57" s="304"/>
      <c r="AA57" s="304"/>
      <c r="AB57" s="304"/>
      <c r="AC57" s="304"/>
      <c r="AD57" s="304">
        <f>T57/K57%</f>
        <v>79.615384615384613</v>
      </c>
      <c r="AE57" s="304"/>
    </row>
    <row r="58" spans="1:31" ht="23.25" customHeight="1">
      <c r="A58" s="534">
        <v>48</v>
      </c>
      <c r="B58" s="310" t="s">
        <v>301</v>
      </c>
      <c r="C58" s="535">
        <f t="shared" si="5"/>
        <v>13884</v>
      </c>
      <c r="D58" s="535"/>
      <c r="E58" s="536">
        <v>13884</v>
      </c>
      <c r="F58" s="535"/>
      <c r="G58" s="535"/>
      <c r="H58" s="535"/>
      <c r="I58" s="535">
        <v>0</v>
      </c>
      <c r="J58" s="535"/>
      <c r="K58" s="535"/>
      <c r="L58" s="535"/>
      <c r="M58" s="535">
        <f t="shared" si="6"/>
        <v>13794</v>
      </c>
      <c r="N58" s="537"/>
      <c r="O58" s="538">
        <v>13712</v>
      </c>
      <c r="P58" s="535"/>
      <c r="Q58" s="535"/>
      <c r="R58" s="535">
        <f t="shared" si="7"/>
        <v>0</v>
      </c>
      <c r="S58" s="535"/>
      <c r="T58" s="539"/>
      <c r="U58" s="541">
        <v>82</v>
      </c>
      <c r="V58" s="535"/>
      <c r="W58" s="304">
        <f t="shared" si="9"/>
        <v>99.351771823681929</v>
      </c>
      <c r="X58" s="304"/>
      <c r="Y58" s="304">
        <f t="shared" si="4"/>
        <v>98.761163929703258</v>
      </c>
      <c r="Z58" s="304"/>
      <c r="AA58" s="304"/>
      <c r="AB58" s="304"/>
      <c r="AC58" s="304"/>
      <c r="AD58" s="304"/>
      <c r="AE58" s="304"/>
    </row>
    <row r="59" spans="1:31" ht="23.25" customHeight="1">
      <c r="A59" s="534">
        <v>49</v>
      </c>
      <c r="B59" s="310" t="s">
        <v>302</v>
      </c>
      <c r="C59" s="535">
        <f t="shared" si="5"/>
        <v>19417</v>
      </c>
      <c r="D59" s="535"/>
      <c r="E59" s="536">
        <v>18107</v>
      </c>
      <c r="F59" s="535"/>
      <c r="G59" s="535"/>
      <c r="H59" s="535"/>
      <c r="I59" s="535">
        <v>1310</v>
      </c>
      <c r="J59" s="535"/>
      <c r="K59" s="535">
        <v>1310</v>
      </c>
      <c r="L59" s="535"/>
      <c r="M59" s="535">
        <f t="shared" si="6"/>
        <v>19136</v>
      </c>
      <c r="N59" s="537"/>
      <c r="O59" s="538">
        <v>17764</v>
      </c>
      <c r="P59" s="535"/>
      <c r="Q59" s="535"/>
      <c r="R59" s="535">
        <f t="shared" si="7"/>
        <v>1278</v>
      </c>
      <c r="S59" s="535"/>
      <c r="T59" s="539">
        <v>1278</v>
      </c>
      <c r="U59" s="541">
        <v>94</v>
      </c>
      <c r="V59" s="535"/>
      <c r="W59" s="304">
        <f t="shared" si="9"/>
        <v>98.55281454395633</v>
      </c>
      <c r="X59" s="304"/>
      <c r="Y59" s="304">
        <f t="shared" si="4"/>
        <v>98.105704975976153</v>
      </c>
      <c r="Z59" s="304"/>
      <c r="AA59" s="304"/>
      <c r="AB59" s="304">
        <f t="shared" ref="AB59:AB65" si="12">R59/I59%</f>
        <v>97.55725190839695</v>
      </c>
      <c r="AC59" s="304"/>
      <c r="AD59" s="304">
        <f t="shared" ref="AD59:AD65" si="13">T59/K59%</f>
        <v>97.55725190839695</v>
      </c>
      <c r="AE59" s="304"/>
    </row>
    <row r="60" spans="1:31" ht="35.25" customHeight="1">
      <c r="A60" s="534">
        <v>50</v>
      </c>
      <c r="B60" s="310" t="s">
        <v>303</v>
      </c>
      <c r="C60" s="535">
        <f t="shared" si="5"/>
        <v>330282</v>
      </c>
      <c r="D60" s="535">
        <v>125008</v>
      </c>
      <c r="E60" s="536">
        <v>198043</v>
      </c>
      <c r="F60" s="535"/>
      <c r="G60" s="535"/>
      <c r="H60" s="535"/>
      <c r="I60" s="535">
        <v>7231</v>
      </c>
      <c r="J60" s="535"/>
      <c r="K60" s="535">
        <v>7231</v>
      </c>
      <c r="L60" s="535"/>
      <c r="M60" s="535">
        <f t="shared" si="6"/>
        <v>243830</v>
      </c>
      <c r="N60" s="537">
        <v>40725</v>
      </c>
      <c r="O60" s="538">
        <v>181785</v>
      </c>
      <c r="P60" s="535"/>
      <c r="Q60" s="535"/>
      <c r="R60" s="535">
        <f t="shared" si="7"/>
        <v>5837</v>
      </c>
      <c r="S60" s="535"/>
      <c r="T60" s="539">
        <v>5837</v>
      </c>
      <c r="U60" s="541">
        <v>15483</v>
      </c>
      <c r="V60" s="535"/>
      <c r="W60" s="304">
        <f t="shared" si="9"/>
        <v>73.824792147316529</v>
      </c>
      <c r="X60" s="304"/>
      <c r="Y60" s="304">
        <f t="shared" si="4"/>
        <v>91.790671722807673</v>
      </c>
      <c r="Z60" s="304"/>
      <c r="AA60" s="304"/>
      <c r="AB60" s="304">
        <f t="shared" si="12"/>
        <v>80.721891854515277</v>
      </c>
      <c r="AC60" s="304"/>
      <c r="AD60" s="304">
        <f t="shared" si="13"/>
        <v>80.721891854515277</v>
      </c>
      <c r="AE60" s="304"/>
    </row>
    <row r="61" spans="1:31" ht="35.25" customHeight="1">
      <c r="A61" s="534">
        <v>51</v>
      </c>
      <c r="B61" s="310" t="s">
        <v>305</v>
      </c>
      <c r="C61" s="535">
        <f t="shared" si="5"/>
        <v>4676</v>
      </c>
      <c r="D61" s="535"/>
      <c r="E61" s="536">
        <v>2876</v>
      </c>
      <c r="F61" s="535"/>
      <c r="G61" s="535"/>
      <c r="H61" s="535"/>
      <c r="I61" s="535">
        <v>1800</v>
      </c>
      <c r="J61" s="535"/>
      <c r="K61" s="535">
        <v>1800</v>
      </c>
      <c r="L61" s="535"/>
      <c r="M61" s="535">
        <f t="shared" si="6"/>
        <v>4668</v>
      </c>
      <c r="N61" s="537"/>
      <c r="O61" s="538">
        <v>2867</v>
      </c>
      <c r="P61" s="535"/>
      <c r="Q61" s="535"/>
      <c r="R61" s="535">
        <f t="shared" si="7"/>
        <v>1771</v>
      </c>
      <c r="S61" s="535"/>
      <c r="T61" s="539">
        <v>1771</v>
      </c>
      <c r="U61" s="541">
        <v>30</v>
      </c>
      <c r="V61" s="535"/>
      <c r="W61" s="304">
        <f t="shared" si="9"/>
        <v>99.828913601368697</v>
      </c>
      <c r="X61" s="304"/>
      <c r="Y61" s="304">
        <f t="shared" si="4"/>
        <v>99.687065368567445</v>
      </c>
      <c r="Z61" s="304"/>
      <c r="AA61" s="304"/>
      <c r="AB61" s="304">
        <f t="shared" si="12"/>
        <v>98.388888888888886</v>
      </c>
      <c r="AC61" s="304"/>
      <c r="AD61" s="304">
        <f t="shared" si="13"/>
        <v>98.388888888888886</v>
      </c>
      <c r="AE61" s="304"/>
    </row>
    <row r="62" spans="1:31" ht="23.25" customHeight="1">
      <c r="A62" s="534">
        <v>52</v>
      </c>
      <c r="B62" s="310" t="s">
        <v>306</v>
      </c>
      <c r="C62" s="535">
        <f t="shared" si="5"/>
        <v>45224</v>
      </c>
      <c r="D62" s="535"/>
      <c r="E62" s="536">
        <v>45114</v>
      </c>
      <c r="F62" s="535"/>
      <c r="G62" s="535"/>
      <c r="H62" s="535"/>
      <c r="I62" s="535">
        <v>110</v>
      </c>
      <c r="J62" s="535"/>
      <c r="K62" s="535">
        <v>110</v>
      </c>
      <c r="L62" s="535"/>
      <c r="M62" s="535">
        <f t="shared" si="6"/>
        <v>42396</v>
      </c>
      <c r="N62" s="537"/>
      <c r="O62" s="538">
        <v>40188</v>
      </c>
      <c r="P62" s="535"/>
      <c r="Q62" s="535"/>
      <c r="R62" s="535">
        <f t="shared" si="7"/>
        <v>109</v>
      </c>
      <c r="S62" s="535"/>
      <c r="T62" s="544">
        <v>109</v>
      </c>
      <c r="U62" s="541">
        <v>2099</v>
      </c>
      <c r="V62" s="535"/>
      <c r="W62" s="304">
        <f t="shared" si="9"/>
        <v>93.746683177074118</v>
      </c>
      <c r="X62" s="304"/>
      <c r="Y62" s="304">
        <f t="shared" si="4"/>
        <v>89.080994813140052</v>
      </c>
      <c r="Z62" s="304"/>
      <c r="AA62" s="304"/>
      <c r="AB62" s="304">
        <f t="shared" si="12"/>
        <v>99.090909090909079</v>
      </c>
      <c r="AC62" s="304"/>
      <c r="AD62" s="304">
        <f t="shared" si="13"/>
        <v>99.090909090909079</v>
      </c>
      <c r="AE62" s="304"/>
    </row>
    <row r="63" spans="1:31" ht="23.25" customHeight="1">
      <c r="A63" s="534">
        <v>53</v>
      </c>
      <c r="B63" s="310" t="s">
        <v>308</v>
      </c>
      <c r="C63" s="535">
        <f t="shared" si="5"/>
        <v>117644</v>
      </c>
      <c r="D63" s="535">
        <v>2323</v>
      </c>
      <c r="E63" s="536">
        <v>94733</v>
      </c>
      <c r="F63" s="535"/>
      <c r="G63" s="535"/>
      <c r="H63" s="535"/>
      <c r="I63" s="535">
        <v>20588</v>
      </c>
      <c r="J63" s="535">
        <v>5254</v>
      </c>
      <c r="K63" s="535">
        <v>15334</v>
      </c>
      <c r="L63" s="535"/>
      <c r="M63" s="535">
        <f t="shared" si="6"/>
        <v>118702</v>
      </c>
      <c r="N63" s="537">
        <v>2325</v>
      </c>
      <c r="O63" s="538">
        <v>91460</v>
      </c>
      <c r="P63" s="535"/>
      <c r="Q63" s="535"/>
      <c r="R63" s="535">
        <f t="shared" si="7"/>
        <v>17695</v>
      </c>
      <c r="S63" s="535">
        <v>7687</v>
      </c>
      <c r="T63" s="442">
        <v>10008</v>
      </c>
      <c r="U63" s="541">
        <v>7222</v>
      </c>
      <c r="V63" s="535"/>
      <c r="W63" s="304">
        <f t="shared" ref="W63:X75" si="14">M63/C63%</f>
        <v>100.89932338240794</v>
      </c>
      <c r="X63" s="304">
        <f t="shared" si="14"/>
        <v>100.08609556607834</v>
      </c>
      <c r="Y63" s="304">
        <f t="shared" si="4"/>
        <v>96.545026548298893</v>
      </c>
      <c r="Z63" s="304"/>
      <c r="AA63" s="304"/>
      <c r="AB63" s="304">
        <f t="shared" si="12"/>
        <v>85.948125121429968</v>
      </c>
      <c r="AC63" s="304">
        <f>S63/J63%</f>
        <v>146.30757518081461</v>
      </c>
      <c r="AD63" s="304">
        <f t="shared" si="13"/>
        <v>65.266727533585495</v>
      </c>
      <c r="AE63" s="304"/>
    </row>
    <row r="64" spans="1:31" ht="23.25" customHeight="1">
      <c r="A64" s="534">
        <v>54</v>
      </c>
      <c r="B64" s="310" t="s">
        <v>310</v>
      </c>
      <c r="C64" s="535">
        <f t="shared" si="5"/>
        <v>48232</v>
      </c>
      <c r="D64" s="535"/>
      <c r="E64" s="536">
        <v>43331</v>
      </c>
      <c r="F64" s="535"/>
      <c r="G64" s="535"/>
      <c r="H64" s="535"/>
      <c r="I64" s="535">
        <v>4901</v>
      </c>
      <c r="J64" s="535"/>
      <c r="K64" s="535">
        <v>4901</v>
      </c>
      <c r="L64" s="535"/>
      <c r="M64" s="535">
        <f t="shared" si="6"/>
        <v>45556</v>
      </c>
      <c r="N64" s="537"/>
      <c r="O64" s="538">
        <v>31293</v>
      </c>
      <c r="P64" s="535"/>
      <c r="Q64" s="535"/>
      <c r="R64" s="535">
        <f t="shared" si="7"/>
        <v>5190</v>
      </c>
      <c r="S64" s="535"/>
      <c r="T64" s="442">
        <v>5190</v>
      </c>
      <c r="U64" s="541">
        <v>9073</v>
      </c>
      <c r="V64" s="535"/>
      <c r="W64" s="304">
        <f t="shared" si="14"/>
        <v>94.451816221595621</v>
      </c>
      <c r="X64" s="304"/>
      <c r="Y64" s="304">
        <f t="shared" si="4"/>
        <v>72.218504073296259</v>
      </c>
      <c r="Z64" s="304"/>
      <c r="AA64" s="304"/>
      <c r="AB64" s="304">
        <f t="shared" si="12"/>
        <v>105.89675576412978</v>
      </c>
      <c r="AC64" s="304"/>
      <c r="AD64" s="304">
        <f t="shared" si="13"/>
        <v>105.89675576412978</v>
      </c>
      <c r="AE64" s="304"/>
    </row>
    <row r="65" spans="1:31" ht="23.25" customHeight="1">
      <c r="A65" s="534">
        <v>55</v>
      </c>
      <c r="B65" s="310" t="s">
        <v>312</v>
      </c>
      <c r="C65" s="535">
        <f t="shared" si="5"/>
        <v>59613</v>
      </c>
      <c r="D65" s="535">
        <v>1780</v>
      </c>
      <c r="E65" s="536">
        <v>50946</v>
      </c>
      <c r="F65" s="535"/>
      <c r="G65" s="535"/>
      <c r="H65" s="535"/>
      <c r="I65" s="535">
        <v>6887</v>
      </c>
      <c r="J65" s="535"/>
      <c r="K65" s="535">
        <v>6887</v>
      </c>
      <c r="L65" s="535"/>
      <c r="M65" s="535">
        <f t="shared" si="6"/>
        <v>58787</v>
      </c>
      <c r="N65" s="537">
        <v>1586</v>
      </c>
      <c r="O65" s="538">
        <v>11077</v>
      </c>
      <c r="P65" s="535"/>
      <c r="Q65" s="535"/>
      <c r="R65" s="535">
        <f t="shared" si="7"/>
        <v>4444</v>
      </c>
      <c r="S65" s="535"/>
      <c r="T65" s="539">
        <v>4444</v>
      </c>
      <c r="U65" s="545">
        <v>41680</v>
      </c>
      <c r="V65" s="535"/>
      <c r="W65" s="304">
        <f t="shared" si="14"/>
        <v>98.614396188750774</v>
      </c>
      <c r="X65" s="304"/>
      <c r="Y65" s="304">
        <f t="shared" si="4"/>
        <v>21.742629450791036</v>
      </c>
      <c r="Z65" s="304"/>
      <c r="AA65" s="304"/>
      <c r="AB65" s="304">
        <f t="shared" si="12"/>
        <v>64.527370408015102</v>
      </c>
      <c r="AC65" s="304"/>
      <c r="AD65" s="304">
        <f t="shared" si="13"/>
        <v>64.527370408015102</v>
      </c>
      <c r="AE65" s="304"/>
    </row>
    <row r="66" spans="1:31" ht="36" customHeight="1">
      <c r="A66" s="534">
        <v>56</v>
      </c>
      <c r="B66" s="311" t="s">
        <v>314</v>
      </c>
      <c r="C66" s="535">
        <f t="shared" si="5"/>
        <v>22564</v>
      </c>
      <c r="D66" s="535">
        <v>13579</v>
      </c>
      <c r="E66" s="536">
        <v>8985</v>
      </c>
      <c r="F66" s="535"/>
      <c r="G66" s="535"/>
      <c r="H66" s="535"/>
      <c r="I66" s="535">
        <v>0</v>
      </c>
      <c r="J66" s="535"/>
      <c r="K66" s="535"/>
      <c r="L66" s="535"/>
      <c r="M66" s="535">
        <f t="shared" si="6"/>
        <v>30916</v>
      </c>
      <c r="N66" s="537">
        <v>22968</v>
      </c>
      <c r="O66" s="538">
        <v>7394</v>
      </c>
      <c r="P66" s="535"/>
      <c r="Q66" s="535"/>
      <c r="R66" s="535">
        <f t="shared" si="7"/>
        <v>0</v>
      </c>
      <c r="S66" s="535"/>
      <c r="T66" s="542"/>
      <c r="U66" s="540">
        <v>554</v>
      </c>
      <c r="V66" s="535"/>
      <c r="W66" s="304">
        <f t="shared" si="14"/>
        <v>137.01471370324413</v>
      </c>
      <c r="X66" s="304">
        <f t="shared" si="14"/>
        <v>169.14353045143235</v>
      </c>
      <c r="Y66" s="304"/>
      <c r="Z66" s="304"/>
      <c r="AA66" s="304"/>
      <c r="AB66" s="304"/>
      <c r="AC66" s="304"/>
      <c r="AD66" s="304"/>
      <c r="AE66" s="304"/>
    </row>
    <row r="67" spans="1:31" ht="36" customHeight="1">
      <c r="A67" s="534">
        <v>57</v>
      </c>
      <c r="B67" s="311" t="s">
        <v>777</v>
      </c>
      <c r="C67" s="535">
        <f t="shared" si="5"/>
        <v>23865</v>
      </c>
      <c r="D67" s="535"/>
      <c r="E67" s="536">
        <v>23865</v>
      </c>
      <c r="F67" s="535"/>
      <c r="G67" s="535"/>
      <c r="H67" s="535"/>
      <c r="I67" s="535"/>
      <c r="J67" s="535"/>
      <c r="K67" s="535"/>
      <c r="L67" s="535"/>
      <c r="M67" s="535">
        <f t="shared" si="6"/>
        <v>22987</v>
      </c>
      <c r="N67" s="537"/>
      <c r="O67" s="538">
        <v>21662</v>
      </c>
      <c r="P67" s="535"/>
      <c r="Q67" s="535"/>
      <c r="R67" s="535">
        <f t="shared" si="7"/>
        <v>0</v>
      </c>
      <c r="S67" s="535"/>
      <c r="T67" s="542"/>
      <c r="U67" s="540">
        <v>1325</v>
      </c>
      <c r="V67" s="535"/>
      <c r="W67" s="304"/>
      <c r="X67" s="304"/>
      <c r="Y67" s="304"/>
      <c r="Z67" s="304"/>
      <c r="AA67" s="304"/>
      <c r="AB67" s="304"/>
      <c r="AC67" s="304"/>
      <c r="AD67" s="304"/>
      <c r="AE67" s="304"/>
    </row>
    <row r="68" spans="1:31" ht="23.25" customHeight="1">
      <c r="A68" s="534">
        <v>58</v>
      </c>
      <c r="B68" s="310" t="s">
        <v>316</v>
      </c>
      <c r="C68" s="535">
        <f t="shared" si="5"/>
        <v>700</v>
      </c>
      <c r="D68" s="535"/>
      <c r="E68" s="536">
        <v>700</v>
      </c>
      <c r="F68" s="535"/>
      <c r="G68" s="535"/>
      <c r="H68" s="535"/>
      <c r="I68" s="535">
        <v>0</v>
      </c>
      <c r="J68" s="535"/>
      <c r="K68" s="535"/>
      <c r="L68" s="535"/>
      <c r="M68" s="535">
        <f t="shared" si="6"/>
        <v>700</v>
      </c>
      <c r="N68" s="537"/>
      <c r="O68" s="538">
        <v>700</v>
      </c>
      <c r="P68" s="535"/>
      <c r="Q68" s="535"/>
      <c r="R68" s="535">
        <f t="shared" si="7"/>
        <v>0</v>
      </c>
      <c r="S68" s="535"/>
      <c r="T68" s="539"/>
      <c r="U68" s="541">
        <v>0</v>
      </c>
      <c r="V68" s="535"/>
      <c r="W68" s="304">
        <f t="shared" si="14"/>
        <v>100</v>
      </c>
      <c r="X68" s="304"/>
      <c r="Y68" s="304"/>
      <c r="Z68" s="304"/>
      <c r="AA68" s="304"/>
      <c r="AB68" s="304"/>
      <c r="AC68" s="304"/>
      <c r="AD68" s="304"/>
      <c r="AE68" s="304"/>
    </row>
    <row r="69" spans="1:31" ht="23.25" customHeight="1">
      <c r="A69" s="534">
        <v>59</v>
      </c>
      <c r="B69" s="310" t="s">
        <v>317</v>
      </c>
      <c r="C69" s="535">
        <f t="shared" si="5"/>
        <v>447</v>
      </c>
      <c r="D69" s="535"/>
      <c r="E69" s="536">
        <v>447</v>
      </c>
      <c r="F69" s="535"/>
      <c r="G69" s="535"/>
      <c r="H69" s="535"/>
      <c r="I69" s="535">
        <v>0</v>
      </c>
      <c r="J69" s="535"/>
      <c r="K69" s="535"/>
      <c r="L69" s="535"/>
      <c r="M69" s="535">
        <f t="shared" si="6"/>
        <v>401</v>
      </c>
      <c r="N69" s="537"/>
      <c r="O69" s="538">
        <v>401</v>
      </c>
      <c r="P69" s="535"/>
      <c r="Q69" s="535"/>
      <c r="R69" s="535">
        <f t="shared" si="7"/>
        <v>0</v>
      </c>
      <c r="S69" s="535"/>
      <c r="T69" s="546"/>
      <c r="U69" s="541">
        <v>0</v>
      </c>
      <c r="V69" s="535"/>
      <c r="W69" s="304">
        <f t="shared" si="14"/>
        <v>89.709172259507838</v>
      </c>
      <c r="X69" s="304"/>
      <c r="Y69" s="304">
        <f t="shared" ref="Y69:Y75" si="15">O69/E69%</f>
        <v>89.709172259507838</v>
      </c>
      <c r="Z69" s="304"/>
      <c r="AA69" s="304"/>
      <c r="AB69" s="304"/>
      <c r="AC69" s="304"/>
      <c r="AD69" s="304"/>
      <c r="AE69" s="304"/>
    </row>
    <row r="70" spans="1:31" ht="23.25" customHeight="1">
      <c r="A70" s="534">
        <v>60</v>
      </c>
      <c r="B70" s="310" t="s">
        <v>318</v>
      </c>
      <c r="C70" s="535">
        <f t="shared" si="5"/>
        <v>998</v>
      </c>
      <c r="D70" s="535"/>
      <c r="E70" s="536">
        <v>998</v>
      </c>
      <c r="F70" s="535"/>
      <c r="G70" s="535"/>
      <c r="H70" s="535"/>
      <c r="I70" s="535">
        <v>0</v>
      </c>
      <c r="J70" s="535"/>
      <c r="K70" s="535"/>
      <c r="L70" s="535"/>
      <c r="M70" s="535">
        <f t="shared" si="6"/>
        <v>800</v>
      </c>
      <c r="N70" s="537"/>
      <c r="O70" s="538">
        <v>800</v>
      </c>
      <c r="P70" s="535"/>
      <c r="Q70" s="535"/>
      <c r="R70" s="535">
        <f t="shared" si="7"/>
        <v>0</v>
      </c>
      <c r="S70" s="535"/>
      <c r="T70" s="539"/>
      <c r="U70" s="541">
        <v>0</v>
      </c>
      <c r="V70" s="535"/>
      <c r="W70" s="304">
        <f t="shared" si="14"/>
        <v>80.160320641282567</v>
      </c>
      <c r="X70" s="304"/>
      <c r="Y70" s="304">
        <f t="shared" si="15"/>
        <v>80.160320641282567</v>
      </c>
      <c r="Z70" s="304"/>
      <c r="AA70" s="304"/>
      <c r="AB70" s="304"/>
      <c r="AC70" s="304"/>
      <c r="AD70" s="304"/>
      <c r="AE70" s="304"/>
    </row>
    <row r="71" spans="1:31" ht="23.25" customHeight="1">
      <c r="A71" s="534">
        <v>61</v>
      </c>
      <c r="B71" s="310" t="s">
        <v>320</v>
      </c>
      <c r="C71" s="535">
        <f t="shared" si="5"/>
        <v>725</v>
      </c>
      <c r="D71" s="535"/>
      <c r="E71" s="536">
        <v>413</v>
      </c>
      <c r="F71" s="535"/>
      <c r="G71" s="535"/>
      <c r="H71" s="535"/>
      <c r="I71" s="535">
        <v>312</v>
      </c>
      <c r="J71" s="535"/>
      <c r="K71" s="535">
        <v>312</v>
      </c>
      <c r="L71" s="535"/>
      <c r="M71" s="535">
        <f>N71+O71+P71+Q71+R71+U71+V71</f>
        <v>675</v>
      </c>
      <c r="N71" s="537"/>
      <c r="O71" s="538">
        <v>363</v>
      </c>
      <c r="P71" s="535"/>
      <c r="Q71" s="535"/>
      <c r="R71" s="535">
        <f t="shared" si="7"/>
        <v>242</v>
      </c>
      <c r="S71" s="535"/>
      <c r="T71" s="539">
        <f>242</f>
        <v>242</v>
      </c>
      <c r="U71" s="541">
        <v>70</v>
      </c>
      <c r="V71" s="535"/>
      <c r="W71" s="304">
        <f t="shared" si="14"/>
        <v>93.103448275862064</v>
      </c>
      <c r="X71" s="304"/>
      <c r="Y71" s="304">
        <f t="shared" si="15"/>
        <v>87.893462469733663</v>
      </c>
      <c r="Z71" s="304"/>
      <c r="AA71" s="304"/>
      <c r="AB71" s="304">
        <f>R71/I71%</f>
        <v>77.564102564102555</v>
      </c>
      <c r="AC71" s="304"/>
      <c r="AD71" s="304">
        <f>T71/K71%</f>
        <v>77.564102564102555</v>
      </c>
      <c r="AE71" s="304"/>
    </row>
    <row r="72" spans="1:31" ht="23.25" customHeight="1">
      <c r="A72" s="534">
        <v>62</v>
      </c>
      <c r="B72" s="310" t="s">
        <v>322</v>
      </c>
      <c r="C72" s="535">
        <f t="shared" si="5"/>
        <v>1050</v>
      </c>
      <c r="D72" s="535"/>
      <c r="E72" s="536">
        <v>1050</v>
      </c>
      <c r="F72" s="535"/>
      <c r="G72" s="535"/>
      <c r="H72" s="535"/>
      <c r="I72" s="535">
        <v>0</v>
      </c>
      <c r="J72" s="535"/>
      <c r="K72" s="535"/>
      <c r="L72" s="535"/>
      <c r="M72" s="535">
        <f t="shared" si="6"/>
        <v>1050</v>
      </c>
      <c r="N72" s="537"/>
      <c r="O72" s="538">
        <v>1050</v>
      </c>
      <c r="P72" s="535"/>
      <c r="Q72" s="535"/>
      <c r="R72" s="535">
        <f t="shared" si="7"/>
        <v>0</v>
      </c>
      <c r="S72" s="535"/>
      <c r="T72" s="542"/>
      <c r="U72" s="540">
        <v>0</v>
      </c>
      <c r="V72" s="535"/>
      <c r="W72" s="304">
        <f t="shared" si="14"/>
        <v>100</v>
      </c>
      <c r="X72" s="304"/>
      <c r="Y72" s="304">
        <f t="shared" si="15"/>
        <v>100</v>
      </c>
      <c r="Z72" s="304"/>
      <c r="AA72" s="304"/>
      <c r="AB72" s="304"/>
      <c r="AC72" s="304"/>
      <c r="AD72" s="304"/>
      <c r="AE72" s="304"/>
    </row>
    <row r="73" spans="1:31" ht="23.25" customHeight="1">
      <c r="A73" s="534">
        <v>63</v>
      </c>
      <c r="B73" s="310" t="s">
        <v>323</v>
      </c>
      <c r="C73" s="535">
        <f t="shared" si="5"/>
        <v>400</v>
      </c>
      <c r="D73" s="535"/>
      <c r="E73" s="536">
        <v>400</v>
      </c>
      <c r="F73" s="535"/>
      <c r="G73" s="535"/>
      <c r="H73" s="535"/>
      <c r="I73" s="535">
        <v>0</v>
      </c>
      <c r="J73" s="535"/>
      <c r="K73" s="535"/>
      <c r="L73" s="535"/>
      <c r="M73" s="535">
        <f t="shared" si="6"/>
        <v>358</v>
      </c>
      <c r="N73" s="537"/>
      <c r="O73" s="538">
        <v>358</v>
      </c>
      <c r="P73" s="535"/>
      <c r="Q73" s="535"/>
      <c r="R73" s="535">
        <f t="shared" si="7"/>
        <v>0</v>
      </c>
      <c r="S73" s="535"/>
      <c r="T73" s="539"/>
      <c r="U73" s="541">
        <v>0</v>
      </c>
      <c r="V73" s="535"/>
      <c r="W73" s="304">
        <f t="shared" si="14"/>
        <v>89.5</v>
      </c>
      <c r="X73" s="304"/>
      <c r="Y73" s="304">
        <f t="shared" si="15"/>
        <v>89.5</v>
      </c>
      <c r="Z73" s="304"/>
      <c r="AA73" s="304"/>
      <c r="AB73" s="304"/>
      <c r="AC73" s="304"/>
      <c r="AD73" s="304"/>
      <c r="AE73" s="304"/>
    </row>
    <row r="74" spans="1:31" ht="23.25" customHeight="1">
      <c r="A74" s="534">
        <v>64</v>
      </c>
      <c r="B74" s="310" t="s">
        <v>324</v>
      </c>
      <c r="C74" s="535">
        <f t="shared" si="5"/>
        <v>800</v>
      </c>
      <c r="D74" s="535"/>
      <c r="E74" s="536">
        <v>800</v>
      </c>
      <c r="F74" s="535"/>
      <c r="G74" s="535"/>
      <c r="H74" s="535"/>
      <c r="I74" s="535">
        <v>0</v>
      </c>
      <c r="J74" s="535"/>
      <c r="K74" s="535"/>
      <c r="L74" s="535"/>
      <c r="M74" s="535">
        <f t="shared" si="6"/>
        <v>719</v>
      </c>
      <c r="N74" s="537"/>
      <c r="O74" s="538">
        <v>719</v>
      </c>
      <c r="P74" s="535"/>
      <c r="Q74" s="535"/>
      <c r="R74" s="535">
        <f t="shared" si="7"/>
        <v>0</v>
      </c>
      <c r="S74" s="535"/>
      <c r="T74" s="539"/>
      <c r="U74" s="541">
        <v>0</v>
      </c>
      <c r="V74" s="535"/>
      <c r="W74" s="304">
        <f t="shared" si="14"/>
        <v>89.875</v>
      </c>
      <c r="X74" s="304"/>
      <c r="Y74" s="304">
        <f t="shared" si="15"/>
        <v>89.875</v>
      </c>
      <c r="Z74" s="304"/>
      <c r="AA74" s="304"/>
      <c r="AB74" s="304"/>
      <c r="AC74" s="304"/>
      <c r="AD74" s="304"/>
      <c r="AE74" s="304"/>
    </row>
    <row r="75" spans="1:31" ht="23.25" customHeight="1">
      <c r="A75" s="534">
        <v>65</v>
      </c>
      <c r="B75" s="310" t="s">
        <v>326</v>
      </c>
      <c r="C75" s="535">
        <f t="shared" ref="C75:C117" si="16">D75+E75+F75+G75+H75+I75+L75</f>
        <v>1000</v>
      </c>
      <c r="D75" s="535"/>
      <c r="E75" s="536">
        <v>1000</v>
      </c>
      <c r="F75" s="535"/>
      <c r="G75" s="535"/>
      <c r="H75" s="535"/>
      <c r="I75" s="535">
        <v>0</v>
      </c>
      <c r="J75" s="535"/>
      <c r="K75" s="535"/>
      <c r="L75" s="535"/>
      <c r="M75" s="535">
        <f t="shared" ref="M75:M117" si="17">N75+O75+P75+Q75+R75+U75+V75</f>
        <v>1000</v>
      </c>
      <c r="N75" s="537"/>
      <c r="O75" s="538">
        <v>1000</v>
      </c>
      <c r="P75" s="535"/>
      <c r="Q75" s="535"/>
      <c r="R75" s="535">
        <f t="shared" si="7"/>
        <v>0</v>
      </c>
      <c r="S75" s="535"/>
      <c r="T75" s="539"/>
      <c r="U75" s="541">
        <v>0</v>
      </c>
      <c r="V75" s="535"/>
      <c r="W75" s="304">
        <f t="shared" si="14"/>
        <v>100</v>
      </c>
      <c r="X75" s="304"/>
      <c r="Y75" s="304">
        <f t="shared" si="15"/>
        <v>100</v>
      </c>
      <c r="Z75" s="304"/>
      <c r="AA75" s="304"/>
      <c r="AB75" s="304"/>
      <c r="AC75" s="304"/>
      <c r="AD75" s="304"/>
      <c r="AE75" s="304"/>
    </row>
    <row r="76" spans="1:31" ht="23.25" customHeight="1">
      <c r="A76" s="534">
        <v>66</v>
      </c>
      <c r="B76" s="310" t="s">
        <v>327</v>
      </c>
      <c r="C76" s="535">
        <f t="shared" si="16"/>
        <v>195</v>
      </c>
      <c r="D76" s="535"/>
      <c r="E76" s="536">
        <v>195</v>
      </c>
      <c r="F76" s="535"/>
      <c r="G76" s="535"/>
      <c r="H76" s="535"/>
      <c r="I76" s="535">
        <v>0</v>
      </c>
      <c r="J76" s="535"/>
      <c r="K76" s="535"/>
      <c r="L76" s="535"/>
      <c r="M76" s="535">
        <f t="shared" si="17"/>
        <v>195</v>
      </c>
      <c r="N76" s="537"/>
      <c r="O76" s="538">
        <v>195</v>
      </c>
      <c r="P76" s="535"/>
      <c r="Q76" s="535"/>
      <c r="R76" s="535">
        <f t="shared" ref="R76:R108" si="18">S76+T76</f>
        <v>0</v>
      </c>
      <c r="S76" s="535"/>
      <c r="T76" s="539"/>
      <c r="U76" s="541">
        <v>0</v>
      </c>
      <c r="V76" s="535"/>
      <c r="W76" s="304"/>
      <c r="X76" s="304"/>
      <c r="Y76" s="304"/>
      <c r="Z76" s="304"/>
      <c r="AA76" s="304"/>
      <c r="AB76" s="304"/>
      <c r="AC76" s="304"/>
      <c r="AD76" s="304"/>
      <c r="AE76" s="304"/>
    </row>
    <row r="77" spans="1:31" ht="23.25" customHeight="1">
      <c r="A77" s="534">
        <v>67</v>
      </c>
      <c r="B77" s="310" t="s">
        <v>328</v>
      </c>
      <c r="C77" s="535">
        <f t="shared" si="16"/>
        <v>1900</v>
      </c>
      <c r="D77" s="535"/>
      <c r="E77" s="536">
        <v>1900</v>
      </c>
      <c r="F77" s="535"/>
      <c r="G77" s="535"/>
      <c r="H77" s="535"/>
      <c r="I77" s="535">
        <v>0</v>
      </c>
      <c r="J77" s="535"/>
      <c r="K77" s="535"/>
      <c r="L77" s="535"/>
      <c r="M77" s="535">
        <f t="shared" si="17"/>
        <v>797</v>
      </c>
      <c r="N77" s="537"/>
      <c r="O77" s="538">
        <v>797</v>
      </c>
      <c r="P77" s="535"/>
      <c r="Q77" s="535"/>
      <c r="R77" s="535">
        <f t="shared" si="18"/>
        <v>0</v>
      </c>
      <c r="S77" s="535"/>
      <c r="T77" s="539"/>
      <c r="U77" s="541">
        <v>0</v>
      </c>
      <c r="V77" s="535"/>
      <c r="W77" s="304">
        <f>M77/C77%</f>
        <v>41.94736842105263</v>
      </c>
      <c r="X77" s="304"/>
      <c r="Y77" s="304">
        <f>O77/E77%</f>
        <v>41.94736842105263</v>
      </c>
      <c r="Z77" s="304"/>
      <c r="AA77" s="304"/>
      <c r="AB77" s="304"/>
      <c r="AC77" s="304"/>
      <c r="AD77" s="304"/>
      <c r="AE77" s="304"/>
    </row>
    <row r="78" spans="1:31" ht="23.25" customHeight="1">
      <c r="A78" s="534">
        <v>68</v>
      </c>
      <c r="B78" s="310" t="s">
        <v>329</v>
      </c>
      <c r="C78" s="535">
        <f t="shared" si="16"/>
        <v>26061</v>
      </c>
      <c r="D78" s="535">
        <v>192</v>
      </c>
      <c r="E78" s="536">
        <v>19133</v>
      </c>
      <c r="F78" s="535"/>
      <c r="G78" s="535"/>
      <c r="H78" s="535"/>
      <c r="I78" s="535">
        <v>6736</v>
      </c>
      <c r="J78" s="535">
        <v>6407</v>
      </c>
      <c r="K78" s="535">
        <v>329</v>
      </c>
      <c r="L78" s="535"/>
      <c r="M78" s="535">
        <f t="shared" si="17"/>
        <v>33414</v>
      </c>
      <c r="N78" s="537"/>
      <c r="O78" s="538">
        <v>16620</v>
      </c>
      <c r="P78" s="535"/>
      <c r="Q78" s="535"/>
      <c r="R78" s="535">
        <f t="shared" si="18"/>
        <v>16089</v>
      </c>
      <c r="S78" s="535">
        <v>13988</v>
      </c>
      <c r="T78" s="539">
        <v>2101</v>
      </c>
      <c r="U78" s="541">
        <v>705</v>
      </c>
      <c r="V78" s="535"/>
      <c r="W78" s="304">
        <f>M78/C78%</f>
        <v>128.21457350063312</v>
      </c>
      <c r="X78" s="304"/>
      <c r="Y78" s="304">
        <f>O78/E78%</f>
        <v>86.865624836669625</v>
      </c>
      <c r="Z78" s="304"/>
      <c r="AA78" s="304"/>
      <c r="AB78" s="304">
        <f>R78/I78%</f>
        <v>238.85095011876484</v>
      </c>
      <c r="AC78" s="304">
        <f>S78/J78%</f>
        <v>218.32370844388953</v>
      </c>
      <c r="AD78" s="304">
        <f>T78/K78%</f>
        <v>638.60182370820667</v>
      </c>
      <c r="AE78" s="304"/>
    </row>
    <row r="79" spans="1:31" ht="23.25" customHeight="1">
      <c r="A79" s="534">
        <v>69</v>
      </c>
      <c r="B79" s="310" t="s">
        <v>330</v>
      </c>
      <c r="C79" s="535">
        <f t="shared" si="16"/>
        <v>41264</v>
      </c>
      <c r="D79" s="535"/>
      <c r="E79" s="536">
        <v>41264</v>
      </c>
      <c r="F79" s="535"/>
      <c r="G79" s="535"/>
      <c r="H79" s="535"/>
      <c r="I79" s="535">
        <v>0</v>
      </c>
      <c r="J79" s="535"/>
      <c r="K79" s="535"/>
      <c r="L79" s="535"/>
      <c r="M79" s="535">
        <f t="shared" si="17"/>
        <v>41075</v>
      </c>
      <c r="N79" s="537"/>
      <c r="O79" s="538">
        <v>41049</v>
      </c>
      <c r="P79" s="535"/>
      <c r="Q79" s="535"/>
      <c r="R79" s="535">
        <f t="shared" si="18"/>
        <v>0</v>
      </c>
      <c r="S79" s="535"/>
      <c r="T79" s="542"/>
      <c r="U79" s="540">
        <v>26</v>
      </c>
      <c r="V79" s="535"/>
      <c r="W79" s="304">
        <f>M79/C79%</f>
        <v>99.541973633191162</v>
      </c>
      <c r="X79" s="304"/>
      <c r="Y79" s="304"/>
      <c r="Z79" s="304"/>
      <c r="AA79" s="304"/>
      <c r="AB79" s="304"/>
      <c r="AC79" s="304"/>
      <c r="AD79" s="304"/>
      <c r="AE79" s="304"/>
    </row>
    <row r="80" spans="1:31" ht="23.25" customHeight="1">
      <c r="A80" s="534">
        <v>70</v>
      </c>
      <c r="B80" s="310" t="s">
        <v>331</v>
      </c>
      <c r="C80" s="535">
        <f t="shared" si="16"/>
        <v>11481</v>
      </c>
      <c r="D80" s="535">
        <v>1098</v>
      </c>
      <c r="E80" s="536">
        <v>10383</v>
      </c>
      <c r="F80" s="535"/>
      <c r="G80" s="535"/>
      <c r="H80" s="535"/>
      <c r="I80" s="535">
        <v>0</v>
      </c>
      <c r="J80" s="535"/>
      <c r="K80" s="535"/>
      <c r="L80" s="535"/>
      <c r="M80" s="535">
        <f t="shared" si="17"/>
        <v>10586</v>
      </c>
      <c r="N80" s="537">
        <v>355</v>
      </c>
      <c r="O80" s="538">
        <v>10120</v>
      </c>
      <c r="P80" s="535"/>
      <c r="Q80" s="535"/>
      <c r="R80" s="535">
        <f t="shared" si="18"/>
        <v>0</v>
      </c>
      <c r="S80" s="535"/>
      <c r="T80" s="539"/>
      <c r="U80" s="541">
        <v>111</v>
      </c>
      <c r="V80" s="535"/>
      <c r="W80" s="304">
        <f>M80/C80%</f>
        <v>92.204511802107831</v>
      </c>
      <c r="X80" s="304"/>
      <c r="Y80" s="304"/>
      <c r="Z80" s="304"/>
      <c r="AA80" s="304"/>
      <c r="AB80" s="304"/>
      <c r="AC80" s="304"/>
      <c r="AD80" s="304"/>
      <c r="AE80" s="304"/>
    </row>
    <row r="81" spans="1:31" ht="23.25" customHeight="1">
      <c r="A81" s="534">
        <v>71</v>
      </c>
      <c r="B81" s="310" t="s">
        <v>332</v>
      </c>
      <c r="C81" s="535">
        <f t="shared" si="16"/>
        <v>2128427</v>
      </c>
      <c r="D81" s="535">
        <v>2126129</v>
      </c>
      <c r="E81" s="536">
        <v>2298</v>
      </c>
      <c r="F81" s="535"/>
      <c r="G81" s="535"/>
      <c r="H81" s="535"/>
      <c r="I81" s="535">
        <v>0</v>
      </c>
      <c r="J81" s="535"/>
      <c r="K81" s="535"/>
      <c r="L81" s="535"/>
      <c r="M81" s="535">
        <f t="shared" si="17"/>
        <v>1350106</v>
      </c>
      <c r="N81" s="537">
        <v>1348168</v>
      </c>
      <c r="O81" s="538">
        <v>1938</v>
      </c>
      <c r="P81" s="535"/>
      <c r="Q81" s="535"/>
      <c r="R81" s="535">
        <f t="shared" si="18"/>
        <v>0</v>
      </c>
      <c r="S81" s="535"/>
      <c r="T81" s="539"/>
      <c r="U81" s="541">
        <v>0</v>
      </c>
      <c r="V81" s="535"/>
      <c r="W81" s="304">
        <f>M81/C81%</f>
        <v>63.432102674886195</v>
      </c>
      <c r="X81" s="304"/>
      <c r="Y81" s="304">
        <f>O81/E81%</f>
        <v>84.334203655352482</v>
      </c>
      <c r="Z81" s="304"/>
      <c r="AA81" s="304"/>
      <c r="AB81" s="304"/>
      <c r="AC81" s="304"/>
      <c r="AD81" s="304"/>
      <c r="AE81" s="304"/>
    </row>
    <row r="82" spans="1:31" ht="40.5" hidden="1" customHeight="1">
      <c r="A82" s="534">
        <v>72</v>
      </c>
      <c r="B82" s="310" t="s">
        <v>334</v>
      </c>
      <c r="C82" s="535">
        <f t="shared" si="16"/>
        <v>0</v>
      </c>
      <c r="D82" s="535"/>
      <c r="E82" s="536">
        <v>0</v>
      </c>
      <c r="F82" s="535"/>
      <c r="G82" s="535"/>
      <c r="H82" s="535"/>
      <c r="I82" s="535">
        <v>0</v>
      </c>
      <c r="J82" s="535"/>
      <c r="K82" s="535"/>
      <c r="L82" s="535"/>
      <c r="M82" s="535">
        <f t="shared" si="17"/>
        <v>0</v>
      </c>
      <c r="N82" s="537"/>
      <c r="O82" s="538"/>
      <c r="P82" s="535"/>
      <c r="Q82" s="535"/>
      <c r="R82" s="535">
        <f t="shared" si="18"/>
        <v>0</v>
      </c>
      <c r="S82" s="535"/>
      <c r="T82" s="539"/>
      <c r="U82" s="541"/>
      <c r="V82" s="535"/>
      <c r="W82" s="304"/>
      <c r="X82" s="304"/>
      <c r="Y82" s="304"/>
      <c r="Z82" s="304"/>
      <c r="AA82" s="304"/>
      <c r="AB82" s="304"/>
      <c r="AC82" s="304"/>
      <c r="AD82" s="304"/>
      <c r="AE82" s="304"/>
    </row>
    <row r="83" spans="1:31" ht="48" hidden="1" customHeight="1">
      <c r="A83" s="534">
        <v>73</v>
      </c>
      <c r="B83" s="310" t="s">
        <v>335</v>
      </c>
      <c r="C83" s="535">
        <f t="shared" si="16"/>
        <v>0</v>
      </c>
      <c r="D83" s="535"/>
      <c r="E83" s="536">
        <v>0</v>
      </c>
      <c r="F83" s="535"/>
      <c r="G83" s="535"/>
      <c r="H83" s="535"/>
      <c r="I83" s="535">
        <v>0</v>
      </c>
      <c r="J83" s="535"/>
      <c r="K83" s="535"/>
      <c r="L83" s="535"/>
      <c r="M83" s="535">
        <f t="shared" si="17"/>
        <v>0</v>
      </c>
      <c r="N83" s="537"/>
      <c r="O83" s="538"/>
      <c r="P83" s="535"/>
      <c r="Q83" s="535"/>
      <c r="R83" s="535">
        <f t="shared" si="18"/>
        <v>0</v>
      </c>
      <c r="S83" s="535"/>
      <c r="T83" s="539"/>
      <c r="U83" s="541"/>
      <c r="V83" s="535"/>
      <c r="W83" s="304"/>
      <c r="X83" s="304"/>
      <c r="Y83" s="304"/>
      <c r="Z83" s="304"/>
      <c r="AA83" s="304"/>
      <c r="AB83" s="304"/>
      <c r="AC83" s="304"/>
      <c r="AD83" s="304"/>
      <c r="AE83" s="304"/>
    </row>
    <row r="84" spans="1:31" ht="40.5" hidden="1" customHeight="1">
      <c r="A84" s="534">
        <v>74</v>
      </c>
      <c r="B84" s="310" t="s">
        <v>336</v>
      </c>
      <c r="C84" s="535">
        <f t="shared" si="16"/>
        <v>0</v>
      </c>
      <c r="D84" s="535"/>
      <c r="E84" s="536">
        <v>0</v>
      </c>
      <c r="F84" s="535"/>
      <c r="G84" s="535"/>
      <c r="H84" s="535"/>
      <c r="I84" s="535">
        <v>0</v>
      </c>
      <c r="J84" s="535"/>
      <c r="K84" s="535"/>
      <c r="L84" s="535"/>
      <c r="M84" s="535">
        <f t="shared" si="17"/>
        <v>0</v>
      </c>
      <c r="N84" s="537"/>
      <c r="O84" s="538"/>
      <c r="P84" s="535"/>
      <c r="Q84" s="535"/>
      <c r="R84" s="535">
        <f t="shared" si="18"/>
        <v>0</v>
      </c>
      <c r="S84" s="535"/>
      <c r="T84" s="539"/>
      <c r="U84" s="541"/>
      <c r="V84" s="535"/>
      <c r="W84" s="304"/>
      <c r="X84" s="304"/>
      <c r="Y84" s="304"/>
      <c r="Z84" s="304"/>
      <c r="AA84" s="304"/>
      <c r="AB84" s="304"/>
      <c r="AC84" s="304"/>
      <c r="AD84" s="304"/>
      <c r="AE84" s="304"/>
    </row>
    <row r="85" spans="1:31" ht="23.25" customHeight="1">
      <c r="A85" s="534">
        <v>72</v>
      </c>
      <c r="B85" s="310" t="s">
        <v>337</v>
      </c>
      <c r="C85" s="535">
        <f t="shared" si="16"/>
        <v>63213</v>
      </c>
      <c r="D85" s="535"/>
      <c r="E85" s="536">
        <v>63213</v>
      </c>
      <c r="F85" s="535"/>
      <c r="G85" s="535"/>
      <c r="H85" s="535"/>
      <c r="I85" s="535">
        <v>0</v>
      </c>
      <c r="J85" s="535"/>
      <c r="K85" s="535"/>
      <c r="L85" s="535"/>
      <c r="M85" s="535">
        <f t="shared" si="17"/>
        <v>63766</v>
      </c>
      <c r="N85" s="537">
        <v>654</v>
      </c>
      <c r="O85" s="538">
        <v>63112</v>
      </c>
      <c r="P85" s="535"/>
      <c r="Q85" s="535"/>
      <c r="R85" s="535">
        <f t="shared" si="18"/>
        <v>0</v>
      </c>
      <c r="S85" s="535"/>
      <c r="T85" s="539"/>
      <c r="U85" s="541"/>
      <c r="V85" s="535"/>
      <c r="W85" s="304">
        <f>M85/C85%</f>
        <v>100.87482005283724</v>
      </c>
      <c r="X85" s="304"/>
      <c r="Y85" s="304">
        <f>O85/E85%</f>
        <v>99.84022273899356</v>
      </c>
      <c r="Z85" s="304"/>
      <c r="AA85" s="304"/>
      <c r="AB85" s="304"/>
      <c r="AC85" s="304"/>
      <c r="AD85" s="304"/>
      <c r="AE85" s="304"/>
    </row>
    <row r="86" spans="1:31" ht="23.25" customHeight="1">
      <c r="A86" s="534">
        <v>73</v>
      </c>
      <c r="B86" s="310" t="s">
        <v>338</v>
      </c>
      <c r="C86" s="535">
        <f t="shared" si="16"/>
        <v>31554</v>
      </c>
      <c r="D86" s="535">
        <v>2099</v>
      </c>
      <c r="E86" s="536">
        <v>29455</v>
      </c>
      <c r="F86" s="535"/>
      <c r="G86" s="535"/>
      <c r="H86" s="535"/>
      <c r="I86" s="535">
        <v>0</v>
      </c>
      <c r="J86" s="535"/>
      <c r="K86" s="535"/>
      <c r="L86" s="535"/>
      <c r="M86" s="535">
        <f t="shared" si="17"/>
        <v>31412</v>
      </c>
      <c r="N86" s="537">
        <v>1957</v>
      </c>
      <c r="O86" s="538">
        <v>29455</v>
      </c>
      <c r="P86" s="535"/>
      <c r="Q86" s="535"/>
      <c r="R86" s="535">
        <f t="shared" si="18"/>
        <v>0</v>
      </c>
      <c r="S86" s="535"/>
      <c r="T86" s="539"/>
      <c r="U86" s="541"/>
      <c r="V86" s="535"/>
      <c r="W86" s="304">
        <f>M86/C86%</f>
        <v>99.549977815807821</v>
      </c>
      <c r="X86" s="304">
        <f>N86/D86%</f>
        <v>93.234873749404485</v>
      </c>
      <c r="Y86" s="304">
        <f>O86/E86%</f>
        <v>100</v>
      </c>
      <c r="Z86" s="304"/>
      <c r="AA86" s="304"/>
      <c r="AB86" s="304"/>
      <c r="AC86" s="304"/>
      <c r="AD86" s="304"/>
      <c r="AE86" s="304"/>
    </row>
    <row r="87" spans="1:31" ht="23.25" customHeight="1">
      <c r="A87" s="534">
        <v>74</v>
      </c>
      <c r="B87" s="310" t="s">
        <v>339</v>
      </c>
      <c r="C87" s="535">
        <f t="shared" si="16"/>
        <v>172308</v>
      </c>
      <c r="D87" s="535">
        <f>117544+5000</f>
        <v>122544</v>
      </c>
      <c r="E87" s="536">
        <v>49014</v>
      </c>
      <c r="F87" s="535"/>
      <c r="G87" s="535"/>
      <c r="H87" s="535"/>
      <c r="I87" s="535">
        <v>750</v>
      </c>
      <c r="J87" s="535"/>
      <c r="K87" s="535">
        <v>750</v>
      </c>
      <c r="L87" s="535"/>
      <c r="M87" s="535">
        <f t="shared" si="17"/>
        <v>109276</v>
      </c>
      <c r="N87" s="537">
        <f>54557+5000</f>
        <v>59557</v>
      </c>
      <c r="O87" s="538">
        <v>48969</v>
      </c>
      <c r="P87" s="535"/>
      <c r="Q87" s="535"/>
      <c r="R87" s="535">
        <f t="shared" si="18"/>
        <v>750</v>
      </c>
      <c r="S87" s="535"/>
      <c r="T87" s="539">
        <v>750</v>
      </c>
      <c r="U87" s="541"/>
      <c r="V87" s="535"/>
      <c r="W87" s="304">
        <f>M87/C87%</f>
        <v>63.418993894653759</v>
      </c>
      <c r="X87" s="304"/>
      <c r="Y87" s="304">
        <f>O87/E87%</f>
        <v>99.90818949687845</v>
      </c>
      <c r="Z87" s="304"/>
      <c r="AA87" s="304"/>
      <c r="AB87" s="304">
        <f>R87/I87%</f>
        <v>100</v>
      </c>
      <c r="AC87" s="304"/>
      <c r="AD87" s="304">
        <f>T87/K87%</f>
        <v>100</v>
      </c>
      <c r="AE87" s="304"/>
    </row>
    <row r="88" spans="1:31" ht="23.25" customHeight="1">
      <c r="A88" s="534">
        <v>75</v>
      </c>
      <c r="B88" s="310" t="s">
        <v>340</v>
      </c>
      <c r="C88" s="535">
        <f t="shared" si="16"/>
        <v>143919</v>
      </c>
      <c r="D88" s="535"/>
      <c r="E88" s="536">
        <v>143819</v>
      </c>
      <c r="F88" s="535"/>
      <c r="G88" s="535"/>
      <c r="H88" s="535"/>
      <c r="I88" s="535">
        <v>100</v>
      </c>
      <c r="J88" s="535"/>
      <c r="K88" s="535">
        <v>100</v>
      </c>
      <c r="L88" s="535"/>
      <c r="M88" s="535">
        <f t="shared" si="17"/>
        <v>140129</v>
      </c>
      <c r="N88" s="537"/>
      <c r="O88" s="538">
        <v>132830</v>
      </c>
      <c r="P88" s="535"/>
      <c r="Q88" s="535"/>
      <c r="R88" s="535">
        <f t="shared" si="18"/>
        <v>100</v>
      </c>
      <c r="S88" s="535"/>
      <c r="T88" s="539">
        <v>100</v>
      </c>
      <c r="U88" s="541">
        <v>7199</v>
      </c>
      <c r="V88" s="535"/>
      <c r="W88" s="304">
        <f>M88/C88%</f>
        <v>97.366574253573191</v>
      </c>
      <c r="X88" s="304"/>
      <c r="Y88" s="304">
        <f>O88/E88%</f>
        <v>92.359145870851549</v>
      </c>
      <c r="Z88" s="304"/>
      <c r="AA88" s="304"/>
      <c r="AB88" s="304"/>
      <c r="AC88" s="304"/>
      <c r="AD88" s="304"/>
      <c r="AE88" s="304"/>
    </row>
    <row r="89" spans="1:31" ht="23.25" customHeight="1">
      <c r="A89" s="534">
        <v>76</v>
      </c>
      <c r="B89" s="310" t="s">
        <v>341</v>
      </c>
      <c r="C89" s="535">
        <f t="shared" si="16"/>
        <v>13100</v>
      </c>
      <c r="D89" s="535">
        <v>13100</v>
      </c>
      <c r="E89" s="536"/>
      <c r="F89" s="535"/>
      <c r="G89" s="535"/>
      <c r="H89" s="535"/>
      <c r="I89" s="535">
        <v>0</v>
      </c>
      <c r="J89" s="535"/>
      <c r="K89" s="535"/>
      <c r="L89" s="535"/>
      <c r="M89" s="535">
        <f t="shared" si="17"/>
        <v>11062</v>
      </c>
      <c r="N89" s="537">
        <v>11062</v>
      </c>
      <c r="O89" s="538"/>
      <c r="P89" s="535"/>
      <c r="Q89" s="535"/>
      <c r="R89" s="535">
        <f t="shared" si="18"/>
        <v>0</v>
      </c>
      <c r="S89" s="535"/>
      <c r="T89" s="547"/>
      <c r="U89" s="540"/>
      <c r="V89" s="535"/>
      <c r="W89" s="304">
        <f>M89/C89%</f>
        <v>84.44274809160305</v>
      </c>
      <c r="X89" s="304">
        <f>N89/D89%</f>
        <v>84.44274809160305</v>
      </c>
      <c r="Y89" s="304"/>
      <c r="Z89" s="304"/>
      <c r="AA89" s="304"/>
      <c r="AB89" s="304"/>
      <c r="AC89" s="304"/>
      <c r="AD89" s="304"/>
      <c r="AE89" s="304"/>
    </row>
    <row r="90" spans="1:31" ht="23.25" customHeight="1">
      <c r="A90" s="534">
        <v>77</v>
      </c>
      <c r="B90" s="310" t="s">
        <v>342</v>
      </c>
      <c r="C90" s="535">
        <f t="shared" si="16"/>
        <v>0</v>
      </c>
      <c r="D90" s="535"/>
      <c r="E90" s="536"/>
      <c r="F90" s="535"/>
      <c r="G90" s="535"/>
      <c r="H90" s="535"/>
      <c r="I90" s="535">
        <v>0</v>
      </c>
      <c r="J90" s="535"/>
      <c r="K90" s="535"/>
      <c r="L90" s="535"/>
      <c r="M90" s="535">
        <f t="shared" si="17"/>
        <v>0</v>
      </c>
      <c r="N90" s="537"/>
      <c r="O90" s="538"/>
      <c r="P90" s="535"/>
      <c r="Q90" s="535"/>
      <c r="R90" s="535">
        <f t="shared" si="18"/>
        <v>0</v>
      </c>
      <c r="S90" s="535"/>
      <c r="T90" s="539"/>
      <c r="U90" s="541"/>
      <c r="V90" s="535"/>
      <c r="W90" s="304"/>
      <c r="X90" s="304"/>
      <c r="Y90" s="304"/>
      <c r="Z90" s="304"/>
      <c r="AA90" s="304"/>
      <c r="AB90" s="304"/>
      <c r="AC90" s="304"/>
      <c r="AD90" s="304"/>
      <c r="AE90" s="304"/>
    </row>
    <row r="91" spans="1:31" ht="23.25" customHeight="1">
      <c r="A91" s="534">
        <v>78</v>
      </c>
      <c r="B91" s="313" t="s">
        <v>343</v>
      </c>
      <c r="C91" s="535">
        <f t="shared" si="16"/>
        <v>70500</v>
      </c>
      <c r="D91" s="535">
        <v>70500</v>
      </c>
      <c r="E91" s="536">
        <v>0</v>
      </c>
      <c r="F91" s="535"/>
      <c r="G91" s="535"/>
      <c r="H91" s="535"/>
      <c r="I91" s="535">
        <v>0</v>
      </c>
      <c r="J91" s="535"/>
      <c r="K91" s="535"/>
      <c r="L91" s="535"/>
      <c r="M91" s="535">
        <f t="shared" si="17"/>
        <v>80172</v>
      </c>
      <c r="N91" s="537">
        <v>80172</v>
      </c>
      <c r="O91" s="535"/>
      <c r="P91" s="535"/>
      <c r="Q91" s="535"/>
      <c r="R91" s="535">
        <f t="shared" si="18"/>
        <v>0</v>
      </c>
      <c r="S91" s="535"/>
      <c r="T91" s="535"/>
      <c r="U91" s="535"/>
      <c r="V91" s="535"/>
      <c r="W91" s="304">
        <f t="shared" ref="W91:X94" si="19">M91/C91%</f>
        <v>113.71914893617021</v>
      </c>
      <c r="X91" s="304">
        <f t="shared" si="19"/>
        <v>113.71914893617021</v>
      </c>
      <c r="Y91" s="304"/>
      <c r="Z91" s="304"/>
      <c r="AA91" s="304"/>
      <c r="AB91" s="304"/>
      <c r="AC91" s="304"/>
      <c r="AD91" s="304"/>
      <c r="AE91" s="304"/>
    </row>
    <row r="92" spans="1:31" ht="23.25" customHeight="1">
      <c r="A92" s="534">
        <v>79</v>
      </c>
      <c r="B92" s="313" t="s">
        <v>344</v>
      </c>
      <c r="C92" s="535">
        <f t="shared" si="16"/>
        <v>2717</v>
      </c>
      <c r="D92" s="535">
        <v>2717</v>
      </c>
      <c r="E92" s="536">
        <v>0</v>
      </c>
      <c r="F92" s="535"/>
      <c r="G92" s="535"/>
      <c r="H92" s="535"/>
      <c r="I92" s="535">
        <v>0</v>
      </c>
      <c r="J92" s="535"/>
      <c r="K92" s="535"/>
      <c r="L92" s="535"/>
      <c r="M92" s="535">
        <f t="shared" si="17"/>
        <v>5024</v>
      </c>
      <c r="N92" s="537">
        <v>5024</v>
      </c>
      <c r="O92" s="535"/>
      <c r="P92" s="535"/>
      <c r="Q92" s="535"/>
      <c r="R92" s="535">
        <f t="shared" si="18"/>
        <v>0</v>
      </c>
      <c r="S92" s="535"/>
      <c r="T92" s="535"/>
      <c r="U92" s="535"/>
      <c r="V92" s="535"/>
      <c r="W92" s="304">
        <f t="shared" si="19"/>
        <v>184.90982701509017</v>
      </c>
      <c r="X92" s="304">
        <f t="shared" si="19"/>
        <v>184.90982701509017</v>
      </c>
      <c r="Y92" s="304"/>
      <c r="Z92" s="304"/>
      <c r="AA92" s="304"/>
      <c r="AB92" s="304"/>
      <c r="AC92" s="304"/>
      <c r="AD92" s="304"/>
      <c r="AE92" s="304"/>
    </row>
    <row r="93" spans="1:31" ht="23.25" customHeight="1">
      <c r="A93" s="534">
        <v>80</v>
      </c>
      <c r="B93" s="313" t="s">
        <v>345</v>
      </c>
      <c r="C93" s="535">
        <f t="shared" si="16"/>
        <v>42504</v>
      </c>
      <c r="D93" s="535">
        <v>42504</v>
      </c>
      <c r="E93" s="536">
        <v>0</v>
      </c>
      <c r="F93" s="535"/>
      <c r="G93" s="535"/>
      <c r="H93" s="535"/>
      <c r="I93" s="535">
        <v>0</v>
      </c>
      <c r="J93" s="535"/>
      <c r="K93" s="535"/>
      <c r="L93" s="535"/>
      <c r="M93" s="535">
        <f t="shared" si="17"/>
        <v>46613</v>
      </c>
      <c r="N93" s="537">
        <v>46613</v>
      </c>
      <c r="O93" s="535"/>
      <c r="P93" s="535"/>
      <c r="Q93" s="535"/>
      <c r="R93" s="535">
        <f t="shared" si="18"/>
        <v>0</v>
      </c>
      <c r="S93" s="535"/>
      <c r="T93" s="535"/>
      <c r="U93" s="535"/>
      <c r="V93" s="535"/>
      <c r="W93" s="304">
        <f t="shared" si="19"/>
        <v>109.66732542819499</v>
      </c>
      <c r="X93" s="304">
        <f t="shared" si="19"/>
        <v>109.66732542819499</v>
      </c>
      <c r="Y93" s="304"/>
      <c r="Z93" s="304"/>
      <c r="AA93" s="304"/>
      <c r="AB93" s="304"/>
      <c r="AC93" s="304"/>
      <c r="AD93" s="304"/>
      <c r="AE93" s="304"/>
    </row>
    <row r="94" spans="1:31" ht="23.25" customHeight="1">
      <c r="A94" s="534">
        <v>81</v>
      </c>
      <c r="B94" s="313" t="s">
        <v>346</v>
      </c>
      <c r="C94" s="535">
        <f t="shared" si="16"/>
        <v>9968</v>
      </c>
      <c r="D94" s="535">
        <v>9968</v>
      </c>
      <c r="E94" s="536">
        <v>0</v>
      </c>
      <c r="F94" s="535"/>
      <c r="G94" s="535"/>
      <c r="H94" s="535"/>
      <c r="I94" s="535">
        <v>0</v>
      </c>
      <c r="J94" s="535"/>
      <c r="K94" s="535"/>
      <c r="L94" s="535"/>
      <c r="M94" s="535">
        <f t="shared" si="17"/>
        <v>15596</v>
      </c>
      <c r="N94" s="537">
        <v>15596</v>
      </c>
      <c r="O94" s="535"/>
      <c r="P94" s="535"/>
      <c r="Q94" s="535"/>
      <c r="R94" s="535">
        <f t="shared" si="18"/>
        <v>0</v>
      </c>
      <c r="S94" s="535"/>
      <c r="T94" s="535"/>
      <c r="U94" s="535"/>
      <c r="V94" s="535"/>
      <c r="W94" s="304">
        <f t="shared" si="19"/>
        <v>156.46067415730337</v>
      </c>
      <c r="X94" s="304">
        <f t="shared" si="19"/>
        <v>156.46067415730337</v>
      </c>
      <c r="Y94" s="304"/>
      <c r="Z94" s="304"/>
      <c r="AA94" s="304"/>
      <c r="AB94" s="304"/>
      <c r="AC94" s="304"/>
      <c r="AD94" s="304"/>
      <c r="AE94" s="304"/>
    </row>
    <row r="95" spans="1:31" ht="23.25" customHeight="1">
      <c r="A95" s="534">
        <v>82</v>
      </c>
      <c r="B95" s="313" t="s">
        <v>347</v>
      </c>
      <c r="C95" s="535">
        <f t="shared" si="16"/>
        <v>0</v>
      </c>
      <c r="D95" s="535"/>
      <c r="E95" s="536">
        <v>0</v>
      </c>
      <c r="F95" s="535"/>
      <c r="G95" s="535"/>
      <c r="H95" s="535"/>
      <c r="I95" s="535"/>
      <c r="J95" s="535"/>
      <c r="K95" s="535"/>
      <c r="L95" s="535"/>
      <c r="M95" s="535">
        <f t="shared" si="17"/>
        <v>1731</v>
      </c>
      <c r="N95" s="537">
        <v>1731</v>
      </c>
      <c r="O95" s="535"/>
      <c r="P95" s="535"/>
      <c r="Q95" s="535"/>
      <c r="R95" s="535">
        <f t="shared" si="18"/>
        <v>0</v>
      </c>
      <c r="S95" s="535"/>
      <c r="T95" s="535"/>
      <c r="U95" s="535"/>
      <c r="V95" s="535"/>
      <c r="W95" s="304"/>
      <c r="X95" s="304"/>
      <c r="Y95" s="304"/>
      <c r="Z95" s="304"/>
      <c r="AA95" s="304"/>
      <c r="AB95" s="304"/>
      <c r="AC95" s="304"/>
      <c r="AD95" s="304"/>
      <c r="AE95" s="304"/>
    </row>
    <row r="96" spans="1:31" ht="23.25" customHeight="1">
      <c r="A96" s="534">
        <v>83</v>
      </c>
      <c r="B96" s="313" t="s">
        <v>348</v>
      </c>
      <c r="C96" s="535">
        <f t="shared" si="16"/>
        <v>400</v>
      </c>
      <c r="D96" s="535">
        <v>400</v>
      </c>
      <c r="E96" s="536">
        <v>0</v>
      </c>
      <c r="F96" s="535"/>
      <c r="G96" s="535"/>
      <c r="H96" s="535"/>
      <c r="I96" s="535"/>
      <c r="J96" s="535"/>
      <c r="K96" s="535"/>
      <c r="L96" s="535"/>
      <c r="M96" s="535">
        <f t="shared" si="17"/>
        <v>325</v>
      </c>
      <c r="N96" s="537">
        <v>325</v>
      </c>
      <c r="O96" s="535"/>
      <c r="P96" s="535"/>
      <c r="Q96" s="535"/>
      <c r="R96" s="535">
        <f t="shared" si="18"/>
        <v>0</v>
      </c>
      <c r="S96" s="535"/>
      <c r="T96" s="535"/>
      <c r="U96" s="535"/>
      <c r="V96" s="535"/>
      <c r="W96" s="304">
        <f>M96/C96%</f>
        <v>81.25</v>
      </c>
      <c r="X96" s="304">
        <f>N96/D96%</f>
        <v>81.25</v>
      </c>
      <c r="Y96" s="304"/>
      <c r="Z96" s="304"/>
      <c r="AA96" s="304"/>
      <c r="AB96" s="304"/>
      <c r="AC96" s="304"/>
      <c r="AD96" s="304"/>
      <c r="AE96" s="304"/>
    </row>
    <row r="97" spans="1:31" ht="23.25" customHeight="1">
      <c r="A97" s="534">
        <v>84</v>
      </c>
      <c r="B97" s="313" t="s">
        <v>349</v>
      </c>
      <c r="C97" s="535">
        <f t="shared" si="16"/>
        <v>0</v>
      </c>
      <c r="D97" s="535"/>
      <c r="E97" s="536">
        <v>0</v>
      </c>
      <c r="F97" s="535"/>
      <c r="G97" s="535"/>
      <c r="H97" s="535"/>
      <c r="I97" s="535">
        <v>0</v>
      </c>
      <c r="J97" s="535"/>
      <c r="K97" s="535"/>
      <c r="L97" s="535"/>
      <c r="M97" s="535">
        <f t="shared" si="17"/>
        <v>527</v>
      </c>
      <c r="N97" s="537">
        <v>527</v>
      </c>
      <c r="O97" s="535"/>
      <c r="P97" s="535"/>
      <c r="Q97" s="535"/>
      <c r="R97" s="535">
        <f t="shared" si="18"/>
        <v>0</v>
      </c>
      <c r="S97" s="535"/>
      <c r="T97" s="535"/>
      <c r="U97" s="535"/>
      <c r="V97" s="535"/>
      <c r="W97" s="304"/>
      <c r="X97" s="304"/>
      <c r="Y97" s="304"/>
      <c r="Z97" s="304"/>
      <c r="AA97" s="304"/>
      <c r="AB97" s="304"/>
      <c r="AC97" s="304"/>
      <c r="AD97" s="304"/>
      <c r="AE97" s="304"/>
    </row>
    <row r="98" spans="1:31" ht="23.25" customHeight="1">
      <c r="A98" s="534">
        <v>85</v>
      </c>
      <c r="B98" s="313" t="s">
        <v>350</v>
      </c>
      <c r="C98" s="535">
        <f t="shared" si="16"/>
        <v>2000</v>
      </c>
      <c r="D98" s="535">
        <v>2000</v>
      </c>
      <c r="E98" s="536">
        <v>0</v>
      </c>
      <c r="F98" s="535"/>
      <c r="G98" s="535"/>
      <c r="H98" s="535"/>
      <c r="I98" s="535">
        <v>0</v>
      </c>
      <c r="J98" s="535"/>
      <c r="K98" s="535"/>
      <c r="L98" s="535"/>
      <c r="M98" s="535">
        <f t="shared" si="17"/>
        <v>6000</v>
      </c>
      <c r="N98" s="537">
        <v>6000</v>
      </c>
      <c r="O98" s="535"/>
      <c r="P98" s="535"/>
      <c r="Q98" s="535"/>
      <c r="R98" s="535">
        <f t="shared" si="18"/>
        <v>0</v>
      </c>
      <c r="S98" s="535"/>
      <c r="T98" s="535"/>
      <c r="U98" s="535"/>
      <c r="V98" s="535"/>
      <c r="W98" s="304">
        <f>M98/C98%</f>
        <v>300</v>
      </c>
      <c r="X98" s="304">
        <f>N98/D98%</f>
        <v>300</v>
      </c>
      <c r="Y98" s="304"/>
      <c r="Z98" s="304"/>
      <c r="AA98" s="304"/>
      <c r="AB98" s="304"/>
      <c r="AC98" s="304"/>
      <c r="AD98" s="304"/>
      <c r="AE98" s="304"/>
    </row>
    <row r="99" spans="1:31" ht="23.25" customHeight="1">
      <c r="A99" s="534">
        <v>86</v>
      </c>
      <c r="B99" s="313" t="s">
        <v>351</v>
      </c>
      <c r="C99" s="535">
        <f t="shared" si="16"/>
        <v>1281</v>
      </c>
      <c r="D99" s="535">
        <v>1281</v>
      </c>
      <c r="E99" s="536">
        <v>0</v>
      </c>
      <c r="F99" s="535"/>
      <c r="G99" s="535"/>
      <c r="H99" s="535"/>
      <c r="I99" s="535"/>
      <c r="J99" s="535"/>
      <c r="K99" s="535"/>
      <c r="L99" s="535"/>
      <c r="M99" s="535">
        <f t="shared" si="17"/>
        <v>6511</v>
      </c>
      <c r="N99" s="537">
        <v>6511</v>
      </c>
      <c r="O99" s="535"/>
      <c r="P99" s="535"/>
      <c r="Q99" s="535"/>
      <c r="R99" s="535">
        <f t="shared" si="18"/>
        <v>0</v>
      </c>
      <c r="S99" s="535"/>
      <c r="T99" s="535"/>
      <c r="U99" s="535"/>
      <c r="V99" s="535"/>
      <c r="W99" s="304"/>
      <c r="X99" s="304">
        <f>N99/D99%</f>
        <v>508.27478532396566</v>
      </c>
      <c r="Y99" s="304"/>
      <c r="Z99" s="304"/>
      <c r="AA99" s="304"/>
      <c r="AB99" s="304"/>
      <c r="AC99" s="304"/>
      <c r="AD99" s="304"/>
      <c r="AE99" s="304"/>
    </row>
    <row r="100" spans="1:31" ht="23.25" customHeight="1">
      <c r="A100" s="534">
        <v>87</v>
      </c>
      <c r="B100" s="313" t="s">
        <v>352</v>
      </c>
      <c r="C100" s="535">
        <f t="shared" si="16"/>
        <v>5897</v>
      </c>
      <c r="D100" s="535">
        <v>5897</v>
      </c>
      <c r="E100" s="536">
        <v>0</v>
      </c>
      <c r="F100" s="535"/>
      <c r="G100" s="535"/>
      <c r="H100" s="535"/>
      <c r="I100" s="535">
        <v>0</v>
      </c>
      <c r="J100" s="535"/>
      <c r="K100" s="535"/>
      <c r="L100" s="535"/>
      <c r="M100" s="535">
        <f t="shared" si="17"/>
        <v>3474</v>
      </c>
      <c r="N100" s="537">
        <v>3474</v>
      </c>
      <c r="O100" s="535"/>
      <c r="P100" s="535"/>
      <c r="Q100" s="535"/>
      <c r="R100" s="535">
        <f t="shared" si="18"/>
        <v>0</v>
      </c>
      <c r="S100" s="535"/>
      <c r="T100" s="535"/>
      <c r="U100" s="535"/>
      <c r="V100" s="535"/>
      <c r="W100" s="304">
        <f>M100/C100%</f>
        <v>58.911310836018316</v>
      </c>
      <c r="X100" s="304">
        <f>N100/D100%</f>
        <v>58.911310836018316</v>
      </c>
      <c r="Y100" s="304"/>
      <c r="Z100" s="304"/>
      <c r="AA100" s="304"/>
      <c r="AB100" s="304"/>
      <c r="AC100" s="304"/>
      <c r="AD100" s="304"/>
      <c r="AE100" s="304"/>
    </row>
    <row r="101" spans="1:31" ht="23.25" customHeight="1">
      <c r="A101" s="534">
        <v>88</v>
      </c>
      <c r="B101" s="313" t="s">
        <v>353</v>
      </c>
      <c r="C101" s="535">
        <f t="shared" si="16"/>
        <v>0</v>
      </c>
      <c r="D101" s="535"/>
      <c r="E101" s="536">
        <v>0</v>
      </c>
      <c r="F101" s="535"/>
      <c r="G101" s="535"/>
      <c r="H101" s="535"/>
      <c r="I101" s="535">
        <v>0</v>
      </c>
      <c r="J101" s="535"/>
      <c r="K101" s="535"/>
      <c r="L101" s="535"/>
      <c r="M101" s="535">
        <f t="shared" si="17"/>
        <v>0</v>
      </c>
      <c r="N101" s="537"/>
      <c r="O101" s="535"/>
      <c r="P101" s="535"/>
      <c r="Q101" s="535"/>
      <c r="R101" s="535">
        <f t="shared" si="18"/>
        <v>0</v>
      </c>
      <c r="S101" s="535"/>
      <c r="T101" s="535"/>
      <c r="U101" s="535"/>
      <c r="V101" s="535"/>
      <c r="W101" s="304"/>
      <c r="X101" s="304"/>
      <c r="Y101" s="304"/>
      <c r="Z101" s="304"/>
      <c r="AA101" s="304"/>
      <c r="AB101" s="304"/>
      <c r="AC101" s="304"/>
      <c r="AD101" s="304"/>
      <c r="AE101" s="304"/>
    </row>
    <row r="102" spans="1:31" ht="35.25" customHeight="1">
      <c r="A102" s="534">
        <v>89</v>
      </c>
      <c r="B102" s="548" t="s">
        <v>354</v>
      </c>
      <c r="C102" s="535">
        <f t="shared" si="16"/>
        <v>0</v>
      </c>
      <c r="D102" s="549"/>
      <c r="E102" s="536">
        <v>0</v>
      </c>
      <c r="F102" s="535"/>
      <c r="G102" s="535"/>
      <c r="H102" s="535"/>
      <c r="I102" s="535">
        <v>0</v>
      </c>
      <c r="J102" s="535"/>
      <c r="K102" s="535"/>
      <c r="L102" s="535"/>
      <c r="M102" s="535">
        <f t="shared" si="17"/>
        <v>0</v>
      </c>
      <c r="N102" s="550"/>
      <c r="O102" s="535"/>
      <c r="P102" s="535"/>
      <c r="Q102" s="535"/>
      <c r="R102" s="535">
        <f t="shared" si="18"/>
        <v>0</v>
      </c>
      <c r="S102" s="535"/>
      <c r="T102" s="535"/>
      <c r="U102" s="535"/>
      <c r="V102" s="535"/>
      <c r="W102" s="304"/>
      <c r="X102" s="304"/>
      <c r="Y102" s="304"/>
      <c r="Z102" s="304"/>
      <c r="AA102" s="304"/>
      <c r="AB102" s="304"/>
      <c r="AC102" s="304"/>
      <c r="AD102" s="304"/>
      <c r="AE102" s="304"/>
    </row>
    <row r="103" spans="1:31" ht="35.25" customHeight="1">
      <c r="A103" s="534">
        <v>90</v>
      </c>
      <c r="B103" s="306" t="s">
        <v>355</v>
      </c>
      <c r="C103" s="535">
        <f t="shared" si="16"/>
        <v>0</v>
      </c>
      <c r="D103" s="551"/>
      <c r="E103" s="536">
        <v>0</v>
      </c>
      <c r="F103" s="535"/>
      <c r="G103" s="535"/>
      <c r="H103" s="535"/>
      <c r="I103" s="535">
        <v>0</v>
      </c>
      <c r="J103" s="535"/>
      <c r="K103" s="535"/>
      <c r="L103" s="535"/>
      <c r="M103" s="535">
        <f t="shared" si="17"/>
        <v>0</v>
      </c>
      <c r="N103" s="550"/>
      <c r="O103" s="535"/>
      <c r="P103" s="535"/>
      <c r="Q103" s="535"/>
      <c r="R103" s="535">
        <f t="shared" si="18"/>
        <v>0</v>
      </c>
      <c r="S103" s="535"/>
      <c r="T103" s="535"/>
      <c r="U103" s="535"/>
      <c r="V103" s="535"/>
      <c r="W103" s="304"/>
      <c r="X103" s="304"/>
      <c r="Y103" s="304"/>
      <c r="Z103" s="304"/>
      <c r="AA103" s="304"/>
      <c r="AB103" s="304"/>
      <c r="AC103" s="304"/>
      <c r="AD103" s="304"/>
      <c r="AE103" s="304"/>
    </row>
    <row r="104" spans="1:31" ht="23.25" customHeight="1">
      <c r="A104" s="534">
        <v>91</v>
      </c>
      <c r="B104" s="313" t="s">
        <v>356</v>
      </c>
      <c r="C104" s="535">
        <f t="shared" si="16"/>
        <v>0</v>
      </c>
      <c r="D104" s="535"/>
      <c r="E104" s="536">
        <v>0</v>
      </c>
      <c r="F104" s="535"/>
      <c r="G104" s="535"/>
      <c r="H104" s="535"/>
      <c r="I104" s="535">
        <v>0</v>
      </c>
      <c r="J104" s="535"/>
      <c r="K104" s="535"/>
      <c r="L104" s="535"/>
      <c r="M104" s="535">
        <f t="shared" si="17"/>
        <v>579</v>
      </c>
      <c r="N104" s="537">
        <v>579</v>
      </c>
      <c r="O104" s="535"/>
      <c r="P104" s="535"/>
      <c r="Q104" s="535"/>
      <c r="R104" s="535">
        <f t="shared" si="18"/>
        <v>0</v>
      </c>
      <c r="S104" s="535"/>
      <c r="T104" s="535"/>
      <c r="U104" s="535"/>
      <c r="V104" s="535"/>
      <c r="W104" s="304"/>
      <c r="X104" s="304"/>
      <c r="Y104" s="304"/>
      <c r="Z104" s="304"/>
      <c r="AA104" s="304"/>
      <c r="AB104" s="304"/>
      <c r="AC104" s="304"/>
      <c r="AD104" s="304"/>
      <c r="AE104" s="304"/>
    </row>
    <row r="105" spans="1:31" ht="36" customHeight="1">
      <c r="A105" s="534">
        <v>92</v>
      </c>
      <c r="B105" s="313" t="s">
        <v>357</v>
      </c>
      <c r="C105" s="535">
        <f t="shared" si="16"/>
        <v>1111</v>
      </c>
      <c r="D105" s="535"/>
      <c r="E105" s="536">
        <v>1111</v>
      </c>
      <c r="F105" s="535"/>
      <c r="G105" s="535"/>
      <c r="H105" s="535"/>
      <c r="I105" s="535">
        <v>0</v>
      </c>
      <c r="J105" s="535"/>
      <c r="K105" s="535"/>
      <c r="L105" s="535"/>
      <c r="M105" s="535">
        <f t="shared" si="17"/>
        <v>1111</v>
      </c>
      <c r="N105" s="537"/>
      <c r="O105" s="535">
        <v>1111</v>
      </c>
      <c r="P105" s="535"/>
      <c r="Q105" s="535"/>
      <c r="R105" s="535">
        <f t="shared" si="18"/>
        <v>0</v>
      </c>
      <c r="S105" s="535"/>
      <c r="T105" s="535"/>
      <c r="U105" s="535"/>
      <c r="V105" s="535"/>
      <c r="W105" s="304">
        <f>M105/C105%</f>
        <v>100</v>
      </c>
      <c r="X105" s="304"/>
      <c r="Y105" s="304"/>
      <c r="Z105" s="304"/>
      <c r="AA105" s="304"/>
      <c r="AB105" s="304"/>
      <c r="AC105" s="304"/>
      <c r="AD105" s="304"/>
      <c r="AE105" s="304"/>
    </row>
    <row r="106" spans="1:31" ht="36" customHeight="1">
      <c r="A106" s="534">
        <v>93</v>
      </c>
      <c r="B106" s="313" t="s">
        <v>358</v>
      </c>
      <c r="C106" s="535">
        <f t="shared" si="16"/>
        <v>35193</v>
      </c>
      <c r="D106" s="535"/>
      <c r="E106" s="536">
        <v>35193</v>
      </c>
      <c r="F106" s="535"/>
      <c r="G106" s="535"/>
      <c r="H106" s="535"/>
      <c r="I106" s="535"/>
      <c r="J106" s="535"/>
      <c r="K106" s="535"/>
      <c r="L106" s="535"/>
      <c r="M106" s="535">
        <f t="shared" si="17"/>
        <v>35052</v>
      </c>
      <c r="N106" s="537"/>
      <c r="O106" s="535">
        <v>35052</v>
      </c>
      <c r="P106" s="535"/>
      <c r="Q106" s="535"/>
      <c r="R106" s="535">
        <f t="shared" si="18"/>
        <v>0</v>
      </c>
      <c r="S106" s="535"/>
      <c r="T106" s="535"/>
      <c r="U106" s="535"/>
      <c r="V106" s="535"/>
      <c r="W106" s="304"/>
      <c r="X106" s="304"/>
      <c r="Y106" s="304"/>
      <c r="Z106" s="304"/>
      <c r="AA106" s="304"/>
      <c r="AB106" s="304"/>
      <c r="AC106" s="304"/>
      <c r="AD106" s="304"/>
      <c r="AE106" s="304"/>
    </row>
    <row r="107" spans="1:31" ht="23.25" customHeight="1">
      <c r="A107" s="534">
        <v>94</v>
      </c>
      <c r="B107" s="552" t="s">
        <v>359</v>
      </c>
      <c r="C107" s="535">
        <f t="shared" si="16"/>
        <v>1570</v>
      </c>
      <c r="D107" s="369">
        <v>1570</v>
      </c>
      <c r="E107" s="536">
        <v>0</v>
      </c>
      <c r="F107" s="535"/>
      <c r="G107" s="535"/>
      <c r="H107" s="535"/>
      <c r="I107" s="535">
        <v>0</v>
      </c>
      <c r="J107" s="535"/>
      <c r="K107" s="535"/>
      <c r="L107" s="535"/>
      <c r="M107" s="535">
        <f t="shared" si="17"/>
        <v>1570</v>
      </c>
      <c r="N107" s="537">
        <v>1570</v>
      </c>
      <c r="O107" s="535"/>
      <c r="P107" s="535"/>
      <c r="Q107" s="535"/>
      <c r="R107" s="535">
        <f t="shared" si="18"/>
        <v>0</v>
      </c>
      <c r="S107" s="535"/>
      <c r="T107" s="535"/>
      <c r="U107" s="535"/>
      <c r="V107" s="535"/>
      <c r="W107" s="304">
        <f>M107/C107%</f>
        <v>100</v>
      </c>
      <c r="X107" s="304">
        <f>N107/D107%</f>
        <v>100</v>
      </c>
      <c r="Y107" s="304"/>
      <c r="Z107" s="304"/>
      <c r="AA107" s="304"/>
      <c r="AB107" s="304"/>
      <c r="AC107" s="304"/>
      <c r="AD107" s="304"/>
      <c r="AE107" s="304"/>
    </row>
    <row r="108" spans="1:31" ht="23.25" customHeight="1">
      <c r="A108" s="534">
        <v>95</v>
      </c>
      <c r="B108" s="552" t="s">
        <v>360</v>
      </c>
      <c r="C108" s="535">
        <f t="shared" si="16"/>
        <v>0</v>
      </c>
      <c r="D108" s="369"/>
      <c r="E108" s="536"/>
      <c r="F108" s="535"/>
      <c r="G108" s="535"/>
      <c r="H108" s="535"/>
      <c r="I108" s="535">
        <v>0</v>
      </c>
      <c r="J108" s="535"/>
      <c r="K108" s="535"/>
      <c r="L108" s="535"/>
      <c r="M108" s="535">
        <f t="shared" si="17"/>
        <v>0</v>
      </c>
      <c r="N108" s="537"/>
      <c r="O108" s="535"/>
      <c r="P108" s="535"/>
      <c r="Q108" s="535"/>
      <c r="R108" s="535">
        <f t="shared" si="18"/>
        <v>0</v>
      </c>
      <c r="S108" s="535"/>
      <c r="T108" s="535"/>
      <c r="U108" s="535"/>
      <c r="V108" s="535"/>
      <c r="W108" s="304"/>
      <c r="X108" s="304"/>
      <c r="Y108" s="304"/>
      <c r="Z108" s="304"/>
      <c r="AA108" s="304"/>
      <c r="AB108" s="304"/>
      <c r="AC108" s="304"/>
      <c r="AD108" s="304"/>
      <c r="AE108" s="304"/>
    </row>
    <row r="109" spans="1:31" ht="23.25" customHeight="1">
      <c r="A109" s="534">
        <v>96</v>
      </c>
      <c r="B109" s="552" t="s">
        <v>361</v>
      </c>
      <c r="C109" s="535">
        <f t="shared" si="16"/>
        <v>0</v>
      </c>
      <c r="D109" s="369"/>
      <c r="E109" s="536"/>
      <c r="F109" s="535"/>
      <c r="G109" s="535"/>
      <c r="H109" s="535"/>
      <c r="I109" s="535">
        <v>0</v>
      </c>
      <c r="J109" s="535"/>
      <c r="K109" s="535"/>
      <c r="L109" s="535"/>
      <c r="M109" s="535">
        <f t="shared" si="17"/>
        <v>0</v>
      </c>
      <c r="N109" s="537"/>
      <c r="O109" s="535"/>
      <c r="P109" s="535"/>
      <c r="Q109" s="535"/>
      <c r="R109" s="535">
        <v>0</v>
      </c>
      <c r="S109" s="535"/>
      <c r="T109" s="535"/>
      <c r="U109" s="535"/>
      <c r="V109" s="535"/>
      <c r="W109" s="304"/>
      <c r="X109" s="304"/>
      <c r="Y109" s="304"/>
      <c r="Z109" s="304"/>
      <c r="AA109" s="304"/>
      <c r="AB109" s="304"/>
      <c r="AC109" s="304"/>
      <c r="AD109" s="304"/>
      <c r="AE109" s="304"/>
    </row>
    <row r="110" spans="1:31" ht="23.25" customHeight="1">
      <c r="A110" s="534">
        <v>97</v>
      </c>
      <c r="B110" s="552" t="s">
        <v>876</v>
      </c>
      <c r="C110" s="535">
        <f t="shared" si="16"/>
        <v>2500</v>
      </c>
      <c r="D110" s="369">
        <v>2500</v>
      </c>
      <c r="E110" s="536"/>
      <c r="F110" s="535"/>
      <c r="G110" s="535"/>
      <c r="H110" s="535"/>
      <c r="I110" s="535">
        <v>0</v>
      </c>
      <c r="J110" s="535"/>
      <c r="K110" s="535"/>
      <c r="L110" s="535"/>
      <c r="M110" s="535">
        <f t="shared" si="17"/>
        <v>2500</v>
      </c>
      <c r="N110" s="537">
        <v>2500</v>
      </c>
      <c r="O110" s="535"/>
      <c r="P110" s="535"/>
      <c r="Q110" s="535"/>
      <c r="R110" s="535"/>
      <c r="S110" s="535"/>
      <c r="T110" s="535"/>
      <c r="U110" s="535"/>
      <c r="V110" s="535"/>
      <c r="W110" s="304"/>
      <c r="X110" s="304"/>
      <c r="Y110" s="304"/>
      <c r="Z110" s="304"/>
      <c r="AA110" s="304"/>
      <c r="AB110" s="304"/>
      <c r="AC110" s="304"/>
      <c r="AD110" s="304"/>
      <c r="AE110" s="304"/>
    </row>
    <row r="111" spans="1:31" ht="34.5" hidden="1" customHeight="1">
      <c r="A111" s="534"/>
      <c r="B111" s="306"/>
      <c r="C111" s="535">
        <f t="shared" si="16"/>
        <v>0</v>
      </c>
      <c r="D111" s="369"/>
      <c r="E111" s="536">
        <v>0</v>
      </c>
      <c r="F111" s="535"/>
      <c r="G111" s="535"/>
      <c r="H111" s="535"/>
      <c r="I111" s="535"/>
      <c r="J111" s="535"/>
      <c r="K111" s="535"/>
      <c r="L111" s="535"/>
      <c r="M111" s="535">
        <f t="shared" si="17"/>
        <v>0</v>
      </c>
      <c r="N111" s="369"/>
      <c r="O111" s="535"/>
      <c r="P111" s="535"/>
      <c r="Q111" s="535"/>
      <c r="R111" s="535"/>
      <c r="S111" s="535"/>
      <c r="T111" s="535"/>
      <c r="U111" s="535"/>
      <c r="V111" s="535"/>
      <c r="W111" s="304"/>
      <c r="X111" s="304"/>
      <c r="Y111" s="304"/>
      <c r="Z111" s="304"/>
      <c r="AA111" s="304"/>
      <c r="AB111" s="304"/>
      <c r="AC111" s="304"/>
      <c r="AD111" s="304"/>
      <c r="AE111" s="304"/>
    </row>
    <row r="112" spans="1:31" ht="43.5" customHeight="1">
      <c r="A112" s="553" t="s">
        <v>22</v>
      </c>
      <c r="B112" s="554" t="s">
        <v>362</v>
      </c>
      <c r="C112" s="533">
        <f t="shared" si="16"/>
        <v>2400</v>
      </c>
      <c r="D112" s="533"/>
      <c r="E112" s="533"/>
      <c r="F112" s="533">
        <v>2400</v>
      </c>
      <c r="G112" s="533"/>
      <c r="H112" s="533"/>
      <c r="I112" s="533"/>
      <c r="J112" s="533"/>
      <c r="K112" s="533"/>
      <c r="L112" s="533"/>
      <c r="M112" s="533">
        <f t="shared" si="17"/>
        <v>2580</v>
      </c>
      <c r="N112" s="533"/>
      <c r="O112" s="533"/>
      <c r="P112" s="533">
        <v>2580</v>
      </c>
      <c r="Q112" s="533"/>
      <c r="R112" s="533"/>
      <c r="S112" s="533"/>
      <c r="T112" s="533"/>
      <c r="U112" s="533"/>
      <c r="V112" s="533"/>
      <c r="W112" s="301">
        <f>M112/C112%</f>
        <v>107.5</v>
      </c>
      <c r="X112" s="301"/>
      <c r="Y112" s="301"/>
      <c r="Z112" s="301">
        <f>P112/F112%</f>
        <v>107.5</v>
      </c>
      <c r="AA112" s="301"/>
      <c r="AB112" s="301"/>
      <c r="AC112" s="301"/>
      <c r="AD112" s="301"/>
      <c r="AE112" s="301"/>
    </row>
    <row r="113" spans="1:31" ht="39.75" customHeight="1">
      <c r="A113" s="553" t="s">
        <v>26</v>
      </c>
      <c r="B113" s="554" t="s">
        <v>363</v>
      </c>
      <c r="C113" s="533">
        <f t="shared" si="16"/>
        <v>1400</v>
      </c>
      <c r="D113" s="533"/>
      <c r="E113" s="533"/>
      <c r="F113" s="533"/>
      <c r="G113" s="533">
        <v>1400</v>
      </c>
      <c r="H113" s="533"/>
      <c r="I113" s="533"/>
      <c r="J113" s="533"/>
      <c r="K113" s="533"/>
      <c r="L113" s="533"/>
      <c r="M113" s="533">
        <f t="shared" si="17"/>
        <v>1400</v>
      </c>
      <c r="N113" s="533"/>
      <c r="O113" s="533"/>
      <c r="P113" s="533"/>
      <c r="Q113" s="533">
        <v>1400</v>
      </c>
      <c r="R113" s="533"/>
      <c r="S113" s="533"/>
      <c r="T113" s="533"/>
      <c r="U113" s="533"/>
      <c r="V113" s="533"/>
      <c r="W113" s="301">
        <f>M113/C113%</f>
        <v>100</v>
      </c>
      <c r="X113" s="301"/>
      <c r="Y113" s="301"/>
      <c r="Z113" s="301"/>
      <c r="AA113" s="301">
        <f>Q113/G113%</f>
        <v>100</v>
      </c>
      <c r="AB113" s="301"/>
      <c r="AC113" s="301"/>
      <c r="AD113" s="301"/>
      <c r="AE113" s="301"/>
    </row>
    <row r="114" spans="1:31" ht="27.75" customHeight="1">
      <c r="A114" s="553" t="s">
        <v>28</v>
      </c>
      <c r="B114" s="554" t="s">
        <v>364</v>
      </c>
      <c r="C114" s="533">
        <f t="shared" si="16"/>
        <v>83264</v>
      </c>
      <c r="D114" s="533"/>
      <c r="E114" s="533"/>
      <c r="F114" s="533"/>
      <c r="G114" s="533"/>
      <c r="H114" s="533">
        <v>83264</v>
      </c>
      <c r="I114" s="533"/>
      <c r="J114" s="533"/>
      <c r="K114" s="533"/>
      <c r="L114" s="533"/>
      <c r="M114" s="533">
        <f t="shared" si="17"/>
        <v>0</v>
      </c>
      <c r="N114" s="533"/>
      <c r="O114" s="533"/>
      <c r="P114" s="533"/>
      <c r="Q114" s="533"/>
      <c r="R114" s="533"/>
      <c r="S114" s="533"/>
      <c r="T114" s="533"/>
      <c r="U114" s="533"/>
      <c r="V114" s="533"/>
      <c r="W114" s="301"/>
      <c r="X114" s="301"/>
      <c r="Y114" s="301"/>
      <c r="Z114" s="301"/>
      <c r="AA114" s="301"/>
      <c r="AB114" s="301"/>
      <c r="AC114" s="301"/>
      <c r="AD114" s="301"/>
      <c r="AE114" s="301"/>
    </row>
    <row r="115" spans="1:31" ht="42.75" customHeight="1">
      <c r="A115" s="553" t="s">
        <v>30</v>
      </c>
      <c r="B115" s="554" t="s">
        <v>365</v>
      </c>
      <c r="C115" s="533">
        <f t="shared" si="16"/>
        <v>0</v>
      </c>
      <c r="D115" s="533"/>
      <c r="E115" s="533"/>
      <c r="F115" s="533"/>
      <c r="G115" s="533"/>
      <c r="H115" s="533"/>
      <c r="I115" s="533"/>
      <c r="J115" s="533"/>
      <c r="K115" s="533"/>
      <c r="L115" s="533"/>
      <c r="M115" s="533">
        <f t="shared" si="17"/>
        <v>0</v>
      </c>
      <c r="N115" s="533"/>
      <c r="O115" s="533"/>
      <c r="P115" s="533"/>
      <c r="Q115" s="533"/>
      <c r="R115" s="533"/>
      <c r="S115" s="533"/>
      <c r="T115" s="533"/>
      <c r="U115" s="533"/>
      <c r="V115" s="533"/>
      <c r="W115" s="301"/>
      <c r="X115" s="301"/>
      <c r="Y115" s="301"/>
      <c r="Z115" s="301"/>
      <c r="AA115" s="301"/>
      <c r="AB115" s="301"/>
      <c r="AC115" s="301"/>
      <c r="AD115" s="301"/>
      <c r="AE115" s="301"/>
    </row>
    <row r="116" spans="1:31" ht="41.25" customHeight="1">
      <c r="A116" s="553" t="s">
        <v>32</v>
      </c>
      <c r="B116" s="554" t="s">
        <v>366</v>
      </c>
      <c r="C116" s="533">
        <f t="shared" si="16"/>
        <v>90396</v>
      </c>
      <c r="D116" s="533"/>
      <c r="E116" s="533"/>
      <c r="F116" s="533"/>
      <c r="G116" s="533"/>
      <c r="H116" s="533"/>
      <c r="I116" s="533"/>
      <c r="J116" s="533"/>
      <c r="K116" s="533"/>
      <c r="L116" s="533">
        <v>90396</v>
      </c>
      <c r="M116" s="533">
        <f t="shared" si="17"/>
        <v>3655517</v>
      </c>
      <c r="N116" s="533"/>
      <c r="O116" s="533"/>
      <c r="P116" s="533"/>
      <c r="Q116" s="533"/>
      <c r="R116" s="533"/>
      <c r="S116" s="533"/>
      <c r="T116" s="533"/>
      <c r="U116" s="533"/>
      <c r="V116" s="533">
        <v>3655517</v>
      </c>
      <c r="W116" s="301">
        <f>M116/C116%</f>
        <v>4043.8924288685339</v>
      </c>
      <c r="X116" s="301"/>
      <c r="Y116" s="301"/>
      <c r="Z116" s="301"/>
      <c r="AA116" s="301"/>
      <c r="AB116" s="301"/>
      <c r="AC116" s="301"/>
      <c r="AD116" s="301"/>
      <c r="AE116" s="301">
        <f>V116/L116%</f>
        <v>4043.8924288685339</v>
      </c>
    </row>
    <row r="117" spans="1:31" ht="42" customHeight="1">
      <c r="A117" s="555" t="s">
        <v>34</v>
      </c>
      <c r="B117" s="556" t="s">
        <v>367</v>
      </c>
      <c r="C117" s="557">
        <f t="shared" si="16"/>
        <v>0</v>
      </c>
      <c r="D117" s="557"/>
      <c r="E117" s="557"/>
      <c r="F117" s="557"/>
      <c r="G117" s="557"/>
      <c r="H117" s="557"/>
      <c r="I117" s="557"/>
      <c r="J117" s="557"/>
      <c r="K117" s="557"/>
      <c r="L117" s="557"/>
      <c r="M117" s="557">
        <f t="shared" si="17"/>
        <v>4236174</v>
      </c>
      <c r="N117" s="557"/>
      <c r="O117" s="557"/>
      <c r="P117" s="557"/>
      <c r="Q117" s="557"/>
      <c r="R117" s="557"/>
      <c r="S117" s="557"/>
      <c r="T117" s="557"/>
      <c r="U117" s="557">
        <f>4460383-U10</f>
        <v>4236174</v>
      </c>
      <c r="V117" s="557"/>
      <c r="W117" s="558"/>
      <c r="X117" s="558"/>
      <c r="Y117" s="558"/>
      <c r="Z117" s="558"/>
      <c r="AA117" s="558"/>
      <c r="AB117" s="558"/>
      <c r="AC117" s="558"/>
      <c r="AD117" s="558"/>
      <c r="AE117" s="558"/>
    </row>
  </sheetData>
  <mergeCells count="10">
    <mergeCell ref="A6:A7"/>
    <mergeCell ref="B6:B7"/>
    <mergeCell ref="C6:L6"/>
    <mergeCell ref="M6:V6"/>
    <mergeCell ref="W6:AE6"/>
    <mergeCell ref="X1:AE1"/>
    <mergeCell ref="A2:AE2"/>
    <mergeCell ref="A3:AE3"/>
    <mergeCell ref="Z5:AE5"/>
    <mergeCell ref="A1:C1"/>
  </mergeCells>
  <printOptions horizontalCentered="1"/>
  <pageMargins left="0.59055118110236227" right="0.31496062992125984" top="0.59055118110236227" bottom="0.59055118110236227" header="0.31496062992125984" footer="0.31496062992125984"/>
  <pageSetup paperSize="8" scale="55" orientation="landscape" verticalDpi="300"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43"/>
  <sheetViews>
    <sheetView zoomScaleNormal="100" zoomScaleSheetLayoutView="90" workbookViewId="0">
      <pane xSplit="2" ySplit="8" topLeftCell="C9" activePane="bottomRight" state="frozen"/>
      <selection pane="topRight" activeCell="C1" sqref="C1"/>
      <selection pane="bottomLeft" activeCell="A8" sqref="A8"/>
      <selection pane="bottomRight" activeCell="M19" sqref="M19"/>
    </sheetView>
  </sheetViews>
  <sheetFormatPr defaultColWidth="9.140625" defaultRowHeight="15"/>
  <cols>
    <col min="1" max="1" width="6" style="25" customWidth="1"/>
    <col min="2" max="2" width="29.7109375" style="25" customWidth="1"/>
    <col min="3" max="4" width="10.28515625" style="25" customWidth="1"/>
    <col min="5" max="5" width="9.42578125" style="25" customWidth="1"/>
    <col min="6" max="7" width="8" style="25" customWidth="1"/>
    <col min="8" max="9" width="9.42578125" style="25" customWidth="1"/>
    <col min="10" max="10" width="8" style="25" customWidth="1"/>
    <col min="11" max="11" width="9.42578125" style="25" customWidth="1"/>
    <col min="12" max="13" width="8" style="25" customWidth="1"/>
    <col min="14" max="17" width="9.42578125" style="25" customWidth="1"/>
    <col min="18" max="19" width="7.7109375" style="25" customWidth="1"/>
    <col min="20" max="20" width="7.85546875" style="25" customWidth="1"/>
    <col min="21" max="16384" width="9.140625" style="25"/>
  </cols>
  <sheetData>
    <row r="1" spans="1:22" ht="15" customHeight="1">
      <c r="A1" s="816"/>
      <c r="B1" s="816"/>
      <c r="C1" s="4"/>
      <c r="D1" s="4"/>
      <c r="E1" s="4"/>
      <c r="F1" s="4"/>
      <c r="G1" s="4"/>
      <c r="H1" s="4"/>
      <c r="I1" s="4"/>
      <c r="J1" s="4"/>
      <c r="K1" s="4"/>
      <c r="L1" s="4"/>
      <c r="M1" s="4"/>
      <c r="N1" s="4"/>
      <c r="O1" s="4"/>
      <c r="P1" s="3" t="s">
        <v>778</v>
      </c>
      <c r="Q1" s="4"/>
      <c r="R1" s="4"/>
      <c r="S1" s="4"/>
      <c r="T1" s="4"/>
      <c r="U1" s="29"/>
      <c r="V1" s="29"/>
    </row>
    <row r="2" spans="1:22" ht="15" customHeight="1">
      <c r="A2" s="4"/>
      <c r="B2" s="4"/>
      <c r="C2" s="4"/>
      <c r="D2" s="3" t="s">
        <v>779</v>
      </c>
      <c r="E2" s="4"/>
      <c r="F2" s="4"/>
      <c r="G2" s="4"/>
      <c r="H2" s="4"/>
      <c r="I2" s="4"/>
      <c r="J2" s="4"/>
      <c r="K2" s="4"/>
      <c r="L2" s="4"/>
      <c r="M2" s="4"/>
      <c r="N2" s="4"/>
      <c r="O2" s="4"/>
      <c r="P2" s="4"/>
      <c r="Q2" s="4"/>
      <c r="R2" s="4"/>
      <c r="S2" s="4"/>
      <c r="T2" s="4"/>
      <c r="U2" s="29"/>
      <c r="V2" s="29"/>
    </row>
    <row r="3" spans="1:22" ht="15" customHeight="1">
      <c r="A3" s="803" t="str">
        <f>'48'!A3:F3</f>
        <v>(Kèm theo Nghị quyết số: 34/NQ-HĐND ngày 25 tháng 6 năm 2025 của HĐND tỉnh Lạng Sơn)</v>
      </c>
      <c r="B3" s="803"/>
      <c r="C3" s="803"/>
      <c r="D3" s="803"/>
      <c r="E3" s="803"/>
      <c r="F3" s="803"/>
      <c r="G3" s="803"/>
      <c r="H3" s="803"/>
      <c r="I3" s="803"/>
      <c r="J3" s="803"/>
      <c r="K3" s="803"/>
      <c r="L3" s="803"/>
      <c r="M3" s="803"/>
      <c r="N3" s="803"/>
      <c r="O3" s="803"/>
      <c r="P3" s="803"/>
      <c r="Q3" s="803"/>
      <c r="R3" s="803"/>
      <c r="S3" s="803"/>
      <c r="T3" s="803"/>
      <c r="U3" s="29"/>
      <c r="V3" s="29"/>
    </row>
    <row r="4" spans="1:22" ht="15" customHeight="1">
      <c r="D4" s="575"/>
      <c r="E4" s="335">
        <f>D4-D8</f>
        <v>-1986850.3123760002</v>
      </c>
      <c r="R4" s="855" t="s">
        <v>780</v>
      </c>
      <c r="S4" s="855"/>
      <c r="T4" s="855"/>
      <c r="U4" s="26"/>
      <c r="V4" s="26"/>
    </row>
    <row r="5" spans="1:22" ht="15" customHeight="1">
      <c r="A5" s="858" t="s">
        <v>94</v>
      </c>
      <c r="B5" s="858" t="s">
        <v>229</v>
      </c>
      <c r="C5" s="859" t="s">
        <v>68</v>
      </c>
      <c r="D5" s="858" t="s">
        <v>69</v>
      </c>
      <c r="E5" s="858" t="s">
        <v>186</v>
      </c>
      <c r="F5" s="858" t="s">
        <v>368</v>
      </c>
      <c r="G5" s="858" t="s">
        <v>184</v>
      </c>
      <c r="H5" s="858" t="s">
        <v>185</v>
      </c>
      <c r="I5" s="858" t="s">
        <v>197</v>
      </c>
      <c r="J5" s="858" t="s">
        <v>198</v>
      </c>
      <c r="K5" s="858" t="s">
        <v>369</v>
      </c>
      <c r="L5" s="858" t="s">
        <v>200</v>
      </c>
      <c r="M5" s="858" t="s">
        <v>201</v>
      </c>
      <c r="N5" s="858" t="s">
        <v>192</v>
      </c>
      <c r="O5" s="856" t="s">
        <v>370</v>
      </c>
      <c r="P5" s="857"/>
      <c r="Q5" s="858" t="s">
        <v>202</v>
      </c>
      <c r="R5" s="858" t="s">
        <v>371</v>
      </c>
      <c r="S5" s="858" t="s">
        <v>372</v>
      </c>
      <c r="T5" s="858" t="s">
        <v>373</v>
      </c>
      <c r="U5" s="26"/>
      <c r="V5" s="26"/>
    </row>
    <row r="6" spans="1:22" ht="82.5" customHeight="1">
      <c r="A6" s="858"/>
      <c r="B6" s="858"/>
      <c r="C6" s="860"/>
      <c r="D6" s="858"/>
      <c r="E6" s="858"/>
      <c r="F6" s="858"/>
      <c r="G6" s="858"/>
      <c r="H6" s="858"/>
      <c r="I6" s="858"/>
      <c r="J6" s="858"/>
      <c r="K6" s="858"/>
      <c r="L6" s="858"/>
      <c r="M6" s="858"/>
      <c r="N6" s="858"/>
      <c r="O6" s="63" t="s">
        <v>374</v>
      </c>
      <c r="P6" s="63" t="s">
        <v>375</v>
      </c>
      <c r="Q6" s="858"/>
      <c r="R6" s="858"/>
      <c r="S6" s="858"/>
      <c r="T6" s="858"/>
    </row>
    <row r="7" spans="1:22">
      <c r="A7" s="63" t="s">
        <v>12</v>
      </c>
      <c r="B7" s="63" t="s">
        <v>13</v>
      </c>
      <c r="C7" s="63">
        <v>1</v>
      </c>
      <c r="D7" s="63">
        <v>2</v>
      </c>
      <c r="E7" s="63">
        <v>3</v>
      </c>
      <c r="F7" s="63">
        <v>4</v>
      </c>
      <c r="G7" s="63">
        <v>5</v>
      </c>
      <c r="H7" s="63">
        <v>6</v>
      </c>
      <c r="I7" s="63">
        <v>7</v>
      </c>
      <c r="J7" s="63">
        <v>8</v>
      </c>
      <c r="K7" s="63">
        <v>9</v>
      </c>
      <c r="L7" s="63">
        <v>10</v>
      </c>
      <c r="M7" s="63">
        <v>11</v>
      </c>
      <c r="N7" s="63">
        <v>12</v>
      </c>
      <c r="O7" s="63">
        <v>13</v>
      </c>
      <c r="P7" s="63">
        <v>14</v>
      </c>
      <c r="Q7" s="63">
        <v>15</v>
      </c>
      <c r="R7" s="63">
        <v>16</v>
      </c>
      <c r="S7" s="63">
        <v>17</v>
      </c>
      <c r="T7" s="63" t="s">
        <v>377</v>
      </c>
    </row>
    <row r="8" spans="1:22" ht="19.5" customHeight="1">
      <c r="A8" s="373"/>
      <c r="B8" s="373" t="s">
        <v>249</v>
      </c>
      <c r="C8" s="374">
        <f>SUM(C9:C43)</f>
        <v>2858657</v>
      </c>
      <c r="D8" s="374">
        <f t="shared" ref="D8:Q8" si="0">SUM(D9:D43)</f>
        <v>1986850.3123760002</v>
      </c>
      <c r="E8" s="374">
        <f t="shared" si="0"/>
        <v>30498.585800000001</v>
      </c>
      <c r="F8" s="374">
        <f t="shared" si="0"/>
        <v>0</v>
      </c>
      <c r="G8" s="374">
        <f t="shared" si="0"/>
        <v>2611.009</v>
      </c>
      <c r="H8" s="374">
        <f t="shared" si="0"/>
        <v>54557.324626000001</v>
      </c>
      <c r="I8" s="374">
        <f t="shared" si="0"/>
        <v>83198.716582000023</v>
      </c>
      <c r="J8" s="374">
        <f t="shared" si="0"/>
        <v>10011.859</v>
      </c>
      <c r="K8" s="374">
        <f t="shared" si="0"/>
        <v>0</v>
      </c>
      <c r="L8" s="374">
        <f t="shared" si="0"/>
        <v>0</v>
      </c>
      <c r="M8" s="374">
        <f t="shared" si="0"/>
        <v>579.22900000000004</v>
      </c>
      <c r="N8" s="374">
        <f t="shared" si="0"/>
        <v>1622489.4980160005</v>
      </c>
      <c r="O8" s="374">
        <f t="shared" si="0"/>
        <v>1246200.7669640002</v>
      </c>
      <c r="P8" s="374">
        <f t="shared" si="0"/>
        <v>89460.064531999989</v>
      </c>
      <c r="Q8" s="374">
        <f t="shared" si="0"/>
        <v>182904.090352</v>
      </c>
      <c r="R8" s="374">
        <v>0</v>
      </c>
      <c r="S8" s="374">
        <v>0</v>
      </c>
      <c r="T8" s="375">
        <f>D8/C8*100</f>
        <v>69.502927856542428</v>
      </c>
    </row>
    <row r="9" spans="1:22" ht="19.5" customHeight="1">
      <c r="A9" s="376">
        <v>1</v>
      </c>
      <c r="B9" s="377" t="s">
        <v>337</v>
      </c>
      <c r="C9" s="378"/>
      <c r="D9" s="379">
        <f t="shared" ref="D9:D43" si="1">SUM(E9:N9)+Q9+R9</f>
        <v>653.92700000000002</v>
      </c>
      <c r="E9" s="379"/>
      <c r="F9" s="379"/>
      <c r="G9" s="379">
        <v>653.92700000000002</v>
      </c>
      <c r="H9" s="379"/>
      <c r="I9" s="379"/>
      <c r="J9" s="379"/>
      <c r="K9" s="379"/>
      <c r="L9" s="379"/>
      <c r="M9" s="379"/>
      <c r="N9" s="379"/>
      <c r="O9" s="379"/>
      <c r="P9" s="379"/>
      <c r="Q9" s="379"/>
      <c r="R9" s="379"/>
      <c r="S9" s="379"/>
      <c r="T9" s="380"/>
    </row>
    <row r="10" spans="1:22" ht="19.5" customHeight="1">
      <c r="A10" s="376">
        <v>2</v>
      </c>
      <c r="B10" s="377" t="s">
        <v>781</v>
      </c>
      <c r="C10" s="378">
        <v>2099</v>
      </c>
      <c r="D10" s="379">
        <f t="shared" si="1"/>
        <v>1957.0820000000001</v>
      </c>
      <c r="E10" s="379"/>
      <c r="F10" s="379"/>
      <c r="G10" s="379">
        <v>1957.0820000000001</v>
      </c>
      <c r="H10" s="379"/>
      <c r="I10" s="379"/>
      <c r="J10" s="379"/>
      <c r="K10" s="379"/>
      <c r="L10" s="379"/>
      <c r="M10" s="379"/>
      <c r="N10" s="379"/>
      <c r="O10" s="379"/>
      <c r="P10" s="379"/>
      <c r="Q10" s="379"/>
      <c r="R10" s="379"/>
      <c r="S10" s="379"/>
      <c r="T10" s="380">
        <f t="shared" ref="T10:T39" si="2">D10/C10*100</f>
        <v>93.238780371605529</v>
      </c>
    </row>
    <row r="11" spans="1:22" ht="19.5" customHeight="1">
      <c r="A11" s="376">
        <v>3</v>
      </c>
      <c r="B11" s="377" t="s">
        <v>339</v>
      </c>
      <c r="C11" s="378">
        <f>117544+5000</f>
        <v>122544</v>
      </c>
      <c r="D11" s="379">
        <f t="shared" si="1"/>
        <v>59557.324626000001</v>
      </c>
      <c r="E11" s="379"/>
      <c r="F11" s="379"/>
      <c r="G11" s="379"/>
      <c r="H11" s="379">
        <v>54557.324626000001</v>
      </c>
      <c r="I11" s="379"/>
      <c r="J11" s="379"/>
      <c r="K11" s="379"/>
      <c r="L11" s="379"/>
      <c r="M11" s="379"/>
      <c r="N11" s="379">
        <v>5000</v>
      </c>
      <c r="O11" s="379"/>
      <c r="P11" s="379"/>
      <c r="Q11" s="379"/>
      <c r="R11" s="379"/>
      <c r="S11" s="379"/>
      <c r="T11" s="380">
        <f t="shared" si="2"/>
        <v>48.600767582256168</v>
      </c>
    </row>
    <row r="12" spans="1:22" ht="34.5" customHeight="1">
      <c r="A12" s="376">
        <v>4</v>
      </c>
      <c r="B12" s="377" t="s">
        <v>378</v>
      </c>
      <c r="C12" s="378">
        <v>2126129</v>
      </c>
      <c r="D12" s="379">
        <f>SUM(E12:N12)+Q12+R12</f>
        <v>1352799.8227459998</v>
      </c>
      <c r="E12" s="379">
        <v>24775.760199</v>
      </c>
      <c r="F12" s="379"/>
      <c r="G12" s="379"/>
      <c r="H12" s="379"/>
      <c r="I12" s="379">
        <v>62972.081581999999</v>
      </c>
      <c r="J12" s="379"/>
      <c r="K12" s="379"/>
      <c r="L12" s="379"/>
      <c r="M12" s="379"/>
      <c r="N12" s="379">
        <v>1261528.992568</v>
      </c>
      <c r="O12" s="381">
        <f>1178868.606618</f>
        <v>1178868.606618</v>
      </c>
      <c r="P12" s="379">
        <v>81910.385949999996</v>
      </c>
      <c r="Q12" s="379">
        <v>3522.9883970000001</v>
      </c>
      <c r="R12" s="379"/>
      <c r="S12" s="379"/>
      <c r="T12" s="380">
        <f t="shared" si="2"/>
        <v>63.627363285388604</v>
      </c>
    </row>
    <row r="13" spans="1:22" ht="19.5" customHeight="1">
      <c r="A13" s="376">
        <v>5</v>
      </c>
      <c r="B13" s="377" t="s">
        <v>782</v>
      </c>
      <c r="C13" s="378">
        <v>125008</v>
      </c>
      <c r="D13" s="379">
        <f>SUM(E13:N13)+Q13+R13</f>
        <v>36094.741142999999</v>
      </c>
      <c r="E13" s="379"/>
      <c r="F13" s="379"/>
      <c r="G13" s="379"/>
      <c r="H13" s="379"/>
      <c r="I13" s="379"/>
      <c r="J13" s="379"/>
      <c r="K13" s="379"/>
      <c r="L13" s="379"/>
      <c r="M13" s="379"/>
      <c r="N13" s="379">
        <v>36094.741142999999</v>
      </c>
      <c r="O13" s="379"/>
      <c r="P13" s="379">
        <v>7549.6785819999996</v>
      </c>
      <c r="Q13" s="379"/>
      <c r="R13" s="379"/>
      <c r="S13" s="379"/>
      <c r="T13" s="380">
        <f t="shared" si="2"/>
        <v>28.873944981921156</v>
      </c>
    </row>
    <row r="14" spans="1:22" ht="19.5" customHeight="1">
      <c r="A14" s="376">
        <v>6</v>
      </c>
      <c r="B14" s="377" t="s">
        <v>286</v>
      </c>
      <c r="C14" s="378">
        <v>18324</v>
      </c>
      <c r="D14" s="379">
        <f t="shared" si="1"/>
        <v>16066.088</v>
      </c>
      <c r="E14" s="379"/>
      <c r="F14" s="379"/>
      <c r="G14" s="379"/>
      <c r="H14" s="379"/>
      <c r="I14" s="379">
        <v>16066.088</v>
      </c>
      <c r="J14" s="379"/>
      <c r="K14" s="379"/>
      <c r="L14" s="379"/>
      <c r="M14" s="379"/>
      <c r="N14" s="379"/>
      <c r="O14" s="379"/>
      <c r="P14" s="379"/>
      <c r="Q14" s="379"/>
      <c r="R14" s="379"/>
      <c r="S14" s="379"/>
      <c r="T14" s="380">
        <f t="shared" si="2"/>
        <v>87.677843265662517</v>
      </c>
    </row>
    <row r="15" spans="1:22" ht="19.5" customHeight="1">
      <c r="A15" s="376">
        <v>7</v>
      </c>
      <c r="B15" s="377" t="s">
        <v>284</v>
      </c>
      <c r="C15" s="378">
        <v>7568</v>
      </c>
      <c r="D15" s="379">
        <f t="shared" si="1"/>
        <v>4684.1266009999999</v>
      </c>
      <c r="E15" s="379">
        <v>4684.1266009999999</v>
      </c>
      <c r="F15" s="379"/>
      <c r="G15" s="379"/>
      <c r="H15" s="379"/>
      <c r="I15" s="379"/>
      <c r="J15" s="379"/>
      <c r="K15" s="379"/>
      <c r="L15" s="379"/>
      <c r="M15" s="379"/>
      <c r="N15" s="379"/>
      <c r="O15" s="379"/>
      <c r="P15" s="379"/>
      <c r="Q15" s="379"/>
      <c r="R15" s="379"/>
      <c r="S15" s="379"/>
      <c r="T15" s="380">
        <f t="shared" si="2"/>
        <v>61.893850436046513</v>
      </c>
    </row>
    <row r="16" spans="1:22" ht="19.5" customHeight="1">
      <c r="A16" s="376">
        <v>8</v>
      </c>
      <c r="B16" s="377" t="s">
        <v>296</v>
      </c>
      <c r="C16" s="378">
        <v>15764</v>
      </c>
      <c r="D16" s="379">
        <f t="shared" si="1"/>
        <v>9622.9383070000003</v>
      </c>
      <c r="E16" s="379"/>
      <c r="F16" s="379"/>
      <c r="G16" s="379"/>
      <c r="H16" s="379"/>
      <c r="I16" s="379"/>
      <c r="J16" s="379"/>
      <c r="K16" s="379"/>
      <c r="L16" s="379"/>
      <c r="M16" s="379"/>
      <c r="N16" s="379">
        <v>9622.9383070000003</v>
      </c>
      <c r="O16" s="379">
        <v>9622.9383070000003</v>
      </c>
      <c r="P16" s="379"/>
      <c r="Q16" s="379"/>
      <c r="R16" s="379"/>
      <c r="S16" s="379"/>
      <c r="T16" s="380">
        <f t="shared" si="2"/>
        <v>61.043759876934786</v>
      </c>
    </row>
    <row r="17" spans="1:20" ht="19.5" customHeight="1">
      <c r="A17" s="376">
        <v>9</v>
      </c>
      <c r="B17" s="377" t="s">
        <v>380</v>
      </c>
      <c r="C17" s="378"/>
      <c r="D17" s="379">
        <f t="shared" si="1"/>
        <v>1100</v>
      </c>
      <c r="E17" s="379"/>
      <c r="F17" s="379"/>
      <c r="G17" s="379"/>
      <c r="H17" s="379"/>
      <c r="I17" s="379"/>
      <c r="J17" s="379"/>
      <c r="K17" s="379"/>
      <c r="L17" s="379"/>
      <c r="M17" s="379"/>
      <c r="N17" s="379"/>
      <c r="O17" s="379"/>
      <c r="P17" s="379"/>
      <c r="Q17" s="379">
        <v>1100</v>
      </c>
      <c r="R17" s="379"/>
      <c r="S17" s="379"/>
      <c r="T17" s="380"/>
    </row>
    <row r="18" spans="1:20" ht="19.5" customHeight="1">
      <c r="A18" s="376">
        <v>10</v>
      </c>
      <c r="B18" s="377" t="s">
        <v>300</v>
      </c>
      <c r="C18" s="378">
        <v>7083</v>
      </c>
      <c r="D18" s="379">
        <f t="shared" si="1"/>
        <v>8588.4260489999997</v>
      </c>
      <c r="E18" s="379"/>
      <c r="F18" s="379"/>
      <c r="G18" s="379"/>
      <c r="H18" s="379"/>
      <c r="I18" s="379"/>
      <c r="J18" s="379"/>
      <c r="K18" s="379"/>
      <c r="L18" s="379"/>
      <c r="M18" s="379"/>
      <c r="N18" s="379"/>
      <c r="O18" s="379"/>
      <c r="P18" s="379"/>
      <c r="Q18" s="379">
        <v>8588.4260489999997</v>
      </c>
      <c r="R18" s="379"/>
      <c r="S18" s="379"/>
      <c r="T18" s="380">
        <f t="shared" si="2"/>
        <v>121.25407382465056</v>
      </c>
    </row>
    <row r="19" spans="1:20" ht="19.5" customHeight="1">
      <c r="A19" s="376">
        <v>11</v>
      </c>
      <c r="B19" s="377" t="s">
        <v>381</v>
      </c>
      <c r="C19" s="378">
        <v>7577</v>
      </c>
      <c r="D19" s="379">
        <f t="shared" si="1"/>
        <v>10011.859</v>
      </c>
      <c r="E19" s="379"/>
      <c r="F19" s="379"/>
      <c r="G19" s="379"/>
      <c r="H19" s="379"/>
      <c r="I19" s="379"/>
      <c r="J19" s="379">
        <v>10011.859</v>
      </c>
      <c r="K19" s="379"/>
      <c r="L19" s="379"/>
      <c r="M19" s="379"/>
      <c r="N19" s="379"/>
      <c r="O19" s="379"/>
      <c r="P19" s="379"/>
      <c r="Q19" s="379"/>
      <c r="R19" s="379"/>
      <c r="S19" s="379"/>
      <c r="T19" s="380">
        <f t="shared" si="2"/>
        <v>132.13486868153623</v>
      </c>
    </row>
    <row r="20" spans="1:20" ht="19.5" customHeight="1">
      <c r="A20" s="376">
        <v>13</v>
      </c>
      <c r="B20" s="377" t="s">
        <v>783</v>
      </c>
      <c r="C20" s="378">
        <v>1780</v>
      </c>
      <c r="D20" s="379">
        <f t="shared" si="1"/>
        <v>1586</v>
      </c>
      <c r="E20" s="379"/>
      <c r="F20" s="379"/>
      <c r="G20" s="379"/>
      <c r="H20" s="379"/>
      <c r="I20" s="379"/>
      <c r="J20" s="379"/>
      <c r="K20" s="379"/>
      <c r="L20" s="379"/>
      <c r="M20" s="379"/>
      <c r="N20" s="379"/>
      <c r="O20" s="379"/>
      <c r="P20" s="379"/>
      <c r="Q20" s="379">
        <v>1586</v>
      </c>
      <c r="R20" s="379"/>
      <c r="S20" s="379"/>
      <c r="T20" s="380">
        <f t="shared" si="2"/>
        <v>89.101123595505612</v>
      </c>
    </row>
    <row r="21" spans="1:20" ht="19.5" customHeight="1">
      <c r="A21" s="376">
        <v>14</v>
      </c>
      <c r="B21" s="377" t="s">
        <v>297</v>
      </c>
      <c r="C21" s="378">
        <v>200</v>
      </c>
      <c r="D21" s="379">
        <f t="shared" si="1"/>
        <v>642.78800000000001</v>
      </c>
      <c r="E21" s="379"/>
      <c r="F21" s="379"/>
      <c r="G21" s="379"/>
      <c r="H21" s="379"/>
      <c r="I21" s="379"/>
      <c r="J21" s="379"/>
      <c r="K21" s="379"/>
      <c r="L21" s="379"/>
      <c r="M21" s="379"/>
      <c r="N21" s="379">
        <v>443.27199999999999</v>
      </c>
      <c r="O21" s="379"/>
      <c r="P21" s="379"/>
      <c r="Q21" s="379">
        <v>199.51599999999999</v>
      </c>
      <c r="R21" s="379"/>
      <c r="S21" s="379"/>
      <c r="T21" s="380">
        <f t="shared" si="2"/>
        <v>321.39400000000001</v>
      </c>
    </row>
    <row r="22" spans="1:20" ht="19.5" customHeight="1">
      <c r="A22" s="376">
        <v>15</v>
      </c>
      <c r="B22" s="377" t="s">
        <v>382</v>
      </c>
      <c r="C22" s="378">
        <v>135074</v>
      </c>
      <c r="D22" s="379">
        <f t="shared" si="1"/>
        <v>148768.62930599999</v>
      </c>
      <c r="E22" s="379"/>
      <c r="F22" s="379"/>
      <c r="G22" s="379"/>
      <c r="H22" s="379"/>
      <c r="I22" s="379"/>
      <c r="J22" s="379"/>
      <c r="K22" s="379"/>
      <c r="L22" s="379"/>
      <c r="M22" s="379"/>
      <c r="N22" s="379"/>
      <c r="O22" s="379"/>
      <c r="P22" s="379"/>
      <c r="Q22" s="379">
        <v>148768.62930599999</v>
      </c>
      <c r="R22" s="379"/>
      <c r="S22" s="379"/>
      <c r="T22" s="380">
        <f t="shared" si="2"/>
        <v>110.13861239468734</v>
      </c>
    </row>
    <row r="23" spans="1:20" ht="19.5" customHeight="1">
      <c r="A23" s="376">
        <v>16</v>
      </c>
      <c r="B23" s="377" t="s">
        <v>379</v>
      </c>
      <c r="C23" s="378">
        <v>13579</v>
      </c>
      <c r="D23" s="379">
        <f>SUM(E23:N23)+Q23+R23</f>
        <v>22968.345494000001</v>
      </c>
      <c r="E23" s="379"/>
      <c r="F23" s="379"/>
      <c r="G23" s="379"/>
      <c r="H23" s="379"/>
      <c r="I23" s="379"/>
      <c r="J23" s="379"/>
      <c r="K23" s="379"/>
      <c r="L23" s="379"/>
      <c r="M23" s="379"/>
      <c r="N23" s="379">
        <v>18894.544494000002</v>
      </c>
      <c r="O23" s="379">
        <v>18692.182094</v>
      </c>
      <c r="P23" s="379"/>
      <c r="Q23" s="379">
        <f>309.666+3764.135</f>
        <v>4073.8010000000004</v>
      </c>
      <c r="R23" s="379"/>
      <c r="S23" s="379"/>
      <c r="T23" s="380">
        <f t="shared" si="2"/>
        <v>169.14607477722956</v>
      </c>
    </row>
    <row r="24" spans="1:20" ht="19.5" customHeight="1">
      <c r="A24" s="376">
        <v>17</v>
      </c>
      <c r="B24" s="377" t="s">
        <v>341</v>
      </c>
      <c r="C24" s="378">
        <v>13100</v>
      </c>
      <c r="D24" s="379">
        <f>SUM(E24:N24)+Q24+R24</f>
        <v>11061.834000000001</v>
      </c>
      <c r="E24" s="379"/>
      <c r="F24" s="379"/>
      <c r="G24" s="379"/>
      <c r="H24" s="379"/>
      <c r="I24" s="379"/>
      <c r="J24" s="379"/>
      <c r="K24" s="379"/>
      <c r="L24" s="379"/>
      <c r="M24" s="379"/>
      <c r="N24" s="379">
        <v>11061.834000000001</v>
      </c>
      <c r="O24" s="379">
        <v>11061.834000000001</v>
      </c>
      <c r="P24" s="379"/>
      <c r="Q24" s="379"/>
      <c r="R24" s="379"/>
      <c r="S24" s="379"/>
      <c r="T24" s="380">
        <f t="shared" si="2"/>
        <v>84.441480916030542</v>
      </c>
    </row>
    <row r="25" spans="1:20" ht="19.5" customHeight="1">
      <c r="A25" s="376">
        <v>18</v>
      </c>
      <c r="B25" s="377" t="s">
        <v>331</v>
      </c>
      <c r="C25" s="378">
        <v>1098</v>
      </c>
      <c r="D25" s="379">
        <f t="shared" si="1"/>
        <v>354.50200000000001</v>
      </c>
      <c r="E25" s="379"/>
      <c r="F25" s="379"/>
      <c r="G25" s="379"/>
      <c r="H25" s="379"/>
      <c r="I25" s="379"/>
      <c r="J25" s="379"/>
      <c r="K25" s="379"/>
      <c r="L25" s="379"/>
      <c r="M25" s="379"/>
      <c r="N25" s="379"/>
      <c r="O25" s="379"/>
      <c r="P25" s="379"/>
      <c r="Q25" s="379">
        <v>354.50200000000001</v>
      </c>
      <c r="R25" s="379"/>
      <c r="S25" s="379"/>
      <c r="T25" s="380">
        <f t="shared" si="2"/>
        <v>32.28615664845173</v>
      </c>
    </row>
    <row r="26" spans="1:20" ht="19.5" customHeight="1">
      <c r="A26" s="376">
        <v>19</v>
      </c>
      <c r="B26" s="377" t="s">
        <v>765</v>
      </c>
      <c r="C26" s="378">
        <v>269</v>
      </c>
      <c r="D26" s="379">
        <f>SUM(E26:N26)+Q26+R26</f>
        <v>197.727</v>
      </c>
      <c r="E26" s="379"/>
      <c r="F26" s="379"/>
      <c r="G26" s="379"/>
      <c r="H26" s="379"/>
      <c r="I26" s="379"/>
      <c r="J26" s="379"/>
      <c r="K26" s="379"/>
      <c r="L26" s="379"/>
      <c r="M26" s="379"/>
      <c r="N26" s="379"/>
      <c r="O26" s="379"/>
      <c r="P26" s="379"/>
      <c r="Q26" s="379">
        <v>197.727</v>
      </c>
      <c r="R26" s="379"/>
      <c r="S26" s="379"/>
      <c r="T26" s="380">
        <f t="shared" si="2"/>
        <v>73.504460966542752</v>
      </c>
    </row>
    <row r="27" spans="1:20" ht="19.5" customHeight="1">
      <c r="A27" s="376">
        <v>20</v>
      </c>
      <c r="B27" s="377" t="s">
        <v>784</v>
      </c>
      <c r="C27" s="378">
        <v>162</v>
      </c>
      <c r="D27" s="379">
        <f>SUM(E27:N27)+Q27+R27</f>
        <v>161.42760000000001</v>
      </c>
      <c r="E27" s="379"/>
      <c r="F27" s="379"/>
      <c r="G27" s="379"/>
      <c r="H27" s="379"/>
      <c r="I27" s="379"/>
      <c r="J27" s="379"/>
      <c r="K27" s="379"/>
      <c r="L27" s="379"/>
      <c r="M27" s="379"/>
      <c r="N27" s="379"/>
      <c r="O27" s="379"/>
      <c r="P27" s="379"/>
      <c r="Q27" s="379">
        <v>161.42760000000001</v>
      </c>
      <c r="R27" s="379"/>
      <c r="S27" s="379"/>
      <c r="T27" s="380">
        <f t="shared" si="2"/>
        <v>99.646666666666675</v>
      </c>
    </row>
    <row r="28" spans="1:20" ht="19.5" customHeight="1">
      <c r="A28" s="376">
        <v>12</v>
      </c>
      <c r="B28" s="377" t="s">
        <v>251</v>
      </c>
      <c r="C28" s="378">
        <v>363</v>
      </c>
      <c r="D28" s="379">
        <f>SUM(E28:N28)+Q28+R28</f>
        <v>363</v>
      </c>
      <c r="E28" s="379"/>
      <c r="F28" s="379"/>
      <c r="G28" s="379"/>
      <c r="H28" s="379"/>
      <c r="I28" s="379"/>
      <c r="J28" s="379"/>
      <c r="K28" s="379"/>
      <c r="L28" s="379"/>
      <c r="M28" s="379"/>
      <c r="N28" s="379"/>
      <c r="O28" s="379"/>
      <c r="P28" s="379"/>
      <c r="Q28" s="379">
        <v>363</v>
      </c>
      <c r="R28" s="379"/>
      <c r="S28" s="379"/>
      <c r="T28" s="380">
        <f t="shared" si="2"/>
        <v>100</v>
      </c>
    </row>
    <row r="29" spans="1:20" ht="19.5" customHeight="1">
      <c r="A29" s="376">
        <v>21</v>
      </c>
      <c r="B29" s="377" t="s">
        <v>329</v>
      </c>
      <c r="C29" s="378">
        <v>6599</v>
      </c>
      <c r="D29" s="379">
        <f t="shared" si="1"/>
        <v>13988.073</v>
      </c>
      <c r="E29" s="379"/>
      <c r="F29" s="379"/>
      <c r="G29" s="379"/>
      <c r="H29" s="379"/>
      <c r="I29" s="379"/>
      <c r="J29" s="379"/>
      <c r="K29" s="379"/>
      <c r="L29" s="379"/>
      <c r="M29" s="379"/>
      <c r="N29" s="379"/>
      <c r="O29" s="379"/>
      <c r="P29" s="379"/>
      <c r="Q29" s="379">
        <v>13988.073</v>
      </c>
      <c r="R29" s="379"/>
      <c r="S29" s="379"/>
      <c r="T29" s="380">
        <f t="shared" si="2"/>
        <v>211.97261706319139</v>
      </c>
    </row>
    <row r="30" spans="1:20" ht="19.5" customHeight="1">
      <c r="A30" s="376">
        <v>22</v>
      </c>
      <c r="B30" s="377" t="s">
        <v>356</v>
      </c>
      <c r="C30" s="378"/>
      <c r="D30" s="379">
        <f>SUM(E30:N30)+Q30+R30</f>
        <v>579.22900000000004</v>
      </c>
      <c r="E30" s="379"/>
      <c r="F30" s="379"/>
      <c r="G30" s="379"/>
      <c r="H30" s="379"/>
      <c r="I30" s="379"/>
      <c r="J30" s="379"/>
      <c r="K30" s="379"/>
      <c r="L30" s="379"/>
      <c r="M30" s="379">
        <v>579.22900000000004</v>
      </c>
      <c r="N30" s="379"/>
      <c r="O30" s="379"/>
      <c r="P30" s="379"/>
      <c r="Q30" s="379"/>
      <c r="R30" s="379"/>
      <c r="S30" s="379"/>
      <c r="T30" s="380"/>
    </row>
    <row r="31" spans="1:20" ht="19.5" customHeight="1">
      <c r="A31" s="376">
        <v>23</v>
      </c>
      <c r="B31" s="377" t="s">
        <v>383</v>
      </c>
      <c r="C31" s="378">
        <v>2717</v>
      </c>
      <c r="D31" s="379">
        <f t="shared" si="1"/>
        <v>5023.8320000000003</v>
      </c>
      <c r="E31" s="379">
        <v>200</v>
      </c>
      <c r="F31" s="379"/>
      <c r="G31" s="379"/>
      <c r="H31" s="379"/>
      <c r="I31" s="379">
        <v>66.584999999999994</v>
      </c>
      <c r="J31" s="379"/>
      <c r="K31" s="379"/>
      <c r="L31" s="379"/>
      <c r="M31" s="379"/>
      <c r="N31" s="379">
        <v>4757.2470000000003</v>
      </c>
      <c r="O31" s="379">
        <v>4757.2470000000003</v>
      </c>
      <c r="P31" s="379"/>
      <c r="Q31" s="379"/>
      <c r="R31" s="379"/>
      <c r="S31" s="379"/>
      <c r="T31" s="380">
        <f t="shared" si="2"/>
        <v>184.90364372469637</v>
      </c>
    </row>
    <row r="32" spans="1:20" ht="19.5" customHeight="1">
      <c r="A32" s="376">
        <v>24</v>
      </c>
      <c r="B32" s="377" t="s">
        <v>384</v>
      </c>
      <c r="C32" s="378">
        <v>70500</v>
      </c>
      <c r="D32" s="379">
        <f t="shared" si="1"/>
        <v>80172.178999999989</v>
      </c>
      <c r="E32" s="379">
        <v>533.69899999999996</v>
      </c>
      <c r="F32" s="379"/>
      <c r="G32" s="379"/>
      <c r="H32" s="379"/>
      <c r="I32" s="379"/>
      <c r="J32" s="379"/>
      <c r="K32" s="379"/>
      <c r="L32" s="379"/>
      <c r="M32" s="379"/>
      <c r="N32" s="379">
        <v>79638.48</v>
      </c>
      <c r="O32" s="379">
        <v>2071.797</v>
      </c>
      <c r="P32" s="379"/>
      <c r="Q32" s="379"/>
      <c r="R32" s="379"/>
      <c r="S32" s="379"/>
      <c r="T32" s="380">
        <f t="shared" si="2"/>
        <v>113.71940283687942</v>
      </c>
    </row>
    <row r="33" spans="1:20" ht="19.5" customHeight="1">
      <c r="A33" s="376">
        <v>25</v>
      </c>
      <c r="B33" s="377" t="s">
        <v>385</v>
      </c>
      <c r="C33" s="378">
        <v>5897</v>
      </c>
      <c r="D33" s="379">
        <f t="shared" si="1"/>
        <v>3473.973</v>
      </c>
      <c r="E33" s="379">
        <v>305</v>
      </c>
      <c r="F33" s="379"/>
      <c r="G33" s="379"/>
      <c r="H33" s="379"/>
      <c r="I33" s="379">
        <v>643.14099999999996</v>
      </c>
      <c r="J33" s="379"/>
      <c r="K33" s="379"/>
      <c r="L33" s="379"/>
      <c r="M33" s="379"/>
      <c r="N33" s="379">
        <v>2525.8319999999999</v>
      </c>
      <c r="O33" s="379">
        <v>2525.8319999999999</v>
      </c>
      <c r="P33" s="379"/>
      <c r="Q33" s="379"/>
      <c r="R33" s="379"/>
      <c r="S33" s="379"/>
      <c r="T33" s="380">
        <f t="shared" si="2"/>
        <v>58.910852976089537</v>
      </c>
    </row>
    <row r="34" spans="1:20" ht="19.5" customHeight="1">
      <c r="A34" s="376">
        <v>26</v>
      </c>
      <c r="B34" s="377" t="s">
        <v>386</v>
      </c>
      <c r="C34" s="378">
        <v>2000</v>
      </c>
      <c r="D34" s="379">
        <f t="shared" si="1"/>
        <v>5999.6979999999994</v>
      </c>
      <c r="E34" s="379"/>
      <c r="F34" s="379"/>
      <c r="G34" s="379"/>
      <c r="H34" s="379"/>
      <c r="I34" s="379">
        <v>452.43200000000002</v>
      </c>
      <c r="J34" s="379"/>
      <c r="K34" s="379"/>
      <c r="L34" s="379"/>
      <c r="M34" s="379"/>
      <c r="N34" s="379">
        <v>5547.2659999999996</v>
      </c>
      <c r="O34" s="379">
        <v>5547.2659999999996</v>
      </c>
      <c r="P34" s="379"/>
      <c r="Q34" s="379"/>
      <c r="R34" s="379"/>
      <c r="S34" s="379"/>
      <c r="T34" s="380">
        <f t="shared" si="2"/>
        <v>299.98489999999998</v>
      </c>
    </row>
    <row r="35" spans="1:20" ht="19.5" customHeight="1">
      <c r="A35" s="376">
        <v>27</v>
      </c>
      <c r="B35" s="377" t="s">
        <v>387</v>
      </c>
      <c r="C35" s="378">
        <v>42504</v>
      </c>
      <c r="D35" s="379">
        <f t="shared" si="1"/>
        <v>46613.3148</v>
      </c>
      <c r="E35" s="379"/>
      <c r="F35" s="379"/>
      <c r="G35" s="379"/>
      <c r="H35" s="379"/>
      <c r="I35" s="379">
        <v>507.065</v>
      </c>
      <c r="J35" s="379"/>
      <c r="K35" s="379"/>
      <c r="L35" s="379"/>
      <c r="M35" s="379"/>
      <c r="N35" s="379">
        <v>46106.249799999998</v>
      </c>
      <c r="O35" s="379">
        <v>10105.191000000001</v>
      </c>
      <c r="P35" s="379"/>
      <c r="Q35" s="379"/>
      <c r="R35" s="379"/>
      <c r="S35" s="379"/>
      <c r="T35" s="380">
        <f t="shared" si="2"/>
        <v>109.66806606437041</v>
      </c>
    </row>
    <row r="36" spans="1:20" ht="19.5" customHeight="1">
      <c r="A36" s="376">
        <v>28</v>
      </c>
      <c r="B36" s="377" t="s">
        <v>388</v>
      </c>
      <c r="C36" s="378"/>
      <c r="D36" s="379">
        <f t="shared" si="1"/>
        <v>527.14294500000005</v>
      </c>
      <c r="E36" s="379"/>
      <c r="F36" s="379"/>
      <c r="G36" s="379"/>
      <c r="H36" s="379"/>
      <c r="I36" s="379">
        <v>84.27</v>
      </c>
      <c r="J36" s="379"/>
      <c r="K36" s="379"/>
      <c r="L36" s="379"/>
      <c r="M36" s="379"/>
      <c r="N36" s="379">
        <v>442.87294500000002</v>
      </c>
      <c r="O36" s="379">
        <v>442.87294500000002</v>
      </c>
      <c r="P36" s="379"/>
      <c r="Q36" s="379"/>
      <c r="R36" s="379"/>
      <c r="S36" s="379"/>
      <c r="T36" s="380"/>
    </row>
    <row r="37" spans="1:20" ht="19.5" customHeight="1">
      <c r="A37" s="376">
        <v>30</v>
      </c>
      <c r="B37" s="377" t="s">
        <v>389</v>
      </c>
      <c r="C37" s="378">
        <v>9968</v>
      </c>
      <c r="D37" s="379">
        <f t="shared" si="1"/>
        <v>15595.934999999999</v>
      </c>
      <c r="E37" s="379"/>
      <c r="F37" s="379"/>
      <c r="G37" s="379"/>
      <c r="H37" s="379"/>
      <c r="I37" s="379">
        <v>451.40199999999999</v>
      </c>
      <c r="J37" s="379"/>
      <c r="K37" s="379"/>
      <c r="L37" s="379"/>
      <c r="M37" s="379"/>
      <c r="N37" s="379">
        <v>15144.532999999999</v>
      </c>
      <c r="O37" s="379">
        <v>2405</v>
      </c>
      <c r="P37" s="379"/>
      <c r="Q37" s="379"/>
      <c r="R37" s="379"/>
      <c r="S37" s="379"/>
      <c r="T37" s="380">
        <f t="shared" si="2"/>
        <v>156.460022070626</v>
      </c>
    </row>
    <row r="38" spans="1:20" ht="19.5" customHeight="1">
      <c r="A38" s="376">
        <v>31</v>
      </c>
      <c r="B38" s="377" t="s">
        <v>390</v>
      </c>
      <c r="C38" s="378">
        <v>1281</v>
      </c>
      <c r="D38" s="379">
        <f t="shared" si="1"/>
        <v>6510.694759</v>
      </c>
      <c r="E38" s="379"/>
      <c r="F38" s="379"/>
      <c r="G38" s="379"/>
      <c r="H38" s="379"/>
      <c r="I38" s="379"/>
      <c r="J38" s="379"/>
      <c r="K38" s="379"/>
      <c r="L38" s="379"/>
      <c r="M38" s="379"/>
      <c r="N38" s="379">
        <v>6510.694759</v>
      </c>
      <c r="O38" s="379"/>
      <c r="P38" s="379"/>
      <c r="Q38" s="379"/>
      <c r="R38" s="379"/>
      <c r="S38" s="379"/>
      <c r="T38" s="380">
        <f t="shared" si="2"/>
        <v>508.25095698672908</v>
      </c>
    </row>
    <row r="39" spans="1:20" ht="19.5" customHeight="1">
      <c r="A39" s="376">
        <v>32</v>
      </c>
      <c r="B39" s="377" t="s">
        <v>391</v>
      </c>
      <c r="C39" s="378">
        <v>400</v>
      </c>
      <c r="D39" s="379">
        <f t="shared" si="1"/>
        <v>325.13499999999999</v>
      </c>
      <c r="E39" s="379"/>
      <c r="F39" s="379"/>
      <c r="G39" s="379"/>
      <c r="H39" s="379"/>
      <c r="I39" s="379">
        <v>225.13499999999999</v>
      </c>
      <c r="J39" s="379"/>
      <c r="K39" s="379"/>
      <c r="L39" s="379"/>
      <c r="M39" s="379"/>
      <c r="N39" s="379">
        <v>100</v>
      </c>
      <c r="O39" s="379">
        <v>100</v>
      </c>
      <c r="P39" s="379"/>
      <c r="Q39" s="379"/>
      <c r="R39" s="379"/>
      <c r="S39" s="379"/>
      <c r="T39" s="380">
        <f t="shared" si="2"/>
        <v>81.283749999999998</v>
      </c>
    </row>
    <row r="40" spans="1:20" ht="19.5" customHeight="1">
      <c r="A40" s="376">
        <v>33</v>
      </c>
      <c r="B40" s="377" t="s">
        <v>392</v>
      </c>
      <c r="C40" s="378"/>
      <c r="D40" s="379">
        <f t="shared" si="1"/>
        <v>1730.5170000000001</v>
      </c>
      <c r="E40" s="379"/>
      <c r="F40" s="379"/>
      <c r="G40" s="379"/>
      <c r="H40" s="379"/>
      <c r="I40" s="379">
        <v>1730.5170000000001</v>
      </c>
      <c r="J40" s="379"/>
      <c r="K40" s="379"/>
      <c r="L40" s="379"/>
      <c r="M40" s="379"/>
      <c r="N40" s="379"/>
      <c r="O40" s="379"/>
      <c r="P40" s="379"/>
      <c r="Q40" s="379"/>
      <c r="R40" s="379"/>
      <c r="S40" s="379"/>
      <c r="T40" s="380"/>
    </row>
    <row r="41" spans="1:20" ht="19.5" customHeight="1">
      <c r="A41" s="376">
        <v>34</v>
      </c>
      <c r="B41" s="377" t="s">
        <v>293</v>
      </c>
      <c r="C41" s="378">
        <f>120000-5000</f>
        <v>115000</v>
      </c>
      <c r="D41" s="379">
        <f t="shared" si="1"/>
        <v>115000</v>
      </c>
      <c r="E41" s="379"/>
      <c r="F41" s="379"/>
      <c r="G41" s="379"/>
      <c r="H41" s="379"/>
      <c r="I41" s="379"/>
      <c r="J41" s="379"/>
      <c r="K41" s="379"/>
      <c r="L41" s="379"/>
      <c r="M41" s="379"/>
      <c r="N41" s="379">
        <f>120000-5000</f>
        <v>115000</v>
      </c>
      <c r="O41" s="379"/>
      <c r="P41" s="379"/>
      <c r="Q41" s="379"/>
      <c r="R41" s="379"/>
      <c r="S41" s="379"/>
      <c r="T41" s="380"/>
    </row>
    <row r="42" spans="1:20" ht="19.5" customHeight="1">
      <c r="A42" s="376">
        <v>35</v>
      </c>
      <c r="B42" s="377" t="s">
        <v>1058</v>
      </c>
      <c r="C42" s="378">
        <v>2500</v>
      </c>
      <c r="D42" s="379">
        <f t="shared" si="1"/>
        <v>2500</v>
      </c>
      <c r="E42" s="379"/>
      <c r="F42" s="379"/>
      <c r="G42" s="379"/>
      <c r="H42" s="379"/>
      <c r="I42" s="379"/>
      <c r="J42" s="379"/>
      <c r="K42" s="379"/>
      <c r="L42" s="379"/>
      <c r="M42" s="379"/>
      <c r="N42" s="379">
        <v>2500</v>
      </c>
      <c r="O42" s="379"/>
      <c r="P42" s="379"/>
      <c r="Q42" s="379"/>
      <c r="R42" s="379"/>
      <c r="S42" s="379"/>
      <c r="T42" s="380"/>
    </row>
    <row r="43" spans="1:20" ht="19.5" customHeight="1">
      <c r="A43" s="382">
        <v>36</v>
      </c>
      <c r="B43" s="383" t="s">
        <v>393</v>
      </c>
      <c r="C43" s="384">
        <v>1570</v>
      </c>
      <c r="D43" s="385">
        <f t="shared" si="1"/>
        <v>1570</v>
      </c>
      <c r="E43" s="385"/>
      <c r="F43" s="385"/>
      <c r="G43" s="385"/>
      <c r="H43" s="385"/>
      <c r="I43" s="385"/>
      <c r="J43" s="385"/>
      <c r="K43" s="385"/>
      <c r="L43" s="385"/>
      <c r="M43" s="385"/>
      <c r="N43" s="385">
        <v>1570</v>
      </c>
      <c r="O43" s="385"/>
      <c r="P43" s="385"/>
      <c r="Q43" s="385"/>
      <c r="R43" s="385"/>
      <c r="S43" s="385"/>
      <c r="T43" s="386"/>
    </row>
  </sheetData>
  <mergeCells count="22">
    <mergeCell ref="A1:B1"/>
    <mergeCell ref="A5:A6"/>
    <mergeCell ref="B5:B6"/>
    <mergeCell ref="C5:C6"/>
    <mergeCell ref="D5:D6"/>
    <mergeCell ref="A3:T3"/>
    <mergeCell ref="E5:E6"/>
    <mergeCell ref="F5:F6"/>
    <mergeCell ref="G5:G6"/>
    <mergeCell ref="H5:H6"/>
    <mergeCell ref="I5:I6"/>
    <mergeCell ref="J5:J6"/>
    <mergeCell ref="K5:K6"/>
    <mergeCell ref="L5:L6"/>
    <mergeCell ref="M5:M6"/>
    <mergeCell ref="N5:N6"/>
    <mergeCell ref="R4:T4"/>
    <mergeCell ref="O5:P5"/>
    <mergeCell ref="Q5:Q6"/>
    <mergeCell ref="R5:R6"/>
    <mergeCell ref="S5:S6"/>
    <mergeCell ref="T5:T6"/>
  </mergeCells>
  <printOptions horizontalCentered="1"/>
  <pageMargins left="0.59055118110236227" right="0.31496062992125984" top="0.59055118110236227" bottom="0.59055118110236227" header="0.31496062992125984" footer="0.31496062992125984"/>
  <pageSetup paperSize="9" scale="70" orientation="landscape" verticalDpi="300" r:id="rId1"/>
  <headerFooter>
    <oddFooter>&amp;C&amp;P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94"/>
  <sheetViews>
    <sheetView zoomScaleNormal="100" zoomScaleSheetLayoutView="70" workbookViewId="0">
      <pane xSplit="2" ySplit="7" topLeftCell="C48" activePane="bottomRight" state="frozen"/>
      <selection pane="topRight" activeCell="C1" sqref="C1"/>
      <selection pane="bottomLeft" activeCell="A8" sqref="A8"/>
      <selection pane="bottomRight" sqref="A1:B1"/>
    </sheetView>
  </sheetViews>
  <sheetFormatPr defaultColWidth="9.140625" defaultRowHeight="15"/>
  <cols>
    <col min="1" max="1" width="6.28515625" style="25" customWidth="1"/>
    <col min="2" max="2" width="29.140625" style="25" customWidth="1"/>
    <col min="3" max="4" width="12.7109375" style="25" customWidth="1"/>
    <col min="5" max="5" width="11.140625" style="25" customWidth="1"/>
    <col min="6" max="6" width="9.7109375" style="25" customWidth="1"/>
    <col min="7" max="7" width="10.42578125" style="25" customWidth="1"/>
    <col min="8" max="11" width="11.140625" style="25" customWidth="1"/>
    <col min="12" max="12" width="9.5703125" style="25" customWidth="1"/>
    <col min="13" max="13" width="9.140625" style="25" customWidth="1"/>
    <col min="14" max="17" width="11.140625" style="25" customWidth="1"/>
    <col min="18" max="18" width="10.42578125" style="25" customWidth="1"/>
    <col min="19" max="19" width="9.28515625" style="25" bestFit="1" customWidth="1"/>
    <col min="20" max="16384" width="9.140625" style="25"/>
  </cols>
  <sheetData>
    <row r="1" spans="1:20" ht="15.75">
      <c r="A1" s="861"/>
      <c r="B1" s="861"/>
      <c r="C1" s="18"/>
      <c r="D1" s="18"/>
      <c r="E1" s="394"/>
      <c r="F1" s="18"/>
      <c r="G1" s="18"/>
      <c r="H1" s="18"/>
      <c r="I1" s="18"/>
      <c r="J1" s="18"/>
      <c r="K1" s="18"/>
      <c r="L1" s="18"/>
      <c r="M1" s="18"/>
      <c r="N1" s="18"/>
      <c r="O1" s="18"/>
      <c r="P1" s="801" t="s">
        <v>394</v>
      </c>
      <c r="Q1" s="801"/>
      <c r="R1" s="801"/>
      <c r="S1" s="801"/>
      <c r="T1" s="801"/>
    </row>
    <row r="2" spans="1:20" ht="18.75" customHeight="1">
      <c r="A2" s="840" t="s">
        <v>1066</v>
      </c>
      <c r="B2" s="840"/>
      <c r="C2" s="840"/>
      <c r="D2" s="840"/>
      <c r="E2" s="840"/>
      <c r="F2" s="840"/>
      <c r="G2" s="840"/>
      <c r="H2" s="840"/>
      <c r="I2" s="840"/>
      <c r="J2" s="840"/>
      <c r="K2" s="840"/>
      <c r="L2" s="840"/>
      <c r="M2" s="840"/>
      <c r="N2" s="840"/>
      <c r="O2" s="840"/>
      <c r="P2" s="840"/>
      <c r="Q2" s="840"/>
      <c r="R2" s="840"/>
      <c r="S2" s="840"/>
      <c r="T2" s="840"/>
    </row>
    <row r="3" spans="1:20" ht="15" customHeight="1">
      <c r="A3" s="803" t="str">
        <f>'48'!A3:F3</f>
        <v>(Kèm theo Nghị quyết số: 34/NQ-HĐND ngày 25 tháng 6 năm 2025 của HĐND tỉnh Lạng Sơn)</v>
      </c>
      <c r="B3" s="803"/>
      <c r="C3" s="803"/>
      <c r="D3" s="803"/>
      <c r="E3" s="803"/>
      <c r="F3" s="803"/>
      <c r="G3" s="803"/>
      <c r="H3" s="803"/>
      <c r="I3" s="803"/>
      <c r="J3" s="803"/>
      <c r="K3" s="803"/>
      <c r="L3" s="803"/>
      <c r="M3" s="803"/>
      <c r="N3" s="803"/>
      <c r="O3" s="803"/>
      <c r="P3" s="803"/>
      <c r="Q3" s="803"/>
      <c r="R3" s="803"/>
      <c r="S3" s="803"/>
      <c r="T3" s="803"/>
    </row>
    <row r="4" spans="1:20" ht="15.75">
      <c r="A4" s="19"/>
      <c r="B4" s="19"/>
      <c r="C4" s="576"/>
      <c r="D4" s="577"/>
      <c r="E4" s="578"/>
      <c r="F4" s="578"/>
      <c r="G4" s="578"/>
      <c r="H4" s="578"/>
      <c r="I4" s="578"/>
      <c r="J4" s="578"/>
      <c r="K4" s="578"/>
      <c r="L4" s="578"/>
      <c r="M4" s="578"/>
      <c r="N4" s="578"/>
      <c r="O4" s="578"/>
      <c r="P4" s="578"/>
      <c r="Q4" s="578"/>
      <c r="R4" s="578"/>
      <c r="S4" s="323" t="s">
        <v>148</v>
      </c>
      <c r="T4" s="4"/>
    </row>
    <row r="5" spans="1:20" ht="15.75" customHeight="1">
      <c r="A5" s="863" t="s">
        <v>94</v>
      </c>
      <c r="B5" s="863" t="s">
        <v>229</v>
      </c>
      <c r="C5" s="862" t="s">
        <v>68</v>
      </c>
      <c r="D5" s="862" t="s">
        <v>69</v>
      </c>
      <c r="E5" s="862" t="s">
        <v>186</v>
      </c>
      <c r="F5" s="862" t="s">
        <v>196</v>
      </c>
      <c r="G5" s="862" t="s">
        <v>184</v>
      </c>
      <c r="H5" s="862" t="s">
        <v>185</v>
      </c>
      <c r="I5" s="862" t="s">
        <v>197</v>
      </c>
      <c r="J5" s="862" t="s">
        <v>198</v>
      </c>
      <c r="K5" s="862" t="s">
        <v>199</v>
      </c>
      <c r="L5" s="862" t="s">
        <v>200</v>
      </c>
      <c r="M5" s="862" t="s">
        <v>201</v>
      </c>
      <c r="N5" s="862" t="s">
        <v>192</v>
      </c>
      <c r="O5" s="862" t="s">
        <v>370</v>
      </c>
      <c r="P5" s="862"/>
      <c r="Q5" s="862" t="s">
        <v>202</v>
      </c>
      <c r="R5" s="862" t="s">
        <v>203</v>
      </c>
      <c r="S5" s="862" t="s">
        <v>395</v>
      </c>
      <c r="T5" s="863" t="s">
        <v>70</v>
      </c>
    </row>
    <row r="6" spans="1:20" ht="123.75" customHeight="1">
      <c r="A6" s="863"/>
      <c r="B6" s="863"/>
      <c r="C6" s="862"/>
      <c r="D6" s="862"/>
      <c r="E6" s="862"/>
      <c r="F6" s="862"/>
      <c r="G6" s="862"/>
      <c r="H6" s="862"/>
      <c r="I6" s="862"/>
      <c r="J6" s="862"/>
      <c r="K6" s="862"/>
      <c r="L6" s="862"/>
      <c r="M6" s="862"/>
      <c r="N6" s="862"/>
      <c r="O6" s="395" t="s">
        <v>374</v>
      </c>
      <c r="P6" s="395" t="s">
        <v>375</v>
      </c>
      <c r="Q6" s="862"/>
      <c r="R6" s="862"/>
      <c r="S6" s="862"/>
      <c r="T6" s="863"/>
    </row>
    <row r="7" spans="1:20">
      <c r="A7" s="396" t="s">
        <v>12</v>
      </c>
      <c r="B7" s="396" t="s">
        <v>13</v>
      </c>
      <c r="C7" s="397">
        <v>1</v>
      </c>
      <c r="D7" s="397">
        <v>2</v>
      </c>
      <c r="E7" s="397">
        <v>3</v>
      </c>
      <c r="F7" s="397">
        <v>4</v>
      </c>
      <c r="G7" s="397">
        <v>5</v>
      </c>
      <c r="H7" s="397">
        <v>6</v>
      </c>
      <c r="I7" s="397">
        <v>7</v>
      </c>
      <c r="J7" s="397">
        <v>8</v>
      </c>
      <c r="K7" s="397">
        <v>9</v>
      </c>
      <c r="L7" s="397">
        <v>10</v>
      </c>
      <c r="M7" s="397">
        <v>11</v>
      </c>
      <c r="N7" s="397">
        <v>12</v>
      </c>
      <c r="O7" s="397">
        <v>13</v>
      </c>
      <c r="P7" s="397">
        <v>14</v>
      </c>
      <c r="Q7" s="397">
        <v>15</v>
      </c>
      <c r="R7" s="397">
        <v>16</v>
      </c>
      <c r="S7" s="397">
        <v>17</v>
      </c>
      <c r="T7" s="397" t="s">
        <v>396</v>
      </c>
    </row>
    <row r="8" spans="1:20" ht="24.75" customHeight="1">
      <c r="A8" s="297"/>
      <c r="B8" s="297" t="s">
        <v>397</v>
      </c>
      <c r="C8" s="298">
        <f>C9+C44+C68+C79+C84+C88+C92</f>
        <v>2566779.5452540005</v>
      </c>
      <c r="D8" s="298">
        <f>SUM(E8:N8)+Q8+R8+S8</f>
        <v>2236998.0584180001</v>
      </c>
      <c r="E8" s="298">
        <f t="shared" ref="E8:S8" si="0">E9+E44+E68+E79+E84+E88+E92</f>
        <v>805683.9315660001</v>
      </c>
      <c r="F8" s="298">
        <f t="shared" si="0"/>
        <v>22195.494299999998</v>
      </c>
      <c r="G8" s="298">
        <f t="shared" si="0"/>
        <v>92178.9283</v>
      </c>
      <c r="H8" s="298">
        <f t="shared" si="0"/>
        <v>46199.523000000001</v>
      </c>
      <c r="I8" s="298">
        <f t="shared" si="0"/>
        <v>104539</v>
      </c>
      <c r="J8" s="298">
        <f t="shared" si="0"/>
        <v>107346.761126</v>
      </c>
      <c r="K8" s="298">
        <f t="shared" si="0"/>
        <v>24626.597202000001</v>
      </c>
      <c r="L8" s="298">
        <f t="shared" si="0"/>
        <v>15591.525213000001</v>
      </c>
      <c r="M8" s="298">
        <f t="shared" si="0"/>
        <v>7027</v>
      </c>
      <c r="N8" s="298">
        <f t="shared" si="0"/>
        <v>397740.42343299999</v>
      </c>
      <c r="O8" s="298">
        <f t="shared" si="0"/>
        <v>126999</v>
      </c>
      <c r="P8" s="298">
        <f t="shared" si="0"/>
        <v>134000</v>
      </c>
      <c r="Q8" s="298">
        <f t="shared" si="0"/>
        <v>533095.86100000003</v>
      </c>
      <c r="R8" s="298">
        <f t="shared" si="0"/>
        <v>80773.013278000013</v>
      </c>
      <c r="S8" s="298">
        <f t="shared" si="0"/>
        <v>0</v>
      </c>
      <c r="T8" s="299">
        <f t="shared" ref="T8:T72" si="1">D8/C8%</f>
        <v>87.151935683538952</v>
      </c>
    </row>
    <row r="9" spans="1:20" ht="24.75" customHeight="1">
      <c r="A9" s="307" t="s">
        <v>17</v>
      </c>
      <c r="B9" s="308" t="s">
        <v>398</v>
      </c>
      <c r="C9" s="300">
        <f t="shared" ref="C9:S9" si="2">SUM(C10:C43)</f>
        <v>65968.920847999994</v>
      </c>
      <c r="D9" s="300">
        <f t="shared" si="2"/>
        <v>60883.903399999996</v>
      </c>
      <c r="E9" s="300">
        <f t="shared" si="2"/>
        <v>1622</v>
      </c>
      <c r="F9" s="300">
        <f t="shared" si="2"/>
        <v>0</v>
      </c>
      <c r="G9" s="300">
        <f t="shared" si="2"/>
        <v>0</v>
      </c>
      <c r="H9" s="300">
        <f t="shared" si="2"/>
        <v>0</v>
      </c>
      <c r="I9" s="300">
        <f t="shared" si="2"/>
        <v>0</v>
      </c>
      <c r="J9" s="300">
        <f t="shared" si="2"/>
        <v>3984</v>
      </c>
      <c r="K9" s="300">
        <f t="shared" si="2"/>
        <v>0</v>
      </c>
      <c r="L9" s="300">
        <f t="shared" si="2"/>
        <v>0</v>
      </c>
      <c r="M9" s="300">
        <f t="shared" si="2"/>
        <v>0</v>
      </c>
      <c r="N9" s="300">
        <f t="shared" si="2"/>
        <v>342</v>
      </c>
      <c r="O9" s="300">
        <f t="shared" si="2"/>
        <v>0</v>
      </c>
      <c r="P9" s="300">
        <f t="shared" si="2"/>
        <v>0</v>
      </c>
      <c r="Q9" s="300">
        <f t="shared" si="2"/>
        <v>53771.860999999997</v>
      </c>
      <c r="R9" s="300">
        <f t="shared" si="2"/>
        <v>1164.0423999999998</v>
      </c>
      <c r="S9" s="300">
        <f t="shared" si="2"/>
        <v>0</v>
      </c>
      <c r="T9" s="301">
        <f t="shared" si="1"/>
        <v>92.29179834589614</v>
      </c>
    </row>
    <row r="10" spans="1:20" ht="24.75" customHeight="1">
      <c r="A10" s="309">
        <v>1</v>
      </c>
      <c r="B10" s="306" t="s">
        <v>1072</v>
      </c>
      <c r="C10" s="302">
        <v>11154.992699999999</v>
      </c>
      <c r="D10" s="302">
        <f>SUM(E10:S10)</f>
        <v>9297.0424000000003</v>
      </c>
      <c r="E10" s="302">
        <v>919</v>
      </c>
      <c r="F10" s="302"/>
      <c r="G10" s="302"/>
      <c r="H10" s="302"/>
      <c r="I10" s="302"/>
      <c r="J10" s="302"/>
      <c r="K10" s="302"/>
      <c r="L10" s="302"/>
      <c r="M10" s="302"/>
      <c r="N10" s="302">
        <v>342</v>
      </c>
      <c r="O10" s="302"/>
      <c r="P10" s="302"/>
      <c r="Q10" s="302">
        <v>6872</v>
      </c>
      <c r="R10" s="303">
        <v>1164.0423999999998</v>
      </c>
      <c r="S10" s="303"/>
      <c r="T10" s="304">
        <f t="shared" si="1"/>
        <v>83.344226661842654</v>
      </c>
    </row>
    <row r="11" spans="1:20" ht="24.75" customHeight="1">
      <c r="A11" s="309">
        <v>2</v>
      </c>
      <c r="B11" s="306" t="s">
        <v>399</v>
      </c>
      <c r="C11" s="302">
        <v>9745.3556100000005</v>
      </c>
      <c r="D11" s="302">
        <f t="shared" ref="D11:D75" si="3">SUM(E11:S11)</f>
        <v>9309</v>
      </c>
      <c r="E11" s="302">
        <v>137</v>
      </c>
      <c r="F11" s="302"/>
      <c r="G11" s="302"/>
      <c r="H11" s="302"/>
      <c r="I11" s="302"/>
      <c r="J11" s="302">
        <v>1942</v>
      </c>
      <c r="K11" s="302"/>
      <c r="L11" s="302"/>
      <c r="M11" s="302"/>
      <c r="N11" s="302"/>
      <c r="O11" s="302"/>
      <c r="P11" s="302"/>
      <c r="Q11" s="302">
        <v>7230</v>
      </c>
      <c r="R11" s="303"/>
      <c r="S11" s="303"/>
      <c r="T11" s="304">
        <f t="shared" si="1"/>
        <v>95.522424963618136</v>
      </c>
    </row>
    <row r="12" spans="1:20" ht="24.75" customHeight="1">
      <c r="A12" s="309">
        <v>3</v>
      </c>
      <c r="B12" s="306" t="s">
        <v>253</v>
      </c>
      <c r="C12" s="302">
        <v>10638.872538</v>
      </c>
      <c r="D12" s="302">
        <f t="shared" si="3"/>
        <v>10458</v>
      </c>
      <c r="E12" s="303">
        <v>79</v>
      </c>
      <c r="F12" s="302"/>
      <c r="G12" s="302"/>
      <c r="H12" s="302"/>
      <c r="I12" s="302"/>
      <c r="J12" s="302"/>
      <c r="K12" s="302"/>
      <c r="L12" s="302"/>
      <c r="M12" s="302"/>
      <c r="N12" s="302"/>
      <c r="O12" s="302"/>
      <c r="P12" s="302"/>
      <c r="Q12" s="302">
        <v>10379</v>
      </c>
      <c r="R12" s="303"/>
      <c r="S12" s="303"/>
      <c r="T12" s="304">
        <f t="shared" si="1"/>
        <v>98.299889980315513</v>
      </c>
    </row>
    <row r="13" spans="1:20" ht="24.75" customHeight="1">
      <c r="A13" s="309">
        <v>4</v>
      </c>
      <c r="B13" s="306" t="s">
        <v>254</v>
      </c>
      <c r="C13" s="302">
        <v>6564.5</v>
      </c>
      <c r="D13" s="302">
        <f t="shared" si="3"/>
        <v>6565</v>
      </c>
      <c r="E13" s="303">
        <v>327</v>
      </c>
      <c r="F13" s="303"/>
      <c r="G13" s="303"/>
      <c r="H13" s="303"/>
      <c r="I13" s="303"/>
      <c r="J13" s="303"/>
      <c r="K13" s="303"/>
      <c r="L13" s="305"/>
      <c r="M13" s="305"/>
      <c r="N13" s="305"/>
      <c r="O13" s="305"/>
      <c r="P13" s="305"/>
      <c r="Q13" s="302">
        <v>6238</v>
      </c>
      <c r="R13" s="303"/>
      <c r="S13" s="303"/>
      <c r="T13" s="304">
        <f t="shared" si="1"/>
        <v>100.00761672633102</v>
      </c>
    </row>
    <row r="14" spans="1:20" ht="24.75" customHeight="1">
      <c r="A14" s="309">
        <v>5</v>
      </c>
      <c r="B14" s="306" t="s">
        <v>255</v>
      </c>
      <c r="C14" s="302">
        <v>4140.5999999999995</v>
      </c>
      <c r="D14" s="302">
        <f t="shared" si="3"/>
        <v>3818</v>
      </c>
      <c r="E14" s="302">
        <v>160</v>
      </c>
      <c r="F14" s="302"/>
      <c r="G14" s="302"/>
      <c r="H14" s="302"/>
      <c r="I14" s="302"/>
      <c r="J14" s="302"/>
      <c r="K14" s="302"/>
      <c r="L14" s="302"/>
      <c r="M14" s="302"/>
      <c r="N14" s="302"/>
      <c r="O14" s="302"/>
      <c r="P14" s="302"/>
      <c r="Q14" s="302">
        <v>3658</v>
      </c>
      <c r="R14" s="303"/>
      <c r="S14" s="303"/>
      <c r="T14" s="304">
        <f t="shared" si="1"/>
        <v>92.208858619523753</v>
      </c>
    </row>
    <row r="15" spans="1:20" ht="24.75" customHeight="1">
      <c r="A15" s="309">
        <v>6</v>
      </c>
      <c r="B15" s="306" t="s">
        <v>401</v>
      </c>
      <c r="C15" s="302">
        <v>6557</v>
      </c>
      <c r="D15" s="302">
        <f t="shared" si="3"/>
        <v>5517</v>
      </c>
      <c r="E15" s="302"/>
      <c r="F15" s="302"/>
      <c r="G15" s="302"/>
      <c r="H15" s="302"/>
      <c r="I15" s="302"/>
      <c r="J15" s="302">
        <v>2042</v>
      </c>
      <c r="K15" s="302"/>
      <c r="L15" s="302"/>
      <c r="M15" s="302"/>
      <c r="N15" s="302"/>
      <c r="O15" s="302"/>
      <c r="P15" s="302"/>
      <c r="Q15" s="302">
        <v>3475</v>
      </c>
      <c r="R15" s="303"/>
      <c r="S15" s="303"/>
      <c r="T15" s="304">
        <f t="shared" si="1"/>
        <v>84.139087997559869</v>
      </c>
    </row>
    <row r="16" spans="1:20" ht="24.75" customHeight="1">
      <c r="A16" s="309">
        <v>7</v>
      </c>
      <c r="B16" s="306" t="s">
        <v>257</v>
      </c>
      <c r="C16" s="302">
        <v>3417</v>
      </c>
      <c r="D16" s="302">
        <f t="shared" si="3"/>
        <v>3409</v>
      </c>
      <c r="E16" s="302"/>
      <c r="F16" s="302"/>
      <c r="G16" s="302"/>
      <c r="H16" s="302"/>
      <c r="I16" s="302"/>
      <c r="J16" s="302"/>
      <c r="K16" s="302"/>
      <c r="L16" s="302"/>
      <c r="M16" s="302"/>
      <c r="N16" s="302"/>
      <c r="O16" s="302"/>
      <c r="P16" s="302"/>
      <c r="Q16" s="302">
        <v>3409</v>
      </c>
      <c r="R16" s="303"/>
      <c r="S16" s="303"/>
      <c r="T16" s="304">
        <f t="shared" si="1"/>
        <v>99.765876499853661</v>
      </c>
    </row>
    <row r="17" spans="1:20" ht="24.75" customHeight="1">
      <c r="A17" s="309">
        <v>8</v>
      </c>
      <c r="B17" s="306" t="s">
        <v>258</v>
      </c>
      <c r="C17" s="302">
        <v>1119.3</v>
      </c>
      <c r="D17" s="302">
        <f t="shared" si="3"/>
        <v>1119</v>
      </c>
      <c r="E17" s="302"/>
      <c r="F17" s="302"/>
      <c r="G17" s="302"/>
      <c r="H17" s="302"/>
      <c r="I17" s="302"/>
      <c r="J17" s="302"/>
      <c r="K17" s="302"/>
      <c r="L17" s="302"/>
      <c r="M17" s="302"/>
      <c r="N17" s="302"/>
      <c r="O17" s="302"/>
      <c r="P17" s="302"/>
      <c r="Q17" s="302">
        <v>1119</v>
      </c>
      <c r="R17" s="303"/>
      <c r="S17" s="303"/>
      <c r="T17" s="304">
        <f t="shared" si="1"/>
        <v>99.973197534173153</v>
      </c>
    </row>
    <row r="18" spans="1:20" ht="24.75" customHeight="1">
      <c r="A18" s="309">
        <v>9</v>
      </c>
      <c r="B18" s="306" t="s">
        <v>259</v>
      </c>
      <c r="C18" s="302">
        <v>498</v>
      </c>
      <c r="D18" s="302">
        <f t="shared" si="3"/>
        <v>474</v>
      </c>
      <c r="E18" s="302"/>
      <c r="F18" s="302"/>
      <c r="G18" s="302"/>
      <c r="H18" s="302"/>
      <c r="I18" s="302"/>
      <c r="J18" s="302"/>
      <c r="K18" s="302"/>
      <c r="L18" s="302"/>
      <c r="M18" s="302"/>
      <c r="N18" s="302"/>
      <c r="O18" s="302"/>
      <c r="P18" s="302"/>
      <c r="Q18" s="302">
        <v>474</v>
      </c>
      <c r="R18" s="303"/>
      <c r="S18" s="303"/>
      <c r="T18" s="304">
        <f t="shared" si="1"/>
        <v>95.180722891566262</v>
      </c>
    </row>
    <row r="19" spans="1:20" ht="24.75" customHeight="1">
      <c r="A19" s="309">
        <v>10</v>
      </c>
      <c r="B19" s="306" t="s">
        <v>260</v>
      </c>
      <c r="C19" s="302">
        <v>3587.7</v>
      </c>
      <c r="D19" s="302">
        <f t="shared" si="3"/>
        <v>2961</v>
      </c>
      <c r="E19" s="302"/>
      <c r="F19" s="302"/>
      <c r="G19" s="302"/>
      <c r="H19" s="302"/>
      <c r="I19" s="302"/>
      <c r="J19" s="302"/>
      <c r="K19" s="302"/>
      <c r="L19" s="302"/>
      <c r="M19" s="302"/>
      <c r="N19" s="302"/>
      <c r="O19" s="302"/>
      <c r="P19" s="302"/>
      <c r="Q19" s="302">
        <v>2961</v>
      </c>
      <c r="R19" s="303"/>
      <c r="S19" s="303"/>
      <c r="T19" s="304">
        <f t="shared" si="1"/>
        <v>82.531984279622051</v>
      </c>
    </row>
    <row r="20" spans="1:20" ht="24.75" customHeight="1">
      <c r="A20" s="309">
        <v>11</v>
      </c>
      <c r="B20" s="306" t="s">
        <v>261</v>
      </c>
      <c r="C20" s="302">
        <v>564</v>
      </c>
      <c r="D20" s="302">
        <f t="shared" si="3"/>
        <v>450</v>
      </c>
      <c r="E20" s="302"/>
      <c r="F20" s="302"/>
      <c r="G20" s="302"/>
      <c r="H20" s="302"/>
      <c r="I20" s="302"/>
      <c r="J20" s="302"/>
      <c r="K20" s="302"/>
      <c r="L20" s="302"/>
      <c r="M20" s="302"/>
      <c r="N20" s="302"/>
      <c r="O20" s="302"/>
      <c r="P20" s="302"/>
      <c r="Q20" s="302">
        <v>450</v>
      </c>
      <c r="R20" s="303"/>
      <c r="S20" s="303"/>
      <c r="T20" s="304">
        <f t="shared" si="1"/>
        <v>79.787234042553195</v>
      </c>
    </row>
    <row r="21" spans="1:20" ht="24.75" customHeight="1">
      <c r="A21" s="309">
        <v>12</v>
      </c>
      <c r="B21" s="306" t="s">
        <v>262</v>
      </c>
      <c r="C21" s="302">
        <v>1639.6</v>
      </c>
      <c r="D21" s="302">
        <f t="shared" si="3"/>
        <v>1582</v>
      </c>
      <c r="E21" s="302"/>
      <c r="F21" s="302"/>
      <c r="G21" s="302"/>
      <c r="H21" s="302"/>
      <c r="I21" s="302"/>
      <c r="J21" s="303"/>
      <c r="K21" s="302"/>
      <c r="L21" s="302"/>
      <c r="M21" s="302"/>
      <c r="N21" s="302"/>
      <c r="O21" s="302"/>
      <c r="P21" s="302"/>
      <c r="Q21" s="303">
        <v>1582</v>
      </c>
      <c r="R21" s="303"/>
      <c r="S21" s="303"/>
      <c r="T21" s="304">
        <f t="shared" si="1"/>
        <v>96.486948036106369</v>
      </c>
    </row>
    <row r="22" spans="1:20" ht="24.75" customHeight="1">
      <c r="A22" s="309">
        <v>13</v>
      </c>
      <c r="B22" s="306" t="s">
        <v>263</v>
      </c>
      <c r="C22" s="302">
        <v>652</v>
      </c>
      <c r="D22" s="302">
        <f t="shared" si="3"/>
        <v>652</v>
      </c>
      <c r="E22" s="302"/>
      <c r="F22" s="302"/>
      <c r="G22" s="302"/>
      <c r="H22" s="302"/>
      <c r="I22" s="302"/>
      <c r="J22" s="302"/>
      <c r="K22" s="302"/>
      <c r="L22" s="302"/>
      <c r="M22" s="302"/>
      <c r="N22" s="302"/>
      <c r="O22" s="302"/>
      <c r="P22" s="302"/>
      <c r="Q22" s="302">
        <v>652</v>
      </c>
      <c r="R22" s="303"/>
      <c r="S22" s="303"/>
      <c r="T22" s="304">
        <f t="shared" si="1"/>
        <v>100</v>
      </c>
    </row>
    <row r="23" spans="1:20" ht="37.5" customHeight="1">
      <c r="A23" s="309">
        <v>14</v>
      </c>
      <c r="B23" s="306" t="s">
        <v>406</v>
      </c>
      <c r="C23" s="302">
        <v>577</v>
      </c>
      <c r="D23" s="302">
        <f t="shared" si="3"/>
        <v>575</v>
      </c>
      <c r="E23" s="302"/>
      <c r="F23" s="302"/>
      <c r="G23" s="302"/>
      <c r="H23" s="302"/>
      <c r="I23" s="302"/>
      <c r="J23" s="302"/>
      <c r="K23" s="302"/>
      <c r="L23" s="302"/>
      <c r="M23" s="302"/>
      <c r="N23" s="302"/>
      <c r="O23" s="302"/>
      <c r="P23" s="302"/>
      <c r="Q23" s="302">
        <v>575</v>
      </c>
      <c r="R23" s="303"/>
      <c r="S23" s="303"/>
      <c r="T23" s="304">
        <f t="shared" si="1"/>
        <v>99.653379549393421</v>
      </c>
    </row>
    <row r="24" spans="1:20" ht="24.75" customHeight="1">
      <c r="A24" s="309">
        <v>15</v>
      </c>
      <c r="B24" s="306" t="s">
        <v>265</v>
      </c>
      <c r="C24" s="302">
        <v>131</v>
      </c>
      <c r="D24" s="302">
        <f t="shared" si="3"/>
        <v>131</v>
      </c>
      <c r="E24" s="302"/>
      <c r="F24" s="302"/>
      <c r="G24" s="302"/>
      <c r="H24" s="302"/>
      <c r="I24" s="302"/>
      <c r="J24" s="302"/>
      <c r="K24" s="302"/>
      <c r="L24" s="302"/>
      <c r="M24" s="302"/>
      <c r="N24" s="302"/>
      <c r="O24" s="302"/>
      <c r="P24" s="302"/>
      <c r="Q24" s="302">
        <v>131</v>
      </c>
      <c r="R24" s="303"/>
      <c r="S24" s="303"/>
      <c r="T24" s="304">
        <f t="shared" si="1"/>
        <v>100</v>
      </c>
    </row>
    <row r="25" spans="1:20" ht="38.25" customHeight="1">
      <c r="A25" s="309">
        <v>16</v>
      </c>
      <c r="B25" s="306" t="s">
        <v>1073</v>
      </c>
      <c r="C25" s="302">
        <v>274</v>
      </c>
      <c r="D25" s="302">
        <f t="shared" si="3"/>
        <v>270.86099999999999</v>
      </c>
      <c r="E25" s="302"/>
      <c r="F25" s="302"/>
      <c r="G25" s="302"/>
      <c r="H25" s="302"/>
      <c r="I25" s="302"/>
      <c r="J25" s="302"/>
      <c r="K25" s="302"/>
      <c r="L25" s="302"/>
      <c r="M25" s="302"/>
      <c r="N25" s="302"/>
      <c r="O25" s="302"/>
      <c r="P25" s="302"/>
      <c r="Q25" s="302">
        <v>270.86099999999999</v>
      </c>
      <c r="R25" s="303"/>
      <c r="S25" s="303"/>
      <c r="T25" s="304">
        <f t="shared" si="1"/>
        <v>98.854379562043789</v>
      </c>
    </row>
    <row r="26" spans="1:20" ht="24.75" customHeight="1">
      <c r="A26" s="309">
        <v>17</v>
      </c>
      <c r="B26" s="306" t="s">
        <v>408</v>
      </c>
      <c r="C26" s="302">
        <v>258</v>
      </c>
      <c r="D26" s="302">
        <f t="shared" si="3"/>
        <v>192</v>
      </c>
      <c r="E26" s="302"/>
      <c r="F26" s="302"/>
      <c r="G26" s="302"/>
      <c r="H26" s="302"/>
      <c r="I26" s="302"/>
      <c r="J26" s="302"/>
      <c r="K26" s="302"/>
      <c r="L26" s="302"/>
      <c r="M26" s="302"/>
      <c r="N26" s="302"/>
      <c r="O26" s="302"/>
      <c r="P26" s="302"/>
      <c r="Q26" s="302">
        <v>192</v>
      </c>
      <c r="R26" s="303"/>
      <c r="S26" s="303"/>
      <c r="T26" s="304">
        <f t="shared" si="1"/>
        <v>74.418604651162795</v>
      </c>
    </row>
    <row r="27" spans="1:20" ht="39.75" customHeight="1">
      <c r="A27" s="309">
        <v>18</v>
      </c>
      <c r="B27" s="306" t="s">
        <v>268</v>
      </c>
      <c r="C27" s="302">
        <v>816</v>
      </c>
      <c r="D27" s="302">
        <f t="shared" si="3"/>
        <v>728</v>
      </c>
      <c r="E27" s="302"/>
      <c r="F27" s="302"/>
      <c r="G27" s="302"/>
      <c r="H27" s="302"/>
      <c r="I27" s="302"/>
      <c r="J27" s="302"/>
      <c r="K27" s="302"/>
      <c r="L27" s="302"/>
      <c r="M27" s="302"/>
      <c r="N27" s="302"/>
      <c r="O27" s="302"/>
      <c r="P27" s="302"/>
      <c r="Q27" s="302">
        <v>728</v>
      </c>
      <c r="R27" s="303"/>
      <c r="S27" s="303"/>
      <c r="T27" s="304">
        <f t="shared" si="1"/>
        <v>89.215686274509807</v>
      </c>
    </row>
    <row r="28" spans="1:20" ht="24.75" customHeight="1">
      <c r="A28" s="309">
        <v>19</v>
      </c>
      <c r="B28" s="306" t="s">
        <v>409</v>
      </c>
      <c r="C28" s="302">
        <v>367</v>
      </c>
      <c r="D28" s="302">
        <f t="shared" si="3"/>
        <v>367</v>
      </c>
      <c r="E28" s="302"/>
      <c r="F28" s="302"/>
      <c r="G28" s="302"/>
      <c r="H28" s="302"/>
      <c r="I28" s="302"/>
      <c r="J28" s="302"/>
      <c r="K28" s="302"/>
      <c r="L28" s="302"/>
      <c r="M28" s="302"/>
      <c r="N28" s="302"/>
      <c r="O28" s="302"/>
      <c r="P28" s="302"/>
      <c r="Q28" s="302">
        <v>367</v>
      </c>
      <c r="R28" s="303"/>
      <c r="S28" s="303"/>
      <c r="T28" s="304">
        <f t="shared" si="1"/>
        <v>100</v>
      </c>
    </row>
    <row r="29" spans="1:20" ht="24.75" customHeight="1">
      <c r="A29" s="309">
        <v>20</v>
      </c>
      <c r="B29" s="306" t="s">
        <v>410</v>
      </c>
      <c r="C29" s="302">
        <v>28</v>
      </c>
      <c r="D29" s="302">
        <f t="shared" si="3"/>
        <v>28</v>
      </c>
      <c r="E29" s="302"/>
      <c r="F29" s="302"/>
      <c r="G29" s="302"/>
      <c r="H29" s="302"/>
      <c r="I29" s="302"/>
      <c r="J29" s="302"/>
      <c r="K29" s="302"/>
      <c r="L29" s="302"/>
      <c r="M29" s="302"/>
      <c r="N29" s="302"/>
      <c r="O29" s="302"/>
      <c r="P29" s="302"/>
      <c r="Q29" s="302">
        <v>28</v>
      </c>
      <c r="R29" s="303"/>
      <c r="S29" s="303"/>
      <c r="T29" s="304">
        <f t="shared" si="1"/>
        <v>99.999999999999986</v>
      </c>
    </row>
    <row r="30" spans="1:20" ht="24.75" customHeight="1">
      <c r="A30" s="309">
        <v>21</v>
      </c>
      <c r="B30" s="306" t="s">
        <v>271</v>
      </c>
      <c r="C30" s="302">
        <v>509</v>
      </c>
      <c r="D30" s="302">
        <f t="shared" si="3"/>
        <v>455</v>
      </c>
      <c r="E30" s="302"/>
      <c r="F30" s="302"/>
      <c r="G30" s="302"/>
      <c r="H30" s="302"/>
      <c r="I30" s="302"/>
      <c r="J30" s="302"/>
      <c r="K30" s="302"/>
      <c r="L30" s="302"/>
      <c r="M30" s="302"/>
      <c r="N30" s="302"/>
      <c r="O30" s="302"/>
      <c r="P30" s="302"/>
      <c r="Q30" s="302">
        <v>455</v>
      </c>
      <c r="R30" s="303"/>
      <c r="S30" s="303"/>
      <c r="T30" s="304">
        <f t="shared" si="1"/>
        <v>89.390962671905697</v>
      </c>
    </row>
    <row r="31" spans="1:20" ht="24.75" customHeight="1">
      <c r="A31" s="309">
        <v>22</v>
      </c>
      <c r="B31" s="306" t="s">
        <v>272</v>
      </c>
      <c r="C31" s="302">
        <v>113</v>
      </c>
      <c r="D31" s="302">
        <f t="shared" si="3"/>
        <v>108</v>
      </c>
      <c r="E31" s="302"/>
      <c r="F31" s="302"/>
      <c r="G31" s="302"/>
      <c r="H31" s="302"/>
      <c r="I31" s="302"/>
      <c r="J31" s="302"/>
      <c r="K31" s="302"/>
      <c r="L31" s="302"/>
      <c r="M31" s="302"/>
      <c r="N31" s="302"/>
      <c r="O31" s="302"/>
      <c r="P31" s="302"/>
      <c r="Q31" s="302">
        <v>108</v>
      </c>
      <c r="R31" s="303"/>
      <c r="S31" s="303"/>
      <c r="T31" s="304">
        <f t="shared" si="1"/>
        <v>95.575221238938056</v>
      </c>
    </row>
    <row r="32" spans="1:20" ht="55.5" customHeight="1">
      <c r="A32" s="309">
        <v>23</v>
      </c>
      <c r="B32" s="306" t="s">
        <v>273</v>
      </c>
      <c r="C32" s="302">
        <v>436</v>
      </c>
      <c r="D32" s="302">
        <f t="shared" si="3"/>
        <v>436</v>
      </c>
      <c r="E32" s="302"/>
      <c r="F32" s="302"/>
      <c r="G32" s="302"/>
      <c r="H32" s="302"/>
      <c r="I32" s="302"/>
      <c r="J32" s="302"/>
      <c r="K32" s="302"/>
      <c r="L32" s="302"/>
      <c r="M32" s="302"/>
      <c r="N32" s="302"/>
      <c r="O32" s="302"/>
      <c r="P32" s="302"/>
      <c r="Q32" s="302">
        <v>436</v>
      </c>
      <c r="R32" s="303"/>
      <c r="S32" s="303"/>
      <c r="T32" s="304">
        <f t="shared" si="1"/>
        <v>99.999999999999986</v>
      </c>
    </row>
    <row r="33" spans="1:20" ht="24.75" customHeight="1">
      <c r="A33" s="309">
        <v>24</v>
      </c>
      <c r="B33" s="306" t="s">
        <v>274</v>
      </c>
      <c r="C33" s="302">
        <v>139</v>
      </c>
      <c r="D33" s="302">
        <f t="shared" si="3"/>
        <v>136</v>
      </c>
      <c r="E33" s="302"/>
      <c r="F33" s="302"/>
      <c r="G33" s="302"/>
      <c r="H33" s="302"/>
      <c r="I33" s="302"/>
      <c r="J33" s="302"/>
      <c r="K33" s="302"/>
      <c r="L33" s="302"/>
      <c r="M33" s="302"/>
      <c r="N33" s="302"/>
      <c r="O33" s="302"/>
      <c r="P33" s="302"/>
      <c r="Q33" s="302">
        <v>136</v>
      </c>
      <c r="R33" s="303"/>
      <c r="S33" s="303"/>
      <c r="T33" s="304">
        <f t="shared" si="1"/>
        <v>97.841726618705039</v>
      </c>
    </row>
    <row r="34" spans="1:20" ht="37.5" customHeight="1">
      <c r="A34" s="309">
        <v>25</v>
      </c>
      <c r="B34" s="306" t="s">
        <v>275</v>
      </c>
      <c r="C34" s="302">
        <v>541</v>
      </c>
      <c r="D34" s="302">
        <f t="shared" si="3"/>
        <v>537</v>
      </c>
      <c r="E34" s="302"/>
      <c r="F34" s="302"/>
      <c r="G34" s="302"/>
      <c r="H34" s="302"/>
      <c r="I34" s="302"/>
      <c r="J34" s="302"/>
      <c r="K34" s="302"/>
      <c r="L34" s="302"/>
      <c r="M34" s="302"/>
      <c r="N34" s="302"/>
      <c r="O34" s="302"/>
      <c r="P34" s="302"/>
      <c r="Q34" s="302">
        <v>537</v>
      </c>
      <c r="R34" s="303"/>
      <c r="S34" s="303"/>
      <c r="T34" s="304">
        <f t="shared" si="1"/>
        <v>99.260628465804061</v>
      </c>
    </row>
    <row r="35" spans="1:20" ht="37.5" customHeight="1">
      <c r="A35" s="309">
        <v>26</v>
      </c>
      <c r="B35" s="306" t="s">
        <v>276</v>
      </c>
      <c r="C35" s="302">
        <v>51</v>
      </c>
      <c r="D35" s="302">
        <f t="shared" si="3"/>
        <v>50</v>
      </c>
      <c r="E35" s="302"/>
      <c r="F35" s="302"/>
      <c r="G35" s="302"/>
      <c r="H35" s="302"/>
      <c r="I35" s="302"/>
      <c r="J35" s="302"/>
      <c r="K35" s="302"/>
      <c r="L35" s="302"/>
      <c r="M35" s="302"/>
      <c r="N35" s="302"/>
      <c r="O35" s="302"/>
      <c r="P35" s="302"/>
      <c r="Q35" s="302">
        <v>50</v>
      </c>
      <c r="R35" s="303"/>
      <c r="S35" s="303"/>
      <c r="T35" s="304">
        <f t="shared" si="1"/>
        <v>98.039215686274503</v>
      </c>
    </row>
    <row r="36" spans="1:20" ht="24.75" customHeight="1">
      <c r="A36" s="309">
        <v>27</v>
      </c>
      <c r="B36" s="306" t="s">
        <v>413</v>
      </c>
      <c r="C36" s="302">
        <v>116</v>
      </c>
      <c r="D36" s="302">
        <f t="shared" si="3"/>
        <v>116</v>
      </c>
      <c r="E36" s="302"/>
      <c r="F36" s="302"/>
      <c r="G36" s="302"/>
      <c r="H36" s="302"/>
      <c r="I36" s="302"/>
      <c r="J36" s="302"/>
      <c r="K36" s="302"/>
      <c r="L36" s="302"/>
      <c r="M36" s="302"/>
      <c r="N36" s="302"/>
      <c r="O36" s="302"/>
      <c r="P36" s="302"/>
      <c r="Q36" s="302">
        <v>116</v>
      </c>
      <c r="R36" s="303"/>
      <c r="S36" s="303"/>
      <c r="T36" s="304">
        <f t="shared" si="1"/>
        <v>100</v>
      </c>
    </row>
    <row r="37" spans="1:20" ht="24.75" customHeight="1">
      <c r="A37" s="309">
        <v>28</v>
      </c>
      <c r="B37" s="306" t="s">
        <v>414</v>
      </c>
      <c r="C37" s="302">
        <v>167</v>
      </c>
      <c r="D37" s="302">
        <f t="shared" si="3"/>
        <v>167</v>
      </c>
      <c r="E37" s="302"/>
      <c r="F37" s="302"/>
      <c r="G37" s="302"/>
      <c r="H37" s="302"/>
      <c r="I37" s="302"/>
      <c r="J37" s="302"/>
      <c r="K37" s="302"/>
      <c r="L37" s="302"/>
      <c r="M37" s="302"/>
      <c r="N37" s="302"/>
      <c r="O37" s="302"/>
      <c r="P37" s="302"/>
      <c r="Q37" s="302">
        <v>167</v>
      </c>
      <c r="R37" s="303"/>
      <c r="S37" s="303"/>
      <c r="T37" s="304">
        <f t="shared" si="1"/>
        <v>100</v>
      </c>
    </row>
    <row r="38" spans="1:20" ht="24.75" customHeight="1">
      <c r="A38" s="309">
        <v>29</v>
      </c>
      <c r="B38" s="306" t="s">
        <v>415</v>
      </c>
      <c r="C38" s="302">
        <v>163</v>
      </c>
      <c r="D38" s="302">
        <f t="shared" si="3"/>
        <v>162</v>
      </c>
      <c r="E38" s="302"/>
      <c r="F38" s="302"/>
      <c r="G38" s="302"/>
      <c r="H38" s="302"/>
      <c r="I38" s="302"/>
      <c r="J38" s="302"/>
      <c r="K38" s="302"/>
      <c r="L38" s="302"/>
      <c r="M38" s="302"/>
      <c r="N38" s="302"/>
      <c r="O38" s="302"/>
      <c r="P38" s="302"/>
      <c r="Q38" s="302">
        <v>162</v>
      </c>
      <c r="R38" s="303"/>
      <c r="S38" s="303"/>
      <c r="T38" s="304">
        <f t="shared" si="1"/>
        <v>99.386503067484668</v>
      </c>
    </row>
    <row r="39" spans="1:20" ht="24.75" customHeight="1">
      <c r="A39" s="309">
        <v>30</v>
      </c>
      <c r="B39" s="306" t="s">
        <v>416</v>
      </c>
      <c r="C39" s="302">
        <v>121</v>
      </c>
      <c r="D39" s="302">
        <f t="shared" si="3"/>
        <v>121</v>
      </c>
      <c r="E39" s="302"/>
      <c r="F39" s="302"/>
      <c r="G39" s="302"/>
      <c r="H39" s="302"/>
      <c r="I39" s="302"/>
      <c r="J39" s="302"/>
      <c r="K39" s="302"/>
      <c r="L39" s="302"/>
      <c r="M39" s="302"/>
      <c r="N39" s="302"/>
      <c r="O39" s="302"/>
      <c r="P39" s="302"/>
      <c r="Q39" s="302">
        <v>121</v>
      </c>
      <c r="R39" s="303"/>
      <c r="S39" s="303"/>
      <c r="T39" s="304">
        <f t="shared" si="1"/>
        <v>100</v>
      </c>
    </row>
    <row r="40" spans="1:20" ht="24.75" customHeight="1">
      <c r="A40" s="309">
        <v>31</v>
      </c>
      <c r="B40" s="306" t="s">
        <v>281</v>
      </c>
      <c r="C40" s="302">
        <v>61</v>
      </c>
      <c r="D40" s="302">
        <f t="shared" si="3"/>
        <v>0</v>
      </c>
      <c r="E40" s="302"/>
      <c r="F40" s="302"/>
      <c r="G40" s="302"/>
      <c r="H40" s="302"/>
      <c r="I40" s="302"/>
      <c r="J40" s="302"/>
      <c r="K40" s="302"/>
      <c r="L40" s="302"/>
      <c r="M40" s="302"/>
      <c r="N40" s="302"/>
      <c r="O40" s="302"/>
      <c r="P40" s="302"/>
      <c r="Q40" s="302">
        <v>0</v>
      </c>
      <c r="R40" s="303"/>
      <c r="S40" s="303"/>
      <c r="T40" s="304">
        <f t="shared" si="1"/>
        <v>0</v>
      </c>
    </row>
    <row r="41" spans="1:20" ht="24.75" customHeight="1">
      <c r="A41" s="309">
        <v>32</v>
      </c>
      <c r="B41" s="306" t="s">
        <v>282</v>
      </c>
      <c r="C41" s="302">
        <v>559</v>
      </c>
      <c r="D41" s="302">
        <f t="shared" si="3"/>
        <v>430</v>
      </c>
      <c r="E41" s="302"/>
      <c r="F41" s="302"/>
      <c r="G41" s="302"/>
      <c r="H41" s="302"/>
      <c r="I41" s="302"/>
      <c r="J41" s="302"/>
      <c r="K41" s="302"/>
      <c r="L41" s="302"/>
      <c r="M41" s="302"/>
      <c r="N41" s="302"/>
      <c r="O41" s="302"/>
      <c r="P41" s="302"/>
      <c r="Q41" s="302">
        <v>430</v>
      </c>
      <c r="R41" s="303"/>
      <c r="S41" s="303"/>
      <c r="T41" s="304">
        <f t="shared" si="1"/>
        <v>76.92307692307692</v>
      </c>
    </row>
    <row r="42" spans="1:20" ht="24.75" customHeight="1">
      <c r="A42" s="309">
        <v>33</v>
      </c>
      <c r="B42" s="398" t="s">
        <v>283</v>
      </c>
      <c r="C42" s="302">
        <v>263</v>
      </c>
      <c r="D42" s="302">
        <f t="shared" si="3"/>
        <v>263</v>
      </c>
      <c r="E42" s="302"/>
      <c r="F42" s="302"/>
      <c r="G42" s="302"/>
      <c r="H42" s="302"/>
      <c r="I42" s="302"/>
      <c r="J42" s="302"/>
      <c r="K42" s="302"/>
      <c r="L42" s="302"/>
      <c r="M42" s="302"/>
      <c r="N42" s="302"/>
      <c r="O42" s="302"/>
      <c r="P42" s="302"/>
      <c r="Q42" s="302">
        <v>263</v>
      </c>
      <c r="R42" s="303"/>
      <c r="S42" s="303"/>
      <c r="T42" s="304">
        <f t="shared" si="1"/>
        <v>100</v>
      </c>
    </row>
    <row r="43" spans="1:20" ht="24.75" hidden="1" customHeight="1">
      <c r="A43" s="309">
        <v>34</v>
      </c>
      <c r="B43" s="399"/>
      <c r="C43" s="302"/>
      <c r="D43" s="302">
        <f t="shared" si="3"/>
        <v>0</v>
      </c>
      <c r="E43" s="302"/>
      <c r="F43" s="302"/>
      <c r="G43" s="302"/>
      <c r="H43" s="302"/>
      <c r="I43" s="302"/>
      <c r="J43" s="302"/>
      <c r="K43" s="302"/>
      <c r="L43" s="302"/>
      <c r="M43" s="302"/>
      <c r="N43" s="302"/>
      <c r="O43" s="302"/>
      <c r="P43" s="302"/>
      <c r="Q43" s="302"/>
      <c r="R43" s="303"/>
      <c r="S43" s="303"/>
      <c r="T43" s="304" t="e">
        <f t="shared" si="1"/>
        <v>#DIV/0!</v>
      </c>
    </row>
    <row r="44" spans="1:20" ht="24.75" customHeight="1">
      <c r="A44" s="307" t="s">
        <v>22</v>
      </c>
      <c r="B44" s="308" t="s">
        <v>417</v>
      </c>
      <c r="C44" s="300">
        <f>SUM(C45:C67)</f>
        <v>2094033.7307530006</v>
      </c>
      <c r="D44" s="300">
        <f>SUM(D45:D67)</f>
        <v>1786284.1470289999</v>
      </c>
      <c r="E44" s="300">
        <f t="shared" ref="E44:S44" si="4">SUM(E45:E67)</f>
        <v>773400.95663799997</v>
      </c>
      <c r="F44" s="300">
        <f t="shared" si="4"/>
        <v>22195.494299999998</v>
      </c>
      <c r="G44" s="300">
        <f t="shared" si="4"/>
        <v>0</v>
      </c>
      <c r="H44" s="300">
        <f t="shared" si="4"/>
        <v>0</v>
      </c>
      <c r="I44" s="300">
        <f t="shared" si="4"/>
        <v>104539</v>
      </c>
      <c r="J44" s="300">
        <f t="shared" si="4"/>
        <v>73846</v>
      </c>
      <c r="K44" s="300">
        <f t="shared" si="4"/>
        <v>0</v>
      </c>
      <c r="L44" s="300">
        <f t="shared" si="4"/>
        <v>15591.525213000001</v>
      </c>
      <c r="M44" s="300">
        <f t="shared" si="4"/>
        <v>6627</v>
      </c>
      <c r="N44" s="300">
        <f t="shared" si="4"/>
        <v>344359</v>
      </c>
      <c r="O44" s="300">
        <f t="shared" si="4"/>
        <v>126999</v>
      </c>
      <c r="P44" s="300">
        <f t="shared" si="4"/>
        <v>105340</v>
      </c>
      <c r="Q44" s="300">
        <f t="shared" si="4"/>
        <v>369415</v>
      </c>
      <c r="R44" s="300">
        <f t="shared" si="4"/>
        <v>76310.170878000004</v>
      </c>
      <c r="S44" s="300">
        <f t="shared" si="4"/>
        <v>0</v>
      </c>
      <c r="T44" s="301">
        <f t="shared" si="1"/>
        <v>85.303503988288867</v>
      </c>
    </row>
    <row r="45" spans="1:20" ht="24.75" customHeight="1">
      <c r="A45" s="309">
        <v>1</v>
      </c>
      <c r="B45" s="310" t="s">
        <v>285</v>
      </c>
      <c r="C45" s="302">
        <v>920208.95102000004</v>
      </c>
      <c r="D45" s="302">
        <f>SUM(E45:S45)</f>
        <v>767522</v>
      </c>
      <c r="E45" s="302">
        <v>755058</v>
      </c>
      <c r="F45" s="302"/>
      <c r="G45" s="302"/>
      <c r="H45" s="302"/>
      <c r="I45" s="302"/>
      <c r="J45" s="302"/>
      <c r="K45" s="302"/>
      <c r="L45" s="302"/>
      <c r="M45" s="302"/>
      <c r="N45" s="302"/>
      <c r="O45" s="302"/>
      <c r="P45" s="302"/>
      <c r="Q45" s="302">
        <v>12464</v>
      </c>
      <c r="R45" s="302"/>
      <c r="S45" s="303"/>
      <c r="T45" s="304">
        <f t="shared" si="1"/>
        <v>83.407360811829207</v>
      </c>
    </row>
    <row r="46" spans="1:20" ht="24.75" customHeight="1">
      <c r="A46" s="309">
        <v>2</v>
      </c>
      <c r="B46" s="310" t="s">
        <v>286</v>
      </c>
      <c r="C46" s="302">
        <v>146768.203867</v>
      </c>
      <c r="D46" s="302">
        <f t="shared" si="3"/>
        <v>129614</v>
      </c>
      <c r="E46" s="302">
        <v>10170</v>
      </c>
      <c r="F46" s="302"/>
      <c r="G46" s="302"/>
      <c r="H46" s="302"/>
      <c r="I46" s="302">
        <v>103630</v>
      </c>
      <c r="J46" s="302"/>
      <c r="K46" s="302"/>
      <c r="L46" s="302"/>
      <c r="M46" s="302">
        <v>332</v>
      </c>
      <c r="N46" s="302"/>
      <c r="O46" s="302"/>
      <c r="P46" s="302"/>
      <c r="Q46" s="302">
        <v>15482</v>
      </c>
      <c r="R46" s="302"/>
      <c r="S46" s="303"/>
      <c r="T46" s="304">
        <f t="shared" si="1"/>
        <v>88.312043470570103</v>
      </c>
    </row>
    <row r="47" spans="1:20" ht="24.75" customHeight="1">
      <c r="A47" s="309">
        <v>3</v>
      </c>
      <c r="B47" s="310" t="s">
        <v>380</v>
      </c>
      <c r="C47" s="302">
        <v>38484.154327999997</v>
      </c>
      <c r="D47" s="302">
        <f t="shared" si="3"/>
        <v>33195</v>
      </c>
      <c r="E47" s="302"/>
      <c r="F47" s="302"/>
      <c r="G47" s="302"/>
      <c r="H47" s="302"/>
      <c r="I47" s="302"/>
      <c r="J47" s="302"/>
      <c r="K47" s="302"/>
      <c r="L47" s="302"/>
      <c r="M47" s="302"/>
      <c r="N47" s="302">
        <v>2562</v>
      </c>
      <c r="O47" s="302"/>
      <c r="P47" s="302"/>
      <c r="Q47" s="302">
        <v>30633</v>
      </c>
      <c r="R47" s="302"/>
      <c r="S47" s="303"/>
      <c r="T47" s="304">
        <f t="shared" si="1"/>
        <v>86.256280226608084</v>
      </c>
    </row>
    <row r="48" spans="1:20" ht="37.5" customHeight="1">
      <c r="A48" s="309">
        <v>4</v>
      </c>
      <c r="B48" s="311" t="s">
        <v>418</v>
      </c>
      <c r="C48" s="302">
        <v>24888</v>
      </c>
      <c r="D48" s="302">
        <f t="shared" si="3"/>
        <v>21266</v>
      </c>
      <c r="E48" s="302"/>
      <c r="F48" s="302"/>
      <c r="G48" s="302"/>
      <c r="H48" s="302"/>
      <c r="I48" s="302"/>
      <c r="J48" s="302"/>
      <c r="K48" s="302"/>
      <c r="L48" s="302"/>
      <c r="M48" s="302"/>
      <c r="N48" s="302"/>
      <c r="O48" s="302"/>
      <c r="P48" s="302"/>
      <c r="Q48" s="302">
        <v>21266</v>
      </c>
      <c r="R48" s="302"/>
      <c r="S48" s="303"/>
      <c r="T48" s="304">
        <f t="shared" si="1"/>
        <v>85.446801671488274</v>
      </c>
    </row>
    <row r="49" spans="1:20" ht="24.75" customHeight="1">
      <c r="A49" s="309">
        <v>5</v>
      </c>
      <c r="B49" s="311" t="s">
        <v>289</v>
      </c>
      <c r="C49" s="302">
        <v>43314.287315000001</v>
      </c>
      <c r="D49" s="302">
        <f t="shared" si="3"/>
        <v>40339.494299999998</v>
      </c>
      <c r="E49" s="302"/>
      <c r="F49" s="302">
        <v>22195.494299999998</v>
      </c>
      <c r="G49" s="302"/>
      <c r="H49" s="302"/>
      <c r="I49" s="302"/>
      <c r="J49" s="302"/>
      <c r="K49" s="302"/>
      <c r="L49" s="302"/>
      <c r="M49" s="302"/>
      <c r="N49" s="302">
        <v>3675</v>
      </c>
      <c r="O49" s="302"/>
      <c r="P49" s="302"/>
      <c r="Q49" s="302">
        <v>14469</v>
      </c>
      <c r="R49" s="302"/>
      <c r="S49" s="303"/>
      <c r="T49" s="304">
        <f t="shared" si="1"/>
        <v>93.132074427622371</v>
      </c>
    </row>
    <row r="50" spans="1:20" ht="24.75" customHeight="1">
      <c r="A50" s="309">
        <v>6</v>
      </c>
      <c r="B50" s="311" t="s">
        <v>291</v>
      </c>
      <c r="C50" s="302">
        <v>11961.401333000002</v>
      </c>
      <c r="D50" s="302">
        <f t="shared" si="3"/>
        <v>11865</v>
      </c>
      <c r="E50" s="302"/>
      <c r="F50" s="302"/>
      <c r="G50" s="302"/>
      <c r="H50" s="302"/>
      <c r="I50" s="302"/>
      <c r="J50" s="302"/>
      <c r="K50" s="302"/>
      <c r="L50" s="302"/>
      <c r="M50" s="302"/>
      <c r="N50" s="302">
        <v>158</v>
      </c>
      <c r="O50" s="305"/>
      <c r="P50" s="305"/>
      <c r="Q50" s="302">
        <v>11707</v>
      </c>
      <c r="R50" s="302"/>
      <c r="S50" s="303"/>
      <c r="T50" s="304">
        <f t="shared" si="1"/>
        <v>99.194063217876959</v>
      </c>
    </row>
    <row r="51" spans="1:20" ht="24.75" customHeight="1">
      <c r="A51" s="309">
        <v>7</v>
      </c>
      <c r="B51" s="310" t="s">
        <v>292</v>
      </c>
      <c r="C51" s="302">
        <v>10223.5</v>
      </c>
      <c r="D51" s="302">
        <f t="shared" si="3"/>
        <v>10224</v>
      </c>
      <c r="E51" s="302">
        <v>54</v>
      </c>
      <c r="F51" s="302"/>
      <c r="G51" s="302"/>
      <c r="H51" s="302"/>
      <c r="I51" s="302"/>
      <c r="J51" s="302"/>
      <c r="K51" s="302"/>
      <c r="L51" s="302"/>
      <c r="M51" s="302"/>
      <c r="N51" s="302"/>
      <c r="O51" s="305"/>
      <c r="P51" s="305"/>
      <c r="Q51" s="302">
        <v>10170</v>
      </c>
      <c r="R51" s="302"/>
      <c r="S51" s="303"/>
      <c r="T51" s="304">
        <f t="shared" si="1"/>
        <v>100.00489069301121</v>
      </c>
    </row>
    <row r="52" spans="1:20" ht="24.75" customHeight="1">
      <c r="A52" s="309">
        <v>8</v>
      </c>
      <c r="B52" s="310" t="s">
        <v>294</v>
      </c>
      <c r="C52" s="302">
        <v>100754.68763400002</v>
      </c>
      <c r="D52" s="302">
        <f t="shared" si="3"/>
        <v>89359.163333000004</v>
      </c>
      <c r="E52" s="302">
        <v>1523.4634550000001</v>
      </c>
      <c r="F52" s="302"/>
      <c r="G52" s="302"/>
      <c r="H52" s="302"/>
      <c r="I52" s="302"/>
      <c r="J52" s="302"/>
      <c r="K52" s="302"/>
      <c r="L52" s="302"/>
      <c r="M52" s="302"/>
      <c r="N52" s="302"/>
      <c r="O52" s="302"/>
      <c r="P52" s="302"/>
      <c r="Q52" s="302">
        <v>11728</v>
      </c>
      <c r="R52" s="302">
        <v>76107.699877999999</v>
      </c>
      <c r="S52" s="303"/>
      <c r="T52" s="304">
        <f t="shared" si="1"/>
        <v>88.689832137244849</v>
      </c>
    </row>
    <row r="53" spans="1:20" ht="24.75" customHeight="1">
      <c r="A53" s="309">
        <v>9</v>
      </c>
      <c r="B53" s="310" t="s">
        <v>295</v>
      </c>
      <c r="C53" s="302">
        <v>13668.312540000001</v>
      </c>
      <c r="D53" s="302">
        <f t="shared" si="3"/>
        <v>12223</v>
      </c>
      <c r="E53" s="302"/>
      <c r="F53" s="302"/>
      <c r="G53" s="302"/>
      <c r="H53" s="302"/>
      <c r="I53" s="302"/>
      <c r="J53" s="302"/>
      <c r="K53" s="302"/>
      <c r="L53" s="302"/>
      <c r="M53" s="302"/>
      <c r="N53" s="302">
        <v>318</v>
      </c>
      <c r="O53" s="302"/>
      <c r="P53" s="302"/>
      <c r="Q53" s="302">
        <v>11905</v>
      </c>
      <c r="R53" s="302"/>
      <c r="S53" s="303"/>
      <c r="T53" s="304">
        <f t="shared" si="1"/>
        <v>89.425815836663631</v>
      </c>
    </row>
    <row r="54" spans="1:20" ht="24.75" customHeight="1">
      <c r="A54" s="309">
        <v>10</v>
      </c>
      <c r="B54" s="310" t="s">
        <v>296</v>
      </c>
      <c r="C54" s="302">
        <v>26214.774250000002</v>
      </c>
      <c r="D54" s="302">
        <f t="shared" si="3"/>
        <v>21781</v>
      </c>
      <c r="E54" s="302"/>
      <c r="F54" s="302"/>
      <c r="G54" s="302"/>
      <c r="H54" s="302"/>
      <c r="I54" s="302"/>
      <c r="J54" s="302"/>
      <c r="K54" s="302"/>
      <c r="L54" s="302"/>
      <c r="M54" s="302"/>
      <c r="N54" s="302">
        <v>13286</v>
      </c>
      <c r="O54" s="302"/>
      <c r="P54" s="302"/>
      <c r="Q54" s="302">
        <v>8495</v>
      </c>
      <c r="R54" s="302"/>
      <c r="S54" s="303"/>
      <c r="T54" s="304"/>
    </row>
    <row r="55" spans="1:20" ht="24.75" customHeight="1">
      <c r="A55" s="309">
        <v>11</v>
      </c>
      <c r="B55" s="310" t="s">
        <v>297</v>
      </c>
      <c r="C55" s="302">
        <v>16131.457287999998</v>
      </c>
      <c r="D55" s="302">
        <f t="shared" si="3"/>
        <v>15956.054</v>
      </c>
      <c r="E55" s="302">
        <v>39.054000000000002</v>
      </c>
      <c r="F55" s="302"/>
      <c r="G55" s="302"/>
      <c r="H55" s="302"/>
      <c r="I55" s="302"/>
      <c r="J55" s="302"/>
      <c r="K55" s="302"/>
      <c r="L55" s="302"/>
      <c r="M55" s="302"/>
      <c r="N55" s="302"/>
      <c r="O55" s="302"/>
      <c r="P55" s="302"/>
      <c r="Q55" s="302">
        <v>15917</v>
      </c>
      <c r="R55" s="302"/>
      <c r="S55" s="303"/>
      <c r="T55" s="304">
        <f t="shared" si="1"/>
        <v>98.912663097521389</v>
      </c>
    </row>
    <row r="56" spans="1:20" ht="24.75" customHeight="1">
      <c r="A56" s="309">
        <v>12</v>
      </c>
      <c r="B56" s="310" t="s">
        <v>299</v>
      </c>
      <c r="C56" s="302">
        <v>162451.17430199997</v>
      </c>
      <c r="D56" s="302">
        <f>SUM(E56:S56)-O56</f>
        <v>144841</v>
      </c>
      <c r="E56" s="302"/>
      <c r="F56" s="302"/>
      <c r="G56" s="302"/>
      <c r="H56" s="302"/>
      <c r="I56" s="302"/>
      <c r="J56" s="302"/>
      <c r="K56" s="302"/>
      <c r="L56" s="302"/>
      <c r="M56" s="302"/>
      <c r="N56" s="302">
        <v>131736</v>
      </c>
      <c r="O56" s="302">
        <v>126999</v>
      </c>
      <c r="P56" s="302"/>
      <c r="Q56" s="302">
        <v>13105</v>
      </c>
      <c r="R56" s="302"/>
      <c r="S56" s="303"/>
      <c r="T56" s="304">
        <f t="shared" si="1"/>
        <v>89.159712524292189</v>
      </c>
    </row>
    <row r="57" spans="1:20" ht="24.75" customHeight="1">
      <c r="A57" s="309">
        <v>13</v>
      </c>
      <c r="B57" s="310" t="s">
        <v>300</v>
      </c>
      <c r="C57" s="302">
        <v>41405</v>
      </c>
      <c r="D57" s="302">
        <f t="shared" si="3"/>
        <v>40259.499899999995</v>
      </c>
      <c r="E57" s="302">
        <v>2812.0288999999998</v>
      </c>
      <c r="F57" s="302"/>
      <c r="G57" s="302"/>
      <c r="H57" s="302"/>
      <c r="I57" s="302"/>
      <c r="J57" s="302"/>
      <c r="K57" s="302"/>
      <c r="L57" s="302"/>
      <c r="M57" s="302"/>
      <c r="N57" s="302">
        <v>2973</v>
      </c>
      <c r="O57" s="302"/>
      <c r="P57" s="302"/>
      <c r="Q57" s="302">
        <v>34272</v>
      </c>
      <c r="R57" s="302">
        <v>202.471</v>
      </c>
      <c r="S57" s="303"/>
      <c r="T57" s="304">
        <f t="shared" si="1"/>
        <v>97.233425673227856</v>
      </c>
    </row>
    <row r="58" spans="1:20" ht="24.75" customHeight="1">
      <c r="A58" s="309">
        <v>14</v>
      </c>
      <c r="B58" s="310" t="s">
        <v>301</v>
      </c>
      <c r="C58" s="302">
        <v>13884.08884</v>
      </c>
      <c r="D58" s="302">
        <f t="shared" si="3"/>
        <v>13712</v>
      </c>
      <c r="E58" s="302"/>
      <c r="F58" s="302"/>
      <c r="G58" s="302"/>
      <c r="H58" s="302"/>
      <c r="I58" s="302"/>
      <c r="J58" s="302"/>
      <c r="K58" s="302"/>
      <c r="L58" s="302"/>
      <c r="M58" s="302"/>
      <c r="N58" s="302">
        <v>1784</v>
      </c>
      <c r="O58" s="302"/>
      <c r="P58" s="302"/>
      <c r="Q58" s="302">
        <v>11928</v>
      </c>
      <c r="R58" s="302"/>
      <c r="S58" s="303"/>
      <c r="T58" s="304">
        <f t="shared" si="1"/>
        <v>98.760531987491945</v>
      </c>
    </row>
    <row r="59" spans="1:20" ht="24.75" customHeight="1">
      <c r="A59" s="309">
        <v>15</v>
      </c>
      <c r="B59" s="310" t="s">
        <v>302</v>
      </c>
      <c r="C59" s="302">
        <v>19417.4162</v>
      </c>
      <c r="D59" s="302">
        <f t="shared" si="3"/>
        <v>19040.928400000001</v>
      </c>
      <c r="E59" s="302">
        <v>25.9284</v>
      </c>
      <c r="F59" s="302"/>
      <c r="G59" s="302"/>
      <c r="H59" s="302"/>
      <c r="I59" s="302"/>
      <c r="J59" s="302"/>
      <c r="K59" s="302"/>
      <c r="L59" s="302"/>
      <c r="M59" s="302"/>
      <c r="N59" s="302">
        <v>8730</v>
      </c>
      <c r="O59" s="305"/>
      <c r="P59" s="305"/>
      <c r="Q59" s="302">
        <v>10285</v>
      </c>
      <c r="R59" s="302"/>
      <c r="S59" s="303"/>
      <c r="T59" s="304">
        <f t="shared" si="1"/>
        <v>98.061081885858741</v>
      </c>
    </row>
    <row r="60" spans="1:20" ht="24.75" customHeight="1">
      <c r="A60" s="309">
        <v>16</v>
      </c>
      <c r="B60" s="310" t="s">
        <v>304</v>
      </c>
      <c r="C60" s="302">
        <v>205273.77671399998</v>
      </c>
      <c r="D60" s="302">
        <f>SUM(E60:S60)-P60</f>
        <v>187622.481883</v>
      </c>
      <c r="E60" s="302">
        <v>167.48188300000001</v>
      </c>
      <c r="F60" s="302"/>
      <c r="G60" s="302"/>
      <c r="H60" s="302"/>
      <c r="I60" s="302"/>
      <c r="J60" s="302"/>
      <c r="K60" s="302"/>
      <c r="L60" s="302"/>
      <c r="M60" s="302">
        <v>68</v>
      </c>
      <c r="N60" s="302">
        <v>105340</v>
      </c>
      <c r="O60" s="302"/>
      <c r="P60" s="302">
        <v>105340</v>
      </c>
      <c r="Q60" s="302">
        <v>82047</v>
      </c>
      <c r="R60" s="302"/>
      <c r="S60" s="303"/>
      <c r="T60" s="304">
        <f t="shared" si="1"/>
        <v>91.401096080775645</v>
      </c>
    </row>
    <row r="61" spans="1:20" ht="37.5" customHeight="1">
      <c r="A61" s="309">
        <v>17</v>
      </c>
      <c r="B61" s="310" t="s">
        <v>305</v>
      </c>
      <c r="C61" s="302">
        <v>4675.8706000000002</v>
      </c>
      <c r="D61" s="302">
        <f t="shared" si="3"/>
        <v>4638</v>
      </c>
      <c r="E61" s="302"/>
      <c r="F61" s="302"/>
      <c r="G61" s="302"/>
      <c r="H61" s="302"/>
      <c r="I61" s="302"/>
      <c r="J61" s="302"/>
      <c r="K61" s="302"/>
      <c r="L61" s="302"/>
      <c r="M61" s="302"/>
      <c r="N61" s="302"/>
      <c r="O61" s="302"/>
      <c r="P61" s="302"/>
      <c r="Q61" s="302">
        <v>4638</v>
      </c>
      <c r="R61" s="302"/>
      <c r="S61" s="303"/>
      <c r="T61" s="304">
        <f t="shared" si="1"/>
        <v>99.190084516025735</v>
      </c>
    </row>
    <row r="62" spans="1:20" ht="24.75" customHeight="1">
      <c r="A62" s="309">
        <v>18</v>
      </c>
      <c r="B62" s="310" t="s">
        <v>1074</v>
      </c>
      <c r="C62" s="302">
        <v>45223.690999999999</v>
      </c>
      <c r="D62" s="302">
        <f t="shared" si="3"/>
        <v>40296</v>
      </c>
      <c r="E62" s="302"/>
      <c r="F62" s="302"/>
      <c r="G62" s="302"/>
      <c r="H62" s="302"/>
      <c r="I62" s="302"/>
      <c r="J62" s="302"/>
      <c r="K62" s="302"/>
      <c r="L62" s="302"/>
      <c r="M62" s="302">
        <v>6227</v>
      </c>
      <c r="N62" s="302">
        <v>21378</v>
      </c>
      <c r="O62" s="302"/>
      <c r="P62" s="302"/>
      <c r="Q62" s="302">
        <v>12691</v>
      </c>
      <c r="R62" s="302"/>
      <c r="S62" s="303"/>
      <c r="T62" s="304">
        <f t="shared" si="1"/>
        <v>89.103739895976204</v>
      </c>
    </row>
    <row r="63" spans="1:20" ht="37.5" customHeight="1">
      <c r="A63" s="309">
        <v>19</v>
      </c>
      <c r="B63" s="310" t="s">
        <v>1075</v>
      </c>
      <c r="C63" s="302">
        <f>'[17]57'!C64</f>
        <v>110169.04646699998</v>
      </c>
      <c r="D63" s="302">
        <f t="shared" si="3"/>
        <v>101467.525213</v>
      </c>
      <c r="E63" s="303"/>
      <c r="F63" s="303"/>
      <c r="G63" s="303"/>
      <c r="H63" s="303"/>
      <c r="I63" s="303">
        <v>909</v>
      </c>
      <c r="J63" s="303">
        <v>72588</v>
      </c>
      <c r="K63" s="303"/>
      <c r="L63" s="303">
        <v>15591.525213000001</v>
      </c>
      <c r="M63" s="303"/>
      <c r="N63" s="303">
        <v>1552</v>
      </c>
      <c r="O63" s="303"/>
      <c r="P63" s="303"/>
      <c r="Q63" s="303">
        <v>10827</v>
      </c>
      <c r="R63" s="303"/>
      <c r="S63" s="303"/>
      <c r="T63" s="304">
        <f t="shared" si="1"/>
        <v>92.101664185133501</v>
      </c>
    </row>
    <row r="64" spans="1:20" ht="37.5" customHeight="1">
      <c r="A64" s="309">
        <v>20</v>
      </c>
      <c r="B64" s="310" t="s">
        <v>310</v>
      </c>
      <c r="C64" s="302">
        <v>48232.734256000003</v>
      </c>
      <c r="D64" s="302">
        <f t="shared" si="3"/>
        <v>36484</v>
      </c>
      <c r="E64" s="302">
        <v>221</v>
      </c>
      <c r="F64" s="302"/>
      <c r="G64" s="302"/>
      <c r="H64" s="302"/>
      <c r="I64" s="302"/>
      <c r="J64" s="302"/>
      <c r="K64" s="302"/>
      <c r="L64" s="302"/>
      <c r="M64" s="302"/>
      <c r="N64" s="302">
        <v>30224</v>
      </c>
      <c r="O64" s="302"/>
      <c r="P64" s="302"/>
      <c r="Q64" s="302">
        <v>6039</v>
      </c>
      <c r="R64" s="302"/>
      <c r="S64" s="303"/>
      <c r="T64" s="304">
        <f t="shared" si="1"/>
        <v>75.641575296887723</v>
      </c>
    </row>
    <row r="65" spans="1:20" ht="24.75" customHeight="1">
      <c r="A65" s="309">
        <v>21</v>
      </c>
      <c r="B65" s="310" t="s">
        <v>312</v>
      </c>
      <c r="C65" s="302">
        <v>57832.796103000001</v>
      </c>
      <c r="D65" s="302">
        <f t="shared" si="3"/>
        <v>15521</v>
      </c>
      <c r="E65" s="303">
        <v>3330</v>
      </c>
      <c r="F65" s="305"/>
      <c r="G65" s="305"/>
      <c r="H65" s="305"/>
      <c r="I65" s="305"/>
      <c r="J65" s="305"/>
      <c r="K65" s="305"/>
      <c r="L65" s="305"/>
      <c r="M65" s="305"/>
      <c r="N65" s="302"/>
      <c r="O65" s="305"/>
      <c r="P65" s="305"/>
      <c r="Q65" s="303">
        <v>12191</v>
      </c>
      <c r="R65" s="302"/>
      <c r="S65" s="303"/>
      <c r="T65" s="304">
        <f t="shared" si="1"/>
        <v>26.837713280120774</v>
      </c>
    </row>
    <row r="66" spans="1:20" ht="37.5" customHeight="1">
      <c r="A66" s="309">
        <v>22</v>
      </c>
      <c r="B66" s="310" t="s">
        <v>315</v>
      </c>
      <c r="C66" s="302">
        <v>8985.2530000000006</v>
      </c>
      <c r="D66" s="302">
        <f t="shared" si="3"/>
        <v>7395</v>
      </c>
      <c r="E66" s="302"/>
      <c r="F66" s="302"/>
      <c r="G66" s="302"/>
      <c r="H66" s="302"/>
      <c r="I66" s="302"/>
      <c r="J66" s="302"/>
      <c r="K66" s="302"/>
      <c r="L66" s="302"/>
      <c r="M66" s="302"/>
      <c r="N66" s="302">
        <v>239</v>
      </c>
      <c r="O66" s="302"/>
      <c r="P66" s="302"/>
      <c r="Q66" s="302">
        <v>7156</v>
      </c>
      <c r="R66" s="302"/>
      <c r="S66" s="303"/>
      <c r="T66" s="304">
        <f t="shared" si="1"/>
        <v>82.301522283234533</v>
      </c>
    </row>
    <row r="67" spans="1:20" ht="37.5" customHeight="1">
      <c r="A67" s="309">
        <v>23</v>
      </c>
      <c r="B67" s="311" t="s">
        <v>766</v>
      </c>
      <c r="C67" s="302">
        <v>23865.153696000001</v>
      </c>
      <c r="D67" s="302">
        <f t="shared" si="3"/>
        <v>21662</v>
      </c>
      <c r="E67" s="302"/>
      <c r="F67" s="302"/>
      <c r="G67" s="302"/>
      <c r="H67" s="302"/>
      <c r="I67" s="302"/>
      <c r="J67" s="302">
        <v>1258</v>
      </c>
      <c r="K67" s="302"/>
      <c r="L67" s="302"/>
      <c r="M67" s="302"/>
      <c r="N67" s="303">
        <v>20404</v>
      </c>
      <c r="O67" s="302"/>
      <c r="P67" s="302"/>
      <c r="Q67" s="303"/>
      <c r="R67" s="302"/>
      <c r="S67" s="303"/>
      <c r="T67" s="304">
        <f t="shared" si="1"/>
        <v>90.768323874782894</v>
      </c>
    </row>
    <row r="68" spans="1:20" ht="24.75" customHeight="1">
      <c r="A68" s="307" t="s">
        <v>26</v>
      </c>
      <c r="B68" s="308" t="s">
        <v>419</v>
      </c>
      <c r="C68" s="300">
        <f>SUM(C69:C78)</f>
        <v>8215</v>
      </c>
      <c r="D68" s="300">
        <f>SUM(D69:D78)</f>
        <v>6625.0280000000002</v>
      </c>
      <c r="E68" s="300">
        <f t="shared" ref="E68:S68" si="5">SUM(E69:E78)</f>
        <v>247.02799999999999</v>
      </c>
      <c r="F68" s="300">
        <f t="shared" si="5"/>
        <v>0</v>
      </c>
      <c r="G68" s="300">
        <f t="shared" si="5"/>
        <v>0</v>
      </c>
      <c r="H68" s="300">
        <f t="shared" si="5"/>
        <v>0</v>
      </c>
      <c r="I68" s="300">
        <f t="shared" si="5"/>
        <v>0</v>
      </c>
      <c r="J68" s="300">
        <f t="shared" si="5"/>
        <v>0</v>
      </c>
      <c r="K68" s="300">
        <f t="shared" si="5"/>
        <v>0</v>
      </c>
      <c r="L68" s="300">
        <f t="shared" si="5"/>
        <v>0</v>
      </c>
      <c r="M68" s="300">
        <f t="shared" si="5"/>
        <v>0</v>
      </c>
      <c r="N68" s="300">
        <f t="shared" si="5"/>
        <v>0</v>
      </c>
      <c r="O68" s="300">
        <f t="shared" si="5"/>
        <v>0</v>
      </c>
      <c r="P68" s="300">
        <f t="shared" si="5"/>
        <v>0</v>
      </c>
      <c r="Q68" s="300">
        <f t="shared" si="5"/>
        <v>6378</v>
      </c>
      <c r="R68" s="300">
        <f t="shared" si="5"/>
        <v>0</v>
      </c>
      <c r="S68" s="300">
        <f t="shared" si="5"/>
        <v>0</v>
      </c>
      <c r="T68" s="301">
        <f t="shared" si="1"/>
        <v>80.64550213024954</v>
      </c>
    </row>
    <row r="69" spans="1:20" ht="24.75" customHeight="1">
      <c r="A69" s="309">
        <v>1</v>
      </c>
      <c r="B69" s="306" t="s">
        <v>1076</v>
      </c>
      <c r="C69" s="302">
        <v>700</v>
      </c>
      <c r="D69" s="302">
        <f t="shared" si="3"/>
        <v>700</v>
      </c>
      <c r="E69" s="312"/>
      <c r="F69" s="312"/>
      <c r="G69" s="312"/>
      <c r="H69" s="312"/>
      <c r="I69" s="312"/>
      <c r="J69" s="312"/>
      <c r="K69" s="312"/>
      <c r="L69" s="312"/>
      <c r="M69" s="312"/>
      <c r="N69" s="312"/>
      <c r="O69" s="312"/>
      <c r="P69" s="312"/>
      <c r="Q69" s="302">
        <v>700</v>
      </c>
      <c r="R69" s="303"/>
      <c r="S69" s="303"/>
      <c r="T69" s="304">
        <f t="shared" si="1"/>
        <v>100</v>
      </c>
    </row>
    <row r="70" spans="1:20" ht="24.75" customHeight="1">
      <c r="A70" s="309">
        <v>2</v>
      </c>
      <c r="B70" s="306" t="s">
        <v>317</v>
      </c>
      <c r="C70" s="302">
        <v>447</v>
      </c>
      <c r="D70" s="302">
        <f t="shared" si="3"/>
        <v>401</v>
      </c>
      <c r="E70" s="302">
        <v>184</v>
      </c>
      <c r="F70" s="302"/>
      <c r="G70" s="302"/>
      <c r="H70" s="302"/>
      <c r="I70" s="302"/>
      <c r="J70" s="302"/>
      <c r="K70" s="302"/>
      <c r="L70" s="302"/>
      <c r="M70" s="302"/>
      <c r="N70" s="302"/>
      <c r="O70" s="302"/>
      <c r="P70" s="302"/>
      <c r="Q70" s="302">
        <v>217</v>
      </c>
      <c r="R70" s="303"/>
      <c r="S70" s="303"/>
      <c r="T70" s="304">
        <f t="shared" si="1"/>
        <v>89.709172259507838</v>
      </c>
    </row>
    <row r="71" spans="1:20" ht="24.75" customHeight="1">
      <c r="A71" s="309">
        <v>3</v>
      </c>
      <c r="B71" s="306" t="s">
        <v>319</v>
      </c>
      <c r="C71" s="302">
        <v>998</v>
      </c>
      <c r="D71" s="302">
        <f t="shared" si="3"/>
        <v>800</v>
      </c>
      <c r="E71" s="302"/>
      <c r="F71" s="302"/>
      <c r="G71" s="302"/>
      <c r="H71" s="302"/>
      <c r="I71" s="302"/>
      <c r="J71" s="302"/>
      <c r="K71" s="302"/>
      <c r="L71" s="302"/>
      <c r="M71" s="302"/>
      <c r="N71" s="302"/>
      <c r="O71" s="302"/>
      <c r="P71" s="302"/>
      <c r="Q71" s="302">
        <v>800</v>
      </c>
      <c r="R71" s="303"/>
      <c r="S71" s="303"/>
      <c r="T71" s="304">
        <f t="shared" si="1"/>
        <v>80.160320641282567</v>
      </c>
    </row>
    <row r="72" spans="1:20" ht="24.75" customHeight="1">
      <c r="A72" s="309">
        <v>4</v>
      </c>
      <c r="B72" s="306" t="s">
        <v>321</v>
      </c>
      <c r="C72" s="302">
        <v>725</v>
      </c>
      <c r="D72" s="302">
        <f t="shared" si="3"/>
        <v>605.02800000000002</v>
      </c>
      <c r="E72" s="302">
        <v>63.027999999999999</v>
      </c>
      <c r="F72" s="302"/>
      <c r="G72" s="302"/>
      <c r="H72" s="302"/>
      <c r="I72" s="302"/>
      <c r="J72" s="302"/>
      <c r="K72" s="302"/>
      <c r="L72" s="302"/>
      <c r="M72" s="302"/>
      <c r="N72" s="302"/>
      <c r="O72" s="302"/>
      <c r="P72" s="302"/>
      <c r="Q72" s="302">
        <v>542</v>
      </c>
      <c r="R72" s="303"/>
      <c r="S72" s="303"/>
      <c r="T72" s="304">
        <f t="shared" si="1"/>
        <v>83.452137931034486</v>
      </c>
    </row>
    <row r="73" spans="1:20" ht="24.75" customHeight="1">
      <c r="A73" s="309">
        <v>5</v>
      </c>
      <c r="B73" s="306" t="s">
        <v>322</v>
      </c>
      <c r="C73" s="302">
        <v>1050</v>
      </c>
      <c r="D73" s="302">
        <f t="shared" si="3"/>
        <v>1050</v>
      </c>
      <c r="E73" s="302"/>
      <c r="F73" s="302"/>
      <c r="G73" s="302"/>
      <c r="H73" s="302"/>
      <c r="I73" s="302"/>
      <c r="J73" s="302"/>
      <c r="K73" s="302"/>
      <c r="L73" s="302"/>
      <c r="M73" s="302"/>
      <c r="N73" s="302"/>
      <c r="O73" s="302"/>
      <c r="P73" s="302"/>
      <c r="Q73" s="302">
        <v>1050</v>
      </c>
      <c r="R73" s="303"/>
      <c r="S73" s="303"/>
      <c r="T73" s="304">
        <f t="shared" ref="T73:T94" si="6">D73/C73%</f>
        <v>100</v>
      </c>
    </row>
    <row r="74" spans="1:20" ht="24.75" customHeight="1">
      <c r="A74" s="309">
        <v>6</v>
      </c>
      <c r="B74" s="306" t="s">
        <v>323</v>
      </c>
      <c r="C74" s="302">
        <v>400</v>
      </c>
      <c r="D74" s="302">
        <f t="shared" si="3"/>
        <v>358</v>
      </c>
      <c r="E74" s="302"/>
      <c r="F74" s="302"/>
      <c r="G74" s="302"/>
      <c r="H74" s="302"/>
      <c r="I74" s="302"/>
      <c r="J74" s="302"/>
      <c r="K74" s="302"/>
      <c r="L74" s="302"/>
      <c r="M74" s="302"/>
      <c r="N74" s="302"/>
      <c r="O74" s="302"/>
      <c r="P74" s="302"/>
      <c r="Q74" s="302">
        <v>358</v>
      </c>
      <c r="R74" s="303"/>
      <c r="S74" s="303"/>
      <c r="T74" s="304">
        <f t="shared" si="6"/>
        <v>89.5</v>
      </c>
    </row>
    <row r="75" spans="1:20" ht="24.75" customHeight="1">
      <c r="A75" s="309">
        <v>7</v>
      </c>
      <c r="B75" s="306" t="s">
        <v>325</v>
      </c>
      <c r="C75" s="302">
        <v>800</v>
      </c>
      <c r="D75" s="302">
        <f t="shared" si="3"/>
        <v>719</v>
      </c>
      <c r="E75" s="302"/>
      <c r="F75" s="302"/>
      <c r="G75" s="302"/>
      <c r="H75" s="302"/>
      <c r="I75" s="302"/>
      <c r="J75" s="302"/>
      <c r="K75" s="302"/>
      <c r="L75" s="302"/>
      <c r="M75" s="302"/>
      <c r="N75" s="302"/>
      <c r="O75" s="302"/>
      <c r="P75" s="302"/>
      <c r="Q75" s="302">
        <v>719</v>
      </c>
      <c r="R75" s="303"/>
      <c r="S75" s="303"/>
      <c r="T75" s="304">
        <f t="shared" si="6"/>
        <v>89.875</v>
      </c>
    </row>
    <row r="76" spans="1:20" ht="24.75" customHeight="1">
      <c r="A76" s="309">
        <v>8</v>
      </c>
      <c r="B76" s="306" t="s">
        <v>326</v>
      </c>
      <c r="C76" s="302">
        <v>1000</v>
      </c>
      <c r="D76" s="302">
        <f t="shared" ref="D76:D94" si="7">SUM(E76:S76)</f>
        <v>1000</v>
      </c>
      <c r="E76" s="302"/>
      <c r="F76" s="302"/>
      <c r="G76" s="302"/>
      <c r="H76" s="302"/>
      <c r="I76" s="302"/>
      <c r="J76" s="302"/>
      <c r="K76" s="302"/>
      <c r="L76" s="302"/>
      <c r="M76" s="302"/>
      <c r="N76" s="302"/>
      <c r="O76" s="302"/>
      <c r="P76" s="302"/>
      <c r="Q76" s="302">
        <v>1000</v>
      </c>
      <c r="R76" s="303"/>
      <c r="S76" s="303"/>
      <c r="T76" s="304">
        <f t="shared" si="6"/>
        <v>100</v>
      </c>
    </row>
    <row r="77" spans="1:20" ht="24.75" customHeight="1">
      <c r="A77" s="309">
        <v>9</v>
      </c>
      <c r="B77" s="306" t="s">
        <v>327</v>
      </c>
      <c r="C77" s="302">
        <v>195</v>
      </c>
      <c r="D77" s="302">
        <f t="shared" si="7"/>
        <v>195</v>
      </c>
      <c r="E77" s="312"/>
      <c r="F77" s="312"/>
      <c r="G77" s="312"/>
      <c r="H77" s="312"/>
      <c r="I77" s="312"/>
      <c r="J77" s="312"/>
      <c r="K77" s="312"/>
      <c r="L77" s="312"/>
      <c r="M77" s="312"/>
      <c r="N77" s="312"/>
      <c r="O77" s="312"/>
      <c r="P77" s="312"/>
      <c r="Q77" s="302">
        <v>195</v>
      </c>
      <c r="R77" s="303"/>
      <c r="S77" s="303"/>
      <c r="T77" s="304">
        <f t="shared" si="6"/>
        <v>100</v>
      </c>
    </row>
    <row r="78" spans="1:20" ht="24.75" customHeight="1">
      <c r="A78" s="309">
        <v>10</v>
      </c>
      <c r="B78" s="306" t="s">
        <v>328</v>
      </c>
      <c r="C78" s="302">
        <v>1900</v>
      </c>
      <c r="D78" s="302">
        <f t="shared" si="7"/>
        <v>797</v>
      </c>
      <c r="E78" s="312"/>
      <c r="F78" s="312"/>
      <c r="G78" s="312"/>
      <c r="H78" s="312"/>
      <c r="I78" s="312"/>
      <c r="J78" s="312"/>
      <c r="K78" s="312"/>
      <c r="L78" s="312"/>
      <c r="M78" s="312"/>
      <c r="N78" s="312"/>
      <c r="O78" s="312"/>
      <c r="P78" s="312"/>
      <c r="Q78" s="302">
        <v>797</v>
      </c>
      <c r="R78" s="303"/>
      <c r="S78" s="303"/>
      <c r="T78" s="304">
        <f t="shared" si="6"/>
        <v>41.94736842105263</v>
      </c>
    </row>
    <row r="79" spans="1:20" ht="24.75" customHeight="1">
      <c r="A79" s="307" t="s">
        <v>28</v>
      </c>
      <c r="B79" s="308" t="s">
        <v>420</v>
      </c>
      <c r="C79" s="300">
        <f>SUM(C80:C83)</f>
        <v>73406.893653000006</v>
      </c>
      <c r="D79" s="300">
        <f>SUM(D80:D83)</f>
        <v>71827.85603000001</v>
      </c>
      <c r="E79" s="300">
        <f t="shared" ref="E79:S79" si="8">SUM(E80:E83)</f>
        <v>28841.258827999998</v>
      </c>
      <c r="F79" s="300">
        <f t="shared" si="8"/>
        <v>0</v>
      </c>
      <c r="G79" s="300">
        <f t="shared" si="8"/>
        <v>0</v>
      </c>
      <c r="H79" s="300">
        <f t="shared" si="8"/>
        <v>0</v>
      </c>
      <c r="I79" s="300">
        <f t="shared" si="8"/>
        <v>0</v>
      </c>
      <c r="J79" s="300">
        <f t="shared" si="8"/>
        <v>16422</v>
      </c>
      <c r="K79" s="300">
        <f t="shared" si="8"/>
        <v>24626.597202000001</v>
      </c>
      <c r="L79" s="300">
        <f t="shared" si="8"/>
        <v>0</v>
      </c>
      <c r="M79" s="300">
        <f t="shared" si="8"/>
        <v>0</v>
      </c>
      <c r="N79" s="300">
        <f t="shared" si="8"/>
        <v>1938</v>
      </c>
      <c r="O79" s="300">
        <f t="shared" si="8"/>
        <v>0</v>
      </c>
      <c r="P79" s="300">
        <f t="shared" si="8"/>
        <v>0</v>
      </c>
      <c r="Q79" s="300">
        <f t="shared" si="8"/>
        <v>0</v>
      </c>
      <c r="R79" s="300">
        <f t="shared" si="8"/>
        <v>0</v>
      </c>
      <c r="S79" s="300">
        <f t="shared" si="8"/>
        <v>0</v>
      </c>
      <c r="T79" s="301">
        <f t="shared" si="6"/>
        <v>97.848924611271215</v>
      </c>
    </row>
    <row r="80" spans="1:20" ht="37.5" customHeight="1">
      <c r="A80" s="309">
        <v>1</v>
      </c>
      <c r="B80" s="306" t="s">
        <v>329</v>
      </c>
      <c r="C80" s="303">
        <v>19461.746127000002</v>
      </c>
      <c r="D80" s="302">
        <f t="shared" si="7"/>
        <v>18720.958827999999</v>
      </c>
      <c r="E80" s="303">
        <v>18720.958827999999</v>
      </c>
      <c r="F80" s="303"/>
      <c r="G80" s="303"/>
      <c r="H80" s="303"/>
      <c r="I80" s="303"/>
      <c r="J80" s="303"/>
      <c r="K80" s="303"/>
      <c r="L80" s="303"/>
      <c r="M80" s="303"/>
      <c r="N80" s="303"/>
      <c r="O80" s="303"/>
      <c r="P80" s="303"/>
      <c r="Q80" s="303"/>
      <c r="R80" s="303"/>
      <c r="S80" s="303"/>
      <c r="T80" s="304">
        <f t="shared" si="6"/>
        <v>96.193623664773412</v>
      </c>
    </row>
    <row r="81" spans="1:20" ht="37.5" customHeight="1">
      <c r="A81" s="309">
        <v>2</v>
      </c>
      <c r="B81" s="306" t="s">
        <v>1077</v>
      </c>
      <c r="C81" s="303">
        <v>41264.257599000004</v>
      </c>
      <c r="D81" s="302">
        <f t="shared" si="7"/>
        <v>41048.597202000004</v>
      </c>
      <c r="E81" s="303"/>
      <c r="F81" s="303"/>
      <c r="G81" s="303"/>
      <c r="H81" s="303"/>
      <c r="I81" s="303"/>
      <c r="J81" s="303">
        <v>16422</v>
      </c>
      <c r="K81" s="303">
        <v>24626.597202000001</v>
      </c>
      <c r="L81" s="303"/>
      <c r="M81" s="303"/>
      <c r="N81" s="303"/>
      <c r="O81" s="303"/>
      <c r="P81" s="303"/>
      <c r="Q81" s="303"/>
      <c r="R81" s="303"/>
      <c r="S81" s="303"/>
      <c r="T81" s="304">
        <f t="shared" si="6"/>
        <v>99.47736755839459</v>
      </c>
    </row>
    <row r="82" spans="1:20" ht="37.5" customHeight="1">
      <c r="A82" s="309">
        <v>3</v>
      </c>
      <c r="B82" s="306" t="s">
        <v>331</v>
      </c>
      <c r="C82" s="303">
        <v>10382.889927</v>
      </c>
      <c r="D82" s="302">
        <f t="shared" si="7"/>
        <v>10120.299999999999</v>
      </c>
      <c r="E82" s="303">
        <v>10120.299999999999</v>
      </c>
      <c r="F82" s="303"/>
      <c r="G82" s="303"/>
      <c r="H82" s="303"/>
      <c r="I82" s="303"/>
      <c r="J82" s="303"/>
      <c r="K82" s="303"/>
      <c r="L82" s="303"/>
      <c r="M82" s="303"/>
      <c r="N82" s="303"/>
      <c r="O82" s="303"/>
      <c r="P82" s="303"/>
      <c r="Q82" s="303"/>
      <c r="R82" s="303"/>
      <c r="S82" s="303"/>
      <c r="T82" s="304">
        <f t="shared" si="6"/>
        <v>97.470936041446862</v>
      </c>
    </row>
    <row r="83" spans="1:20" ht="24.75" customHeight="1">
      <c r="A83" s="309">
        <v>4</v>
      </c>
      <c r="B83" s="306" t="s">
        <v>333</v>
      </c>
      <c r="C83" s="303">
        <v>2298</v>
      </c>
      <c r="D83" s="302">
        <f t="shared" si="7"/>
        <v>1938</v>
      </c>
      <c r="E83" s="303"/>
      <c r="F83" s="303"/>
      <c r="G83" s="303"/>
      <c r="H83" s="303"/>
      <c r="I83" s="303"/>
      <c r="J83" s="303"/>
      <c r="K83" s="303"/>
      <c r="L83" s="303"/>
      <c r="M83" s="303"/>
      <c r="N83" s="303">
        <v>1938</v>
      </c>
      <c r="O83" s="303"/>
      <c r="P83" s="303"/>
      <c r="Q83" s="303"/>
      <c r="R83" s="303"/>
      <c r="S83" s="303"/>
      <c r="T83" s="304">
        <f t="shared" si="6"/>
        <v>84.334203655352482</v>
      </c>
    </row>
    <row r="84" spans="1:20" ht="24.75" customHeight="1">
      <c r="A84" s="307" t="s">
        <v>30</v>
      </c>
      <c r="B84" s="308" t="s">
        <v>421</v>
      </c>
      <c r="C84" s="300">
        <f>SUM(C85:C87)</f>
        <v>142432</v>
      </c>
      <c r="D84" s="300">
        <f>SUM(D85:D87)</f>
        <v>142285.45130000002</v>
      </c>
      <c r="E84" s="300">
        <f t="shared" ref="E84:S84" si="9">SUM(E85:E87)</f>
        <v>607</v>
      </c>
      <c r="F84" s="300">
        <f t="shared" si="9"/>
        <v>0</v>
      </c>
      <c r="G84" s="300">
        <f t="shared" si="9"/>
        <v>92178.9283</v>
      </c>
      <c r="H84" s="300">
        <f t="shared" si="9"/>
        <v>46199.523000000001</v>
      </c>
      <c r="I84" s="300">
        <f t="shared" si="9"/>
        <v>0</v>
      </c>
      <c r="J84" s="300">
        <f t="shared" si="9"/>
        <v>0</v>
      </c>
      <c r="K84" s="300">
        <f t="shared" si="9"/>
        <v>0</v>
      </c>
      <c r="L84" s="300">
        <f t="shared" si="9"/>
        <v>0</v>
      </c>
      <c r="M84" s="300">
        <f t="shared" si="9"/>
        <v>400</v>
      </c>
      <c r="N84" s="300">
        <f t="shared" si="9"/>
        <v>0</v>
      </c>
      <c r="O84" s="300">
        <f t="shared" si="9"/>
        <v>0</v>
      </c>
      <c r="P84" s="300">
        <f t="shared" si="9"/>
        <v>0</v>
      </c>
      <c r="Q84" s="300">
        <f t="shared" si="9"/>
        <v>0</v>
      </c>
      <c r="R84" s="300">
        <f t="shared" si="9"/>
        <v>2900</v>
      </c>
      <c r="S84" s="300">
        <f t="shared" si="9"/>
        <v>0</v>
      </c>
      <c r="T84" s="301">
        <f t="shared" si="6"/>
        <v>99.897109708492493</v>
      </c>
    </row>
    <row r="85" spans="1:20" ht="24.75" customHeight="1">
      <c r="A85" s="309">
        <v>1</v>
      </c>
      <c r="B85" s="306" t="s">
        <v>337</v>
      </c>
      <c r="C85" s="303">
        <v>63213</v>
      </c>
      <c r="D85" s="302">
        <f t="shared" si="7"/>
        <v>63111.9283</v>
      </c>
      <c r="E85" s="303">
        <v>201</v>
      </c>
      <c r="F85" s="303"/>
      <c r="G85" s="303">
        <v>62910.9283</v>
      </c>
      <c r="H85" s="303"/>
      <c r="I85" s="303"/>
      <c r="J85" s="303"/>
      <c r="K85" s="303"/>
      <c r="L85" s="303"/>
      <c r="M85" s="303"/>
      <c r="N85" s="303"/>
      <c r="O85" s="303"/>
      <c r="P85" s="303"/>
      <c r="Q85" s="303"/>
      <c r="R85" s="303"/>
      <c r="S85" s="303"/>
      <c r="T85" s="304">
        <f t="shared" si="6"/>
        <v>99.840109312957779</v>
      </c>
    </row>
    <row r="86" spans="1:20" ht="39" customHeight="1">
      <c r="A86" s="309">
        <v>2</v>
      </c>
      <c r="B86" s="306" t="s">
        <v>1078</v>
      </c>
      <c r="C86" s="303">
        <v>29455</v>
      </c>
      <c r="D86" s="302">
        <f t="shared" si="7"/>
        <v>29455</v>
      </c>
      <c r="E86" s="303">
        <v>187</v>
      </c>
      <c r="F86" s="303"/>
      <c r="G86" s="303">
        <v>29268</v>
      </c>
      <c r="H86" s="303"/>
      <c r="I86" s="303"/>
      <c r="J86" s="303"/>
      <c r="K86" s="303"/>
      <c r="L86" s="303"/>
      <c r="M86" s="303"/>
      <c r="N86" s="303"/>
      <c r="O86" s="303"/>
      <c r="P86" s="303"/>
      <c r="Q86" s="303"/>
      <c r="R86" s="303"/>
      <c r="S86" s="303"/>
      <c r="T86" s="304">
        <f t="shared" si="6"/>
        <v>100</v>
      </c>
    </row>
    <row r="87" spans="1:20" ht="24.75" customHeight="1">
      <c r="A87" s="309">
        <v>3</v>
      </c>
      <c r="B87" s="306" t="s">
        <v>422</v>
      </c>
      <c r="C87" s="303">
        <v>49764</v>
      </c>
      <c r="D87" s="302">
        <f t="shared" si="7"/>
        <v>49718.523000000001</v>
      </c>
      <c r="E87" s="303">
        <v>219</v>
      </c>
      <c r="F87" s="303"/>
      <c r="G87" s="303"/>
      <c r="H87" s="303">
        <v>46199.523000000001</v>
      </c>
      <c r="I87" s="303"/>
      <c r="J87" s="303"/>
      <c r="K87" s="303"/>
      <c r="L87" s="303"/>
      <c r="M87" s="303">
        <v>400</v>
      </c>
      <c r="N87" s="303"/>
      <c r="O87" s="303"/>
      <c r="P87" s="303"/>
      <c r="Q87" s="303"/>
      <c r="R87" s="303">
        <v>2900</v>
      </c>
      <c r="S87" s="303"/>
      <c r="T87" s="304">
        <f t="shared" si="6"/>
        <v>99.908614661200872</v>
      </c>
    </row>
    <row r="88" spans="1:20" ht="24.75" customHeight="1">
      <c r="A88" s="307" t="s">
        <v>32</v>
      </c>
      <c r="B88" s="308" t="s">
        <v>423</v>
      </c>
      <c r="C88" s="300">
        <f t="shared" ref="C88:S88" si="10">SUM(C89:C91)</f>
        <v>182723</v>
      </c>
      <c r="D88" s="300">
        <f t="shared" si="10"/>
        <v>197751.67265899997</v>
      </c>
      <c r="E88" s="300">
        <f t="shared" si="10"/>
        <v>965.68809999999996</v>
      </c>
      <c r="F88" s="300">
        <f t="shared" si="10"/>
        <v>0</v>
      </c>
      <c r="G88" s="300">
        <f t="shared" si="10"/>
        <v>0</v>
      </c>
      <c r="H88" s="300">
        <f t="shared" si="10"/>
        <v>0</v>
      </c>
      <c r="I88" s="300">
        <f t="shared" si="10"/>
        <v>0</v>
      </c>
      <c r="J88" s="300">
        <f t="shared" si="10"/>
        <v>13094.761125999999</v>
      </c>
      <c r="K88" s="300">
        <f t="shared" si="10"/>
        <v>0</v>
      </c>
      <c r="L88" s="300">
        <f t="shared" si="10"/>
        <v>0</v>
      </c>
      <c r="M88" s="300">
        <f t="shared" si="10"/>
        <v>0</v>
      </c>
      <c r="N88" s="300">
        <f>SUM(N89:N91)</f>
        <v>51101.423432999996</v>
      </c>
      <c r="O88" s="300">
        <f t="shared" si="10"/>
        <v>0</v>
      </c>
      <c r="P88" s="300">
        <f t="shared" si="10"/>
        <v>28660</v>
      </c>
      <c r="Q88" s="300">
        <f t="shared" si="10"/>
        <v>103531</v>
      </c>
      <c r="R88" s="300">
        <f t="shared" si="10"/>
        <v>398.8</v>
      </c>
      <c r="S88" s="300">
        <f t="shared" si="10"/>
        <v>0</v>
      </c>
      <c r="T88" s="301">
        <f t="shared" si="6"/>
        <v>108.22483905091312</v>
      </c>
    </row>
    <row r="89" spans="1:20" ht="24.75" customHeight="1">
      <c r="A89" s="309">
        <v>1</v>
      </c>
      <c r="B89" s="306" t="s">
        <v>424</v>
      </c>
      <c r="C89" s="303">
        <v>143919</v>
      </c>
      <c r="D89" s="302">
        <f t="shared" si="7"/>
        <v>132929.08265899998</v>
      </c>
      <c r="E89" s="303">
        <v>965.68809999999996</v>
      </c>
      <c r="F89" s="303"/>
      <c r="G89" s="303"/>
      <c r="H89" s="303"/>
      <c r="I89" s="303"/>
      <c r="J89" s="303">
        <v>13094.761125999999</v>
      </c>
      <c r="K89" s="303"/>
      <c r="L89" s="303"/>
      <c r="M89" s="303"/>
      <c r="N89" s="303">
        <v>14938.833433</v>
      </c>
      <c r="O89" s="303"/>
      <c r="P89" s="303"/>
      <c r="Q89" s="303">
        <v>103531</v>
      </c>
      <c r="R89" s="303">
        <v>398.8</v>
      </c>
      <c r="S89" s="303"/>
      <c r="T89" s="304">
        <f t="shared" si="6"/>
        <v>92.363817605041703</v>
      </c>
    </row>
    <row r="90" spans="1:20" ht="24.75" customHeight="1">
      <c r="A90" s="309">
        <v>2</v>
      </c>
      <c r="B90" s="306" t="s">
        <v>425</v>
      </c>
      <c r="C90" s="303"/>
      <c r="D90" s="302">
        <f t="shared" si="7"/>
        <v>0</v>
      </c>
      <c r="E90" s="303"/>
      <c r="F90" s="303"/>
      <c r="G90" s="303"/>
      <c r="H90" s="303"/>
      <c r="I90" s="303"/>
      <c r="J90" s="303"/>
      <c r="K90" s="303"/>
      <c r="L90" s="303"/>
      <c r="M90" s="303"/>
      <c r="N90" s="303"/>
      <c r="O90" s="303"/>
      <c r="P90" s="303"/>
      <c r="Q90" s="303"/>
      <c r="R90" s="303"/>
      <c r="S90" s="303"/>
      <c r="T90" s="304" t="e">
        <f t="shared" si="6"/>
        <v>#DIV/0!</v>
      </c>
    </row>
    <row r="91" spans="1:20" ht="37.5" customHeight="1">
      <c r="A91" s="315">
        <v>3</v>
      </c>
      <c r="B91" s="393" t="s">
        <v>358</v>
      </c>
      <c r="C91" s="388">
        <v>38804</v>
      </c>
      <c r="D91" s="317">
        <f t="shared" si="7"/>
        <v>64822.59</v>
      </c>
      <c r="E91" s="388"/>
      <c r="F91" s="388"/>
      <c r="G91" s="388"/>
      <c r="H91" s="388"/>
      <c r="I91" s="388"/>
      <c r="J91" s="388"/>
      <c r="K91" s="388"/>
      <c r="L91" s="388"/>
      <c r="M91" s="388"/>
      <c r="N91" s="388">
        <f>36162.59</f>
        <v>36162.589999999997</v>
      </c>
      <c r="O91" s="388"/>
      <c r="P91" s="388">
        <v>28660</v>
      </c>
      <c r="Q91" s="388"/>
      <c r="R91" s="388"/>
      <c r="S91" s="388"/>
      <c r="T91" s="389">
        <f t="shared" si="6"/>
        <v>167.05130914338727</v>
      </c>
    </row>
    <row r="92" spans="1:20" ht="24.75" hidden="1" customHeight="1">
      <c r="A92" s="390"/>
      <c r="B92" s="400" t="s">
        <v>428</v>
      </c>
      <c r="C92" s="391">
        <f t="shared" ref="C92:S92" si="11">SUM(C93:C94)</f>
        <v>0</v>
      </c>
      <c r="D92" s="391">
        <f t="shared" si="11"/>
        <v>0</v>
      </c>
      <c r="E92" s="391">
        <f t="shared" si="11"/>
        <v>0</v>
      </c>
      <c r="F92" s="391">
        <f t="shared" si="11"/>
        <v>0</v>
      </c>
      <c r="G92" s="391">
        <f t="shared" si="11"/>
        <v>0</v>
      </c>
      <c r="H92" s="391">
        <f t="shared" si="11"/>
        <v>0</v>
      </c>
      <c r="I92" s="391">
        <f t="shared" si="11"/>
        <v>0</v>
      </c>
      <c r="J92" s="391">
        <f t="shared" si="11"/>
        <v>0</v>
      </c>
      <c r="K92" s="391">
        <f t="shared" si="11"/>
        <v>0</v>
      </c>
      <c r="L92" s="391">
        <f t="shared" si="11"/>
        <v>0</v>
      </c>
      <c r="M92" s="391">
        <f t="shared" si="11"/>
        <v>0</v>
      </c>
      <c r="N92" s="391">
        <f t="shared" si="11"/>
        <v>0</v>
      </c>
      <c r="O92" s="391">
        <f t="shared" si="11"/>
        <v>0</v>
      </c>
      <c r="P92" s="391">
        <f t="shared" si="11"/>
        <v>0</v>
      </c>
      <c r="Q92" s="391">
        <f t="shared" si="11"/>
        <v>0</v>
      </c>
      <c r="R92" s="391">
        <f t="shared" si="11"/>
        <v>0</v>
      </c>
      <c r="S92" s="391">
        <f t="shared" si="11"/>
        <v>0</v>
      </c>
      <c r="T92" s="392" t="e">
        <f t="shared" si="6"/>
        <v>#DIV/0!</v>
      </c>
    </row>
    <row r="93" spans="1:20" ht="24.75" hidden="1" customHeight="1">
      <c r="A93" s="309">
        <v>1</v>
      </c>
      <c r="B93" s="306" t="s">
        <v>341</v>
      </c>
      <c r="C93" s="303"/>
      <c r="D93" s="305">
        <f t="shared" si="7"/>
        <v>0</v>
      </c>
      <c r="E93" s="303"/>
      <c r="F93" s="303"/>
      <c r="G93" s="303"/>
      <c r="H93" s="303"/>
      <c r="I93" s="303"/>
      <c r="J93" s="303"/>
      <c r="K93" s="303"/>
      <c r="L93" s="303"/>
      <c r="M93" s="303"/>
      <c r="N93" s="303"/>
      <c r="O93" s="303"/>
      <c r="P93" s="303"/>
      <c r="Q93" s="303"/>
      <c r="R93" s="303"/>
      <c r="S93" s="303"/>
      <c r="T93" s="304" t="e">
        <f t="shared" si="6"/>
        <v>#DIV/0!</v>
      </c>
    </row>
    <row r="94" spans="1:20" ht="24.75" hidden="1" customHeight="1">
      <c r="A94" s="315">
        <v>2</v>
      </c>
      <c r="B94" s="316" t="s">
        <v>342</v>
      </c>
      <c r="C94" s="388"/>
      <c r="D94" s="387">
        <f t="shared" si="7"/>
        <v>0</v>
      </c>
      <c r="E94" s="388"/>
      <c r="F94" s="388"/>
      <c r="G94" s="388"/>
      <c r="H94" s="388"/>
      <c r="I94" s="388"/>
      <c r="J94" s="388"/>
      <c r="K94" s="388"/>
      <c r="L94" s="388"/>
      <c r="M94" s="388"/>
      <c r="N94" s="388"/>
      <c r="O94" s="388"/>
      <c r="P94" s="388"/>
      <c r="Q94" s="388"/>
      <c r="R94" s="388"/>
      <c r="S94" s="388"/>
      <c r="T94" s="389" t="e">
        <f t="shared" si="6"/>
        <v>#DIV/0!</v>
      </c>
    </row>
  </sheetData>
  <mergeCells count="23">
    <mergeCell ref="K5:K6"/>
    <mergeCell ref="T5:T6"/>
    <mergeCell ref="F5:F6"/>
    <mergeCell ref="G5:G6"/>
    <mergeCell ref="H5:H6"/>
    <mergeCell ref="I5:I6"/>
    <mergeCell ref="J5:J6"/>
    <mergeCell ref="A1:B1"/>
    <mergeCell ref="S5:S6"/>
    <mergeCell ref="L5:L6"/>
    <mergeCell ref="M5:M6"/>
    <mergeCell ref="N5:N6"/>
    <mergeCell ref="O5:P5"/>
    <mergeCell ref="Q5:Q6"/>
    <mergeCell ref="R5:R6"/>
    <mergeCell ref="P1:T1"/>
    <mergeCell ref="A2:T2"/>
    <mergeCell ref="A3:T3"/>
    <mergeCell ref="A5:A6"/>
    <mergeCell ref="B5:B6"/>
    <mergeCell ref="C5:C6"/>
    <mergeCell ref="D5:D6"/>
    <mergeCell ref="E5:E6"/>
  </mergeCells>
  <printOptions horizontalCentered="1"/>
  <pageMargins left="0.59055118110236227" right="0.31496062992125984" top="0.59055118110236227" bottom="0.59055118110236227" header="0.31496062992125984" footer="0.31496062992125984"/>
  <pageSetup paperSize="9" scale="60" orientation="landscape" horizontalDpi="300" verticalDpi="300" r:id="rId1"/>
  <headerFooter>
    <oddFooter>&amp;C&amp;P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06"/>
  <sheetViews>
    <sheetView zoomScale="85" zoomScaleNormal="85" workbookViewId="0">
      <selection activeCell="D26" sqref="D26"/>
    </sheetView>
  </sheetViews>
  <sheetFormatPr defaultColWidth="9.140625" defaultRowHeight="15"/>
  <cols>
    <col min="1" max="1" width="8" style="25" customWidth="1"/>
    <col min="2" max="2" width="35" style="25" customWidth="1"/>
    <col min="3" max="3" width="13" style="25" customWidth="1"/>
    <col min="4" max="4" width="13.140625" style="25" customWidth="1"/>
    <col min="5" max="7" width="12" style="25" customWidth="1"/>
    <col min="8" max="8" width="13.5703125" style="25" customWidth="1"/>
    <col min="9" max="9" width="11.140625" style="25" customWidth="1"/>
    <col min="10" max="11" width="10.7109375" style="25" customWidth="1"/>
    <col min="12" max="12" width="9.140625" style="25"/>
    <col min="13" max="13" width="0" style="25" hidden="1" customWidth="1"/>
    <col min="14" max="16384" width="9.140625" style="25"/>
  </cols>
  <sheetData>
    <row r="1" spans="1:13" s="99" customFormat="1" ht="15.75">
      <c r="A1" s="23"/>
      <c r="B1" s="18"/>
      <c r="C1" s="18"/>
      <c r="D1" s="18"/>
      <c r="E1" s="18"/>
      <c r="F1" s="18"/>
      <c r="G1" s="18"/>
      <c r="H1" s="801" t="s">
        <v>429</v>
      </c>
      <c r="I1" s="801"/>
      <c r="J1" s="801"/>
      <c r="K1" s="801"/>
    </row>
    <row r="2" spans="1:13" ht="15.75">
      <c r="A2" s="23"/>
      <c r="B2" s="18"/>
      <c r="C2" s="18"/>
      <c r="D2" s="18"/>
      <c r="E2" s="18"/>
      <c r="F2" s="18"/>
      <c r="G2" s="18"/>
      <c r="H2" s="401"/>
      <c r="I2" s="401"/>
      <c r="J2" s="401"/>
      <c r="K2" s="401"/>
    </row>
    <row r="3" spans="1:13" s="407" customFormat="1" ht="39.75" customHeight="1">
      <c r="A3" s="840" t="s">
        <v>1079</v>
      </c>
      <c r="B3" s="840"/>
      <c r="C3" s="840"/>
      <c r="D3" s="840"/>
      <c r="E3" s="840"/>
      <c r="F3" s="840"/>
      <c r="G3" s="840"/>
      <c r="H3" s="840"/>
      <c r="I3" s="840"/>
      <c r="J3" s="840"/>
      <c r="K3" s="840"/>
    </row>
    <row r="4" spans="1:13" s="408" customFormat="1" ht="20.25" customHeight="1">
      <c r="A4" s="818" t="str">
        <f>'48'!A3:F3</f>
        <v>(Kèm theo Nghị quyết số: 34/NQ-HĐND ngày 25 tháng 6 năm 2025 của HĐND tỉnh Lạng Sơn)</v>
      </c>
      <c r="B4" s="818"/>
      <c r="C4" s="818"/>
      <c r="D4" s="818"/>
      <c r="E4" s="818"/>
      <c r="F4" s="818"/>
      <c r="G4" s="818"/>
      <c r="H4" s="818"/>
      <c r="I4" s="818"/>
      <c r="J4" s="818"/>
      <c r="K4" s="818"/>
    </row>
    <row r="5" spans="1:13" ht="15.75">
      <c r="A5" s="96"/>
      <c r="B5" s="96"/>
      <c r="C5" s="96"/>
      <c r="D5" s="97"/>
      <c r="E5" s="96"/>
      <c r="F5" s="96"/>
      <c r="G5" s="96"/>
      <c r="H5" s="334">
        <f>'54'!O5</f>
        <v>0</v>
      </c>
      <c r="I5" s="855" t="s">
        <v>148</v>
      </c>
      <c r="J5" s="855"/>
      <c r="K5" s="855"/>
      <c r="L5" s="98"/>
      <c r="M5" s="98">
        <f>H5-H9</f>
        <v>-2236997.5950549999</v>
      </c>
    </row>
    <row r="6" spans="1:13" ht="22.5" customHeight="1">
      <c r="A6" s="866" t="s">
        <v>94</v>
      </c>
      <c r="B6" s="866" t="s">
        <v>229</v>
      </c>
      <c r="C6" s="866" t="s">
        <v>430</v>
      </c>
      <c r="D6" s="866" t="s">
        <v>208</v>
      </c>
      <c r="E6" s="866"/>
      <c r="F6" s="866"/>
      <c r="G6" s="866"/>
      <c r="H6" s="866" t="s">
        <v>431</v>
      </c>
      <c r="I6" s="866" t="s">
        <v>432</v>
      </c>
      <c r="J6" s="866" t="s">
        <v>370</v>
      </c>
      <c r="K6" s="866"/>
    </row>
    <row r="7" spans="1:13" ht="91.5" customHeight="1">
      <c r="A7" s="866"/>
      <c r="B7" s="866"/>
      <c r="C7" s="866"/>
      <c r="D7" s="296" t="s">
        <v>433</v>
      </c>
      <c r="E7" s="296" t="s">
        <v>434</v>
      </c>
      <c r="F7" s="296" t="s">
        <v>435</v>
      </c>
      <c r="G7" s="296" t="s">
        <v>436</v>
      </c>
      <c r="H7" s="866"/>
      <c r="I7" s="866"/>
      <c r="J7" s="296" t="s">
        <v>437</v>
      </c>
      <c r="K7" s="296" t="s">
        <v>438</v>
      </c>
    </row>
    <row r="8" spans="1:13" ht="24.75" customHeight="1">
      <c r="A8" s="250" t="s">
        <v>12</v>
      </c>
      <c r="B8" s="250" t="s">
        <v>13</v>
      </c>
      <c r="C8" s="250" t="s">
        <v>439</v>
      </c>
      <c r="D8" s="250">
        <v>2</v>
      </c>
      <c r="E8" s="250">
        <v>3</v>
      </c>
      <c r="F8" s="250">
        <v>4</v>
      </c>
      <c r="G8" s="250">
        <v>5</v>
      </c>
      <c r="H8" s="250">
        <v>6</v>
      </c>
      <c r="I8" s="250" t="s">
        <v>440</v>
      </c>
      <c r="J8" s="250">
        <v>8</v>
      </c>
      <c r="K8" s="250">
        <v>9</v>
      </c>
    </row>
    <row r="9" spans="1:13" ht="22.5" customHeight="1">
      <c r="A9" s="297"/>
      <c r="B9" s="297" t="s">
        <v>397</v>
      </c>
      <c r="C9" s="298">
        <f t="shared" ref="C9:K9" si="0">C10+C46+C70+C81+C86+C90+C99</f>
        <v>2566779.5452540005</v>
      </c>
      <c r="D9" s="298">
        <f t="shared" si="0"/>
        <v>1927812</v>
      </c>
      <c r="E9" s="298">
        <f t="shared" si="0"/>
        <v>187894.07118200001</v>
      </c>
      <c r="F9" s="298">
        <f t="shared" si="0"/>
        <v>646385.61960400012</v>
      </c>
      <c r="G9" s="298">
        <f t="shared" si="0"/>
        <v>195312.14553200005</v>
      </c>
      <c r="H9" s="298">
        <f t="shared" si="0"/>
        <v>2236997.5950549999</v>
      </c>
      <c r="I9" s="298">
        <f t="shared" si="0"/>
        <v>329781.95019900013</v>
      </c>
      <c r="J9" s="298">
        <f t="shared" si="0"/>
        <v>224208.951156</v>
      </c>
      <c r="K9" s="298">
        <f t="shared" si="0"/>
        <v>105573.85234799999</v>
      </c>
      <c r="L9" s="98"/>
      <c r="M9" s="98">
        <v>330268.83182800096</v>
      </c>
    </row>
    <row r="10" spans="1:13" ht="22.5" customHeight="1">
      <c r="A10" s="307" t="s">
        <v>17</v>
      </c>
      <c r="B10" s="308" t="s">
        <v>398</v>
      </c>
      <c r="C10" s="300">
        <f t="shared" ref="C10:K10" si="1">SUM(C11:C45)</f>
        <v>65968.920847999994</v>
      </c>
      <c r="D10" s="300">
        <f t="shared" si="1"/>
        <v>49138</v>
      </c>
      <c r="E10" s="300">
        <f t="shared" si="1"/>
        <v>3066.5110480000003</v>
      </c>
      <c r="F10" s="300">
        <f t="shared" si="1"/>
        <v>16235</v>
      </c>
      <c r="G10" s="300">
        <f t="shared" si="1"/>
        <v>2470.5902000000006</v>
      </c>
      <c r="H10" s="300">
        <f t="shared" si="1"/>
        <v>60885.420638000003</v>
      </c>
      <c r="I10" s="300">
        <f t="shared" si="1"/>
        <v>5083.5002099999983</v>
      </c>
      <c r="J10" s="300">
        <f t="shared" si="1"/>
        <v>4179.13094</v>
      </c>
      <c r="K10" s="300">
        <f t="shared" si="1"/>
        <v>905.22408499999995</v>
      </c>
      <c r="L10" s="98"/>
    </row>
    <row r="11" spans="1:13" ht="22.5" customHeight="1">
      <c r="A11" s="309">
        <v>1</v>
      </c>
      <c r="B11" s="310" t="s">
        <v>1072</v>
      </c>
      <c r="C11" s="302">
        <f t="shared" ref="C11:C45" si="2">D11+E11+F11-G11</f>
        <v>11154.992699999999</v>
      </c>
      <c r="D11" s="302">
        <v>8934</v>
      </c>
      <c r="E11" s="302">
        <v>2593.2797</v>
      </c>
      <c r="F11" s="302">
        <v>1439</v>
      </c>
      <c r="G11" s="302">
        <v>1811.287</v>
      </c>
      <c r="H11" s="302">
        <v>9297</v>
      </c>
      <c r="I11" s="302">
        <f>C11-H11</f>
        <v>1857.9926999999989</v>
      </c>
      <c r="J11" s="302">
        <v>1855.2835810000001</v>
      </c>
      <c r="K11" s="302">
        <v>2.8200020000000001</v>
      </c>
      <c r="L11" s="98"/>
    </row>
    <row r="12" spans="1:13" ht="22.5" customHeight="1">
      <c r="A12" s="309">
        <v>2</v>
      </c>
      <c r="B12" s="310" t="s">
        <v>399</v>
      </c>
      <c r="C12" s="302">
        <f t="shared" si="2"/>
        <v>9745.3556100000005</v>
      </c>
      <c r="D12" s="302">
        <v>8659</v>
      </c>
      <c r="E12" s="302">
        <v>149.85561000000001</v>
      </c>
      <c r="F12" s="302">
        <v>1258</v>
      </c>
      <c r="G12" s="302">
        <v>321.5</v>
      </c>
      <c r="H12" s="302">
        <v>9310</v>
      </c>
      <c r="I12" s="302">
        <f t="shared" ref="I12:I45" si="3">C12-H12</f>
        <v>435.35561000000052</v>
      </c>
      <c r="J12" s="302">
        <v>308.55208900000002</v>
      </c>
      <c r="K12" s="302">
        <v>126.869</v>
      </c>
      <c r="L12" s="98"/>
    </row>
    <row r="13" spans="1:13" ht="22.5" customHeight="1">
      <c r="A13" s="309">
        <v>3</v>
      </c>
      <c r="B13" s="314" t="s">
        <v>253</v>
      </c>
      <c r="C13" s="302">
        <f t="shared" si="2"/>
        <v>10638.872538</v>
      </c>
      <c r="D13" s="302">
        <v>8608</v>
      </c>
      <c r="E13" s="302">
        <v>120.27253800000001</v>
      </c>
      <c r="F13" s="302">
        <v>1956</v>
      </c>
      <c r="G13" s="302">
        <v>45.4</v>
      </c>
      <c r="H13" s="302">
        <v>10458</v>
      </c>
      <c r="I13" s="302">
        <f t="shared" si="3"/>
        <v>180.87253799999962</v>
      </c>
      <c r="J13" s="302">
        <v>150.93199999999999</v>
      </c>
      <c r="K13" s="302">
        <v>30.022199999999998</v>
      </c>
      <c r="L13" s="98"/>
    </row>
    <row r="14" spans="1:13" ht="22.5" customHeight="1">
      <c r="A14" s="309">
        <v>4</v>
      </c>
      <c r="B14" s="310" t="s">
        <v>254</v>
      </c>
      <c r="C14" s="302">
        <f t="shared" si="2"/>
        <v>6564.5</v>
      </c>
      <c r="D14" s="302">
        <v>5337</v>
      </c>
      <c r="E14" s="302"/>
      <c r="F14" s="302">
        <v>1255</v>
      </c>
      <c r="G14" s="302">
        <v>27.5</v>
      </c>
      <c r="H14" s="302">
        <v>6565</v>
      </c>
      <c r="I14" s="302">
        <f t="shared" si="3"/>
        <v>-0.5</v>
      </c>
      <c r="J14" s="302"/>
      <c r="K14" s="302"/>
      <c r="L14" s="98"/>
    </row>
    <row r="15" spans="1:13" ht="22.5" customHeight="1">
      <c r="A15" s="309">
        <v>5</v>
      </c>
      <c r="B15" s="310" t="s">
        <v>400</v>
      </c>
      <c r="C15" s="302">
        <f t="shared" si="2"/>
        <v>4140.5999999999995</v>
      </c>
      <c r="D15" s="302">
        <v>3229</v>
      </c>
      <c r="E15" s="302">
        <v>6.1032000000000002</v>
      </c>
      <c r="F15" s="302">
        <v>982</v>
      </c>
      <c r="G15" s="302">
        <v>76.503200000000007</v>
      </c>
      <c r="H15" s="302">
        <v>3818</v>
      </c>
      <c r="I15" s="302">
        <f t="shared" si="3"/>
        <v>322.59999999999945</v>
      </c>
      <c r="J15" s="302">
        <v>312.56299999999999</v>
      </c>
      <c r="K15" s="302">
        <v>10.026</v>
      </c>
      <c r="L15" s="98"/>
    </row>
    <row r="16" spans="1:13" ht="22.5" customHeight="1">
      <c r="A16" s="309">
        <v>6</v>
      </c>
      <c r="B16" s="310" t="s">
        <v>401</v>
      </c>
      <c r="C16" s="302">
        <f t="shared" si="2"/>
        <v>6557</v>
      </c>
      <c r="D16" s="302">
        <v>4336</v>
      </c>
      <c r="E16" s="302"/>
      <c r="F16" s="302">
        <v>2301</v>
      </c>
      <c r="G16" s="302">
        <v>80</v>
      </c>
      <c r="H16" s="302">
        <v>5516</v>
      </c>
      <c r="I16" s="302">
        <f t="shared" si="3"/>
        <v>1041</v>
      </c>
      <c r="J16" s="302">
        <v>959.99999999999989</v>
      </c>
      <c r="K16" s="302">
        <v>80.770200000000003</v>
      </c>
    </row>
    <row r="17" spans="1:11" ht="22.5" customHeight="1">
      <c r="A17" s="309">
        <v>7</v>
      </c>
      <c r="B17" s="310" t="s">
        <v>402</v>
      </c>
      <c r="C17" s="302">
        <f t="shared" si="2"/>
        <v>3417</v>
      </c>
      <c r="D17" s="302">
        <v>2982</v>
      </c>
      <c r="E17" s="302"/>
      <c r="F17" s="302">
        <v>435</v>
      </c>
      <c r="G17" s="302"/>
      <c r="H17" s="302">
        <v>3409</v>
      </c>
      <c r="I17" s="302">
        <f t="shared" si="3"/>
        <v>8</v>
      </c>
      <c r="J17" s="302"/>
      <c r="K17" s="302">
        <v>8</v>
      </c>
    </row>
    <row r="18" spans="1:11" ht="22.5" customHeight="1">
      <c r="A18" s="309">
        <v>8</v>
      </c>
      <c r="B18" s="310" t="s">
        <v>403</v>
      </c>
      <c r="C18" s="302">
        <f t="shared" si="2"/>
        <v>1119.3</v>
      </c>
      <c r="D18" s="302">
        <v>928</v>
      </c>
      <c r="E18" s="302"/>
      <c r="F18" s="302">
        <v>197</v>
      </c>
      <c r="G18" s="302">
        <v>5.7</v>
      </c>
      <c r="H18" s="302">
        <v>1119</v>
      </c>
      <c r="I18" s="302">
        <f t="shared" si="3"/>
        <v>0.29999999999995453</v>
      </c>
      <c r="J18" s="302"/>
      <c r="K18" s="302">
        <v>1.9999999949504854E-6</v>
      </c>
    </row>
    <row r="19" spans="1:11" ht="22.5" customHeight="1">
      <c r="A19" s="309">
        <v>9</v>
      </c>
      <c r="B19" s="310" t="s">
        <v>259</v>
      </c>
      <c r="C19" s="302">
        <f t="shared" si="2"/>
        <v>498</v>
      </c>
      <c r="D19" s="302"/>
      <c r="E19" s="302"/>
      <c r="F19" s="302">
        <v>580</v>
      </c>
      <c r="G19" s="302">
        <v>82</v>
      </c>
      <c r="H19" s="302">
        <v>474</v>
      </c>
      <c r="I19" s="302">
        <f t="shared" si="3"/>
        <v>24</v>
      </c>
      <c r="J19" s="302"/>
      <c r="K19" s="302">
        <v>23.640999999999998</v>
      </c>
    </row>
    <row r="20" spans="1:11" ht="22.5" customHeight="1">
      <c r="A20" s="309">
        <v>10</v>
      </c>
      <c r="B20" s="310" t="s">
        <v>260</v>
      </c>
      <c r="C20" s="302">
        <f t="shared" si="2"/>
        <v>3587.7</v>
      </c>
      <c r="D20" s="302">
        <f>705+2535</f>
        <v>3240</v>
      </c>
      <c r="E20" s="302"/>
      <c r="F20" s="302">
        <f>1064-705</f>
        <v>359</v>
      </c>
      <c r="G20" s="302">
        <v>11.3</v>
      </c>
      <c r="H20" s="302">
        <v>2961.4206380000001</v>
      </c>
      <c r="I20" s="302">
        <f t="shared" si="3"/>
        <v>626.27936199999976</v>
      </c>
      <c r="J20" s="302">
        <v>591.52026999999998</v>
      </c>
      <c r="K20" s="302">
        <v>34.759092000000003</v>
      </c>
    </row>
    <row r="21" spans="1:11" ht="22.5" customHeight="1">
      <c r="A21" s="309">
        <v>11</v>
      </c>
      <c r="B21" s="310" t="s">
        <v>404</v>
      </c>
      <c r="C21" s="302">
        <f t="shared" si="2"/>
        <v>564</v>
      </c>
      <c r="D21" s="303">
        <v>510</v>
      </c>
      <c r="E21" s="303"/>
      <c r="F21" s="303">
        <v>54</v>
      </c>
      <c r="G21" s="303"/>
      <c r="H21" s="303">
        <v>450</v>
      </c>
      <c r="I21" s="302">
        <f t="shared" si="3"/>
        <v>114</v>
      </c>
      <c r="J21" s="303"/>
      <c r="K21" s="303">
        <v>113.74237799999997</v>
      </c>
    </row>
    <row r="22" spans="1:11" ht="22.5" customHeight="1">
      <c r="A22" s="309">
        <v>12</v>
      </c>
      <c r="B22" s="310" t="s">
        <v>405</v>
      </c>
      <c r="C22" s="302">
        <f t="shared" si="2"/>
        <v>1639.6</v>
      </c>
      <c r="D22" s="302">
        <v>1521</v>
      </c>
      <c r="E22" s="302"/>
      <c r="F22" s="302">
        <v>128</v>
      </c>
      <c r="G22" s="302">
        <v>9.4</v>
      </c>
      <c r="H22" s="302">
        <v>1582</v>
      </c>
      <c r="I22" s="302">
        <f t="shared" si="3"/>
        <v>57.599999999999909</v>
      </c>
      <c r="J22" s="302"/>
      <c r="K22" s="302">
        <v>57.537743999999876</v>
      </c>
    </row>
    <row r="23" spans="1:11" ht="22.5" customHeight="1">
      <c r="A23" s="309">
        <v>13</v>
      </c>
      <c r="B23" s="310" t="s">
        <v>263</v>
      </c>
      <c r="C23" s="302">
        <f t="shared" si="2"/>
        <v>652</v>
      </c>
      <c r="D23" s="302">
        <v>65</v>
      </c>
      <c r="E23" s="302">
        <v>0</v>
      </c>
      <c r="F23" s="302">
        <v>587</v>
      </c>
      <c r="G23" s="302"/>
      <c r="H23" s="302">
        <v>652</v>
      </c>
      <c r="I23" s="302">
        <f t="shared" si="3"/>
        <v>0</v>
      </c>
      <c r="J23" s="302"/>
      <c r="K23" s="302"/>
    </row>
    <row r="24" spans="1:11" ht="22.5" customHeight="1">
      <c r="A24" s="309">
        <v>14</v>
      </c>
      <c r="B24" s="310" t="s">
        <v>406</v>
      </c>
      <c r="C24" s="302">
        <f t="shared" si="2"/>
        <v>577</v>
      </c>
      <c r="D24" s="302">
        <v>108</v>
      </c>
      <c r="E24" s="302"/>
      <c r="F24" s="302">
        <v>469</v>
      </c>
      <c r="G24" s="302"/>
      <c r="H24" s="302">
        <v>575</v>
      </c>
      <c r="I24" s="302">
        <f t="shared" si="3"/>
        <v>2</v>
      </c>
      <c r="J24" s="302"/>
      <c r="K24" s="302">
        <v>1.72</v>
      </c>
    </row>
    <row r="25" spans="1:11" ht="22.5" customHeight="1">
      <c r="A25" s="309">
        <v>15</v>
      </c>
      <c r="B25" s="310" t="s">
        <v>407</v>
      </c>
      <c r="C25" s="302">
        <f t="shared" si="2"/>
        <v>131</v>
      </c>
      <c r="D25" s="302"/>
      <c r="E25" s="302"/>
      <c r="F25" s="302">
        <v>131</v>
      </c>
      <c r="G25" s="302"/>
      <c r="H25" s="302">
        <v>131</v>
      </c>
      <c r="I25" s="302">
        <f t="shared" si="3"/>
        <v>0</v>
      </c>
      <c r="J25" s="302"/>
      <c r="K25" s="302"/>
    </row>
    <row r="26" spans="1:11" ht="39" customHeight="1">
      <c r="A26" s="309">
        <v>16</v>
      </c>
      <c r="B26" s="310" t="s">
        <v>441</v>
      </c>
      <c r="C26" s="302">
        <f t="shared" si="2"/>
        <v>274</v>
      </c>
      <c r="D26" s="302">
        <v>137</v>
      </c>
      <c r="E26" s="302"/>
      <c r="F26" s="302">
        <v>137</v>
      </c>
      <c r="G26" s="302"/>
      <c r="H26" s="302">
        <v>271</v>
      </c>
      <c r="I26" s="302">
        <f t="shared" si="3"/>
        <v>3</v>
      </c>
      <c r="J26" s="302"/>
      <c r="K26" s="302">
        <v>3.13900000000001</v>
      </c>
    </row>
    <row r="27" spans="1:11" ht="22.5" customHeight="1">
      <c r="A27" s="309">
        <v>17</v>
      </c>
      <c r="B27" s="310" t="s">
        <v>408</v>
      </c>
      <c r="C27" s="302">
        <f t="shared" si="2"/>
        <v>258</v>
      </c>
      <c r="D27" s="303">
        <v>44</v>
      </c>
      <c r="E27" s="303"/>
      <c r="F27" s="303">
        <v>214</v>
      </c>
      <c r="G27" s="303"/>
      <c r="H27" s="303">
        <v>192</v>
      </c>
      <c r="I27" s="302">
        <f t="shared" si="3"/>
        <v>66</v>
      </c>
      <c r="J27" s="303"/>
      <c r="K27" s="303">
        <v>66.199999999999989</v>
      </c>
    </row>
    <row r="28" spans="1:11" ht="22.5" customHeight="1">
      <c r="A28" s="309">
        <v>18</v>
      </c>
      <c r="B28" s="310" t="s">
        <v>268</v>
      </c>
      <c r="C28" s="302">
        <f t="shared" si="2"/>
        <v>816</v>
      </c>
      <c r="D28" s="302">
        <v>152</v>
      </c>
      <c r="E28" s="302"/>
      <c r="F28" s="302">
        <v>664</v>
      </c>
      <c r="G28" s="302"/>
      <c r="H28" s="302">
        <v>728</v>
      </c>
      <c r="I28" s="302">
        <f t="shared" si="3"/>
        <v>88</v>
      </c>
      <c r="J28" s="302"/>
      <c r="K28" s="302">
        <v>88.28167499999995</v>
      </c>
    </row>
    <row r="29" spans="1:11" ht="22.5" customHeight="1">
      <c r="A29" s="309">
        <v>19</v>
      </c>
      <c r="B29" s="310" t="s">
        <v>409</v>
      </c>
      <c r="C29" s="302">
        <f t="shared" si="2"/>
        <v>367</v>
      </c>
      <c r="D29" s="302">
        <v>152</v>
      </c>
      <c r="E29" s="302"/>
      <c r="F29" s="302">
        <v>215</v>
      </c>
      <c r="G29" s="302"/>
      <c r="H29" s="302">
        <v>367</v>
      </c>
      <c r="I29" s="302">
        <f t="shared" si="3"/>
        <v>0</v>
      </c>
      <c r="J29" s="302"/>
      <c r="K29" s="302"/>
    </row>
    <row r="30" spans="1:11" ht="22.5" customHeight="1">
      <c r="A30" s="309">
        <v>20</v>
      </c>
      <c r="B30" s="310" t="s">
        <v>410</v>
      </c>
      <c r="C30" s="302">
        <f t="shared" si="2"/>
        <v>28</v>
      </c>
      <c r="D30" s="302">
        <v>0</v>
      </c>
      <c r="E30" s="302">
        <v>0</v>
      </c>
      <c r="F30" s="302">
        <v>28</v>
      </c>
      <c r="G30" s="302">
        <v>0</v>
      </c>
      <c r="H30" s="302">
        <v>28</v>
      </c>
      <c r="I30" s="302">
        <f t="shared" si="3"/>
        <v>0</v>
      </c>
      <c r="J30" s="302"/>
      <c r="K30" s="302"/>
    </row>
    <row r="31" spans="1:11" ht="22.5" customHeight="1">
      <c r="A31" s="309">
        <v>21</v>
      </c>
      <c r="B31" s="310" t="s">
        <v>271</v>
      </c>
      <c r="C31" s="302">
        <f t="shared" si="2"/>
        <v>509</v>
      </c>
      <c r="D31" s="302">
        <v>87</v>
      </c>
      <c r="E31" s="302"/>
      <c r="F31" s="302">
        <v>422</v>
      </c>
      <c r="G31" s="302"/>
      <c r="H31" s="302">
        <v>455</v>
      </c>
      <c r="I31" s="302">
        <f t="shared" si="3"/>
        <v>54</v>
      </c>
      <c r="J31" s="302"/>
      <c r="K31" s="302">
        <v>54.493791999999999</v>
      </c>
    </row>
    <row r="32" spans="1:11" ht="22.5" customHeight="1">
      <c r="A32" s="309">
        <v>22</v>
      </c>
      <c r="B32" s="310" t="s">
        <v>272</v>
      </c>
      <c r="C32" s="302">
        <f t="shared" si="2"/>
        <v>113</v>
      </c>
      <c r="D32" s="302"/>
      <c r="E32" s="312"/>
      <c r="F32" s="302">
        <v>113</v>
      </c>
      <c r="G32" s="302"/>
      <c r="H32" s="302">
        <v>108</v>
      </c>
      <c r="I32" s="302">
        <f t="shared" si="3"/>
        <v>5</v>
      </c>
      <c r="J32" s="312"/>
      <c r="K32" s="302">
        <v>5.3419999999999987</v>
      </c>
    </row>
    <row r="33" spans="1:11" ht="39" customHeight="1">
      <c r="A33" s="309">
        <v>23</v>
      </c>
      <c r="B33" s="310" t="s">
        <v>273</v>
      </c>
      <c r="C33" s="302">
        <f t="shared" si="2"/>
        <v>436</v>
      </c>
      <c r="D33" s="302"/>
      <c r="E33" s="302"/>
      <c r="F33" s="302">
        <v>436</v>
      </c>
      <c r="G33" s="302"/>
      <c r="H33" s="302">
        <v>436</v>
      </c>
      <c r="I33" s="302">
        <f t="shared" si="3"/>
        <v>0</v>
      </c>
      <c r="J33" s="302"/>
      <c r="K33" s="302"/>
    </row>
    <row r="34" spans="1:11" ht="22.5" customHeight="1">
      <c r="A34" s="309">
        <v>24</v>
      </c>
      <c r="B34" s="310" t="s">
        <v>411</v>
      </c>
      <c r="C34" s="302">
        <f t="shared" si="2"/>
        <v>139</v>
      </c>
      <c r="D34" s="302"/>
      <c r="E34" s="302"/>
      <c r="F34" s="302">
        <v>139</v>
      </c>
      <c r="G34" s="302"/>
      <c r="H34" s="302">
        <v>136</v>
      </c>
      <c r="I34" s="302">
        <f t="shared" si="3"/>
        <v>3</v>
      </c>
      <c r="J34" s="302"/>
      <c r="K34" s="302">
        <v>2.6570000000000107</v>
      </c>
    </row>
    <row r="35" spans="1:11" ht="22.5" customHeight="1">
      <c r="A35" s="309">
        <v>25</v>
      </c>
      <c r="B35" s="310" t="s">
        <v>412</v>
      </c>
      <c r="C35" s="302">
        <f t="shared" si="2"/>
        <v>541</v>
      </c>
      <c r="D35" s="302"/>
      <c r="E35" s="302"/>
      <c r="F35" s="302">
        <v>541</v>
      </c>
      <c r="G35" s="302"/>
      <c r="H35" s="302">
        <v>537</v>
      </c>
      <c r="I35" s="302">
        <f t="shared" si="3"/>
        <v>4</v>
      </c>
      <c r="J35" s="302"/>
      <c r="K35" s="302">
        <v>3.82</v>
      </c>
    </row>
    <row r="36" spans="1:11" ht="22.5" customHeight="1">
      <c r="A36" s="309">
        <v>26</v>
      </c>
      <c r="B36" s="310" t="s">
        <v>276</v>
      </c>
      <c r="C36" s="302">
        <f t="shared" si="2"/>
        <v>51</v>
      </c>
      <c r="D36" s="302">
        <v>44</v>
      </c>
      <c r="E36" s="302"/>
      <c r="F36" s="302">
        <v>7</v>
      </c>
      <c r="G36" s="302"/>
      <c r="H36" s="302">
        <v>50</v>
      </c>
      <c r="I36" s="302">
        <f t="shared" si="3"/>
        <v>1</v>
      </c>
      <c r="J36" s="302"/>
      <c r="K36" s="302">
        <v>1.32</v>
      </c>
    </row>
    <row r="37" spans="1:11" ht="22.5" customHeight="1">
      <c r="A37" s="309">
        <v>27</v>
      </c>
      <c r="B37" s="310" t="s">
        <v>413</v>
      </c>
      <c r="C37" s="302">
        <f t="shared" si="2"/>
        <v>116</v>
      </c>
      <c r="D37" s="302"/>
      <c r="E37" s="312"/>
      <c r="F37" s="302">
        <v>116</v>
      </c>
      <c r="G37" s="312"/>
      <c r="H37" s="302">
        <v>116</v>
      </c>
      <c r="I37" s="302">
        <f t="shared" si="3"/>
        <v>0</v>
      </c>
      <c r="J37" s="312"/>
      <c r="K37" s="302"/>
    </row>
    <row r="38" spans="1:11" ht="22.5" customHeight="1">
      <c r="A38" s="309">
        <v>28</v>
      </c>
      <c r="B38" s="310" t="s">
        <v>414</v>
      </c>
      <c r="C38" s="302">
        <f t="shared" si="2"/>
        <v>167</v>
      </c>
      <c r="D38" s="302"/>
      <c r="E38" s="302"/>
      <c r="F38" s="302">
        <v>167</v>
      </c>
      <c r="G38" s="302"/>
      <c r="H38" s="302">
        <v>167</v>
      </c>
      <c r="I38" s="302">
        <f t="shared" si="3"/>
        <v>0</v>
      </c>
      <c r="J38" s="302"/>
      <c r="K38" s="302"/>
    </row>
    <row r="39" spans="1:11" ht="22.5" customHeight="1">
      <c r="A39" s="309">
        <v>29</v>
      </c>
      <c r="B39" s="310" t="s">
        <v>415</v>
      </c>
      <c r="C39" s="302">
        <f t="shared" si="2"/>
        <v>163</v>
      </c>
      <c r="D39" s="302"/>
      <c r="E39" s="312"/>
      <c r="F39" s="302">
        <v>163</v>
      </c>
      <c r="G39" s="312"/>
      <c r="H39" s="302">
        <v>162</v>
      </c>
      <c r="I39" s="302">
        <f t="shared" si="3"/>
        <v>1</v>
      </c>
      <c r="J39" s="312"/>
      <c r="K39" s="302">
        <v>0.82299999999999995</v>
      </c>
    </row>
    <row r="40" spans="1:11" ht="22.5" customHeight="1">
      <c r="A40" s="309">
        <v>30</v>
      </c>
      <c r="B40" s="310" t="s">
        <v>416</v>
      </c>
      <c r="C40" s="302">
        <f t="shared" si="2"/>
        <v>121</v>
      </c>
      <c r="D40" s="302"/>
      <c r="E40" s="312"/>
      <c r="F40" s="302">
        <v>121</v>
      </c>
      <c r="G40" s="312"/>
      <c r="H40" s="302">
        <v>121</v>
      </c>
      <c r="I40" s="302">
        <f t="shared" si="3"/>
        <v>0</v>
      </c>
      <c r="J40" s="312"/>
      <c r="K40" s="302"/>
    </row>
    <row r="41" spans="1:11" ht="22.5" customHeight="1">
      <c r="A41" s="309">
        <v>31</v>
      </c>
      <c r="B41" s="310" t="s">
        <v>281</v>
      </c>
      <c r="C41" s="302">
        <v>61</v>
      </c>
      <c r="D41" s="302"/>
      <c r="E41" s="312"/>
      <c r="F41" s="302">
        <v>61</v>
      </c>
      <c r="G41" s="312">
        <v>0</v>
      </c>
      <c r="H41" s="302">
        <v>0</v>
      </c>
      <c r="I41" s="302">
        <f t="shared" si="3"/>
        <v>61</v>
      </c>
      <c r="J41" s="312">
        <v>0</v>
      </c>
      <c r="K41" s="302">
        <v>61</v>
      </c>
    </row>
    <row r="42" spans="1:11" ht="22.5" customHeight="1">
      <c r="A42" s="309">
        <v>32</v>
      </c>
      <c r="B42" s="310" t="s">
        <v>282</v>
      </c>
      <c r="C42" s="302">
        <f t="shared" si="2"/>
        <v>559</v>
      </c>
      <c r="D42" s="302">
        <v>65</v>
      </c>
      <c r="E42" s="302">
        <v>197</v>
      </c>
      <c r="F42" s="302">
        <v>297</v>
      </c>
      <c r="G42" s="302"/>
      <c r="H42" s="302">
        <v>431</v>
      </c>
      <c r="I42" s="302">
        <f t="shared" si="3"/>
        <v>128</v>
      </c>
      <c r="J42" s="302">
        <v>0.28000000000000003</v>
      </c>
      <c r="K42" s="302">
        <v>128.23999999999998</v>
      </c>
    </row>
    <row r="43" spans="1:11" ht="22.5" customHeight="1">
      <c r="A43" s="309">
        <v>33</v>
      </c>
      <c r="B43" s="310" t="s">
        <v>283</v>
      </c>
      <c r="C43" s="302">
        <f t="shared" si="2"/>
        <v>263</v>
      </c>
      <c r="D43" s="302"/>
      <c r="E43" s="312"/>
      <c r="F43" s="302">
        <v>263</v>
      </c>
      <c r="G43" s="312"/>
      <c r="H43" s="302">
        <v>263</v>
      </c>
      <c r="I43" s="302">
        <f t="shared" si="3"/>
        <v>0</v>
      </c>
      <c r="J43" s="312"/>
      <c r="K43" s="302"/>
    </row>
    <row r="44" spans="1:11" ht="27" hidden="1" customHeight="1">
      <c r="A44" s="309">
        <v>34</v>
      </c>
      <c r="B44" s="310"/>
      <c r="C44" s="302">
        <f t="shared" si="2"/>
        <v>0</v>
      </c>
      <c r="D44" s="302"/>
      <c r="E44" s="302"/>
      <c r="F44" s="302"/>
      <c r="G44" s="302"/>
      <c r="H44" s="302"/>
      <c r="I44" s="302">
        <f t="shared" si="3"/>
        <v>0</v>
      </c>
      <c r="J44" s="302"/>
      <c r="K44" s="302"/>
    </row>
    <row r="45" spans="1:11" ht="27" hidden="1" customHeight="1">
      <c r="A45" s="309">
        <v>35</v>
      </c>
      <c r="B45" s="310"/>
      <c r="C45" s="302">
        <f t="shared" si="2"/>
        <v>0</v>
      </c>
      <c r="D45" s="302"/>
      <c r="E45" s="302"/>
      <c r="F45" s="302"/>
      <c r="G45" s="302"/>
      <c r="H45" s="302"/>
      <c r="I45" s="302">
        <f t="shared" si="3"/>
        <v>0</v>
      </c>
      <c r="J45" s="302"/>
      <c r="K45" s="302"/>
    </row>
    <row r="46" spans="1:11" ht="22.5" customHeight="1">
      <c r="A46" s="307" t="s">
        <v>22</v>
      </c>
      <c r="B46" s="308" t="s">
        <v>417</v>
      </c>
      <c r="C46" s="300">
        <f>SUM(C47:C69)</f>
        <v>2094033.7307530006</v>
      </c>
      <c r="D46" s="300">
        <f t="shared" ref="D46:K46" si="4">SUM(D47:D69)</f>
        <v>1543962</v>
      </c>
      <c r="E46" s="300">
        <f t="shared" si="4"/>
        <v>174470.853581</v>
      </c>
      <c r="F46" s="300">
        <f t="shared" si="4"/>
        <v>549752.61960400012</v>
      </c>
      <c r="G46" s="300">
        <f t="shared" si="4"/>
        <v>174151.74243200003</v>
      </c>
      <c r="H46" s="300">
        <f t="shared" si="4"/>
        <v>1786283.0434659999</v>
      </c>
      <c r="I46" s="300">
        <f t="shared" si="4"/>
        <v>307750.68728700007</v>
      </c>
      <c r="J46" s="300">
        <f t="shared" si="4"/>
        <v>211919.45093999998</v>
      </c>
      <c r="K46" s="300">
        <f t="shared" si="4"/>
        <v>95831.234836999982</v>
      </c>
    </row>
    <row r="47" spans="1:11" ht="22.5" customHeight="1">
      <c r="A47" s="309">
        <v>1</v>
      </c>
      <c r="B47" s="310" t="s">
        <v>285</v>
      </c>
      <c r="C47" s="302">
        <f>D47+E47+F47-G47</f>
        <v>920208.95102000004</v>
      </c>
      <c r="D47" s="302">
        <v>697361</v>
      </c>
      <c r="E47" s="302">
        <v>48215.551019999999</v>
      </c>
      <c r="F47" s="302">
        <v>199703.67</v>
      </c>
      <c r="G47" s="302">
        <v>25071.269999999997</v>
      </c>
      <c r="H47" s="302">
        <v>767522.291157</v>
      </c>
      <c r="I47" s="302">
        <v>152686.65986300004</v>
      </c>
      <c r="J47" s="302">
        <v>92684.771187000006</v>
      </c>
      <c r="K47" s="302">
        <v>60001.888676000002</v>
      </c>
    </row>
    <row r="48" spans="1:11" ht="22.5" customHeight="1">
      <c r="A48" s="309">
        <v>2</v>
      </c>
      <c r="B48" s="310" t="s">
        <v>286</v>
      </c>
      <c r="C48" s="302">
        <f>D48+E48+F48-G48</f>
        <v>146768.203867</v>
      </c>
      <c r="D48" s="302">
        <v>96054</v>
      </c>
      <c r="E48" s="302">
        <v>19883.433867</v>
      </c>
      <c r="F48" s="302">
        <v>49211.47</v>
      </c>
      <c r="G48" s="302">
        <f>657.9+17722.8</f>
        <v>18380.7</v>
      </c>
      <c r="H48" s="302">
        <v>129615.001724</v>
      </c>
      <c r="I48" s="302">
        <f>C48-H48</f>
        <v>17153.202143000002</v>
      </c>
      <c r="J48" s="302">
        <v>7788.8755809999993</v>
      </c>
      <c r="K48" s="302">
        <f>I48-J48</f>
        <v>9364.326562000002</v>
      </c>
    </row>
    <row r="49" spans="1:11" ht="22.5" customHeight="1">
      <c r="A49" s="309">
        <v>3</v>
      </c>
      <c r="B49" s="310" t="s">
        <v>287</v>
      </c>
      <c r="C49" s="302">
        <f>D49+E49+F49-G49</f>
        <v>38484.154327999997</v>
      </c>
      <c r="D49" s="302">
        <v>33537</v>
      </c>
      <c r="E49" s="302">
        <v>117.954328</v>
      </c>
      <c r="F49" s="302">
        <v>5091</v>
      </c>
      <c r="G49" s="302">
        <v>261.8</v>
      </c>
      <c r="H49" s="302">
        <v>33195.171248999999</v>
      </c>
      <c r="I49" s="302">
        <v>5288.9830789999978</v>
      </c>
      <c r="J49" s="302">
        <v>2097.1991549999998</v>
      </c>
      <c r="K49" s="302">
        <v>3191.8169240000002</v>
      </c>
    </row>
    <row r="50" spans="1:11" ht="39" customHeight="1">
      <c r="A50" s="309">
        <v>4</v>
      </c>
      <c r="B50" s="311" t="s">
        <v>288</v>
      </c>
      <c r="C50" s="302">
        <f>D50+E50+F50-G50</f>
        <v>24888</v>
      </c>
      <c r="D50" s="302">
        <v>19722</v>
      </c>
      <c r="E50" s="302">
        <v>1833.5</v>
      </c>
      <c r="F50" s="302">
        <v>4665</v>
      </c>
      <c r="G50" s="302">
        <v>1332.5</v>
      </c>
      <c r="H50" s="302">
        <v>21266.465704999999</v>
      </c>
      <c r="I50" s="302">
        <v>3621.5342950000013</v>
      </c>
      <c r="J50" s="302">
        <v>2181.1988000000001</v>
      </c>
      <c r="K50" s="302">
        <v>1440.3444950000001</v>
      </c>
    </row>
    <row r="51" spans="1:11" ht="22.5" customHeight="1">
      <c r="A51" s="309">
        <v>5</v>
      </c>
      <c r="B51" s="311" t="s">
        <v>289</v>
      </c>
      <c r="C51" s="302">
        <f>D51+E51+F51-G51</f>
        <v>43314.287315000001</v>
      </c>
      <c r="D51" s="302">
        <v>35408</v>
      </c>
      <c r="E51" s="302">
        <v>4343.9373150000001</v>
      </c>
      <c r="F51" s="302">
        <v>4160</v>
      </c>
      <c r="G51" s="302">
        <v>597.65</v>
      </c>
      <c r="H51" s="302">
        <v>40339.079615000002</v>
      </c>
      <c r="I51" s="302">
        <v>2975.207699999999</v>
      </c>
      <c r="J51" s="302">
        <v>2795.1419999999998</v>
      </c>
      <c r="K51" s="302">
        <v>180.06569999999999</v>
      </c>
    </row>
    <row r="52" spans="1:11" ht="22.5" customHeight="1">
      <c r="A52" s="309">
        <v>6</v>
      </c>
      <c r="B52" s="311" t="s">
        <v>291</v>
      </c>
      <c r="C52" s="302">
        <f t="shared" ref="C52:C92" si="5">D52+E52+F52-G52</f>
        <v>11961.401333000002</v>
      </c>
      <c r="D52" s="302">
        <v>12813</v>
      </c>
      <c r="E52" s="302">
        <v>156.345934</v>
      </c>
      <c r="F52" s="302">
        <v>1384</v>
      </c>
      <c r="G52" s="302">
        <v>2391.9446010000001</v>
      </c>
      <c r="H52" s="302">
        <v>11864.592993</v>
      </c>
      <c r="I52" s="302">
        <v>96.808340000001408</v>
      </c>
      <c r="J52" s="302">
        <v>17.421140000000001</v>
      </c>
      <c r="K52" s="302">
        <v>79.387200000000007</v>
      </c>
    </row>
    <row r="53" spans="1:11" ht="22.5" customHeight="1">
      <c r="A53" s="309">
        <v>7</v>
      </c>
      <c r="B53" s="310" t="s">
        <v>292</v>
      </c>
      <c r="C53" s="302">
        <f t="shared" si="5"/>
        <v>10223.5</v>
      </c>
      <c r="D53" s="302">
        <v>8473</v>
      </c>
      <c r="E53" s="302">
        <v>20.3</v>
      </c>
      <c r="F53" s="302">
        <v>1771</v>
      </c>
      <c r="G53" s="302">
        <v>40.799999999999997</v>
      </c>
      <c r="H53" s="302">
        <v>10223.5</v>
      </c>
      <c r="I53" s="302">
        <v>0</v>
      </c>
      <c r="J53" s="302"/>
      <c r="K53" s="302"/>
    </row>
    <row r="54" spans="1:11" ht="37.5" customHeight="1">
      <c r="A54" s="309">
        <v>8</v>
      </c>
      <c r="B54" s="310" t="s">
        <v>293</v>
      </c>
      <c r="C54" s="302">
        <f t="shared" si="5"/>
        <v>100754.68763400002</v>
      </c>
      <c r="D54" s="302">
        <v>83968</v>
      </c>
      <c r="E54" s="302">
        <v>19732.401462000009</v>
      </c>
      <c r="F54" s="302">
        <v>18952</v>
      </c>
      <c r="G54" s="302">
        <v>21897.713827999996</v>
      </c>
      <c r="H54" s="302">
        <v>89358.924267000009</v>
      </c>
      <c r="I54" s="302">
        <v>11395.763367000007</v>
      </c>
      <c r="J54" s="302">
        <v>5890.0348620000004</v>
      </c>
      <c r="K54" s="302">
        <v>5505.7285049999991</v>
      </c>
    </row>
    <row r="55" spans="1:11" ht="22.5" customHeight="1">
      <c r="A55" s="309">
        <v>9</v>
      </c>
      <c r="B55" s="310" t="s">
        <v>295</v>
      </c>
      <c r="C55" s="302">
        <f t="shared" si="5"/>
        <v>13668.312540000001</v>
      </c>
      <c r="D55" s="302">
        <v>20662</v>
      </c>
      <c r="E55" s="302">
        <v>1011.789</v>
      </c>
      <c r="F55" s="302">
        <v>2495</v>
      </c>
      <c r="G55" s="302">
        <v>10500.47646</v>
      </c>
      <c r="H55" s="302">
        <v>12223.5</v>
      </c>
      <c r="I55" s="302">
        <v>1444.8125400000008</v>
      </c>
      <c r="J55" s="302">
        <v>714.95799999999997</v>
      </c>
      <c r="K55" s="302">
        <v>729.81100000000004</v>
      </c>
    </row>
    <row r="56" spans="1:11" ht="22.5" customHeight="1">
      <c r="A56" s="309">
        <v>10</v>
      </c>
      <c r="B56" s="310" t="s">
        <v>296</v>
      </c>
      <c r="C56" s="302">
        <f t="shared" si="5"/>
        <v>26214.774250000002</v>
      </c>
      <c r="D56" s="302">
        <v>24934</v>
      </c>
      <c r="E56" s="302">
        <v>1111.9692500000001</v>
      </c>
      <c r="F56" s="302">
        <v>14032.9</v>
      </c>
      <c r="G56" s="302">
        <v>13864.094999999999</v>
      </c>
      <c r="H56" s="302">
        <v>21780.215681999998</v>
      </c>
      <c r="I56" s="302">
        <v>4434.558568000004</v>
      </c>
      <c r="J56" s="302">
        <v>2867.2191699999998</v>
      </c>
      <c r="K56" s="302">
        <v>1567.3393980000001</v>
      </c>
    </row>
    <row r="57" spans="1:11" ht="22.5" customHeight="1">
      <c r="A57" s="309">
        <v>11</v>
      </c>
      <c r="B57" s="310" t="s">
        <v>297</v>
      </c>
      <c r="C57" s="302">
        <f t="shared" si="5"/>
        <v>16131.457287999998</v>
      </c>
      <c r="D57" s="302">
        <v>14644</v>
      </c>
      <c r="E57" s="302">
        <v>209.45728800000001</v>
      </c>
      <c r="F57" s="302">
        <v>1809</v>
      </c>
      <c r="G57" s="302">
        <v>531</v>
      </c>
      <c r="H57" s="302">
        <v>15956.351780999999</v>
      </c>
      <c r="I57" s="302">
        <v>175.1055069999984</v>
      </c>
      <c r="J57" s="302">
        <v>72.029829999998398</v>
      </c>
      <c r="K57" s="302">
        <v>103.075677</v>
      </c>
    </row>
    <row r="58" spans="1:11" ht="22.5" customHeight="1">
      <c r="A58" s="309">
        <v>12</v>
      </c>
      <c r="B58" s="310" t="s">
        <v>299</v>
      </c>
      <c r="C58" s="302">
        <f t="shared" si="5"/>
        <v>162451.17430199997</v>
      </c>
      <c r="D58" s="302">
        <v>51267</v>
      </c>
      <c r="E58" s="302">
        <v>2783.3743020000002</v>
      </c>
      <c r="F58" s="302">
        <v>109974</v>
      </c>
      <c r="G58" s="302">
        <v>1573.2</v>
      </c>
      <c r="H58" s="302">
        <v>144840.49823699999</v>
      </c>
      <c r="I58" s="302">
        <v>17610.676064999978</v>
      </c>
      <c r="J58" s="302">
        <v>16749.984302000001</v>
      </c>
      <c r="K58" s="302">
        <v>860.69176300000004</v>
      </c>
    </row>
    <row r="59" spans="1:11" ht="22.5" customHeight="1">
      <c r="A59" s="309">
        <v>13</v>
      </c>
      <c r="B59" s="310" t="s">
        <v>300</v>
      </c>
      <c r="C59" s="302">
        <f t="shared" si="5"/>
        <v>41405</v>
      </c>
      <c r="D59" s="303">
        <v>32773</v>
      </c>
      <c r="E59" s="303">
        <v>150.29300000000001</v>
      </c>
      <c r="F59" s="303">
        <v>15985</v>
      </c>
      <c r="G59" s="303">
        <v>7503.2929999999997</v>
      </c>
      <c r="H59" s="303">
        <v>40259.570376000003</v>
      </c>
      <c r="I59" s="302">
        <v>1145.4296239999967</v>
      </c>
      <c r="J59" s="303">
        <v>419.452</v>
      </c>
      <c r="K59" s="303">
        <v>725.97762399999999</v>
      </c>
    </row>
    <row r="60" spans="1:11" ht="22.5" customHeight="1">
      <c r="A60" s="309">
        <v>14</v>
      </c>
      <c r="B60" s="310" t="s">
        <v>301</v>
      </c>
      <c r="C60" s="302">
        <f t="shared" si="5"/>
        <v>13884.08884</v>
      </c>
      <c r="D60" s="302">
        <v>12765</v>
      </c>
      <c r="E60" s="302">
        <v>9.8888400000000001</v>
      </c>
      <c r="F60" s="302">
        <v>1395</v>
      </c>
      <c r="G60" s="302">
        <v>285.8</v>
      </c>
      <c r="H60" s="302">
        <v>13711.604915</v>
      </c>
      <c r="I60" s="302">
        <v>172.48392500000045</v>
      </c>
      <c r="J60" s="302">
        <v>82.132424999999998</v>
      </c>
      <c r="K60" s="302">
        <v>90.351500000000001</v>
      </c>
    </row>
    <row r="61" spans="1:11" ht="22.5" customHeight="1">
      <c r="A61" s="309">
        <v>15</v>
      </c>
      <c r="B61" s="310" t="s">
        <v>302</v>
      </c>
      <c r="C61" s="302">
        <f t="shared" si="5"/>
        <v>19417.4162</v>
      </c>
      <c r="D61" s="302">
        <v>16895</v>
      </c>
      <c r="E61" s="302">
        <v>83.016199999999998</v>
      </c>
      <c r="F61" s="302">
        <v>2650</v>
      </c>
      <c r="G61" s="302">
        <v>210.6</v>
      </c>
      <c r="H61" s="302">
        <v>19041.799348</v>
      </c>
      <c r="I61" s="302">
        <v>375.6168519999992</v>
      </c>
      <c r="J61" s="302">
        <v>94.016199999999998</v>
      </c>
      <c r="K61" s="302">
        <v>281.60068200000001</v>
      </c>
    </row>
    <row r="62" spans="1:11" ht="22.5" customHeight="1">
      <c r="A62" s="309">
        <v>16</v>
      </c>
      <c r="B62" s="310" t="s">
        <v>304</v>
      </c>
      <c r="C62" s="302">
        <f t="shared" si="5"/>
        <v>205273.77671399998</v>
      </c>
      <c r="D62" s="302">
        <v>153567</v>
      </c>
      <c r="E62" s="302">
        <v>17960.258714</v>
      </c>
      <c r="F62" s="302">
        <v>43958.8</v>
      </c>
      <c r="G62" s="302">
        <v>10212.281999999999</v>
      </c>
      <c r="H62" s="302">
        <v>187622.41633299997</v>
      </c>
      <c r="I62" s="302">
        <v>17651.360381000006</v>
      </c>
      <c r="J62" s="302">
        <v>15482.958320000002</v>
      </c>
      <c r="K62" s="302">
        <v>2168.4020609999998</v>
      </c>
    </row>
    <row r="63" spans="1:11" ht="39" customHeight="1">
      <c r="A63" s="309">
        <v>17</v>
      </c>
      <c r="B63" s="310" t="s">
        <v>305</v>
      </c>
      <c r="C63" s="302">
        <f t="shared" si="5"/>
        <v>4675.8706000000002</v>
      </c>
      <c r="D63" s="302">
        <v>3983</v>
      </c>
      <c r="E63" s="302">
        <v>6.0696000000000003</v>
      </c>
      <c r="F63" s="302">
        <v>712</v>
      </c>
      <c r="G63" s="302">
        <v>25.198999999999998</v>
      </c>
      <c r="H63" s="302">
        <v>4637.8798999999999</v>
      </c>
      <c r="I63" s="302">
        <v>37.990700000000288</v>
      </c>
      <c r="J63" s="302">
        <v>29.499700000000001</v>
      </c>
      <c r="K63" s="302">
        <v>8.4909999999999997</v>
      </c>
    </row>
    <row r="64" spans="1:11" ht="22.5" customHeight="1">
      <c r="A64" s="309">
        <v>18</v>
      </c>
      <c r="B64" s="310" t="s">
        <v>307</v>
      </c>
      <c r="C64" s="302">
        <f t="shared" si="5"/>
        <v>45223.690999999999</v>
      </c>
      <c r="D64" s="303">
        <v>42131</v>
      </c>
      <c r="E64" s="303">
        <v>4539.5910000000003</v>
      </c>
      <c r="F64" s="303">
        <v>10245.821195</v>
      </c>
      <c r="G64" s="303">
        <v>11692.721195</v>
      </c>
      <c r="H64" s="303">
        <v>40296.486940000003</v>
      </c>
      <c r="I64" s="302">
        <v>4927.2040599999964</v>
      </c>
      <c r="J64" s="303">
        <v>2098.4809999999998</v>
      </c>
      <c r="K64" s="302">
        <v>2828.7230599999994</v>
      </c>
    </row>
    <row r="65" spans="1:11" ht="22.5" customHeight="1">
      <c r="A65" s="309">
        <v>19</v>
      </c>
      <c r="B65" s="310" t="s">
        <v>309</v>
      </c>
      <c r="C65" s="302">
        <f t="shared" si="5"/>
        <v>110169.04646699998</v>
      </c>
      <c r="D65" s="302">
        <v>110538</v>
      </c>
      <c r="E65" s="302">
        <v>2560.3201020000001</v>
      </c>
      <c r="F65" s="302">
        <v>23647.223712999999</v>
      </c>
      <c r="G65" s="302">
        <v>26576.497348000001</v>
      </c>
      <c r="H65" s="302">
        <v>101467.29850200001</v>
      </c>
      <c r="I65" s="302">
        <f>C65-H65</f>
        <v>8701.7479649999732</v>
      </c>
      <c r="J65" s="302">
        <v>7222.448711</v>
      </c>
      <c r="K65" s="302">
        <f>I65-J65</f>
        <v>1479.2992539999732</v>
      </c>
    </row>
    <row r="66" spans="1:11" ht="22.5" customHeight="1">
      <c r="A66" s="309">
        <v>20</v>
      </c>
      <c r="B66" s="310" t="s">
        <v>311</v>
      </c>
      <c r="C66" s="302">
        <f t="shared" si="5"/>
        <v>48232.734256000003</v>
      </c>
      <c r="D66" s="302">
        <v>49685</v>
      </c>
      <c r="E66" s="302">
        <v>9514.3342560000001</v>
      </c>
      <c r="F66" s="302">
        <v>6045</v>
      </c>
      <c r="G66" s="302">
        <v>17011.599999999999</v>
      </c>
      <c r="H66" s="302">
        <v>36482.826244999997</v>
      </c>
      <c r="I66" s="302">
        <v>11749.908011000007</v>
      </c>
      <c r="J66" s="302">
        <v>9073.1188610000008</v>
      </c>
      <c r="K66" s="302">
        <v>2676.7891500000001</v>
      </c>
    </row>
    <row r="67" spans="1:11" ht="22.5" customHeight="1">
      <c r="A67" s="309">
        <v>21</v>
      </c>
      <c r="B67" s="310" t="s">
        <v>313</v>
      </c>
      <c r="C67" s="302">
        <f t="shared" si="5"/>
        <v>57832.796103000001</v>
      </c>
      <c r="D67" s="302">
        <v>15964</v>
      </c>
      <c r="E67" s="302">
        <v>40029.415102999999</v>
      </c>
      <c r="F67" s="302">
        <v>4910</v>
      </c>
      <c r="G67" s="302">
        <v>3070.6190000000001</v>
      </c>
      <c r="H67" s="302">
        <v>15520.993691</v>
      </c>
      <c r="I67" s="302">
        <v>42311.802412000005</v>
      </c>
      <c r="J67" s="302">
        <v>41679.778567000001</v>
      </c>
      <c r="K67" s="302">
        <v>632.02384500000005</v>
      </c>
    </row>
    <row r="68" spans="1:11" ht="39" customHeight="1">
      <c r="A68" s="309">
        <v>22</v>
      </c>
      <c r="B68" s="310" t="s">
        <v>315</v>
      </c>
      <c r="C68" s="302">
        <f t="shared" si="5"/>
        <v>8985.2530000000006</v>
      </c>
      <c r="D68" s="302">
        <v>6818</v>
      </c>
      <c r="E68" s="302">
        <v>197.65299999999999</v>
      </c>
      <c r="F68" s="302">
        <v>2008.1</v>
      </c>
      <c r="G68" s="302">
        <v>38.5</v>
      </c>
      <c r="H68" s="302">
        <v>7394.31088</v>
      </c>
      <c r="I68" s="302">
        <v>1590.9421200000006</v>
      </c>
      <c r="J68" s="302">
        <v>553.72</v>
      </c>
      <c r="K68" s="302">
        <v>1037.2221199999999</v>
      </c>
    </row>
    <row r="69" spans="1:11" ht="39" customHeight="1">
      <c r="A69" s="309">
        <v>23</v>
      </c>
      <c r="B69" s="311" t="s">
        <v>766</v>
      </c>
      <c r="C69" s="302">
        <f t="shared" si="5"/>
        <v>23865.153696000001</v>
      </c>
      <c r="D69" s="302"/>
      <c r="E69" s="302"/>
      <c r="F69" s="302">
        <v>24946.634696000001</v>
      </c>
      <c r="G69" s="302">
        <v>1081.481</v>
      </c>
      <c r="H69" s="302">
        <v>21662.263926</v>
      </c>
      <c r="I69" s="302">
        <v>2202.8897700000016</v>
      </c>
      <c r="J69" s="302">
        <v>1325.011129</v>
      </c>
      <c r="K69" s="302">
        <v>877.87864100000002</v>
      </c>
    </row>
    <row r="70" spans="1:11" ht="22.5" customHeight="1">
      <c r="A70" s="307" t="s">
        <v>26</v>
      </c>
      <c r="B70" s="308" t="s">
        <v>419</v>
      </c>
      <c r="C70" s="300">
        <f>SUM(C71:C80)</f>
        <v>8215</v>
      </c>
      <c r="D70" s="300">
        <f t="shared" ref="D70:K70" si="6">SUM(D71:D80)</f>
        <v>7495</v>
      </c>
      <c r="E70" s="300">
        <f t="shared" si="6"/>
        <v>1.61290000000002</v>
      </c>
      <c r="F70" s="300">
        <f t="shared" si="6"/>
        <v>720</v>
      </c>
      <c r="G70" s="300">
        <f t="shared" si="6"/>
        <v>1.61290000000002</v>
      </c>
      <c r="H70" s="300">
        <f t="shared" si="6"/>
        <v>6623.9519309999996</v>
      </c>
      <c r="I70" s="300">
        <f t="shared" si="6"/>
        <v>1591.0480689999999</v>
      </c>
      <c r="J70" s="300">
        <f t="shared" si="6"/>
        <v>70.110399999999998</v>
      </c>
      <c r="K70" s="300">
        <f t="shared" si="6"/>
        <v>1520.9376689999999</v>
      </c>
    </row>
    <row r="71" spans="1:11" ht="22.5" customHeight="1">
      <c r="A71" s="309">
        <v>1</v>
      </c>
      <c r="B71" s="306" t="s">
        <v>1076</v>
      </c>
      <c r="C71" s="302">
        <f t="shared" si="5"/>
        <v>700</v>
      </c>
      <c r="D71" s="302">
        <v>700</v>
      </c>
      <c r="E71" s="302"/>
      <c r="F71" s="302"/>
      <c r="G71" s="302"/>
      <c r="H71" s="302">
        <v>700</v>
      </c>
      <c r="I71" s="302">
        <v>0</v>
      </c>
      <c r="J71" s="302"/>
      <c r="K71" s="302"/>
    </row>
    <row r="72" spans="1:11" ht="22.5" customHeight="1">
      <c r="A72" s="309">
        <v>2</v>
      </c>
      <c r="B72" s="306" t="s">
        <v>317</v>
      </c>
      <c r="C72" s="302">
        <f t="shared" si="5"/>
        <v>447</v>
      </c>
      <c r="D72" s="302">
        <v>240</v>
      </c>
      <c r="E72" s="302"/>
      <c r="F72" s="302">
        <v>207</v>
      </c>
      <c r="G72" s="302"/>
      <c r="H72" s="302">
        <v>400.59539999999998</v>
      </c>
      <c r="I72" s="302">
        <v>46.404600000000016</v>
      </c>
      <c r="J72" s="302"/>
      <c r="K72" s="302">
        <v>46.404600000000016</v>
      </c>
    </row>
    <row r="73" spans="1:11" ht="22.5" customHeight="1">
      <c r="A73" s="309">
        <v>3</v>
      </c>
      <c r="B73" s="306" t="s">
        <v>319</v>
      </c>
      <c r="C73" s="302">
        <f t="shared" si="5"/>
        <v>998</v>
      </c>
      <c r="D73" s="302">
        <v>935</v>
      </c>
      <c r="E73" s="302"/>
      <c r="F73" s="302">
        <v>63</v>
      </c>
      <c r="G73" s="302"/>
      <c r="H73" s="302">
        <v>799.51739999999995</v>
      </c>
      <c r="I73" s="302">
        <v>198.48260000000005</v>
      </c>
      <c r="J73" s="302"/>
      <c r="K73" s="302">
        <v>198.48260000000005</v>
      </c>
    </row>
    <row r="74" spans="1:11" ht="22.5" customHeight="1">
      <c r="A74" s="309">
        <v>4</v>
      </c>
      <c r="B74" s="306" t="s">
        <v>321</v>
      </c>
      <c r="C74" s="302">
        <f t="shared" si="5"/>
        <v>725</v>
      </c>
      <c r="D74" s="302">
        <v>725</v>
      </c>
      <c r="E74" s="302">
        <v>1.61290000000002</v>
      </c>
      <c r="F74" s="302"/>
      <c r="G74" s="302">
        <v>1.61290000000002</v>
      </c>
      <c r="H74" s="302">
        <f>604.9176</f>
        <v>604.91759999999999</v>
      </c>
      <c r="I74" s="302">
        <v>120.08240000000001</v>
      </c>
      <c r="J74" s="302">
        <v>70.110399999999998</v>
      </c>
      <c r="K74" s="302">
        <v>49.972000000000008</v>
      </c>
    </row>
    <row r="75" spans="1:11" ht="22.5" customHeight="1">
      <c r="A75" s="309">
        <v>5</v>
      </c>
      <c r="B75" s="306" t="s">
        <v>322</v>
      </c>
      <c r="C75" s="302">
        <f t="shared" si="5"/>
        <v>1050</v>
      </c>
      <c r="D75" s="302">
        <v>600</v>
      </c>
      <c r="E75" s="302">
        <v>0</v>
      </c>
      <c r="F75" s="302">
        <v>450</v>
      </c>
      <c r="G75" s="302"/>
      <c r="H75" s="302">
        <v>1050</v>
      </c>
      <c r="I75" s="302">
        <v>0</v>
      </c>
      <c r="J75" s="302"/>
      <c r="K75" s="302"/>
    </row>
    <row r="76" spans="1:11" ht="22.5" customHeight="1">
      <c r="A76" s="309">
        <v>6</v>
      </c>
      <c r="B76" s="306" t="s">
        <v>323</v>
      </c>
      <c r="C76" s="302">
        <f t="shared" si="5"/>
        <v>400</v>
      </c>
      <c r="D76" s="303">
        <v>400</v>
      </c>
      <c r="E76" s="302"/>
      <c r="F76" s="302"/>
      <c r="G76" s="302"/>
      <c r="H76" s="302">
        <v>358.22188499999999</v>
      </c>
      <c r="I76" s="302">
        <v>41.778115000000014</v>
      </c>
      <c r="J76" s="302"/>
      <c r="K76" s="302">
        <v>41.778115000000014</v>
      </c>
    </row>
    <row r="77" spans="1:11" ht="22.5" customHeight="1">
      <c r="A77" s="309">
        <v>7</v>
      </c>
      <c r="B77" s="306" t="s">
        <v>325</v>
      </c>
      <c r="C77" s="302">
        <f t="shared" si="5"/>
        <v>800</v>
      </c>
      <c r="D77" s="302">
        <v>800</v>
      </c>
      <c r="E77" s="302"/>
      <c r="F77" s="302"/>
      <c r="G77" s="302"/>
      <c r="H77" s="302">
        <v>718.66404599999998</v>
      </c>
      <c r="I77" s="302">
        <v>81.335954000000015</v>
      </c>
      <c r="J77" s="302"/>
      <c r="K77" s="302">
        <v>81.335954000000015</v>
      </c>
    </row>
    <row r="78" spans="1:11" ht="22.5" customHeight="1">
      <c r="A78" s="309">
        <v>8</v>
      </c>
      <c r="B78" s="306" t="s">
        <v>326</v>
      </c>
      <c r="C78" s="302">
        <f t="shared" si="5"/>
        <v>1000</v>
      </c>
      <c r="D78" s="303">
        <v>1000</v>
      </c>
      <c r="E78" s="302"/>
      <c r="F78" s="302"/>
      <c r="G78" s="302"/>
      <c r="H78" s="302">
        <v>1000</v>
      </c>
      <c r="I78" s="302">
        <v>0</v>
      </c>
      <c r="J78" s="302"/>
      <c r="K78" s="302"/>
    </row>
    <row r="79" spans="1:11" ht="22.5" customHeight="1">
      <c r="A79" s="309">
        <v>9</v>
      </c>
      <c r="B79" s="306" t="s">
        <v>327</v>
      </c>
      <c r="C79" s="302">
        <f t="shared" si="5"/>
        <v>195</v>
      </c>
      <c r="D79" s="302">
        <v>195</v>
      </c>
      <c r="E79" s="302"/>
      <c r="F79" s="302"/>
      <c r="G79" s="302"/>
      <c r="H79" s="302">
        <v>195</v>
      </c>
      <c r="I79" s="302">
        <v>0</v>
      </c>
      <c r="J79" s="302"/>
      <c r="K79" s="302"/>
    </row>
    <row r="80" spans="1:11" ht="22.5" customHeight="1">
      <c r="A80" s="309">
        <v>10</v>
      </c>
      <c r="B80" s="306" t="s">
        <v>328</v>
      </c>
      <c r="C80" s="302">
        <f>D80+E80+F80-G80</f>
        <v>1900</v>
      </c>
      <c r="D80" s="302">
        <v>1900</v>
      </c>
      <c r="E80" s="302"/>
      <c r="F80" s="302"/>
      <c r="G80" s="302"/>
      <c r="H80" s="302">
        <v>797.03560000000004</v>
      </c>
      <c r="I80" s="302">
        <v>1102.9643999999998</v>
      </c>
      <c r="J80" s="302"/>
      <c r="K80" s="302">
        <v>1102.9643999999998</v>
      </c>
    </row>
    <row r="81" spans="1:11" ht="22.5" customHeight="1">
      <c r="A81" s="307" t="s">
        <v>28</v>
      </c>
      <c r="B81" s="308" t="s">
        <v>420</v>
      </c>
      <c r="C81" s="300">
        <f>SUM(C82:C85)</f>
        <v>73406.893653000006</v>
      </c>
      <c r="D81" s="300">
        <f t="shared" ref="D81:J81" si="7">SUM(D82:D85)</f>
        <v>57564</v>
      </c>
      <c r="E81" s="300">
        <f t="shared" si="7"/>
        <v>7317.0936530000008</v>
      </c>
      <c r="F81" s="300">
        <f t="shared" si="7"/>
        <v>13245</v>
      </c>
      <c r="G81" s="300">
        <f t="shared" si="7"/>
        <v>4719.2</v>
      </c>
      <c r="H81" s="300">
        <f t="shared" si="7"/>
        <v>71827.857384999996</v>
      </c>
      <c r="I81" s="300">
        <f t="shared" si="7"/>
        <v>1579.0362680000108</v>
      </c>
      <c r="J81" s="300">
        <f t="shared" si="7"/>
        <v>841.102485</v>
      </c>
      <c r="K81" s="300">
        <f>SUM(K82:K85)</f>
        <v>737.93378299999995</v>
      </c>
    </row>
    <row r="82" spans="1:11" ht="22.5" customHeight="1">
      <c r="A82" s="309">
        <v>1</v>
      </c>
      <c r="B82" s="306" t="s">
        <v>329</v>
      </c>
      <c r="C82" s="302">
        <f t="shared" si="5"/>
        <v>19461.746127000002</v>
      </c>
      <c r="D82" s="302">
        <v>12652</v>
      </c>
      <c r="E82" s="302">
        <v>5494.3461270000007</v>
      </c>
      <c r="F82" s="302">
        <v>4279</v>
      </c>
      <c r="G82" s="302">
        <v>2963.6</v>
      </c>
      <c r="H82" s="302">
        <v>18720.958827999999</v>
      </c>
      <c r="I82" s="302">
        <v>740.78729900000326</v>
      </c>
      <c r="J82" s="302">
        <v>704.68071299999997</v>
      </c>
      <c r="K82" s="302">
        <v>36.106586</v>
      </c>
    </row>
    <row r="83" spans="1:11" ht="22.5" customHeight="1">
      <c r="A83" s="309">
        <v>2</v>
      </c>
      <c r="B83" s="306" t="s">
        <v>1077</v>
      </c>
      <c r="C83" s="302">
        <f t="shared" si="5"/>
        <v>41264.257599000004</v>
      </c>
      <c r="D83" s="302">
        <v>36348</v>
      </c>
      <c r="E83" s="302">
        <v>1681.8575989999999</v>
      </c>
      <c r="F83" s="302">
        <v>4990</v>
      </c>
      <c r="G83" s="302">
        <v>1755.6</v>
      </c>
      <c r="H83" s="302">
        <v>41048.597201999997</v>
      </c>
      <c r="I83" s="302">
        <v>215.66039700000692</v>
      </c>
      <c r="J83" s="302">
        <v>25.647500000000001</v>
      </c>
      <c r="K83" s="302">
        <v>190.01289700000001</v>
      </c>
    </row>
    <row r="84" spans="1:11" ht="22.5" customHeight="1">
      <c r="A84" s="309">
        <v>3</v>
      </c>
      <c r="B84" s="306" t="s">
        <v>331</v>
      </c>
      <c r="C84" s="302">
        <f t="shared" si="5"/>
        <v>10382.889927</v>
      </c>
      <c r="D84" s="302">
        <v>8564</v>
      </c>
      <c r="E84" s="302">
        <v>140.889927</v>
      </c>
      <c r="F84" s="302">
        <v>1678</v>
      </c>
      <c r="G84" s="302"/>
      <c r="H84" s="302">
        <v>10120.301355</v>
      </c>
      <c r="I84" s="302">
        <v>262.58857200000057</v>
      </c>
      <c r="J84" s="302">
        <v>110.774272</v>
      </c>
      <c r="K84" s="302">
        <v>151.8143</v>
      </c>
    </row>
    <row r="85" spans="1:11" ht="22.5" customHeight="1">
      <c r="A85" s="309">
        <v>4</v>
      </c>
      <c r="B85" s="306" t="s">
        <v>333</v>
      </c>
      <c r="C85" s="302">
        <f t="shared" si="5"/>
        <v>2298</v>
      </c>
      <c r="D85" s="302"/>
      <c r="E85" s="302"/>
      <c r="F85" s="302">
        <v>2298</v>
      </c>
      <c r="G85" s="302"/>
      <c r="H85" s="302">
        <v>1938</v>
      </c>
      <c r="I85" s="302">
        <v>360</v>
      </c>
      <c r="J85" s="302"/>
      <c r="K85" s="302">
        <v>360</v>
      </c>
    </row>
    <row r="86" spans="1:11" ht="22.5" customHeight="1">
      <c r="A86" s="307" t="s">
        <v>30</v>
      </c>
      <c r="B86" s="308" t="s">
        <v>421</v>
      </c>
      <c r="C86" s="300">
        <f>SUM(C87:C89)</f>
        <v>142432</v>
      </c>
      <c r="D86" s="300">
        <f t="shared" ref="D86:K86" si="8">SUM(D87:D89)</f>
        <v>135862</v>
      </c>
      <c r="E86" s="300">
        <f t="shared" si="8"/>
        <v>3038</v>
      </c>
      <c r="F86" s="300">
        <f t="shared" si="8"/>
        <v>5272</v>
      </c>
      <c r="G86" s="300">
        <f t="shared" si="8"/>
        <v>1740</v>
      </c>
      <c r="H86" s="300">
        <f t="shared" si="8"/>
        <v>142285.45130000002</v>
      </c>
      <c r="I86" s="300">
        <f t="shared" si="8"/>
        <v>146.54869999999897</v>
      </c>
      <c r="J86" s="300">
        <f t="shared" si="8"/>
        <v>0</v>
      </c>
      <c r="K86" s="300">
        <f t="shared" si="8"/>
        <v>146.5487</v>
      </c>
    </row>
    <row r="87" spans="1:11" ht="22.5" customHeight="1">
      <c r="A87" s="309">
        <v>1</v>
      </c>
      <c r="B87" s="306" t="s">
        <v>337</v>
      </c>
      <c r="C87" s="302">
        <f t="shared" si="5"/>
        <v>63213</v>
      </c>
      <c r="D87" s="302">
        <v>59789</v>
      </c>
      <c r="E87" s="302">
        <v>2927</v>
      </c>
      <c r="F87" s="302">
        <v>497</v>
      </c>
      <c r="G87" s="302"/>
      <c r="H87" s="302">
        <v>63111.9283</v>
      </c>
      <c r="I87" s="302">
        <v>101.07170000000001</v>
      </c>
      <c r="J87" s="302"/>
      <c r="K87" s="302">
        <v>101.07170000000001</v>
      </c>
    </row>
    <row r="88" spans="1:11" ht="22.5" customHeight="1">
      <c r="A88" s="309">
        <v>2</v>
      </c>
      <c r="B88" s="306" t="s">
        <v>1078</v>
      </c>
      <c r="C88" s="302">
        <f t="shared" si="5"/>
        <v>29455</v>
      </c>
      <c r="D88" s="302">
        <v>28800</v>
      </c>
      <c r="E88" s="302"/>
      <c r="F88" s="302">
        <v>655</v>
      </c>
      <c r="G88" s="302"/>
      <c r="H88" s="302">
        <v>29455</v>
      </c>
      <c r="I88" s="302">
        <v>0</v>
      </c>
      <c r="J88" s="302"/>
      <c r="K88" s="302"/>
    </row>
    <row r="89" spans="1:11" ht="22.5" customHeight="1">
      <c r="A89" s="309">
        <v>3</v>
      </c>
      <c r="B89" s="306" t="s">
        <v>422</v>
      </c>
      <c r="C89" s="302">
        <f t="shared" si="5"/>
        <v>49764</v>
      </c>
      <c r="D89" s="302">
        <v>47273</v>
      </c>
      <c r="E89" s="302">
        <v>111</v>
      </c>
      <c r="F89" s="302">
        <v>4120</v>
      </c>
      <c r="G89" s="302">
        <v>1740</v>
      </c>
      <c r="H89" s="302">
        <v>49718.523000000001</v>
      </c>
      <c r="I89" s="302">
        <v>45.476999999998952</v>
      </c>
      <c r="J89" s="302"/>
      <c r="K89" s="302">
        <v>45.476999999999997</v>
      </c>
    </row>
    <row r="90" spans="1:11" s="99" customFormat="1" ht="22.5" customHeight="1">
      <c r="A90" s="307" t="s">
        <v>32</v>
      </c>
      <c r="B90" s="308" t="s">
        <v>423</v>
      </c>
      <c r="C90" s="300">
        <f>SUM(C91:C98)</f>
        <v>182723</v>
      </c>
      <c r="D90" s="300">
        <f t="shared" ref="D90:K90" si="9">SUM(D91:D98)</f>
        <v>133791</v>
      </c>
      <c r="E90" s="300">
        <f t="shared" si="9"/>
        <v>0</v>
      </c>
      <c r="F90" s="300">
        <f t="shared" si="9"/>
        <v>61161</v>
      </c>
      <c r="G90" s="300">
        <f t="shared" si="9"/>
        <v>12229</v>
      </c>
      <c r="H90" s="300">
        <f t="shared" si="9"/>
        <v>169091.87033499999</v>
      </c>
      <c r="I90" s="300">
        <f t="shared" si="9"/>
        <v>13631.129665000015</v>
      </c>
      <c r="J90" s="300">
        <f t="shared" si="9"/>
        <v>7199.1563910000004</v>
      </c>
      <c r="K90" s="300">
        <f t="shared" si="9"/>
        <v>6431.9732740000036</v>
      </c>
    </row>
    <row r="91" spans="1:11" ht="22.5" customHeight="1">
      <c r="A91" s="309">
        <v>1</v>
      </c>
      <c r="B91" s="306" t="s">
        <v>424</v>
      </c>
      <c r="C91" s="302">
        <f t="shared" si="5"/>
        <v>143919</v>
      </c>
      <c r="D91" s="302">
        <v>133791</v>
      </c>
      <c r="E91" s="302"/>
      <c r="F91" s="302">
        <v>22357</v>
      </c>
      <c r="G91" s="302">
        <v>12229</v>
      </c>
      <c r="H91" s="302">
        <v>132929.28033499999</v>
      </c>
      <c r="I91" s="302">
        <v>10989.719665000011</v>
      </c>
      <c r="J91" s="302">
        <v>7199.1563910000004</v>
      </c>
      <c r="K91" s="302">
        <v>3790.5632740000001</v>
      </c>
    </row>
    <row r="92" spans="1:11" ht="22.5" customHeight="1">
      <c r="A92" s="309">
        <v>2</v>
      </c>
      <c r="B92" s="306" t="s">
        <v>425</v>
      </c>
      <c r="C92" s="302">
        <f t="shared" si="5"/>
        <v>0</v>
      </c>
      <c r="D92" s="303"/>
      <c r="E92" s="303"/>
      <c r="F92" s="303"/>
      <c r="G92" s="303">
        <v>0</v>
      </c>
      <c r="H92" s="303"/>
      <c r="I92" s="303">
        <v>0</v>
      </c>
      <c r="J92" s="303"/>
      <c r="K92" s="303"/>
    </row>
    <row r="93" spans="1:11" ht="39" customHeight="1">
      <c r="A93" s="315">
        <v>3</v>
      </c>
      <c r="B93" s="393" t="s">
        <v>358</v>
      </c>
      <c r="C93" s="317">
        <f>D93+E93+F93-G93</f>
        <v>38804</v>
      </c>
      <c r="D93" s="388"/>
      <c r="E93" s="388"/>
      <c r="F93" s="388">
        <v>38804</v>
      </c>
      <c r="G93" s="388"/>
      <c r="H93" s="388">
        <f>'[18]56 (24)'!N91</f>
        <v>36162.589999999997</v>
      </c>
      <c r="I93" s="388">
        <f t="shared" ref="I93:I98" si="10">C93-H93</f>
        <v>2641.4100000000035</v>
      </c>
      <c r="J93" s="388"/>
      <c r="K93" s="388">
        <f>I93</f>
        <v>2641.4100000000035</v>
      </c>
    </row>
    <row r="94" spans="1:11" ht="22.5" hidden="1" customHeight="1">
      <c r="A94" s="390">
        <v>4</v>
      </c>
      <c r="B94" s="402" t="s">
        <v>442</v>
      </c>
      <c r="C94" s="403">
        <f t="shared" ref="C94:C102" si="11">D94+E94+F94-G94</f>
        <v>0</v>
      </c>
      <c r="D94" s="404"/>
      <c r="E94" s="404"/>
      <c r="F94" s="404"/>
      <c r="G94" s="404"/>
      <c r="H94" s="404"/>
      <c r="I94" s="404">
        <f t="shared" si="10"/>
        <v>0</v>
      </c>
      <c r="J94" s="404"/>
      <c r="K94" s="404"/>
    </row>
    <row r="95" spans="1:11" ht="39" hidden="1" customHeight="1">
      <c r="A95" s="309">
        <v>5</v>
      </c>
      <c r="B95" s="332" t="s">
        <v>426</v>
      </c>
      <c r="C95" s="302">
        <f t="shared" si="11"/>
        <v>0</v>
      </c>
      <c r="D95" s="303"/>
      <c r="E95" s="303"/>
      <c r="F95" s="303"/>
      <c r="G95" s="303"/>
      <c r="H95" s="303"/>
      <c r="I95" s="303">
        <f t="shared" si="10"/>
        <v>0</v>
      </c>
      <c r="J95" s="303"/>
      <c r="K95" s="303"/>
    </row>
    <row r="96" spans="1:11" ht="39" hidden="1" customHeight="1">
      <c r="A96" s="309">
        <v>6</v>
      </c>
      <c r="B96" s="333" t="s">
        <v>293</v>
      </c>
      <c r="C96" s="302">
        <f t="shared" si="11"/>
        <v>0</v>
      </c>
      <c r="D96" s="303"/>
      <c r="E96" s="303"/>
      <c r="F96" s="303"/>
      <c r="G96" s="303"/>
      <c r="H96" s="303"/>
      <c r="I96" s="303">
        <f t="shared" si="10"/>
        <v>0</v>
      </c>
      <c r="J96" s="303"/>
      <c r="K96" s="303"/>
    </row>
    <row r="97" spans="1:17" ht="22.5" hidden="1" customHeight="1">
      <c r="A97" s="309">
        <v>7</v>
      </c>
      <c r="B97" s="333" t="s">
        <v>360</v>
      </c>
      <c r="C97" s="302">
        <f t="shared" si="11"/>
        <v>0</v>
      </c>
      <c r="D97" s="303"/>
      <c r="E97" s="303"/>
      <c r="F97" s="303"/>
      <c r="G97" s="303"/>
      <c r="H97" s="303"/>
      <c r="I97" s="303">
        <f t="shared" si="10"/>
        <v>0</v>
      </c>
      <c r="J97" s="303"/>
      <c r="K97" s="303"/>
    </row>
    <row r="98" spans="1:17" ht="22.5" hidden="1" customHeight="1">
      <c r="A98" s="309">
        <v>8</v>
      </c>
      <c r="B98" s="333" t="s">
        <v>427</v>
      </c>
      <c r="C98" s="302">
        <f t="shared" si="11"/>
        <v>0</v>
      </c>
      <c r="D98" s="303"/>
      <c r="E98" s="303"/>
      <c r="F98" s="303"/>
      <c r="G98" s="303"/>
      <c r="H98" s="303"/>
      <c r="I98" s="303">
        <f t="shared" si="10"/>
        <v>0</v>
      </c>
      <c r="J98" s="303"/>
      <c r="K98" s="303"/>
    </row>
    <row r="99" spans="1:17" ht="27" hidden="1" customHeight="1">
      <c r="A99" s="307" t="s">
        <v>32</v>
      </c>
      <c r="B99" s="308" t="s">
        <v>443</v>
      </c>
      <c r="C99" s="300">
        <f>C100+C101+C102</f>
        <v>0</v>
      </c>
      <c r="D99" s="300">
        <f t="shared" ref="D99:K99" si="12">D100+D101+D102</f>
        <v>0</v>
      </c>
      <c r="E99" s="300">
        <f t="shared" si="12"/>
        <v>0</v>
      </c>
      <c r="F99" s="300">
        <f t="shared" si="12"/>
        <v>0</v>
      </c>
      <c r="G99" s="300">
        <f t="shared" si="12"/>
        <v>0</v>
      </c>
      <c r="H99" s="300">
        <f t="shared" si="12"/>
        <v>0</v>
      </c>
      <c r="I99" s="300">
        <f t="shared" si="12"/>
        <v>0</v>
      </c>
      <c r="J99" s="300">
        <f t="shared" si="12"/>
        <v>0</v>
      </c>
      <c r="K99" s="300">
        <f t="shared" si="12"/>
        <v>0</v>
      </c>
    </row>
    <row r="100" spans="1:17" ht="27" hidden="1" customHeight="1">
      <c r="A100" s="309">
        <v>1</v>
      </c>
      <c r="B100" s="306" t="s">
        <v>341</v>
      </c>
      <c r="C100" s="302">
        <f t="shared" si="11"/>
        <v>0</v>
      </c>
      <c r="D100" s="302"/>
      <c r="E100" s="302"/>
      <c r="F100" s="302"/>
      <c r="G100" s="302"/>
      <c r="H100" s="302"/>
      <c r="I100" s="302"/>
      <c r="J100" s="302"/>
      <c r="K100" s="302"/>
    </row>
    <row r="101" spans="1:17" ht="27" hidden="1" customHeight="1">
      <c r="A101" s="309">
        <v>2</v>
      </c>
      <c r="B101" s="306" t="s">
        <v>342</v>
      </c>
      <c r="C101" s="302">
        <f t="shared" si="11"/>
        <v>0</v>
      </c>
      <c r="D101" s="302"/>
      <c r="E101" s="302"/>
      <c r="F101" s="302"/>
      <c r="G101" s="302"/>
      <c r="H101" s="302"/>
      <c r="I101" s="302">
        <v>0</v>
      </c>
      <c r="J101" s="302"/>
      <c r="K101" s="302"/>
    </row>
    <row r="102" spans="1:17" ht="27" hidden="1" customHeight="1">
      <c r="A102" s="315">
        <v>3</v>
      </c>
      <c r="B102" s="316" t="s">
        <v>339</v>
      </c>
      <c r="C102" s="317">
        <f t="shared" si="11"/>
        <v>0</v>
      </c>
      <c r="D102" s="317"/>
      <c r="E102" s="317"/>
      <c r="F102" s="317"/>
      <c r="G102" s="317"/>
      <c r="H102" s="317"/>
      <c r="I102" s="317">
        <v>0</v>
      </c>
      <c r="J102" s="317"/>
      <c r="K102" s="317"/>
    </row>
    <row r="104" spans="1:17" ht="18.75">
      <c r="B104" s="405"/>
      <c r="C104" s="406"/>
      <c r="D104" s="406"/>
      <c r="E104" s="406"/>
      <c r="F104" s="406"/>
      <c r="G104" s="406"/>
      <c r="H104" s="406"/>
      <c r="I104" s="406"/>
      <c r="J104" s="406"/>
      <c r="K104" s="406"/>
      <c r="L104" s="406"/>
      <c r="M104" s="406"/>
      <c r="N104" s="406"/>
      <c r="O104" s="406"/>
      <c r="P104" s="406"/>
      <c r="Q104" s="95"/>
    </row>
    <row r="105" spans="1:17" ht="18.75" customHeight="1">
      <c r="B105" s="864"/>
      <c r="C105" s="864"/>
      <c r="D105" s="864"/>
      <c r="E105" s="864"/>
      <c r="F105" s="864"/>
      <c r="G105" s="864"/>
      <c r="H105" s="864"/>
      <c r="I105" s="864"/>
      <c r="J105" s="864"/>
      <c r="K105" s="406"/>
      <c r="L105" s="406"/>
      <c r="M105" s="406"/>
      <c r="N105" s="406"/>
      <c r="O105" s="406"/>
      <c r="P105" s="406"/>
      <c r="Q105" s="95"/>
    </row>
    <row r="106" spans="1:17" ht="18.75" customHeight="1">
      <c r="B106" s="865"/>
      <c r="C106" s="865"/>
      <c r="D106" s="865"/>
      <c r="E106" s="865"/>
      <c r="F106" s="865"/>
      <c r="G106" s="865"/>
      <c r="H106" s="865"/>
      <c r="I106" s="865"/>
      <c r="J106" s="865"/>
      <c r="K106" s="865"/>
      <c r="L106" s="865"/>
      <c r="M106" s="865"/>
      <c r="N106" s="865"/>
      <c r="O106" s="865"/>
      <c r="P106" s="865"/>
      <c r="Q106" s="865"/>
    </row>
  </sheetData>
  <mergeCells count="13">
    <mergeCell ref="B105:J105"/>
    <mergeCell ref="B106:Q106"/>
    <mergeCell ref="J6:K6"/>
    <mergeCell ref="H1:K1"/>
    <mergeCell ref="A3:K3"/>
    <mergeCell ref="A4:K4"/>
    <mergeCell ref="I5:K5"/>
    <mergeCell ref="A6:A7"/>
    <mergeCell ref="B6:B7"/>
    <mergeCell ref="C6:C7"/>
    <mergeCell ref="D6:G6"/>
    <mergeCell ref="H6:H7"/>
    <mergeCell ref="I6:I7"/>
  </mergeCells>
  <printOptions horizontalCentered="1"/>
  <pageMargins left="0.59055118110236227" right="0.31496062992125984" top="0.59055118110236227" bottom="0.59055118110236227" header="0.31496062992125984" footer="0.31496062992125984"/>
  <pageSetup paperSize="9" scale="60" orientation="portrait" horizontalDpi="300" verticalDpi="300" r:id="rId1"/>
  <headerFooter>
    <oddFooter>&amp;C&amp;P</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7"/>
  <sheetViews>
    <sheetView view="pageBreakPreview" zoomScale="60" zoomScaleNormal="100" workbookViewId="0">
      <pane xSplit="2" ySplit="10" topLeftCell="C11" activePane="bottomRight" state="frozen"/>
      <selection pane="topRight" activeCell="C1" sqref="C1"/>
      <selection pane="bottomLeft" activeCell="A11" sqref="A11"/>
      <selection pane="bottomRight" activeCell="H8" sqref="H8:H9"/>
    </sheetView>
  </sheetViews>
  <sheetFormatPr defaultColWidth="11.5703125" defaultRowHeight="15.75"/>
  <cols>
    <col min="1" max="1" width="5.7109375" style="4" bestFit="1" customWidth="1"/>
    <col min="2" max="2" width="21.140625" style="4" bestFit="1" customWidth="1"/>
    <col min="3" max="3" width="13.140625" style="4" customWidth="1"/>
    <col min="4" max="4" width="11.28515625" style="4" customWidth="1"/>
    <col min="5" max="5" width="12.7109375" style="4" customWidth="1"/>
    <col min="6" max="6" width="11.28515625" style="4" customWidth="1"/>
    <col min="7" max="7" width="14.140625" style="4" customWidth="1"/>
    <col min="8" max="8" width="12.7109375" style="4" customWidth="1"/>
    <col min="9" max="9" width="10.5703125" style="4" customWidth="1"/>
    <col min="10" max="10" width="9" style="4" customWidth="1"/>
    <col min="11" max="11" width="12.42578125" style="4" customWidth="1"/>
    <col min="12" max="12" width="13.140625" style="4" customWidth="1"/>
    <col min="13" max="13" width="10.85546875" style="4" customWidth="1"/>
    <col min="14" max="14" width="12.7109375" style="4" customWidth="1"/>
    <col min="15" max="15" width="13.7109375" style="4" customWidth="1"/>
    <col min="16" max="16" width="10.5703125" style="4" customWidth="1"/>
    <col min="17" max="17" width="12.42578125" style="62" customWidth="1"/>
    <col min="18" max="18" width="11.140625" style="62" customWidth="1"/>
    <col min="19" max="21" width="8.85546875" style="4" customWidth="1"/>
    <col min="22" max="23" width="21.5703125" style="4" hidden="1" customWidth="1"/>
    <col min="24" max="24" width="32.7109375" style="4" hidden="1" customWidth="1"/>
    <col min="25" max="25" width="13" style="4" customWidth="1"/>
    <col min="26" max="26" width="13" style="4" hidden="1" customWidth="1"/>
    <col min="27" max="252" width="13" style="4" customWidth="1"/>
    <col min="253" max="253" width="5.42578125" style="4" customWidth="1"/>
    <col min="254" max="254" width="22.85546875" style="4" customWidth="1"/>
    <col min="255" max="255" width="14.42578125" style="4" bestFit="1" customWidth="1"/>
    <col min="256" max="256" width="11.5703125" style="4"/>
    <col min="257" max="257" width="5.7109375" style="4" bestFit="1" customWidth="1"/>
    <col min="258" max="258" width="21.140625" style="4" bestFit="1" customWidth="1"/>
    <col min="259" max="259" width="13.140625" style="4" customWidth="1"/>
    <col min="260" max="260" width="11.28515625" style="4" customWidth="1"/>
    <col min="261" max="261" width="12.7109375" style="4" customWidth="1"/>
    <col min="262" max="262" width="11.28515625" style="4" customWidth="1"/>
    <col min="263" max="263" width="14.140625" style="4" customWidth="1"/>
    <col min="264" max="264" width="12.7109375" style="4" customWidth="1"/>
    <col min="265" max="265" width="10.5703125" style="4" customWidth="1"/>
    <col min="266" max="266" width="9" style="4" customWidth="1"/>
    <col min="267" max="267" width="12.42578125" style="4" customWidth="1"/>
    <col min="268" max="268" width="13.140625" style="4" customWidth="1"/>
    <col min="269" max="269" width="10.85546875" style="4" customWidth="1"/>
    <col min="270" max="270" width="12.7109375" style="4" customWidth="1"/>
    <col min="271" max="271" width="13.7109375" style="4" customWidth="1"/>
    <col min="272" max="272" width="10.5703125" style="4" customWidth="1"/>
    <col min="273" max="273" width="12.42578125" style="4" customWidth="1"/>
    <col min="274" max="274" width="11.140625" style="4" customWidth="1"/>
    <col min="275" max="277" width="8.85546875" style="4" customWidth="1"/>
    <col min="278" max="280" width="0" style="4" hidden="1" customWidth="1"/>
    <col min="281" max="508" width="13" style="4" customWidth="1"/>
    <col min="509" max="509" width="5.42578125" style="4" customWidth="1"/>
    <col min="510" max="510" width="22.85546875" style="4" customWidth="1"/>
    <col min="511" max="511" width="14.42578125" style="4" bestFit="1" customWidth="1"/>
    <col min="512" max="512" width="11.5703125" style="4"/>
    <col min="513" max="513" width="5.7109375" style="4" bestFit="1" customWidth="1"/>
    <col min="514" max="514" width="21.140625" style="4" bestFit="1" customWidth="1"/>
    <col min="515" max="515" width="13.140625" style="4" customWidth="1"/>
    <col min="516" max="516" width="11.28515625" style="4" customWidth="1"/>
    <col min="517" max="517" width="12.7109375" style="4" customWidth="1"/>
    <col min="518" max="518" width="11.28515625" style="4" customWidth="1"/>
    <col min="519" max="519" width="14.140625" style="4" customWidth="1"/>
    <col min="520" max="520" width="12.7109375" style="4" customWidth="1"/>
    <col min="521" max="521" width="10.5703125" style="4" customWidth="1"/>
    <col min="522" max="522" width="9" style="4" customWidth="1"/>
    <col min="523" max="523" width="12.42578125" style="4" customWidth="1"/>
    <col min="524" max="524" width="13.140625" style="4" customWidth="1"/>
    <col min="525" max="525" width="10.85546875" style="4" customWidth="1"/>
    <col min="526" max="526" width="12.7109375" style="4" customWidth="1"/>
    <col min="527" max="527" width="13.7109375" style="4" customWidth="1"/>
    <col min="528" max="528" width="10.5703125" style="4" customWidth="1"/>
    <col min="529" max="529" width="12.42578125" style="4" customWidth="1"/>
    <col min="530" max="530" width="11.140625" style="4" customWidth="1"/>
    <col min="531" max="533" width="8.85546875" style="4" customWidth="1"/>
    <col min="534" max="536" width="0" style="4" hidden="1" customWidth="1"/>
    <col min="537" max="764" width="13" style="4" customWidth="1"/>
    <col min="765" max="765" width="5.42578125" style="4" customWidth="1"/>
    <col min="766" max="766" width="22.85546875" style="4" customWidth="1"/>
    <col min="767" max="767" width="14.42578125" style="4" bestFit="1" customWidth="1"/>
    <col min="768" max="768" width="11.5703125" style="4"/>
    <col min="769" max="769" width="5.7109375" style="4" bestFit="1" customWidth="1"/>
    <col min="770" max="770" width="21.140625" style="4" bestFit="1" customWidth="1"/>
    <col min="771" max="771" width="13.140625" style="4" customWidth="1"/>
    <col min="772" max="772" width="11.28515625" style="4" customWidth="1"/>
    <col min="773" max="773" width="12.7109375" style="4" customWidth="1"/>
    <col min="774" max="774" width="11.28515625" style="4" customWidth="1"/>
    <col min="775" max="775" width="14.140625" style="4" customWidth="1"/>
    <col min="776" max="776" width="12.7109375" style="4" customWidth="1"/>
    <col min="777" max="777" width="10.5703125" style="4" customWidth="1"/>
    <col min="778" max="778" width="9" style="4" customWidth="1"/>
    <col min="779" max="779" width="12.42578125" style="4" customWidth="1"/>
    <col min="780" max="780" width="13.140625" style="4" customWidth="1"/>
    <col min="781" max="781" width="10.85546875" style="4" customWidth="1"/>
    <col min="782" max="782" width="12.7109375" style="4" customWidth="1"/>
    <col min="783" max="783" width="13.7109375" style="4" customWidth="1"/>
    <col min="784" max="784" width="10.5703125" style="4" customWidth="1"/>
    <col min="785" max="785" width="12.42578125" style="4" customWidth="1"/>
    <col min="786" max="786" width="11.140625" style="4" customWidth="1"/>
    <col min="787" max="789" width="8.85546875" style="4" customWidth="1"/>
    <col min="790" max="792" width="0" style="4" hidden="1" customWidth="1"/>
    <col min="793" max="1020" width="13" style="4" customWidth="1"/>
    <col min="1021" max="1021" width="5.42578125" style="4" customWidth="1"/>
    <col min="1022" max="1022" width="22.85546875" style="4" customWidth="1"/>
    <col min="1023" max="1023" width="14.42578125" style="4" bestFit="1" customWidth="1"/>
    <col min="1024" max="1024" width="11.5703125" style="4"/>
    <col min="1025" max="1025" width="5.7109375" style="4" bestFit="1" customWidth="1"/>
    <col min="1026" max="1026" width="21.140625" style="4" bestFit="1" customWidth="1"/>
    <col min="1027" max="1027" width="13.140625" style="4" customWidth="1"/>
    <col min="1028" max="1028" width="11.28515625" style="4" customWidth="1"/>
    <col min="1029" max="1029" width="12.7109375" style="4" customWidth="1"/>
    <col min="1030" max="1030" width="11.28515625" style="4" customWidth="1"/>
    <col min="1031" max="1031" width="14.140625" style="4" customWidth="1"/>
    <col min="1032" max="1032" width="12.7109375" style="4" customWidth="1"/>
    <col min="1033" max="1033" width="10.5703125" style="4" customWidth="1"/>
    <col min="1034" max="1034" width="9" style="4" customWidth="1"/>
    <col min="1035" max="1035" width="12.42578125" style="4" customWidth="1"/>
    <col min="1036" max="1036" width="13.140625" style="4" customWidth="1"/>
    <col min="1037" max="1037" width="10.85546875" style="4" customWidth="1"/>
    <col min="1038" max="1038" width="12.7109375" style="4" customWidth="1"/>
    <col min="1039" max="1039" width="13.7109375" style="4" customWidth="1"/>
    <col min="1040" max="1040" width="10.5703125" style="4" customWidth="1"/>
    <col min="1041" max="1041" width="12.42578125" style="4" customWidth="1"/>
    <col min="1042" max="1042" width="11.140625" style="4" customWidth="1"/>
    <col min="1043" max="1045" width="8.85546875" style="4" customWidth="1"/>
    <col min="1046" max="1048" width="0" style="4" hidden="1" customWidth="1"/>
    <col min="1049" max="1276" width="13" style="4" customWidth="1"/>
    <col min="1277" max="1277" width="5.42578125" style="4" customWidth="1"/>
    <col min="1278" max="1278" width="22.85546875" style="4" customWidth="1"/>
    <col min="1279" max="1279" width="14.42578125" style="4" bestFit="1" customWidth="1"/>
    <col min="1280" max="1280" width="11.5703125" style="4"/>
    <col min="1281" max="1281" width="5.7109375" style="4" bestFit="1" customWidth="1"/>
    <col min="1282" max="1282" width="21.140625" style="4" bestFit="1" customWidth="1"/>
    <col min="1283" max="1283" width="13.140625" style="4" customWidth="1"/>
    <col min="1284" max="1284" width="11.28515625" style="4" customWidth="1"/>
    <col min="1285" max="1285" width="12.7109375" style="4" customWidth="1"/>
    <col min="1286" max="1286" width="11.28515625" style="4" customWidth="1"/>
    <col min="1287" max="1287" width="14.140625" style="4" customWidth="1"/>
    <col min="1288" max="1288" width="12.7109375" style="4" customWidth="1"/>
    <col min="1289" max="1289" width="10.5703125" style="4" customWidth="1"/>
    <col min="1290" max="1290" width="9" style="4" customWidth="1"/>
    <col min="1291" max="1291" width="12.42578125" style="4" customWidth="1"/>
    <col min="1292" max="1292" width="13.140625" style="4" customWidth="1"/>
    <col min="1293" max="1293" width="10.85546875" style="4" customWidth="1"/>
    <col min="1294" max="1294" width="12.7109375" style="4" customWidth="1"/>
    <col min="1295" max="1295" width="13.7109375" style="4" customWidth="1"/>
    <col min="1296" max="1296" width="10.5703125" style="4" customWidth="1"/>
    <col min="1297" max="1297" width="12.42578125" style="4" customWidth="1"/>
    <col min="1298" max="1298" width="11.140625" style="4" customWidth="1"/>
    <col min="1299" max="1301" width="8.85546875" style="4" customWidth="1"/>
    <col min="1302" max="1304" width="0" style="4" hidden="1" customWidth="1"/>
    <col min="1305" max="1532" width="13" style="4" customWidth="1"/>
    <col min="1533" max="1533" width="5.42578125" style="4" customWidth="1"/>
    <col min="1534" max="1534" width="22.85546875" style="4" customWidth="1"/>
    <col min="1535" max="1535" width="14.42578125" style="4" bestFit="1" customWidth="1"/>
    <col min="1536" max="1536" width="11.5703125" style="4"/>
    <col min="1537" max="1537" width="5.7109375" style="4" bestFit="1" customWidth="1"/>
    <col min="1538" max="1538" width="21.140625" style="4" bestFit="1" customWidth="1"/>
    <col min="1539" max="1539" width="13.140625" style="4" customWidth="1"/>
    <col min="1540" max="1540" width="11.28515625" style="4" customWidth="1"/>
    <col min="1541" max="1541" width="12.7109375" style="4" customWidth="1"/>
    <col min="1542" max="1542" width="11.28515625" style="4" customWidth="1"/>
    <col min="1543" max="1543" width="14.140625" style="4" customWidth="1"/>
    <col min="1544" max="1544" width="12.7109375" style="4" customWidth="1"/>
    <col min="1545" max="1545" width="10.5703125" style="4" customWidth="1"/>
    <col min="1546" max="1546" width="9" style="4" customWidth="1"/>
    <col min="1547" max="1547" width="12.42578125" style="4" customWidth="1"/>
    <col min="1548" max="1548" width="13.140625" style="4" customWidth="1"/>
    <col min="1549" max="1549" width="10.85546875" style="4" customWidth="1"/>
    <col min="1550" max="1550" width="12.7109375" style="4" customWidth="1"/>
    <col min="1551" max="1551" width="13.7109375" style="4" customWidth="1"/>
    <col min="1552" max="1552" width="10.5703125" style="4" customWidth="1"/>
    <col min="1553" max="1553" width="12.42578125" style="4" customWidth="1"/>
    <col min="1554" max="1554" width="11.140625" style="4" customWidth="1"/>
    <col min="1555" max="1557" width="8.85546875" style="4" customWidth="1"/>
    <col min="1558" max="1560" width="0" style="4" hidden="1" customWidth="1"/>
    <col min="1561" max="1788" width="13" style="4" customWidth="1"/>
    <col min="1789" max="1789" width="5.42578125" style="4" customWidth="1"/>
    <col min="1790" max="1790" width="22.85546875" style="4" customWidth="1"/>
    <col min="1791" max="1791" width="14.42578125" style="4" bestFit="1" customWidth="1"/>
    <col min="1792" max="1792" width="11.5703125" style="4"/>
    <col min="1793" max="1793" width="5.7109375" style="4" bestFit="1" customWidth="1"/>
    <col min="1794" max="1794" width="21.140625" style="4" bestFit="1" customWidth="1"/>
    <col min="1795" max="1795" width="13.140625" style="4" customWidth="1"/>
    <col min="1796" max="1796" width="11.28515625" style="4" customWidth="1"/>
    <col min="1797" max="1797" width="12.7109375" style="4" customWidth="1"/>
    <col min="1798" max="1798" width="11.28515625" style="4" customWidth="1"/>
    <col min="1799" max="1799" width="14.140625" style="4" customWidth="1"/>
    <col min="1800" max="1800" width="12.7109375" style="4" customWidth="1"/>
    <col min="1801" max="1801" width="10.5703125" style="4" customWidth="1"/>
    <col min="1802" max="1802" width="9" style="4" customWidth="1"/>
    <col min="1803" max="1803" width="12.42578125" style="4" customWidth="1"/>
    <col min="1804" max="1804" width="13.140625" style="4" customWidth="1"/>
    <col min="1805" max="1805" width="10.85546875" style="4" customWidth="1"/>
    <col min="1806" max="1806" width="12.7109375" style="4" customWidth="1"/>
    <col min="1807" max="1807" width="13.7109375" style="4" customWidth="1"/>
    <col min="1808" max="1808" width="10.5703125" style="4" customWidth="1"/>
    <col min="1809" max="1809" width="12.42578125" style="4" customWidth="1"/>
    <col min="1810" max="1810" width="11.140625" style="4" customWidth="1"/>
    <col min="1811" max="1813" width="8.85546875" style="4" customWidth="1"/>
    <col min="1814" max="1816" width="0" style="4" hidden="1" customWidth="1"/>
    <col min="1817" max="2044" width="13" style="4" customWidth="1"/>
    <col min="2045" max="2045" width="5.42578125" style="4" customWidth="1"/>
    <col min="2046" max="2046" width="22.85546875" style="4" customWidth="1"/>
    <col min="2047" max="2047" width="14.42578125" style="4" bestFit="1" customWidth="1"/>
    <col min="2048" max="2048" width="11.5703125" style="4"/>
    <col min="2049" max="2049" width="5.7109375" style="4" bestFit="1" customWidth="1"/>
    <col min="2050" max="2050" width="21.140625" style="4" bestFit="1" customWidth="1"/>
    <col min="2051" max="2051" width="13.140625" style="4" customWidth="1"/>
    <col min="2052" max="2052" width="11.28515625" style="4" customWidth="1"/>
    <col min="2053" max="2053" width="12.7109375" style="4" customWidth="1"/>
    <col min="2054" max="2054" width="11.28515625" style="4" customWidth="1"/>
    <col min="2055" max="2055" width="14.140625" style="4" customWidth="1"/>
    <col min="2056" max="2056" width="12.7109375" style="4" customWidth="1"/>
    <col min="2057" max="2057" width="10.5703125" style="4" customWidth="1"/>
    <col min="2058" max="2058" width="9" style="4" customWidth="1"/>
    <col min="2059" max="2059" width="12.42578125" style="4" customWidth="1"/>
    <col min="2060" max="2060" width="13.140625" style="4" customWidth="1"/>
    <col min="2061" max="2061" width="10.85546875" style="4" customWidth="1"/>
    <col min="2062" max="2062" width="12.7109375" style="4" customWidth="1"/>
    <col min="2063" max="2063" width="13.7109375" style="4" customWidth="1"/>
    <col min="2064" max="2064" width="10.5703125" style="4" customWidth="1"/>
    <col min="2065" max="2065" width="12.42578125" style="4" customWidth="1"/>
    <col min="2066" max="2066" width="11.140625" style="4" customWidth="1"/>
    <col min="2067" max="2069" width="8.85546875" style="4" customWidth="1"/>
    <col min="2070" max="2072" width="0" style="4" hidden="1" customWidth="1"/>
    <col min="2073" max="2300" width="13" style="4" customWidth="1"/>
    <col min="2301" max="2301" width="5.42578125" style="4" customWidth="1"/>
    <col min="2302" max="2302" width="22.85546875" style="4" customWidth="1"/>
    <col min="2303" max="2303" width="14.42578125" style="4" bestFit="1" customWidth="1"/>
    <col min="2304" max="2304" width="11.5703125" style="4"/>
    <col min="2305" max="2305" width="5.7109375" style="4" bestFit="1" customWidth="1"/>
    <col min="2306" max="2306" width="21.140625" style="4" bestFit="1" customWidth="1"/>
    <col min="2307" max="2307" width="13.140625" style="4" customWidth="1"/>
    <col min="2308" max="2308" width="11.28515625" style="4" customWidth="1"/>
    <col min="2309" max="2309" width="12.7109375" style="4" customWidth="1"/>
    <col min="2310" max="2310" width="11.28515625" style="4" customWidth="1"/>
    <col min="2311" max="2311" width="14.140625" style="4" customWidth="1"/>
    <col min="2312" max="2312" width="12.7109375" style="4" customWidth="1"/>
    <col min="2313" max="2313" width="10.5703125" style="4" customWidth="1"/>
    <col min="2314" max="2314" width="9" style="4" customWidth="1"/>
    <col min="2315" max="2315" width="12.42578125" style="4" customWidth="1"/>
    <col min="2316" max="2316" width="13.140625" style="4" customWidth="1"/>
    <col min="2317" max="2317" width="10.85546875" style="4" customWidth="1"/>
    <col min="2318" max="2318" width="12.7109375" style="4" customWidth="1"/>
    <col min="2319" max="2319" width="13.7109375" style="4" customWidth="1"/>
    <col min="2320" max="2320" width="10.5703125" style="4" customWidth="1"/>
    <col min="2321" max="2321" width="12.42578125" style="4" customWidth="1"/>
    <col min="2322" max="2322" width="11.140625" style="4" customWidth="1"/>
    <col min="2323" max="2325" width="8.85546875" style="4" customWidth="1"/>
    <col min="2326" max="2328" width="0" style="4" hidden="1" customWidth="1"/>
    <col min="2329" max="2556" width="13" style="4" customWidth="1"/>
    <col min="2557" max="2557" width="5.42578125" style="4" customWidth="1"/>
    <col min="2558" max="2558" width="22.85546875" style="4" customWidth="1"/>
    <col min="2559" max="2559" width="14.42578125" style="4" bestFit="1" customWidth="1"/>
    <col min="2560" max="2560" width="11.5703125" style="4"/>
    <col min="2561" max="2561" width="5.7109375" style="4" bestFit="1" customWidth="1"/>
    <col min="2562" max="2562" width="21.140625" style="4" bestFit="1" customWidth="1"/>
    <col min="2563" max="2563" width="13.140625" style="4" customWidth="1"/>
    <col min="2564" max="2564" width="11.28515625" style="4" customWidth="1"/>
    <col min="2565" max="2565" width="12.7109375" style="4" customWidth="1"/>
    <col min="2566" max="2566" width="11.28515625" style="4" customWidth="1"/>
    <col min="2567" max="2567" width="14.140625" style="4" customWidth="1"/>
    <col min="2568" max="2568" width="12.7109375" style="4" customWidth="1"/>
    <col min="2569" max="2569" width="10.5703125" style="4" customWidth="1"/>
    <col min="2570" max="2570" width="9" style="4" customWidth="1"/>
    <col min="2571" max="2571" width="12.42578125" style="4" customWidth="1"/>
    <col min="2572" max="2572" width="13.140625" style="4" customWidth="1"/>
    <col min="2573" max="2573" width="10.85546875" style="4" customWidth="1"/>
    <col min="2574" max="2574" width="12.7109375" style="4" customWidth="1"/>
    <col min="2575" max="2575" width="13.7109375" style="4" customWidth="1"/>
    <col min="2576" max="2576" width="10.5703125" style="4" customWidth="1"/>
    <col min="2577" max="2577" width="12.42578125" style="4" customWidth="1"/>
    <col min="2578" max="2578" width="11.140625" style="4" customWidth="1"/>
    <col min="2579" max="2581" width="8.85546875" style="4" customWidth="1"/>
    <col min="2582" max="2584" width="0" style="4" hidden="1" customWidth="1"/>
    <col min="2585" max="2812" width="13" style="4" customWidth="1"/>
    <col min="2813" max="2813" width="5.42578125" style="4" customWidth="1"/>
    <col min="2814" max="2814" width="22.85546875" style="4" customWidth="1"/>
    <col min="2815" max="2815" width="14.42578125" style="4" bestFit="1" customWidth="1"/>
    <col min="2816" max="2816" width="11.5703125" style="4"/>
    <col min="2817" max="2817" width="5.7109375" style="4" bestFit="1" customWidth="1"/>
    <col min="2818" max="2818" width="21.140625" style="4" bestFit="1" customWidth="1"/>
    <col min="2819" max="2819" width="13.140625" style="4" customWidth="1"/>
    <col min="2820" max="2820" width="11.28515625" style="4" customWidth="1"/>
    <col min="2821" max="2821" width="12.7109375" style="4" customWidth="1"/>
    <col min="2822" max="2822" width="11.28515625" style="4" customWidth="1"/>
    <col min="2823" max="2823" width="14.140625" style="4" customWidth="1"/>
    <col min="2824" max="2824" width="12.7109375" style="4" customWidth="1"/>
    <col min="2825" max="2825" width="10.5703125" style="4" customWidth="1"/>
    <col min="2826" max="2826" width="9" style="4" customWidth="1"/>
    <col min="2827" max="2827" width="12.42578125" style="4" customWidth="1"/>
    <col min="2828" max="2828" width="13.140625" style="4" customWidth="1"/>
    <col min="2829" max="2829" width="10.85546875" style="4" customWidth="1"/>
    <col min="2830" max="2830" width="12.7109375" style="4" customWidth="1"/>
    <col min="2831" max="2831" width="13.7109375" style="4" customWidth="1"/>
    <col min="2832" max="2832" width="10.5703125" style="4" customWidth="1"/>
    <col min="2833" max="2833" width="12.42578125" style="4" customWidth="1"/>
    <col min="2834" max="2834" width="11.140625" style="4" customWidth="1"/>
    <col min="2835" max="2837" width="8.85546875" style="4" customWidth="1"/>
    <col min="2838" max="2840" width="0" style="4" hidden="1" customWidth="1"/>
    <col min="2841" max="3068" width="13" style="4" customWidth="1"/>
    <col min="3069" max="3069" width="5.42578125" style="4" customWidth="1"/>
    <col min="3070" max="3070" width="22.85546875" style="4" customWidth="1"/>
    <col min="3071" max="3071" width="14.42578125" style="4" bestFit="1" customWidth="1"/>
    <col min="3072" max="3072" width="11.5703125" style="4"/>
    <col min="3073" max="3073" width="5.7109375" style="4" bestFit="1" customWidth="1"/>
    <col min="3074" max="3074" width="21.140625" style="4" bestFit="1" customWidth="1"/>
    <col min="3075" max="3075" width="13.140625" style="4" customWidth="1"/>
    <col min="3076" max="3076" width="11.28515625" style="4" customWidth="1"/>
    <col min="3077" max="3077" width="12.7109375" style="4" customWidth="1"/>
    <col min="3078" max="3078" width="11.28515625" style="4" customWidth="1"/>
    <col min="3079" max="3079" width="14.140625" style="4" customWidth="1"/>
    <col min="3080" max="3080" width="12.7109375" style="4" customWidth="1"/>
    <col min="3081" max="3081" width="10.5703125" style="4" customWidth="1"/>
    <col min="3082" max="3082" width="9" style="4" customWidth="1"/>
    <col min="3083" max="3083" width="12.42578125" style="4" customWidth="1"/>
    <col min="3084" max="3084" width="13.140625" style="4" customWidth="1"/>
    <col min="3085" max="3085" width="10.85546875" style="4" customWidth="1"/>
    <col min="3086" max="3086" width="12.7109375" style="4" customWidth="1"/>
    <col min="3087" max="3087" width="13.7109375" style="4" customWidth="1"/>
    <col min="3088" max="3088" width="10.5703125" style="4" customWidth="1"/>
    <col min="3089" max="3089" width="12.42578125" style="4" customWidth="1"/>
    <col min="3090" max="3090" width="11.140625" style="4" customWidth="1"/>
    <col min="3091" max="3093" width="8.85546875" style="4" customWidth="1"/>
    <col min="3094" max="3096" width="0" style="4" hidden="1" customWidth="1"/>
    <col min="3097" max="3324" width="13" style="4" customWidth="1"/>
    <col min="3325" max="3325" width="5.42578125" style="4" customWidth="1"/>
    <col min="3326" max="3326" width="22.85546875" style="4" customWidth="1"/>
    <col min="3327" max="3327" width="14.42578125" style="4" bestFit="1" customWidth="1"/>
    <col min="3328" max="3328" width="11.5703125" style="4"/>
    <col min="3329" max="3329" width="5.7109375" style="4" bestFit="1" customWidth="1"/>
    <col min="3330" max="3330" width="21.140625" style="4" bestFit="1" customWidth="1"/>
    <col min="3331" max="3331" width="13.140625" style="4" customWidth="1"/>
    <col min="3332" max="3332" width="11.28515625" style="4" customWidth="1"/>
    <col min="3333" max="3333" width="12.7109375" style="4" customWidth="1"/>
    <col min="3334" max="3334" width="11.28515625" style="4" customWidth="1"/>
    <col min="3335" max="3335" width="14.140625" style="4" customWidth="1"/>
    <col min="3336" max="3336" width="12.7109375" style="4" customWidth="1"/>
    <col min="3337" max="3337" width="10.5703125" style="4" customWidth="1"/>
    <col min="3338" max="3338" width="9" style="4" customWidth="1"/>
    <col min="3339" max="3339" width="12.42578125" style="4" customWidth="1"/>
    <col min="3340" max="3340" width="13.140625" style="4" customWidth="1"/>
    <col min="3341" max="3341" width="10.85546875" style="4" customWidth="1"/>
    <col min="3342" max="3342" width="12.7109375" style="4" customWidth="1"/>
    <col min="3343" max="3343" width="13.7109375" style="4" customWidth="1"/>
    <col min="3344" max="3344" width="10.5703125" style="4" customWidth="1"/>
    <col min="3345" max="3345" width="12.42578125" style="4" customWidth="1"/>
    <col min="3346" max="3346" width="11.140625" style="4" customWidth="1"/>
    <col min="3347" max="3349" width="8.85546875" style="4" customWidth="1"/>
    <col min="3350" max="3352" width="0" style="4" hidden="1" customWidth="1"/>
    <col min="3353" max="3580" width="13" style="4" customWidth="1"/>
    <col min="3581" max="3581" width="5.42578125" style="4" customWidth="1"/>
    <col min="3582" max="3582" width="22.85546875" style="4" customWidth="1"/>
    <col min="3583" max="3583" width="14.42578125" style="4" bestFit="1" customWidth="1"/>
    <col min="3584" max="3584" width="11.5703125" style="4"/>
    <col min="3585" max="3585" width="5.7109375" style="4" bestFit="1" customWidth="1"/>
    <col min="3586" max="3586" width="21.140625" style="4" bestFit="1" customWidth="1"/>
    <col min="3587" max="3587" width="13.140625" style="4" customWidth="1"/>
    <col min="3588" max="3588" width="11.28515625" style="4" customWidth="1"/>
    <col min="3589" max="3589" width="12.7109375" style="4" customWidth="1"/>
    <col min="3590" max="3590" width="11.28515625" style="4" customWidth="1"/>
    <col min="3591" max="3591" width="14.140625" style="4" customWidth="1"/>
    <col min="3592" max="3592" width="12.7109375" style="4" customWidth="1"/>
    <col min="3593" max="3593" width="10.5703125" style="4" customWidth="1"/>
    <col min="3594" max="3594" width="9" style="4" customWidth="1"/>
    <col min="3595" max="3595" width="12.42578125" style="4" customWidth="1"/>
    <col min="3596" max="3596" width="13.140625" style="4" customWidth="1"/>
    <col min="3597" max="3597" width="10.85546875" style="4" customWidth="1"/>
    <col min="3598" max="3598" width="12.7109375" style="4" customWidth="1"/>
    <col min="3599" max="3599" width="13.7109375" style="4" customWidth="1"/>
    <col min="3600" max="3600" width="10.5703125" style="4" customWidth="1"/>
    <col min="3601" max="3601" width="12.42578125" style="4" customWidth="1"/>
    <col min="3602" max="3602" width="11.140625" style="4" customWidth="1"/>
    <col min="3603" max="3605" width="8.85546875" style="4" customWidth="1"/>
    <col min="3606" max="3608" width="0" style="4" hidden="1" customWidth="1"/>
    <col min="3609" max="3836" width="13" style="4" customWidth="1"/>
    <col min="3837" max="3837" width="5.42578125" style="4" customWidth="1"/>
    <col min="3838" max="3838" width="22.85546875" style="4" customWidth="1"/>
    <col min="3839" max="3839" width="14.42578125" style="4" bestFit="1" customWidth="1"/>
    <col min="3840" max="3840" width="11.5703125" style="4"/>
    <col min="3841" max="3841" width="5.7109375" style="4" bestFit="1" customWidth="1"/>
    <col min="3842" max="3842" width="21.140625" style="4" bestFit="1" customWidth="1"/>
    <col min="3843" max="3843" width="13.140625" style="4" customWidth="1"/>
    <col min="3844" max="3844" width="11.28515625" style="4" customWidth="1"/>
    <col min="3845" max="3845" width="12.7109375" style="4" customWidth="1"/>
    <col min="3846" max="3846" width="11.28515625" style="4" customWidth="1"/>
    <col min="3847" max="3847" width="14.140625" style="4" customWidth="1"/>
    <col min="3848" max="3848" width="12.7109375" style="4" customWidth="1"/>
    <col min="3849" max="3849" width="10.5703125" style="4" customWidth="1"/>
    <col min="3850" max="3850" width="9" style="4" customWidth="1"/>
    <col min="3851" max="3851" width="12.42578125" style="4" customWidth="1"/>
    <col min="3852" max="3852" width="13.140625" style="4" customWidth="1"/>
    <col min="3853" max="3853" width="10.85546875" style="4" customWidth="1"/>
    <col min="3854" max="3854" width="12.7109375" style="4" customWidth="1"/>
    <col min="3855" max="3855" width="13.7109375" style="4" customWidth="1"/>
    <col min="3856" max="3856" width="10.5703125" style="4" customWidth="1"/>
    <col min="3857" max="3857" width="12.42578125" style="4" customWidth="1"/>
    <col min="3858" max="3858" width="11.140625" style="4" customWidth="1"/>
    <col min="3859" max="3861" width="8.85546875" style="4" customWidth="1"/>
    <col min="3862" max="3864" width="0" style="4" hidden="1" customWidth="1"/>
    <col min="3865" max="4092" width="13" style="4" customWidth="1"/>
    <col min="4093" max="4093" width="5.42578125" style="4" customWidth="1"/>
    <col min="4094" max="4094" width="22.85546875" style="4" customWidth="1"/>
    <col min="4095" max="4095" width="14.42578125" style="4" bestFit="1" customWidth="1"/>
    <col min="4096" max="4096" width="11.5703125" style="4"/>
    <col min="4097" max="4097" width="5.7109375" style="4" bestFit="1" customWidth="1"/>
    <col min="4098" max="4098" width="21.140625" style="4" bestFit="1" customWidth="1"/>
    <col min="4099" max="4099" width="13.140625" style="4" customWidth="1"/>
    <col min="4100" max="4100" width="11.28515625" style="4" customWidth="1"/>
    <col min="4101" max="4101" width="12.7109375" style="4" customWidth="1"/>
    <col min="4102" max="4102" width="11.28515625" style="4" customWidth="1"/>
    <col min="4103" max="4103" width="14.140625" style="4" customWidth="1"/>
    <col min="4104" max="4104" width="12.7109375" style="4" customWidth="1"/>
    <col min="4105" max="4105" width="10.5703125" style="4" customWidth="1"/>
    <col min="4106" max="4106" width="9" style="4" customWidth="1"/>
    <col min="4107" max="4107" width="12.42578125" style="4" customWidth="1"/>
    <col min="4108" max="4108" width="13.140625" style="4" customWidth="1"/>
    <col min="4109" max="4109" width="10.85546875" style="4" customWidth="1"/>
    <col min="4110" max="4110" width="12.7109375" style="4" customWidth="1"/>
    <col min="4111" max="4111" width="13.7109375" style="4" customWidth="1"/>
    <col min="4112" max="4112" width="10.5703125" style="4" customWidth="1"/>
    <col min="4113" max="4113" width="12.42578125" style="4" customWidth="1"/>
    <col min="4114" max="4114" width="11.140625" style="4" customWidth="1"/>
    <col min="4115" max="4117" width="8.85546875" style="4" customWidth="1"/>
    <col min="4118" max="4120" width="0" style="4" hidden="1" customWidth="1"/>
    <col min="4121" max="4348" width="13" style="4" customWidth="1"/>
    <col min="4349" max="4349" width="5.42578125" style="4" customWidth="1"/>
    <col min="4350" max="4350" width="22.85546875" style="4" customWidth="1"/>
    <col min="4351" max="4351" width="14.42578125" style="4" bestFit="1" customWidth="1"/>
    <col min="4352" max="4352" width="11.5703125" style="4"/>
    <col min="4353" max="4353" width="5.7109375" style="4" bestFit="1" customWidth="1"/>
    <col min="4354" max="4354" width="21.140625" style="4" bestFit="1" customWidth="1"/>
    <col min="4355" max="4355" width="13.140625" style="4" customWidth="1"/>
    <col min="4356" max="4356" width="11.28515625" style="4" customWidth="1"/>
    <col min="4357" max="4357" width="12.7109375" style="4" customWidth="1"/>
    <col min="4358" max="4358" width="11.28515625" style="4" customWidth="1"/>
    <col min="4359" max="4359" width="14.140625" style="4" customWidth="1"/>
    <col min="4360" max="4360" width="12.7109375" style="4" customWidth="1"/>
    <col min="4361" max="4361" width="10.5703125" style="4" customWidth="1"/>
    <col min="4362" max="4362" width="9" style="4" customWidth="1"/>
    <col min="4363" max="4363" width="12.42578125" style="4" customWidth="1"/>
    <col min="4364" max="4364" width="13.140625" style="4" customWidth="1"/>
    <col min="4365" max="4365" width="10.85546875" style="4" customWidth="1"/>
    <col min="4366" max="4366" width="12.7109375" style="4" customWidth="1"/>
    <col min="4367" max="4367" width="13.7109375" style="4" customWidth="1"/>
    <col min="4368" max="4368" width="10.5703125" style="4" customWidth="1"/>
    <col min="4369" max="4369" width="12.42578125" style="4" customWidth="1"/>
    <col min="4370" max="4370" width="11.140625" style="4" customWidth="1"/>
    <col min="4371" max="4373" width="8.85546875" style="4" customWidth="1"/>
    <col min="4374" max="4376" width="0" style="4" hidden="1" customWidth="1"/>
    <col min="4377" max="4604" width="13" style="4" customWidth="1"/>
    <col min="4605" max="4605" width="5.42578125" style="4" customWidth="1"/>
    <col min="4606" max="4606" width="22.85546875" style="4" customWidth="1"/>
    <col min="4607" max="4607" width="14.42578125" style="4" bestFit="1" customWidth="1"/>
    <col min="4608" max="4608" width="11.5703125" style="4"/>
    <col min="4609" max="4609" width="5.7109375" style="4" bestFit="1" customWidth="1"/>
    <col min="4610" max="4610" width="21.140625" style="4" bestFit="1" customWidth="1"/>
    <col min="4611" max="4611" width="13.140625" style="4" customWidth="1"/>
    <col min="4612" max="4612" width="11.28515625" style="4" customWidth="1"/>
    <col min="4613" max="4613" width="12.7109375" style="4" customWidth="1"/>
    <col min="4614" max="4614" width="11.28515625" style="4" customWidth="1"/>
    <col min="4615" max="4615" width="14.140625" style="4" customWidth="1"/>
    <col min="4616" max="4616" width="12.7109375" style="4" customWidth="1"/>
    <col min="4617" max="4617" width="10.5703125" style="4" customWidth="1"/>
    <col min="4618" max="4618" width="9" style="4" customWidth="1"/>
    <col min="4619" max="4619" width="12.42578125" style="4" customWidth="1"/>
    <col min="4620" max="4620" width="13.140625" style="4" customWidth="1"/>
    <col min="4621" max="4621" width="10.85546875" style="4" customWidth="1"/>
    <col min="4622" max="4622" width="12.7109375" style="4" customWidth="1"/>
    <col min="4623" max="4623" width="13.7109375" style="4" customWidth="1"/>
    <col min="4624" max="4624" width="10.5703125" style="4" customWidth="1"/>
    <col min="4625" max="4625" width="12.42578125" style="4" customWidth="1"/>
    <col min="4626" max="4626" width="11.140625" style="4" customWidth="1"/>
    <col min="4627" max="4629" width="8.85546875" style="4" customWidth="1"/>
    <col min="4630" max="4632" width="0" style="4" hidden="1" customWidth="1"/>
    <col min="4633" max="4860" width="13" style="4" customWidth="1"/>
    <col min="4861" max="4861" width="5.42578125" style="4" customWidth="1"/>
    <col min="4862" max="4862" width="22.85546875" style="4" customWidth="1"/>
    <col min="4863" max="4863" width="14.42578125" style="4" bestFit="1" customWidth="1"/>
    <col min="4864" max="4864" width="11.5703125" style="4"/>
    <col min="4865" max="4865" width="5.7109375" style="4" bestFit="1" customWidth="1"/>
    <col min="4866" max="4866" width="21.140625" style="4" bestFit="1" customWidth="1"/>
    <col min="4867" max="4867" width="13.140625" style="4" customWidth="1"/>
    <col min="4868" max="4868" width="11.28515625" style="4" customWidth="1"/>
    <col min="4869" max="4869" width="12.7109375" style="4" customWidth="1"/>
    <col min="4870" max="4870" width="11.28515625" style="4" customWidth="1"/>
    <col min="4871" max="4871" width="14.140625" style="4" customWidth="1"/>
    <col min="4872" max="4872" width="12.7109375" style="4" customWidth="1"/>
    <col min="4873" max="4873" width="10.5703125" style="4" customWidth="1"/>
    <col min="4874" max="4874" width="9" style="4" customWidth="1"/>
    <col min="4875" max="4875" width="12.42578125" style="4" customWidth="1"/>
    <col min="4876" max="4876" width="13.140625" style="4" customWidth="1"/>
    <col min="4877" max="4877" width="10.85546875" style="4" customWidth="1"/>
    <col min="4878" max="4878" width="12.7109375" style="4" customWidth="1"/>
    <col min="4879" max="4879" width="13.7109375" style="4" customWidth="1"/>
    <col min="4880" max="4880" width="10.5703125" style="4" customWidth="1"/>
    <col min="4881" max="4881" width="12.42578125" style="4" customWidth="1"/>
    <col min="4882" max="4882" width="11.140625" style="4" customWidth="1"/>
    <col min="4883" max="4885" width="8.85546875" style="4" customWidth="1"/>
    <col min="4886" max="4888" width="0" style="4" hidden="1" customWidth="1"/>
    <col min="4889" max="5116" width="13" style="4" customWidth="1"/>
    <col min="5117" max="5117" width="5.42578125" style="4" customWidth="1"/>
    <col min="5118" max="5118" width="22.85546875" style="4" customWidth="1"/>
    <col min="5119" max="5119" width="14.42578125" style="4" bestFit="1" customWidth="1"/>
    <col min="5120" max="5120" width="11.5703125" style="4"/>
    <col min="5121" max="5121" width="5.7109375" style="4" bestFit="1" customWidth="1"/>
    <col min="5122" max="5122" width="21.140625" style="4" bestFit="1" customWidth="1"/>
    <col min="5123" max="5123" width="13.140625" style="4" customWidth="1"/>
    <col min="5124" max="5124" width="11.28515625" style="4" customWidth="1"/>
    <col min="5125" max="5125" width="12.7109375" style="4" customWidth="1"/>
    <col min="5126" max="5126" width="11.28515625" style="4" customWidth="1"/>
    <col min="5127" max="5127" width="14.140625" style="4" customWidth="1"/>
    <col min="5128" max="5128" width="12.7109375" style="4" customWidth="1"/>
    <col min="5129" max="5129" width="10.5703125" style="4" customWidth="1"/>
    <col min="5130" max="5130" width="9" style="4" customWidth="1"/>
    <col min="5131" max="5131" width="12.42578125" style="4" customWidth="1"/>
    <col min="5132" max="5132" width="13.140625" style="4" customWidth="1"/>
    <col min="5133" max="5133" width="10.85546875" style="4" customWidth="1"/>
    <col min="5134" max="5134" width="12.7109375" style="4" customWidth="1"/>
    <col min="5135" max="5135" width="13.7109375" style="4" customWidth="1"/>
    <col min="5136" max="5136" width="10.5703125" style="4" customWidth="1"/>
    <col min="5137" max="5137" width="12.42578125" style="4" customWidth="1"/>
    <col min="5138" max="5138" width="11.140625" style="4" customWidth="1"/>
    <col min="5139" max="5141" width="8.85546875" style="4" customWidth="1"/>
    <col min="5142" max="5144" width="0" style="4" hidden="1" customWidth="1"/>
    <col min="5145" max="5372" width="13" style="4" customWidth="1"/>
    <col min="5373" max="5373" width="5.42578125" style="4" customWidth="1"/>
    <col min="5374" max="5374" width="22.85546875" style="4" customWidth="1"/>
    <col min="5375" max="5375" width="14.42578125" style="4" bestFit="1" customWidth="1"/>
    <col min="5376" max="5376" width="11.5703125" style="4"/>
    <col min="5377" max="5377" width="5.7109375" style="4" bestFit="1" customWidth="1"/>
    <col min="5378" max="5378" width="21.140625" style="4" bestFit="1" customWidth="1"/>
    <col min="5379" max="5379" width="13.140625" style="4" customWidth="1"/>
    <col min="5380" max="5380" width="11.28515625" style="4" customWidth="1"/>
    <col min="5381" max="5381" width="12.7109375" style="4" customWidth="1"/>
    <col min="5382" max="5382" width="11.28515625" style="4" customWidth="1"/>
    <col min="5383" max="5383" width="14.140625" style="4" customWidth="1"/>
    <col min="5384" max="5384" width="12.7109375" style="4" customWidth="1"/>
    <col min="5385" max="5385" width="10.5703125" style="4" customWidth="1"/>
    <col min="5386" max="5386" width="9" style="4" customWidth="1"/>
    <col min="5387" max="5387" width="12.42578125" style="4" customWidth="1"/>
    <col min="5388" max="5388" width="13.140625" style="4" customWidth="1"/>
    <col min="5389" max="5389" width="10.85546875" style="4" customWidth="1"/>
    <col min="5390" max="5390" width="12.7109375" style="4" customWidth="1"/>
    <col min="5391" max="5391" width="13.7109375" style="4" customWidth="1"/>
    <col min="5392" max="5392" width="10.5703125" style="4" customWidth="1"/>
    <col min="5393" max="5393" width="12.42578125" style="4" customWidth="1"/>
    <col min="5394" max="5394" width="11.140625" style="4" customWidth="1"/>
    <col min="5395" max="5397" width="8.85546875" style="4" customWidth="1"/>
    <col min="5398" max="5400" width="0" style="4" hidden="1" customWidth="1"/>
    <col min="5401" max="5628" width="13" style="4" customWidth="1"/>
    <col min="5629" max="5629" width="5.42578125" style="4" customWidth="1"/>
    <col min="5630" max="5630" width="22.85546875" style="4" customWidth="1"/>
    <col min="5631" max="5631" width="14.42578125" style="4" bestFit="1" customWidth="1"/>
    <col min="5632" max="5632" width="11.5703125" style="4"/>
    <col min="5633" max="5633" width="5.7109375" style="4" bestFit="1" customWidth="1"/>
    <col min="5634" max="5634" width="21.140625" style="4" bestFit="1" customWidth="1"/>
    <col min="5635" max="5635" width="13.140625" style="4" customWidth="1"/>
    <col min="5636" max="5636" width="11.28515625" style="4" customWidth="1"/>
    <col min="5637" max="5637" width="12.7109375" style="4" customWidth="1"/>
    <col min="5638" max="5638" width="11.28515625" style="4" customWidth="1"/>
    <col min="5639" max="5639" width="14.140625" style="4" customWidth="1"/>
    <col min="5640" max="5640" width="12.7109375" style="4" customWidth="1"/>
    <col min="5641" max="5641" width="10.5703125" style="4" customWidth="1"/>
    <col min="5642" max="5642" width="9" style="4" customWidth="1"/>
    <col min="5643" max="5643" width="12.42578125" style="4" customWidth="1"/>
    <col min="5644" max="5644" width="13.140625" style="4" customWidth="1"/>
    <col min="5645" max="5645" width="10.85546875" style="4" customWidth="1"/>
    <col min="5646" max="5646" width="12.7109375" style="4" customWidth="1"/>
    <col min="5647" max="5647" width="13.7109375" style="4" customWidth="1"/>
    <col min="5648" max="5648" width="10.5703125" style="4" customWidth="1"/>
    <col min="5649" max="5649" width="12.42578125" style="4" customWidth="1"/>
    <col min="5650" max="5650" width="11.140625" style="4" customWidth="1"/>
    <col min="5651" max="5653" width="8.85546875" style="4" customWidth="1"/>
    <col min="5654" max="5656" width="0" style="4" hidden="1" customWidth="1"/>
    <col min="5657" max="5884" width="13" style="4" customWidth="1"/>
    <col min="5885" max="5885" width="5.42578125" style="4" customWidth="1"/>
    <col min="5886" max="5886" width="22.85546875" style="4" customWidth="1"/>
    <col min="5887" max="5887" width="14.42578125" style="4" bestFit="1" customWidth="1"/>
    <col min="5888" max="5888" width="11.5703125" style="4"/>
    <col min="5889" max="5889" width="5.7109375" style="4" bestFit="1" customWidth="1"/>
    <col min="5890" max="5890" width="21.140625" style="4" bestFit="1" customWidth="1"/>
    <col min="5891" max="5891" width="13.140625" style="4" customWidth="1"/>
    <col min="5892" max="5892" width="11.28515625" style="4" customWidth="1"/>
    <col min="5893" max="5893" width="12.7109375" style="4" customWidth="1"/>
    <col min="5894" max="5894" width="11.28515625" style="4" customWidth="1"/>
    <col min="5895" max="5895" width="14.140625" style="4" customWidth="1"/>
    <col min="5896" max="5896" width="12.7109375" style="4" customWidth="1"/>
    <col min="5897" max="5897" width="10.5703125" style="4" customWidth="1"/>
    <col min="5898" max="5898" width="9" style="4" customWidth="1"/>
    <col min="5899" max="5899" width="12.42578125" style="4" customWidth="1"/>
    <col min="5900" max="5900" width="13.140625" style="4" customWidth="1"/>
    <col min="5901" max="5901" width="10.85546875" style="4" customWidth="1"/>
    <col min="5902" max="5902" width="12.7109375" style="4" customWidth="1"/>
    <col min="5903" max="5903" width="13.7109375" style="4" customWidth="1"/>
    <col min="5904" max="5904" width="10.5703125" style="4" customWidth="1"/>
    <col min="5905" max="5905" width="12.42578125" style="4" customWidth="1"/>
    <col min="5906" max="5906" width="11.140625" style="4" customWidth="1"/>
    <col min="5907" max="5909" width="8.85546875" style="4" customWidth="1"/>
    <col min="5910" max="5912" width="0" style="4" hidden="1" customWidth="1"/>
    <col min="5913" max="6140" width="13" style="4" customWidth="1"/>
    <col min="6141" max="6141" width="5.42578125" style="4" customWidth="1"/>
    <col min="6142" max="6142" width="22.85546875" style="4" customWidth="1"/>
    <col min="6143" max="6143" width="14.42578125" style="4" bestFit="1" customWidth="1"/>
    <col min="6144" max="6144" width="11.5703125" style="4"/>
    <col min="6145" max="6145" width="5.7109375" style="4" bestFit="1" customWidth="1"/>
    <col min="6146" max="6146" width="21.140625" style="4" bestFit="1" customWidth="1"/>
    <col min="6147" max="6147" width="13.140625" style="4" customWidth="1"/>
    <col min="6148" max="6148" width="11.28515625" style="4" customWidth="1"/>
    <col min="6149" max="6149" width="12.7109375" style="4" customWidth="1"/>
    <col min="6150" max="6150" width="11.28515625" style="4" customWidth="1"/>
    <col min="6151" max="6151" width="14.140625" style="4" customWidth="1"/>
    <col min="6152" max="6152" width="12.7109375" style="4" customWidth="1"/>
    <col min="6153" max="6153" width="10.5703125" style="4" customWidth="1"/>
    <col min="6154" max="6154" width="9" style="4" customWidth="1"/>
    <col min="6155" max="6155" width="12.42578125" style="4" customWidth="1"/>
    <col min="6156" max="6156" width="13.140625" style="4" customWidth="1"/>
    <col min="6157" max="6157" width="10.85546875" style="4" customWidth="1"/>
    <col min="6158" max="6158" width="12.7109375" style="4" customWidth="1"/>
    <col min="6159" max="6159" width="13.7109375" style="4" customWidth="1"/>
    <col min="6160" max="6160" width="10.5703125" style="4" customWidth="1"/>
    <col min="6161" max="6161" width="12.42578125" style="4" customWidth="1"/>
    <col min="6162" max="6162" width="11.140625" style="4" customWidth="1"/>
    <col min="6163" max="6165" width="8.85546875" style="4" customWidth="1"/>
    <col min="6166" max="6168" width="0" style="4" hidden="1" customWidth="1"/>
    <col min="6169" max="6396" width="13" style="4" customWidth="1"/>
    <col min="6397" max="6397" width="5.42578125" style="4" customWidth="1"/>
    <col min="6398" max="6398" width="22.85546875" style="4" customWidth="1"/>
    <col min="6399" max="6399" width="14.42578125" style="4" bestFit="1" customWidth="1"/>
    <col min="6400" max="6400" width="11.5703125" style="4"/>
    <col min="6401" max="6401" width="5.7109375" style="4" bestFit="1" customWidth="1"/>
    <col min="6402" max="6402" width="21.140625" style="4" bestFit="1" customWidth="1"/>
    <col min="6403" max="6403" width="13.140625" style="4" customWidth="1"/>
    <col min="6404" max="6404" width="11.28515625" style="4" customWidth="1"/>
    <col min="6405" max="6405" width="12.7109375" style="4" customWidth="1"/>
    <col min="6406" max="6406" width="11.28515625" style="4" customWidth="1"/>
    <col min="6407" max="6407" width="14.140625" style="4" customWidth="1"/>
    <col min="6408" max="6408" width="12.7109375" style="4" customWidth="1"/>
    <col min="6409" max="6409" width="10.5703125" style="4" customWidth="1"/>
    <col min="6410" max="6410" width="9" style="4" customWidth="1"/>
    <col min="6411" max="6411" width="12.42578125" style="4" customWidth="1"/>
    <col min="6412" max="6412" width="13.140625" style="4" customWidth="1"/>
    <col min="6413" max="6413" width="10.85546875" style="4" customWidth="1"/>
    <col min="6414" max="6414" width="12.7109375" style="4" customWidth="1"/>
    <col min="6415" max="6415" width="13.7109375" style="4" customWidth="1"/>
    <col min="6416" max="6416" width="10.5703125" style="4" customWidth="1"/>
    <col min="6417" max="6417" width="12.42578125" style="4" customWidth="1"/>
    <col min="6418" max="6418" width="11.140625" style="4" customWidth="1"/>
    <col min="6419" max="6421" width="8.85546875" style="4" customWidth="1"/>
    <col min="6422" max="6424" width="0" style="4" hidden="1" customWidth="1"/>
    <col min="6425" max="6652" width="13" style="4" customWidth="1"/>
    <col min="6653" max="6653" width="5.42578125" style="4" customWidth="1"/>
    <col min="6654" max="6654" width="22.85546875" style="4" customWidth="1"/>
    <col min="6655" max="6655" width="14.42578125" style="4" bestFit="1" customWidth="1"/>
    <col min="6656" max="6656" width="11.5703125" style="4"/>
    <col min="6657" max="6657" width="5.7109375" style="4" bestFit="1" customWidth="1"/>
    <col min="6658" max="6658" width="21.140625" style="4" bestFit="1" customWidth="1"/>
    <col min="6659" max="6659" width="13.140625" style="4" customWidth="1"/>
    <col min="6660" max="6660" width="11.28515625" style="4" customWidth="1"/>
    <col min="6661" max="6661" width="12.7109375" style="4" customWidth="1"/>
    <col min="6662" max="6662" width="11.28515625" style="4" customWidth="1"/>
    <col min="6663" max="6663" width="14.140625" style="4" customWidth="1"/>
    <col min="6664" max="6664" width="12.7109375" style="4" customWidth="1"/>
    <col min="6665" max="6665" width="10.5703125" style="4" customWidth="1"/>
    <col min="6666" max="6666" width="9" style="4" customWidth="1"/>
    <col min="6667" max="6667" width="12.42578125" style="4" customWidth="1"/>
    <col min="6668" max="6668" width="13.140625" style="4" customWidth="1"/>
    <col min="6669" max="6669" width="10.85546875" style="4" customWidth="1"/>
    <col min="6670" max="6670" width="12.7109375" style="4" customWidth="1"/>
    <col min="6671" max="6671" width="13.7109375" style="4" customWidth="1"/>
    <col min="6672" max="6672" width="10.5703125" style="4" customWidth="1"/>
    <col min="6673" max="6673" width="12.42578125" style="4" customWidth="1"/>
    <col min="6674" max="6674" width="11.140625" style="4" customWidth="1"/>
    <col min="6675" max="6677" width="8.85546875" style="4" customWidth="1"/>
    <col min="6678" max="6680" width="0" style="4" hidden="1" customWidth="1"/>
    <col min="6681" max="6908" width="13" style="4" customWidth="1"/>
    <col min="6909" max="6909" width="5.42578125" style="4" customWidth="1"/>
    <col min="6910" max="6910" width="22.85546875" style="4" customWidth="1"/>
    <col min="6911" max="6911" width="14.42578125" style="4" bestFit="1" customWidth="1"/>
    <col min="6912" max="6912" width="11.5703125" style="4"/>
    <col min="6913" max="6913" width="5.7109375" style="4" bestFit="1" customWidth="1"/>
    <col min="6914" max="6914" width="21.140625" style="4" bestFit="1" customWidth="1"/>
    <col min="6915" max="6915" width="13.140625" style="4" customWidth="1"/>
    <col min="6916" max="6916" width="11.28515625" style="4" customWidth="1"/>
    <col min="6917" max="6917" width="12.7109375" style="4" customWidth="1"/>
    <col min="6918" max="6918" width="11.28515625" style="4" customWidth="1"/>
    <col min="6919" max="6919" width="14.140625" style="4" customWidth="1"/>
    <col min="6920" max="6920" width="12.7109375" style="4" customWidth="1"/>
    <col min="6921" max="6921" width="10.5703125" style="4" customWidth="1"/>
    <col min="6922" max="6922" width="9" style="4" customWidth="1"/>
    <col min="6923" max="6923" width="12.42578125" style="4" customWidth="1"/>
    <col min="6924" max="6924" width="13.140625" style="4" customWidth="1"/>
    <col min="6925" max="6925" width="10.85546875" style="4" customWidth="1"/>
    <col min="6926" max="6926" width="12.7109375" style="4" customWidth="1"/>
    <col min="6927" max="6927" width="13.7109375" style="4" customWidth="1"/>
    <col min="6928" max="6928" width="10.5703125" style="4" customWidth="1"/>
    <col min="6929" max="6929" width="12.42578125" style="4" customWidth="1"/>
    <col min="6930" max="6930" width="11.140625" style="4" customWidth="1"/>
    <col min="6931" max="6933" width="8.85546875" style="4" customWidth="1"/>
    <col min="6934" max="6936" width="0" style="4" hidden="1" customWidth="1"/>
    <col min="6937" max="7164" width="13" style="4" customWidth="1"/>
    <col min="7165" max="7165" width="5.42578125" style="4" customWidth="1"/>
    <col min="7166" max="7166" width="22.85546875" style="4" customWidth="1"/>
    <col min="7167" max="7167" width="14.42578125" style="4" bestFit="1" customWidth="1"/>
    <col min="7168" max="7168" width="11.5703125" style="4"/>
    <col min="7169" max="7169" width="5.7109375" style="4" bestFit="1" customWidth="1"/>
    <col min="7170" max="7170" width="21.140625" style="4" bestFit="1" customWidth="1"/>
    <col min="7171" max="7171" width="13.140625" style="4" customWidth="1"/>
    <col min="7172" max="7172" width="11.28515625" style="4" customWidth="1"/>
    <col min="7173" max="7173" width="12.7109375" style="4" customWidth="1"/>
    <col min="7174" max="7174" width="11.28515625" style="4" customWidth="1"/>
    <col min="7175" max="7175" width="14.140625" style="4" customWidth="1"/>
    <col min="7176" max="7176" width="12.7109375" style="4" customWidth="1"/>
    <col min="7177" max="7177" width="10.5703125" style="4" customWidth="1"/>
    <col min="7178" max="7178" width="9" style="4" customWidth="1"/>
    <col min="7179" max="7179" width="12.42578125" style="4" customWidth="1"/>
    <col min="7180" max="7180" width="13.140625" style="4" customWidth="1"/>
    <col min="7181" max="7181" width="10.85546875" style="4" customWidth="1"/>
    <col min="7182" max="7182" width="12.7109375" style="4" customWidth="1"/>
    <col min="7183" max="7183" width="13.7109375" style="4" customWidth="1"/>
    <col min="7184" max="7184" width="10.5703125" style="4" customWidth="1"/>
    <col min="7185" max="7185" width="12.42578125" style="4" customWidth="1"/>
    <col min="7186" max="7186" width="11.140625" style="4" customWidth="1"/>
    <col min="7187" max="7189" width="8.85546875" style="4" customWidth="1"/>
    <col min="7190" max="7192" width="0" style="4" hidden="1" customWidth="1"/>
    <col min="7193" max="7420" width="13" style="4" customWidth="1"/>
    <col min="7421" max="7421" width="5.42578125" style="4" customWidth="1"/>
    <col min="7422" max="7422" width="22.85546875" style="4" customWidth="1"/>
    <col min="7423" max="7423" width="14.42578125" style="4" bestFit="1" customWidth="1"/>
    <col min="7424" max="7424" width="11.5703125" style="4"/>
    <col min="7425" max="7425" width="5.7109375" style="4" bestFit="1" customWidth="1"/>
    <col min="7426" max="7426" width="21.140625" style="4" bestFit="1" customWidth="1"/>
    <col min="7427" max="7427" width="13.140625" style="4" customWidth="1"/>
    <col min="7428" max="7428" width="11.28515625" style="4" customWidth="1"/>
    <col min="7429" max="7429" width="12.7109375" style="4" customWidth="1"/>
    <col min="7430" max="7430" width="11.28515625" style="4" customWidth="1"/>
    <col min="7431" max="7431" width="14.140625" style="4" customWidth="1"/>
    <col min="7432" max="7432" width="12.7109375" style="4" customWidth="1"/>
    <col min="7433" max="7433" width="10.5703125" style="4" customWidth="1"/>
    <col min="7434" max="7434" width="9" style="4" customWidth="1"/>
    <col min="7435" max="7435" width="12.42578125" style="4" customWidth="1"/>
    <col min="7436" max="7436" width="13.140625" style="4" customWidth="1"/>
    <col min="7437" max="7437" width="10.85546875" style="4" customWidth="1"/>
    <col min="7438" max="7438" width="12.7109375" style="4" customWidth="1"/>
    <col min="7439" max="7439" width="13.7109375" style="4" customWidth="1"/>
    <col min="7440" max="7440" width="10.5703125" style="4" customWidth="1"/>
    <col min="7441" max="7441" width="12.42578125" style="4" customWidth="1"/>
    <col min="7442" max="7442" width="11.140625" style="4" customWidth="1"/>
    <col min="7443" max="7445" width="8.85546875" style="4" customWidth="1"/>
    <col min="7446" max="7448" width="0" style="4" hidden="1" customWidth="1"/>
    <col min="7449" max="7676" width="13" style="4" customWidth="1"/>
    <col min="7677" max="7677" width="5.42578125" style="4" customWidth="1"/>
    <col min="7678" max="7678" width="22.85546875" style="4" customWidth="1"/>
    <col min="7679" max="7679" width="14.42578125" style="4" bestFit="1" customWidth="1"/>
    <col min="7680" max="7680" width="11.5703125" style="4"/>
    <col min="7681" max="7681" width="5.7109375" style="4" bestFit="1" customWidth="1"/>
    <col min="7682" max="7682" width="21.140625" style="4" bestFit="1" customWidth="1"/>
    <col min="7683" max="7683" width="13.140625" style="4" customWidth="1"/>
    <col min="7684" max="7684" width="11.28515625" style="4" customWidth="1"/>
    <col min="7685" max="7685" width="12.7109375" style="4" customWidth="1"/>
    <col min="7686" max="7686" width="11.28515625" style="4" customWidth="1"/>
    <col min="7687" max="7687" width="14.140625" style="4" customWidth="1"/>
    <col min="7688" max="7688" width="12.7109375" style="4" customWidth="1"/>
    <col min="7689" max="7689" width="10.5703125" style="4" customWidth="1"/>
    <col min="7690" max="7690" width="9" style="4" customWidth="1"/>
    <col min="7691" max="7691" width="12.42578125" style="4" customWidth="1"/>
    <col min="7692" max="7692" width="13.140625" style="4" customWidth="1"/>
    <col min="7693" max="7693" width="10.85546875" style="4" customWidth="1"/>
    <col min="7694" max="7694" width="12.7109375" style="4" customWidth="1"/>
    <col min="7695" max="7695" width="13.7109375" style="4" customWidth="1"/>
    <col min="7696" max="7696" width="10.5703125" style="4" customWidth="1"/>
    <col min="7697" max="7697" width="12.42578125" style="4" customWidth="1"/>
    <col min="7698" max="7698" width="11.140625" style="4" customWidth="1"/>
    <col min="7699" max="7701" width="8.85546875" style="4" customWidth="1"/>
    <col min="7702" max="7704" width="0" style="4" hidden="1" customWidth="1"/>
    <col min="7705" max="7932" width="13" style="4" customWidth="1"/>
    <col min="7933" max="7933" width="5.42578125" style="4" customWidth="1"/>
    <col min="7934" max="7934" width="22.85546875" style="4" customWidth="1"/>
    <col min="7935" max="7935" width="14.42578125" style="4" bestFit="1" customWidth="1"/>
    <col min="7936" max="7936" width="11.5703125" style="4"/>
    <col min="7937" max="7937" width="5.7109375" style="4" bestFit="1" customWidth="1"/>
    <col min="7938" max="7938" width="21.140625" style="4" bestFit="1" customWidth="1"/>
    <col min="7939" max="7939" width="13.140625" style="4" customWidth="1"/>
    <col min="7940" max="7940" width="11.28515625" style="4" customWidth="1"/>
    <col min="7941" max="7941" width="12.7109375" style="4" customWidth="1"/>
    <col min="7942" max="7942" width="11.28515625" style="4" customWidth="1"/>
    <col min="7943" max="7943" width="14.140625" style="4" customWidth="1"/>
    <col min="7944" max="7944" width="12.7109375" style="4" customWidth="1"/>
    <col min="7945" max="7945" width="10.5703125" style="4" customWidth="1"/>
    <col min="7946" max="7946" width="9" style="4" customWidth="1"/>
    <col min="7947" max="7947" width="12.42578125" style="4" customWidth="1"/>
    <col min="7948" max="7948" width="13.140625" style="4" customWidth="1"/>
    <col min="7949" max="7949" width="10.85546875" style="4" customWidth="1"/>
    <col min="7950" max="7950" width="12.7109375" style="4" customWidth="1"/>
    <col min="7951" max="7951" width="13.7109375" style="4" customWidth="1"/>
    <col min="7952" max="7952" width="10.5703125" style="4" customWidth="1"/>
    <col min="7953" max="7953" width="12.42578125" style="4" customWidth="1"/>
    <col min="7954" max="7954" width="11.140625" style="4" customWidth="1"/>
    <col min="7955" max="7957" width="8.85546875" style="4" customWidth="1"/>
    <col min="7958" max="7960" width="0" style="4" hidden="1" customWidth="1"/>
    <col min="7961" max="8188" width="13" style="4" customWidth="1"/>
    <col min="8189" max="8189" width="5.42578125" style="4" customWidth="1"/>
    <col min="8190" max="8190" width="22.85546875" style="4" customWidth="1"/>
    <col min="8191" max="8191" width="14.42578125" style="4" bestFit="1" customWidth="1"/>
    <col min="8192" max="8192" width="11.5703125" style="4"/>
    <col min="8193" max="8193" width="5.7109375" style="4" bestFit="1" customWidth="1"/>
    <col min="8194" max="8194" width="21.140625" style="4" bestFit="1" customWidth="1"/>
    <col min="8195" max="8195" width="13.140625" style="4" customWidth="1"/>
    <col min="8196" max="8196" width="11.28515625" style="4" customWidth="1"/>
    <col min="8197" max="8197" width="12.7109375" style="4" customWidth="1"/>
    <col min="8198" max="8198" width="11.28515625" style="4" customWidth="1"/>
    <col min="8199" max="8199" width="14.140625" style="4" customWidth="1"/>
    <col min="8200" max="8200" width="12.7109375" style="4" customWidth="1"/>
    <col min="8201" max="8201" width="10.5703125" style="4" customWidth="1"/>
    <col min="8202" max="8202" width="9" style="4" customWidth="1"/>
    <col min="8203" max="8203" width="12.42578125" style="4" customWidth="1"/>
    <col min="8204" max="8204" width="13.140625" style="4" customWidth="1"/>
    <col min="8205" max="8205" width="10.85546875" style="4" customWidth="1"/>
    <col min="8206" max="8206" width="12.7109375" style="4" customWidth="1"/>
    <col min="8207" max="8207" width="13.7109375" style="4" customWidth="1"/>
    <col min="8208" max="8208" width="10.5703125" style="4" customWidth="1"/>
    <col min="8209" max="8209" width="12.42578125" style="4" customWidth="1"/>
    <col min="8210" max="8210" width="11.140625" style="4" customWidth="1"/>
    <col min="8211" max="8213" width="8.85546875" style="4" customWidth="1"/>
    <col min="8214" max="8216" width="0" style="4" hidden="1" customWidth="1"/>
    <col min="8217" max="8444" width="13" style="4" customWidth="1"/>
    <col min="8445" max="8445" width="5.42578125" style="4" customWidth="1"/>
    <col min="8446" max="8446" width="22.85546875" style="4" customWidth="1"/>
    <col min="8447" max="8447" width="14.42578125" style="4" bestFit="1" customWidth="1"/>
    <col min="8448" max="8448" width="11.5703125" style="4"/>
    <col min="8449" max="8449" width="5.7109375" style="4" bestFit="1" customWidth="1"/>
    <col min="8450" max="8450" width="21.140625" style="4" bestFit="1" customWidth="1"/>
    <col min="8451" max="8451" width="13.140625" style="4" customWidth="1"/>
    <col min="8452" max="8452" width="11.28515625" style="4" customWidth="1"/>
    <col min="8453" max="8453" width="12.7109375" style="4" customWidth="1"/>
    <col min="8454" max="8454" width="11.28515625" style="4" customWidth="1"/>
    <col min="8455" max="8455" width="14.140625" style="4" customWidth="1"/>
    <col min="8456" max="8456" width="12.7109375" style="4" customWidth="1"/>
    <col min="8457" max="8457" width="10.5703125" style="4" customWidth="1"/>
    <col min="8458" max="8458" width="9" style="4" customWidth="1"/>
    <col min="8459" max="8459" width="12.42578125" style="4" customWidth="1"/>
    <col min="8460" max="8460" width="13.140625" style="4" customWidth="1"/>
    <col min="8461" max="8461" width="10.85546875" style="4" customWidth="1"/>
    <col min="8462" max="8462" width="12.7109375" style="4" customWidth="1"/>
    <col min="8463" max="8463" width="13.7109375" style="4" customWidth="1"/>
    <col min="8464" max="8464" width="10.5703125" style="4" customWidth="1"/>
    <col min="8465" max="8465" width="12.42578125" style="4" customWidth="1"/>
    <col min="8466" max="8466" width="11.140625" style="4" customWidth="1"/>
    <col min="8467" max="8469" width="8.85546875" style="4" customWidth="1"/>
    <col min="8470" max="8472" width="0" style="4" hidden="1" customWidth="1"/>
    <col min="8473" max="8700" width="13" style="4" customWidth="1"/>
    <col min="8701" max="8701" width="5.42578125" style="4" customWidth="1"/>
    <col min="8702" max="8702" width="22.85546875" style="4" customWidth="1"/>
    <col min="8703" max="8703" width="14.42578125" style="4" bestFit="1" customWidth="1"/>
    <col min="8704" max="8704" width="11.5703125" style="4"/>
    <col min="8705" max="8705" width="5.7109375" style="4" bestFit="1" customWidth="1"/>
    <col min="8706" max="8706" width="21.140625" style="4" bestFit="1" customWidth="1"/>
    <col min="8707" max="8707" width="13.140625" style="4" customWidth="1"/>
    <col min="8708" max="8708" width="11.28515625" style="4" customWidth="1"/>
    <col min="8709" max="8709" width="12.7109375" style="4" customWidth="1"/>
    <col min="8710" max="8710" width="11.28515625" style="4" customWidth="1"/>
    <col min="8711" max="8711" width="14.140625" style="4" customWidth="1"/>
    <col min="8712" max="8712" width="12.7109375" style="4" customWidth="1"/>
    <col min="8713" max="8713" width="10.5703125" style="4" customWidth="1"/>
    <col min="8714" max="8714" width="9" style="4" customWidth="1"/>
    <col min="8715" max="8715" width="12.42578125" style="4" customWidth="1"/>
    <col min="8716" max="8716" width="13.140625" style="4" customWidth="1"/>
    <col min="8717" max="8717" width="10.85546875" style="4" customWidth="1"/>
    <col min="8718" max="8718" width="12.7109375" style="4" customWidth="1"/>
    <col min="8719" max="8719" width="13.7109375" style="4" customWidth="1"/>
    <col min="8720" max="8720" width="10.5703125" style="4" customWidth="1"/>
    <col min="8721" max="8721" width="12.42578125" style="4" customWidth="1"/>
    <col min="8722" max="8722" width="11.140625" style="4" customWidth="1"/>
    <col min="8723" max="8725" width="8.85546875" style="4" customWidth="1"/>
    <col min="8726" max="8728" width="0" style="4" hidden="1" customWidth="1"/>
    <col min="8729" max="8956" width="13" style="4" customWidth="1"/>
    <col min="8957" max="8957" width="5.42578125" style="4" customWidth="1"/>
    <col min="8958" max="8958" width="22.85546875" style="4" customWidth="1"/>
    <col min="8959" max="8959" width="14.42578125" style="4" bestFit="1" customWidth="1"/>
    <col min="8960" max="8960" width="11.5703125" style="4"/>
    <col min="8961" max="8961" width="5.7109375" style="4" bestFit="1" customWidth="1"/>
    <col min="8962" max="8962" width="21.140625" style="4" bestFit="1" customWidth="1"/>
    <col min="8963" max="8963" width="13.140625" style="4" customWidth="1"/>
    <col min="8964" max="8964" width="11.28515625" style="4" customWidth="1"/>
    <col min="8965" max="8965" width="12.7109375" style="4" customWidth="1"/>
    <col min="8966" max="8966" width="11.28515625" style="4" customWidth="1"/>
    <col min="8967" max="8967" width="14.140625" style="4" customWidth="1"/>
    <col min="8968" max="8968" width="12.7109375" style="4" customWidth="1"/>
    <col min="8969" max="8969" width="10.5703125" style="4" customWidth="1"/>
    <col min="8970" max="8970" width="9" style="4" customWidth="1"/>
    <col min="8971" max="8971" width="12.42578125" style="4" customWidth="1"/>
    <col min="8972" max="8972" width="13.140625" style="4" customWidth="1"/>
    <col min="8973" max="8973" width="10.85546875" style="4" customWidth="1"/>
    <col min="8974" max="8974" width="12.7109375" style="4" customWidth="1"/>
    <col min="8975" max="8975" width="13.7109375" style="4" customWidth="1"/>
    <col min="8976" max="8976" width="10.5703125" style="4" customWidth="1"/>
    <col min="8977" max="8977" width="12.42578125" style="4" customWidth="1"/>
    <col min="8978" max="8978" width="11.140625" style="4" customWidth="1"/>
    <col min="8979" max="8981" width="8.85546875" style="4" customWidth="1"/>
    <col min="8982" max="8984" width="0" style="4" hidden="1" customWidth="1"/>
    <col min="8985" max="9212" width="13" style="4" customWidth="1"/>
    <col min="9213" max="9213" width="5.42578125" style="4" customWidth="1"/>
    <col min="9214" max="9214" width="22.85546875" style="4" customWidth="1"/>
    <col min="9215" max="9215" width="14.42578125" style="4" bestFit="1" customWidth="1"/>
    <col min="9216" max="9216" width="11.5703125" style="4"/>
    <col min="9217" max="9217" width="5.7109375" style="4" bestFit="1" customWidth="1"/>
    <col min="9218" max="9218" width="21.140625" style="4" bestFit="1" customWidth="1"/>
    <col min="9219" max="9219" width="13.140625" style="4" customWidth="1"/>
    <col min="9220" max="9220" width="11.28515625" style="4" customWidth="1"/>
    <col min="9221" max="9221" width="12.7109375" style="4" customWidth="1"/>
    <col min="9222" max="9222" width="11.28515625" style="4" customWidth="1"/>
    <col min="9223" max="9223" width="14.140625" style="4" customWidth="1"/>
    <col min="9224" max="9224" width="12.7109375" style="4" customWidth="1"/>
    <col min="9225" max="9225" width="10.5703125" style="4" customWidth="1"/>
    <col min="9226" max="9226" width="9" style="4" customWidth="1"/>
    <col min="9227" max="9227" width="12.42578125" style="4" customWidth="1"/>
    <col min="9228" max="9228" width="13.140625" style="4" customWidth="1"/>
    <col min="9229" max="9229" width="10.85546875" style="4" customWidth="1"/>
    <col min="9230" max="9230" width="12.7109375" style="4" customWidth="1"/>
    <col min="9231" max="9231" width="13.7109375" style="4" customWidth="1"/>
    <col min="9232" max="9232" width="10.5703125" style="4" customWidth="1"/>
    <col min="9233" max="9233" width="12.42578125" style="4" customWidth="1"/>
    <col min="9234" max="9234" width="11.140625" style="4" customWidth="1"/>
    <col min="9235" max="9237" width="8.85546875" style="4" customWidth="1"/>
    <col min="9238" max="9240" width="0" style="4" hidden="1" customWidth="1"/>
    <col min="9241" max="9468" width="13" style="4" customWidth="1"/>
    <col min="9469" max="9469" width="5.42578125" style="4" customWidth="1"/>
    <col min="9470" max="9470" width="22.85546875" style="4" customWidth="1"/>
    <col min="9471" max="9471" width="14.42578125" style="4" bestFit="1" customWidth="1"/>
    <col min="9472" max="9472" width="11.5703125" style="4"/>
    <col min="9473" max="9473" width="5.7109375" style="4" bestFit="1" customWidth="1"/>
    <col min="9474" max="9474" width="21.140625" style="4" bestFit="1" customWidth="1"/>
    <col min="9475" max="9475" width="13.140625" style="4" customWidth="1"/>
    <col min="9476" max="9476" width="11.28515625" style="4" customWidth="1"/>
    <col min="9477" max="9477" width="12.7109375" style="4" customWidth="1"/>
    <col min="9478" max="9478" width="11.28515625" style="4" customWidth="1"/>
    <col min="9479" max="9479" width="14.140625" style="4" customWidth="1"/>
    <col min="9480" max="9480" width="12.7109375" style="4" customWidth="1"/>
    <col min="9481" max="9481" width="10.5703125" style="4" customWidth="1"/>
    <col min="9482" max="9482" width="9" style="4" customWidth="1"/>
    <col min="9483" max="9483" width="12.42578125" style="4" customWidth="1"/>
    <col min="9484" max="9484" width="13.140625" style="4" customWidth="1"/>
    <col min="9485" max="9485" width="10.85546875" style="4" customWidth="1"/>
    <col min="9486" max="9486" width="12.7109375" style="4" customWidth="1"/>
    <col min="9487" max="9487" width="13.7109375" style="4" customWidth="1"/>
    <col min="9488" max="9488" width="10.5703125" style="4" customWidth="1"/>
    <col min="9489" max="9489" width="12.42578125" style="4" customWidth="1"/>
    <col min="9490" max="9490" width="11.140625" style="4" customWidth="1"/>
    <col min="9491" max="9493" width="8.85546875" style="4" customWidth="1"/>
    <col min="9494" max="9496" width="0" style="4" hidden="1" customWidth="1"/>
    <col min="9497" max="9724" width="13" style="4" customWidth="1"/>
    <col min="9725" max="9725" width="5.42578125" style="4" customWidth="1"/>
    <col min="9726" max="9726" width="22.85546875" style="4" customWidth="1"/>
    <col min="9727" max="9727" width="14.42578125" style="4" bestFit="1" customWidth="1"/>
    <col min="9728" max="9728" width="11.5703125" style="4"/>
    <col min="9729" max="9729" width="5.7109375" style="4" bestFit="1" customWidth="1"/>
    <col min="9730" max="9730" width="21.140625" style="4" bestFit="1" customWidth="1"/>
    <col min="9731" max="9731" width="13.140625" style="4" customWidth="1"/>
    <col min="9732" max="9732" width="11.28515625" style="4" customWidth="1"/>
    <col min="9733" max="9733" width="12.7109375" style="4" customWidth="1"/>
    <col min="9734" max="9734" width="11.28515625" style="4" customWidth="1"/>
    <col min="9735" max="9735" width="14.140625" style="4" customWidth="1"/>
    <col min="9736" max="9736" width="12.7109375" style="4" customWidth="1"/>
    <col min="9737" max="9737" width="10.5703125" style="4" customWidth="1"/>
    <col min="9738" max="9738" width="9" style="4" customWidth="1"/>
    <col min="9739" max="9739" width="12.42578125" style="4" customWidth="1"/>
    <col min="9740" max="9740" width="13.140625" style="4" customWidth="1"/>
    <col min="9741" max="9741" width="10.85546875" style="4" customWidth="1"/>
    <col min="9742" max="9742" width="12.7109375" style="4" customWidth="1"/>
    <col min="9743" max="9743" width="13.7109375" style="4" customWidth="1"/>
    <col min="9744" max="9744" width="10.5703125" style="4" customWidth="1"/>
    <col min="9745" max="9745" width="12.42578125" style="4" customWidth="1"/>
    <col min="9746" max="9746" width="11.140625" style="4" customWidth="1"/>
    <col min="9747" max="9749" width="8.85546875" style="4" customWidth="1"/>
    <col min="9750" max="9752" width="0" style="4" hidden="1" customWidth="1"/>
    <col min="9753" max="9980" width="13" style="4" customWidth="1"/>
    <col min="9981" max="9981" width="5.42578125" style="4" customWidth="1"/>
    <col min="9982" max="9982" width="22.85546875" style="4" customWidth="1"/>
    <col min="9983" max="9983" width="14.42578125" style="4" bestFit="1" customWidth="1"/>
    <col min="9984" max="9984" width="11.5703125" style="4"/>
    <col min="9985" max="9985" width="5.7109375" style="4" bestFit="1" customWidth="1"/>
    <col min="9986" max="9986" width="21.140625" style="4" bestFit="1" customWidth="1"/>
    <col min="9987" max="9987" width="13.140625" style="4" customWidth="1"/>
    <col min="9988" max="9988" width="11.28515625" style="4" customWidth="1"/>
    <col min="9989" max="9989" width="12.7109375" style="4" customWidth="1"/>
    <col min="9990" max="9990" width="11.28515625" style="4" customWidth="1"/>
    <col min="9991" max="9991" width="14.140625" style="4" customWidth="1"/>
    <col min="9992" max="9992" width="12.7109375" style="4" customWidth="1"/>
    <col min="9993" max="9993" width="10.5703125" style="4" customWidth="1"/>
    <col min="9994" max="9994" width="9" style="4" customWidth="1"/>
    <col min="9995" max="9995" width="12.42578125" style="4" customWidth="1"/>
    <col min="9996" max="9996" width="13.140625" style="4" customWidth="1"/>
    <col min="9997" max="9997" width="10.85546875" style="4" customWidth="1"/>
    <col min="9998" max="9998" width="12.7109375" style="4" customWidth="1"/>
    <col min="9999" max="9999" width="13.7109375" style="4" customWidth="1"/>
    <col min="10000" max="10000" width="10.5703125" style="4" customWidth="1"/>
    <col min="10001" max="10001" width="12.42578125" style="4" customWidth="1"/>
    <col min="10002" max="10002" width="11.140625" style="4" customWidth="1"/>
    <col min="10003" max="10005" width="8.85546875" style="4" customWidth="1"/>
    <col min="10006" max="10008" width="0" style="4" hidden="1" customWidth="1"/>
    <col min="10009" max="10236" width="13" style="4" customWidth="1"/>
    <col min="10237" max="10237" width="5.42578125" style="4" customWidth="1"/>
    <col min="10238" max="10238" width="22.85546875" style="4" customWidth="1"/>
    <col min="10239" max="10239" width="14.42578125" style="4" bestFit="1" customWidth="1"/>
    <col min="10240" max="10240" width="11.5703125" style="4"/>
    <col min="10241" max="10241" width="5.7109375" style="4" bestFit="1" customWidth="1"/>
    <col min="10242" max="10242" width="21.140625" style="4" bestFit="1" customWidth="1"/>
    <col min="10243" max="10243" width="13.140625" style="4" customWidth="1"/>
    <col min="10244" max="10244" width="11.28515625" style="4" customWidth="1"/>
    <col min="10245" max="10245" width="12.7109375" style="4" customWidth="1"/>
    <col min="10246" max="10246" width="11.28515625" style="4" customWidth="1"/>
    <col min="10247" max="10247" width="14.140625" style="4" customWidth="1"/>
    <col min="10248" max="10248" width="12.7109375" style="4" customWidth="1"/>
    <col min="10249" max="10249" width="10.5703125" style="4" customWidth="1"/>
    <col min="10250" max="10250" width="9" style="4" customWidth="1"/>
    <col min="10251" max="10251" width="12.42578125" style="4" customWidth="1"/>
    <col min="10252" max="10252" width="13.140625" style="4" customWidth="1"/>
    <col min="10253" max="10253" width="10.85546875" style="4" customWidth="1"/>
    <col min="10254" max="10254" width="12.7109375" style="4" customWidth="1"/>
    <col min="10255" max="10255" width="13.7109375" style="4" customWidth="1"/>
    <col min="10256" max="10256" width="10.5703125" style="4" customWidth="1"/>
    <col min="10257" max="10257" width="12.42578125" style="4" customWidth="1"/>
    <col min="10258" max="10258" width="11.140625" style="4" customWidth="1"/>
    <col min="10259" max="10261" width="8.85546875" style="4" customWidth="1"/>
    <col min="10262" max="10264" width="0" style="4" hidden="1" customWidth="1"/>
    <col min="10265" max="10492" width="13" style="4" customWidth="1"/>
    <col min="10493" max="10493" width="5.42578125" style="4" customWidth="1"/>
    <col min="10494" max="10494" width="22.85546875" style="4" customWidth="1"/>
    <col min="10495" max="10495" width="14.42578125" style="4" bestFit="1" customWidth="1"/>
    <col min="10496" max="10496" width="11.5703125" style="4"/>
    <col min="10497" max="10497" width="5.7109375" style="4" bestFit="1" customWidth="1"/>
    <col min="10498" max="10498" width="21.140625" style="4" bestFit="1" customWidth="1"/>
    <col min="10499" max="10499" width="13.140625" style="4" customWidth="1"/>
    <col min="10500" max="10500" width="11.28515625" style="4" customWidth="1"/>
    <col min="10501" max="10501" width="12.7109375" style="4" customWidth="1"/>
    <col min="10502" max="10502" width="11.28515625" style="4" customWidth="1"/>
    <col min="10503" max="10503" width="14.140625" style="4" customWidth="1"/>
    <col min="10504" max="10504" width="12.7109375" style="4" customWidth="1"/>
    <col min="10505" max="10505" width="10.5703125" style="4" customWidth="1"/>
    <col min="10506" max="10506" width="9" style="4" customWidth="1"/>
    <col min="10507" max="10507" width="12.42578125" style="4" customWidth="1"/>
    <col min="10508" max="10508" width="13.140625" style="4" customWidth="1"/>
    <col min="10509" max="10509" width="10.85546875" style="4" customWidth="1"/>
    <col min="10510" max="10510" width="12.7109375" style="4" customWidth="1"/>
    <col min="10511" max="10511" width="13.7109375" style="4" customWidth="1"/>
    <col min="10512" max="10512" width="10.5703125" style="4" customWidth="1"/>
    <col min="10513" max="10513" width="12.42578125" style="4" customWidth="1"/>
    <col min="10514" max="10514" width="11.140625" style="4" customWidth="1"/>
    <col min="10515" max="10517" width="8.85546875" style="4" customWidth="1"/>
    <col min="10518" max="10520" width="0" style="4" hidden="1" customWidth="1"/>
    <col min="10521" max="10748" width="13" style="4" customWidth="1"/>
    <col min="10749" max="10749" width="5.42578125" style="4" customWidth="1"/>
    <col min="10750" max="10750" width="22.85546875" style="4" customWidth="1"/>
    <col min="10751" max="10751" width="14.42578125" style="4" bestFit="1" customWidth="1"/>
    <col min="10752" max="10752" width="11.5703125" style="4"/>
    <col min="10753" max="10753" width="5.7109375" style="4" bestFit="1" customWidth="1"/>
    <col min="10754" max="10754" width="21.140625" style="4" bestFit="1" customWidth="1"/>
    <col min="10755" max="10755" width="13.140625" style="4" customWidth="1"/>
    <col min="10756" max="10756" width="11.28515625" style="4" customWidth="1"/>
    <col min="10757" max="10757" width="12.7109375" style="4" customWidth="1"/>
    <col min="10758" max="10758" width="11.28515625" style="4" customWidth="1"/>
    <col min="10759" max="10759" width="14.140625" style="4" customWidth="1"/>
    <col min="10760" max="10760" width="12.7109375" style="4" customWidth="1"/>
    <col min="10761" max="10761" width="10.5703125" style="4" customWidth="1"/>
    <col min="10762" max="10762" width="9" style="4" customWidth="1"/>
    <col min="10763" max="10763" width="12.42578125" style="4" customWidth="1"/>
    <col min="10764" max="10764" width="13.140625" style="4" customWidth="1"/>
    <col min="10765" max="10765" width="10.85546875" style="4" customWidth="1"/>
    <col min="10766" max="10766" width="12.7109375" style="4" customWidth="1"/>
    <col min="10767" max="10767" width="13.7109375" style="4" customWidth="1"/>
    <col min="10768" max="10768" width="10.5703125" style="4" customWidth="1"/>
    <col min="10769" max="10769" width="12.42578125" style="4" customWidth="1"/>
    <col min="10770" max="10770" width="11.140625" style="4" customWidth="1"/>
    <col min="10771" max="10773" width="8.85546875" style="4" customWidth="1"/>
    <col min="10774" max="10776" width="0" style="4" hidden="1" customWidth="1"/>
    <col min="10777" max="11004" width="13" style="4" customWidth="1"/>
    <col min="11005" max="11005" width="5.42578125" style="4" customWidth="1"/>
    <col min="11006" max="11006" width="22.85546875" style="4" customWidth="1"/>
    <col min="11007" max="11007" width="14.42578125" style="4" bestFit="1" customWidth="1"/>
    <col min="11008" max="11008" width="11.5703125" style="4"/>
    <col min="11009" max="11009" width="5.7109375" style="4" bestFit="1" customWidth="1"/>
    <col min="11010" max="11010" width="21.140625" style="4" bestFit="1" customWidth="1"/>
    <col min="11011" max="11011" width="13.140625" style="4" customWidth="1"/>
    <col min="11012" max="11012" width="11.28515625" style="4" customWidth="1"/>
    <col min="11013" max="11013" width="12.7109375" style="4" customWidth="1"/>
    <col min="11014" max="11014" width="11.28515625" style="4" customWidth="1"/>
    <col min="11015" max="11015" width="14.140625" style="4" customWidth="1"/>
    <col min="11016" max="11016" width="12.7109375" style="4" customWidth="1"/>
    <col min="11017" max="11017" width="10.5703125" style="4" customWidth="1"/>
    <col min="11018" max="11018" width="9" style="4" customWidth="1"/>
    <col min="11019" max="11019" width="12.42578125" style="4" customWidth="1"/>
    <col min="11020" max="11020" width="13.140625" style="4" customWidth="1"/>
    <col min="11021" max="11021" width="10.85546875" style="4" customWidth="1"/>
    <col min="11022" max="11022" width="12.7109375" style="4" customWidth="1"/>
    <col min="11023" max="11023" width="13.7109375" style="4" customWidth="1"/>
    <col min="11024" max="11024" width="10.5703125" style="4" customWidth="1"/>
    <col min="11025" max="11025" width="12.42578125" style="4" customWidth="1"/>
    <col min="11026" max="11026" width="11.140625" style="4" customWidth="1"/>
    <col min="11027" max="11029" width="8.85546875" style="4" customWidth="1"/>
    <col min="11030" max="11032" width="0" style="4" hidden="1" customWidth="1"/>
    <col min="11033" max="11260" width="13" style="4" customWidth="1"/>
    <col min="11261" max="11261" width="5.42578125" style="4" customWidth="1"/>
    <col min="11262" max="11262" width="22.85546875" style="4" customWidth="1"/>
    <col min="11263" max="11263" width="14.42578125" style="4" bestFit="1" customWidth="1"/>
    <col min="11264" max="11264" width="11.5703125" style="4"/>
    <col min="11265" max="11265" width="5.7109375" style="4" bestFit="1" customWidth="1"/>
    <col min="11266" max="11266" width="21.140625" style="4" bestFit="1" customWidth="1"/>
    <col min="11267" max="11267" width="13.140625" style="4" customWidth="1"/>
    <col min="11268" max="11268" width="11.28515625" style="4" customWidth="1"/>
    <col min="11269" max="11269" width="12.7109375" style="4" customWidth="1"/>
    <col min="11270" max="11270" width="11.28515625" style="4" customWidth="1"/>
    <col min="11271" max="11271" width="14.140625" style="4" customWidth="1"/>
    <col min="11272" max="11272" width="12.7109375" style="4" customWidth="1"/>
    <col min="11273" max="11273" width="10.5703125" style="4" customWidth="1"/>
    <col min="11274" max="11274" width="9" style="4" customWidth="1"/>
    <col min="11275" max="11275" width="12.42578125" style="4" customWidth="1"/>
    <col min="11276" max="11276" width="13.140625" style="4" customWidth="1"/>
    <col min="11277" max="11277" width="10.85546875" style="4" customWidth="1"/>
    <col min="11278" max="11278" width="12.7109375" style="4" customWidth="1"/>
    <col min="11279" max="11279" width="13.7109375" style="4" customWidth="1"/>
    <col min="11280" max="11280" width="10.5703125" style="4" customWidth="1"/>
    <col min="11281" max="11281" width="12.42578125" style="4" customWidth="1"/>
    <col min="11282" max="11282" width="11.140625" style="4" customWidth="1"/>
    <col min="11283" max="11285" width="8.85546875" style="4" customWidth="1"/>
    <col min="11286" max="11288" width="0" style="4" hidden="1" customWidth="1"/>
    <col min="11289" max="11516" width="13" style="4" customWidth="1"/>
    <col min="11517" max="11517" width="5.42578125" style="4" customWidth="1"/>
    <col min="11518" max="11518" width="22.85546875" style="4" customWidth="1"/>
    <col min="11519" max="11519" width="14.42578125" style="4" bestFit="1" customWidth="1"/>
    <col min="11520" max="11520" width="11.5703125" style="4"/>
    <col min="11521" max="11521" width="5.7109375" style="4" bestFit="1" customWidth="1"/>
    <col min="11522" max="11522" width="21.140625" style="4" bestFit="1" customWidth="1"/>
    <col min="11523" max="11523" width="13.140625" style="4" customWidth="1"/>
    <col min="11524" max="11524" width="11.28515625" style="4" customWidth="1"/>
    <col min="11525" max="11525" width="12.7109375" style="4" customWidth="1"/>
    <col min="11526" max="11526" width="11.28515625" style="4" customWidth="1"/>
    <col min="11527" max="11527" width="14.140625" style="4" customWidth="1"/>
    <col min="11528" max="11528" width="12.7109375" style="4" customWidth="1"/>
    <col min="11529" max="11529" width="10.5703125" style="4" customWidth="1"/>
    <col min="11530" max="11530" width="9" style="4" customWidth="1"/>
    <col min="11531" max="11531" width="12.42578125" style="4" customWidth="1"/>
    <col min="11532" max="11532" width="13.140625" style="4" customWidth="1"/>
    <col min="11533" max="11533" width="10.85546875" style="4" customWidth="1"/>
    <col min="11534" max="11534" width="12.7109375" style="4" customWidth="1"/>
    <col min="11535" max="11535" width="13.7109375" style="4" customWidth="1"/>
    <col min="11536" max="11536" width="10.5703125" style="4" customWidth="1"/>
    <col min="11537" max="11537" width="12.42578125" style="4" customWidth="1"/>
    <col min="11538" max="11538" width="11.140625" style="4" customWidth="1"/>
    <col min="11539" max="11541" width="8.85546875" style="4" customWidth="1"/>
    <col min="11542" max="11544" width="0" style="4" hidden="1" customWidth="1"/>
    <col min="11545" max="11772" width="13" style="4" customWidth="1"/>
    <col min="11773" max="11773" width="5.42578125" style="4" customWidth="1"/>
    <col min="11774" max="11774" width="22.85546875" style="4" customWidth="1"/>
    <col min="11775" max="11775" width="14.42578125" style="4" bestFit="1" customWidth="1"/>
    <col min="11776" max="11776" width="11.5703125" style="4"/>
    <col min="11777" max="11777" width="5.7109375" style="4" bestFit="1" customWidth="1"/>
    <col min="11778" max="11778" width="21.140625" style="4" bestFit="1" customWidth="1"/>
    <col min="11779" max="11779" width="13.140625" style="4" customWidth="1"/>
    <col min="11780" max="11780" width="11.28515625" style="4" customWidth="1"/>
    <col min="11781" max="11781" width="12.7109375" style="4" customWidth="1"/>
    <col min="11782" max="11782" width="11.28515625" style="4" customWidth="1"/>
    <col min="11783" max="11783" width="14.140625" style="4" customWidth="1"/>
    <col min="11784" max="11784" width="12.7109375" style="4" customWidth="1"/>
    <col min="11785" max="11785" width="10.5703125" style="4" customWidth="1"/>
    <col min="11786" max="11786" width="9" style="4" customWidth="1"/>
    <col min="11787" max="11787" width="12.42578125" style="4" customWidth="1"/>
    <col min="11788" max="11788" width="13.140625" style="4" customWidth="1"/>
    <col min="11789" max="11789" width="10.85546875" style="4" customWidth="1"/>
    <col min="11790" max="11790" width="12.7109375" style="4" customWidth="1"/>
    <col min="11791" max="11791" width="13.7109375" style="4" customWidth="1"/>
    <col min="11792" max="11792" width="10.5703125" style="4" customWidth="1"/>
    <col min="11793" max="11793" width="12.42578125" style="4" customWidth="1"/>
    <col min="11794" max="11794" width="11.140625" style="4" customWidth="1"/>
    <col min="11795" max="11797" width="8.85546875" style="4" customWidth="1"/>
    <col min="11798" max="11800" width="0" style="4" hidden="1" customWidth="1"/>
    <col min="11801" max="12028" width="13" style="4" customWidth="1"/>
    <col min="12029" max="12029" width="5.42578125" style="4" customWidth="1"/>
    <col min="12030" max="12030" width="22.85546875" style="4" customWidth="1"/>
    <col min="12031" max="12031" width="14.42578125" style="4" bestFit="1" customWidth="1"/>
    <col min="12032" max="12032" width="11.5703125" style="4"/>
    <col min="12033" max="12033" width="5.7109375" style="4" bestFit="1" customWidth="1"/>
    <col min="12034" max="12034" width="21.140625" style="4" bestFit="1" customWidth="1"/>
    <col min="12035" max="12035" width="13.140625" style="4" customWidth="1"/>
    <col min="12036" max="12036" width="11.28515625" style="4" customWidth="1"/>
    <col min="12037" max="12037" width="12.7109375" style="4" customWidth="1"/>
    <col min="12038" max="12038" width="11.28515625" style="4" customWidth="1"/>
    <col min="12039" max="12039" width="14.140625" style="4" customWidth="1"/>
    <col min="12040" max="12040" width="12.7109375" style="4" customWidth="1"/>
    <col min="12041" max="12041" width="10.5703125" style="4" customWidth="1"/>
    <col min="12042" max="12042" width="9" style="4" customWidth="1"/>
    <col min="12043" max="12043" width="12.42578125" style="4" customWidth="1"/>
    <col min="12044" max="12044" width="13.140625" style="4" customWidth="1"/>
    <col min="12045" max="12045" width="10.85546875" style="4" customWidth="1"/>
    <col min="12046" max="12046" width="12.7109375" style="4" customWidth="1"/>
    <col min="12047" max="12047" width="13.7109375" style="4" customWidth="1"/>
    <col min="12048" max="12048" width="10.5703125" style="4" customWidth="1"/>
    <col min="12049" max="12049" width="12.42578125" style="4" customWidth="1"/>
    <col min="12050" max="12050" width="11.140625" style="4" customWidth="1"/>
    <col min="12051" max="12053" width="8.85546875" style="4" customWidth="1"/>
    <col min="12054" max="12056" width="0" style="4" hidden="1" customWidth="1"/>
    <col min="12057" max="12284" width="13" style="4" customWidth="1"/>
    <col min="12285" max="12285" width="5.42578125" style="4" customWidth="1"/>
    <col min="12286" max="12286" width="22.85546875" style="4" customWidth="1"/>
    <col min="12287" max="12287" width="14.42578125" style="4" bestFit="1" customWidth="1"/>
    <col min="12288" max="12288" width="11.5703125" style="4"/>
    <col min="12289" max="12289" width="5.7109375" style="4" bestFit="1" customWidth="1"/>
    <col min="12290" max="12290" width="21.140625" style="4" bestFit="1" customWidth="1"/>
    <col min="12291" max="12291" width="13.140625" style="4" customWidth="1"/>
    <col min="12292" max="12292" width="11.28515625" style="4" customWidth="1"/>
    <col min="12293" max="12293" width="12.7109375" style="4" customWidth="1"/>
    <col min="12294" max="12294" width="11.28515625" style="4" customWidth="1"/>
    <col min="12295" max="12295" width="14.140625" style="4" customWidth="1"/>
    <col min="12296" max="12296" width="12.7109375" style="4" customWidth="1"/>
    <col min="12297" max="12297" width="10.5703125" style="4" customWidth="1"/>
    <col min="12298" max="12298" width="9" style="4" customWidth="1"/>
    <col min="12299" max="12299" width="12.42578125" style="4" customWidth="1"/>
    <col min="12300" max="12300" width="13.140625" style="4" customWidth="1"/>
    <col min="12301" max="12301" width="10.85546875" style="4" customWidth="1"/>
    <col min="12302" max="12302" width="12.7109375" style="4" customWidth="1"/>
    <col min="12303" max="12303" width="13.7109375" style="4" customWidth="1"/>
    <col min="12304" max="12304" width="10.5703125" style="4" customWidth="1"/>
    <col min="12305" max="12305" width="12.42578125" style="4" customWidth="1"/>
    <col min="12306" max="12306" width="11.140625" style="4" customWidth="1"/>
    <col min="12307" max="12309" width="8.85546875" style="4" customWidth="1"/>
    <col min="12310" max="12312" width="0" style="4" hidden="1" customWidth="1"/>
    <col min="12313" max="12540" width="13" style="4" customWidth="1"/>
    <col min="12541" max="12541" width="5.42578125" style="4" customWidth="1"/>
    <col min="12542" max="12542" width="22.85546875" style="4" customWidth="1"/>
    <col min="12543" max="12543" width="14.42578125" style="4" bestFit="1" customWidth="1"/>
    <col min="12544" max="12544" width="11.5703125" style="4"/>
    <col min="12545" max="12545" width="5.7109375" style="4" bestFit="1" customWidth="1"/>
    <col min="12546" max="12546" width="21.140625" style="4" bestFit="1" customWidth="1"/>
    <col min="12547" max="12547" width="13.140625" style="4" customWidth="1"/>
    <col min="12548" max="12548" width="11.28515625" style="4" customWidth="1"/>
    <col min="12549" max="12549" width="12.7109375" style="4" customWidth="1"/>
    <col min="12550" max="12550" width="11.28515625" style="4" customWidth="1"/>
    <col min="12551" max="12551" width="14.140625" style="4" customWidth="1"/>
    <col min="12552" max="12552" width="12.7109375" style="4" customWidth="1"/>
    <col min="12553" max="12553" width="10.5703125" style="4" customWidth="1"/>
    <col min="12554" max="12554" width="9" style="4" customWidth="1"/>
    <col min="12555" max="12555" width="12.42578125" style="4" customWidth="1"/>
    <col min="12556" max="12556" width="13.140625" style="4" customWidth="1"/>
    <col min="12557" max="12557" width="10.85546875" style="4" customWidth="1"/>
    <col min="12558" max="12558" width="12.7109375" style="4" customWidth="1"/>
    <col min="12559" max="12559" width="13.7109375" style="4" customWidth="1"/>
    <col min="12560" max="12560" width="10.5703125" style="4" customWidth="1"/>
    <col min="12561" max="12561" width="12.42578125" style="4" customWidth="1"/>
    <col min="12562" max="12562" width="11.140625" style="4" customWidth="1"/>
    <col min="12563" max="12565" width="8.85546875" style="4" customWidth="1"/>
    <col min="12566" max="12568" width="0" style="4" hidden="1" customWidth="1"/>
    <col min="12569" max="12796" width="13" style="4" customWidth="1"/>
    <col min="12797" max="12797" width="5.42578125" style="4" customWidth="1"/>
    <col min="12798" max="12798" width="22.85546875" style="4" customWidth="1"/>
    <col min="12799" max="12799" width="14.42578125" style="4" bestFit="1" customWidth="1"/>
    <col min="12800" max="12800" width="11.5703125" style="4"/>
    <col min="12801" max="12801" width="5.7109375" style="4" bestFit="1" customWidth="1"/>
    <col min="12802" max="12802" width="21.140625" style="4" bestFit="1" customWidth="1"/>
    <col min="12803" max="12803" width="13.140625" style="4" customWidth="1"/>
    <col min="12804" max="12804" width="11.28515625" style="4" customWidth="1"/>
    <col min="12805" max="12805" width="12.7109375" style="4" customWidth="1"/>
    <col min="12806" max="12806" width="11.28515625" style="4" customWidth="1"/>
    <col min="12807" max="12807" width="14.140625" style="4" customWidth="1"/>
    <col min="12808" max="12808" width="12.7109375" style="4" customWidth="1"/>
    <col min="12809" max="12809" width="10.5703125" style="4" customWidth="1"/>
    <col min="12810" max="12810" width="9" style="4" customWidth="1"/>
    <col min="12811" max="12811" width="12.42578125" style="4" customWidth="1"/>
    <col min="12812" max="12812" width="13.140625" style="4" customWidth="1"/>
    <col min="12813" max="12813" width="10.85546875" style="4" customWidth="1"/>
    <col min="12814" max="12814" width="12.7109375" style="4" customWidth="1"/>
    <col min="12815" max="12815" width="13.7109375" style="4" customWidth="1"/>
    <col min="12816" max="12816" width="10.5703125" style="4" customWidth="1"/>
    <col min="12817" max="12817" width="12.42578125" style="4" customWidth="1"/>
    <col min="12818" max="12818" width="11.140625" style="4" customWidth="1"/>
    <col min="12819" max="12821" width="8.85546875" style="4" customWidth="1"/>
    <col min="12822" max="12824" width="0" style="4" hidden="1" customWidth="1"/>
    <col min="12825" max="13052" width="13" style="4" customWidth="1"/>
    <col min="13053" max="13053" width="5.42578125" style="4" customWidth="1"/>
    <col min="13054" max="13054" width="22.85546875" style="4" customWidth="1"/>
    <col min="13055" max="13055" width="14.42578125" style="4" bestFit="1" customWidth="1"/>
    <col min="13056" max="13056" width="11.5703125" style="4"/>
    <col min="13057" max="13057" width="5.7109375" style="4" bestFit="1" customWidth="1"/>
    <col min="13058" max="13058" width="21.140625" style="4" bestFit="1" customWidth="1"/>
    <col min="13059" max="13059" width="13.140625" style="4" customWidth="1"/>
    <col min="13060" max="13060" width="11.28515625" style="4" customWidth="1"/>
    <col min="13061" max="13061" width="12.7109375" style="4" customWidth="1"/>
    <col min="13062" max="13062" width="11.28515625" style="4" customWidth="1"/>
    <col min="13063" max="13063" width="14.140625" style="4" customWidth="1"/>
    <col min="13064" max="13064" width="12.7109375" style="4" customWidth="1"/>
    <col min="13065" max="13065" width="10.5703125" style="4" customWidth="1"/>
    <col min="13066" max="13066" width="9" style="4" customWidth="1"/>
    <col min="13067" max="13067" width="12.42578125" style="4" customWidth="1"/>
    <col min="13068" max="13068" width="13.140625" style="4" customWidth="1"/>
    <col min="13069" max="13069" width="10.85546875" style="4" customWidth="1"/>
    <col min="13070" max="13070" width="12.7109375" style="4" customWidth="1"/>
    <col min="13071" max="13071" width="13.7109375" style="4" customWidth="1"/>
    <col min="13072" max="13072" width="10.5703125" style="4" customWidth="1"/>
    <col min="13073" max="13073" width="12.42578125" style="4" customWidth="1"/>
    <col min="13074" max="13074" width="11.140625" style="4" customWidth="1"/>
    <col min="13075" max="13077" width="8.85546875" style="4" customWidth="1"/>
    <col min="13078" max="13080" width="0" style="4" hidden="1" customWidth="1"/>
    <col min="13081" max="13308" width="13" style="4" customWidth="1"/>
    <col min="13309" max="13309" width="5.42578125" style="4" customWidth="1"/>
    <col min="13310" max="13310" width="22.85546875" style="4" customWidth="1"/>
    <col min="13311" max="13311" width="14.42578125" style="4" bestFit="1" customWidth="1"/>
    <col min="13312" max="13312" width="11.5703125" style="4"/>
    <col min="13313" max="13313" width="5.7109375" style="4" bestFit="1" customWidth="1"/>
    <col min="13314" max="13314" width="21.140625" style="4" bestFit="1" customWidth="1"/>
    <col min="13315" max="13315" width="13.140625" style="4" customWidth="1"/>
    <col min="13316" max="13316" width="11.28515625" style="4" customWidth="1"/>
    <col min="13317" max="13317" width="12.7109375" style="4" customWidth="1"/>
    <col min="13318" max="13318" width="11.28515625" style="4" customWidth="1"/>
    <col min="13319" max="13319" width="14.140625" style="4" customWidth="1"/>
    <col min="13320" max="13320" width="12.7109375" style="4" customWidth="1"/>
    <col min="13321" max="13321" width="10.5703125" style="4" customWidth="1"/>
    <col min="13322" max="13322" width="9" style="4" customWidth="1"/>
    <col min="13323" max="13323" width="12.42578125" style="4" customWidth="1"/>
    <col min="13324" max="13324" width="13.140625" style="4" customWidth="1"/>
    <col min="13325" max="13325" width="10.85546875" style="4" customWidth="1"/>
    <col min="13326" max="13326" width="12.7109375" style="4" customWidth="1"/>
    <col min="13327" max="13327" width="13.7109375" style="4" customWidth="1"/>
    <col min="13328" max="13328" width="10.5703125" style="4" customWidth="1"/>
    <col min="13329" max="13329" width="12.42578125" style="4" customWidth="1"/>
    <col min="13330" max="13330" width="11.140625" style="4" customWidth="1"/>
    <col min="13331" max="13333" width="8.85546875" style="4" customWidth="1"/>
    <col min="13334" max="13336" width="0" style="4" hidden="1" customWidth="1"/>
    <col min="13337" max="13564" width="13" style="4" customWidth="1"/>
    <col min="13565" max="13565" width="5.42578125" style="4" customWidth="1"/>
    <col min="13566" max="13566" width="22.85546875" style="4" customWidth="1"/>
    <col min="13567" max="13567" width="14.42578125" style="4" bestFit="1" customWidth="1"/>
    <col min="13568" max="13568" width="11.5703125" style="4"/>
    <col min="13569" max="13569" width="5.7109375" style="4" bestFit="1" customWidth="1"/>
    <col min="13570" max="13570" width="21.140625" style="4" bestFit="1" customWidth="1"/>
    <col min="13571" max="13571" width="13.140625" style="4" customWidth="1"/>
    <col min="13572" max="13572" width="11.28515625" style="4" customWidth="1"/>
    <col min="13573" max="13573" width="12.7109375" style="4" customWidth="1"/>
    <col min="13574" max="13574" width="11.28515625" style="4" customWidth="1"/>
    <col min="13575" max="13575" width="14.140625" style="4" customWidth="1"/>
    <col min="13576" max="13576" width="12.7109375" style="4" customWidth="1"/>
    <col min="13577" max="13577" width="10.5703125" style="4" customWidth="1"/>
    <col min="13578" max="13578" width="9" style="4" customWidth="1"/>
    <col min="13579" max="13579" width="12.42578125" style="4" customWidth="1"/>
    <col min="13580" max="13580" width="13.140625" style="4" customWidth="1"/>
    <col min="13581" max="13581" width="10.85546875" style="4" customWidth="1"/>
    <col min="13582" max="13582" width="12.7109375" style="4" customWidth="1"/>
    <col min="13583" max="13583" width="13.7109375" style="4" customWidth="1"/>
    <col min="13584" max="13584" width="10.5703125" style="4" customWidth="1"/>
    <col min="13585" max="13585" width="12.42578125" style="4" customWidth="1"/>
    <col min="13586" max="13586" width="11.140625" style="4" customWidth="1"/>
    <col min="13587" max="13589" width="8.85546875" style="4" customWidth="1"/>
    <col min="13590" max="13592" width="0" style="4" hidden="1" customWidth="1"/>
    <col min="13593" max="13820" width="13" style="4" customWidth="1"/>
    <col min="13821" max="13821" width="5.42578125" style="4" customWidth="1"/>
    <col min="13822" max="13822" width="22.85546875" style="4" customWidth="1"/>
    <col min="13823" max="13823" width="14.42578125" style="4" bestFit="1" customWidth="1"/>
    <col min="13824" max="13824" width="11.5703125" style="4"/>
    <col min="13825" max="13825" width="5.7109375" style="4" bestFit="1" customWidth="1"/>
    <col min="13826" max="13826" width="21.140625" style="4" bestFit="1" customWidth="1"/>
    <col min="13827" max="13827" width="13.140625" style="4" customWidth="1"/>
    <col min="13828" max="13828" width="11.28515625" style="4" customWidth="1"/>
    <col min="13829" max="13829" width="12.7109375" style="4" customWidth="1"/>
    <col min="13830" max="13830" width="11.28515625" style="4" customWidth="1"/>
    <col min="13831" max="13831" width="14.140625" style="4" customWidth="1"/>
    <col min="13832" max="13832" width="12.7109375" style="4" customWidth="1"/>
    <col min="13833" max="13833" width="10.5703125" style="4" customWidth="1"/>
    <col min="13834" max="13834" width="9" style="4" customWidth="1"/>
    <col min="13835" max="13835" width="12.42578125" style="4" customWidth="1"/>
    <col min="13836" max="13836" width="13.140625" style="4" customWidth="1"/>
    <col min="13837" max="13837" width="10.85546875" style="4" customWidth="1"/>
    <col min="13838" max="13838" width="12.7109375" style="4" customWidth="1"/>
    <col min="13839" max="13839" width="13.7109375" style="4" customWidth="1"/>
    <col min="13840" max="13840" width="10.5703125" style="4" customWidth="1"/>
    <col min="13841" max="13841" width="12.42578125" style="4" customWidth="1"/>
    <col min="13842" max="13842" width="11.140625" style="4" customWidth="1"/>
    <col min="13843" max="13845" width="8.85546875" style="4" customWidth="1"/>
    <col min="13846" max="13848" width="0" style="4" hidden="1" customWidth="1"/>
    <col min="13849" max="14076" width="13" style="4" customWidth="1"/>
    <col min="14077" max="14077" width="5.42578125" style="4" customWidth="1"/>
    <col min="14078" max="14078" width="22.85546875" style="4" customWidth="1"/>
    <col min="14079" max="14079" width="14.42578125" style="4" bestFit="1" customWidth="1"/>
    <col min="14080" max="14080" width="11.5703125" style="4"/>
    <col min="14081" max="14081" width="5.7109375" style="4" bestFit="1" customWidth="1"/>
    <col min="14082" max="14082" width="21.140625" style="4" bestFit="1" customWidth="1"/>
    <col min="14083" max="14083" width="13.140625" style="4" customWidth="1"/>
    <col min="14084" max="14084" width="11.28515625" style="4" customWidth="1"/>
    <col min="14085" max="14085" width="12.7109375" style="4" customWidth="1"/>
    <col min="14086" max="14086" width="11.28515625" style="4" customWidth="1"/>
    <col min="14087" max="14087" width="14.140625" style="4" customWidth="1"/>
    <col min="14088" max="14088" width="12.7109375" style="4" customWidth="1"/>
    <col min="14089" max="14089" width="10.5703125" style="4" customWidth="1"/>
    <col min="14090" max="14090" width="9" style="4" customWidth="1"/>
    <col min="14091" max="14091" width="12.42578125" style="4" customWidth="1"/>
    <col min="14092" max="14092" width="13.140625" style="4" customWidth="1"/>
    <col min="14093" max="14093" width="10.85546875" style="4" customWidth="1"/>
    <col min="14094" max="14094" width="12.7109375" style="4" customWidth="1"/>
    <col min="14095" max="14095" width="13.7109375" style="4" customWidth="1"/>
    <col min="14096" max="14096" width="10.5703125" style="4" customWidth="1"/>
    <col min="14097" max="14097" width="12.42578125" style="4" customWidth="1"/>
    <col min="14098" max="14098" width="11.140625" style="4" customWidth="1"/>
    <col min="14099" max="14101" width="8.85546875" style="4" customWidth="1"/>
    <col min="14102" max="14104" width="0" style="4" hidden="1" customWidth="1"/>
    <col min="14105" max="14332" width="13" style="4" customWidth="1"/>
    <col min="14333" max="14333" width="5.42578125" style="4" customWidth="1"/>
    <col min="14334" max="14334" width="22.85546875" style="4" customWidth="1"/>
    <col min="14335" max="14335" width="14.42578125" style="4" bestFit="1" customWidth="1"/>
    <col min="14336" max="14336" width="11.5703125" style="4"/>
    <col min="14337" max="14337" width="5.7109375" style="4" bestFit="1" customWidth="1"/>
    <col min="14338" max="14338" width="21.140625" style="4" bestFit="1" customWidth="1"/>
    <col min="14339" max="14339" width="13.140625" style="4" customWidth="1"/>
    <col min="14340" max="14340" width="11.28515625" style="4" customWidth="1"/>
    <col min="14341" max="14341" width="12.7109375" style="4" customWidth="1"/>
    <col min="14342" max="14342" width="11.28515625" style="4" customWidth="1"/>
    <col min="14343" max="14343" width="14.140625" style="4" customWidth="1"/>
    <col min="14344" max="14344" width="12.7109375" style="4" customWidth="1"/>
    <col min="14345" max="14345" width="10.5703125" style="4" customWidth="1"/>
    <col min="14346" max="14346" width="9" style="4" customWidth="1"/>
    <col min="14347" max="14347" width="12.42578125" style="4" customWidth="1"/>
    <col min="14348" max="14348" width="13.140625" style="4" customWidth="1"/>
    <col min="14349" max="14349" width="10.85546875" style="4" customWidth="1"/>
    <col min="14350" max="14350" width="12.7109375" style="4" customWidth="1"/>
    <col min="14351" max="14351" width="13.7109375" style="4" customWidth="1"/>
    <col min="14352" max="14352" width="10.5703125" style="4" customWidth="1"/>
    <col min="14353" max="14353" width="12.42578125" style="4" customWidth="1"/>
    <col min="14354" max="14354" width="11.140625" style="4" customWidth="1"/>
    <col min="14355" max="14357" width="8.85546875" style="4" customWidth="1"/>
    <col min="14358" max="14360" width="0" style="4" hidden="1" customWidth="1"/>
    <col min="14361" max="14588" width="13" style="4" customWidth="1"/>
    <col min="14589" max="14589" width="5.42578125" style="4" customWidth="1"/>
    <col min="14590" max="14590" width="22.85546875" style="4" customWidth="1"/>
    <col min="14591" max="14591" width="14.42578125" style="4" bestFit="1" customWidth="1"/>
    <col min="14592" max="14592" width="11.5703125" style="4"/>
    <col min="14593" max="14593" width="5.7109375" style="4" bestFit="1" customWidth="1"/>
    <col min="14594" max="14594" width="21.140625" style="4" bestFit="1" customWidth="1"/>
    <col min="14595" max="14595" width="13.140625" style="4" customWidth="1"/>
    <col min="14596" max="14596" width="11.28515625" style="4" customWidth="1"/>
    <col min="14597" max="14597" width="12.7109375" style="4" customWidth="1"/>
    <col min="14598" max="14598" width="11.28515625" style="4" customWidth="1"/>
    <col min="14599" max="14599" width="14.140625" style="4" customWidth="1"/>
    <col min="14600" max="14600" width="12.7109375" style="4" customWidth="1"/>
    <col min="14601" max="14601" width="10.5703125" style="4" customWidth="1"/>
    <col min="14602" max="14602" width="9" style="4" customWidth="1"/>
    <col min="14603" max="14603" width="12.42578125" style="4" customWidth="1"/>
    <col min="14604" max="14604" width="13.140625" style="4" customWidth="1"/>
    <col min="14605" max="14605" width="10.85546875" style="4" customWidth="1"/>
    <col min="14606" max="14606" width="12.7109375" style="4" customWidth="1"/>
    <col min="14607" max="14607" width="13.7109375" style="4" customWidth="1"/>
    <col min="14608" max="14608" width="10.5703125" style="4" customWidth="1"/>
    <col min="14609" max="14609" width="12.42578125" style="4" customWidth="1"/>
    <col min="14610" max="14610" width="11.140625" style="4" customWidth="1"/>
    <col min="14611" max="14613" width="8.85546875" style="4" customWidth="1"/>
    <col min="14614" max="14616" width="0" style="4" hidden="1" customWidth="1"/>
    <col min="14617" max="14844" width="13" style="4" customWidth="1"/>
    <col min="14845" max="14845" width="5.42578125" style="4" customWidth="1"/>
    <col min="14846" max="14846" width="22.85546875" style="4" customWidth="1"/>
    <col min="14847" max="14847" width="14.42578125" style="4" bestFit="1" customWidth="1"/>
    <col min="14848" max="14848" width="11.5703125" style="4"/>
    <col min="14849" max="14849" width="5.7109375" style="4" bestFit="1" customWidth="1"/>
    <col min="14850" max="14850" width="21.140625" style="4" bestFit="1" customWidth="1"/>
    <col min="14851" max="14851" width="13.140625" style="4" customWidth="1"/>
    <col min="14852" max="14852" width="11.28515625" style="4" customWidth="1"/>
    <col min="14853" max="14853" width="12.7109375" style="4" customWidth="1"/>
    <col min="14854" max="14854" width="11.28515625" style="4" customWidth="1"/>
    <col min="14855" max="14855" width="14.140625" style="4" customWidth="1"/>
    <col min="14856" max="14856" width="12.7109375" style="4" customWidth="1"/>
    <col min="14857" max="14857" width="10.5703125" style="4" customWidth="1"/>
    <col min="14858" max="14858" width="9" style="4" customWidth="1"/>
    <col min="14859" max="14859" width="12.42578125" style="4" customWidth="1"/>
    <col min="14860" max="14860" width="13.140625" style="4" customWidth="1"/>
    <col min="14861" max="14861" width="10.85546875" style="4" customWidth="1"/>
    <col min="14862" max="14862" width="12.7109375" style="4" customWidth="1"/>
    <col min="14863" max="14863" width="13.7109375" style="4" customWidth="1"/>
    <col min="14864" max="14864" width="10.5703125" style="4" customWidth="1"/>
    <col min="14865" max="14865" width="12.42578125" style="4" customWidth="1"/>
    <col min="14866" max="14866" width="11.140625" style="4" customWidth="1"/>
    <col min="14867" max="14869" width="8.85546875" style="4" customWidth="1"/>
    <col min="14870" max="14872" width="0" style="4" hidden="1" customWidth="1"/>
    <col min="14873" max="15100" width="13" style="4" customWidth="1"/>
    <col min="15101" max="15101" width="5.42578125" style="4" customWidth="1"/>
    <col min="15102" max="15102" width="22.85546875" style="4" customWidth="1"/>
    <col min="15103" max="15103" width="14.42578125" style="4" bestFit="1" customWidth="1"/>
    <col min="15104" max="15104" width="11.5703125" style="4"/>
    <col min="15105" max="15105" width="5.7109375" style="4" bestFit="1" customWidth="1"/>
    <col min="15106" max="15106" width="21.140625" style="4" bestFit="1" customWidth="1"/>
    <col min="15107" max="15107" width="13.140625" style="4" customWidth="1"/>
    <col min="15108" max="15108" width="11.28515625" style="4" customWidth="1"/>
    <col min="15109" max="15109" width="12.7109375" style="4" customWidth="1"/>
    <col min="15110" max="15110" width="11.28515625" style="4" customWidth="1"/>
    <col min="15111" max="15111" width="14.140625" style="4" customWidth="1"/>
    <col min="15112" max="15112" width="12.7109375" style="4" customWidth="1"/>
    <col min="15113" max="15113" width="10.5703125" style="4" customWidth="1"/>
    <col min="15114" max="15114" width="9" style="4" customWidth="1"/>
    <col min="15115" max="15115" width="12.42578125" style="4" customWidth="1"/>
    <col min="15116" max="15116" width="13.140625" style="4" customWidth="1"/>
    <col min="15117" max="15117" width="10.85546875" style="4" customWidth="1"/>
    <col min="15118" max="15118" width="12.7109375" style="4" customWidth="1"/>
    <col min="15119" max="15119" width="13.7109375" style="4" customWidth="1"/>
    <col min="15120" max="15120" width="10.5703125" style="4" customWidth="1"/>
    <col min="15121" max="15121" width="12.42578125" style="4" customWidth="1"/>
    <col min="15122" max="15122" width="11.140625" style="4" customWidth="1"/>
    <col min="15123" max="15125" width="8.85546875" style="4" customWidth="1"/>
    <col min="15126" max="15128" width="0" style="4" hidden="1" customWidth="1"/>
    <col min="15129" max="15356" width="13" style="4" customWidth="1"/>
    <col min="15357" max="15357" width="5.42578125" style="4" customWidth="1"/>
    <col min="15358" max="15358" width="22.85546875" style="4" customWidth="1"/>
    <col min="15359" max="15359" width="14.42578125" style="4" bestFit="1" customWidth="1"/>
    <col min="15360" max="15360" width="11.5703125" style="4"/>
    <col min="15361" max="15361" width="5.7109375" style="4" bestFit="1" customWidth="1"/>
    <col min="15362" max="15362" width="21.140625" style="4" bestFit="1" customWidth="1"/>
    <col min="15363" max="15363" width="13.140625" style="4" customWidth="1"/>
    <col min="15364" max="15364" width="11.28515625" style="4" customWidth="1"/>
    <col min="15365" max="15365" width="12.7109375" style="4" customWidth="1"/>
    <col min="15366" max="15366" width="11.28515625" style="4" customWidth="1"/>
    <col min="15367" max="15367" width="14.140625" style="4" customWidth="1"/>
    <col min="15368" max="15368" width="12.7109375" style="4" customWidth="1"/>
    <col min="15369" max="15369" width="10.5703125" style="4" customWidth="1"/>
    <col min="15370" max="15370" width="9" style="4" customWidth="1"/>
    <col min="15371" max="15371" width="12.42578125" style="4" customWidth="1"/>
    <col min="15372" max="15372" width="13.140625" style="4" customWidth="1"/>
    <col min="15373" max="15373" width="10.85546875" style="4" customWidth="1"/>
    <col min="15374" max="15374" width="12.7109375" style="4" customWidth="1"/>
    <col min="15375" max="15375" width="13.7109375" style="4" customWidth="1"/>
    <col min="15376" max="15376" width="10.5703125" style="4" customWidth="1"/>
    <col min="15377" max="15377" width="12.42578125" style="4" customWidth="1"/>
    <col min="15378" max="15378" width="11.140625" style="4" customWidth="1"/>
    <col min="15379" max="15381" width="8.85546875" style="4" customWidth="1"/>
    <col min="15382" max="15384" width="0" style="4" hidden="1" customWidth="1"/>
    <col min="15385" max="15612" width="13" style="4" customWidth="1"/>
    <col min="15613" max="15613" width="5.42578125" style="4" customWidth="1"/>
    <col min="15614" max="15614" width="22.85546875" style="4" customWidth="1"/>
    <col min="15615" max="15615" width="14.42578125" style="4" bestFit="1" customWidth="1"/>
    <col min="15616" max="15616" width="11.5703125" style="4"/>
    <col min="15617" max="15617" width="5.7109375" style="4" bestFit="1" customWidth="1"/>
    <col min="15618" max="15618" width="21.140625" style="4" bestFit="1" customWidth="1"/>
    <col min="15619" max="15619" width="13.140625" style="4" customWidth="1"/>
    <col min="15620" max="15620" width="11.28515625" style="4" customWidth="1"/>
    <col min="15621" max="15621" width="12.7109375" style="4" customWidth="1"/>
    <col min="15622" max="15622" width="11.28515625" style="4" customWidth="1"/>
    <col min="15623" max="15623" width="14.140625" style="4" customWidth="1"/>
    <col min="15624" max="15624" width="12.7109375" style="4" customWidth="1"/>
    <col min="15625" max="15625" width="10.5703125" style="4" customWidth="1"/>
    <col min="15626" max="15626" width="9" style="4" customWidth="1"/>
    <col min="15627" max="15627" width="12.42578125" style="4" customWidth="1"/>
    <col min="15628" max="15628" width="13.140625" style="4" customWidth="1"/>
    <col min="15629" max="15629" width="10.85546875" style="4" customWidth="1"/>
    <col min="15630" max="15630" width="12.7109375" style="4" customWidth="1"/>
    <col min="15631" max="15631" width="13.7109375" style="4" customWidth="1"/>
    <col min="15632" max="15632" width="10.5703125" style="4" customWidth="1"/>
    <col min="15633" max="15633" width="12.42578125" style="4" customWidth="1"/>
    <col min="15634" max="15634" width="11.140625" style="4" customWidth="1"/>
    <col min="15635" max="15637" width="8.85546875" style="4" customWidth="1"/>
    <col min="15638" max="15640" width="0" style="4" hidden="1" customWidth="1"/>
    <col min="15641" max="15868" width="13" style="4" customWidth="1"/>
    <col min="15869" max="15869" width="5.42578125" style="4" customWidth="1"/>
    <col min="15870" max="15870" width="22.85546875" style="4" customWidth="1"/>
    <col min="15871" max="15871" width="14.42578125" style="4" bestFit="1" customWidth="1"/>
    <col min="15872" max="15872" width="11.5703125" style="4"/>
    <col min="15873" max="15873" width="5.7109375" style="4" bestFit="1" customWidth="1"/>
    <col min="15874" max="15874" width="21.140625" style="4" bestFit="1" customWidth="1"/>
    <col min="15875" max="15875" width="13.140625" style="4" customWidth="1"/>
    <col min="15876" max="15876" width="11.28515625" style="4" customWidth="1"/>
    <col min="15877" max="15877" width="12.7109375" style="4" customWidth="1"/>
    <col min="15878" max="15878" width="11.28515625" style="4" customWidth="1"/>
    <col min="15879" max="15879" width="14.140625" style="4" customWidth="1"/>
    <col min="15880" max="15880" width="12.7109375" style="4" customWidth="1"/>
    <col min="15881" max="15881" width="10.5703125" style="4" customWidth="1"/>
    <col min="15882" max="15882" width="9" style="4" customWidth="1"/>
    <col min="15883" max="15883" width="12.42578125" style="4" customWidth="1"/>
    <col min="15884" max="15884" width="13.140625" style="4" customWidth="1"/>
    <col min="15885" max="15885" width="10.85546875" style="4" customWidth="1"/>
    <col min="15886" max="15886" width="12.7109375" style="4" customWidth="1"/>
    <col min="15887" max="15887" width="13.7109375" style="4" customWidth="1"/>
    <col min="15888" max="15888" width="10.5703125" style="4" customWidth="1"/>
    <col min="15889" max="15889" width="12.42578125" style="4" customWidth="1"/>
    <col min="15890" max="15890" width="11.140625" style="4" customWidth="1"/>
    <col min="15891" max="15893" width="8.85546875" style="4" customWidth="1"/>
    <col min="15894" max="15896" width="0" style="4" hidden="1" customWidth="1"/>
    <col min="15897" max="16124" width="13" style="4" customWidth="1"/>
    <col min="16125" max="16125" width="5.42578125" style="4" customWidth="1"/>
    <col min="16126" max="16126" width="22.85546875" style="4" customWidth="1"/>
    <col min="16127" max="16127" width="14.42578125" style="4" bestFit="1" customWidth="1"/>
    <col min="16128" max="16128" width="11.5703125" style="4"/>
    <col min="16129" max="16129" width="5.7109375" style="4" bestFit="1" customWidth="1"/>
    <col min="16130" max="16130" width="21.140625" style="4" bestFit="1" customWidth="1"/>
    <col min="16131" max="16131" width="13.140625" style="4" customWidth="1"/>
    <col min="16132" max="16132" width="11.28515625" style="4" customWidth="1"/>
    <col min="16133" max="16133" width="12.7109375" style="4" customWidth="1"/>
    <col min="16134" max="16134" width="11.28515625" style="4" customWidth="1"/>
    <col min="16135" max="16135" width="14.140625" style="4" customWidth="1"/>
    <col min="16136" max="16136" width="12.7109375" style="4" customWidth="1"/>
    <col min="16137" max="16137" width="10.5703125" style="4" customWidth="1"/>
    <col min="16138" max="16138" width="9" style="4" customWidth="1"/>
    <col min="16139" max="16139" width="12.42578125" style="4" customWidth="1"/>
    <col min="16140" max="16140" width="13.140625" style="4" customWidth="1"/>
    <col min="16141" max="16141" width="10.85546875" style="4" customWidth="1"/>
    <col min="16142" max="16142" width="12.7109375" style="4" customWidth="1"/>
    <col min="16143" max="16143" width="13.7109375" style="4" customWidth="1"/>
    <col min="16144" max="16144" width="10.5703125" style="4" customWidth="1"/>
    <col min="16145" max="16145" width="12.42578125" style="4" customWidth="1"/>
    <col min="16146" max="16146" width="11.140625" style="4" customWidth="1"/>
    <col min="16147" max="16149" width="8.85546875" style="4" customWidth="1"/>
    <col min="16150" max="16152" width="0" style="4" hidden="1" customWidth="1"/>
    <col min="16153" max="16380" width="13" style="4" customWidth="1"/>
    <col min="16381" max="16381" width="5.42578125" style="4" customWidth="1"/>
    <col min="16382" max="16382" width="22.85546875" style="4" customWidth="1"/>
    <col min="16383" max="16383" width="14.42578125" style="4" bestFit="1" customWidth="1"/>
    <col min="16384" max="16384" width="11.5703125" style="4"/>
  </cols>
  <sheetData>
    <row r="1" spans="1:26">
      <c r="A1" s="800"/>
      <c r="B1" s="800"/>
      <c r="C1" s="800"/>
      <c r="F1" s="800"/>
      <c r="G1" s="800"/>
      <c r="H1" s="800"/>
      <c r="P1" s="801" t="s">
        <v>444</v>
      </c>
      <c r="Q1" s="801"/>
      <c r="R1" s="801"/>
      <c r="S1" s="801"/>
      <c r="T1" s="801"/>
      <c r="U1" s="801"/>
    </row>
    <row r="2" spans="1:26" ht="18.75">
      <c r="A2" s="802" t="s">
        <v>1063</v>
      </c>
      <c r="B2" s="802"/>
      <c r="C2" s="802"/>
      <c r="D2" s="802"/>
      <c r="E2" s="802"/>
      <c r="F2" s="802"/>
      <c r="G2" s="802"/>
      <c r="H2" s="802"/>
      <c r="I2" s="802"/>
      <c r="J2" s="802"/>
      <c r="K2" s="802"/>
      <c r="L2" s="802"/>
      <c r="M2" s="802"/>
      <c r="N2" s="802"/>
      <c r="O2" s="802"/>
      <c r="P2" s="802"/>
      <c r="Q2" s="802"/>
      <c r="R2" s="802"/>
      <c r="S2" s="802"/>
      <c r="T2" s="802"/>
      <c r="U2" s="802"/>
    </row>
    <row r="3" spans="1:26">
      <c r="A3" s="803" t="str">
        <f>'48'!A3:F3</f>
        <v>(Kèm theo Nghị quyết số: 34/NQ-HĐND ngày 25 tháng 6 năm 2025 của HĐND tỉnh Lạng Sơn)</v>
      </c>
      <c r="B3" s="803"/>
      <c r="C3" s="803"/>
      <c r="D3" s="803"/>
      <c r="E3" s="803"/>
      <c r="F3" s="803"/>
      <c r="G3" s="803"/>
      <c r="H3" s="803"/>
      <c r="I3" s="803"/>
      <c r="J3" s="803"/>
      <c r="K3" s="803"/>
      <c r="L3" s="803"/>
      <c r="M3" s="803"/>
      <c r="N3" s="803"/>
      <c r="O3" s="803"/>
      <c r="P3" s="803"/>
      <c r="Q3" s="803"/>
      <c r="R3" s="803"/>
      <c r="S3" s="803"/>
      <c r="T3" s="803"/>
      <c r="U3" s="803"/>
    </row>
    <row r="4" spans="1:26">
      <c r="S4" s="870" t="s">
        <v>445</v>
      </c>
      <c r="T4" s="870"/>
      <c r="U4" s="870"/>
    </row>
    <row r="5" spans="1:26">
      <c r="A5" s="843" t="s">
        <v>94</v>
      </c>
      <c r="B5" s="843" t="s">
        <v>446</v>
      </c>
      <c r="C5" s="843" t="s">
        <v>68</v>
      </c>
      <c r="D5" s="843"/>
      <c r="E5" s="843"/>
      <c r="F5" s="843"/>
      <c r="G5" s="843" t="s">
        <v>69</v>
      </c>
      <c r="H5" s="843"/>
      <c r="I5" s="843"/>
      <c r="J5" s="843"/>
      <c r="K5" s="843"/>
      <c r="L5" s="843"/>
      <c r="M5" s="843"/>
      <c r="N5" s="843"/>
      <c r="O5" s="843"/>
      <c r="P5" s="843"/>
      <c r="Q5" s="843"/>
      <c r="R5" s="843"/>
      <c r="S5" s="869" t="s">
        <v>7</v>
      </c>
      <c r="T5" s="869"/>
      <c r="U5" s="869"/>
      <c r="W5" s="21"/>
      <c r="X5" s="21"/>
      <c r="Y5" s="21"/>
      <c r="Z5" s="21"/>
    </row>
    <row r="6" spans="1:26">
      <c r="A6" s="843"/>
      <c r="B6" s="843"/>
      <c r="C6" s="843" t="s">
        <v>230</v>
      </c>
      <c r="D6" s="843" t="s">
        <v>370</v>
      </c>
      <c r="E6" s="843"/>
      <c r="F6" s="843"/>
      <c r="G6" s="843" t="s">
        <v>230</v>
      </c>
      <c r="H6" s="843" t="s">
        <v>370</v>
      </c>
      <c r="I6" s="843"/>
      <c r="J6" s="843"/>
      <c r="K6" s="843"/>
      <c r="L6" s="843"/>
      <c r="M6" s="843"/>
      <c r="N6" s="843"/>
      <c r="O6" s="843"/>
      <c r="P6" s="843"/>
      <c r="Q6" s="843"/>
      <c r="R6" s="843"/>
      <c r="S6" s="869" t="s">
        <v>370</v>
      </c>
      <c r="T6" s="869"/>
      <c r="U6" s="869"/>
      <c r="W6" s="21"/>
      <c r="X6" s="21"/>
      <c r="Y6" s="21"/>
      <c r="Z6" s="21"/>
    </row>
    <row r="7" spans="1:26">
      <c r="A7" s="843"/>
      <c r="B7" s="843"/>
      <c r="C7" s="843"/>
      <c r="D7" s="843" t="s">
        <v>151</v>
      </c>
      <c r="E7" s="843" t="s">
        <v>39</v>
      </c>
      <c r="F7" s="843" t="s">
        <v>447</v>
      </c>
      <c r="G7" s="843"/>
      <c r="H7" s="843" t="s">
        <v>151</v>
      </c>
      <c r="I7" s="843"/>
      <c r="J7" s="843"/>
      <c r="K7" s="843" t="s">
        <v>39</v>
      </c>
      <c r="L7" s="843"/>
      <c r="M7" s="843"/>
      <c r="N7" s="843" t="s">
        <v>448</v>
      </c>
      <c r="O7" s="843"/>
      <c r="P7" s="843"/>
      <c r="Q7" s="868" t="s">
        <v>50</v>
      </c>
      <c r="R7" s="868" t="s">
        <v>449</v>
      </c>
      <c r="S7" s="843" t="s">
        <v>230</v>
      </c>
      <c r="T7" s="843" t="s">
        <v>151</v>
      </c>
      <c r="U7" s="843" t="s">
        <v>39</v>
      </c>
      <c r="W7" s="21"/>
      <c r="X7" s="21"/>
      <c r="Y7" s="285">
        <f>'49'!D48</f>
        <v>2202629</v>
      </c>
      <c r="Z7" s="251">
        <f>Q11-Y7</f>
        <v>0</v>
      </c>
    </row>
    <row r="8" spans="1:26">
      <c r="A8" s="843"/>
      <c r="B8" s="843"/>
      <c r="C8" s="843"/>
      <c r="D8" s="843"/>
      <c r="E8" s="843"/>
      <c r="F8" s="843"/>
      <c r="G8" s="843"/>
      <c r="H8" s="843" t="s">
        <v>230</v>
      </c>
      <c r="I8" s="843" t="s">
        <v>370</v>
      </c>
      <c r="J8" s="843"/>
      <c r="K8" s="843" t="s">
        <v>230</v>
      </c>
      <c r="L8" s="843" t="s">
        <v>370</v>
      </c>
      <c r="M8" s="843"/>
      <c r="N8" s="843" t="s">
        <v>230</v>
      </c>
      <c r="O8" s="843" t="s">
        <v>370</v>
      </c>
      <c r="P8" s="843"/>
      <c r="Q8" s="868"/>
      <c r="R8" s="868"/>
      <c r="S8" s="843"/>
      <c r="T8" s="843"/>
      <c r="U8" s="843"/>
      <c r="W8" s="21"/>
      <c r="X8" s="21"/>
      <c r="Y8" s="21"/>
      <c r="Z8" s="21"/>
    </row>
    <row r="9" spans="1:26" ht="78.75">
      <c r="A9" s="843"/>
      <c r="B9" s="843"/>
      <c r="C9" s="843"/>
      <c r="D9" s="843"/>
      <c r="E9" s="843"/>
      <c r="F9" s="843"/>
      <c r="G9" s="843"/>
      <c r="H9" s="843"/>
      <c r="I9" s="5" t="s">
        <v>450</v>
      </c>
      <c r="J9" s="5" t="s">
        <v>196</v>
      </c>
      <c r="K9" s="843"/>
      <c r="L9" s="5" t="s">
        <v>450</v>
      </c>
      <c r="M9" s="5" t="s">
        <v>196</v>
      </c>
      <c r="N9" s="843"/>
      <c r="O9" s="21" t="s">
        <v>151</v>
      </c>
      <c r="P9" s="5" t="s">
        <v>39</v>
      </c>
      <c r="Q9" s="868"/>
      <c r="R9" s="868"/>
      <c r="S9" s="843"/>
      <c r="T9" s="843"/>
      <c r="U9" s="843"/>
      <c r="W9" s="21"/>
      <c r="X9" s="21"/>
      <c r="Y9" s="21"/>
      <c r="Z9" s="21"/>
    </row>
    <row r="10" spans="1:26">
      <c r="A10" s="6" t="s">
        <v>12</v>
      </c>
      <c r="B10" s="6" t="s">
        <v>13</v>
      </c>
      <c r="C10" s="6" t="s">
        <v>451</v>
      </c>
      <c r="D10" s="6" t="s">
        <v>159</v>
      </c>
      <c r="E10" s="6" t="s">
        <v>161</v>
      </c>
      <c r="F10" s="6" t="s">
        <v>452</v>
      </c>
      <c r="G10" s="6">
        <v>5</v>
      </c>
      <c r="H10" s="6">
        <v>6</v>
      </c>
      <c r="I10" s="6">
        <v>7</v>
      </c>
      <c r="J10" s="6">
        <v>8</v>
      </c>
      <c r="K10" s="6">
        <v>9</v>
      </c>
      <c r="L10" s="6">
        <v>10</v>
      </c>
      <c r="M10" s="6">
        <v>11</v>
      </c>
      <c r="N10" s="6">
        <v>12</v>
      </c>
      <c r="O10" s="6">
        <v>13</v>
      </c>
      <c r="P10" s="6">
        <v>14</v>
      </c>
      <c r="Q10" s="286">
        <v>15</v>
      </c>
      <c r="R10" s="286">
        <v>16</v>
      </c>
      <c r="S10" s="6">
        <v>17</v>
      </c>
      <c r="T10" s="6">
        <v>18</v>
      </c>
      <c r="U10" s="6">
        <v>19</v>
      </c>
    </row>
    <row r="11" spans="1:26" s="3" customFormat="1" ht="24.95" customHeight="1">
      <c r="A11" s="363"/>
      <c r="B11" s="363" t="s">
        <v>397</v>
      </c>
      <c r="C11" s="364">
        <f t="shared" ref="C11:R11" si="0">SUM(C12:C22)</f>
        <v>7210250</v>
      </c>
      <c r="D11" s="364">
        <f t="shared" si="0"/>
        <v>383700</v>
      </c>
      <c r="E11" s="364">
        <f t="shared" si="0"/>
        <v>6682344</v>
      </c>
      <c r="F11" s="364">
        <f t="shared" si="0"/>
        <v>144206</v>
      </c>
      <c r="G11" s="364">
        <f>SUM(G12:G22)</f>
        <v>12592732.800000001</v>
      </c>
      <c r="H11" s="364">
        <f>SUM(H12:H22)</f>
        <v>674178.375</v>
      </c>
      <c r="I11" s="364">
        <f t="shared" si="0"/>
        <v>369856</v>
      </c>
      <c r="J11" s="364">
        <f t="shared" si="0"/>
        <v>0</v>
      </c>
      <c r="K11" s="364">
        <f t="shared" si="0"/>
        <v>7962810.3620739998</v>
      </c>
      <c r="L11" s="364">
        <f t="shared" si="0"/>
        <v>4139811</v>
      </c>
      <c r="M11" s="364">
        <f t="shared" si="0"/>
        <v>322.78999999999996</v>
      </c>
      <c r="N11" s="364">
        <f t="shared" si="0"/>
        <v>1477064.062926</v>
      </c>
      <c r="O11" s="364">
        <f>SUM(O12:O22)</f>
        <v>1090919.0249999999</v>
      </c>
      <c r="P11" s="364">
        <f>SUM(P12:P22)</f>
        <v>386145.03792599996</v>
      </c>
      <c r="Q11" s="420">
        <f t="shared" si="0"/>
        <v>2202629</v>
      </c>
      <c r="R11" s="420">
        <f t="shared" si="0"/>
        <v>276051</v>
      </c>
      <c r="S11" s="364">
        <f t="shared" ref="S11:T22" si="1">G11/C11%</f>
        <v>174.65043237058356</v>
      </c>
      <c r="T11" s="364">
        <f t="shared" si="1"/>
        <v>175.70455433932759</v>
      </c>
      <c r="U11" s="364">
        <f t="shared" ref="U11:U22" si="2">K11/E11%</f>
        <v>119.16193422658276</v>
      </c>
      <c r="V11" s="3">
        <v>7362108101809</v>
      </c>
      <c r="W11" s="3">
        <v>1198628518991</v>
      </c>
      <c r="Z11" s="3">
        <f>1171938-O11</f>
        <v>81018.975000000093</v>
      </c>
    </row>
    <row r="12" spans="1:26" ht="24.95" customHeight="1">
      <c r="A12" s="409">
        <v>1</v>
      </c>
      <c r="B12" s="410" t="s">
        <v>343</v>
      </c>
      <c r="C12" s="302">
        <f>D12+E12+F12</f>
        <v>847922</v>
      </c>
      <c r="D12" s="302">
        <v>52080</v>
      </c>
      <c r="E12" s="302">
        <v>778884</v>
      </c>
      <c r="F12" s="302">
        <v>16958</v>
      </c>
      <c r="G12" s="302">
        <f t="shared" ref="G12:G22" si="3">H12+K12+N12+Q12+R12</f>
        <v>1399143</v>
      </c>
      <c r="H12" s="302">
        <f>201211-O12</f>
        <v>73426</v>
      </c>
      <c r="I12" s="302">
        <v>32587</v>
      </c>
      <c r="J12" s="302"/>
      <c r="K12" s="302">
        <f>992602-P12</f>
        <v>962003</v>
      </c>
      <c r="L12" s="302">
        <v>543304</v>
      </c>
      <c r="M12" s="302">
        <v>30</v>
      </c>
      <c r="N12" s="302">
        <f>O12+P12</f>
        <v>158384</v>
      </c>
      <c r="O12" s="302">
        <v>127785</v>
      </c>
      <c r="P12" s="302">
        <v>30599</v>
      </c>
      <c r="Q12" s="414">
        <v>170024</v>
      </c>
      <c r="R12" s="413">
        <v>35306</v>
      </c>
      <c r="S12" s="302">
        <f t="shared" si="1"/>
        <v>165.00845596646863</v>
      </c>
      <c r="T12" s="302">
        <f t="shared" si="1"/>
        <v>140.98694316436254</v>
      </c>
      <c r="U12" s="302">
        <f t="shared" si="2"/>
        <v>123.51043287575557</v>
      </c>
      <c r="V12" s="4">
        <f>H12+O12</f>
        <v>201211</v>
      </c>
      <c r="W12" s="4">
        <f>K12+P12</f>
        <v>992602</v>
      </c>
      <c r="X12" s="4">
        <v>1048124302033</v>
      </c>
      <c r="Z12" s="4">
        <f>512440-P11</f>
        <v>126294.96207400004</v>
      </c>
    </row>
    <row r="13" spans="1:26" ht="24.95" customHeight="1">
      <c r="A13" s="409">
        <v>2</v>
      </c>
      <c r="B13" s="410" t="s">
        <v>344</v>
      </c>
      <c r="C13" s="302">
        <f t="shared" ref="C13:C22" si="4">D13+E13+F13</f>
        <v>666133</v>
      </c>
      <c r="D13" s="302">
        <v>24480</v>
      </c>
      <c r="E13" s="302">
        <v>628330</v>
      </c>
      <c r="F13" s="302">
        <v>13323</v>
      </c>
      <c r="G13" s="302">
        <f>H13+K13+N13+Q13+R13</f>
        <v>1081829</v>
      </c>
      <c r="H13" s="302">
        <f>149939-O13</f>
        <v>69738</v>
      </c>
      <c r="I13" s="302">
        <v>70375</v>
      </c>
      <c r="J13" s="302"/>
      <c r="K13" s="302">
        <f>794443-P13</f>
        <v>752636</v>
      </c>
      <c r="L13" s="302">
        <v>396518</v>
      </c>
      <c r="M13" s="302">
        <v>30</v>
      </c>
      <c r="N13" s="302">
        <f t="shared" ref="N13:N22" si="5">O13+P13</f>
        <v>122008</v>
      </c>
      <c r="O13" s="302">
        <v>80201</v>
      </c>
      <c r="P13" s="302">
        <v>41807</v>
      </c>
      <c r="Q13" s="414">
        <v>121325</v>
      </c>
      <c r="R13" s="413">
        <v>16122</v>
      </c>
      <c r="S13" s="302">
        <f t="shared" si="1"/>
        <v>162.40435468592608</v>
      </c>
      <c r="T13" s="302">
        <f t="shared" si="1"/>
        <v>284.87745098039215</v>
      </c>
      <c r="U13" s="302">
        <f t="shared" si="2"/>
        <v>119.78355322839909</v>
      </c>
      <c r="V13" s="4">
        <f t="shared" ref="V13:V22" si="6">H13+O13</f>
        <v>149939</v>
      </c>
      <c r="W13" s="4">
        <f t="shared" ref="W13:W22" si="7">K13+P13</f>
        <v>794443</v>
      </c>
      <c r="X13" s="4">
        <v>787236285649</v>
      </c>
    </row>
    <row r="14" spans="1:26" ht="24.95" customHeight="1">
      <c r="A14" s="409">
        <v>3</v>
      </c>
      <c r="B14" s="410" t="s">
        <v>345</v>
      </c>
      <c r="C14" s="411">
        <f t="shared" si="4"/>
        <v>687858</v>
      </c>
      <c r="D14" s="411">
        <v>142850</v>
      </c>
      <c r="E14" s="411">
        <v>531251</v>
      </c>
      <c r="F14" s="411">
        <v>13757</v>
      </c>
      <c r="G14" s="411">
        <f t="shared" si="3"/>
        <v>1003999</v>
      </c>
      <c r="H14" s="411">
        <f>172280+3753-O14</f>
        <v>172280</v>
      </c>
      <c r="I14" s="411">
        <v>29376</v>
      </c>
      <c r="J14" s="411"/>
      <c r="K14" s="411">
        <f>619988+3912-P14</f>
        <v>619988</v>
      </c>
      <c r="L14" s="411">
        <v>298410</v>
      </c>
      <c r="M14" s="411">
        <v>28.79</v>
      </c>
      <c r="N14" s="411">
        <f t="shared" si="5"/>
        <v>7665</v>
      </c>
      <c r="O14" s="411">
        <v>3753</v>
      </c>
      <c r="P14" s="411">
        <v>3912</v>
      </c>
      <c r="Q14" s="412">
        <v>192555</v>
      </c>
      <c r="R14" s="413">
        <v>11511</v>
      </c>
      <c r="S14" s="302">
        <f t="shared" si="1"/>
        <v>145.96021271832268</v>
      </c>
      <c r="T14" s="302">
        <f t="shared" si="1"/>
        <v>120.60203010150508</v>
      </c>
      <c r="U14" s="302">
        <f t="shared" si="2"/>
        <v>116.70340385241627</v>
      </c>
      <c r="V14" s="4">
        <f t="shared" si="6"/>
        <v>176033</v>
      </c>
      <c r="W14" s="4">
        <f t="shared" si="7"/>
        <v>623900</v>
      </c>
      <c r="X14" s="4">
        <v>833348733441</v>
      </c>
    </row>
    <row r="15" spans="1:26" ht="24.95" customHeight="1">
      <c r="A15" s="409">
        <v>4</v>
      </c>
      <c r="B15" s="410" t="s">
        <v>346</v>
      </c>
      <c r="C15" s="411">
        <f t="shared" si="4"/>
        <v>723744</v>
      </c>
      <c r="D15" s="411">
        <v>31433</v>
      </c>
      <c r="E15" s="411">
        <v>677836</v>
      </c>
      <c r="F15" s="411">
        <v>14475</v>
      </c>
      <c r="G15" s="411">
        <f t="shared" si="3"/>
        <v>1140574</v>
      </c>
      <c r="H15" s="411">
        <f>146552-O15</f>
        <v>71903.375</v>
      </c>
      <c r="I15" s="411">
        <v>18308</v>
      </c>
      <c r="J15" s="411"/>
      <c r="K15" s="411">
        <f>831798-P15</f>
        <v>796616.36207399995</v>
      </c>
      <c r="L15" s="411">
        <v>426855</v>
      </c>
      <c r="M15" s="411">
        <v>30</v>
      </c>
      <c r="N15" s="411">
        <f t="shared" si="5"/>
        <v>109830.262926</v>
      </c>
      <c r="O15" s="411">
        <v>74648.625</v>
      </c>
      <c r="P15" s="411">
        <v>35181.637926000003</v>
      </c>
      <c r="Q15" s="412">
        <v>141930</v>
      </c>
      <c r="R15" s="413">
        <v>20294</v>
      </c>
      <c r="S15" s="302">
        <f t="shared" si="1"/>
        <v>157.59356899677235</v>
      </c>
      <c r="T15" s="302">
        <f t="shared" si="1"/>
        <v>228.75123278083544</v>
      </c>
      <c r="U15" s="302">
        <f t="shared" si="2"/>
        <v>117.52346615907092</v>
      </c>
      <c r="V15" s="4">
        <f t="shared" si="6"/>
        <v>146552</v>
      </c>
      <c r="W15" s="4">
        <f t="shared" si="7"/>
        <v>831798</v>
      </c>
      <c r="X15" s="4">
        <v>843084629729</v>
      </c>
    </row>
    <row r="16" spans="1:26" ht="24.95" customHeight="1">
      <c r="A16" s="409">
        <v>5</v>
      </c>
      <c r="B16" s="410" t="s">
        <v>347</v>
      </c>
      <c r="C16" s="411">
        <f>D16+E16+F16</f>
        <v>823579</v>
      </c>
      <c r="D16" s="411">
        <v>23275</v>
      </c>
      <c r="E16" s="411">
        <v>783832</v>
      </c>
      <c r="F16" s="411">
        <v>16472</v>
      </c>
      <c r="G16" s="411">
        <f>H16+K16+N16+Q16+R16</f>
        <v>1291799.8</v>
      </c>
      <c r="H16" s="411">
        <v>60521</v>
      </c>
      <c r="I16" s="411">
        <v>16024</v>
      </c>
      <c r="J16" s="411"/>
      <c r="K16" s="411">
        <v>950866</v>
      </c>
      <c r="L16" s="411">
        <v>534685</v>
      </c>
      <c r="M16" s="411">
        <v>30</v>
      </c>
      <c r="N16" s="411">
        <f t="shared" si="5"/>
        <v>185506.8</v>
      </c>
      <c r="O16" s="411">
        <v>127731.4</v>
      </c>
      <c r="P16" s="411">
        <v>57775.4</v>
      </c>
      <c r="Q16" s="414">
        <v>85951</v>
      </c>
      <c r="R16" s="413">
        <v>8955</v>
      </c>
      <c r="S16" s="302">
        <f t="shared" si="1"/>
        <v>156.85195955700667</v>
      </c>
      <c r="T16" s="302">
        <f t="shared" si="1"/>
        <v>260.02577873254563</v>
      </c>
      <c r="U16" s="302">
        <f t="shared" si="2"/>
        <v>121.30992355504752</v>
      </c>
      <c r="V16" s="4">
        <f t="shared" si="6"/>
        <v>188252.4</v>
      </c>
      <c r="W16" s="4">
        <f t="shared" si="7"/>
        <v>1008641.4</v>
      </c>
      <c r="X16" s="4">
        <v>934922626703</v>
      </c>
    </row>
    <row r="17" spans="1:24" ht="24.95" customHeight="1">
      <c r="A17" s="409">
        <v>6</v>
      </c>
      <c r="B17" s="410" t="s">
        <v>348</v>
      </c>
      <c r="C17" s="302">
        <f t="shared" si="4"/>
        <v>441309</v>
      </c>
      <c r="D17" s="302">
        <v>30044</v>
      </c>
      <c r="E17" s="302">
        <v>402439</v>
      </c>
      <c r="F17" s="302">
        <v>8826</v>
      </c>
      <c r="G17" s="302">
        <f t="shared" si="3"/>
        <v>816951</v>
      </c>
      <c r="H17" s="302">
        <v>72122</v>
      </c>
      <c r="I17" s="302">
        <v>29900</v>
      </c>
      <c r="J17" s="302"/>
      <c r="K17" s="302">
        <f>452111+463</f>
        <v>452574</v>
      </c>
      <c r="L17" s="302">
        <v>220334</v>
      </c>
      <c r="M17" s="302">
        <v>30</v>
      </c>
      <c r="N17" s="302">
        <f t="shared" si="5"/>
        <v>111118</v>
      </c>
      <c r="O17" s="302">
        <v>91036</v>
      </c>
      <c r="P17" s="302">
        <v>20082</v>
      </c>
      <c r="Q17" s="414">
        <v>132568</v>
      </c>
      <c r="R17" s="413">
        <v>48569</v>
      </c>
      <c r="S17" s="302">
        <f t="shared" si="1"/>
        <v>185.1199499670299</v>
      </c>
      <c r="T17" s="302">
        <f t="shared" si="1"/>
        <v>240.05458660631075</v>
      </c>
      <c r="U17" s="302">
        <f t="shared" si="2"/>
        <v>112.45778863380538</v>
      </c>
      <c r="V17" s="4">
        <f t="shared" si="6"/>
        <v>163158</v>
      </c>
      <c r="W17" s="4">
        <f t="shared" si="7"/>
        <v>472656</v>
      </c>
      <c r="X17" s="4">
        <v>548479105995</v>
      </c>
    </row>
    <row r="18" spans="1:24" ht="24.95" customHeight="1">
      <c r="A18" s="409">
        <v>7</v>
      </c>
      <c r="B18" s="410" t="s">
        <v>349</v>
      </c>
      <c r="C18" s="411">
        <f t="shared" si="4"/>
        <v>518083</v>
      </c>
      <c r="D18" s="411">
        <v>13474</v>
      </c>
      <c r="E18" s="411">
        <v>494247</v>
      </c>
      <c r="F18" s="411">
        <v>10362</v>
      </c>
      <c r="G18" s="411">
        <f>H18+K18+N18+Q18+R18</f>
        <v>1128123</v>
      </c>
      <c r="H18" s="411">
        <f>109551-O18</f>
        <v>38307</v>
      </c>
      <c r="I18" s="411">
        <v>30167</v>
      </c>
      <c r="J18" s="411"/>
      <c r="K18" s="411">
        <f>625454-P18</f>
        <v>600030</v>
      </c>
      <c r="L18" s="411">
        <v>282280</v>
      </c>
      <c r="M18" s="411">
        <v>30</v>
      </c>
      <c r="N18" s="411">
        <f t="shared" si="5"/>
        <v>96668</v>
      </c>
      <c r="O18" s="411">
        <v>71244</v>
      </c>
      <c r="P18" s="411">
        <v>25424</v>
      </c>
      <c r="Q18" s="412">
        <v>383948</v>
      </c>
      <c r="R18" s="413">
        <v>9170</v>
      </c>
      <c r="S18" s="302">
        <f t="shared" si="1"/>
        <v>217.74947257485769</v>
      </c>
      <c r="T18" s="302">
        <f t="shared" si="1"/>
        <v>284.30310227104053</v>
      </c>
      <c r="U18" s="302">
        <f t="shared" si="2"/>
        <v>121.40286132237524</v>
      </c>
      <c r="V18" s="4">
        <f t="shared" si="6"/>
        <v>109551</v>
      </c>
      <c r="W18" s="4">
        <f t="shared" si="7"/>
        <v>625454</v>
      </c>
      <c r="X18" s="4">
        <v>611966129305</v>
      </c>
    </row>
    <row r="19" spans="1:24" ht="24.95" customHeight="1">
      <c r="A19" s="409">
        <v>8</v>
      </c>
      <c r="B19" s="410" t="s">
        <v>350</v>
      </c>
      <c r="C19" s="302">
        <f t="shared" si="4"/>
        <v>608646</v>
      </c>
      <c r="D19" s="302">
        <v>18752</v>
      </c>
      <c r="E19" s="302">
        <v>577721</v>
      </c>
      <c r="F19" s="302">
        <v>12173</v>
      </c>
      <c r="G19" s="302">
        <f t="shared" si="3"/>
        <v>1421545</v>
      </c>
      <c r="H19" s="302">
        <f>182854-O19</f>
        <v>17348</v>
      </c>
      <c r="I19" s="302"/>
      <c r="J19" s="302"/>
      <c r="K19" s="302">
        <f>724943-P19+22</f>
        <v>690659</v>
      </c>
      <c r="L19" s="302">
        <v>333207</v>
      </c>
      <c r="M19" s="302">
        <v>24</v>
      </c>
      <c r="N19" s="302">
        <f t="shared" si="5"/>
        <v>199812</v>
      </c>
      <c r="O19" s="302">
        <v>165506</v>
      </c>
      <c r="P19" s="302">
        <v>34306</v>
      </c>
      <c r="Q19" s="414">
        <v>476747</v>
      </c>
      <c r="R19" s="413">
        <v>36979</v>
      </c>
      <c r="S19" s="302">
        <f t="shared" si="1"/>
        <v>233.55858742191685</v>
      </c>
      <c r="T19" s="302">
        <f t="shared" si="1"/>
        <v>92.512798634812285</v>
      </c>
      <c r="U19" s="302">
        <f t="shared" si="2"/>
        <v>119.54888259211626</v>
      </c>
      <c r="V19" s="4">
        <f t="shared" si="6"/>
        <v>182854</v>
      </c>
      <c r="W19" s="4">
        <f t="shared" si="7"/>
        <v>724965</v>
      </c>
      <c r="X19" s="4">
        <v>728301124874</v>
      </c>
    </row>
    <row r="20" spans="1:24" ht="24.95" customHeight="1">
      <c r="A20" s="409">
        <v>9</v>
      </c>
      <c r="B20" s="410" t="s">
        <v>351</v>
      </c>
      <c r="C20" s="302">
        <f t="shared" si="4"/>
        <v>605641</v>
      </c>
      <c r="D20" s="302">
        <v>13463</v>
      </c>
      <c r="E20" s="302">
        <v>580065</v>
      </c>
      <c r="F20" s="302">
        <v>12113</v>
      </c>
      <c r="G20" s="302">
        <f t="shared" si="3"/>
        <v>1097640</v>
      </c>
      <c r="H20" s="302">
        <v>21398</v>
      </c>
      <c r="I20" s="302">
        <v>37745</v>
      </c>
      <c r="J20" s="302"/>
      <c r="K20" s="302">
        <v>682261</v>
      </c>
      <c r="L20" s="302">
        <v>347358</v>
      </c>
      <c r="M20" s="302">
        <v>30</v>
      </c>
      <c r="N20" s="302">
        <f>O20+P20</f>
        <v>157468</v>
      </c>
      <c r="O20" s="302">
        <v>110343</v>
      </c>
      <c r="P20" s="302">
        <v>47125</v>
      </c>
      <c r="Q20" s="414">
        <v>188227</v>
      </c>
      <c r="R20" s="413">
        <v>48286</v>
      </c>
      <c r="S20" s="302">
        <f t="shared" si="1"/>
        <v>181.23607879915659</v>
      </c>
      <c r="T20" s="302">
        <f t="shared" si="1"/>
        <v>158.93931516006833</v>
      </c>
      <c r="U20" s="302">
        <f t="shared" si="2"/>
        <v>117.61802556610036</v>
      </c>
      <c r="V20" s="4">
        <f t="shared" si="6"/>
        <v>131741</v>
      </c>
      <c r="W20" s="4">
        <f t="shared" si="7"/>
        <v>729386</v>
      </c>
      <c r="X20" s="4">
        <v>764914405194</v>
      </c>
    </row>
    <row r="21" spans="1:24" ht="24.95" customHeight="1">
      <c r="A21" s="409">
        <v>10</v>
      </c>
      <c r="B21" s="410" t="s">
        <v>352</v>
      </c>
      <c r="C21" s="411">
        <f t="shared" si="4"/>
        <v>665707</v>
      </c>
      <c r="D21" s="411">
        <v>14241</v>
      </c>
      <c r="E21" s="411">
        <v>638152</v>
      </c>
      <c r="F21" s="411">
        <v>13314</v>
      </c>
      <c r="G21" s="411">
        <f t="shared" si="3"/>
        <v>1205633</v>
      </c>
      <c r="H21" s="411">
        <f>202567-O21</f>
        <v>29260</v>
      </c>
      <c r="I21" s="411">
        <v>72115</v>
      </c>
      <c r="J21" s="411"/>
      <c r="K21" s="411">
        <f>779992-P21</f>
        <v>723547</v>
      </c>
      <c r="L21" s="411">
        <v>392371</v>
      </c>
      <c r="M21" s="411">
        <v>30</v>
      </c>
      <c r="N21" s="411">
        <f t="shared" si="5"/>
        <v>229752</v>
      </c>
      <c r="O21" s="411">
        <v>173307</v>
      </c>
      <c r="P21" s="411">
        <v>56445</v>
      </c>
      <c r="Q21" s="412">
        <v>208824</v>
      </c>
      <c r="R21" s="413">
        <v>14250</v>
      </c>
      <c r="S21" s="302">
        <f t="shared" si="1"/>
        <v>181.10565158545728</v>
      </c>
      <c r="T21" s="302">
        <f t="shared" si="1"/>
        <v>205.4630995014395</v>
      </c>
      <c r="U21" s="302">
        <f t="shared" si="2"/>
        <v>113.38160814351438</v>
      </c>
      <c r="V21" s="4">
        <f t="shared" si="6"/>
        <v>202567</v>
      </c>
      <c r="W21" s="4">
        <f t="shared" si="7"/>
        <v>779992</v>
      </c>
      <c r="X21" s="4">
        <v>898036223097</v>
      </c>
    </row>
    <row r="22" spans="1:24" ht="24.95" customHeight="1">
      <c r="A22" s="415">
        <v>11</v>
      </c>
      <c r="B22" s="416" t="s">
        <v>353</v>
      </c>
      <c r="C22" s="417">
        <f t="shared" si="4"/>
        <v>621628</v>
      </c>
      <c r="D22" s="417">
        <v>19608</v>
      </c>
      <c r="E22" s="417">
        <v>589587</v>
      </c>
      <c r="F22" s="417">
        <v>12433</v>
      </c>
      <c r="G22" s="417">
        <f t="shared" si="3"/>
        <v>1005496</v>
      </c>
      <c r="H22" s="417">
        <f>113239-O22</f>
        <v>47875</v>
      </c>
      <c r="I22" s="417">
        <v>33259</v>
      </c>
      <c r="J22" s="417"/>
      <c r="K22" s="417">
        <f>765118-P22</f>
        <v>731630</v>
      </c>
      <c r="L22" s="417">
        <v>364489</v>
      </c>
      <c r="M22" s="417">
        <v>30</v>
      </c>
      <c r="N22" s="317">
        <f t="shared" si="5"/>
        <v>98852</v>
      </c>
      <c r="O22" s="417">
        <v>65364</v>
      </c>
      <c r="P22" s="417">
        <v>33488</v>
      </c>
      <c r="Q22" s="418">
        <v>100530</v>
      </c>
      <c r="R22" s="419">
        <v>26609</v>
      </c>
      <c r="S22" s="317">
        <f t="shared" si="1"/>
        <v>161.75204463119422</v>
      </c>
      <c r="T22" s="317">
        <f t="shared" si="1"/>
        <v>244.16054671562625</v>
      </c>
      <c r="U22" s="317">
        <f t="shared" si="2"/>
        <v>124.09194911013981</v>
      </c>
      <c r="V22" s="4">
        <f t="shared" si="6"/>
        <v>113239</v>
      </c>
      <c r="W22" s="4">
        <f t="shared" si="7"/>
        <v>765118</v>
      </c>
      <c r="X22" s="4">
        <v>710738838161</v>
      </c>
    </row>
    <row r="23" spans="1:24">
      <c r="A23" s="867"/>
      <c r="B23" s="867"/>
    </row>
    <row r="25" spans="1:24">
      <c r="Q25" s="867"/>
      <c r="R25" s="867"/>
      <c r="S25" s="867"/>
      <c r="T25" s="867"/>
      <c r="U25" s="867"/>
      <c r="V25" s="867"/>
    </row>
    <row r="26" spans="1:24">
      <c r="Q26" s="867"/>
      <c r="R26" s="867"/>
      <c r="S26" s="867"/>
      <c r="T26" s="867"/>
      <c r="U26" s="867"/>
      <c r="V26" s="867"/>
    </row>
    <row r="27" spans="1:24">
      <c r="Q27" s="867"/>
      <c r="R27" s="867"/>
      <c r="S27" s="867"/>
      <c r="T27" s="867"/>
      <c r="U27" s="867"/>
      <c r="V27" s="867"/>
    </row>
  </sheetData>
  <mergeCells count="37">
    <mergeCell ref="S4:U4"/>
    <mergeCell ref="A1:C1"/>
    <mergeCell ref="F1:H1"/>
    <mergeCell ref="P1:U1"/>
    <mergeCell ref="A2:U2"/>
    <mergeCell ref="A3:U3"/>
    <mergeCell ref="A5:A9"/>
    <mergeCell ref="B5:B9"/>
    <mergeCell ref="C5:F5"/>
    <mergeCell ref="G5:R5"/>
    <mergeCell ref="S5:U5"/>
    <mergeCell ref="C6:C9"/>
    <mergeCell ref="D6:F6"/>
    <mergeCell ref="G6:G9"/>
    <mergeCell ref="H6:R6"/>
    <mergeCell ref="S6:U6"/>
    <mergeCell ref="F7:F9"/>
    <mergeCell ref="H7:J7"/>
    <mergeCell ref="K7:M7"/>
    <mergeCell ref="N7:P7"/>
    <mergeCell ref="O8:P8"/>
    <mergeCell ref="A23:B23"/>
    <mergeCell ref="Q25:V25"/>
    <mergeCell ref="Q26:V26"/>
    <mergeCell ref="Q27:V27"/>
    <mergeCell ref="Q7:Q9"/>
    <mergeCell ref="R7:R9"/>
    <mergeCell ref="S7:S9"/>
    <mergeCell ref="T7:T9"/>
    <mergeCell ref="U7:U9"/>
    <mergeCell ref="H8:H9"/>
    <mergeCell ref="I8:J8"/>
    <mergeCell ref="K8:K9"/>
    <mergeCell ref="L8:M8"/>
    <mergeCell ref="N8:N9"/>
    <mergeCell ref="D7:D9"/>
    <mergeCell ref="E7:E9"/>
  </mergeCells>
  <printOptions horizontalCentered="1"/>
  <pageMargins left="0.59055118110236204" right="0.31496062992126" top="0.59055118110236204" bottom="0.59055118110236204" header="0.31496062992126" footer="0.31496062992126"/>
  <pageSetup paperSize="9" scale="56" orientation="landscape" r:id="rId1"/>
  <colBreaks count="1" manualBreakCount="1">
    <brk id="21" max="2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1"/>
  <sheetViews>
    <sheetView view="pageBreakPreview" zoomScale="60" zoomScaleNormal="100" workbookViewId="0">
      <pane xSplit="2" ySplit="13" topLeftCell="C14" activePane="bottomRight" state="frozen"/>
      <selection pane="topRight" activeCell="C1" sqref="C1"/>
      <selection pane="bottomLeft" activeCell="A14" sqref="A14"/>
      <selection pane="bottomRight" activeCell="G14" sqref="G14"/>
    </sheetView>
  </sheetViews>
  <sheetFormatPr defaultColWidth="11.5703125" defaultRowHeight="15.75"/>
  <cols>
    <col min="1" max="1" width="6" style="4" customWidth="1"/>
    <col min="2" max="2" width="20" style="4" customWidth="1"/>
    <col min="3" max="3" width="12.7109375" style="4" customWidth="1"/>
    <col min="4" max="4" width="11.5703125" style="4" customWidth="1"/>
    <col min="5" max="5" width="12" style="4" customWidth="1"/>
    <col min="6" max="6" width="9.140625" style="4" customWidth="1"/>
    <col min="7" max="7" width="11.7109375" style="4" customWidth="1"/>
    <col min="8" max="8" width="9" style="4" customWidth="1"/>
    <col min="9" max="9" width="9.140625" style="4" customWidth="1"/>
    <col min="10" max="10" width="11.5703125" style="4" customWidth="1"/>
    <col min="11" max="11" width="12.5703125" style="4" customWidth="1"/>
    <col min="12" max="12" width="11.5703125" style="4" customWidth="1"/>
    <col min="13" max="13" width="13" style="4" customWidth="1"/>
    <col min="14" max="14" width="9.42578125" style="4" customWidth="1"/>
    <col min="15" max="15" width="12.85546875" style="4" customWidth="1"/>
    <col min="16" max="16" width="10.28515625" style="4" customWidth="1"/>
    <col min="17" max="17" width="11.5703125" style="4" customWidth="1"/>
    <col min="18" max="18" width="11.7109375" style="4" customWidth="1"/>
    <col min="19" max="19" width="9" style="4" customWidth="1"/>
    <col min="20" max="20" width="9.42578125" style="4" customWidth="1"/>
    <col min="21" max="21" width="9.5703125" style="4" customWidth="1"/>
    <col min="22" max="22" width="8.28515625" style="4" customWidth="1"/>
    <col min="23" max="23" width="11.28515625" style="4" customWidth="1"/>
    <col min="24" max="24" width="9.28515625" style="4" customWidth="1"/>
    <col min="25" max="25" width="8.42578125" style="4" customWidth="1"/>
    <col min="26" max="26" width="10.5703125" style="4" customWidth="1"/>
    <col min="27" max="256" width="11.5703125" style="4"/>
    <col min="257" max="257" width="8.28515625" style="4" customWidth="1"/>
    <col min="258" max="258" width="21.7109375" style="4" customWidth="1"/>
    <col min="259" max="259" width="12.7109375" style="4" customWidth="1"/>
    <col min="260" max="260" width="13.42578125" style="4" customWidth="1"/>
    <col min="261" max="261" width="13.140625" style="4" customWidth="1"/>
    <col min="262" max="262" width="9.140625" style="4" customWidth="1"/>
    <col min="263" max="263" width="11.7109375" style="4" customWidth="1"/>
    <col min="264" max="265" width="11.5703125" style="4"/>
    <col min="266" max="266" width="12.42578125" style="4" customWidth="1"/>
    <col min="267" max="267" width="12.5703125" style="4" customWidth="1"/>
    <col min="268" max="268" width="13.7109375" style="4" customWidth="1"/>
    <col min="269" max="269" width="13" style="4" customWidth="1"/>
    <col min="270" max="270" width="9.42578125" style="4" customWidth="1"/>
    <col min="271" max="271" width="12.85546875" style="4" customWidth="1"/>
    <col min="272" max="272" width="12.42578125" style="4" customWidth="1"/>
    <col min="273" max="273" width="12.85546875" style="4" customWidth="1"/>
    <col min="274" max="274" width="11.7109375" style="4" customWidth="1"/>
    <col min="275" max="276" width="11.5703125" style="4"/>
    <col min="277" max="277" width="9.5703125" style="4" customWidth="1"/>
    <col min="278" max="278" width="11.5703125" style="4"/>
    <col min="279" max="279" width="13.140625" style="4" customWidth="1"/>
    <col min="280" max="512" width="11.5703125" style="4"/>
    <col min="513" max="513" width="8.28515625" style="4" customWidth="1"/>
    <col min="514" max="514" width="21.7109375" style="4" customWidth="1"/>
    <col min="515" max="515" width="12.7109375" style="4" customWidth="1"/>
    <col min="516" max="516" width="13.42578125" style="4" customWidth="1"/>
    <col min="517" max="517" width="13.140625" style="4" customWidth="1"/>
    <col min="518" max="518" width="9.140625" style="4" customWidth="1"/>
    <col min="519" max="519" width="11.7109375" style="4" customWidth="1"/>
    <col min="520" max="521" width="11.5703125" style="4"/>
    <col min="522" max="522" width="12.42578125" style="4" customWidth="1"/>
    <col min="523" max="523" width="12.5703125" style="4" customWidth="1"/>
    <col min="524" max="524" width="13.7109375" style="4" customWidth="1"/>
    <col min="525" max="525" width="13" style="4" customWidth="1"/>
    <col min="526" max="526" width="9.42578125" style="4" customWidth="1"/>
    <col min="527" max="527" width="12.85546875" style="4" customWidth="1"/>
    <col min="528" max="528" width="12.42578125" style="4" customWidth="1"/>
    <col min="529" max="529" width="12.85546875" style="4" customWidth="1"/>
    <col min="530" max="530" width="11.7109375" style="4" customWidth="1"/>
    <col min="531" max="532" width="11.5703125" style="4"/>
    <col min="533" max="533" width="9.5703125" style="4" customWidth="1"/>
    <col min="534" max="534" width="11.5703125" style="4"/>
    <col min="535" max="535" width="13.140625" style="4" customWidth="1"/>
    <col min="536" max="768" width="11.5703125" style="4"/>
    <col min="769" max="769" width="8.28515625" style="4" customWidth="1"/>
    <col min="770" max="770" width="21.7109375" style="4" customWidth="1"/>
    <col min="771" max="771" width="12.7109375" style="4" customWidth="1"/>
    <col min="772" max="772" width="13.42578125" style="4" customWidth="1"/>
    <col min="773" max="773" width="13.140625" style="4" customWidth="1"/>
    <col min="774" max="774" width="9.140625" style="4" customWidth="1"/>
    <col min="775" max="775" width="11.7109375" style="4" customWidth="1"/>
    <col min="776" max="777" width="11.5703125" style="4"/>
    <col min="778" max="778" width="12.42578125" style="4" customWidth="1"/>
    <col min="779" max="779" width="12.5703125" style="4" customWidth="1"/>
    <col min="780" max="780" width="13.7109375" style="4" customWidth="1"/>
    <col min="781" max="781" width="13" style="4" customWidth="1"/>
    <col min="782" max="782" width="9.42578125" style="4" customWidth="1"/>
    <col min="783" max="783" width="12.85546875" style="4" customWidth="1"/>
    <col min="784" max="784" width="12.42578125" style="4" customWidth="1"/>
    <col min="785" max="785" width="12.85546875" style="4" customWidth="1"/>
    <col min="786" max="786" width="11.7109375" style="4" customWidth="1"/>
    <col min="787" max="788" width="11.5703125" style="4"/>
    <col min="789" max="789" width="9.5703125" style="4" customWidth="1"/>
    <col min="790" max="790" width="11.5703125" style="4"/>
    <col min="791" max="791" width="13.140625" style="4" customWidth="1"/>
    <col min="792" max="1024" width="11.5703125" style="4"/>
    <col min="1025" max="1025" width="8.28515625" style="4" customWidth="1"/>
    <col min="1026" max="1026" width="21.7109375" style="4" customWidth="1"/>
    <col min="1027" max="1027" width="12.7109375" style="4" customWidth="1"/>
    <col min="1028" max="1028" width="13.42578125" style="4" customWidth="1"/>
    <col min="1029" max="1029" width="13.140625" style="4" customWidth="1"/>
    <col min="1030" max="1030" width="9.140625" style="4" customWidth="1"/>
    <col min="1031" max="1031" width="11.7109375" style="4" customWidth="1"/>
    <col min="1032" max="1033" width="11.5703125" style="4"/>
    <col min="1034" max="1034" width="12.42578125" style="4" customWidth="1"/>
    <col min="1035" max="1035" width="12.5703125" style="4" customWidth="1"/>
    <col min="1036" max="1036" width="13.7109375" style="4" customWidth="1"/>
    <col min="1037" max="1037" width="13" style="4" customWidth="1"/>
    <col min="1038" max="1038" width="9.42578125" style="4" customWidth="1"/>
    <col min="1039" max="1039" width="12.85546875" style="4" customWidth="1"/>
    <col min="1040" max="1040" width="12.42578125" style="4" customWidth="1"/>
    <col min="1041" max="1041" width="12.85546875" style="4" customWidth="1"/>
    <col min="1042" max="1042" width="11.7109375" style="4" customWidth="1"/>
    <col min="1043" max="1044" width="11.5703125" style="4"/>
    <col min="1045" max="1045" width="9.5703125" style="4" customWidth="1"/>
    <col min="1046" max="1046" width="11.5703125" style="4"/>
    <col min="1047" max="1047" width="13.140625" style="4" customWidth="1"/>
    <col min="1048" max="1280" width="11.5703125" style="4"/>
    <col min="1281" max="1281" width="8.28515625" style="4" customWidth="1"/>
    <col min="1282" max="1282" width="21.7109375" style="4" customWidth="1"/>
    <col min="1283" max="1283" width="12.7109375" style="4" customWidth="1"/>
    <col min="1284" max="1284" width="13.42578125" style="4" customWidth="1"/>
    <col min="1285" max="1285" width="13.140625" style="4" customWidth="1"/>
    <col min="1286" max="1286" width="9.140625" style="4" customWidth="1"/>
    <col min="1287" max="1287" width="11.7109375" style="4" customWidth="1"/>
    <col min="1288" max="1289" width="11.5703125" style="4"/>
    <col min="1290" max="1290" width="12.42578125" style="4" customWidth="1"/>
    <col min="1291" max="1291" width="12.5703125" style="4" customWidth="1"/>
    <col min="1292" max="1292" width="13.7109375" style="4" customWidth="1"/>
    <col min="1293" max="1293" width="13" style="4" customWidth="1"/>
    <col min="1294" max="1294" width="9.42578125" style="4" customWidth="1"/>
    <col min="1295" max="1295" width="12.85546875" style="4" customWidth="1"/>
    <col min="1296" max="1296" width="12.42578125" style="4" customWidth="1"/>
    <col min="1297" max="1297" width="12.85546875" style="4" customWidth="1"/>
    <col min="1298" max="1298" width="11.7109375" style="4" customWidth="1"/>
    <col min="1299" max="1300" width="11.5703125" style="4"/>
    <col min="1301" max="1301" width="9.5703125" style="4" customWidth="1"/>
    <col min="1302" max="1302" width="11.5703125" style="4"/>
    <col min="1303" max="1303" width="13.140625" style="4" customWidth="1"/>
    <col min="1304" max="1536" width="11.5703125" style="4"/>
    <col min="1537" max="1537" width="8.28515625" style="4" customWidth="1"/>
    <col min="1538" max="1538" width="21.7109375" style="4" customWidth="1"/>
    <col min="1539" max="1539" width="12.7109375" style="4" customWidth="1"/>
    <col min="1540" max="1540" width="13.42578125" style="4" customWidth="1"/>
    <col min="1541" max="1541" width="13.140625" style="4" customWidth="1"/>
    <col min="1542" max="1542" width="9.140625" style="4" customWidth="1"/>
    <col min="1543" max="1543" width="11.7109375" style="4" customWidth="1"/>
    <col min="1544" max="1545" width="11.5703125" style="4"/>
    <col min="1546" max="1546" width="12.42578125" style="4" customWidth="1"/>
    <col min="1547" max="1547" width="12.5703125" style="4" customWidth="1"/>
    <col min="1548" max="1548" width="13.7109375" style="4" customWidth="1"/>
    <col min="1549" max="1549" width="13" style="4" customWidth="1"/>
    <col min="1550" max="1550" width="9.42578125" style="4" customWidth="1"/>
    <col min="1551" max="1551" width="12.85546875" style="4" customWidth="1"/>
    <col min="1552" max="1552" width="12.42578125" style="4" customWidth="1"/>
    <col min="1553" max="1553" width="12.85546875" style="4" customWidth="1"/>
    <col min="1554" max="1554" width="11.7109375" style="4" customWidth="1"/>
    <col min="1555" max="1556" width="11.5703125" style="4"/>
    <col min="1557" max="1557" width="9.5703125" style="4" customWidth="1"/>
    <col min="1558" max="1558" width="11.5703125" style="4"/>
    <col min="1559" max="1559" width="13.140625" style="4" customWidth="1"/>
    <col min="1560" max="1792" width="11.5703125" style="4"/>
    <col min="1793" max="1793" width="8.28515625" style="4" customWidth="1"/>
    <col min="1794" max="1794" width="21.7109375" style="4" customWidth="1"/>
    <col min="1795" max="1795" width="12.7109375" style="4" customWidth="1"/>
    <col min="1796" max="1796" width="13.42578125" style="4" customWidth="1"/>
    <col min="1797" max="1797" width="13.140625" style="4" customWidth="1"/>
    <col min="1798" max="1798" width="9.140625" style="4" customWidth="1"/>
    <col min="1799" max="1799" width="11.7109375" style="4" customWidth="1"/>
    <col min="1800" max="1801" width="11.5703125" style="4"/>
    <col min="1802" max="1802" width="12.42578125" style="4" customWidth="1"/>
    <col min="1803" max="1803" width="12.5703125" style="4" customWidth="1"/>
    <col min="1804" max="1804" width="13.7109375" style="4" customWidth="1"/>
    <col min="1805" max="1805" width="13" style="4" customWidth="1"/>
    <col min="1806" max="1806" width="9.42578125" style="4" customWidth="1"/>
    <col min="1807" max="1807" width="12.85546875" style="4" customWidth="1"/>
    <col min="1808" max="1808" width="12.42578125" style="4" customWidth="1"/>
    <col min="1809" max="1809" width="12.85546875" style="4" customWidth="1"/>
    <col min="1810" max="1810" width="11.7109375" style="4" customWidth="1"/>
    <col min="1811" max="1812" width="11.5703125" style="4"/>
    <col min="1813" max="1813" width="9.5703125" style="4" customWidth="1"/>
    <col min="1814" max="1814" width="11.5703125" style="4"/>
    <col min="1815" max="1815" width="13.140625" style="4" customWidth="1"/>
    <col min="1816" max="2048" width="11.5703125" style="4"/>
    <col min="2049" max="2049" width="8.28515625" style="4" customWidth="1"/>
    <col min="2050" max="2050" width="21.7109375" style="4" customWidth="1"/>
    <col min="2051" max="2051" width="12.7109375" style="4" customWidth="1"/>
    <col min="2052" max="2052" width="13.42578125" style="4" customWidth="1"/>
    <col min="2053" max="2053" width="13.140625" style="4" customWidth="1"/>
    <col min="2054" max="2054" width="9.140625" style="4" customWidth="1"/>
    <col min="2055" max="2055" width="11.7109375" style="4" customWidth="1"/>
    <col min="2056" max="2057" width="11.5703125" style="4"/>
    <col min="2058" max="2058" width="12.42578125" style="4" customWidth="1"/>
    <col min="2059" max="2059" width="12.5703125" style="4" customWidth="1"/>
    <col min="2060" max="2060" width="13.7109375" style="4" customWidth="1"/>
    <col min="2061" max="2061" width="13" style="4" customWidth="1"/>
    <col min="2062" max="2062" width="9.42578125" style="4" customWidth="1"/>
    <col min="2063" max="2063" width="12.85546875" style="4" customWidth="1"/>
    <col min="2064" max="2064" width="12.42578125" style="4" customWidth="1"/>
    <col min="2065" max="2065" width="12.85546875" style="4" customWidth="1"/>
    <col min="2066" max="2066" width="11.7109375" style="4" customWidth="1"/>
    <col min="2067" max="2068" width="11.5703125" style="4"/>
    <col min="2069" max="2069" width="9.5703125" style="4" customWidth="1"/>
    <col min="2070" max="2070" width="11.5703125" style="4"/>
    <col min="2071" max="2071" width="13.140625" style="4" customWidth="1"/>
    <col min="2072" max="2304" width="11.5703125" style="4"/>
    <col min="2305" max="2305" width="8.28515625" style="4" customWidth="1"/>
    <col min="2306" max="2306" width="21.7109375" style="4" customWidth="1"/>
    <col min="2307" max="2307" width="12.7109375" style="4" customWidth="1"/>
    <col min="2308" max="2308" width="13.42578125" style="4" customWidth="1"/>
    <col min="2309" max="2309" width="13.140625" style="4" customWidth="1"/>
    <col min="2310" max="2310" width="9.140625" style="4" customWidth="1"/>
    <col min="2311" max="2311" width="11.7109375" style="4" customWidth="1"/>
    <col min="2312" max="2313" width="11.5703125" style="4"/>
    <col min="2314" max="2314" width="12.42578125" style="4" customWidth="1"/>
    <col min="2315" max="2315" width="12.5703125" style="4" customWidth="1"/>
    <col min="2316" max="2316" width="13.7109375" style="4" customWidth="1"/>
    <col min="2317" max="2317" width="13" style="4" customWidth="1"/>
    <col min="2318" max="2318" width="9.42578125" style="4" customWidth="1"/>
    <col min="2319" max="2319" width="12.85546875" style="4" customWidth="1"/>
    <col min="2320" max="2320" width="12.42578125" style="4" customWidth="1"/>
    <col min="2321" max="2321" width="12.85546875" style="4" customWidth="1"/>
    <col min="2322" max="2322" width="11.7109375" style="4" customWidth="1"/>
    <col min="2323" max="2324" width="11.5703125" style="4"/>
    <col min="2325" max="2325" width="9.5703125" style="4" customWidth="1"/>
    <col min="2326" max="2326" width="11.5703125" style="4"/>
    <col min="2327" max="2327" width="13.140625" style="4" customWidth="1"/>
    <col min="2328" max="2560" width="11.5703125" style="4"/>
    <col min="2561" max="2561" width="8.28515625" style="4" customWidth="1"/>
    <col min="2562" max="2562" width="21.7109375" style="4" customWidth="1"/>
    <col min="2563" max="2563" width="12.7109375" style="4" customWidth="1"/>
    <col min="2564" max="2564" width="13.42578125" style="4" customWidth="1"/>
    <col min="2565" max="2565" width="13.140625" style="4" customWidth="1"/>
    <col min="2566" max="2566" width="9.140625" style="4" customWidth="1"/>
    <col min="2567" max="2567" width="11.7109375" style="4" customWidth="1"/>
    <col min="2568" max="2569" width="11.5703125" style="4"/>
    <col min="2570" max="2570" width="12.42578125" style="4" customWidth="1"/>
    <col min="2571" max="2571" width="12.5703125" style="4" customWidth="1"/>
    <col min="2572" max="2572" width="13.7109375" style="4" customWidth="1"/>
    <col min="2573" max="2573" width="13" style="4" customWidth="1"/>
    <col min="2574" max="2574" width="9.42578125" style="4" customWidth="1"/>
    <col min="2575" max="2575" width="12.85546875" style="4" customWidth="1"/>
    <col min="2576" max="2576" width="12.42578125" style="4" customWidth="1"/>
    <col min="2577" max="2577" width="12.85546875" style="4" customWidth="1"/>
    <col min="2578" max="2578" width="11.7109375" style="4" customWidth="1"/>
    <col min="2579" max="2580" width="11.5703125" style="4"/>
    <col min="2581" max="2581" width="9.5703125" style="4" customWidth="1"/>
    <col min="2582" max="2582" width="11.5703125" style="4"/>
    <col min="2583" max="2583" width="13.140625" style="4" customWidth="1"/>
    <col min="2584" max="2816" width="11.5703125" style="4"/>
    <col min="2817" max="2817" width="8.28515625" style="4" customWidth="1"/>
    <col min="2818" max="2818" width="21.7109375" style="4" customWidth="1"/>
    <col min="2819" max="2819" width="12.7109375" style="4" customWidth="1"/>
    <col min="2820" max="2820" width="13.42578125" style="4" customWidth="1"/>
    <col min="2821" max="2821" width="13.140625" style="4" customWidth="1"/>
    <col min="2822" max="2822" width="9.140625" style="4" customWidth="1"/>
    <col min="2823" max="2823" width="11.7109375" style="4" customWidth="1"/>
    <col min="2824" max="2825" width="11.5703125" style="4"/>
    <col min="2826" max="2826" width="12.42578125" style="4" customWidth="1"/>
    <col min="2827" max="2827" width="12.5703125" style="4" customWidth="1"/>
    <col min="2828" max="2828" width="13.7109375" style="4" customWidth="1"/>
    <col min="2829" max="2829" width="13" style="4" customWidth="1"/>
    <col min="2830" max="2830" width="9.42578125" style="4" customWidth="1"/>
    <col min="2831" max="2831" width="12.85546875" style="4" customWidth="1"/>
    <col min="2832" max="2832" width="12.42578125" style="4" customWidth="1"/>
    <col min="2833" max="2833" width="12.85546875" style="4" customWidth="1"/>
    <col min="2834" max="2834" width="11.7109375" style="4" customWidth="1"/>
    <col min="2835" max="2836" width="11.5703125" style="4"/>
    <col min="2837" max="2837" width="9.5703125" style="4" customWidth="1"/>
    <col min="2838" max="2838" width="11.5703125" style="4"/>
    <col min="2839" max="2839" width="13.140625" style="4" customWidth="1"/>
    <col min="2840" max="3072" width="11.5703125" style="4"/>
    <col min="3073" max="3073" width="8.28515625" style="4" customWidth="1"/>
    <col min="3074" max="3074" width="21.7109375" style="4" customWidth="1"/>
    <col min="3075" max="3075" width="12.7109375" style="4" customWidth="1"/>
    <col min="3076" max="3076" width="13.42578125" style="4" customWidth="1"/>
    <col min="3077" max="3077" width="13.140625" style="4" customWidth="1"/>
    <col min="3078" max="3078" width="9.140625" style="4" customWidth="1"/>
    <col min="3079" max="3079" width="11.7109375" style="4" customWidth="1"/>
    <col min="3080" max="3081" width="11.5703125" style="4"/>
    <col min="3082" max="3082" width="12.42578125" style="4" customWidth="1"/>
    <col min="3083" max="3083" width="12.5703125" style="4" customWidth="1"/>
    <col min="3084" max="3084" width="13.7109375" style="4" customWidth="1"/>
    <col min="3085" max="3085" width="13" style="4" customWidth="1"/>
    <col min="3086" max="3086" width="9.42578125" style="4" customWidth="1"/>
    <col min="3087" max="3087" width="12.85546875" style="4" customWidth="1"/>
    <col min="3088" max="3088" width="12.42578125" style="4" customWidth="1"/>
    <col min="3089" max="3089" width="12.85546875" style="4" customWidth="1"/>
    <col min="3090" max="3090" width="11.7109375" style="4" customWidth="1"/>
    <col min="3091" max="3092" width="11.5703125" style="4"/>
    <col min="3093" max="3093" width="9.5703125" style="4" customWidth="1"/>
    <col min="3094" max="3094" width="11.5703125" style="4"/>
    <col min="3095" max="3095" width="13.140625" style="4" customWidth="1"/>
    <col min="3096" max="3328" width="11.5703125" style="4"/>
    <col min="3329" max="3329" width="8.28515625" style="4" customWidth="1"/>
    <col min="3330" max="3330" width="21.7109375" style="4" customWidth="1"/>
    <col min="3331" max="3331" width="12.7109375" style="4" customWidth="1"/>
    <col min="3332" max="3332" width="13.42578125" style="4" customWidth="1"/>
    <col min="3333" max="3333" width="13.140625" style="4" customWidth="1"/>
    <col min="3334" max="3334" width="9.140625" style="4" customWidth="1"/>
    <col min="3335" max="3335" width="11.7109375" style="4" customWidth="1"/>
    <col min="3336" max="3337" width="11.5703125" style="4"/>
    <col min="3338" max="3338" width="12.42578125" style="4" customWidth="1"/>
    <col min="3339" max="3339" width="12.5703125" style="4" customWidth="1"/>
    <col min="3340" max="3340" width="13.7109375" style="4" customWidth="1"/>
    <col min="3341" max="3341" width="13" style="4" customWidth="1"/>
    <col min="3342" max="3342" width="9.42578125" style="4" customWidth="1"/>
    <col min="3343" max="3343" width="12.85546875" style="4" customWidth="1"/>
    <col min="3344" max="3344" width="12.42578125" style="4" customWidth="1"/>
    <col min="3345" max="3345" width="12.85546875" style="4" customWidth="1"/>
    <col min="3346" max="3346" width="11.7109375" style="4" customWidth="1"/>
    <col min="3347" max="3348" width="11.5703125" style="4"/>
    <col min="3349" max="3349" width="9.5703125" style="4" customWidth="1"/>
    <col min="3350" max="3350" width="11.5703125" style="4"/>
    <col min="3351" max="3351" width="13.140625" style="4" customWidth="1"/>
    <col min="3352" max="3584" width="11.5703125" style="4"/>
    <col min="3585" max="3585" width="8.28515625" style="4" customWidth="1"/>
    <col min="3586" max="3586" width="21.7109375" style="4" customWidth="1"/>
    <col min="3587" max="3587" width="12.7109375" style="4" customWidth="1"/>
    <col min="3588" max="3588" width="13.42578125" style="4" customWidth="1"/>
    <col min="3589" max="3589" width="13.140625" style="4" customWidth="1"/>
    <col min="3590" max="3590" width="9.140625" style="4" customWidth="1"/>
    <col min="3591" max="3591" width="11.7109375" style="4" customWidth="1"/>
    <col min="3592" max="3593" width="11.5703125" style="4"/>
    <col min="3594" max="3594" width="12.42578125" style="4" customWidth="1"/>
    <col min="3595" max="3595" width="12.5703125" style="4" customWidth="1"/>
    <col min="3596" max="3596" width="13.7109375" style="4" customWidth="1"/>
    <col min="3597" max="3597" width="13" style="4" customWidth="1"/>
    <col min="3598" max="3598" width="9.42578125" style="4" customWidth="1"/>
    <col min="3599" max="3599" width="12.85546875" style="4" customWidth="1"/>
    <col min="3600" max="3600" width="12.42578125" style="4" customWidth="1"/>
    <col min="3601" max="3601" width="12.85546875" style="4" customWidth="1"/>
    <col min="3602" max="3602" width="11.7109375" style="4" customWidth="1"/>
    <col min="3603" max="3604" width="11.5703125" style="4"/>
    <col min="3605" max="3605" width="9.5703125" style="4" customWidth="1"/>
    <col min="3606" max="3606" width="11.5703125" style="4"/>
    <col min="3607" max="3607" width="13.140625" style="4" customWidth="1"/>
    <col min="3608" max="3840" width="11.5703125" style="4"/>
    <col min="3841" max="3841" width="8.28515625" style="4" customWidth="1"/>
    <col min="3842" max="3842" width="21.7109375" style="4" customWidth="1"/>
    <col min="3843" max="3843" width="12.7109375" style="4" customWidth="1"/>
    <col min="3844" max="3844" width="13.42578125" style="4" customWidth="1"/>
    <col min="3845" max="3845" width="13.140625" style="4" customWidth="1"/>
    <col min="3846" max="3846" width="9.140625" style="4" customWidth="1"/>
    <col min="3847" max="3847" width="11.7109375" style="4" customWidth="1"/>
    <col min="3848" max="3849" width="11.5703125" style="4"/>
    <col min="3850" max="3850" width="12.42578125" style="4" customWidth="1"/>
    <col min="3851" max="3851" width="12.5703125" style="4" customWidth="1"/>
    <col min="3852" max="3852" width="13.7109375" style="4" customWidth="1"/>
    <col min="3853" max="3853" width="13" style="4" customWidth="1"/>
    <col min="3854" max="3854" width="9.42578125" style="4" customWidth="1"/>
    <col min="3855" max="3855" width="12.85546875" style="4" customWidth="1"/>
    <col min="3856" max="3856" width="12.42578125" style="4" customWidth="1"/>
    <col min="3857" max="3857" width="12.85546875" style="4" customWidth="1"/>
    <col min="3858" max="3858" width="11.7109375" style="4" customWidth="1"/>
    <col min="3859" max="3860" width="11.5703125" style="4"/>
    <col min="3861" max="3861" width="9.5703125" style="4" customWidth="1"/>
    <col min="3862" max="3862" width="11.5703125" style="4"/>
    <col min="3863" max="3863" width="13.140625" style="4" customWidth="1"/>
    <col min="3864" max="4096" width="11.5703125" style="4"/>
    <col min="4097" max="4097" width="8.28515625" style="4" customWidth="1"/>
    <col min="4098" max="4098" width="21.7109375" style="4" customWidth="1"/>
    <col min="4099" max="4099" width="12.7109375" style="4" customWidth="1"/>
    <col min="4100" max="4100" width="13.42578125" style="4" customWidth="1"/>
    <col min="4101" max="4101" width="13.140625" style="4" customWidth="1"/>
    <col min="4102" max="4102" width="9.140625" style="4" customWidth="1"/>
    <col min="4103" max="4103" width="11.7109375" style="4" customWidth="1"/>
    <col min="4104" max="4105" width="11.5703125" style="4"/>
    <col min="4106" max="4106" width="12.42578125" style="4" customWidth="1"/>
    <col min="4107" max="4107" width="12.5703125" style="4" customWidth="1"/>
    <col min="4108" max="4108" width="13.7109375" style="4" customWidth="1"/>
    <col min="4109" max="4109" width="13" style="4" customWidth="1"/>
    <col min="4110" max="4110" width="9.42578125" style="4" customWidth="1"/>
    <col min="4111" max="4111" width="12.85546875" style="4" customWidth="1"/>
    <col min="4112" max="4112" width="12.42578125" style="4" customWidth="1"/>
    <col min="4113" max="4113" width="12.85546875" style="4" customWidth="1"/>
    <col min="4114" max="4114" width="11.7109375" style="4" customWidth="1"/>
    <col min="4115" max="4116" width="11.5703125" style="4"/>
    <col min="4117" max="4117" width="9.5703125" style="4" customWidth="1"/>
    <col min="4118" max="4118" width="11.5703125" style="4"/>
    <col min="4119" max="4119" width="13.140625" style="4" customWidth="1"/>
    <col min="4120" max="4352" width="11.5703125" style="4"/>
    <col min="4353" max="4353" width="8.28515625" style="4" customWidth="1"/>
    <col min="4354" max="4354" width="21.7109375" style="4" customWidth="1"/>
    <col min="4355" max="4355" width="12.7109375" style="4" customWidth="1"/>
    <col min="4356" max="4356" width="13.42578125" style="4" customWidth="1"/>
    <col min="4357" max="4357" width="13.140625" style="4" customWidth="1"/>
    <col min="4358" max="4358" width="9.140625" style="4" customWidth="1"/>
    <col min="4359" max="4359" width="11.7109375" style="4" customWidth="1"/>
    <col min="4360" max="4361" width="11.5703125" style="4"/>
    <col min="4362" max="4362" width="12.42578125" style="4" customWidth="1"/>
    <col min="4363" max="4363" width="12.5703125" style="4" customWidth="1"/>
    <col min="4364" max="4364" width="13.7109375" style="4" customWidth="1"/>
    <col min="4365" max="4365" width="13" style="4" customWidth="1"/>
    <col min="4366" max="4366" width="9.42578125" style="4" customWidth="1"/>
    <col min="4367" max="4367" width="12.85546875" style="4" customWidth="1"/>
    <col min="4368" max="4368" width="12.42578125" style="4" customWidth="1"/>
    <col min="4369" max="4369" width="12.85546875" style="4" customWidth="1"/>
    <col min="4370" max="4370" width="11.7109375" style="4" customWidth="1"/>
    <col min="4371" max="4372" width="11.5703125" style="4"/>
    <col min="4373" max="4373" width="9.5703125" style="4" customWidth="1"/>
    <col min="4374" max="4374" width="11.5703125" style="4"/>
    <col min="4375" max="4375" width="13.140625" style="4" customWidth="1"/>
    <col min="4376" max="4608" width="11.5703125" style="4"/>
    <col min="4609" max="4609" width="8.28515625" style="4" customWidth="1"/>
    <col min="4610" max="4610" width="21.7109375" style="4" customWidth="1"/>
    <col min="4611" max="4611" width="12.7109375" style="4" customWidth="1"/>
    <col min="4612" max="4612" width="13.42578125" style="4" customWidth="1"/>
    <col min="4613" max="4613" width="13.140625" style="4" customWidth="1"/>
    <col min="4614" max="4614" width="9.140625" style="4" customWidth="1"/>
    <col min="4615" max="4615" width="11.7109375" style="4" customWidth="1"/>
    <col min="4616" max="4617" width="11.5703125" style="4"/>
    <col min="4618" max="4618" width="12.42578125" style="4" customWidth="1"/>
    <col min="4619" max="4619" width="12.5703125" style="4" customWidth="1"/>
    <col min="4620" max="4620" width="13.7109375" style="4" customWidth="1"/>
    <col min="4621" max="4621" width="13" style="4" customWidth="1"/>
    <col min="4622" max="4622" width="9.42578125" style="4" customWidth="1"/>
    <col min="4623" max="4623" width="12.85546875" style="4" customWidth="1"/>
    <col min="4624" max="4624" width="12.42578125" style="4" customWidth="1"/>
    <col min="4625" max="4625" width="12.85546875" style="4" customWidth="1"/>
    <col min="4626" max="4626" width="11.7109375" style="4" customWidth="1"/>
    <col min="4627" max="4628" width="11.5703125" style="4"/>
    <col min="4629" max="4629" width="9.5703125" style="4" customWidth="1"/>
    <col min="4630" max="4630" width="11.5703125" style="4"/>
    <col min="4631" max="4631" width="13.140625" style="4" customWidth="1"/>
    <col min="4632" max="4864" width="11.5703125" style="4"/>
    <col min="4865" max="4865" width="8.28515625" style="4" customWidth="1"/>
    <col min="4866" max="4866" width="21.7109375" style="4" customWidth="1"/>
    <col min="4867" max="4867" width="12.7109375" style="4" customWidth="1"/>
    <col min="4868" max="4868" width="13.42578125" style="4" customWidth="1"/>
    <col min="4869" max="4869" width="13.140625" style="4" customWidth="1"/>
    <col min="4870" max="4870" width="9.140625" style="4" customWidth="1"/>
    <col min="4871" max="4871" width="11.7109375" style="4" customWidth="1"/>
    <col min="4872" max="4873" width="11.5703125" style="4"/>
    <col min="4874" max="4874" width="12.42578125" style="4" customWidth="1"/>
    <col min="4875" max="4875" width="12.5703125" style="4" customWidth="1"/>
    <col min="4876" max="4876" width="13.7109375" style="4" customWidth="1"/>
    <col min="4877" max="4877" width="13" style="4" customWidth="1"/>
    <col min="4878" max="4878" width="9.42578125" style="4" customWidth="1"/>
    <col min="4879" max="4879" width="12.85546875" style="4" customWidth="1"/>
    <col min="4880" max="4880" width="12.42578125" style="4" customWidth="1"/>
    <col min="4881" max="4881" width="12.85546875" style="4" customWidth="1"/>
    <col min="4882" max="4882" width="11.7109375" style="4" customWidth="1"/>
    <col min="4883" max="4884" width="11.5703125" style="4"/>
    <col min="4885" max="4885" width="9.5703125" style="4" customWidth="1"/>
    <col min="4886" max="4886" width="11.5703125" style="4"/>
    <col min="4887" max="4887" width="13.140625" style="4" customWidth="1"/>
    <col min="4888" max="5120" width="11.5703125" style="4"/>
    <col min="5121" max="5121" width="8.28515625" style="4" customWidth="1"/>
    <col min="5122" max="5122" width="21.7109375" style="4" customWidth="1"/>
    <col min="5123" max="5123" width="12.7109375" style="4" customWidth="1"/>
    <col min="5124" max="5124" width="13.42578125" style="4" customWidth="1"/>
    <col min="5125" max="5125" width="13.140625" style="4" customWidth="1"/>
    <col min="5126" max="5126" width="9.140625" style="4" customWidth="1"/>
    <col min="5127" max="5127" width="11.7109375" style="4" customWidth="1"/>
    <col min="5128" max="5129" width="11.5703125" style="4"/>
    <col min="5130" max="5130" width="12.42578125" style="4" customWidth="1"/>
    <col min="5131" max="5131" width="12.5703125" style="4" customWidth="1"/>
    <col min="5132" max="5132" width="13.7109375" style="4" customWidth="1"/>
    <col min="5133" max="5133" width="13" style="4" customWidth="1"/>
    <col min="5134" max="5134" width="9.42578125" style="4" customWidth="1"/>
    <col min="5135" max="5135" width="12.85546875" style="4" customWidth="1"/>
    <col min="5136" max="5136" width="12.42578125" style="4" customWidth="1"/>
    <col min="5137" max="5137" width="12.85546875" style="4" customWidth="1"/>
    <col min="5138" max="5138" width="11.7109375" style="4" customWidth="1"/>
    <col min="5139" max="5140" width="11.5703125" style="4"/>
    <col min="5141" max="5141" width="9.5703125" style="4" customWidth="1"/>
    <col min="5142" max="5142" width="11.5703125" style="4"/>
    <col min="5143" max="5143" width="13.140625" style="4" customWidth="1"/>
    <col min="5144" max="5376" width="11.5703125" style="4"/>
    <col min="5377" max="5377" width="8.28515625" style="4" customWidth="1"/>
    <col min="5378" max="5378" width="21.7109375" style="4" customWidth="1"/>
    <col min="5379" max="5379" width="12.7109375" style="4" customWidth="1"/>
    <col min="5380" max="5380" width="13.42578125" style="4" customWidth="1"/>
    <col min="5381" max="5381" width="13.140625" style="4" customWidth="1"/>
    <col min="5382" max="5382" width="9.140625" style="4" customWidth="1"/>
    <col min="5383" max="5383" width="11.7109375" style="4" customWidth="1"/>
    <col min="5384" max="5385" width="11.5703125" style="4"/>
    <col min="5386" max="5386" width="12.42578125" style="4" customWidth="1"/>
    <col min="5387" max="5387" width="12.5703125" style="4" customWidth="1"/>
    <col min="5388" max="5388" width="13.7109375" style="4" customWidth="1"/>
    <col min="5389" max="5389" width="13" style="4" customWidth="1"/>
    <col min="5390" max="5390" width="9.42578125" style="4" customWidth="1"/>
    <col min="5391" max="5391" width="12.85546875" style="4" customWidth="1"/>
    <col min="5392" max="5392" width="12.42578125" style="4" customWidth="1"/>
    <col min="5393" max="5393" width="12.85546875" style="4" customWidth="1"/>
    <col min="5394" max="5394" width="11.7109375" style="4" customWidth="1"/>
    <col min="5395" max="5396" width="11.5703125" style="4"/>
    <col min="5397" max="5397" width="9.5703125" style="4" customWidth="1"/>
    <col min="5398" max="5398" width="11.5703125" style="4"/>
    <col min="5399" max="5399" width="13.140625" style="4" customWidth="1"/>
    <col min="5400" max="5632" width="11.5703125" style="4"/>
    <col min="5633" max="5633" width="8.28515625" style="4" customWidth="1"/>
    <col min="5634" max="5634" width="21.7109375" style="4" customWidth="1"/>
    <col min="5635" max="5635" width="12.7109375" style="4" customWidth="1"/>
    <col min="5636" max="5636" width="13.42578125" style="4" customWidth="1"/>
    <col min="5637" max="5637" width="13.140625" style="4" customWidth="1"/>
    <col min="5638" max="5638" width="9.140625" style="4" customWidth="1"/>
    <col min="5639" max="5639" width="11.7109375" style="4" customWidth="1"/>
    <col min="5640" max="5641" width="11.5703125" style="4"/>
    <col min="5642" max="5642" width="12.42578125" style="4" customWidth="1"/>
    <col min="5643" max="5643" width="12.5703125" style="4" customWidth="1"/>
    <col min="5644" max="5644" width="13.7109375" style="4" customWidth="1"/>
    <col min="5645" max="5645" width="13" style="4" customWidth="1"/>
    <col min="5646" max="5646" width="9.42578125" style="4" customWidth="1"/>
    <col min="5647" max="5647" width="12.85546875" style="4" customWidth="1"/>
    <col min="5648" max="5648" width="12.42578125" style="4" customWidth="1"/>
    <col min="5649" max="5649" width="12.85546875" style="4" customWidth="1"/>
    <col min="5650" max="5650" width="11.7109375" style="4" customWidth="1"/>
    <col min="5651" max="5652" width="11.5703125" style="4"/>
    <col min="5653" max="5653" width="9.5703125" style="4" customWidth="1"/>
    <col min="5654" max="5654" width="11.5703125" style="4"/>
    <col min="5655" max="5655" width="13.140625" style="4" customWidth="1"/>
    <col min="5656" max="5888" width="11.5703125" style="4"/>
    <col min="5889" max="5889" width="8.28515625" style="4" customWidth="1"/>
    <col min="5890" max="5890" width="21.7109375" style="4" customWidth="1"/>
    <col min="5891" max="5891" width="12.7109375" style="4" customWidth="1"/>
    <col min="5892" max="5892" width="13.42578125" style="4" customWidth="1"/>
    <col min="5893" max="5893" width="13.140625" style="4" customWidth="1"/>
    <col min="5894" max="5894" width="9.140625" style="4" customWidth="1"/>
    <col min="5895" max="5895" width="11.7109375" style="4" customWidth="1"/>
    <col min="5896" max="5897" width="11.5703125" style="4"/>
    <col min="5898" max="5898" width="12.42578125" style="4" customWidth="1"/>
    <col min="5899" max="5899" width="12.5703125" style="4" customWidth="1"/>
    <col min="5900" max="5900" width="13.7109375" style="4" customWidth="1"/>
    <col min="5901" max="5901" width="13" style="4" customWidth="1"/>
    <col min="5902" max="5902" width="9.42578125" style="4" customWidth="1"/>
    <col min="5903" max="5903" width="12.85546875" style="4" customWidth="1"/>
    <col min="5904" max="5904" width="12.42578125" style="4" customWidth="1"/>
    <col min="5905" max="5905" width="12.85546875" style="4" customWidth="1"/>
    <col min="5906" max="5906" width="11.7109375" style="4" customWidth="1"/>
    <col min="5907" max="5908" width="11.5703125" style="4"/>
    <col min="5909" max="5909" width="9.5703125" style="4" customWidth="1"/>
    <col min="5910" max="5910" width="11.5703125" style="4"/>
    <col min="5911" max="5911" width="13.140625" style="4" customWidth="1"/>
    <col min="5912" max="6144" width="11.5703125" style="4"/>
    <col min="6145" max="6145" width="8.28515625" style="4" customWidth="1"/>
    <col min="6146" max="6146" width="21.7109375" style="4" customWidth="1"/>
    <col min="6147" max="6147" width="12.7109375" style="4" customWidth="1"/>
    <col min="6148" max="6148" width="13.42578125" style="4" customWidth="1"/>
    <col min="6149" max="6149" width="13.140625" style="4" customWidth="1"/>
    <col min="6150" max="6150" width="9.140625" style="4" customWidth="1"/>
    <col min="6151" max="6151" width="11.7109375" style="4" customWidth="1"/>
    <col min="6152" max="6153" width="11.5703125" style="4"/>
    <col min="6154" max="6154" width="12.42578125" style="4" customWidth="1"/>
    <col min="6155" max="6155" width="12.5703125" style="4" customWidth="1"/>
    <col min="6156" max="6156" width="13.7109375" style="4" customWidth="1"/>
    <col min="6157" max="6157" width="13" style="4" customWidth="1"/>
    <col min="6158" max="6158" width="9.42578125" style="4" customWidth="1"/>
    <col min="6159" max="6159" width="12.85546875" style="4" customWidth="1"/>
    <col min="6160" max="6160" width="12.42578125" style="4" customWidth="1"/>
    <col min="6161" max="6161" width="12.85546875" style="4" customWidth="1"/>
    <col min="6162" max="6162" width="11.7109375" style="4" customWidth="1"/>
    <col min="6163" max="6164" width="11.5703125" style="4"/>
    <col min="6165" max="6165" width="9.5703125" style="4" customWidth="1"/>
    <col min="6166" max="6166" width="11.5703125" style="4"/>
    <col min="6167" max="6167" width="13.140625" style="4" customWidth="1"/>
    <col min="6168" max="6400" width="11.5703125" style="4"/>
    <col min="6401" max="6401" width="8.28515625" style="4" customWidth="1"/>
    <col min="6402" max="6402" width="21.7109375" style="4" customWidth="1"/>
    <col min="6403" max="6403" width="12.7109375" style="4" customWidth="1"/>
    <col min="6404" max="6404" width="13.42578125" style="4" customWidth="1"/>
    <col min="6405" max="6405" width="13.140625" style="4" customWidth="1"/>
    <col min="6406" max="6406" width="9.140625" style="4" customWidth="1"/>
    <col min="6407" max="6407" width="11.7109375" style="4" customWidth="1"/>
    <col min="6408" max="6409" width="11.5703125" style="4"/>
    <col min="6410" max="6410" width="12.42578125" style="4" customWidth="1"/>
    <col min="6411" max="6411" width="12.5703125" style="4" customWidth="1"/>
    <col min="6412" max="6412" width="13.7109375" style="4" customWidth="1"/>
    <col min="6413" max="6413" width="13" style="4" customWidth="1"/>
    <col min="6414" max="6414" width="9.42578125" style="4" customWidth="1"/>
    <col min="6415" max="6415" width="12.85546875" style="4" customWidth="1"/>
    <col min="6416" max="6416" width="12.42578125" style="4" customWidth="1"/>
    <col min="6417" max="6417" width="12.85546875" style="4" customWidth="1"/>
    <col min="6418" max="6418" width="11.7109375" style="4" customWidth="1"/>
    <col min="6419" max="6420" width="11.5703125" style="4"/>
    <col min="6421" max="6421" width="9.5703125" style="4" customWidth="1"/>
    <col min="6422" max="6422" width="11.5703125" style="4"/>
    <col min="6423" max="6423" width="13.140625" style="4" customWidth="1"/>
    <col min="6424" max="6656" width="11.5703125" style="4"/>
    <col min="6657" max="6657" width="8.28515625" style="4" customWidth="1"/>
    <col min="6658" max="6658" width="21.7109375" style="4" customWidth="1"/>
    <col min="6659" max="6659" width="12.7109375" style="4" customWidth="1"/>
    <col min="6660" max="6660" width="13.42578125" style="4" customWidth="1"/>
    <col min="6661" max="6661" width="13.140625" style="4" customWidth="1"/>
    <col min="6662" max="6662" width="9.140625" style="4" customWidth="1"/>
    <col min="6663" max="6663" width="11.7109375" style="4" customWidth="1"/>
    <col min="6664" max="6665" width="11.5703125" style="4"/>
    <col min="6666" max="6666" width="12.42578125" style="4" customWidth="1"/>
    <col min="6667" max="6667" width="12.5703125" style="4" customWidth="1"/>
    <col min="6668" max="6668" width="13.7109375" style="4" customWidth="1"/>
    <col min="6669" max="6669" width="13" style="4" customWidth="1"/>
    <col min="6670" max="6670" width="9.42578125" style="4" customWidth="1"/>
    <col min="6671" max="6671" width="12.85546875" style="4" customWidth="1"/>
    <col min="6672" max="6672" width="12.42578125" style="4" customWidth="1"/>
    <col min="6673" max="6673" width="12.85546875" style="4" customWidth="1"/>
    <col min="6674" max="6674" width="11.7109375" style="4" customWidth="1"/>
    <col min="6675" max="6676" width="11.5703125" style="4"/>
    <col min="6677" max="6677" width="9.5703125" style="4" customWidth="1"/>
    <col min="6678" max="6678" width="11.5703125" style="4"/>
    <col min="6679" max="6679" width="13.140625" style="4" customWidth="1"/>
    <col min="6680" max="6912" width="11.5703125" style="4"/>
    <col min="6913" max="6913" width="8.28515625" style="4" customWidth="1"/>
    <col min="6914" max="6914" width="21.7109375" style="4" customWidth="1"/>
    <col min="6915" max="6915" width="12.7109375" style="4" customWidth="1"/>
    <col min="6916" max="6916" width="13.42578125" style="4" customWidth="1"/>
    <col min="6917" max="6917" width="13.140625" style="4" customWidth="1"/>
    <col min="6918" max="6918" width="9.140625" style="4" customWidth="1"/>
    <col min="6919" max="6919" width="11.7109375" style="4" customWidth="1"/>
    <col min="6920" max="6921" width="11.5703125" style="4"/>
    <col min="6922" max="6922" width="12.42578125" style="4" customWidth="1"/>
    <col min="6923" max="6923" width="12.5703125" style="4" customWidth="1"/>
    <col min="6924" max="6924" width="13.7109375" style="4" customWidth="1"/>
    <col min="6925" max="6925" width="13" style="4" customWidth="1"/>
    <col min="6926" max="6926" width="9.42578125" style="4" customWidth="1"/>
    <col min="6927" max="6927" width="12.85546875" style="4" customWidth="1"/>
    <col min="6928" max="6928" width="12.42578125" style="4" customWidth="1"/>
    <col min="6929" max="6929" width="12.85546875" style="4" customWidth="1"/>
    <col min="6930" max="6930" width="11.7109375" style="4" customWidth="1"/>
    <col min="6931" max="6932" width="11.5703125" style="4"/>
    <col min="6933" max="6933" width="9.5703125" style="4" customWidth="1"/>
    <col min="6934" max="6934" width="11.5703125" style="4"/>
    <col min="6935" max="6935" width="13.140625" style="4" customWidth="1"/>
    <col min="6936" max="7168" width="11.5703125" style="4"/>
    <col min="7169" max="7169" width="8.28515625" style="4" customWidth="1"/>
    <col min="7170" max="7170" width="21.7109375" style="4" customWidth="1"/>
    <col min="7171" max="7171" width="12.7109375" style="4" customWidth="1"/>
    <col min="7172" max="7172" width="13.42578125" style="4" customWidth="1"/>
    <col min="7173" max="7173" width="13.140625" style="4" customWidth="1"/>
    <col min="7174" max="7174" width="9.140625" style="4" customWidth="1"/>
    <col min="7175" max="7175" width="11.7109375" style="4" customWidth="1"/>
    <col min="7176" max="7177" width="11.5703125" style="4"/>
    <col min="7178" max="7178" width="12.42578125" style="4" customWidth="1"/>
    <col min="7179" max="7179" width="12.5703125" style="4" customWidth="1"/>
    <col min="7180" max="7180" width="13.7109375" style="4" customWidth="1"/>
    <col min="7181" max="7181" width="13" style="4" customWidth="1"/>
    <col min="7182" max="7182" width="9.42578125" style="4" customWidth="1"/>
    <col min="7183" max="7183" width="12.85546875" style="4" customWidth="1"/>
    <col min="7184" max="7184" width="12.42578125" style="4" customWidth="1"/>
    <col min="7185" max="7185" width="12.85546875" style="4" customWidth="1"/>
    <col min="7186" max="7186" width="11.7109375" style="4" customWidth="1"/>
    <col min="7187" max="7188" width="11.5703125" style="4"/>
    <col min="7189" max="7189" width="9.5703125" style="4" customWidth="1"/>
    <col min="7190" max="7190" width="11.5703125" style="4"/>
    <col min="7191" max="7191" width="13.140625" style="4" customWidth="1"/>
    <col min="7192" max="7424" width="11.5703125" style="4"/>
    <col min="7425" max="7425" width="8.28515625" style="4" customWidth="1"/>
    <col min="7426" max="7426" width="21.7109375" style="4" customWidth="1"/>
    <col min="7427" max="7427" width="12.7109375" style="4" customWidth="1"/>
    <col min="7428" max="7428" width="13.42578125" style="4" customWidth="1"/>
    <col min="7429" max="7429" width="13.140625" style="4" customWidth="1"/>
    <col min="7430" max="7430" width="9.140625" style="4" customWidth="1"/>
    <col min="7431" max="7431" width="11.7109375" style="4" customWidth="1"/>
    <col min="7432" max="7433" width="11.5703125" style="4"/>
    <col min="7434" max="7434" width="12.42578125" style="4" customWidth="1"/>
    <col min="7435" max="7435" width="12.5703125" style="4" customWidth="1"/>
    <col min="7436" max="7436" width="13.7109375" style="4" customWidth="1"/>
    <col min="7437" max="7437" width="13" style="4" customWidth="1"/>
    <col min="7438" max="7438" width="9.42578125" style="4" customWidth="1"/>
    <col min="7439" max="7439" width="12.85546875" style="4" customWidth="1"/>
    <col min="7440" max="7440" width="12.42578125" style="4" customWidth="1"/>
    <col min="7441" max="7441" width="12.85546875" style="4" customWidth="1"/>
    <col min="7442" max="7442" width="11.7109375" style="4" customWidth="1"/>
    <col min="7443" max="7444" width="11.5703125" style="4"/>
    <col min="7445" max="7445" width="9.5703125" style="4" customWidth="1"/>
    <col min="7446" max="7446" width="11.5703125" style="4"/>
    <col min="7447" max="7447" width="13.140625" style="4" customWidth="1"/>
    <col min="7448" max="7680" width="11.5703125" style="4"/>
    <col min="7681" max="7681" width="8.28515625" style="4" customWidth="1"/>
    <col min="7682" max="7682" width="21.7109375" style="4" customWidth="1"/>
    <col min="7683" max="7683" width="12.7109375" style="4" customWidth="1"/>
    <col min="7684" max="7684" width="13.42578125" style="4" customWidth="1"/>
    <col min="7685" max="7685" width="13.140625" style="4" customWidth="1"/>
    <col min="7686" max="7686" width="9.140625" style="4" customWidth="1"/>
    <col min="7687" max="7687" width="11.7109375" style="4" customWidth="1"/>
    <col min="7688" max="7689" width="11.5703125" style="4"/>
    <col min="7690" max="7690" width="12.42578125" style="4" customWidth="1"/>
    <col min="7691" max="7691" width="12.5703125" style="4" customWidth="1"/>
    <col min="7692" max="7692" width="13.7109375" style="4" customWidth="1"/>
    <col min="7693" max="7693" width="13" style="4" customWidth="1"/>
    <col min="7694" max="7694" width="9.42578125" style="4" customWidth="1"/>
    <col min="7695" max="7695" width="12.85546875" style="4" customWidth="1"/>
    <col min="7696" max="7696" width="12.42578125" style="4" customWidth="1"/>
    <col min="7697" max="7697" width="12.85546875" style="4" customWidth="1"/>
    <col min="7698" max="7698" width="11.7109375" style="4" customWidth="1"/>
    <col min="7699" max="7700" width="11.5703125" style="4"/>
    <col min="7701" max="7701" width="9.5703125" style="4" customWidth="1"/>
    <col min="7702" max="7702" width="11.5703125" style="4"/>
    <col min="7703" max="7703" width="13.140625" style="4" customWidth="1"/>
    <col min="7704" max="7936" width="11.5703125" style="4"/>
    <col min="7937" max="7937" width="8.28515625" style="4" customWidth="1"/>
    <col min="7938" max="7938" width="21.7109375" style="4" customWidth="1"/>
    <col min="7939" max="7939" width="12.7109375" style="4" customWidth="1"/>
    <col min="7940" max="7940" width="13.42578125" style="4" customWidth="1"/>
    <col min="7941" max="7941" width="13.140625" style="4" customWidth="1"/>
    <col min="7942" max="7942" width="9.140625" style="4" customWidth="1"/>
    <col min="7943" max="7943" width="11.7109375" style="4" customWidth="1"/>
    <col min="7944" max="7945" width="11.5703125" style="4"/>
    <col min="7946" max="7946" width="12.42578125" style="4" customWidth="1"/>
    <col min="7947" max="7947" width="12.5703125" style="4" customWidth="1"/>
    <col min="7948" max="7948" width="13.7109375" style="4" customWidth="1"/>
    <col min="7949" max="7949" width="13" style="4" customWidth="1"/>
    <col min="7950" max="7950" width="9.42578125" style="4" customWidth="1"/>
    <col min="7951" max="7951" width="12.85546875" style="4" customWidth="1"/>
    <col min="7952" max="7952" width="12.42578125" style="4" customWidth="1"/>
    <col min="7953" max="7953" width="12.85546875" style="4" customWidth="1"/>
    <col min="7954" max="7954" width="11.7109375" style="4" customWidth="1"/>
    <col min="7955" max="7956" width="11.5703125" style="4"/>
    <col min="7957" max="7957" width="9.5703125" style="4" customWidth="1"/>
    <col min="7958" max="7958" width="11.5703125" style="4"/>
    <col min="7959" max="7959" width="13.140625" style="4" customWidth="1"/>
    <col min="7960" max="8192" width="11.5703125" style="4"/>
    <col min="8193" max="8193" width="8.28515625" style="4" customWidth="1"/>
    <col min="8194" max="8194" width="21.7109375" style="4" customWidth="1"/>
    <col min="8195" max="8195" width="12.7109375" style="4" customWidth="1"/>
    <col min="8196" max="8196" width="13.42578125" style="4" customWidth="1"/>
    <col min="8197" max="8197" width="13.140625" style="4" customWidth="1"/>
    <col min="8198" max="8198" width="9.140625" style="4" customWidth="1"/>
    <col min="8199" max="8199" width="11.7109375" style="4" customWidth="1"/>
    <col min="8200" max="8201" width="11.5703125" style="4"/>
    <col min="8202" max="8202" width="12.42578125" style="4" customWidth="1"/>
    <col min="8203" max="8203" width="12.5703125" style="4" customWidth="1"/>
    <col min="8204" max="8204" width="13.7109375" style="4" customWidth="1"/>
    <col min="8205" max="8205" width="13" style="4" customWidth="1"/>
    <col min="8206" max="8206" width="9.42578125" style="4" customWidth="1"/>
    <col min="8207" max="8207" width="12.85546875" style="4" customWidth="1"/>
    <col min="8208" max="8208" width="12.42578125" style="4" customWidth="1"/>
    <col min="8209" max="8209" width="12.85546875" style="4" customWidth="1"/>
    <col min="8210" max="8210" width="11.7109375" style="4" customWidth="1"/>
    <col min="8211" max="8212" width="11.5703125" style="4"/>
    <col min="8213" max="8213" width="9.5703125" style="4" customWidth="1"/>
    <col min="8214" max="8214" width="11.5703125" style="4"/>
    <col min="8215" max="8215" width="13.140625" style="4" customWidth="1"/>
    <col min="8216" max="8448" width="11.5703125" style="4"/>
    <col min="8449" max="8449" width="8.28515625" style="4" customWidth="1"/>
    <col min="8450" max="8450" width="21.7109375" style="4" customWidth="1"/>
    <col min="8451" max="8451" width="12.7109375" style="4" customWidth="1"/>
    <col min="8452" max="8452" width="13.42578125" style="4" customWidth="1"/>
    <col min="8453" max="8453" width="13.140625" style="4" customWidth="1"/>
    <col min="8454" max="8454" width="9.140625" style="4" customWidth="1"/>
    <col min="8455" max="8455" width="11.7109375" style="4" customWidth="1"/>
    <col min="8456" max="8457" width="11.5703125" style="4"/>
    <col min="8458" max="8458" width="12.42578125" style="4" customWidth="1"/>
    <col min="8459" max="8459" width="12.5703125" style="4" customWidth="1"/>
    <col min="8460" max="8460" width="13.7109375" style="4" customWidth="1"/>
    <col min="8461" max="8461" width="13" style="4" customWidth="1"/>
    <col min="8462" max="8462" width="9.42578125" style="4" customWidth="1"/>
    <col min="8463" max="8463" width="12.85546875" style="4" customWidth="1"/>
    <col min="8464" max="8464" width="12.42578125" style="4" customWidth="1"/>
    <col min="8465" max="8465" width="12.85546875" style="4" customWidth="1"/>
    <col min="8466" max="8466" width="11.7109375" style="4" customWidth="1"/>
    <col min="8467" max="8468" width="11.5703125" style="4"/>
    <col min="8469" max="8469" width="9.5703125" style="4" customWidth="1"/>
    <col min="8470" max="8470" width="11.5703125" style="4"/>
    <col min="8471" max="8471" width="13.140625" style="4" customWidth="1"/>
    <col min="8472" max="8704" width="11.5703125" style="4"/>
    <col min="8705" max="8705" width="8.28515625" style="4" customWidth="1"/>
    <col min="8706" max="8706" width="21.7109375" style="4" customWidth="1"/>
    <col min="8707" max="8707" width="12.7109375" style="4" customWidth="1"/>
    <col min="8708" max="8708" width="13.42578125" style="4" customWidth="1"/>
    <col min="8709" max="8709" width="13.140625" style="4" customWidth="1"/>
    <col min="8710" max="8710" width="9.140625" style="4" customWidth="1"/>
    <col min="8711" max="8711" width="11.7109375" style="4" customWidth="1"/>
    <col min="8712" max="8713" width="11.5703125" style="4"/>
    <col min="8714" max="8714" width="12.42578125" style="4" customWidth="1"/>
    <col min="8715" max="8715" width="12.5703125" style="4" customWidth="1"/>
    <col min="8716" max="8716" width="13.7109375" style="4" customWidth="1"/>
    <col min="8717" max="8717" width="13" style="4" customWidth="1"/>
    <col min="8718" max="8718" width="9.42578125" style="4" customWidth="1"/>
    <col min="8719" max="8719" width="12.85546875" style="4" customWidth="1"/>
    <col min="8720" max="8720" width="12.42578125" style="4" customWidth="1"/>
    <col min="8721" max="8721" width="12.85546875" style="4" customWidth="1"/>
    <col min="8722" max="8722" width="11.7109375" style="4" customWidth="1"/>
    <col min="8723" max="8724" width="11.5703125" style="4"/>
    <col min="8725" max="8725" width="9.5703125" style="4" customWidth="1"/>
    <col min="8726" max="8726" width="11.5703125" style="4"/>
    <col min="8727" max="8727" width="13.140625" style="4" customWidth="1"/>
    <col min="8728" max="8960" width="11.5703125" style="4"/>
    <col min="8961" max="8961" width="8.28515625" style="4" customWidth="1"/>
    <col min="8962" max="8962" width="21.7109375" style="4" customWidth="1"/>
    <col min="8963" max="8963" width="12.7109375" style="4" customWidth="1"/>
    <col min="8964" max="8964" width="13.42578125" style="4" customWidth="1"/>
    <col min="8965" max="8965" width="13.140625" style="4" customWidth="1"/>
    <col min="8966" max="8966" width="9.140625" style="4" customWidth="1"/>
    <col min="8967" max="8967" width="11.7109375" style="4" customWidth="1"/>
    <col min="8968" max="8969" width="11.5703125" style="4"/>
    <col min="8970" max="8970" width="12.42578125" style="4" customWidth="1"/>
    <col min="8971" max="8971" width="12.5703125" style="4" customWidth="1"/>
    <col min="8972" max="8972" width="13.7109375" style="4" customWidth="1"/>
    <col min="8973" max="8973" width="13" style="4" customWidth="1"/>
    <col min="8974" max="8974" width="9.42578125" style="4" customWidth="1"/>
    <col min="8975" max="8975" width="12.85546875" style="4" customWidth="1"/>
    <col min="8976" max="8976" width="12.42578125" style="4" customWidth="1"/>
    <col min="8977" max="8977" width="12.85546875" style="4" customWidth="1"/>
    <col min="8978" max="8978" width="11.7109375" style="4" customWidth="1"/>
    <col min="8979" max="8980" width="11.5703125" style="4"/>
    <col min="8981" max="8981" width="9.5703125" style="4" customWidth="1"/>
    <col min="8982" max="8982" width="11.5703125" style="4"/>
    <col min="8983" max="8983" width="13.140625" style="4" customWidth="1"/>
    <col min="8984" max="9216" width="11.5703125" style="4"/>
    <col min="9217" max="9217" width="8.28515625" style="4" customWidth="1"/>
    <col min="9218" max="9218" width="21.7109375" style="4" customWidth="1"/>
    <col min="9219" max="9219" width="12.7109375" style="4" customWidth="1"/>
    <col min="9220" max="9220" width="13.42578125" style="4" customWidth="1"/>
    <col min="9221" max="9221" width="13.140625" style="4" customWidth="1"/>
    <col min="9222" max="9222" width="9.140625" style="4" customWidth="1"/>
    <col min="9223" max="9223" width="11.7109375" style="4" customWidth="1"/>
    <col min="9224" max="9225" width="11.5703125" style="4"/>
    <col min="9226" max="9226" width="12.42578125" style="4" customWidth="1"/>
    <col min="9227" max="9227" width="12.5703125" style="4" customWidth="1"/>
    <col min="9228" max="9228" width="13.7109375" style="4" customWidth="1"/>
    <col min="9229" max="9229" width="13" style="4" customWidth="1"/>
    <col min="9230" max="9230" width="9.42578125" style="4" customWidth="1"/>
    <col min="9231" max="9231" width="12.85546875" style="4" customWidth="1"/>
    <col min="9232" max="9232" width="12.42578125" style="4" customWidth="1"/>
    <col min="9233" max="9233" width="12.85546875" style="4" customWidth="1"/>
    <col min="9234" max="9234" width="11.7109375" style="4" customWidth="1"/>
    <col min="9235" max="9236" width="11.5703125" style="4"/>
    <col min="9237" max="9237" width="9.5703125" style="4" customWidth="1"/>
    <col min="9238" max="9238" width="11.5703125" style="4"/>
    <col min="9239" max="9239" width="13.140625" style="4" customWidth="1"/>
    <col min="9240" max="9472" width="11.5703125" style="4"/>
    <col min="9473" max="9473" width="8.28515625" style="4" customWidth="1"/>
    <col min="9474" max="9474" width="21.7109375" style="4" customWidth="1"/>
    <col min="9475" max="9475" width="12.7109375" style="4" customWidth="1"/>
    <col min="9476" max="9476" width="13.42578125" style="4" customWidth="1"/>
    <col min="9477" max="9477" width="13.140625" style="4" customWidth="1"/>
    <col min="9478" max="9478" width="9.140625" style="4" customWidth="1"/>
    <col min="9479" max="9479" width="11.7109375" style="4" customWidth="1"/>
    <col min="9480" max="9481" width="11.5703125" style="4"/>
    <col min="9482" max="9482" width="12.42578125" style="4" customWidth="1"/>
    <col min="9483" max="9483" width="12.5703125" style="4" customWidth="1"/>
    <col min="9484" max="9484" width="13.7109375" style="4" customWidth="1"/>
    <col min="9485" max="9485" width="13" style="4" customWidth="1"/>
    <col min="9486" max="9486" width="9.42578125" style="4" customWidth="1"/>
    <col min="9487" max="9487" width="12.85546875" style="4" customWidth="1"/>
    <col min="9488" max="9488" width="12.42578125" style="4" customWidth="1"/>
    <col min="9489" max="9489" width="12.85546875" style="4" customWidth="1"/>
    <col min="9490" max="9490" width="11.7109375" style="4" customWidth="1"/>
    <col min="9491" max="9492" width="11.5703125" style="4"/>
    <col min="9493" max="9493" width="9.5703125" style="4" customWidth="1"/>
    <col min="9494" max="9494" width="11.5703125" style="4"/>
    <col min="9495" max="9495" width="13.140625" style="4" customWidth="1"/>
    <col min="9496" max="9728" width="11.5703125" style="4"/>
    <col min="9729" max="9729" width="8.28515625" style="4" customWidth="1"/>
    <col min="9730" max="9730" width="21.7109375" style="4" customWidth="1"/>
    <col min="9731" max="9731" width="12.7109375" style="4" customWidth="1"/>
    <col min="9732" max="9732" width="13.42578125" style="4" customWidth="1"/>
    <col min="9733" max="9733" width="13.140625" style="4" customWidth="1"/>
    <col min="9734" max="9734" width="9.140625" style="4" customWidth="1"/>
    <col min="9735" max="9735" width="11.7109375" style="4" customWidth="1"/>
    <col min="9736" max="9737" width="11.5703125" style="4"/>
    <col min="9738" max="9738" width="12.42578125" style="4" customWidth="1"/>
    <col min="9739" max="9739" width="12.5703125" style="4" customWidth="1"/>
    <col min="9740" max="9740" width="13.7109375" style="4" customWidth="1"/>
    <col min="9741" max="9741" width="13" style="4" customWidth="1"/>
    <col min="9742" max="9742" width="9.42578125" style="4" customWidth="1"/>
    <col min="9743" max="9743" width="12.85546875" style="4" customWidth="1"/>
    <col min="9744" max="9744" width="12.42578125" style="4" customWidth="1"/>
    <col min="9745" max="9745" width="12.85546875" style="4" customWidth="1"/>
    <col min="9746" max="9746" width="11.7109375" style="4" customWidth="1"/>
    <col min="9747" max="9748" width="11.5703125" style="4"/>
    <col min="9749" max="9749" width="9.5703125" style="4" customWidth="1"/>
    <col min="9750" max="9750" width="11.5703125" style="4"/>
    <col min="9751" max="9751" width="13.140625" style="4" customWidth="1"/>
    <col min="9752" max="9984" width="11.5703125" style="4"/>
    <col min="9985" max="9985" width="8.28515625" style="4" customWidth="1"/>
    <col min="9986" max="9986" width="21.7109375" style="4" customWidth="1"/>
    <col min="9987" max="9987" width="12.7109375" style="4" customWidth="1"/>
    <col min="9988" max="9988" width="13.42578125" style="4" customWidth="1"/>
    <col min="9989" max="9989" width="13.140625" style="4" customWidth="1"/>
    <col min="9990" max="9990" width="9.140625" style="4" customWidth="1"/>
    <col min="9991" max="9991" width="11.7109375" style="4" customWidth="1"/>
    <col min="9992" max="9993" width="11.5703125" style="4"/>
    <col min="9994" max="9994" width="12.42578125" style="4" customWidth="1"/>
    <col min="9995" max="9995" width="12.5703125" style="4" customWidth="1"/>
    <col min="9996" max="9996" width="13.7109375" style="4" customWidth="1"/>
    <col min="9997" max="9997" width="13" style="4" customWidth="1"/>
    <col min="9998" max="9998" width="9.42578125" style="4" customWidth="1"/>
    <col min="9999" max="9999" width="12.85546875" style="4" customWidth="1"/>
    <col min="10000" max="10000" width="12.42578125" style="4" customWidth="1"/>
    <col min="10001" max="10001" width="12.85546875" style="4" customWidth="1"/>
    <col min="10002" max="10002" width="11.7109375" style="4" customWidth="1"/>
    <col min="10003" max="10004" width="11.5703125" style="4"/>
    <col min="10005" max="10005" width="9.5703125" style="4" customWidth="1"/>
    <col min="10006" max="10006" width="11.5703125" style="4"/>
    <col min="10007" max="10007" width="13.140625" style="4" customWidth="1"/>
    <col min="10008" max="10240" width="11.5703125" style="4"/>
    <col min="10241" max="10241" width="8.28515625" style="4" customWidth="1"/>
    <col min="10242" max="10242" width="21.7109375" style="4" customWidth="1"/>
    <col min="10243" max="10243" width="12.7109375" style="4" customWidth="1"/>
    <col min="10244" max="10244" width="13.42578125" style="4" customWidth="1"/>
    <col min="10245" max="10245" width="13.140625" style="4" customWidth="1"/>
    <col min="10246" max="10246" width="9.140625" style="4" customWidth="1"/>
    <col min="10247" max="10247" width="11.7109375" style="4" customWidth="1"/>
    <col min="10248" max="10249" width="11.5703125" style="4"/>
    <col min="10250" max="10250" width="12.42578125" style="4" customWidth="1"/>
    <col min="10251" max="10251" width="12.5703125" style="4" customWidth="1"/>
    <col min="10252" max="10252" width="13.7109375" style="4" customWidth="1"/>
    <col min="10253" max="10253" width="13" style="4" customWidth="1"/>
    <col min="10254" max="10254" width="9.42578125" style="4" customWidth="1"/>
    <col min="10255" max="10255" width="12.85546875" style="4" customWidth="1"/>
    <col min="10256" max="10256" width="12.42578125" style="4" customWidth="1"/>
    <col min="10257" max="10257" width="12.85546875" style="4" customWidth="1"/>
    <col min="10258" max="10258" width="11.7109375" style="4" customWidth="1"/>
    <col min="10259" max="10260" width="11.5703125" style="4"/>
    <col min="10261" max="10261" width="9.5703125" style="4" customWidth="1"/>
    <col min="10262" max="10262" width="11.5703125" style="4"/>
    <col min="10263" max="10263" width="13.140625" style="4" customWidth="1"/>
    <col min="10264" max="10496" width="11.5703125" style="4"/>
    <col min="10497" max="10497" width="8.28515625" style="4" customWidth="1"/>
    <col min="10498" max="10498" width="21.7109375" style="4" customWidth="1"/>
    <col min="10499" max="10499" width="12.7109375" style="4" customWidth="1"/>
    <col min="10500" max="10500" width="13.42578125" style="4" customWidth="1"/>
    <col min="10501" max="10501" width="13.140625" style="4" customWidth="1"/>
    <col min="10502" max="10502" width="9.140625" style="4" customWidth="1"/>
    <col min="10503" max="10503" width="11.7109375" style="4" customWidth="1"/>
    <col min="10504" max="10505" width="11.5703125" style="4"/>
    <col min="10506" max="10506" width="12.42578125" style="4" customWidth="1"/>
    <col min="10507" max="10507" width="12.5703125" style="4" customWidth="1"/>
    <col min="10508" max="10508" width="13.7109375" style="4" customWidth="1"/>
    <col min="10509" max="10509" width="13" style="4" customWidth="1"/>
    <col min="10510" max="10510" width="9.42578125" style="4" customWidth="1"/>
    <col min="10511" max="10511" width="12.85546875" style="4" customWidth="1"/>
    <col min="10512" max="10512" width="12.42578125" style="4" customWidth="1"/>
    <col min="10513" max="10513" width="12.85546875" style="4" customWidth="1"/>
    <col min="10514" max="10514" width="11.7109375" style="4" customWidth="1"/>
    <col min="10515" max="10516" width="11.5703125" style="4"/>
    <col min="10517" max="10517" width="9.5703125" style="4" customWidth="1"/>
    <col min="10518" max="10518" width="11.5703125" style="4"/>
    <col min="10519" max="10519" width="13.140625" style="4" customWidth="1"/>
    <col min="10520" max="10752" width="11.5703125" style="4"/>
    <col min="10753" max="10753" width="8.28515625" style="4" customWidth="1"/>
    <col min="10754" max="10754" width="21.7109375" style="4" customWidth="1"/>
    <col min="10755" max="10755" width="12.7109375" style="4" customWidth="1"/>
    <col min="10756" max="10756" width="13.42578125" style="4" customWidth="1"/>
    <col min="10757" max="10757" width="13.140625" style="4" customWidth="1"/>
    <col min="10758" max="10758" width="9.140625" style="4" customWidth="1"/>
    <col min="10759" max="10759" width="11.7109375" style="4" customWidth="1"/>
    <col min="10760" max="10761" width="11.5703125" style="4"/>
    <col min="10762" max="10762" width="12.42578125" style="4" customWidth="1"/>
    <col min="10763" max="10763" width="12.5703125" style="4" customWidth="1"/>
    <col min="10764" max="10764" width="13.7109375" style="4" customWidth="1"/>
    <col min="10765" max="10765" width="13" style="4" customWidth="1"/>
    <col min="10766" max="10766" width="9.42578125" style="4" customWidth="1"/>
    <col min="10767" max="10767" width="12.85546875" style="4" customWidth="1"/>
    <col min="10768" max="10768" width="12.42578125" style="4" customWidth="1"/>
    <col min="10769" max="10769" width="12.85546875" style="4" customWidth="1"/>
    <col min="10770" max="10770" width="11.7109375" style="4" customWidth="1"/>
    <col min="10771" max="10772" width="11.5703125" style="4"/>
    <col min="10773" max="10773" width="9.5703125" style="4" customWidth="1"/>
    <col min="10774" max="10774" width="11.5703125" style="4"/>
    <col min="10775" max="10775" width="13.140625" style="4" customWidth="1"/>
    <col min="10776" max="11008" width="11.5703125" style="4"/>
    <col min="11009" max="11009" width="8.28515625" style="4" customWidth="1"/>
    <col min="11010" max="11010" width="21.7109375" style="4" customWidth="1"/>
    <col min="11011" max="11011" width="12.7109375" style="4" customWidth="1"/>
    <col min="11012" max="11012" width="13.42578125" style="4" customWidth="1"/>
    <col min="11013" max="11013" width="13.140625" style="4" customWidth="1"/>
    <col min="11014" max="11014" width="9.140625" style="4" customWidth="1"/>
    <col min="11015" max="11015" width="11.7109375" style="4" customWidth="1"/>
    <col min="11016" max="11017" width="11.5703125" style="4"/>
    <col min="11018" max="11018" width="12.42578125" style="4" customWidth="1"/>
    <col min="11019" max="11019" width="12.5703125" style="4" customWidth="1"/>
    <col min="11020" max="11020" width="13.7109375" style="4" customWidth="1"/>
    <col min="11021" max="11021" width="13" style="4" customWidth="1"/>
    <col min="11022" max="11022" width="9.42578125" style="4" customWidth="1"/>
    <col min="11023" max="11023" width="12.85546875" style="4" customWidth="1"/>
    <col min="11024" max="11024" width="12.42578125" style="4" customWidth="1"/>
    <col min="11025" max="11025" width="12.85546875" style="4" customWidth="1"/>
    <col min="11026" max="11026" width="11.7109375" style="4" customWidth="1"/>
    <col min="11027" max="11028" width="11.5703125" style="4"/>
    <col min="11029" max="11029" width="9.5703125" style="4" customWidth="1"/>
    <col min="11030" max="11030" width="11.5703125" style="4"/>
    <col min="11031" max="11031" width="13.140625" style="4" customWidth="1"/>
    <col min="11032" max="11264" width="11.5703125" style="4"/>
    <col min="11265" max="11265" width="8.28515625" style="4" customWidth="1"/>
    <col min="11266" max="11266" width="21.7109375" style="4" customWidth="1"/>
    <col min="11267" max="11267" width="12.7109375" style="4" customWidth="1"/>
    <col min="11268" max="11268" width="13.42578125" style="4" customWidth="1"/>
    <col min="11269" max="11269" width="13.140625" style="4" customWidth="1"/>
    <col min="11270" max="11270" width="9.140625" style="4" customWidth="1"/>
    <col min="11271" max="11271" width="11.7109375" style="4" customWidth="1"/>
    <col min="11272" max="11273" width="11.5703125" style="4"/>
    <col min="11274" max="11274" width="12.42578125" style="4" customWidth="1"/>
    <col min="11275" max="11275" width="12.5703125" style="4" customWidth="1"/>
    <col min="11276" max="11276" width="13.7109375" style="4" customWidth="1"/>
    <col min="11277" max="11277" width="13" style="4" customWidth="1"/>
    <col min="11278" max="11278" width="9.42578125" style="4" customWidth="1"/>
    <col min="11279" max="11279" width="12.85546875" style="4" customWidth="1"/>
    <col min="11280" max="11280" width="12.42578125" style="4" customWidth="1"/>
    <col min="11281" max="11281" width="12.85546875" style="4" customWidth="1"/>
    <col min="11282" max="11282" width="11.7109375" style="4" customWidth="1"/>
    <col min="11283" max="11284" width="11.5703125" style="4"/>
    <col min="11285" max="11285" width="9.5703125" style="4" customWidth="1"/>
    <col min="11286" max="11286" width="11.5703125" style="4"/>
    <col min="11287" max="11287" width="13.140625" style="4" customWidth="1"/>
    <col min="11288" max="11520" width="11.5703125" style="4"/>
    <col min="11521" max="11521" width="8.28515625" style="4" customWidth="1"/>
    <col min="11522" max="11522" width="21.7109375" style="4" customWidth="1"/>
    <col min="11523" max="11523" width="12.7109375" style="4" customWidth="1"/>
    <col min="11524" max="11524" width="13.42578125" style="4" customWidth="1"/>
    <col min="11525" max="11525" width="13.140625" style="4" customWidth="1"/>
    <col min="11526" max="11526" width="9.140625" style="4" customWidth="1"/>
    <col min="11527" max="11527" width="11.7109375" style="4" customWidth="1"/>
    <col min="11528" max="11529" width="11.5703125" style="4"/>
    <col min="11530" max="11530" width="12.42578125" style="4" customWidth="1"/>
    <col min="11531" max="11531" width="12.5703125" style="4" customWidth="1"/>
    <col min="11532" max="11532" width="13.7109375" style="4" customWidth="1"/>
    <col min="11533" max="11533" width="13" style="4" customWidth="1"/>
    <col min="11534" max="11534" width="9.42578125" style="4" customWidth="1"/>
    <col min="11535" max="11535" width="12.85546875" style="4" customWidth="1"/>
    <col min="11536" max="11536" width="12.42578125" style="4" customWidth="1"/>
    <col min="11537" max="11537" width="12.85546875" style="4" customWidth="1"/>
    <col min="11538" max="11538" width="11.7109375" style="4" customWidth="1"/>
    <col min="11539" max="11540" width="11.5703125" style="4"/>
    <col min="11541" max="11541" width="9.5703125" style="4" customWidth="1"/>
    <col min="11542" max="11542" width="11.5703125" style="4"/>
    <col min="11543" max="11543" width="13.140625" style="4" customWidth="1"/>
    <col min="11544" max="11776" width="11.5703125" style="4"/>
    <col min="11777" max="11777" width="8.28515625" style="4" customWidth="1"/>
    <col min="11778" max="11778" width="21.7109375" style="4" customWidth="1"/>
    <col min="11779" max="11779" width="12.7109375" style="4" customWidth="1"/>
    <col min="11780" max="11780" width="13.42578125" style="4" customWidth="1"/>
    <col min="11781" max="11781" width="13.140625" style="4" customWidth="1"/>
    <col min="11782" max="11782" width="9.140625" style="4" customWidth="1"/>
    <col min="11783" max="11783" width="11.7109375" style="4" customWidth="1"/>
    <col min="11784" max="11785" width="11.5703125" style="4"/>
    <col min="11786" max="11786" width="12.42578125" style="4" customWidth="1"/>
    <col min="11787" max="11787" width="12.5703125" style="4" customWidth="1"/>
    <col min="11788" max="11788" width="13.7109375" style="4" customWidth="1"/>
    <col min="11789" max="11789" width="13" style="4" customWidth="1"/>
    <col min="11790" max="11790" width="9.42578125" style="4" customWidth="1"/>
    <col min="11791" max="11791" width="12.85546875" style="4" customWidth="1"/>
    <col min="11792" max="11792" width="12.42578125" style="4" customWidth="1"/>
    <col min="11793" max="11793" width="12.85546875" style="4" customWidth="1"/>
    <col min="11794" max="11794" width="11.7109375" style="4" customWidth="1"/>
    <col min="11795" max="11796" width="11.5703125" style="4"/>
    <col min="11797" max="11797" width="9.5703125" style="4" customWidth="1"/>
    <col min="11798" max="11798" width="11.5703125" style="4"/>
    <col min="11799" max="11799" width="13.140625" style="4" customWidth="1"/>
    <col min="11800" max="12032" width="11.5703125" style="4"/>
    <col min="12033" max="12033" width="8.28515625" style="4" customWidth="1"/>
    <col min="12034" max="12034" width="21.7109375" style="4" customWidth="1"/>
    <col min="12035" max="12035" width="12.7109375" style="4" customWidth="1"/>
    <col min="12036" max="12036" width="13.42578125" style="4" customWidth="1"/>
    <col min="12037" max="12037" width="13.140625" style="4" customWidth="1"/>
    <col min="12038" max="12038" width="9.140625" style="4" customWidth="1"/>
    <col min="12039" max="12039" width="11.7109375" style="4" customWidth="1"/>
    <col min="12040" max="12041" width="11.5703125" style="4"/>
    <col min="12042" max="12042" width="12.42578125" style="4" customWidth="1"/>
    <col min="12043" max="12043" width="12.5703125" style="4" customWidth="1"/>
    <col min="12044" max="12044" width="13.7109375" style="4" customWidth="1"/>
    <col min="12045" max="12045" width="13" style="4" customWidth="1"/>
    <col min="12046" max="12046" width="9.42578125" style="4" customWidth="1"/>
    <col min="12047" max="12047" width="12.85546875" style="4" customWidth="1"/>
    <col min="12048" max="12048" width="12.42578125" style="4" customWidth="1"/>
    <col min="12049" max="12049" width="12.85546875" style="4" customWidth="1"/>
    <col min="12050" max="12050" width="11.7109375" style="4" customWidth="1"/>
    <col min="12051" max="12052" width="11.5703125" style="4"/>
    <col min="12053" max="12053" width="9.5703125" style="4" customWidth="1"/>
    <col min="12054" max="12054" width="11.5703125" style="4"/>
    <col min="12055" max="12055" width="13.140625" style="4" customWidth="1"/>
    <col min="12056" max="12288" width="11.5703125" style="4"/>
    <col min="12289" max="12289" width="8.28515625" style="4" customWidth="1"/>
    <col min="12290" max="12290" width="21.7109375" style="4" customWidth="1"/>
    <col min="12291" max="12291" width="12.7109375" style="4" customWidth="1"/>
    <col min="12292" max="12292" width="13.42578125" style="4" customWidth="1"/>
    <col min="12293" max="12293" width="13.140625" style="4" customWidth="1"/>
    <col min="12294" max="12294" width="9.140625" style="4" customWidth="1"/>
    <col min="12295" max="12295" width="11.7109375" style="4" customWidth="1"/>
    <col min="12296" max="12297" width="11.5703125" style="4"/>
    <col min="12298" max="12298" width="12.42578125" style="4" customWidth="1"/>
    <col min="12299" max="12299" width="12.5703125" style="4" customWidth="1"/>
    <col min="12300" max="12300" width="13.7109375" style="4" customWidth="1"/>
    <col min="12301" max="12301" width="13" style="4" customWidth="1"/>
    <col min="12302" max="12302" width="9.42578125" style="4" customWidth="1"/>
    <col min="12303" max="12303" width="12.85546875" style="4" customWidth="1"/>
    <col min="12304" max="12304" width="12.42578125" style="4" customWidth="1"/>
    <col min="12305" max="12305" width="12.85546875" style="4" customWidth="1"/>
    <col min="12306" max="12306" width="11.7109375" style="4" customWidth="1"/>
    <col min="12307" max="12308" width="11.5703125" style="4"/>
    <col min="12309" max="12309" width="9.5703125" style="4" customWidth="1"/>
    <col min="12310" max="12310" width="11.5703125" style="4"/>
    <col min="12311" max="12311" width="13.140625" style="4" customWidth="1"/>
    <col min="12312" max="12544" width="11.5703125" style="4"/>
    <col min="12545" max="12545" width="8.28515625" style="4" customWidth="1"/>
    <col min="12546" max="12546" width="21.7109375" style="4" customWidth="1"/>
    <col min="12547" max="12547" width="12.7109375" style="4" customWidth="1"/>
    <col min="12548" max="12548" width="13.42578125" style="4" customWidth="1"/>
    <col min="12549" max="12549" width="13.140625" style="4" customWidth="1"/>
    <col min="12550" max="12550" width="9.140625" style="4" customWidth="1"/>
    <col min="12551" max="12551" width="11.7109375" style="4" customWidth="1"/>
    <col min="12552" max="12553" width="11.5703125" style="4"/>
    <col min="12554" max="12554" width="12.42578125" style="4" customWidth="1"/>
    <col min="12555" max="12555" width="12.5703125" style="4" customWidth="1"/>
    <col min="12556" max="12556" width="13.7109375" style="4" customWidth="1"/>
    <col min="12557" max="12557" width="13" style="4" customWidth="1"/>
    <col min="12558" max="12558" width="9.42578125" style="4" customWidth="1"/>
    <col min="12559" max="12559" width="12.85546875" style="4" customWidth="1"/>
    <col min="12560" max="12560" width="12.42578125" style="4" customWidth="1"/>
    <col min="12561" max="12561" width="12.85546875" style="4" customWidth="1"/>
    <col min="12562" max="12562" width="11.7109375" style="4" customWidth="1"/>
    <col min="12563" max="12564" width="11.5703125" style="4"/>
    <col min="12565" max="12565" width="9.5703125" style="4" customWidth="1"/>
    <col min="12566" max="12566" width="11.5703125" style="4"/>
    <col min="12567" max="12567" width="13.140625" style="4" customWidth="1"/>
    <col min="12568" max="12800" width="11.5703125" style="4"/>
    <col min="12801" max="12801" width="8.28515625" style="4" customWidth="1"/>
    <col min="12802" max="12802" width="21.7109375" style="4" customWidth="1"/>
    <col min="12803" max="12803" width="12.7109375" style="4" customWidth="1"/>
    <col min="12804" max="12804" width="13.42578125" style="4" customWidth="1"/>
    <col min="12805" max="12805" width="13.140625" style="4" customWidth="1"/>
    <col min="12806" max="12806" width="9.140625" style="4" customWidth="1"/>
    <col min="12807" max="12807" width="11.7109375" style="4" customWidth="1"/>
    <col min="12808" max="12809" width="11.5703125" style="4"/>
    <col min="12810" max="12810" width="12.42578125" style="4" customWidth="1"/>
    <col min="12811" max="12811" width="12.5703125" style="4" customWidth="1"/>
    <col min="12812" max="12812" width="13.7109375" style="4" customWidth="1"/>
    <col min="12813" max="12813" width="13" style="4" customWidth="1"/>
    <col min="12814" max="12814" width="9.42578125" style="4" customWidth="1"/>
    <col min="12815" max="12815" width="12.85546875" style="4" customWidth="1"/>
    <col min="12816" max="12816" width="12.42578125" style="4" customWidth="1"/>
    <col min="12817" max="12817" width="12.85546875" style="4" customWidth="1"/>
    <col min="12818" max="12818" width="11.7109375" style="4" customWidth="1"/>
    <col min="12819" max="12820" width="11.5703125" style="4"/>
    <col min="12821" max="12821" width="9.5703125" style="4" customWidth="1"/>
    <col min="12822" max="12822" width="11.5703125" style="4"/>
    <col min="12823" max="12823" width="13.140625" style="4" customWidth="1"/>
    <col min="12824" max="13056" width="11.5703125" style="4"/>
    <col min="13057" max="13057" width="8.28515625" style="4" customWidth="1"/>
    <col min="13058" max="13058" width="21.7109375" style="4" customWidth="1"/>
    <col min="13059" max="13059" width="12.7109375" style="4" customWidth="1"/>
    <col min="13060" max="13060" width="13.42578125" style="4" customWidth="1"/>
    <col min="13061" max="13061" width="13.140625" style="4" customWidth="1"/>
    <col min="13062" max="13062" width="9.140625" style="4" customWidth="1"/>
    <col min="13063" max="13063" width="11.7109375" style="4" customWidth="1"/>
    <col min="13064" max="13065" width="11.5703125" style="4"/>
    <col min="13066" max="13066" width="12.42578125" style="4" customWidth="1"/>
    <col min="13067" max="13067" width="12.5703125" style="4" customWidth="1"/>
    <col min="13068" max="13068" width="13.7109375" style="4" customWidth="1"/>
    <col min="13069" max="13069" width="13" style="4" customWidth="1"/>
    <col min="13070" max="13070" width="9.42578125" style="4" customWidth="1"/>
    <col min="13071" max="13071" width="12.85546875" style="4" customWidth="1"/>
    <col min="13072" max="13072" width="12.42578125" style="4" customWidth="1"/>
    <col min="13073" max="13073" width="12.85546875" style="4" customWidth="1"/>
    <col min="13074" max="13074" width="11.7109375" style="4" customWidth="1"/>
    <col min="13075" max="13076" width="11.5703125" style="4"/>
    <col min="13077" max="13077" width="9.5703125" style="4" customWidth="1"/>
    <col min="13078" max="13078" width="11.5703125" style="4"/>
    <col min="13079" max="13079" width="13.140625" style="4" customWidth="1"/>
    <col min="13080" max="13312" width="11.5703125" style="4"/>
    <col min="13313" max="13313" width="8.28515625" style="4" customWidth="1"/>
    <col min="13314" max="13314" width="21.7109375" style="4" customWidth="1"/>
    <col min="13315" max="13315" width="12.7109375" style="4" customWidth="1"/>
    <col min="13316" max="13316" width="13.42578125" style="4" customWidth="1"/>
    <col min="13317" max="13317" width="13.140625" style="4" customWidth="1"/>
    <col min="13318" max="13318" width="9.140625" style="4" customWidth="1"/>
    <col min="13319" max="13319" width="11.7109375" style="4" customWidth="1"/>
    <col min="13320" max="13321" width="11.5703125" style="4"/>
    <col min="13322" max="13322" width="12.42578125" style="4" customWidth="1"/>
    <col min="13323" max="13323" width="12.5703125" style="4" customWidth="1"/>
    <col min="13324" max="13324" width="13.7109375" style="4" customWidth="1"/>
    <col min="13325" max="13325" width="13" style="4" customWidth="1"/>
    <col min="13326" max="13326" width="9.42578125" style="4" customWidth="1"/>
    <col min="13327" max="13327" width="12.85546875" style="4" customWidth="1"/>
    <col min="13328" max="13328" width="12.42578125" style="4" customWidth="1"/>
    <col min="13329" max="13329" width="12.85546875" style="4" customWidth="1"/>
    <col min="13330" max="13330" width="11.7109375" style="4" customWidth="1"/>
    <col min="13331" max="13332" width="11.5703125" style="4"/>
    <col min="13333" max="13333" width="9.5703125" style="4" customWidth="1"/>
    <col min="13334" max="13334" width="11.5703125" style="4"/>
    <col min="13335" max="13335" width="13.140625" style="4" customWidth="1"/>
    <col min="13336" max="13568" width="11.5703125" style="4"/>
    <col min="13569" max="13569" width="8.28515625" style="4" customWidth="1"/>
    <col min="13570" max="13570" width="21.7109375" style="4" customWidth="1"/>
    <col min="13571" max="13571" width="12.7109375" style="4" customWidth="1"/>
    <col min="13572" max="13572" width="13.42578125" style="4" customWidth="1"/>
    <col min="13573" max="13573" width="13.140625" style="4" customWidth="1"/>
    <col min="13574" max="13574" width="9.140625" style="4" customWidth="1"/>
    <col min="13575" max="13575" width="11.7109375" style="4" customWidth="1"/>
    <col min="13576" max="13577" width="11.5703125" style="4"/>
    <col min="13578" max="13578" width="12.42578125" style="4" customWidth="1"/>
    <col min="13579" max="13579" width="12.5703125" style="4" customWidth="1"/>
    <col min="13580" max="13580" width="13.7109375" style="4" customWidth="1"/>
    <col min="13581" max="13581" width="13" style="4" customWidth="1"/>
    <col min="13582" max="13582" width="9.42578125" style="4" customWidth="1"/>
    <col min="13583" max="13583" width="12.85546875" style="4" customWidth="1"/>
    <col min="13584" max="13584" width="12.42578125" style="4" customWidth="1"/>
    <col min="13585" max="13585" width="12.85546875" style="4" customWidth="1"/>
    <col min="13586" max="13586" width="11.7109375" style="4" customWidth="1"/>
    <col min="13587" max="13588" width="11.5703125" style="4"/>
    <col min="13589" max="13589" width="9.5703125" style="4" customWidth="1"/>
    <col min="13590" max="13590" width="11.5703125" style="4"/>
    <col min="13591" max="13591" width="13.140625" style="4" customWidth="1"/>
    <col min="13592" max="13824" width="11.5703125" style="4"/>
    <col min="13825" max="13825" width="8.28515625" style="4" customWidth="1"/>
    <col min="13826" max="13826" width="21.7109375" style="4" customWidth="1"/>
    <col min="13827" max="13827" width="12.7109375" style="4" customWidth="1"/>
    <col min="13828" max="13828" width="13.42578125" style="4" customWidth="1"/>
    <col min="13829" max="13829" width="13.140625" style="4" customWidth="1"/>
    <col min="13830" max="13830" width="9.140625" style="4" customWidth="1"/>
    <col min="13831" max="13831" width="11.7109375" style="4" customWidth="1"/>
    <col min="13832" max="13833" width="11.5703125" style="4"/>
    <col min="13834" max="13834" width="12.42578125" style="4" customWidth="1"/>
    <col min="13835" max="13835" width="12.5703125" style="4" customWidth="1"/>
    <col min="13836" max="13836" width="13.7109375" style="4" customWidth="1"/>
    <col min="13837" max="13837" width="13" style="4" customWidth="1"/>
    <col min="13838" max="13838" width="9.42578125" style="4" customWidth="1"/>
    <col min="13839" max="13839" width="12.85546875" style="4" customWidth="1"/>
    <col min="13840" max="13840" width="12.42578125" style="4" customWidth="1"/>
    <col min="13841" max="13841" width="12.85546875" style="4" customWidth="1"/>
    <col min="13842" max="13842" width="11.7109375" style="4" customWidth="1"/>
    <col min="13843" max="13844" width="11.5703125" style="4"/>
    <col min="13845" max="13845" width="9.5703125" style="4" customWidth="1"/>
    <col min="13846" max="13846" width="11.5703125" style="4"/>
    <col min="13847" max="13847" width="13.140625" style="4" customWidth="1"/>
    <col min="13848" max="14080" width="11.5703125" style="4"/>
    <col min="14081" max="14081" width="8.28515625" style="4" customWidth="1"/>
    <col min="14082" max="14082" width="21.7109375" style="4" customWidth="1"/>
    <col min="14083" max="14083" width="12.7109375" style="4" customWidth="1"/>
    <col min="14084" max="14084" width="13.42578125" style="4" customWidth="1"/>
    <col min="14085" max="14085" width="13.140625" style="4" customWidth="1"/>
    <col min="14086" max="14086" width="9.140625" style="4" customWidth="1"/>
    <col min="14087" max="14087" width="11.7109375" style="4" customWidth="1"/>
    <col min="14088" max="14089" width="11.5703125" style="4"/>
    <col min="14090" max="14090" width="12.42578125" style="4" customWidth="1"/>
    <col min="14091" max="14091" width="12.5703125" style="4" customWidth="1"/>
    <col min="14092" max="14092" width="13.7109375" style="4" customWidth="1"/>
    <col min="14093" max="14093" width="13" style="4" customWidth="1"/>
    <col min="14094" max="14094" width="9.42578125" style="4" customWidth="1"/>
    <col min="14095" max="14095" width="12.85546875" style="4" customWidth="1"/>
    <col min="14096" max="14096" width="12.42578125" style="4" customWidth="1"/>
    <col min="14097" max="14097" width="12.85546875" style="4" customWidth="1"/>
    <col min="14098" max="14098" width="11.7109375" style="4" customWidth="1"/>
    <col min="14099" max="14100" width="11.5703125" style="4"/>
    <col min="14101" max="14101" width="9.5703125" style="4" customWidth="1"/>
    <col min="14102" max="14102" width="11.5703125" style="4"/>
    <col min="14103" max="14103" width="13.140625" style="4" customWidth="1"/>
    <col min="14104" max="14336" width="11.5703125" style="4"/>
    <col min="14337" max="14337" width="8.28515625" style="4" customWidth="1"/>
    <col min="14338" max="14338" width="21.7109375" style="4" customWidth="1"/>
    <col min="14339" max="14339" width="12.7109375" style="4" customWidth="1"/>
    <col min="14340" max="14340" width="13.42578125" style="4" customWidth="1"/>
    <col min="14341" max="14341" width="13.140625" style="4" customWidth="1"/>
    <col min="14342" max="14342" width="9.140625" style="4" customWidth="1"/>
    <col min="14343" max="14343" width="11.7109375" style="4" customWidth="1"/>
    <col min="14344" max="14345" width="11.5703125" style="4"/>
    <col min="14346" max="14346" width="12.42578125" style="4" customWidth="1"/>
    <col min="14347" max="14347" width="12.5703125" style="4" customWidth="1"/>
    <col min="14348" max="14348" width="13.7109375" style="4" customWidth="1"/>
    <col min="14349" max="14349" width="13" style="4" customWidth="1"/>
    <col min="14350" max="14350" width="9.42578125" style="4" customWidth="1"/>
    <col min="14351" max="14351" width="12.85546875" style="4" customWidth="1"/>
    <col min="14352" max="14352" width="12.42578125" style="4" customWidth="1"/>
    <col min="14353" max="14353" width="12.85546875" style="4" customWidth="1"/>
    <col min="14354" max="14354" width="11.7109375" style="4" customWidth="1"/>
    <col min="14355" max="14356" width="11.5703125" style="4"/>
    <col min="14357" max="14357" width="9.5703125" style="4" customWidth="1"/>
    <col min="14358" max="14358" width="11.5703125" style="4"/>
    <col min="14359" max="14359" width="13.140625" style="4" customWidth="1"/>
    <col min="14360" max="14592" width="11.5703125" style="4"/>
    <col min="14593" max="14593" width="8.28515625" style="4" customWidth="1"/>
    <col min="14594" max="14594" width="21.7109375" style="4" customWidth="1"/>
    <col min="14595" max="14595" width="12.7109375" style="4" customWidth="1"/>
    <col min="14596" max="14596" width="13.42578125" style="4" customWidth="1"/>
    <col min="14597" max="14597" width="13.140625" style="4" customWidth="1"/>
    <col min="14598" max="14598" width="9.140625" style="4" customWidth="1"/>
    <col min="14599" max="14599" width="11.7109375" style="4" customWidth="1"/>
    <col min="14600" max="14601" width="11.5703125" style="4"/>
    <col min="14602" max="14602" width="12.42578125" style="4" customWidth="1"/>
    <col min="14603" max="14603" width="12.5703125" style="4" customWidth="1"/>
    <col min="14604" max="14604" width="13.7109375" style="4" customWidth="1"/>
    <col min="14605" max="14605" width="13" style="4" customWidth="1"/>
    <col min="14606" max="14606" width="9.42578125" style="4" customWidth="1"/>
    <col min="14607" max="14607" width="12.85546875" style="4" customWidth="1"/>
    <col min="14608" max="14608" width="12.42578125" style="4" customWidth="1"/>
    <col min="14609" max="14609" width="12.85546875" style="4" customWidth="1"/>
    <col min="14610" max="14610" width="11.7109375" style="4" customWidth="1"/>
    <col min="14611" max="14612" width="11.5703125" style="4"/>
    <col min="14613" max="14613" width="9.5703125" style="4" customWidth="1"/>
    <col min="14614" max="14614" width="11.5703125" style="4"/>
    <col min="14615" max="14615" width="13.140625" style="4" customWidth="1"/>
    <col min="14616" max="14848" width="11.5703125" style="4"/>
    <col min="14849" max="14849" width="8.28515625" style="4" customWidth="1"/>
    <col min="14850" max="14850" width="21.7109375" style="4" customWidth="1"/>
    <col min="14851" max="14851" width="12.7109375" style="4" customWidth="1"/>
    <col min="14852" max="14852" width="13.42578125" style="4" customWidth="1"/>
    <col min="14853" max="14853" width="13.140625" style="4" customWidth="1"/>
    <col min="14854" max="14854" width="9.140625" style="4" customWidth="1"/>
    <col min="14855" max="14855" width="11.7109375" style="4" customWidth="1"/>
    <col min="14856" max="14857" width="11.5703125" style="4"/>
    <col min="14858" max="14858" width="12.42578125" style="4" customWidth="1"/>
    <col min="14859" max="14859" width="12.5703125" style="4" customWidth="1"/>
    <col min="14860" max="14860" width="13.7109375" style="4" customWidth="1"/>
    <col min="14861" max="14861" width="13" style="4" customWidth="1"/>
    <col min="14862" max="14862" width="9.42578125" style="4" customWidth="1"/>
    <col min="14863" max="14863" width="12.85546875" style="4" customWidth="1"/>
    <col min="14864" max="14864" width="12.42578125" style="4" customWidth="1"/>
    <col min="14865" max="14865" width="12.85546875" style="4" customWidth="1"/>
    <col min="14866" max="14866" width="11.7109375" style="4" customWidth="1"/>
    <col min="14867" max="14868" width="11.5703125" style="4"/>
    <col min="14869" max="14869" width="9.5703125" style="4" customWidth="1"/>
    <col min="14870" max="14870" width="11.5703125" style="4"/>
    <col min="14871" max="14871" width="13.140625" style="4" customWidth="1"/>
    <col min="14872" max="15104" width="11.5703125" style="4"/>
    <col min="15105" max="15105" width="8.28515625" style="4" customWidth="1"/>
    <col min="15106" max="15106" width="21.7109375" style="4" customWidth="1"/>
    <col min="15107" max="15107" width="12.7109375" style="4" customWidth="1"/>
    <col min="15108" max="15108" width="13.42578125" style="4" customWidth="1"/>
    <col min="15109" max="15109" width="13.140625" style="4" customWidth="1"/>
    <col min="15110" max="15110" width="9.140625" style="4" customWidth="1"/>
    <col min="15111" max="15111" width="11.7109375" style="4" customWidth="1"/>
    <col min="15112" max="15113" width="11.5703125" style="4"/>
    <col min="15114" max="15114" width="12.42578125" style="4" customWidth="1"/>
    <col min="15115" max="15115" width="12.5703125" style="4" customWidth="1"/>
    <col min="15116" max="15116" width="13.7109375" style="4" customWidth="1"/>
    <col min="15117" max="15117" width="13" style="4" customWidth="1"/>
    <col min="15118" max="15118" width="9.42578125" style="4" customWidth="1"/>
    <col min="15119" max="15119" width="12.85546875" style="4" customWidth="1"/>
    <col min="15120" max="15120" width="12.42578125" style="4" customWidth="1"/>
    <col min="15121" max="15121" width="12.85546875" style="4" customWidth="1"/>
    <col min="15122" max="15122" width="11.7109375" style="4" customWidth="1"/>
    <col min="15123" max="15124" width="11.5703125" style="4"/>
    <col min="15125" max="15125" width="9.5703125" style="4" customWidth="1"/>
    <col min="15126" max="15126" width="11.5703125" style="4"/>
    <col min="15127" max="15127" width="13.140625" style="4" customWidth="1"/>
    <col min="15128" max="15360" width="11.5703125" style="4"/>
    <col min="15361" max="15361" width="8.28515625" style="4" customWidth="1"/>
    <col min="15362" max="15362" width="21.7109375" style="4" customWidth="1"/>
    <col min="15363" max="15363" width="12.7109375" style="4" customWidth="1"/>
    <col min="15364" max="15364" width="13.42578125" style="4" customWidth="1"/>
    <col min="15365" max="15365" width="13.140625" style="4" customWidth="1"/>
    <col min="15366" max="15366" width="9.140625" style="4" customWidth="1"/>
    <col min="15367" max="15367" width="11.7109375" style="4" customWidth="1"/>
    <col min="15368" max="15369" width="11.5703125" style="4"/>
    <col min="15370" max="15370" width="12.42578125" style="4" customWidth="1"/>
    <col min="15371" max="15371" width="12.5703125" style="4" customWidth="1"/>
    <col min="15372" max="15372" width="13.7109375" style="4" customWidth="1"/>
    <col min="15373" max="15373" width="13" style="4" customWidth="1"/>
    <col min="15374" max="15374" width="9.42578125" style="4" customWidth="1"/>
    <col min="15375" max="15375" width="12.85546875" style="4" customWidth="1"/>
    <col min="15376" max="15376" width="12.42578125" style="4" customWidth="1"/>
    <col min="15377" max="15377" width="12.85546875" style="4" customWidth="1"/>
    <col min="15378" max="15378" width="11.7109375" style="4" customWidth="1"/>
    <col min="15379" max="15380" width="11.5703125" style="4"/>
    <col min="15381" max="15381" width="9.5703125" style="4" customWidth="1"/>
    <col min="15382" max="15382" width="11.5703125" style="4"/>
    <col min="15383" max="15383" width="13.140625" style="4" customWidth="1"/>
    <col min="15384" max="15616" width="11.5703125" style="4"/>
    <col min="15617" max="15617" width="8.28515625" style="4" customWidth="1"/>
    <col min="15618" max="15618" width="21.7109375" style="4" customWidth="1"/>
    <col min="15619" max="15619" width="12.7109375" style="4" customWidth="1"/>
    <col min="15620" max="15620" width="13.42578125" style="4" customWidth="1"/>
    <col min="15621" max="15621" width="13.140625" style="4" customWidth="1"/>
    <col min="15622" max="15622" width="9.140625" style="4" customWidth="1"/>
    <col min="15623" max="15623" width="11.7109375" style="4" customWidth="1"/>
    <col min="15624" max="15625" width="11.5703125" style="4"/>
    <col min="15626" max="15626" width="12.42578125" style="4" customWidth="1"/>
    <col min="15627" max="15627" width="12.5703125" style="4" customWidth="1"/>
    <col min="15628" max="15628" width="13.7109375" style="4" customWidth="1"/>
    <col min="15629" max="15629" width="13" style="4" customWidth="1"/>
    <col min="15630" max="15630" width="9.42578125" style="4" customWidth="1"/>
    <col min="15631" max="15631" width="12.85546875" style="4" customWidth="1"/>
    <col min="15632" max="15632" width="12.42578125" style="4" customWidth="1"/>
    <col min="15633" max="15633" width="12.85546875" style="4" customWidth="1"/>
    <col min="15634" max="15634" width="11.7109375" style="4" customWidth="1"/>
    <col min="15635" max="15636" width="11.5703125" style="4"/>
    <col min="15637" max="15637" width="9.5703125" style="4" customWidth="1"/>
    <col min="15638" max="15638" width="11.5703125" style="4"/>
    <col min="15639" max="15639" width="13.140625" style="4" customWidth="1"/>
    <col min="15640" max="15872" width="11.5703125" style="4"/>
    <col min="15873" max="15873" width="8.28515625" style="4" customWidth="1"/>
    <col min="15874" max="15874" width="21.7109375" style="4" customWidth="1"/>
    <col min="15875" max="15875" width="12.7109375" style="4" customWidth="1"/>
    <col min="15876" max="15876" width="13.42578125" style="4" customWidth="1"/>
    <col min="15877" max="15877" width="13.140625" style="4" customWidth="1"/>
    <col min="15878" max="15878" width="9.140625" style="4" customWidth="1"/>
    <col min="15879" max="15879" width="11.7109375" style="4" customWidth="1"/>
    <col min="15880" max="15881" width="11.5703125" style="4"/>
    <col min="15882" max="15882" width="12.42578125" style="4" customWidth="1"/>
    <col min="15883" max="15883" width="12.5703125" style="4" customWidth="1"/>
    <col min="15884" max="15884" width="13.7109375" style="4" customWidth="1"/>
    <col min="15885" max="15885" width="13" style="4" customWidth="1"/>
    <col min="15886" max="15886" width="9.42578125" style="4" customWidth="1"/>
    <col min="15887" max="15887" width="12.85546875" style="4" customWidth="1"/>
    <col min="15888" max="15888" width="12.42578125" style="4" customWidth="1"/>
    <col min="15889" max="15889" width="12.85546875" style="4" customWidth="1"/>
    <col min="15890" max="15890" width="11.7109375" style="4" customWidth="1"/>
    <col min="15891" max="15892" width="11.5703125" style="4"/>
    <col min="15893" max="15893" width="9.5703125" style="4" customWidth="1"/>
    <col min="15894" max="15894" width="11.5703125" style="4"/>
    <col min="15895" max="15895" width="13.140625" style="4" customWidth="1"/>
    <col min="15896" max="16128" width="11.5703125" style="4"/>
    <col min="16129" max="16129" width="8.28515625" style="4" customWidth="1"/>
    <col min="16130" max="16130" width="21.7109375" style="4" customWidth="1"/>
    <col min="16131" max="16131" width="12.7109375" style="4" customWidth="1"/>
    <col min="16132" max="16132" width="13.42578125" style="4" customWidth="1"/>
    <col min="16133" max="16133" width="13.140625" style="4" customWidth="1"/>
    <col min="16134" max="16134" width="9.140625" style="4" customWidth="1"/>
    <col min="16135" max="16135" width="11.7109375" style="4" customWidth="1"/>
    <col min="16136" max="16137" width="11.5703125" style="4"/>
    <col min="16138" max="16138" width="12.42578125" style="4" customWidth="1"/>
    <col min="16139" max="16139" width="12.5703125" style="4" customWidth="1"/>
    <col min="16140" max="16140" width="13.7109375" style="4" customWidth="1"/>
    <col min="16141" max="16141" width="13" style="4" customWidth="1"/>
    <col min="16142" max="16142" width="9.42578125" style="4" customWidth="1"/>
    <col min="16143" max="16143" width="12.85546875" style="4" customWidth="1"/>
    <col min="16144" max="16144" width="12.42578125" style="4" customWidth="1"/>
    <col min="16145" max="16145" width="12.85546875" style="4" customWidth="1"/>
    <col min="16146" max="16146" width="11.7109375" style="4" customWidth="1"/>
    <col min="16147" max="16148" width="11.5703125" style="4"/>
    <col min="16149" max="16149" width="9.5703125" style="4" customWidth="1"/>
    <col min="16150" max="16150" width="11.5703125" style="4"/>
    <col min="16151" max="16151" width="13.140625" style="4" customWidth="1"/>
    <col min="16152" max="16384" width="11.5703125" style="4"/>
  </cols>
  <sheetData>
    <row r="1" spans="1:26">
      <c r="A1" s="871"/>
      <c r="B1" s="871"/>
      <c r="C1" s="871"/>
      <c r="T1" s="872" t="s">
        <v>453</v>
      </c>
      <c r="U1" s="872"/>
      <c r="V1" s="872"/>
      <c r="W1" s="872"/>
      <c r="X1" s="872"/>
      <c r="Y1" s="872"/>
      <c r="Z1" s="872"/>
    </row>
    <row r="2" spans="1:26" s="95" customFormat="1" ht="18.75">
      <c r="A2" s="873" t="s">
        <v>1064</v>
      </c>
      <c r="B2" s="873"/>
      <c r="C2" s="873"/>
      <c r="D2" s="873"/>
      <c r="E2" s="873"/>
      <c r="F2" s="873"/>
      <c r="G2" s="873"/>
      <c r="H2" s="873"/>
      <c r="I2" s="873"/>
      <c r="J2" s="873"/>
      <c r="K2" s="873"/>
      <c r="L2" s="873"/>
      <c r="M2" s="873"/>
      <c r="N2" s="873"/>
      <c r="O2" s="873"/>
      <c r="P2" s="873"/>
      <c r="Q2" s="873"/>
      <c r="R2" s="873"/>
      <c r="S2" s="873"/>
      <c r="T2" s="873"/>
      <c r="U2" s="873"/>
      <c r="V2" s="873"/>
      <c r="W2" s="873"/>
      <c r="X2" s="873"/>
      <c r="Y2" s="873"/>
      <c r="Z2" s="873"/>
    </row>
    <row r="3" spans="1:26" s="428" customFormat="1" ht="16.5">
      <c r="A3" s="818" t="str">
        <f>'48'!A3:F3</f>
        <v>(Kèm theo Nghị quyết số: 34/NQ-HĐND ngày 25 tháng 6 năm 2025 của HĐND tỉnh Lạng Sơn)</v>
      </c>
      <c r="B3" s="818"/>
      <c r="C3" s="818"/>
      <c r="D3" s="818"/>
      <c r="E3" s="818"/>
      <c r="F3" s="818"/>
      <c r="G3" s="818"/>
      <c r="H3" s="818"/>
      <c r="I3" s="818"/>
      <c r="J3" s="818"/>
      <c r="K3" s="818"/>
      <c r="L3" s="818"/>
      <c r="M3" s="818"/>
      <c r="N3" s="818"/>
      <c r="O3" s="818"/>
      <c r="P3" s="818"/>
      <c r="Q3" s="818"/>
      <c r="R3" s="818"/>
      <c r="S3" s="818"/>
      <c r="T3" s="818"/>
      <c r="U3" s="818"/>
      <c r="V3" s="818"/>
      <c r="W3" s="818"/>
      <c r="X3" s="818"/>
      <c r="Y3" s="818"/>
      <c r="Z3" s="818"/>
    </row>
    <row r="4" spans="1:26">
      <c r="C4" s="20"/>
      <c r="T4" s="855" t="s">
        <v>148</v>
      </c>
      <c r="U4" s="855"/>
      <c r="V4" s="855"/>
      <c r="W4" s="855"/>
      <c r="X4" s="855"/>
      <c r="Y4" s="855"/>
      <c r="Z4" s="855"/>
    </row>
    <row r="5" spans="1:26" ht="21" customHeight="1">
      <c r="A5" s="843" t="s">
        <v>94</v>
      </c>
      <c r="B5" s="843" t="s">
        <v>229</v>
      </c>
      <c r="C5" s="843" t="s">
        <v>68</v>
      </c>
      <c r="D5" s="843"/>
      <c r="E5" s="843"/>
      <c r="F5" s="843"/>
      <c r="G5" s="843"/>
      <c r="H5" s="843"/>
      <c r="I5" s="843"/>
      <c r="J5" s="843"/>
      <c r="K5" s="843" t="s">
        <v>69</v>
      </c>
      <c r="L5" s="843"/>
      <c r="M5" s="843"/>
      <c r="N5" s="843"/>
      <c r="O5" s="843"/>
      <c r="P5" s="843"/>
      <c r="Q5" s="843"/>
      <c r="R5" s="843"/>
      <c r="S5" s="843" t="s">
        <v>70</v>
      </c>
      <c r="T5" s="843"/>
      <c r="U5" s="843"/>
      <c r="V5" s="843"/>
      <c r="W5" s="843"/>
      <c r="X5" s="843"/>
      <c r="Y5" s="843"/>
      <c r="Z5" s="843"/>
    </row>
    <row r="6" spans="1:26" ht="21" customHeight="1">
      <c r="A6" s="843"/>
      <c r="B6" s="843"/>
      <c r="C6" s="843" t="s">
        <v>230</v>
      </c>
      <c r="D6" s="843" t="s">
        <v>454</v>
      </c>
      <c r="E6" s="843" t="s">
        <v>455</v>
      </c>
      <c r="F6" s="843"/>
      <c r="G6" s="843"/>
      <c r="H6" s="843"/>
      <c r="I6" s="843"/>
      <c r="J6" s="843"/>
      <c r="K6" s="843" t="s">
        <v>230</v>
      </c>
      <c r="L6" s="843" t="s">
        <v>454</v>
      </c>
      <c r="M6" s="861" t="s">
        <v>455</v>
      </c>
      <c r="N6" s="861"/>
      <c r="O6" s="861"/>
      <c r="P6" s="861"/>
      <c r="Q6" s="861"/>
      <c r="R6" s="861"/>
      <c r="S6" s="843" t="s">
        <v>230</v>
      </c>
      <c r="T6" s="843" t="s">
        <v>456</v>
      </c>
      <c r="U6" s="843" t="s">
        <v>455</v>
      </c>
      <c r="V6" s="843"/>
      <c r="W6" s="843"/>
      <c r="X6" s="843"/>
      <c r="Y6" s="843"/>
      <c r="Z6" s="843"/>
    </row>
    <row r="7" spans="1:26" ht="21" customHeight="1">
      <c r="A7" s="843"/>
      <c r="B7" s="843"/>
      <c r="C7" s="843"/>
      <c r="D7" s="843"/>
      <c r="E7" s="843" t="s">
        <v>230</v>
      </c>
      <c r="F7" s="843"/>
      <c r="G7" s="843"/>
      <c r="H7" s="843" t="s">
        <v>457</v>
      </c>
      <c r="I7" s="843" t="s">
        <v>458</v>
      </c>
      <c r="J7" s="843" t="s">
        <v>459</v>
      </c>
      <c r="K7" s="843"/>
      <c r="L7" s="843"/>
      <c r="M7" s="843" t="s">
        <v>230</v>
      </c>
      <c r="N7" s="843" t="s">
        <v>460</v>
      </c>
      <c r="O7" s="843"/>
      <c r="P7" s="843" t="s">
        <v>457</v>
      </c>
      <c r="Q7" s="843" t="s">
        <v>458</v>
      </c>
      <c r="R7" s="843" t="s">
        <v>459</v>
      </c>
      <c r="S7" s="843"/>
      <c r="T7" s="843"/>
      <c r="U7" s="843" t="s">
        <v>230</v>
      </c>
      <c r="V7" s="843" t="s">
        <v>460</v>
      </c>
      <c r="W7" s="843"/>
      <c r="X7" s="843" t="s">
        <v>457</v>
      </c>
      <c r="Y7" s="843" t="s">
        <v>458</v>
      </c>
      <c r="Z7" s="843" t="s">
        <v>459</v>
      </c>
    </row>
    <row r="8" spans="1:26">
      <c r="A8" s="843"/>
      <c r="B8" s="843"/>
      <c r="C8" s="843"/>
      <c r="D8" s="843"/>
      <c r="E8" s="843"/>
      <c r="F8" s="843" t="s">
        <v>461</v>
      </c>
      <c r="G8" s="843" t="s">
        <v>462</v>
      </c>
      <c r="H8" s="843"/>
      <c r="I8" s="843"/>
      <c r="J8" s="843"/>
      <c r="K8" s="843"/>
      <c r="L8" s="843"/>
      <c r="M8" s="843"/>
      <c r="N8" s="843" t="s">
        <v>461</v>
      </c>
      <c r="O8" s="843" t="s">
        <v>462</v>
      </c>
      <c r="P8" s="843"/>
      <c r="Q8" s="843"/>
      <c r="R8" s="843"/>
      <c r="S8" s="843"/>
      <c r="T8" s="843"/>
      <c r="U8" s="843"/>
      <c r="V8" s="843" t="s">
        <v>461</v>
      </c>
      <c r="W8" s="843" t="s">
        <v>462</v>
      </c>
      <c r="X8" s="843"/>
      <c r="Y8" s="843"/>
      <c r="Z8" s="843"/>
    </row>
    <row r="9" spans="1:26">
      <c r="A9" s="843"/>
      <c r="B9" s="843"/>
      <c r="C9" s="843"/>
      <c r="D9" s="843"/>
      <c r="E9" s="843"/>
      <c r="F9" s="843"/>
      <c r="G9" s="843"/>
      <c r="H9" s="843"/>
      <c r="I9" s="843"/>
      <c r="J9" s="843"/>
      <c r="K9" s="843"/>
      <c r="L9" s="843"/>
      <c r="M9" s="843"/>
      <c r="N9" s="843"/>
      <c r="O9" s="843"/>
      <c r="P9" s="843"/>
      <c r="Q9" s="843"/>
      <c r="R9" s="843"/>
      <c r="S9" s="843"/>
      <c r="T9" s="843"/>
      <c r="U9" s="843"/>
      <c r="V9" s="843"/>
      <c r="W9" s="843"/>
      <c r="X9" s="843"/>
      <c r="Y9" s="843"/>
      <c r="Z9" s="843"/>
    </row>
    <row r="10" spans="1:26">
      <c r="A10" s="843"/>
      <c r="B10" s="843"/>
      <c r="C10" s="843"/>
      <c r="D10" s="843"/>
      <c r="E10" s="843"/>
      <c r="F10" s="843"/>
      <c r="G10" s="843"/>
      <c r="H10" s="843"/>
      <c r="I10" s="843"/>
      <c r="J10" s="843"/>
      <c r="K10" s="843"/>
      <c r="L10" s="843"/>
      <c r="M10" s="843"/>
      <c r="N10" s="843"/>
      <c r="O10" s="843"/>
      <c r="P10" s="843"/>
      <c r="Q10" s="843"/>
      <c r="R10" s="843"/>
      <c r="S10" s="843"/>
      <c r="T10" s="843"/>
      <c r="U10" s="843"/>
      <c r="V10" s="843"/>
      <c r="W10" s="843"/>
      <c r="X10" s="843"/>
      <c r="Y10" s="843"/>
      <c r="Z10" s="843"/>
    </row>
    <row r="11" spans="1:26">
      <c r="A11" s="843"/>
      <c r="B11" s="843"/>
      <c r="C11" s="843"/>
      <c r="D11" s="843"/>
      <c r="E11" s="843"/>
      <c r="F11" s="843"/>
      <c r="G11" s="843"/>
      <c r="H11" s="843"/>
      <c r="I11" s="843"/>
      <c r="J11" s="843"/>
      <c r="K11" s="843"/>
      <c r="L11" s="843"/>
      <c r="M11" s="843"/>
      <c r="N11" s="843"/>
      <c r="O11" s="843"/>
      <c r="P11" s="843"/>
      <c r="Q11" s="843"/>
      <c r="R11" s="843"/>
      <c r="S11" s="843"/>
      <c r="T11" s="843"/>
      <c r="U11" s="843"/>
      <c r="V11" s="843"/>
      <c r="W11" s="843"/>
      <c r="X11" s="843"/>
      <c r="Y11" s="843"/>
      <c r="Z11" s="843"/>
    </row>
    <row r="12" spans="1:26" ht="53.25" customHeight="1">
      <c r="A12" s="843"/>
      <c r="B12" s="843"/>
      <c r="C12" s="843"/>
      <c r="D12" s="843"/>
      <c r="E12" s="843"/>
      <c r="F12" s="843"/>
      <c r="G12" s="843"/>
      <c r="H12" s="843"/>
      <c r="I12" s="843"/>
      <c r="J12" s="843"/>
      <c r="K12" s="843"/>
      <c r="L12" s="843"/>
      <c r="M12" s="843"/>
      <c r="N12" s="843"/>
      <c r="O12" s="843"/>
      <c r="P12" s="843"/>
      <c r="Q12" s="843"/>
      <c r="R12" s="843"/>
      <c r="S12" s="843"/>
      <c r="T12" s="843"/>
      <c r="U12" s="843"/>
      <c r="V12" s="843"/>
      <c r="W12" s="843"/>
      <c r="X12" s="843"/>
      <c r="Y12" s="843"/>
      <c r="Z12" s="843"/>
    </row>
    <row r="13" spans="1:26">
      <c r="A13" s="6" t="s">
        <v>12</v>
      </c>
      <c r="B13" s="6" t="s">
        <v>13</v>
      </c>
      <c r="C13" s="6">
        <v>1</v>
      </c>
      <c r="D13" s="6">
        <v>2</v>
      </c>
      <c r="E13" s="6" t="s">
        <v>463</v>
      </c>
      <c r="F13" s="6">
        <v>4</v>
      </c>
      <c r="G13" s="6">
        <v>5</v>
      </c>
      <c r="H13" s="6">
        <v>6</v>
      </c>
      <c r="I13" s="6">
        <v>7</v>
      </c>
      <c r="J13" s="6">
        <v>8</v>
      </c>
      <c r="K13" s="6">
        <v>9</v>
      </c>
      <c r="L13" s="6">
        <v>10</v>
      </c>
      <c r="M13" s="6" t="s">
        <v>464</v>
      </c>
      <c r="N13" s="6">
        <v>12</v>
      </c>
      <c r="O13" s="6">
        <v>13</v>
      </c>
      <c r="P13" s="6">
        <v>14</v>
      </c>
      <c r="Q13" s="6">
        <v>15</v>
      </c>
      <c r="R13" s="6">
        <v>16</v>
      </c>
      <c r="S13" s="6" t="s">
        <v>465</v>
      </c>
      <c r="T13" s="6" t="s">
        <v>466</v>
      </c>
      <c r="U13" s="6" t="s">
        <v>467</v>
      </c>
      <c r="V13" s="6" t="s">
        <v>468</v>
      </c>
      <c r="W13" s="6" t="s">
        <v>469</v>
      </c>
      <c r="X13" s="6" t="s">
        <v>470</v>
      </c>
      <c r="Y13" s="6" t="s">
        <v>471</v>
      </c>
      <c r="Z13" s="6" t="s">
        <v>472</v>
      </c>
    </row>
    <row r="14" spans="1:26" s="3" customFormat="1" ht="36.75" customHeight="1">
      <c r="A14" s="297"/>
      <c r="B14" s="297" t="s">
        <v>249</v>
      </c>
      <c r="C14" s="288">
        <f t="shared" ref="C14:J14" si="0">SUM(C15:C25)</f>
        <v>7767594</v>
      </c>
      <c r="D14" s="288">
        <f t="shared" si="0"/>
        <v>6386620</v>
      </c>
      <c r="E14" s="288">
        <f t="shared" si="0"/>
        <v>1380974</v>
      </c>
      <c r="F14" s="288">
        <f t="shared" si="0"/>
        <v>0</v>
      </c>
      <c r="G14" s="288">
        <f t="shared" si="0"/>
        <v>1380974</v>
      </c>
      <c r="H14" s="288">
        <f t="shared" si="0"/>
        <v>0</v>
      </c>
      <c r="I14" s="288">
        <f t="shared" si="0"/>
        <v>25573</v>
      </c>
      <c r="J14" s="288">
        <f t="shared" si="0"/>
        <v>1355401</v>
      </c>
      <c r="K14" s="288">
        <f t="shared" ref="K14:K25" si="1">L14+M14</f>
        <v>10113041.5</v>
      </c>
      <c r="L14" s="289">
        <f>SUM(L15:L25)</f>
        <v>6457524.4999999991</v>
      </c>
      <c r="M14" s="289">
        <f t="shared" ref="M14:M25" si="2">N14+O14</f>
        <v>3655517</v>
      </c>
      <c r="N14" s="289"/>
      <c r="O14" s="289">
        <f>P14+Q14+R14</f>
        <v>3655517</v>
      </c>
      <c r="P14" s="289">
        <f>SUM(P15:P25)</f>
        <v>0</v>
      </c>
      <c r="Q14" s="289">
        <f>SUM(Q15:Q25)</f>
        <v>2178453</v>
      </c>
      <c r="R14" s="289">
        <f>SUM(R15:R25)</f>
        <v>1477064</v>
      </c>
      <c r="S14" s="290">
        <f t="shared" ref="S14:S25" si="3">K14/C14%</f>
        <v>130.19528955813087</v>
      </c>
      <c r="T14" s="290">
        <f t="shared" ref="T14:T25" si="4">L14/D14%</f>
        <v>101.11020383238707</v>
      </c>
      <c r="U14" s="290">
        <f t="shared" ref="U14:U25" si="5">M14/E14%</f>
        <v>264.70570771064479</v>
      </c>
      <c r="V14" s="290"/>
      <c r="W14" s="291">
        <f t="shared" ref="W14:W25" si="6">O14/G14</f>
        <v>2.6470570771064481</v>
      </c>
      <c r="X14" s="290"/>
      <c r="Y14" s="290"/>
      <c r="Z14" s="292">
        <f t="shared" ref="Z14:Z25" si="7">R14/J14</f>
        <v>1.0897616277396873</v>
      </c>
    </row>
    <row r="15" spans="1:26" ht="36.75" customHeight="1">
      <c r="A15" s="368">
        <v>1</v>
      </c>
      <c r="B15" s="369" t="s">
        <v>343</v>
      </c>
      <c r="C15" s="421">
        <f t="shared" ref="C15:C25" si="8">D15+E15</f>
        <v>872658</v>
      </c>
      <c r="D15" s="422">
        <v>715029</v>
      </c>
      <c r="E15" s="421">
        <f t="shared" ref="E15:E25" si="9">G15+F15</f>
        <v>157629</v>
      </c>
      <c r="F15" s="421"/>
      <c r="G15" s="421">
        <f t="shared" ref="G15:G25" si="10">J15+I15</f>
        <v>157629</v>
      </c>
      <c r="H15" s="421"/>
      <c r="I15" s="421">
        <v>12422</v>
      </c>
      <c r="J15" s="421">
        <v>145207</v>
      </c>
      <c r="K15" s="421">
        <f t="shared" si="1"/>
        <v>1077653.3</v>
      </c>
      <c r="L15" s="422">
        <v>721752.3</v>
      </c>
      <c r="M15" s="421">
        <f t="shared" si="2"/>
        <v>355901</v>
      </c>
      <c r="N15" s="421"/>
      <c r="O15" s="421">
        <f>355901</f>
        <v>355901</v>
      </c>
      <c r="P15" s="421"/>
      <c r="Q15" s="421">
        <f t="shared" ref="Q15:Q25" si="11">M15-R15</f>
        <v>197517</v>
      </c>
      <c r="R15" s="421">
        <v>158384</v>
      </c>
      <c r="S15" s="423">
        <f t="shared" si="3"/>
        <v>123.49090938259891</v>
      </c>
      <c r="T15" s="423">
        <f t="shared" si="4"/>
        <v>100.94028354094729</v>
      </c>
      <c r="U15" s="423">
        <f t="shared" si="5"/>
        <v>225.7839610731528</v>
      </c>
      <c r="V15" s="423"/>
      <c r="W15" s="424">
        <f t="shared" si="6"/>
        <v>2.2578396107315277</v>
      </c>
      <c r="X15" s="423"/>
      <c r="Y15" s="423"/>
      <c r="Z15" s="425">
        <f t="shared" si="7"/>
        <v>1.0907463138829396</v>
      </c>
    </row>
    <row r="16" spans="1:26" ht="36.75" customHeight="1">
      <c r="A16" s="368">
        <v>2</v>
      </c>
      <c r="B16" s="369" t="s">
        <v>344</v>
      </c>
      <c r="C16" s="421">
        <f t="shared" si="8"/>
        <v>734941</v>
      </c>
      <c r="D16" s="422">
        <v>625383</v>
      </c>
      <c r="E16" s="421">
        <f t="shared" si="9"/>
        <v>109558</v>
      </c>
      <c r="F16" s="421"/>
      <c r="G16" s="421">
        <f t="shared" si="10"/>
        <v>109558</v>
      </c>
      <c r="H16" s="421"/>
      <c r="I16" s="421">
        <v>4130</v>
      </c>
      <c r="J16" s="421">
        <v>105428</v>
      </c>
      <c r="K16" s="421">
        <f t="shared" si="1"/>
        <v>907104</v>
      </c>
      <c r="L16" s="422">
        <v>624266</v>
      </c>
      <c r="M16" s="421">
        <f t="shared" si="2"/>
        <v>282838</v>
      </c>
      <c r="N16" s="421"/>
      <c r="O16" s="421">
        <f>282838</f>
        <v>282838</v>
      </c>
      <c r="P16" s="421"/>
      <c r="Q16" s="421">
        <f t="shared" si="11"/>
        <v>160830</v>
      </c>
      <c r="R16" s="421">
        <v>122008</v>
      </c>
      <c r="S16" s="423">
        <f t="shared" si="3"/>
        <v>123.42541782265515</v>
      </c>
      <c r="T16" s="423">
        <f t="shared" si="4"/>
        <v>99.821389452543485</v>
      </c>
      <c r="U16" s="423">
        <f t="shared" si="5"/>
        <v>258.1627996129904</v>
      </c>
      <c r="V16" s="423"/>
      <c r="W16" s="424">
        <f t="shared" si="6"/>
        <v>2.581627996129904</v>
      </c>
      <c r="X16" s="423"/>
      <c r="Y16" s="423"/>
      <c r="Z16" s="425">
        <f t="shared" si="7"/>
        <v>1.1572637250066395</v>
      </c>
    </row>
    <row r="17" spans="1:26" ht="36.75" customHeight="1">
      <c r="A17" s="368">
        <v>3</v>
      </c>
      <c r="B17" s="369" t="s">
        <v>345</v>
      </c>
      <c r="C17" s="421">
        <f t="shared" si="8"/>
        <v>362368</v>
      </c>
      <c r="D17" s="422">
        <v>350988</v>
      </c>
      <c r="E17" s="421">
        <f t="shared" si="9"/>
        <v>11380</v>
      </c>
      <c r="F17" s="421"/>
      <c r="G17" s="421">
        <f t="shared" si="10"/>
        <v>11380</v>
      </c>
      <c r="H17" s="421"/>
      <c r="I17" s="421">
        <v>1951</v>
      </c>
      <c r="J17" s="421">
        <v>9429</v>
      </c>
      <c r="K17" s="421">
        <f t="shared" si="1"/>
        <v>479211</v>
      </c>
      <c r="L17" s="422">
        <v>349892</v>
      </c>
      <c r="M17" s="421">
        <f t="shared" si="2"/>
        <v>129319</v>
      </c>
      <c r="N17" s="421"/>
      <c r="O17" s="421">
        <f>129319</f>
        <v>129319</v>
      </c>
      <c r="P17" s="421"/>
      <c r="Q17" s="421">
        <f t="shared" si="11"/>
        <v>121654</v>
      </c>
      <c r="R17" s="421">
        <v>7665</v>
      </c>
      <c r="S17" s="423">
        <f t="shared" si="3"/>
        <v>132.24429309431298</v>
      </c>
      <c r="T17" s="423">
        <f t="shared" si="4"/>
        <v>99.687738612146276</v>
      </c>
      <c r="U17" s="423">
        <f t="shared" si="5"/>
        <v>1136.3708260105448</v>
      </c>
      <c r="V17" s="423"/>
      <c r="W17" s="424">
        <f t="shared" si="6"/>
        <v>11.363708260105447</v>
      </c>
      <c r="X17" s="423"/>
      <c r="Y17" s="423"/>
      <c r="Z17" s="425">
        <f t="shared" si="7"/>
        <v>0.81291759465478841</v>
      </c>
    </row>
    <row r="18" spans="1:26" ht="36.75" customHeight="1">
      <c r="A18" s="368">
        <v>4</v>
      </c>
      <c r="B18" s="369" t="s">
        <v>346</v>
      </c>
      <c r="C18" s="421">
        <f t="shared" si="8"/>
        <v>760097</v>
      </c>
      <c r="D18" s="422">
        <v>652265</v>
      </c>
      <c r="E18" s="421">
        <f t="shared" si="9"/>
        <v>107832</v>
      </c>
      <c r="F18" s="421"/>
      <c r="G18" s="421">
        <f t="shared" si="10"/>
        <v>107832</v>
      </c>
      <c r="H18" s="421"/>
      <c r="I18" s="421">
        <v>985</v>
      </c>
      <c r="J18" s="421">
        <v>106847</v>
      </c>
      <c r="K18" s="421">
        <f t="shared" si="1"/>
        <v>937750.1</v>
      </c>
      <c r="L18" s="422">
        <v>655579.1</v>
      </c>
      <c r="M18" s="421">
        <f t="shared" si="2"/>
        <v>282171</v>
      </c>
      <c r="N18" s="421"/>
      <c r="O18" s="421">
        <f>282171</f>
        <v>282171</v>
      </c>
      <c r="P18" s="421"/>
      <c r="Q18" s="421">
        <f t="shared" si="11"/>
        <v>172341</v>
      </c>
      <c r="R18" s="421">
        <v>109830</v>
      </c>
      <c r="S18" s="423">
        <f t="shared" si="3"/>
        <v>123.37242483525128</v>
      </c>
      <c r="T18" s="423">
        <f t="shared" si="4"/>
        <v>100.50809103661855</v>
      </c>
      <c r="U18" s="423">
        <f t="shared" si="5"/>
        <v>261.67649677275762</v>
      </c>
      <c r="V18" s="423"/>
      <c r="W18" s="424">
        <f t="shared" si="6"/>
        <v>2.6167649677275762</v>
      </c>
      <c r="X18" s="423"/>
      <c r="Y18" s="423"/>
      <c r="Z18" s="425">
        <f t="shared" si="7"/>
        <v>1.0279184254120377</v>
      </c>
    </row>
    <row r="19" spans="1:26" ht="36.75" customHeight="1">
      <c r="A19" s="368">
        <v>5</v>
      </c>
      <c r="B19" s="369" t="s">
        <v>347</v>
      </c>
      <c r="C19" s="421">
        <f t="shared" si="8"/>
        <v>889243</v>
      </c>
      <c r="D19" s="422">
        <v>778291</v>
      </c>
      <c r="E19" s="421">
        <f t="shared" si="9"/>
        <v>110952</v>
      </c>
      <c r="F19" s="421"/>
      <c r="G19" s="421">
        <f t="shared" si="10"/>
        <v>110952</v>
      </c>
      <c r="H19" s="421"/>
      <c r="I19" s="421">
        <v>1564</v>
      </c>
      <c r="J19" s="421">
        <v>109388</v>
      </c>
      <c r="K19" s="421">
        <f t="shared" si="1"/>
        <v>1111553</v>
      </c>
      <c r="L19" s="422">
        <v>778873</v>
      </c>
      <c r="M19" s="421">
        <f t="shared" si="2"/>
        <v>332680</v>
      </c>
      <c r="N19" s="421"/>
      <c r="O19" s="421">
        <f>332680</f>
        <v>332680</v>
      </c>
      <c r="P19" s="421"/>
      <c r="Q19" s="421">
        <f t="shared" si="11"/>
        <v>147173</v>
      </c>
      <c r="R19" s="421">
        <v>185507</v>
      </c>
      <c r="S19" s="423">
        <f t="shared" si="3"/>
        <v>124.99991565859951</v>
      </c>
      <c r="T19" s="423">
        <f t="shared" si="4"/>
        <v>100.07477922782095</v>
      </c>
      <c r="U19" s="423">
        <f t="shared" si="5"/>
        <v>299.84137284591537</v>
      </c>
      <c r="V19" s="423"/>
      <c r="W19" s="424">
        <f t="shared" si="6"/>
        <v>2.9984137284591537</v>
      </c>
      <c r="X19" s="423"/>
      <c r="Y19" s="423"/>
      <c r="Z19" s="425">
        <f t="shared" si="7"/>
        <v>1.6958624346363405</v>
      </c>
    </row>
    <row r="20" spans="1:26" ht="36.75" customHeight="1">
      <c r="A20" s="368">
        <v>6</v>
      </c>
      <c r="B20" s="369" t="s">
        <v>348</v>
      </c>
      <c r="C20" s="421">
        <f t="shared" si="8"/>
        <v>481931</v>
      </c>
      <c r="D20" s="422">
        <v>391353</v>
      </c>
      <c r="E20" s="421">
        <f t="shared" si="9"/>
        <v>90578</v>
      </c>
      <c r="F20" s="421"/>
      <c r="G20" s="421">
        <f t="shared" si="10"/>
        <v>90578</v>
      </c>
      <c r="H20" s="421"/>
      <c r="I20" s="421"/>
      <c r="J20" s="421">
        <v>90578</v>
      </c>
      <c r="K20" s="421">
        <f t="shared" si="1"/>
        <v>604151.30000000005</v>
      </c>
      <c r="L20" s="422">
        <v>403145.3</v>
      </c>
      <c r="M20" s="421">
        <f t="shared" si="2"/>
        <v>201006</v>
      </c>
      <c r="N20" s="421"/>
      <c r="O20" s="421">
        <f>201006</f>
        <v>201006</v>
      </c>
      <c r="P20" s="421"/>
      <c r="Q20" s="421">
        <f t="shared" si="11"/>
        <v>89888</v>
      </c>
      <c r="R20" s="421">
        <v>111118</v>
      </c>
      <c r="S20" s="423">
        <f t="shared" si="3"/>
        <v>125.3605391643202</v>
      </c>
      <c r="T20" s="423">
        <f t="shared" si="4"/>
        <v>103.01321313494466</v>
      </c>
      <c r="U20" s="423">
        <f t="shared" si="5"/>
        <v>221.91481375168362</v>
      </c>
      <c r="V20" s="423"/>
      <c r="W20" s="424">
        <f t="shared" si="6"/>
        <v>2.2191481375168363</v>
      </c>
      <c r="X20" s="423"/>
      <c r="Y20" s="423"/>
      <c r="Z20" s="425">
        <f t="shared" si="7"/>
        <v>1.2267658813398397</v>
      </c>
    </row>
    <row r="21" spans="1:26" ht="36.75" customHeight="1">
      <c r="A21" s="368">
        <v>7</v>
      </c>
      <c r="B21" s="369" t="s">
        <v>349</v>
      </c>
      <c r="C21" s="421">
        <f t="shared" si="8"/>
        <v>575905</v>
      </c>
      <c r="D21" s="422">
        <v>487547</v>
      </c>
      <c r="E21" s="421">
        <f t="shared" si="9"/>
        <v>88358</v>
      </c>
      <c r="F21" s="421"/>
      <c r="G21" s="421">
        <f t="shared" si="10"/>
        <v>88358</v>
      </c>
      <c r="H21" s="421"/>
      <c r="I21" s="421"/>
      <c r="J21" s="421">
        <v>88358</v>
      </c>
      <c r="K21" s="421">
        <f t="shared" si="1"/>
        <v>1010006</v>
      </c>
      <c r="L21" s="422">
        <v>495411</v>
      </c>
      <c r="M21" s="421">
        <f t="shared" si="2"/>
        <v>514595</v>
      </c>
      <c r="N21" s="421"/>
      <c r="O21" s="421">
        <f>514595</f>
        <v>514595</v>
      </c>
      <c r="P21" s="421"/>
      <c r="Q21" s="421">
        <f t="shared" si="11"/>
        <v>417926</v>
      </c>
      <c r="R21" s="421">
        <v>96669</v>
      </c>
      <c r="S21" s="423">
        <f t="shared" si="3"/>
        <v>175.37718894609353</v>
      </c>
      <c r="T21" s="423">
        <f t="shared" si="4"/>
        <v>101.6129726980168</v>
      </c>
      <c r="U21" s="423">
        <f t="shared" si="5"/>
        <v>582.39774553520897</v>
      </c>
      <c r="V21" s="423"/>
      <c r="W21" s="424">
        <f t="shared" si="6"/>
        <v>5.8239774553520904</v>
      </c>
      <c r="X21" s="423"/>
      <c r="Y21" s="423"/>
      <c r="Z21" s="425">
        <f t="shared" si="7"/>
        <v>1.0940605264944883</v>
      </c>
    </row>
    <row r="22" spans="1:26" ht="36.75" customHeight="1">
      <c r="A22" s="368">
        <v>8</v>
      </c>
      <c r="B22" s="369" t="s">
        <v>350</v>
      </c>
      <c r="C22" s="421">
        <f t="shared" si="8"/>
        <v>746668</v>
      </c>
      <c r="D22" s="422">
        <v>565519</v>
      </c>
      <c r="E22" s="421">
        <f t="shared" si="9"/>
        <v>181149</v>
      </c>
      <c r="F22" s="421"/>
      <c r="G22" s="421">
        <f t="shared" si="10"/>
        <v>181149</v>
      </c>
      <c r="H22" s="421"/>
      <c r="I22" s="421">
        <v>1156</v>
      </c>
      <c r="J22" s="421">
        <v>179993</v>
      </c>
      <c r="K22" s="421">
        <f t="shared" si="1"/>
        <v>1172396</v>
      </c>
      <c r="L22" s="422">
        <v>572679</v>
      </c>
      <c r="M22" s="421">
        <f t="shared" si="2"/>
        <v>599717</v>
      </c>
      <c r="N22" s="421"/>
      <c r="O22" s="421">
        <f>599717</f>
        <v>599717</v>
      </c>
      <c r="P22" s="421"/>
      <c r="Q22" s="421">
        <f t="shared" si="11"/>
        <v>399905</v>
      </c>
      <c r="R22" s="421">
        <v>199812</v>
      </c>
      <c r="S22" s="423">
        <f t="shared" si="3"/>
        <v>157.01704104099812</v>
      </c>
      <c r="T22" s="423">
        <f t="shared" si="4"/>
        <v>101.26609362373325</v>
      </c>
      <c r="U22" s="423">
        <f t="shared" si="5"/>
        <v>331.06282673379371</v>
      </c>
      <c r="V22" s="423"/>
      <c r="W22" s="424">
        <f t="shared" si="6"/>
        <v>3.3106282673379375</v>
      </c>
      <c r="X22" s="423"/>
      <c r="Y22" s="423"/>
      <c r="Z22" s="425">
        <f t="shared" si="7"/>
        <v>1.1101098376047958</v>
      </c>
    </row>
    <row r="23" spans="1:26" ht="36.75" customHeight="1">
      <c r="A23" s="368">
        <v>9</v>
      </c>
      <c r="B23" s="369" t="s">
        <v>351</v>
      </c>
      <c r="C23" s="421">
        <f t="shared" si="8"/>
        <v>774353</v>
      </c>
      <c r="D23" s="422">
        <v>584695</v>
      </c>
      <c r="E23" s="421">
        <f t="shared" si="9"/>
        <v>189658</v>
      </c>
      <c r="F23" s="421"/>
      <c r="G23" s="421">
        <f t="shared" si="10"/>
        <v>189658</v>
      </c>
      <c r="H23" s="421"/>
      <c r="I23" s="421"/>
      <c r="J23" s="421">
        <v>189658</v>
      </c>
      <c r="K23" s="421">
        <f t="shared" si="1"/>
        <v>927595.4</v>
      </c>
      <c r="L23" s="422">
        <v>595488.4</v>
      </c>
      <c r="M23" s="421">
        <f t="shared" si="2"/>
        <v>332107</v>
      </c>
      <c r="N23" s="421"/>
      <c r="O23" s="421">
        <f>332107</f>
        <v>332107</v>
      </c>
      <c r="P23" s="421"/>
      <c r="Q23" s="421">
        <f t="shared" si="11"/>
        <v>174639</v>
      </c>
      <c r="R23" s="421">
        <v>157468</v>
      </c>
      <c r="S23" s="423">
        <f t="shared" si="3"/>
        <v>119.78973413933956</v>
      </c>
      <c r="T23" s="423">
        <f t="shared" si="4"/>
        <v>101.84598807925501</v>
      </c>
      <c r="U23" s="423">
        <f t="shared" si="5"/>
        <v>175.10835293001088</v>
      </c>
      <c r="V23" s="423"/>
      <c r="W23" s="424">
        <f t="shared" si="6"/>
        <v>1.7510835293001086</v>
      </c>
      <c r="X23" s="423"/>
      <c r="Y23" s="423"/>
      <c r="Z23" s="425">
        <f t="shared" si="7"/>
        <v>0.8302734395596284</v>
      </c>
    </row>
    <row r="24" spans="1:26" ht="36.75" customHeight="1">
      <c r="A24" s="368">
        <v>10</v>
      </c>
      <c r="B24" s="369" t="s">
        <v>352</v>
      </c>
      <c r="C24" s="421">
        <f t="shared" si="8"/>
        <v>890424</v>
      </c>
      <c r="D24" s="422">
        <v>646728</v>
      </c>
      <c r="E24" s="421">
        <f t="shared" si="9"/>
        <v>243696</v>
      </c>
      <c r="F24" s="421"/>
      <c r="G24" s="421">
        <f t="shared" si="10"/>
        <v>243696</v>
      </c>
      <c r="H24" s="421"/>
      <c r="I24" s="421"/>
      <c r="J24" s="421">
        <v>243696</v>
      </c>
      <c r="K24" s="421">
        <f t="shared" si="1"/>
        <v>1042995.3</v>
      </c>
      <c r="L24" s="422">
        <v>665758.30000000005</v>
      </c>
      <c r="M24" s="421">
        <f t="shared" si="2"/>
        <v>377237</v>
      </c>
      <c r="N24" s="421"/>
      <c r="O24" s="421">
        <f>377237</f>
        <v>377237</v>
      </c>
      <c r="P24" s="421"/>
      <c r="Q24" s="421">
        <f t="shared" si="11"/>
        <v>147486</v>
      </c>
      <c r="R24" s="421">
        <v>229751</v>
      </c>
      <c r="S24" s="423">
        <f t="shared" si="3"/>
        <v>117.13467965823024</v>
      </c>
      <c r="T24" s="423">
        <f t="shared" si="4"/>
        <v>102.94255080961395</v>
      </c>
      <c r="U24" s="423">
        <f t="shared" si="5"/>
        <v>154.79819118902239</v>
      </c>
      <c r="V24" s="423"/>
      <c r="W24" s="424">
        <f t="shared" si="6"/>
        <v>1.5479819118902238</v>
      </c>
      <c r="X24" s="423"/>
      <c r="Y24" s="423"/>
      <c r="Z24" s="425">
        <f t="shared" si="7"/>
        <v>0.94277706650909332</v>
      </c>
    </row>
    <row r="25" spans="1:26" ht="36.75" customHeight="1">
      <c r="A25" s="315">
        <v>11</v>
      </c>
      <c r="B25" s="316" t="s">
        <v>353</v>
      </c>
      <c r="C25" s="318">
        <f t="shared" si="8"/>
        <v>679006</v>
      </c>
      <c r="D25" s="319">
        <v>588822</v>
      </c>
      <c r="E25" s="318">
        <f t="shared" si="9"/>
        <v>90184</v>
      </c>
      <c r="F25" s="318"/>
      <c r="G25" s="318">
        <f t="shared" si="10"/>
        <v>90184</v>
      </c>
      <c r="H25" s="318"/>
      <c r="I25" s="318">
        <v>3365</v>
      </c>
      <c r="J25" s="318">
        <v>86819</v>
      </c>
      <c r="K25" s="318">
        <f t="shared" si="1"/>
        <v>842626.1</v>
      </c>
      <c r="L25" s="319">
        <v>594680.1</v>
      </c>
      <c r="M25" s="318">
        <f t="shared" si="2"/>
        <v>247946</v>
      </c>
      <c r="N25" s="318"/>
      <c r="O25" s="318">
        <f>247946</f>
        <v>247946</v>
      </c>
      <c r="P25" s="318"/>
      <c r="Q25" s="318">
        <f t="shared" si="11"/>
        <v>149094</v>
      </c>
      <c r="R25" s="318">
        <v>98852</v>
      </c>
      <c r="S25" s="320">
        <f t="shared" si="3"/>
        <v>124.09700356108782</v>
      </c>
      <c r="T25" s="320">
        <f t="shared" si="4"/>
        <v>100.99488470199822</v>
      </c>
      <c r="U25" s="320">
        <f t="shared" si="5"/>
        <v>274.93346935154796</v>
      </c>
      <c r="V25" s="320"/>
      <c r="W25" s="426">
        <f t="shared" si="6"/>
        <v>2.7493346935154794</v>
      </c>
      <c r="X25" s="320"/>
      <c r="Y25" s="320"/>
      <c r="Z25" s="427">
        <f t="shared" si="7"/>
        <v>1.1385986938342989</v>
      </c>
    </row>
    <row r="31" spans="1:26">
      <c r="Q31" s="867"/>
      <c r="R31" s="867"/>
      <c r="S31" s="867"/>
      <c r="T31" s="867"/>
    </row>
  </sheetData>
  <mergeCells count="41">
    <mergeCell ref="A1:C1"/>
    <mergeCell ref="T1:Z1"/>
    <mergeCell ref="A2:Z2"/>
    <mergeCell ref="A3:Z3"/>
    <mergeCell ref="T4:Z4"/>
    <mergeCell ref="A5:A12"/>
    <mergeCell ref="B5:B12"/>
    <mergeCell ref="C5:J5"/>
    <mergeCell ref="K5:R5"/>
    <mergeCell ref="S5:Z5"/>
    <mergeCell ref="C6:C12"/>
    <mergeCell ref="D6:D12"/>
    <mergeCell ref="E6:J6"/>
    <mergeCell ref="K6:K12"/>
    <mergeCell ref="L6:L12"/>
    <mergeCell ref="M6:R6"/>
    <mergeCell ref="Q7:Q12"/>
    <mergeCell ref="E7:E12"/>
    <mergeCell ref="F7:G7"/>
    <mergeCell ref="H7:H12"/>
    <mergeCell ref="I7:I12"/>
    <mergeCell ref="J7:J12"/>
    <mergeCell ref="Z7:Z12"/>
    <mergeCell ref="F8:F12"/>
    <mergeCell ref="G8:G12"/>
    <mergeCell ref="N8:N12"/>
    <mergeCell ref="O8:O12"/>
    <mergeCell ref="V8:V12"/>
    <mergeCell ref="T6:T12"/>
    <mergeCell ref="U6:Z6"/>
    <mergeCell ref="M7:M12"/>
    <mergeCell ref="N7:O7"/>
    <mergeCell ref="P7:P12"/>
    <mergeCell ref="S6:S12"/>
    <mergeCell ref="W8:W12"/>
    <mergeCell ref="R7:R12"/>
    <mergeCell ref="Q31:T31"/>
    <mergeCell ref="U7:U12"/>
    <mergeCell ref="V7:W7"/>
    <mergeCell ref="X7:X12"/>
    <mergeCell ref="Y7:Y12"/>
  </mergeCells>
  <printOptions horizontalCentered="1"/>
  <pageMargins left="0.59055118110236227" right="0.31496062992125984" top="0.59055118110236227" bottom="0.59055118110236227" header="0.31496062992125984" footer="0.31496062992125984"/>
  <pageSetup paperSize="8" scale="43"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14"/>
  <sheetViews>
    <sheetView workbookViewId="0">
      <pane xSplit="2" ySplit="9" topLeftCell="C10" activePane="bottomRight" state="frozen"/>
      <selection pane="topRight" activeCell="C1" sqref="C1"/>
      <selection pane="bottomLeft" activeCell="A10" sqref="A10"/>
      <selection pane="bottomRight" activeCell="A3" sqref="A3:K3"/>
    </sheetView>
  </sheetViews>
  <sheetFormatPr defaultRowHeight="15"/>
  <cols>
    <col min="2" max="2" width="47.140625" customWidth="1"/>
    <col min="3" max="3" width="13.85546875" bestFit="1" customWidth="1"/>
    <col min="4" max="4" width="18.140625" bestFit="1" customWidth="1"/>
    <col min="5" max="5" width="16" bestFit="1" customWidth="1"/>
    <col min="6" max="6" width="11.85546875" bestFit="1" customWidth="1"/>
    <col min="7" max="7" width="13.140625" bestFit="1" customWidth="1"/>
    <col min="8" max="8" width="13.85546875" bestFit="1" customWidth="1"/>
    <col min="9" max="9" width="11.85546875" style="25" bestFit="1" customWidth="1"/>
    <col min="12" max="12" width="9.140625" style="25"/>
    <col min="13" max="13" width="14.28515625" style="246" bestFit="1" customWidth="1"/>
    <col min="14" max="14" width="11.140625" style="25" bestFit="1" customWidth="1"/>
  </cols>
  <sheetData>
    <row r="1" spans="1:14">
      <c r="A1" s="788" t="s">
        <v>0</v>
      </c>
      <c r="B1" s="788"/>
      <c r="C1" s="213"/>
      <c r="D1" s="213"/>
      <c r="E1" s="208"/>
      <c r="F1" s="208"/>
      <c r="G1" s="789" t="s">
        <v>1005</v>
      </c>
      <c r="H1" s="789"/>
      <c r="I1" s="789"/>
      <c r="J1" s="789"/>
      <c r="K1" s="789"/>
    </row>
    <row r="2" spans="1:14" ht="18.75">
      <c r="A2" s="790" t="s">
        <v>1004</v>
      </c>
      <c r="B2" s="790"/>
      <c r="C2" s="790"/>
      <c r="D2" s="790"/>
      <c r="E2" s="790"/>
      <c r="F2" s="790"/>
      <c r="G2" s="790"/>
      <c r="H2" s="790"/>
      <c r="I2" s="790"/>
      <c r="J2" s="790"/>
      <c r="K2" s="790"/>
    </row>
    <row r="3" spans="1:14" ht="16.5">
      <c r="A3" s="791" t="str">
        <f>'60 TT342'!A3:L3</f>
        <v>(Kèm theo Tờ trình số:      /TTr-UBND ngày    tháng   năm 2025 của Ủy ban nhân dân tỉnh Lạng Sơn)</v>
      </c>
      <c r="B3" s="791"/>
      <c r="C3" s="791"/>
      <c r="D3" s="791"/>
      <c r="E3" s="791"/>
      <c r="F3" s="791"/>
      <c r="G3" s="791"/>
      <c r="H3" s="791"/>
      <c r="I3" s="791"/>
      <c r="J3" s="791"/>
      <c r="K3" s="791"/>
    </row>
    <row r="4" spans="1:14" ht="16.5">
      <c r="A4" s="211"/>
      <c r="B4" s="211"/>
      <c r="C4" s="211"/>
      <c r="D4" s="211"/>
      <c r="E4" s="212"/>
      <c r="F4" s="212"/>
      <c r="G4" s="212"/>
      <c r="H4" s="212"/>
      <c r="I4" s="212"/>
      <c r="J4" s="211"/>
      <c r="K4" s="211"/>
    </row>
    <row r="5" spans="1:14">
      <c r="A5" s="210"/>
      <c r="B5" s="208"/>
      <c r="C5" s="208"/>
      <c r="D5" s="208"/>
      <c r="E5" s="208"/>
      <c r="F5" s="208"/>
      <c r="G5" s="209"/>
      <c r="H5" s="208"/>
      <c r="I5" s="208"/>
      <c r="J5" s="207"/>
      <c r="K5" s="206" t="s">
        <v>2</v>
      </c>
    </row>
    <row r="6" spans="1:14" ht="38.25" customHeight="1">
      <c r="A6" s="792" t="s">
        <v>94</v>
      </c>
      <c r="B6" s="792" t="s">
        <v>4</v>
      </c>
      <c r="C6" s="795" t="s">
        <v>1003</v>
      </c>
      <c r="D6" s="796"/>
      <c r="E6" s="792" t="s">
        <v>1002</v>
      </c>
      <c r="F6" s="795" t="s">
        <v>208</v>
      </c>
      <c r="G6" s="797"/>
      <c r="H6" s="797"/>
      <c r="I6" s="796"/>
      <c r="J6" s="795" t="s">
        <v>1001</v>
      </c>
      <c r="K6" s="796"/>
    </row>
    <row r="7" spans="1:14">
      <c r="A7" s="793"/>
      <c r="B7" s="793"/>
      <c r="C7" s="792" t="s">
        <v>996</v>
      </c>
      <c r="D7" s="792" t="s">
        <v>995</v>
      </c>
      <c r="E7" s="793"/>
      <c r="F7" s="792" t="s">
        <v>1000</v>
      </c>
      <c r="G7" s="792" t="s">
        <v>999</v>
      </c>
      <c r="H7" s="792" t="s">
        <v>998</v>
      </c>
      <c r="I7" s="792" t="s">
        <v>997</v>
      </c>
      <c r="J7" s="792" t="s">
        <v>996</v>
      </c>
      <c r="K7" s="792" t="s">
        <v>995</v>
      </c>
    </row>
    <row r="8" spans="1:14" ht="34.5" customHeight="1">
      <c r="A8" s="794"/>
      <c r="B8" s="794"/>
      <c r="C8" s="794"/>
      <c r="D8" s="794"/>
      <c r="E8" s="794"/>
      <c r="F8" s="794"/>
      <c r="G8" s="794"/>
      <c r="H8" s="794"/>
      <c r="I8" s="794"/>
      <c r="J8" s="794"/>
      <c r="K8" s="794"/>
    </row>
    <row r="9" spans="1:14">
      <c r="A9" s="205" t="s">
        <v>12</v>
      </c>
      <c r="B9" s="205" t="s">
        <v>13</v>
      </c>
      <c r="C9" s="205">
        <v>1</v>
      </c>
      <c r="D9" s="205">
        <v>2</v>
      </c>
      <c r="E9" s="205" t="s">
        <v>994</v>
      </c>
      <c r="F9" s="205">
        <v>4</v>
      </c>
      <c r="G9" s="205">
        <v>5</v>
      </c>
      <c r="H9" s="205">
        <v>6</v>
      </c>
      <c r="I9" s="205">
        <v>7</v>
      </c>
      <c r="J9" s="205" t="s">
        <v>993</v>
      </c>
      <c r="K9" s="205" t="s">
        <v>992</v>
      </c>
    </row>
    <row r="10" spans="1:14">
      <c r="A10" s="204"/>
      <c r="B10" s="204" t="s">
        <v>991</v>
      </c>
      <c r="C10" s="203">
        <f t="shared" ref="C10:I10" si="0">C11+C99+C106+C113+C114</f>
        <v>19087407</v>
      </c>
      <c r="D10" s="203">
        <f t="shared" si="0"/>
        <v>19187407</v>
      </c>
      <c r="E10" s="203">
        <f t="shared" si="0"/>
        <v>41313566</v>
      </c>
      <c r="F10" s="203">
        <f t="shared" si="0"/>
        <v>7938270</v>
      </c>
      <c r="G10" s="203">
        <f t="shared" si="0"/>
        <v>18952690</v>
      </c>
      <c r="H10" s="203">
        <f t="shared" si="0"/>
        <v>12331032</v>
      </c>
      <c r="I10" s="203">
        <f t="shared" si="0"/>
        <v>2091574</v>
      </c>
      <c r="J10" s="203">
        <f>E10/C10*100</f>
        <v>216.44409845716601</v>
      </c>
      <c r="K10" s="203">
        <f>E10/D10*100</f>
        <v>215.31604557093095</v>
      </c>
      <c r="M10" s="246">
        <v>7986732</v>
      </c>
      <c r="N10" s="247">
        <f>F10-M10</f>
        <v>-48462</v>
      </c>
    </row>
    <row r="11" spans="1:14">
      <c r="A11" s="195" t="s">
        <v>12</v>
      </c>
      <c r="B11" s="188" t="s">
        <v>990</v>
      </c>
      <c r="C11" s="174">
        <f t="shared" ref="C11:I11" si="1">C12+C78+C79+C89+C93+C90</f>
        <v>7385000</v>
      </c>
      <c r="D11" s="174">
        <f t="shared" si="1"/>
        <v>7485000</v>
      </c>
      <c r="E11" s="174">
        <f t="shared" si="1"/>
        <v>11276165</v>
      </c>
      <c r="F11" s="174">
        <f t="shared" si="1"/>
        <v>7920859</v>
      </c>
      <c r="G11" s="174">
        <f t="shared" si="1"/>
        <v>2136393</v>
      </c>
      <c r="H11" s="174">
        <f t="shared" si="1"/>
        <v>1153879</v>
      </c>
      <c r="I11" s="174">
        <f t="shared" si="1"/>
        <v>65034</v>
      </c>
      <c r="J11" s="174">
        <f>E11/C11*100</f>
        <v>152.69011509817196</v>
      </c>
      <c r="K11" s="174">
        <f>E11/D11*100</f>
        <v>150.65016700066801</v>
      </c>
      <c r="N11" s="247">
        <f>G111</f>
        <v>48461</v>
      </c>
    </row>
    <row r="12" spans="1:14">
      <c r="A12" s="195" t="s">
        <v>17</v>
      </c>
      <c r="B12" s="188" t="s">
        <v>103</v>
      </c>
      <c r="C12" s="174">
        <f t="shared" ref="C12:I12" si="2">C13+C21+C27+C37+C43+C44+C45+C46+C47+C50+C55+C58+C59+C62+C65+C68+C69+C72+C75+C76+C77</f>
        <v>2385000</v>
      </c>
      <c r="D12" s="174">
        <f t="shared" si="2"/>
        <v>2485000</v>
      </c>
      <c r="E12" s="174">
        <f t="shared" si="2"/>
        <v>3073355</v>
      </c>
      <c r="F12" s="174">
        <f t="shared" si="2"/>
        <v>267035</v>
      </c>
      <c r="G12" s="174">
        <f t="shared" si="2"/>
        <v>1591360</v>
      </c>
      <c r="H12" s="174">
        <f t="shared" si="2"/>
        <v>1149926</v>
      </c>
      <c r="I12" s="174">
        <f t="shared" si="2"/>
        <v>65034</v>
      </c>
      <c r="J12" s="174">
        <f>E12/C12*100</f>
        <v>128.86184486373168</v>
      </c>
      <c r="K12" s="174">
        <f>E12/D12*100</f>
        <v>123.67625754527162</v>
      </c>
      <c r="N12" s="247">
        <f>N10+N11</f>
        <v>-1</v>
      </c>
    </row>
    <row r="13" spans="1:14" ht="28.5">
      <c r="A13" s="195" t="s">
        <v>376</v>
      </c>
      <c r="B13" s="185" t="s">
        <v>989</v>
      </c>
      <c r="C13" s="201">
        <f>C14+C16+C17+C19</f>
        <v>220000</v>
      </c>
      <c r="D13" s="201">
        <f>D14+D16+D17+D19</f>
        <v>220000</v>
      </c>
      <c r="E13" s="201">
        <f>E14+E16+E17+E19</f>
        <v>163374</v>
      </c>
      <c r="F13" s="201"/>
      <c r="G13" s="201">
        <f>G14+G16+G17+G19</f>
        <v>163374</v>
      </c>
      <c r="H13" s="201">
        <f>H14+H16+H17+H19</f>
        <v>0</v>
      </c>
      <c r="I13" s="201">
        <f>I14+I16+I17+I19</f>
        <v>0</v>
      </c>
      <c r="J13" s="174">
        <f>E13/C13*100</f>
        <v>74.260909090909095</v>
      </c>
      <c r="K13" s="174">
        <f>E13/D13*100</f>
        <v>74.260909090909095</v>
      </c>
      <c r="M13" s="246">
        <v>18946625</v>
      </c>
      <c r="N13" s="248">
        <f>G10-M13</f>
        <v>6065</v>
      </c>
    </row>
    <row r="14" spans="1:14">
      <c r="A14" s="190" t="s">
        <v>982</v>
      </c>
      <c r="B14" s="189" t="s">
        <v>980</v>
      </c>
      <c r="C14" s="200">
        <v>129000</v>
      </c>
      <c r="D14" s="200">
        <v>129000</v>
      </c>
      <c r="E14" s="200">
        <f>F14+G14+H14+I14</f>
        <v>89847</v>
      </c>
      <c r="F14" s="200"/>
      <c r="G14" s="200">
        <v>89847</v>
      </c>
      <c r="H14" s="200"/>
      <c r="I14" s="200"/>
      <c r="J14" s="179">
        <f>E14/C14*100</f>
        <v>69.648837209302329</v>
      </c>
      <c r="K14" s="179">
        <f>E14/D14*100</f>
        <v>69.648837209302329</v>
      </c>
    </row>
    <row r="15" spans="1:14" ht="30">
      <c r="A15" s="197"/>
      <c r="B15" s="193" t="s">
        <v>988</v>
      </c>
      <c r="C15" s="202"/>
      <c r="D15" s="202"/>
      <c r="E15" s="202"/>
      <c r="F15" s="202"/>
      <c r="G15" s="202"/>
      <c r="H15" s="202"/>
      <c r="I15" s="202"/>
      <c r="J15" s="192"/>
      <c r="K15" s="192"/>
    </row>
    <row r="16" spans="1:14">
      <c r="A16" s="190" t="s">
        <v>982</v>
      </c>
      <c r="B16" s="189" t="s">
        <v>979</v>
      </c>
      <c r="C16" s="200">
        <v>15000</v>
      </c>
      <c r="D16" s="200">
        <v>15000</v>
      </c>
      <c r="E16" s="200">
        <f>F16+G16+H16+I16</f>
        <v>15658</v>
      </c>
      <c r="F16" s="200"/>
      <c r="G16" s="200">
        <v>15658</v>
      </c>
      <c r="H16" s="200"/>
      <c r="I16" s="200"/>
      <c r="J16" s="179">
        <f>E16/C16*100</f>
        <v>104.38666666666667</v>
      </c>
      <c r="K16" s="179">
        <f>E16/D16*100</f>
        <v>104.38666666666667</v>
      </c>
    </row>
    <row r="17" spans="1:11">
      <c r="A17" s="190" t="s">
        <v>982</v>
      </c>
      <c r="B17" s="189" t="s">
        <v>978</v>
      </c>
      <c r="C17" s="200"/>
      <c r="D17" s="200"/>
      <c r="E17" s="200"/>
      <c r="F17" s="200"/>
      <c r="G17" s="200"/>
      <c r="H17" s="200"/>
      <c r="I17" s="200"/>
      <c r="J17" s="179"/>
      <c r="K17" s="179"/>
    </row>
    <row r="18" spans="1:11" ht="30">
      <c r="A18" s="197"/>
      <c r="B18" s="193" t="s">
        <v>977</v>
      </c>
      <c r="C18" s="202"/>
      <c r="D18" s="202"/>
      <c r="E18" s="202"/>
      <c r="F18" s="202"/>
      <c r="G18" s="202"/>
      <c r="H18" s="202"/>
      <c r="I18" s="202"/>
      <c r="J18" s="192"/>
      <c r="K18" s="192"/>
    </row>
    <row r="19" spans="1:11">
      <c r="A19" s="190" t="s">
        <v>892</v>
      </c>
      <c r="B19" s="189" t="s">
        <v>976</v>
      </c>
      <c r="C19" s="200">
        <v>76000</v>
      </c>
      <c r="D19" s="200">
        <v>76000</v>
      </c>
      <c r="E19" s="200">
        <f>F19+G19+H19+I19</f>
        <v>57869</v>
      </c>
      <c r="F19" s="200"/>
      <c r="G19" s="200">
        <v>57869</v>
      </c>
      <c r="H19" s="200"/>
      <c r="I19" s="200"/>
      <c r="J19" s="179">
        <f>E19/C19*100</f>
        <v>76.143421052631581</v>
      </c>
      <c r="K19" s="179">
        <f>E19/D19*100</f>
        <v>76.143421052631581</v>
      </c>
    </row>
    <row r="20" spans="1:11">
      <c r="A20" s="197"/>
      <c r="B20" s="193" t="s">
        <v>987</v>
      </c>
      <c r="C20" s="202"/>
      <c r="D20" s="202"/>
      <c r="E20" s="202"/>
      <c r="F20" s="202"/>
      <c r="G20" s="202"/>
      <c r="H20" s="202"/>
      <c r="I20" s="202"/>
      <c r="J20" s="192"/>
      <c r="K20" s="192"/>
    </row>
    <row r="21" spans="1:11" ht="28.5">
      <c r="A21" s="195" t="s">
        <v>159</v>
      </c>
      <c r="B21" s="185" t="s">
        <v>986</v>
      </c>
      <c r="C21" s="174">
        <f>C22+C23+C24+C26</f>
        <v>33000</v>
      </c>
      <c r="D21" s="174">
        <f>D22+D23+D24+D26</f>
        <v>33000</v>
      </c>
      <c r="E21" s="201">
        <f>E22+E23+E24+E26</f>
        <v>32109</v>
      </c>
      <c r="F21" s="201"/>
      <c r="G21" s="201">
        <f>G22+G23+G24+G26</f>
        <v>32109</v>
      </c>
      <c r="H21" s="201">
        <f>H22+H23+H24+H26</f>
        <v>0</v>
      </c>
      <c r="I21" s="201">
        <f>I22+I23+I24+I26</f>
        <v>0</v>
      </c>
      <c r="J21" s="174">
        <f>E21/C21*100</f>
        <v>97.3</v>
      </c>
      <c r="K21" s="174">
        <f>E21/D21*100</f>
        <v>97.3</v>
      </c>
    </row>
    <row r="22" spans="1:11">
      <c r="A22" s="190" t="s">
        <v>892</v>
      </c>
      <c r="B22" s="189" t="s">
        <v>980</v>
      </c>
      <c r="C22" s="178">
        <v>21000</v>
      </c>
      <c r="D22" s="178">
        <v>21000</v>
      </c>
      <c r="E22" s="200">
        <f>F22+G22+H22+I22</f>
        <v>17336</v>
      </c>
      <c r="F22" s="200"/>
      <c r="G22" s="200">
        <v>17336</v>
      </c>
      <c r="H22" s="200"/>
      <c r="I22" s="200"/>
      <c r="J22" s="179">
        <f>E22/C22*100</f>
        <v>82.552380952380958</v>
      </c>
      <c r="K22" s="179">
        <f>E22/D22*100</f>
        <v>82.552380952380958</v>
      </c>
    </row>
    <row r="23" spans="1:11">
      <c r="A23" s="190" t="s">
        <v>892</v>
      </c>
      <c r="B23" s="189" t="s">
        <v>979</v>
      </c>
      <c r="C23" s="178">
        <v>10500</v>
      </c>
      <c r="D23" s="178">
        <v>10500</v>
      </c>
      <c r="E23" s="200">
        <f>F23+G23+H23+I23</f>
        <v>11530</v>
      </c>
      <c r="F23" s="200"/>
      <c r="G23" s="200">
        <v>11530</v>
      </c>
      <c r="H23" s="200"/>
      <c r="I23" s="200"/>
      <c r="J23" s="179">
        <f>E23/C23*100</f>
        <v>109.8095238095238</v>
      </c>
      <c r="K23" s="179">
        <f>E23/D23*100</f>
        <v>109.8095238095238</v>
      </c>
    </row>
    <row r="24" spans="1:11">
      <c r="A24" s="190" t="s">
        <v>892</v>
      </c>
      <c r="B24" s="189" t="s">
        <v>978</v>
      </c>
      <c r="C24" s="178"/>
      <c r="D24" s="178"/>
      <c r="E24" s="200"/>
      <c r="F24" s="200"/>
      <c r="G24" s="200"/>
      <c r="H24" s="200"/>
      <c r="I24" s="200"/>
      <c r="J24" s="179"/>
      <c r="K24" s="179"/>
    </row>
    <row r="25" spans="1:11" ht="30">
      <c r="A25" s="190"/>
      <c r="B25" s="193" t="s">
        <v>977</v>
      </c>
      <c r="C25" s="178"/>
      <c r="D25" s="178"/>
      <c r="E25" s="200"/>
      <c r="F25" s="200"/>
      <c r="G25" s="200"/>
      <c r="H25" s="200"/>
      <c r="I25" s="200"/>
      <c r="J25" s="179"/>
      <c r="K25" s="179"/>
    </row>
    <row r="26" spans="1:11">
      <c r="A26" s="190" t="s">
        <v>892</v>
      </c>
      <c r="B26" s="189" t="s">
        <v>976</v>
      </c>
      <c r="C26" s="178">
        <v>1500</v>
      </c>
      <c r="D26" s="178">
        <v>1500</v>
      </c>
      <c r="E26" s="200">
        <f>F26+G26+H26+I26</f>
        <v>3243</v>
      </c>
      <c r="F26" s="200"/>
      <c r="G26" s="200">
        <v>3243</v>
      </c>
      <c r="H26" s="200"/>
      <c r="I26" s="200"/>
      <c r="J26" s="179">
        <f>E26/C26*100</f>
        <v>216.2</v>
      </c>
      <c r="K26" s="179">
        <f>E26/D26*100</f>
        <v>216.2</v>
      </c>
    </row>
    <row r="27" spans="1:11" ht="28.5">
      <c r="A27" s="195" t="s">
        <v>161</v>
      </c>
      <c r="B27" s="199" t="s">
        <v>985</v>
      </c>
      <c r="C27" s="174">
        <f>C28+C30+C32+C33+C35</f>
        <v>4000</v>
      </c>
      <c r="D27" s="174">
        <f>D28+D30+D32+D33+D35</f>
        <v>4000</v>
      </c>
      <c r="E27" s="174">
        <f>E28+E30+E32+E33+E35</f>
        <v>10529</v>
      </c>
      <c r="F27" s="174"/>
      <c r="G27" s="174">
        <f>G28+G30+G32+G33+G35</f>
        <v>10529</v>
      </c>
      <c r="H27" s="174">
        <f>H28+H30+H32+H33+H35</f>
        <v>0</v>
      </c>
      <c r="I27" s="174">
        <f>I28+I30+I32+I33+I35</f>
        <v>0</v>
      </c>
      <c r="J27" s="174">
        <f>E27/C27*100</f>
        <v>263.22500000000002</v>
      </c>
      <c r="K27" s="174">
        <f>E27/D27*100</f>
        <v>263.22500000000002</v>
      </c>
    </row>
    <row r="28" spans="1:11">
      <c r="A28" s="190" t="s">
        <v>982</v>
      </c>
      <c r="B28" s="189" t="s">
        <v>980</v>
      </c>
      <c r="C28" s="178">
        <v>1600</v>
      </c>
      <c r="D28" s="178">
        <v>1600</v>
      </c>
      <c r="E28" s="178">
        <f>F28+G28+H28+I28</f>
        <v>4424</v>
      </c>
      <c r="F28" s="179"/>
      <c r="G28" s="179">
        <v>4424</v>
      </c>
      <c r="H28" s="179"/>
      <c r="I28" s="179"/>
      <c r="J28" s="179">
        <f>E28/C28*100</f>
        <v>276.5</v>
      </c>
      <c r="K28" s="179">
        <f>E28/D28*100</f>
        <v>276.5</v>
      </c>
    </row>
    <row r="29" spans="1:11" ht="30">
      <c r="A29" s="197"/>
      <c r="B29" s="193" t="s">
        <v>984</v>
      </c>
      <c r="C29" s="178"/>
      <c r="D29" s="178"/>
      <c r="E29" s="178"/>
      <c r="F29" s="179"/>
      <c r="G29" s="179"/>
      <c r="H29" s="179"/>
      <c r="I29" s="179"/>
      <c r="J29" s="179"/>
      <c r="K29" s="179"/>
    </row>
    <row r="30" spans="1:11">
      <c r="A30" s="190" t="s">
        <v>982</v>
      </c>
      <c r="B30" s="189" t="s">
        <v>979</v>
      </c>
      <c r="C30" s="178">
        <v>2400</v>
      </c>
      <c r="D30" s="178">
        <v>2400</v>
      </c>
      <c r="E30" s="178">
        <f>F30+G30+H30+I30</f>
        <v>6102</v>
      </c>
      <c r="F30" s="179"/>
      <c r="G30" s="179">
        <v>6102</v>
      </c>
      <c r="H30" s="179"/>
      <c r="I30" s="179"/>
      <c r="J30" s="179">
        <f>E30/C30*100</f>
        <v>254.25</v>
      </c>
      <c r="K30" s="179">
        <f>E30/D30*100</f>
        <v>254.25</v>
      </c>
    </row>
    <row r="31" spans="1:11" ht="30">
      <c r="A31" s="190"/>
      <c r="B31" s="193" t="s">
        <v>984</v>
      </c>
      <c r="C31" s="178"/>
      <c r="D31" s="178"/>
      <c r="E31" s="178"/>
      <c r="F31" s="179"/>
      <c r="G31" s="179"/>
      <c r="H31" s="179"/>
      <c r="I31" s="179"/>
      <c r="J31" s="179"/>
      <c r="K31" s="179"/>
    </row>
    <row r="32" spans="1:11">
      <c r="A32" s="190" t="s">
        <v>892</v>
      </c>
      <c r="B32" s="189" t="s">
        <v>983</v>
      </c>
      <c r="C32" s="178"/>
      <c r="D32" s="178"/>
      <c r="E32" s="178"/>
      <c r="F32" s="179"/>
      <c r="G32" s="179"/>
      <c r="H32" s="179"/>
      <c r="I32" s="179"/>
      <c r="J32" s="179"/>
      <c r="K32" s="179"/>
    </row>
    <row r="33" spans="1:11">
      <c r="A33" s="190" t="s">
        <v>982</v>
      </c>
      <c r="B33" s="189" t="s">
        <v>978</v>
      </c>
      <c r="C33" s="178"/>
      <c r="D33" s="178"/>
      <c r="E33" s="178"/>
      <c r="F33" s="179"/>
      <c r="G33" s="178"/>
      <c r="H33" s="183"/>
      <c r="I33" s="179"/>
      <c r="J33" s="179"/>
      <c r="K33" s="179"/>
    </row>
    <row r="34" spans="1:11" ht="30">
      <c r="A34" s="197"/>
      <c r="B34" s="193" t="s">
        <v>977</v>
      </c>
      <c r="C34" s="178"/>
      <c r="D34" s="178"/>
      <c r="E34" s="178"/>
      <c r="F34" s="179"/>
      <c r="G34" s="179"/>
      <c r="H34" s="179"/>
      <c r="I34" s="179"/>
      <c r="J34" s="179"/>
      <c r="K34" s="179"/>
    </row>
    <row r="35" spans="1:11">
      <c r="A35" s="190" t="s">
        <v>892</v>
      </c>
      <c r="B35" s="189" t="s">
        <v>976</v>
      </c>
      <c r="C35" s="178"/>
      <c r="D35" s="178"/>
      <c r="E35" s="178">
        <f>F35+G35+H35+I35</f>
        <v>3</v>
      </c>
      <c r="F35" s="179"/>
      <c r="G35" s="179">
        <v>3</v>
      </c>
      <c r="H35" s="179"/>
      <c r="I35" s="179"/>
      <c r="J35" s="179"/>
      <c r="K35" s="179"/>
    </row>
    <row r="36" spans="1:11">
      <c r="A36" s="197"/>
      <c r="B36" s="193" t="s">
        <v>981</v>
      </c>
      <c r="C36" s="178"/>
      <c r="D36" s="178"/>
      <c r="E36" s="178"/>
      <c r="F36" s="179"/>
      <c r="G36" s="179"/>
      <c r="H36" s="179"/>
      <c r="I36" s="179"/>
      <c r="J36" s="179"/>
      <c r="K36" s="179"/>
    </row>
    <row r="37" spans="1:11">
      <c r="A37" s="195" t="s">
        <v>452</v>
      </c>
      <c r="B37" s="185" t="s">
        <v>111</v>
      </c>
      <c r="C37" s="174">
        <f t="shared" ref="C37:I37" si="3">C38+C39+C40+C42</f>
        <v>440000</v>
      </c>
      <c r="D37" s="174">
        <f t="shared" si="3"/>
        <v>440000</v>
      </c>
      <c r="E37" s="174">
        <f t="shared" si="3"/>
        <v>673471</v>
      </c>
      <c r="F37" s="174">
        <f t="shared" si="3"/>
        <v>401</v>
      </c>
      <c r="G37" s="174">
        <f t="shared" si="3"/>
        <v>278289</v>
      </c>
      <c r="H37" s="174">
        <f t="shared" si="3"/>
        <v>363170</v>
      </c>
      <c r="I37" s="174">
        <f t="shared" si="3"/>
        <v>31611</v>
      </c>
      <c r="J37" s="174">
        <f>E37/C37*100</f>
        <v>153.06159090909091</v>
      </c>
      <c r="K37" s="174">
        <f>E37/D37*100</f>
        <v>153.06159090909091</v>
      </c>
    </row>
    <row r="38" spans="1:11">
      <c r="A38" s="190" t="s">
        <v>892</v>
      </c>
      <c r="B38" s="189" t="s">
        <v>980</v>
      </c>
      <c r="C38" s="178">
        <v>349000</v>
      </c>
      <c r="D38" s="178">
        <v>349000</v>
      </c>
      <c r="E38" s="178">
        <f t="shared" ref="E38:E43" si="4">F38+G38+H38+I38</f>
        <v>493080</v>
      </c>
      <c r="F38" s="179"/>
      <c r="G38" s="179">
        <v>176292</v>
      </c>
      <c r="H38" s="179">
        <v>286135</v>
      </c>
      <c r="I38" s="179">
        <v>30653</v>
      </c>
      <c r="J38" s="179">
        <f>E38/C38*100</f>
        <v>141.28366762177652</v>
      </c>
      <c r="K38" s="179">
        <f>E38/D38*100</f>
        <v>141.28366762177652</v>
      </c>
    </row>
    <row r="39" spans="1:11">
      <c r="A39" s="190" t="s">
        <v>892</v>
      </c>
      <c r="B39" s="189" t="s">
        <v>979</v>
      </c>
      <c r="C39" s="178">
        <v>54000</v>
      </c>
      <c r="D39" s="178">
        <v>54000</v>
      </c>
      <c r="E39" s="178">
        <f t="shared" si="4"/>
        <v>93995</v>
      </c>
      <c r="F39" s="179"/>
      <c r="G39" s="179">
        <v>63230</v>
      </c>
      <c r="H39" s="179">
        <v>30765</v>
      </c>
      <c r="I39" s="179"/>
      <c r="J39" s="179">
        <f>E39/C39*100</f>
        <v>174.06481481481481</v>
      </c>
      <c r="K39" s="179">
        <f>E39/D39*100</f>
        <v>174.06481481481481</v>
      </c>
    </row>
    <row r="40" spans="1:11">
      <c r="A40" s="190" t="s">
        <v>892</v>
      </c>
      <c r="B40" s="189" t="s">
        <v>978</v>
      </c>
      <c r="C40" s="178">
        <v>2000</v>
      </c>
      <c r="D40" s="178">
        <v>2000</v>
      </c>
      <c r="E40" s="178">
        <f t="shared" si="4"/>
        <v>2480</v>
      </c>
      <c r="F40" s="179">
        <v>401</v>
      </c>
      <c r="G40" s="179">
        <v>467</v>
      </c>
      <c r="H40" s="179">
        <v>727</v>
      </c>
      <c r="I40" s="179">
        <v>885</v>
      </c>
      <c r="J40" s="179">
        <f>E40/C40*100</f>
        <v>124</v>
      </c>
      <c r="K40" s="179">
        <f>E40/D40*100</f>
        <v>124</v>
      </c>
    </row>
    <row r="41" spans="1:11" ht="30">
      <c r="A41" s="197"/>
      <c r="B41" s="193" t="s">
        <v>977</v>
      </c>
      <c r="C41" s="182"/>
      <c r="D41" s="182"/>
      <c r="E41" s="182">
        <f t="shared" si="4"/>
        <v>401</v>
      </c>
      <c r="F41" s="192">
        <v>401</v>
      </c>
      <c r="G41" s="192"/>
      <c r="H41" s="192"/>
      <c r="I41" s="192"/>
      <c r="J41" s="192"/>
      <c r="K41" s="192"/>
    </row>
    <row r="42" spans="1:11">
      <c r="A42" s="190" t="s">
        <v>892</v>
      </c>
      <c r="B42" s="189" t="s">
        <v>976</v>
      </c>
      <c r="C42" s="178">
        <v>35000</v>
      </c>
      <c r="D42" s="178">
        <v>35000</v>
      </c>
      <c r="E42" s="178">
        <f t="shared" si="4"/>
        <v>83916</v>
      </c>
      <c r="F42" s="179"/>
      <c r="G42" s="179">
        <v>38300</v>
      </c>
      <c r="H42" s="179">
        <v>45543</v>
      </c>
      <c r="I42" s="179">
        <v>73</v>
      </c>
      <c r="J42" s="179">
        <f>E42/C42*100</f>
        <v>239.76000000000002</v>
      </c>
      <c r="K42" s="179">
        <f>E42/D42*100</f>
        <v>239.76000000000002</v>
      </c>
    </row>
    <row r="43" spans="1:11">
      <c r="A43" s="195" t="s">
        <v>501</v>
      </c>
      <c r="B43" s="185" t="s">
        <v>116</v>
      </c>
      <c r="C43" s="174">
        <v>120000</v>
      </c>
      <c r="D43" s="174">
        <v>120000</v>
      </c>
      <c r="E43" s="174">
        <f t="shared" si="4"/>
        <v>166719</v>
      </c>
      <c r="F43" s="175"/>
      <c r="G43" s="175"/>
      <c r="H43" s="175">
        <v>151168</v>
      </c>
      <c r="I43" s="175">
        <v>15551</v>
      </c>
      <c r="J43" s="175">
        <f>E43/C43*100</f>
        <v>138.9325</v>
      </c>
      <c r="K43" s="175">
        <f>E43/D43*100</f>
        <v>138.9325</v>
      </c>
    </row>
    <row r="44" spans="1:11">
      <c r="A44" s="177">
        <v>6</v>
      </c>
      <c r="B44" s="185" t="s">
        <v>122</v>
      </c>
      <c r="C44" s="174"/>
      <c r="D44" s="174"/>
      <c r="E44" s="174"/>
      <c r="F44" s="175"/>
      <c r="G44" s="175"/>
      <c r="H44" s="175"/>
      <c r="I44" s="175"/>
      <c r="J44" s="175"/>
      <c r="K44" s="175"/>
    </row>
    <row r="45" spans="1:11">
      <c r="A45" s="195" t="s">
        <v>940</v>
      </c>
      <c r="B45" s="185" t="s">
        <v>123</v>
      </c>
      <c r="C45" s="174">
        <v>6000</v>
      </c>
      <c r="D45" s="174">
        <v>6000</v>
      </c>
      <c r="E45" s="174">
        <f>F45+G45+H45+I45</f>
        <v>8932</v>
      </c>
      <c r="F45" s="175"/>
      <c r="G45" s="175"/>
      <c r="H45" s="175">
        <v>2737</v>
      </c>
      <c r="I45" s="175">
        <v>6195</v>
      </c>
      <c r="J45" s="175">
        <f t="shared" ref="J45:J55" si="5">E45/C45*100</f>
        <v>148.86666666666665</v>
      </c>
      <c r="K45" s="175">
        <f t="shared" ref="K45:K55" si="6">E45/D45*100</f>
        <v>148.86666666666665</v>
      </c>
    </row>
    <row r="46" spans="1:11">
      <c r="A46" s="195" t="s">
        <v>938</v>
      </c>
      <c r="B46" s="185" t="s">
        <v>112</v>
      </c>
      <c r="C46" s="174">
        <v>120000</v>
      </c>
      <c r="D46" s="174">
        <v>120000</v>
      </c>
      <c r="E46" s="174">
        <f>F46+G46+H46+I46</f>
        <v>160538</v>
      </c>
      <c r="F46" s="175"/>
      <c r="G46" s="175">
        <v>79532</v>
      </c>
      <c r="H46" s="175">
        <v>81006</v>
      </c>
      <c r="I46" s="175"/>
      <c r="J46" s="175">
        <f t="shared" si="5"/>
        <v>133.78166666666667</v>
      </c>
      <c r="K46" s="175">
        <f t="shared" si="6"/>
        <v>133.78166666666667</v>
      </c>
    </row>
    <row r="47" spans="1:11">
      <c r="A47" s="195" t="s">
        <v>505</v>
      </c>
      <c r="B47" s="185" t="s">
        <v>113</v>
      </c>
      <c r="C47" s="174">
        <v>110000</v>
      </c>
      <c r="D47" s="174">
        <v>110000</v>
      </c>
      <c r="E47" s="174">
        <f>F47+G47+H47+I47</f>
        <v>116060</v>
      </c>
      <c r="F47" s="174">
        <v>42095</v>
      </c>
      <c r="G47" s="174">
        <v>73965</v>
      </c>
      <c r="H47" s="174"/>
      <c r="I47" s="174"/>
      <c r="J47" s="174">
        <f t="shared" si="5"/>
        <v>105.5090909090909</v>
      </c>
      <c r="K47" s="174">
        <f t="shared" si="6"/>
        <v>105.5090909090909</v>
      </c>
    </row>
    <row r="48" spans="1:11" ht="30">
      <c r="A48" s="197"/>
      <c r="B48" s="193" t="s">
        <v>975</v>
      </c>
      <c r="C48" s="182">
        <v>38000</v>
      </c>
      <c r="D48" s="182">
        <v>38000</v>
      </c>
      <c r="E48" s="182"/>
      <c r="F48" s="192"/>
      <c r="G48" s="192"/>
      <c r="H48" s="192"/>
      <c r="I48" s="192"/>
      <c r="J48" s="192">
        <f t="shared" si="5"/>
        <v>0</v>
      </c>
      <c r="K48" s="192">
        <f t="shared" si="6"/>
        <v>0</v>
      </c>
    </row>
    <row r="49" spans="1:11">
      <c r="A49" s="197"/>
      <c r="B49" s="193" t="s">
        <v>974</v>
      </c>
      <c r="C49" s="182">
        <f>C47-C48</f>
        <v>72000</v>
      </c>
      <c r="D49" s="182">
        <f>D47-D48</f>
        <v>72000</v>
      </c>
      <c r="E49" s="182">
        <f t="shared" ref="E49:E55" si="7">F49+G49+H49+I49</f>
        <v>10822</v>
      </c>
      <c r="F49" s="192"/>
      <c r="G49" s="192">
        <v>10822</v>
      </c>
      <c r="H49" s="192"/>
      <c r="I49" s="192"/>
      <c r="J49" s="192">
        <f t="shared" si="5"/>
        <v>15.030555555555555</v>
      </c>
      <c r="K49" s="192">
        <f t="shared" si="6"/>
        <v>15.030555555555555</v>
      </c>
    </row>
    <row r="50" spans="1:11">
      <c r="A50" s="195" t="s">
        <v>506</v>
      </c>
      <c r="B50" s="188" t="s">
        <v>973</v>
      </c>
      <c r="C50" s="174">
        <v>485000</v>
      </c>
      <c r="D50" s="174">
        <v>585000</v>
      </c>
      <c r="E50" s="174">
        <f t="shared" si="7"/>
        <v>765385</v>
      </c>
      <c r="F50" s="174">
        <v>45142</v>
      </c>
      <c r="G50" s="174">
        <v>686148</v>
      </c>
      <c r="H50" s="174">
        <v>26632</v>
      </c>
      <c r="I50" s="174">
        <v>7463</v>
      </c>
      <c r="J50" s="175">
        <f t="shared" si="5"/>
        <v>157.81134020618558</v>
      </c>
      <c r="K50" s="175">
        <f t="shared" si="6"/>
        <v>130.83504273504275</v>
      </c>
    </row>
    <row r="51" spans="1:11" ht="30">
      <c r="A51" s="197"/>
      <c r="B51" s="193" t="s">
        <v>972</v>
      </c>
      <c r="C51" s="182">
        <v>15000</v>
      </c>
      <c r="D51" s="182">
        <v>15000</v>
      </c>
      <c r="E51" s="182">
        <f t="shared" si="7"/>
        <v>53209</v>
      </c>
      <c r="F51" s="192">
        <v>45142</v>
      </c>
      <c r="G51" s="192">
        <v>7429</v>
      </c>
      <c r="H51" s="192">
        <v>638</v>
      </c>
      <c r="I51" s="192"/>
      <c r="J51" s="192">
        <f t="shared" si="5"/>
        <v>354.72666666666669</v>
      </c>
      <c r="K51" s="192">
        <f t="shared" si="6"/>
        <v>354.72666666666669</v>
      </c>
    </row>
    <row r="52" spans="1:11" ht="30">
      <c r="A52" s="197"/>
      <c r="B52" s="198" t="s">
        <v>971</v>
      </c>
      <c r="C52" s="182">
        <f>C50-C51</f>
        <v>470000</v>
      </c>
      <c r="D52" s="182">
        <f>D50-D51</f>
        <v>570000</v>
      </c>
      <c r="E52" s="182">
        <f t="shared" si="7"/>
        <v>712176</v>
      </c>
      <c r="F52" s="182"/>
      <c r="G52" s="182">
        <v>678719</v>
      </c>
      <c r="H52" s="182">
        <f>484+25440+70</f>
        <v>25994</v>
      </c>
      <c r="I52" s="182">
        <f>23+7440</f>
        <v>7463</v>
      </c>
      <c r="J52" s="182">
        <f t="shared" si="5"/>
        <v>151.52680851063829</v>
      </c>
      <c r="K52" s="182">
        <f t="shared" si="6"/>
        <v>124.94315789473684</v>
      </c>
    </row>
    <row r="53" spans="1:11" ht="30">
      <c r="A53" s="197"/>
      <c r="B53" s="193" t="s">
        <v>970</v>
      </c>
      <c r="C53" s="182">
        <v>30000</v>
      </c>
      <c r="D53" s="182">
        <v>30000</v>
      </c>
      <c r="E53" s="182">
        <f t="shared" si="7"/>
        <v>40211</v>
      </c>
      <c r="F53" s="192"/>
      <c r="G53" s="192">
        <v>22449</v>
      </c>
      <c r="H53" s="192">
        <v>17718</v>
      </c>
      <c r="I53" s="192">
        <v>44</v>
      </c>
      <c r="J53" s="192">
        <f t="shared" si="5"/>
        <v>134.03666666666666</v>
      </c>
      <c r="K53" s="192">
        <f t="shared" si="6"/>
        <v>134.03666666666666</v>
      </c>
    </row>
    <row r="54" spans="1:11" ht="45">
      <c r="A54" s="197"/>
      <c r="B54" s="193" t="s">
        <v>969</v>
      </c>
      <c r="C54" s="182">
        <v>400000</v>
      </c>
      <c r="D54" s="182">
        <v>500000</v>
      </c>
      <c r="E54" s="182">
        <f t="shared" si="7"/>
        <v>650575</v>
      </c>
      <c r="F54" s="192"/>
      <c r="G54" s="192">
        <v>650575</v>
      </c>
      <c r="H54" s="192"/>
      <c r="I54" s="192"/>
      <c r="J54" s="192">
        <f t="shared" si="5"/>
        <v>162.64375000000001</v>
      </c>
      <c r="K54" s="192">
        <f t="shared" si="6"/>
        <v>130.11500000000001</v>
      </c>
    </row>
    <row r="55" spans="1:11">
      <c r="A55" s="195" t="s">
        <v>968</v>
      </c>
      <c r="B55" s="188" t="s">
        <v>125</v>
      </c>
      <c r="C55" s="174">
        <v>600000</v>
      </c>
      <c r="D55" s="174">
        <v>600000</v>
      </c>
      <c r="E55" s="174">
        <f t="shared" si="7"/>
        <v>503090</v>
      </c>
      <c r="F55" s="174"/>
      <c r="G55" s="174">
        <v>79874</v>
      </c>
      <c r="H55" s="174">
        <v>423216</v>
      </c>
      <c r="I55" s="174"/>
      <c r="J55" s="175">
        <f t="shared" si="5"/>
        <v>83.848333333333329</v>
      </c>
      <c r="K55" s="175">
        <f t="shared" si="6"/>
        <v>83.848333333333329</v>
      </c>
    </row>
    <row r="56" spans="1:11" ht="30">
      <c r="A56" s="197"/>
      <c r="B56" s="193" t="s">
        <v>967</v>
      </c>
      <c r="C56" s="182"/>
      <c r="D56" s="182"/>
      <c r="E56" s="182"/>
      <c r="F56" s="192"/>
      <c r="G56" s="192"/>
      <c r="H56" s="192"/>
      <c r="I56" s="192"/>
      <c r="J56" s="192"/>
      <c r="K56" s="192"/>
    </row>
    <row r="57" spans="1:11" ht="30">
      <c r="A57" s="197"/>
      <c r="B57" s="193" t="s">
        <v>966</v>
      </c>
      <c r="C57" s="182">
        <f>C55</f>
        <v>600000</v>
      </c>
      <c r="D57" s="182">
        <f>D55</f>
        <v>600000</v>
      </c>
      <c r="E57" s="182">
        <f>F57+G57+H57+I57</f>
        <v>503090</v>
      </c>
      <c r="F57" s="192"/>
      <c r="G57" s="192">
        <f>G55</f>
        <v>79874</v>
      </c>
      <c r="H57" s="192">
        <f>H55</f>
        <v>423216</v>
      </c>
      <c r="I57" s="192"/>
      <c r="J57" s="192">
        <f>E57/C57*100</f>
        <v>83.848333333333329</v>
      </c>
      <c r="K57" s="192">
        <f>E57/D57*100</f>
        <v>83.848333333333329</v>
      </c>
    </row>
    <row r="58" spans="1:11">
      <c r="A58" s="195" t="s">
        <v>507</v>
      </c>
      <c r="B58" s="188" t="s">
        <v>965</v>
      </c>
      <c r="C58" s="174">
        <v>40000</v>
      </c>
      <c r="D58" s="174">
        <v>40000</v>
      </c>
      <c r="E58" s="174">
        <f>F58+G58+H58+I58</f>
        <v>57903</v>
      </c>
      <c r="F58" s="175"/>
      <c r="G58" s="175">
        <v>15781</v>
      </c>
      <c r="H58" s="175">
        <v>42122</v>
      </c>
      <c r="I58" s="175"/>
      <c r="J58" s="175">
        <f>E58/C58*100</f>
        <v>144.75749999999999</v>
      </c>
      <c r="K58" s="175">
        <f>E58/D58*100</f>
        <v>144.75749999999999</v>
      </c>
    </row>
    <row r="59" spans="1:11">
      <c r="A59" s="195" t="s">
        <v>508</v>
      </c>
      <c r="B59" s="185" t="s">
        <v>964</v>
      </c>
      <c r="C59" s="174"/>
      <c r="D59" s="174"/>
      <c r="E59" s="174"/>
      <c r="F59" s="175"/>
      <c r="G59" s="175"/>
      <c r="H59" s="175"/>
      <c r="I59" s="175"/>
      <c r="J59" s="175"/>
      <c r="K59" s="175"/>
    </row>
    <row r="60" spans="1:11" ht="30">
      <c r="A60" s="197"/>
      <c r="B60" s="198" t="s">
        <v>963</v>
      </c>
      <c r="C60" s="182"/>
      <c r="D60" s="182"/>
      <c r="E60" s="182"/>
      <c r="F60" s="182"/>
      <c r="G60" s="182"/>
      <c r="H60" s="182"/>
      <c r="I60" s="182"/>
      <c r="J60" s="182"/>
      <c r="K60" s="182"/>
    </row>
    <row r="61" spans="1:11" ht="30">
      <c r="A61" s="197"/>
      <c r="B61" s="193" t="s">
        <v>962</v>
      </c>
      <c r="C61" s="182"/>
      <c r="D61" s="182"/>
      <c r="E61" s="182"/>
      <c r="F61" s="192"/>
      <c r="G61" s="192"/>
      <c r="H61" s="192"/>
      <c r="I61" s="192"/>
      <c r="J61" s="182"/>
      <c r="K61" s="182"/>
    </row>
    <row r="62" spans="1:11">
      <c r="A62" s="195" t="s">
        <v>961</v>
      </c>
      <c r="B62" s="188" t="s">
        <v>960</v>
      </c>
      <c r="C62" s="174"/>
      <c r="D62" s="174"/>
      <c r="E62" s="174"/>
      <c r="F62" s="174"/>
      <c r="G62" s="174"/>
      <c r="H62" s="174"/>
      <c r="I62" s="174"/>
      <c r="J62" s="174"/>
      <c r="K62" s="174"/>
    </row>
    <row r="63" spans="1:11">
      <c r="A63" s="190"/>
      <c r="B63" s="189" t="s">
        <v>959</v>
      </c>
      <c r="C63" s="178"/>
      <c r="D63" s="178"/>
      <c r="E63" s="178"/>
      <c r="F63" s="179"/>
      <c r="G63" s="179"/>
      <c r="H63" s="179"/>
      <c r="I63" s="179"/>
      <c r="J63" s="174"/>
      <c r="K63" s="174"/>
    </row>
    <row r="64" spans="1:11">
      <c r="A64" s="190"/>
      <c r="B64" s="189" t="s">
        <v>958</v>
      </c>
      <c r="C64" s="178"/>
      <c r="D64" s="178"/>
      <c r="E64" s="178"/>
      <c r="F64" s="179"/>
      <c r="G64" s="179"/>
      <c r="H64" s="179"/>
      <c r="I64" s="179"/>
      <c r="J64" s="174"/>
      <c r="K64" s="174"/>
    </row>
    <row r="65" spans="1:11" ht="28.5">
      <c r="A65" s="195" t="s">
        <v>957</v>
      </c>
      <c r="B65" s="188" t="s">
        <v>956</v>
      </c>
      <c r="C65" s="174"/>
      <c r="D65" s="174"/>
      <c r="E65" s="174"/>
      <c r="F65" s="174"/>
      <c r="G65" s="174"/>
      <c r="H65" s="174"/>
      <c r="I65" s="174"/>
      <c r="J65" s="174"/>
      <c r="K65" s="174"/>
    </row>
    <row r="66" spans="1:11">
      <c r="A66" s="197"/>
      <c r="B66" s="193" t="s">
        <v>955</v>
      </c>
      <c r="C66" s="182"/>
      <c r="D66" s="182"/>
      <c r="E66" s="182"/>
      <c r="F66" s="192"/>
      <c r="G66" s="192"/>
      <c r="H66" s="192"/>
      <c r="I66" s="192"/>
      <c r="J66" s="196"/>
      <c r="K66" s="196"/>
    </row>
    <row r="67" spans="1:11">
      <c r="A67" s="197"/>
      <c r="B67" s="193" t="s">
        <v>954</v>
      </c>
      <c r="C67" s="182"/>
      <c r="D67" s="182"/>
      <c r="E67" s="182"/>
      <c r="F67" s="192"/>
      <c r="G67" s="192"/>
      <c r="H67" s="192"/>
      <c r="I67" s="192"/>
      <c r="J67" s="196"/>
      <c r="K67" s="196"/>
    </row>
    <row r="68" spans="1:11" ht="28.5">
      <c r="A68" s="195" t="s">
        <v>511</v>
      </c>
      <c r="B68" s="185" t="s">
        <v>953</v>
      </c>
      <c r="C68" s="174"/>
      <c r="D68" s="174"/>
      <c r="E68" s="174">
        <f t="shared" ref="E68:E77" si="8">F68+G68+H68+I68</f>
        <v>3</v>
      </c>
      <c r="F68" s="174"/>
      <c r="G68" s="174"/>
      <c r="H68" s="174">
        <v>3</v>
      </c>
      <c r="I68" s="174"/>
      <c r="J68" s="174"/>
      <c r="K68" s="174"/>
    </row>
    <row r="69" spans="1:11">
      <c r="A69" s="177">
        <v>17</v>
      </c>
      <c r="B69" s="188" t="s">
        <v>129</v>
      </c>
      <c r="C69" s="174">
        <v>150000</v>
      </c>
      <c r="D69" s="174">
        <v>150000</v>
      </c>
      <c r="E69" s="174">
        <f t="shared" si="8"/>
        <v>319766</v>
      </c>
      <c r="F69" s="175">
        <v>164397</v>
      </c>
      <c r="G69" s="175">
        <v>91283</v>
      </c>
      <c r="H69" s="175">
        <v>59872</v>
      </c>
      <c r="I69" s="175">
        <v>4214</v>
      </c>
      <c r="J69" s="174">
        <f>E69/C69*100</f>
        <v>213.17733333333334</v>
      </c>
      <c r="K69" s="174">
        <f>E69/D69*100</f>
        <v>213.17733333333334</v>
      </c>
    </row>
    <row r="70" spans="1:11">
      <c r="A70" s="181"/>
      <c r="B70" s="189" t="s">
        <v>952</v>
      </c>
      <c r="C70" s="178">
        <v>68600</v>
      </c>
      <c r="D70" s="178">
        <v>68600</v>
      </c>
      <c r="E70" s="178">
        <f t="shared" si="8"/>
        <v>164397</v>
      </c>
      <c r="F70" s="179">
        <v>164397</v>
      </c>
      <c r="G70" s="179"/>
      <c r="H70" s="179"/>
      <c r="I70" s="179"/>
      <c r="J70" s="178">
        <f>E70/C70*100</f>
        <v>239.6457725947522</v>
      </c>
      <c r="K70" s="178">
        <f>E70/D70*100</f>
        <v>239.6457725947522</v>
      </c>
    </row>
    <row r="71" spans="1:11">
      <c r="A71" s="194"/>
      <c r="B71" s="193" t="s">
        <v>951</v>
      </c>
      <c r="C71" s="182">
        <v>60000</v>
      </c>
      <c r="D71" s="182">
        <v>60000</v>
      </c>
      <c r="E71" s="182">
        <f t="shared" si="8"/>
        <v>101115</v>
      </c>
      <c r="F71" s="192">
        <v>100060</v>
      </c>
      <c r="G71" s="192">
        <v>601</v>
      </c>
      <c r="H71" s="192">
        <v>454</v>
      </c>
      <c r="I71" s="192"/>
      <c r="J71" s="182"/>
      <c r="K71" s="182"/>
    </row>
    <row r="72" spans="1:11">
      <c r="A72" s="177">
        <v>18</v>
      </c>
      <c r="B72" s="188" t="s">
        <v>128</v>
      </c>
      <c r="C72" s="174">
        <v>42000</v>
      </c>
      <c r="D72" s="174">
        <v>42000</v>
      </c>
      <c r="E72" s="174">
        <f t="shared" si="8"/>
        <v>73425</v>
      </c>
      <c r="F72" s="174">
        <v>15000</v>
      </c>
      <c r="G72" s="174">
        <v>58425</v>
      </c>
      <c r="H72" s="174"/>
      <c r="I72" s="174"/>
      <c r="J72" s="174">
        <f>E72/C72*100</f>
        <v>174.82142857142858</v>
      </c>
      <c r="K72" s="174">
        <f>E72/D72*100</f>
        <v>174.82142857142858</v>
      </c>
    </row>
    <row r="73" spans="1:11">
      <c r="A73" s="194"/>
      <c r="B73" s="193" t="s">
        <v>950</v>
      </c>
      <c r="C73" s="182">
        <v>20000</v>
      </c>
      <c r="D73" s="182">
        <v>20000</v>
      </c>
      <c r="E73" s="182">
        <f t="shared" si="8"/>
        <v>21429</v>
      </c>
      <c r="F73" s="192">
        <f>13263+1737</f>
        <v>15000</v>
      </c>
      <c r="G73" s="192">
        <f>5684+745</f>
        <v>6429</v>
      </c>
      <c r="H73" s="192"/>
      <c r="I73" s="192"/>
      <c r="J73" s="182">
        <f>E73/C73*100</f>
        <v>107.145</v>
      </c>
      <c r="K73" s="182">
        <f>E73/D73*100</f>
        <v>107.145</v>
      </c>
    </row>
    <row r="74" spans="1:11" ht="30">
      <c r="A74" s="194"/>
      <c r="B74" s="193" t="s">
        <v>949</v>
      </c>
      <c r="C74" s="182">
        <f>C72-C73</f>
        <v>22000</v>
      </c>
      <c r="D74" s="182">
        <f>D72-D73</f>
        <v>22000</v>
      </c>
      <c r="E74" s="182">
        <f t="shared" si="8"/>
        <v>51996</v>
      </c>
      <c r="F74" s="192"/>
      <c r="G74" s="192">
        <f>50362+1634</f>
        <v>51996</v>
      </c>
      <c r="H74" s="192"/>
      <c r="I74" s="192"/>
      <c r="J74" s="182">
        <f>E74/C74*100</f>
        <v>236.34545454545454</v>
      </c>
      <c r="K74" s="182">
        <f>E74/D74*100</f>
        <v>236.34545454545454</v>
      </c>
    </row>
    <row r="75" spans="1:11" ht="28.5">
      <c r="A75" s="177">
        <v>19</v>
      </c>
      <c r="B75" s="188" t="s">
        <v>948</v>
      </c>
      <c r="C75" s="174"/>
      <c r="D75" s="174"/>
      <c r="E75" s="174">
        <f t="shared" si="8"/>
        <v>0</v>
      </c>
      <c r="F75" s="175"/>
      <c r="G75" s="175"/>
      <c r="H75" s="175"/>
      <c r="I75" s="175"/>
      <c r="J75" s="174"/>
      <c r="K75" s="174"/>
    </row>
    <row r="76" spans="1:11">
      <c r="A76" s="177">
        <v>20</v>
      </c>
      <c r="B76" s="188" t="s">
        <v>947</v>
      </c>
      <c r="C76" s="174">
        <v>1000</v>
      </c>
      <c r="D76" s="174">
        <v>1000</v>
      </c>
      <c r="E76" s="174">
        <f t="shared" si="8"/>
        <v>2625</v>
      </c>
      <c r="F76" s="175"/>
      <c r="G76" s="175">
        <v>2625</v>
      </c>
      <c r="H76" s="175"/>
      <c r="I76" s="175"/>
      <c r="J76" s="174"/>
      <c r="K76" s="174"/>
    </row>
    <row r="77" spans="1:11" ht="28.5">
      <c r="A77" s="177">
        <v>21</v>
      </c>
      <c r="B77" s="188" t="s">
        <v>946</v>
      </c>
      <c r="C77" s="174">
        <v>14000</v>
      </c>
      <c r="D77" s="174">
        <v>14000</v>
      </c>
      <c r="E77" s="174">
        <f t="shared" si="8"/>
        <v>19426</v>
      </c>
      <c r="F77" s="175"/>
      <c r="G77" s="175">
        <v>19426</v>
      </c>
      <c r="H77" s="175"/>
      <c r="I77" s="175"/>
      <c r="J77" s="174">
        <f>E77/C77*100</f>
        <v>138.75714285714287</v>
      </c>
      <c r="K77" s="174">
        <f>E77/D77*100</f>
        <v>138.75714285714287</v>
      </c>
    </row>
    <row r="78" spans="1:11">
      <c r="A78" s="177" t="s">
        <v>22</v>
      </c>
      <c r="B78" s="188" t="s">
        <v>945</v>
      </c>
      <c r="C78" s="174"/>
      <c r="D78" s="174"/>
      <c r="E78" s="174"/>
      <c r="F78" s="175"/>
      <c r="G78" s="175"/>
      <c r="H78" s="175"/>
      <c r="I78" s="175"/>
      <c r="J78" s="174"/>
      <c r="K78" s="174"/>
    </row>
    <row r="79" spans="1:11">
      <c r="A79" s="177" t="s">
        <v>26</v>
      </c>
      <c r="B79" s="188" t="s">
        <v>135</v>
      </c>
      <c r="C79" s="174">
        <f>SUM(C80:C88)</f>
        <v>5000000</v>
      </c>
      <c r="D79" s="174">
        <f>SUM(D80:D88)</f>
        <v>5000000</v>
      </c>
      <c r="E79" s="174">
        <f t="shared" ref="E79:E84" si="9">F79+G79+H79+I79</f>
        <v>7653934</v>
      </c>
      <c r="F79" s="174">
        <f>SUM(F80:F88)</f>
        <v>7653824</v>
      </c>
      <c r="G79" s="174">
        <f>SUM(G80:G88)</f>
        <v>110</v>
      </c>
      <c r="H79" s="174">
        <f>SUM(H80:H88)</f>
        <v>0</v>
      </c>
      <c r="I79" s="174">
        <f>SUM(I80:I88)</f>
        <v>0</v>
      </c>
      <c r="J79" s="174">
        <f>E79/C79*100</f>
        <v>153.07867999999999</v>
      </c>
      <c r="K79" s="174">
        <f>E79/D79*100</f>
        <v>153.07867999999999</v>
      </c>
    </row>
    <row r="80" spans="1:11">
      <c r="A80" s="181">
        <v>1</v>
      </c>
      <c r="B80" s="189" t="s">
        <v>136</v>
      </c>
      <c r="C80" s="178">
        <v>82000</v>
      </c>
      <c r="D80" s="178">
        <v>82000</v>
      </c>
      <c r="E80" s="178">
        <f t="shared" si="9"/>
        <v>87635</v>
      </c>
      <c r="F80" s="179">
        <v>87635</v>
      </c>
      <c r="G80" s="179"/>
      <c r="H80" s="179"/>
      <c r="I80" s="179"/>
      <c r="J80" s="178">
        <f>E80/C80*100</f>
        <v>106.87195121951218</v>
      </c>
      <c r="K80" s="178">
        <f>E80/D80*100</f>
        <v>106.87195121951218</v>
      </c>
    </row>
    <row r="81" spans="1:11">
      <c r="A81" s="181">
        <v>2</v>
      </c>
      <c r="B81" s="189" t="s">
        <v>137</v>
      </c>
      <c r="C81" s="178">
        <v>800000</v>
      </c>
      <c r="D81" s="178">
        <v>800000</v>
      </c>
      <c r="E81" s="178">
        <f t="shared" si="9"/>
        <v>1635761</v>
      </c>
      <c r="F81" s="179">
        <v>1635761</v>
      </c>
      <c r="G81" s="179"/>
      <c r="H81" s="179"/>
      <c r="I81" s="179"/>
      <c r="J81" s="178">
        <f>E81/C81*100</f>
        <v>204.47012500000002</v>
      </c>
      <c r="K81" s="178">
        <f>E81/D81*100</f>
        <v>204.47012500000002</v>
      </c>
    </row>
    <row r="82" spans="1:11">
      <c r="A82" s="191">
        <v>3</v>
      </c>
      <c r="B82" s="189" t="s">
        <v>944</v>
      </c>
      <c r="C82" s="178">
        <v>14000</v>
      </c>
      <c r="D82" s="178">
        <v>14000</v>
      </c>
      <c r="E82" s="178">
        <f t="shared" si="9"/>
        <v>21985</v>
      </c>
      <c r="F82" s="179">
        <v>21985</v>
      </c>
      <c r="G82" s="179"/>
      <c r="H82" s="179"/>
      <c r="I82" s="179"/>
      <c r="J82" s="178">
        <f>E82/C82*100</f>
        <v>157.03571428571428</v>
      </c>
      <c r="K82" s="178">
        <f>E82/D82*100</f>
        <v>157.03571428571428</v>
      </c>
    </row>
    <row r="83" spans="1:11">
      <c r="A83" s="191" t="s">
        <v>452</v>
      </c>
      <c r="B83" s="187" t="s">
        <v>943</v>
      </c>
      <c r="C83" s="178">
        <v>4087300</v>
      </c>
      <c r="D83" s="178">
        <v>4087300</v>
      </c>
      <c r="E83" s="178">
        <f t="shared" si="9"/>
        <v>5843313</v>
      </c>
      <c r="F83" s="178">
        <v>5843313</v>
      </c>
      <c r="G83" s="178"/>
      <c r="H83" s="178"/>
      <c r="I83" s="178"/>
      <c r="J83" s="178">
        <f>E83/C83*100</f>
        <v>142.96266483986983</v>
      </c>
      <c r="K83" s="178">
        <f>E83/D83*100</f>
        <v>142.96266483986983</v>
      </c>
    </row>
    <row r="84" spans="1:11" ht="30">
      <c r="A84" s="190" t="s">
        <v>501</v>
      </c>
      <c r="B84" s="187" t="s">
        <v>942</v>
      </c>
      <c r="C84" s="178"/>
      <c r="D84" s="178"/>
      <c r="E84" s="178">
        <f t="shared" si="9"/>
        <v>45519</v>
      </c>
      <c r="F84" s="179">
        <v>45519</v>
      </c>
      <c r="G84" s="179"/>
      <c r="H84" s="179"/>
      <c r="I84" s="179"/>
      <c r="J84" s="179"/>
      <c r="K84" s="178"/>
    </row>
    <row r="85" spans="1:11">
      <c r="A85" s="190" t="s">
        <v>502</v>
      </c>
      <c r="B85" s="187" t="s">
        <v>941</v>
      </c>
      <c r="C85" s="178"/>
      <c r="D85" s="178"/>
      <c r="E85" s="178"/>
      <c r="F85" s="179"/>
      <c r="G85" s="179"/>
      <c r="H85" s="179"/>
      <c r="I85" s="179"/>
      <c r="J85" s="179"/>
      <c r="K85" s="178"/>
    </row>
    <row r="86" spans="1:11" ht="30">
      <c r="A86" s="190" t="s">
        <v>940</v>
      </c>
      <c r="B86" s="187" t="s">
        <v>939</v>
      </c>
      <c r="C86" s="178">
        <v>1700</v>
      </c>
      <c r="D86" s="178">
        <v>1700</v>
      </c>
      <c r="E86" s="178">
        <f>F86+G86+H86+I86</f>
        <v>1565</v>
      </c>
      <c r="F86" s="179">
        <v>1565</v>
      </c>
      <c r="G86" s="179"/>
      <c r="H86" s="179"/>
      <c r="I86" s="179"/>
      <c r="J86" s="179"/>
      <c r="K86" s="178"/>
    </row>
    <row r="87" spans="1:11">
      <c r="A87" s="190" t="s">
        <v>938</v>
      </c>
      <c r="B87" s="187" t="s">
        <v>937</v>
      </c>
      <c r="C87" s="178"/>
      <c r="D87" s="178"/>
      <c r="E87" s="178"/>
      <c r="F87" s="179"/>
      <c r="G87" s="179"/>
      <c r="H87" s="179"/>
      <c r="I87" s="179"/>
      <c r="J87" s="179"/>
      <c r="K87" s="178"/>
    </row>
    <row r="88" spans="1:11">
      <c r="A88" s="181">
        <v>9</v>
      </c>
      <c r="B88" s="187" t="s">
        <v>141</v>
      </c>
      <c r="C88" s="178">
        <v>15000</v>
      </c>
      <c r="D88" s="178">
        <v>15000</v>
      </c>
      <c r="E88" s="178">
        <f t="shared" ref="E88:E93" si="10">F88+G88+H88+I88</f>
        <v>18156</v>
      </c>
      <c r="F88" s="178">
        <v>18046</v>
      </c>
      <c r="G88" s="178">
        <v>110</v>
      </c>
      <c r="H88" s="178"/>
      <c r="I88" s="178"/>
      <c r="J88" s="178"/>
      <c r="K88" s="178"/>
    </row>
    <row r="89" spans="1:11">
      <c r="A89" s="177" t="s">
        <v>28</v>
      </c>
      <c r="B89" s="188" t="s">
        <v>33</v>
      </c>
      <c r="C89" s="174"/>
      <c r="D89" s="174"/>
      <c r="E89" s="174">
        <f t="shared" si="10"/>
        <v>2628</v>
      </c>
      <c r="F89" s="174"/>
      <c r="G89" s="174">
        <v>1446</v>
      </c>
      <c r="H89" s="174">
        <v>1182</v>
      </c>
      <c r="I89" s="174"/>
      <c r="J89" s="175"/>
      <c r="K89" s="175"/>
    </row>
    <row r="90" spans="1:11">
      <c r="A90" s="177" t="s">
        <v>30</v>
      </c>
      <c r="B90" s="188" t="s">
        <v>143</v>
      </c>
      <c r="C90" s="174"/>
      <c r="D90" s="174"/>
      <c r="E90" s="174">
        <f t="shared" si="10"/>
        <v>546248</v>
      </c>
      <c r="F90" s="174"/>
      <c r="G90" s="174">
        <f>G91+G92</f>
        <v>543477</v>
      </c>
      <c r="H90" s="174">
        <f>H91+H92</f>
        <v>2771</v>
      </c>
      <c r="I90" s="174">
        <f>I91+I92</f>
        <v>0</v>
      </c>
      <c r="J90" s="175"/>
      <c r="K90" s="175"/>
    </row>
    <row r="91" spans="1:11" ht="30">
      <c r="A91" s="181">
        <v>1</v>
      </c>
      <c r="B91" s="189" t="s">
        <v>936</v>
      </c>
      <c r="C91" s="178"/>
      <c r="D91" s="178"/>
      <c r="E91" s="178">
        <f t="shared" si="10"/>
        <v>0</v>
      </c>
      <c r="F91" s="178"/>
      <c r="G91" s="178"/>
      <c r="H91" s="178"/>
      <c r="I91" s="178"/>
      <c r="J91" s="179"/>
      <c r="K91" s="179"/>
    </row>
    <row r="92" spans="1:11">
      <c r="A92" s="181">
        <v>2</v>
      </c>
      <c r="B92" s="189" t="s">
        <v>935</v>
      </c>
      <c r="C92" s="178"/>
      <c r="D92" s="178"/>
      <c r="E92" s="178">
        <f t="shared" si="10"/>
        <v>546248</v>
      </c>
      <c r="F92" s="178"/>
      <c r="G92" s="178">
        <v>543477</v>
      </c>
      <c r="H92" s="178">
        <v>2771</v>
      </c>
      <c r="I92" s="178"/>
      <c r="J92" s="179"/>
      <c r="K92" s="179"/>
    </row>
    <row r="93" spans="1:11" ht="28.5">
      <c r="A93" s="177" t="s">
        <v>32</v>
      </c>
      <c r="B93" s="188" t="s">
        <v>934</v>
      </c>
      <c r="C93" s="174"/>
      <c r="D93" s="174"/>
      <c r="E93" s="174">
        <f t="shared" si="10"/>
        <v>0</v>
      </c>
      <c r="F93" s="175"/>
      <c r="G93" s="175">
        <f>G94+G95+G98</f>
        <v>0</v>
      </c>
      <c r="H93" s="175"/>
      <c r="I93" s="175"/>
      <c r="J93" s="174"/>
      <c r="K93" s="175"/>
    </row>
    <row r="94" spans="1:11" ht="28.5">
      <c r="A94" s="177">
        <v>1</v>
      </c>
      <c r="B94" s="188" t="s">
        <v>933</v>
      </c>
      <c r="C94" s="174"/>
      <c r="D94" s="174"/>
      <c r="E94" s="174"/>
      <c r="F94" s="175"/>
      <c r="G94" s="175"/>
      <c r="H94" s="175"/>
      <c r="I94" s="175"/>
      <c r="J94" s="174"/>
      <c r="K94" s="175"/>
    </row>
    <row r="95" spans="1:11">
      <c r="A95" s="177">
        <v>2</v>
      </c>
      <c r="B95" s="185" t="s">
        <v>932</v>
      </c>
      <c r="C95" s="174"/>
      <c r="D95" s="174"/>
      <c r="E95" s="174"/>
      <c r="F95" s="175"/>
      <c r="G95" s="175"/>
      <c r="H95" s="175"/>
      <c r="I95" s="175"/>
      <c r="J95" s="175"/>
      <c r="K95" s="175"/>
    </row>
    <row r="96" spans="1:11">
      <c r="A96" s="181" t="s">
        <v>922</v>
      </c>
      <c r="B96" s="187" t="s">
        <v>931</v>
      </c>
      <c r="C96" s="178"/>
      <c r="D96" s="178"/>
      <c r="E96" s="178"/>
      <c r="F96" s="179"/>
      <c r="G96" s="179"/>
      <c r="H96" s="179"/>
      <c r="I96" s="179"/>
      <c r="J96" s="179"/>
      <c r="K96" s="179"/>
    </row>
    <row r="97" spans="1:11">
      <c r="A97" s="181" t="s">
        <v>920</v>
      </c>
      <c r="B97" s="187" t="s">
        <v>930</v>
      </c>
      <c r="C97" s="178"/>
      <c r="D97" s="178"/>
      <c r="E97" s="178"/>
      <c r="F97" s="179"/>
      <c r="G97" s="179"/>
      <c r="H97" s="179"/>
      <c r="I97" s="179"/>
      <c r="J97" s="179"/>
      <c r="K97" s="179"/>
    </row>
    <row r="98" spans="1:11">
      <c r="A98" s="177">
        <v>3</v>
      </c>
      <c r="B98" s="185" t="s">
        <v>27</v>
      </c>
      <c r="C98" s="174"/>
      <c r="D98" s="174"/>
      <c r="E98" s="174">
        <f>F98+G98+H98+I98</f>
        <v>0</v>
      </c>
      <c r="F98" s="175"/>
      <c r="G98" s="175"/>
      <c r="H98" s="175"/>
      <c r="I98" s="175"/>
      <c r="J98" s="186"/>
      <c r="K98" s="179"/>
    </row>
    <row r="99" spans="1:11">
      <c r="A99" s="177" t="s">
        <v>13</v>
      </c>
      <c r="B99" s="185" t="s">
        <v>929</v>
      </c>
      <c r="C99" s="174">
        <v>20200</v>
      </c>
      <c r="D99" s="174">
        <v>20200</v>
      </c>
      <c r="E99" s="174">
        <f>F99+G99+H99+I99</f>
        <v>6065</v>
      </c>
      <c r="F99" s="175"/>
      <c r="G99" s="175">
        <f>G103</f>
        <v>6065</v>
      </c>
      <c r="H99" s="175"/>
      <c r="I99" s="175"/>
      <c r="J99" s="174">
        <f>E99/C99*100</f>
        <v>30.024752475247524</v>
      </c>
      <c r="K99" s="174">
        <f>E99/D99*100</f>
        <v>30.024752475247524</v>
      </c>
    </row>
    <row r="100" spans="1:11">
      <c r="A100" s="177" t="s">
        <v>17</v>
      </c>
      <c r="B100" s="184" t="s">
        <v>928</v>
      </c>
      <c r="C100" s="174">
        <f>C101+C102</f>
        <v>9800</v>
      </c>
      <c r="D100" s="174">
        <f>D101+D102</f>
        <v>9800</v>
      </c>
      <c r="E100" s="174"/>
      <c r="F100" s="174"/>
      <c r="G100" s="174"/>
      <c r="H100" s="174"/>
      <c r="I100" s="174"/>
      <c r="J100" s="174">
        <f>E100/C100*100</f>
        <v>0</v>
      </c>
      <c r="K100" s="174">
        <f>E100/D100*100</f>
        <v>0</v>
      </c>
    </row>
    <row r="101" spans="1:11">
      <c r="A101" s="181">
        <v>1</v>
      </c>
      <c r="B101" s="180" t="s">
        <v>926</v>
      </c>
      <c r="C101" s="178"/>
      <c r="D101" s="178"/>
      <c r="E101" s="178"/>
      <c r="F101" s="179"/>
      <c r="G101" s="183"/>
      <c r="H101" s="179"/>
      <c r="I101" s="179"/>
      <c r="J101" s="179"/>
      <c r="K101" s="179"/>
    </row>
    <row r="102" spans="1:11">
      <c r="A102" s="181">
        <v>2</v>
      </c>
      <c r="B102" s="180" t="s">
        <v>925</v>
      </c>
      <c r="C102" s="178">
        <v>9800</v>
      </c>
      <c r="D102" s="178">
        <v>9800</v>
      </c>
      <c r="E102" s="178"/>
      <c r="F102" s="179"/>
      <c r="G102" s="179"/>
      <c r="H102" s="179"/>
      <c r="I102" s="179"/>
      <c r="J102" s="179"/>
      <c r="K102" s="179"/>
    </row>
    <row r="103" spans="1:11">
      <c r="A103" s="177" t="s">
        <v>22</v>
      </c>
      <c r="B103" s="176" t="s">
        <v>927</v>
      </c>
      <c r="C103" s="174">
        <f>C105</f>
        <v>10400</v>
      </c>
      <c r="D103" s="174">
        <f>D105</f>
        <v>10400</v>
      </c>
      <c r="E103" s="174">
        <f>F103+G103+H103+I103</f>
        <v>6065</v>
      </c>
      <c r="F103" s="175"/>
      <c r="G103" s="175">
        <f>G104+G105</f>
        <v>6065</v>
      </c>
      <c r="H103" s="175"/>
      <c r="I103" s="175"/>
      <c r="J103" s="174">
        <f>E103/C103*100</f>
        <v>58.317307692307693</v>
      </c>
      <c r="K103" s="174">
        <f>E103/D103*100</f>
        <v>58.317307692307693</v>
      </c>
    </row>
    <row r="104" spans="1:11">
      <c r="A104" s="181">
        <v>1</v>
      </c>
      <c r="B104" s="180" t="s">
        <v>926</v>
      </c>
      <c r="C104" s="182"/>
      <c r="D104" s="182"/>
      <c r="E104" s="178"/>
      <c r="F104" s="179"/>
      <c r="G104" s="179"/>
      <c r="H104" s="179"/>
      <c r="I104" s="179"/>
      <c r="J104" s="179"/>
      <c r="K104" s="179"/>
    </row>
    <row r="105" spans="1:11">
      <c r="A105" s="181">
        <v>2</v>
      </c>
      <c r="B105" s="180" t="s">
        <v>925</v>
      </c>
      <c r="C105" s="178">
        <v>10400</v>
      </c>
      <c r="D105" s="178">
        <v>10400</v>
      </c>
      <c r="E105" s="178">
        <f>F105+G105+H105+I105</f>
        <v>6065</v>
      </c>
      <c r="F105" s="179"/>
      <c r="G105" s="179">
        <v>6065</v>
      </c>
      <c r="H105" s="179"/>
      <c r="I105" s="179"/>
      <c r="J105" s="179"/>
      <c r="K105" s="179"/>
    </row>
    <row r="106" spans="1:11">
      <c r="A106" s="177" t="s">
        <v>52</v>
      </c>
      <c r="B106" s="176" t="s">
        <v>924</v>
      </c>
      <c r="C106" s="174">
        <f t="shared" ref="C106:I106" si="11">C107+C112</f>
        <v>11682207</v>
      </c>
      <c r="D106" s="174">
        <f t="shared" si="11"/>
        <v>11682207</v>
      </c>
      <c r="E106" s="174">
        <f t="shared" si="11"/>
        <v>25890425</v>
      </c>
      <c r="F106" s="174">
        <f t="shared" si="11"/>
        <v>17411</v>
      </c>
      <c r="G106" s="174">
        <f t="shared" si="11"/>
        <v>13883460</v>
      </c>
      <c r="H106" s="174">
        <f t="shared" si="11"/>
        <v>10213691</v>
      </c>
      <c r="I106" s="174">
        <f t="shared" si="11"/>
        <v>1775863</v>
      </c>
      <c r="J106" s="175">
        <f>E106/C106*100</f>
        <v>221.62272077527817</v>
      </c>
      <c r="K106" s="175">
        <f>E106/D106*100</f>
        <v>221.62272077527817</v>
      </c>
    </row>
    <row r="107" spans="1:11">
      <c r="A107" s="177" t="s">
        <v>17</v>
      </c>
      <c r="B107" s="176" t="s">
        <v>23</v>
      </c>
      <c r="C107" s="174">
        <f>C108+C109</f>
        <v>11682207</v>
      </c>
      <c r="D107" s="174">
        <f>D108+D109</f>
        <v>11682207</v>
      </c>
      <c r="E107" s="174">
        <f>E108+E109</f>
        <v>25596963</v>
      </c>
      <c r="F107" s="174"/>
      <c r="G107" s="174">
        <f>G108+G109</f>
        <v>13708058</v>
      </c>
      <c r="H107" s="174">
        <f>H108+H109</f>
        <v>10113042</v>
      </c>
      <c r="I107" s="174">
        <f>I108+I109</f>
        <v>1775863</v>
      </c>
      <c r="J107" s="175">
        <f>E107/C107*100</f>
        <v>219.11067831617777</v>
      </c>
      <c r="K107" s="175">
        <f>E107/D107*100</f>
        <v>219.11067831617777</v>
      </c>
    </row>
    <row r="108" spans="1:11">
      <c r="A108" s="177">
        <v>1</v>
      </c>
      <c r="B108" s="176" t="s">
        <v>923</v>
      </c>
      <c r="C108" s="174">
        <v>9012677</v>
      </c>
      <c r="D108" s="174">
        <v>9012677</v>
      </c>
      <c r="E108" s="174">
        <f>F108+G108+H108+I108</f>
        <v>16473581</v>
      </c>
      <c r="F108" s="175"/>
      <c r="G108" s="175">
        <v>8999753</v>
      </c>
      <c r="H108" s="175">
        <f>'60 TT342'!E17</f>
        <v>6457525</v>
      </c>
      <c r="I108" s="175">
        <f>'60 TT342'!F17</f>
        <v>1016303</v>
      </c>
      <c r="J108" s="175">
        <f>E108/C108*100</f>
        <v>182.78232982275966</v>
      </c>
      <c r="K108" s="175">
        <f>E108/D108*100</f>
        <v>182.78232982275966</v>
      </c>
    </row>
    <row r="109" spans="1:11">
      <c r="A109" s="177">
        <v>2</v>
      </c>
      <c r="B109" s="176" t="s">
        <v>455</v>
      </c>
      <c r="C109" s="174">
        <v>2669530</v>
      </c>
      <c r="D109" s="174">
        <v>2669530</v>
      </c>
      <c r="E109" s="174">
        <f>E110+E111</f>
        <v>9123382</v>
      </c>
      <c r="F109" s="174"/>
      <c r="G109" s="174">
        <f>G110+G111</f>
        <v>4708305</v>
      </c>
      <c r="H109" s="174">
        <f>H110+H111</f>
        <v>3655517</v>
      </c>
      <c r="I109" s="174">
        <f>I110+I111</f>
        <v>759560</v>
      </c>
      <c r="J109" s="175">
        <f>E109/C109*100</f>
        <v>341.75986034994924</v>
      </c>
      <c r="K109" s="175">
        <f>E109/D109*100</f>
        <v>341.75986034994924</v>
      </c>
    </row>
    <row r="110" spans="1:11">
      <c r="A110" s="181" t="s">
        <v>922</v>
      </c>
      <c r="B110" s="180" t="s">
        <v>921</v>
      </c>
      <c r="C110" s="178">
        <f>C109</f>
        <v>2669530</v>
      </c>
      <c r="D110" s="178">
        <f>D109</f>
        <v>2669530</v>
      </c>
      <c r="E110" s="178">
        <f>F110+G110+H110+I110</f>
        <v>9074921</v>
      </c>
      <c r="F110" s="179"/>
      <c r="G110" s="179">
        <f>'60 TT342'!D18-G111</f>
        <v>4659844</v>
      </c>
      <c r="H110" s="179">
        <f>'60 TT342'!E18</f>
        <v>3655517</v>
      </c>
      <c r="I110" s="249">
        <f>'60 TT342'!F18</f>
        <v>759560</v>
      </c>
      <c r="J110" s="179">
        <f>E110/C110*100</f>
        <v>339.94452206942793</v>
      </c>
      <c r="K110" s="178">
        <f>E110/D110*100</f>
        <v>339.94452206942793</v>
      </c>
    </row>
    <row r="111" spans="1:11">
      <c r="A111" s="181" t="s">
        <v>920</v>
      </c>
      <c r="B111" s="180" t="s">
        <v>919</v>
      </c>
      <c r="C111" s="178"/>
      <c r="D111" s="178"/>
      <c r="E111" s="178">
        <f>F111+G111+H111+I111</f>
        <v>48461</v>
      </c>
      <c r="F111" s="179"/>
      <c r="G111" s="179">
        <v>48461</v>
      </c>
      <c r="H111" s="179"/>
      <c r="I111" s="179"/>
      <c r="J111" s="179"/>
      <c r="K111" s="178"/>
    </row>
    <row r="112" spans="1:11">
      <c r="A112" s="177" t="s">
        <v>22</v>
      </c>
      <c r="B112" s="176" t="s">
        <v>35</v>
      </c>
      <c r="C112" s="174"/>
      <c r="D112" s="174"/>
      <c r="E112" s="174">
        <f>F112+G112+H112+I112</f>
        <v>293462</v>
      </c>
      <c r="F112" s="175">
        <v>17411</v>
      </c>
      <c r="G112" s="175">
        <v>175402</v>
      </c>
      <c r="H112" s="175">
        <v>100649</v>
      </c>
      <c r="I112" s="175"/>
      <c r="J112" s="175"/>
      <c r="K112" s="174"/>
    </row>
    <row r="113" spans="1:11">
      <c r="A113" s="177" t="s">
        <v>54</v>
      </c>
      <c r="B113" s="176" t="s">
        <v>918</v>
      </c>
      <c r="C113" s="174"/>
      <c r="D113" s="174"/>
      <c r="E113" s="174">
        <f>F113+G113+H113+I113</f>
        <v>4041130</v>
      </c>
      <c r="F113" s="175"/>
      <c r="G113" s="175">
        <v>2839175</v>
      </c>
      <c r="H113" s="175">
        <v>954591</v>
      </c>
      <c r="I113" s="175">
        <v>247364</v>
      </c>
      <c r="J113" s="175"/>
      <c r="K113" s="174"/>
    </row>
    <row r="114" spans="1:11">
      <c r="A114" s="177" t="s">
        <v>56</v>
      </c>
      <c r="B114" s="176" t="s">
        <v>917</v>
      </c>
      <c r="C114" s="174"/>
      <c r="D114" s="174"/>
      <c r="E114" s="174">
        <f>F114+G114+H114+I114</f>
        <v>99781</v>
      </c>
      <c r="F114" s="175"/>
      <c r="G114" s="175">
        <v>87597</v>
      </c>
      <c r="H114" s="175">
        <v>8871</v>
      </c>
      <c r="I114" s="175">
        <v>3313</v>
      </c>
      <c r="J114" s="175"/>
      <c r="K114" s="174"/>
    </row>
  </sheetData>
  <mergeCells count="18">
    <mergeCell ref="K7:K8"/>
    <mergeCell ref="I7:I8"/>
    <mergeCell ref="A1:B1"/>
    <mergeCell ref="G1:K1"/>
    <mergeCell ref="A2:K2"/>
    <mergeCell ref="A3:K3"/>
    <mergeCell ref="A6:A8"/>
    <mergeCell ref="B6:B8"/>
    <mergeCell ref="C6:D6"/>
    <mergeCell ref="C7:C8"/>
    <mergeCell ref="D7:D8"/>
    <mergeCell ref="F7:F8"/>
    <mergeCell ref="G7:G8"/>
    <mergeCell ref="H7:H8"/>
    <mergeCell ref="E6:E8"/>
    <mergeCell ref="F6:I6"/>
    <mergeCell ref="J6:K6"/>
    <mergeCell ref="J7:J8"/>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0"/>
  <sheetViews>
    <sheetView view="pageBreakPreview" zoomScale="140" zoomScaleNormal="110" zoomScaleSheetLayoutView="140" workbookViewId="0">
      <selection activeCell="E8" sqref="E8"/>
    </sheetView>
  </sheetViews>
  <sheetFormatPr defaultColWidth="9.140625" defaultRowHeight="15"/>
  <cols>
    <col min="1" max="1" width="7" style="322" customWidth="1"/>
    <col min="2" max="2" width="20.28515625" style="322" customWidth="1"/>
    <col min="3" max="8" width="13" style="322" customWidth="1"/>
    <col min="9" max="16384" width="9.140625" style="322"/>
  </cols>
  <sheetData>
    <row r="1" spans="1:10" ht="15.75">
      <c r="A1" s="321"/>
      <c r="E1" s="801" t="s">
        <v>473</v>
      </c>
      <c r="F1" s="801"/>
      <c r="G1" s="801"/>
      <c r="H1" s="801"/>
    </row>
    <row r="2" spans="1:10" s="95" customFormat="1" ht="18.75">
      <c r="A2" s="802" t="s">
        <v>772</v>
      </c>
      <c r="B2" s="802"/>
      <c r="C2" s="802"/>
      <c r="D2" s="802"/>
      <c r="E2" s="802"/>
      <c r="F2" s="802"/>
      <c r="G2" s="802"/>
      <c r="H2" s="802"/>
    </row>
    <row r="3" spans="1:10" ht="15.75">
      <c r="A3" s="323" t="str">
        <f>'48'!A3:F3</f>
        <v>(Kèm theo Nghị quyết số: 34/NQ-HĐND ngày 25 tháng 6 năm 2025 của HĐND tỉnh Lạng Sơn)</v>
      </c>
      <c r="B3" s="323"/>
      <c r="C3" s="323"/>
      <c r="D3" s="324"/>
      <c r="E3" s="325"/>
      <c r="F3" s="323"/>
      <c r="G3" s="323"/>
      <c r="H3" s="323"/>
    </row>
    <row r="4" spans="1:10" ht="15.75">
      <c r="D4" s="326">
        <f>1217731+1182</f>
        <v>1218913</v>
      </c>
      <c r="E4" s="326">
        <f>'49'!D25</f>
        <v>10113042</v>
      </c>
      <c r="G4" s="855" t="s">
        <v>2</v>
      </c>
      <c r="H4" s="855"/>
    </row>
    <row r="5" spans="1:10" ht="15.75">
      <c r="A5" s="874" t="s">
        <v>94</v>
      </c>
      <c r="B5" s="874" t="s">
        <v>229</v>
      </c>
      <c r="C5" s="874" t="s">
        <v>474</v>
      </c>
      <c r="D5" s="874" t="s">
        <v>208</v>
      </c>
      <c r="E5" s="874"/>
      <c r="F5" s="874"/>
      <c r="G5" s="874"/>
      <c r="H5" s="874"/>
    </row>
    <row r="6" spans="1:10" ht="66.75" customHeight="1">
      <c r="A6" s="874"/>
      <c r="B6" s="874"/>
      <c r="C6" s="874"/>
      <c r="D6" s="327" t="s">
        <v>475</v>
      </c>
      <c r="E6" s="327" t="s">
        <v>476</v>
      </c>
      <c r="F6" s="327" t="s">
        <v>35</v>
      </c>
      <c r="G6" s="327" t="s">
        <v>31</v>
      </c>
      <c r="H6" s="327" t="s">
        <v>477</v>
      </c>
    </row>
    <row r="7" spans="1:10" ht="20.25" customHeight="1">
      <c r="A7" s="434" t="s">
        <v>12</v>
      </c>
      <c r="B7" s="434" t="s">
        <v>13</v>
      </c>
      <c r="C7" s="434">
        <v>1</v>
      </c>
      <c r="D7" s="434">
        <v>2</v>
      </c>
      <c r="E7" s="434">
        <v>3</v>
      </c>
      <c r="F7" s="434">
        <v>4</v>
      </c>
      <c r="G7" s="434">
        <v>5</v>
      </c>
      <c r="H7" s="434">
        <v>6</v>
      </c>
      <c r="I7" s="328">
        <f>954591+247364</f>
        <v>1201955</v>
      </c>
      <c r="J7" s="329">
        <f>G8-I7</f>
        <v>0</v>
      </c>
    </row>
    <row r="8" spans="1:10" s="321" customFormat="1" ht="27" customHeight="1">
      <c r="A8" s="429"/>
      <c r="B8" s="429" t="s">
        <v>249</v>
      </c>
      <c r="C8" s="435">
        <f t="shared" ref="C8:H8" si="0">SUM(C9:C19)</f>
        <v>12646741</v>
      </c>
      <c r="D8" s="435">
        <f t="shared" si="0"/>
        <v>1218912</v>
      </c>
      <c r="E8" s="435">
        <f t="shared" si="0"/>
        <v>10113042</v>
      </c>
      <c r="F8" s="435">
        <f t="shared" si="0"/>
        <v>100649</v>
      </c>
      <c r="G8" s="435">
        <f t="shared" si="0"/>
        <v>1201955</v>
      </c>
      <c r="H8" s="435">
        <f t="shared" si="0"/>
        <v>12183</v>
      </c>
      <c r="I8" s="330">
        <v>12184</v>
      </c>
      <c r="J8" s="330">
        <f>H8-I8</f>
        <v>-1</v>
      </c>
    </row>
    <row r="9" spans="1:10" ht="27" customHeight="1">
      <c r="A9" s="430">
        <v>1</v>
      </c>
      <c r="B9" s="431" t="s">
        <v>478</v>
      </c>
      <c r="C9" s="436">
        <f t="shared" ref="C9:C19" si="1">D9+E9+F9+G9+H9</f>
        <v>1399281</v>
      </c>
      <c r="D9" s="436">
        <v>196762</v>
      </c>
      <c r="E9" s="437">
        <v>1077653</v>
      </c>
      <c r="F9" s="436">
        <v>4068</v>
      </c>
      <c r="G9" s="436">
        <f>87170+33541</f>
        <v>120711</v>
      </c>
      <c r="H9" s="436">
        <v>87</v>
      </c>
      <c r="I9" s="328">
        <v>100649</v>
      </c>
      <c r="J9" s="329">
        <f>F8-I9</f>
        <v>0</v>
      </c>
    </row>
    <row r="10" spans="1:10" ht="27" customHeight="1">
      <c r="A10" s="430">
        <v>2</v>
      </c>
      <c r="B10" s="431" t="s">
        <v>479</v>
      </c>
      <c r="C10" s="436">
        <f t="shared" si="1"/>
        <v>1082741</v>
      </c>
      <c r="D10" s="436">
        <v>87691</v>
      </c>
      <c r="E10" s="437">
        <v>907104</v>
      </c>
      <c r="F10" s="436">
        <v>3029</v>
      </c>
      <c r="G10" s="436">
        <f>76618+7439</f>
        <v>84057</v>
      </c>
      <c r="H10" s="436">
        <f>166+694</f>
        <v>860</v>
      </c>
    </row>
    <row r="11" spans="1:10" ht="27" customHeight="1">
      <c r="A11" s="430">
        <v>3</v>
      </c>
      <c r="B11" s="431" t="s">
        <v>480</v>
      </c>
      <c r="C11" s="436">
        <f t="shared" si="1"/>
        <v>1013513</v>
      </c>
      <c r="D11" s="436">
        <v>398942</v>
      </c>
      <c r="E11" s="437">
        <v>479212</v>
      </c>
      <c r="F11" s="436">
        <v>5015</v>
      </c>
      <c r="G11" s="436">
        <f>111256+18159</f>
        <v>129415</v>
      </c>
      <c r="H11" s="436">
        <v>929</v>
      </c>
    </row>
    <row r="12" spans="1:10" ht="27" customHeight="1">
      <c r="A12" s="430">
        <v>4</v>
      </c>
      <c r="B12" s="431" t="s">
        <v>481</v>
      </c>
      <c r="C12" s="436">
        <f t="shared" si="1"/>
        <v>1151084</v>
      </c>
      <c r="D12" s="436">
        <v>127098</v>
      </c>
      <c r="E12" s="437">
        <v>937750</v>
      </c>
      <c r="F12" s="436">
        <v>1363</v>
      </c>
      <c r="G12" s="436">
        <f>61272+22069</f>
        <v>83341</v>
      </c>
      <c r="H12" s="436">
        <f>606+926</f>
        <v>1532</v>
      </c>
    </row>
    <row r="13" spans="1:10" ht="27" customHeight="1">
      <c r="A13" s="430">
        <v>5</v>
      </c>
      <c r="B13" s="431" t="s">
        <v>482</v>
      </c>
      <c r="C13" s="436">
        <f t="shared" si="1"/>
        <v>1303829</v>
      </c>
      <c r="D13" s="436">
        <v>83096</v>
      </c>
      <c r="E13" s="437">
        <v>1111553</v>
      </c>
      <c r="F13" s="436">
        <v>71</v>
      </c>
      <c r="G13" s="436">
        <f>100997+7786</f>
        <v>108783</v>
      </c>
      <c r="H13" s="436">
        <v>326</v>
      </c>
    </row>
    <row r="14" spans="1:10" ht="27" customHeight="1">
      <c r="A14" s="430">
        <v>6</v>
      </c>
      <c r="B14" s="431" t="s">
        <v>483</v>
      </c>
      <c r="C14" s="436">
        <f t="shared" si="1"/>
        <v>819055</v>
      </c>
      <c r="D14" s="436">
        <v>88135</v>
      </c>
      <c r="E14" s="437">
        <v>604151</v>
      </c>
      <c r="F14" s="436">
        <v>16464</v>
      </c>
      <c r="G14" s="436">
        <f>83428+25034</f>
        <v>108462</v>
      </c>
      <c r="H14" s="436">
        <f>1843</f>
        <v>1843</v>
      </c>
    </row>
    <row r="15" spans="1:10" ht="27" customHeight="1">
      <c r="A15" s="430">
        <v>7</v>
      </c>
      <c r="B15" s="431" t="s">
        <v>484</v>
      </c>
      <c r="C15" s="436">
        <f t="shared" si="1"/>
        <v>1133196</v>
      </c>
      <c r="D15" s="436">
        <v>49516</v>
      </c>
      <c r="E15" s="437">
        <v>1010007</v>
      </c>
      <c r="F15" s="436">
        <v>7390</v>
      </c>
      <c r="G15" s="436">
        <f>47260+18236</f>
        <v>65496</v>
      </c>
      <c r="H15" s="436">
        <f>529+258</f>
        <v>787</v>
      </c>
    </row>
    <row r="16" spans="1:10" ht="27" customHeight="1">
      <c r="A16" s="430">
        <v>8</v>
      </c>
      <c r="B16" s="431" t="s">
        <v>485</v>
      </c>
      <c r="C16" s="436">
        <f t="shared" si="1"/>
        <v>1426171</v>
      </c>
      <c r="D16" s="436">
        <v>68359</v>
      </c>
      <c r="E16" s="437">
        <v>1172396</v>
      </c>
      <c r="F16" s="436">
        <v>32807</v>
      </c>
      <c r="G16" s="436">
        <f>108175+43576</f>
        <v>151751</v>
      </c>
      <c r="H16" s="436">
        <v>858</v>
      </c>
    </row>
    <row r="17" spans="1:8" ht="27" customHeight="1">
      <c r="A17" s="430">
        <v>9</v>
      </c>
      <c r="B17" s="431" t="s">
        <v>486</v>
      </c>
      <c r="C17" s="436">
        <f t="shared" si="1"/>
        <v>1100296</v>
      </c>
      <c r="D17" s="436">
        <v>35189</v>
      </c>
      <c r="E17" s="437">
        <v>927595</v>
      </c>
      <c r="F17" s="436">
        <v>1156</v>
      </c>
      <c r="G17" s="436">
        <f>122007+12615</f>
        <v>134622</v>
      </c>
      <c r="H17" s="436">
        <f>1002+732</f>
        <v>1734</v>
      </c>
    </row>
    <row r="18" spans="1:8" ht="27" customHeight="1">
      <c r="A18" s="430">
        <v>10</v>
      </c>
      <c r="B18" s="431" t="s">
        <v>487</v>
      </c>
      <c r="C18" s="436">
        <f t="shared" si="1"/>
        <v>1210014</v>
      </c>
      <c r="D18" s="436">
        <v>26166</v>
      </c>
      <c r="E18" s="437">
        <v>1042994</v>
      </c>
      <c r="F18" s="436">
        <v>10905</v>
      </c>
      <c r="G18" s="436">
        <f>103370+25166</f>
        <v>128536</v>
      </c>
      <c r="H18" s="436">
        <f>1408+5</f>
        <v>1413</v>
      </c>
    </row>
    <row r="19" spans="1:8" ht="27" customHeight="1">
      <c r="A19" s="432">
        <v>11</v>
      </c>
      <c r="B19" s="433" t="s">
        <v>488</v>
      </c>
      <c r="C19" s="438">
        <f t="shared" si="1"/>
        <v>1007561</v>
      </c>
      <c r="D19" s="439">
        <v>57958</v>
      </c>
      <c r="E19" s="440">
        <v>842627</v>
      </c>
      <c r="F19" s="439">
        <v>18381</v>
      </c>
      <c r="G19" s="439">
        <f>53038+33743</f>
        <v>86781</v>
      </c>
      <c r="H19" s="439">
        <f>1712+102</f>
        <v>1814</v>
      </c>
    </row>
    <row r="20" spans="1:8">
      <c r="C20" s="331"/>
      <c r="E20" s="331"/>
    </row>
  </sheetData>
  <mergeCells count="7">
    <mergeCell ref="E1:H1"/>
    <mergeCell ref="A2:H2"/>
    <mergeCell ref="G4:H4"/>
    <mergeCell ref="A5:A6"/>
    <mergeCell ref="B5:B6"/>
    <mergeCell ref="C5:C6"/>
    <mergeCell ref="D5:H5"/>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R104"/>
  <sheetViews>
    <sheetView zoomScale="70" zoomScaleNormal="70" zoomScaleSheetLayoutView="69" workbookViewId="0">
      <pane xSplit="2" ySplit="11" topLeftCell="C33" activePane="bottomRight" state="frozen"/>
      <selection pane="topRight" activeCell="C1" sqref="C1"/>
      <selection pane="bottomLeft" activeCell="A12" sqref="A12"/>
      <selection pane="bottomRight" activeCell="C49" sqref="C49"/>
    </sheetView>
  </sheetViews>
  <sheetFormatPr defaultColWidth="9.140625" defaultRowHeight="15"/>
  <cols>
    <col min="1" max="1" width="4.5703125" style="25" customWidth="1"/>
    <col min="2" max="2" width="28.28515625" style="25" customWidth="1"/>
    <col min="3" max="3" width="13" style="25" customWidth="1"/>
    <col min="4" max="4" width="12.85546875" style="25" customWidth="1"/>
    <col min="5" max="11" width="12.85546875" style="25" hidden="1" customWidth="1"/>
    <col min="12" max="12" width="13.5703125" style="25" customWidth="1"/>
    <col min="13" max="15" width="10.7109375" style="25" customWidth="1"/>
    <col min="16" max="16" width="10.140625" style="25" customWidth="1"/>
    <col min="17" max="17" width="9.7109375" style="25" customWidth="1"/>
    <col min="18" max="19" width="9.42578125" style="25" customWidth="1"/>
    <col min="20" max="20" width="9.7109375" style="25" customWidth="1"/>
    <col min="21" max="27" width="10.7109375" style="25" customWidth="1"/>
    <col min="28" max="28" width="9.85546875" style="25" customWidth="1"/>
    <col min="29" max="29" width="10.140625" style="25" customWidth="1"/>
    <col min="30" max="30" width="14.42578125" style="25" customWidth="1"/>
    <col min="31" max="31" width="11.7109375" style="25" customWidth="1"/>
    <col min="32" max="32" width="9.85546875" style="25" customWidth="1"/>
    <col min="33" max="33" width="8.7109375" style="25" customWidth="1"/>
    <col min="34" max="34" width="7.28515625" style="25" customWidth="1"/>
    <col min="35" max="35" width="10.28515625" style="25" customWidth="1"/>
    <col min="36" max="36" width="9.28515625" style="25" customWidth="1"/>
    <col min="37" max="37" width="7.5703125" style="25" customWidth="1"/>
    <col min="38" max="39" width="8.7109375" style="25" customWidth="1"/>
    <col min="40" max="40" width="8.140625" style="25" customWidth="1"/>
    <col min="41" max="41" width="14.42578125" style="748" customWidth="1"/>
    <col min="42" max="42" width="13" style="25" customWidth="1"/>
    <col min="43" max="43" width="13.140625" style="748" customWidth="1"/>
    <col min="44" max="46" width="10.7109375" style="25" customWidth="1"/>
    <col min="47" max="47" width="8.140625" style="25" customWidth="1"/>
    <col min="48" max="48" width="10.7109375" style="748" customWidth="1"/>
    <col min="49" max="49" width="12.28515625" style="748" customWidth="1"/>
    <col min="50" max="50" width="8.140625" style="25" customWidth="1"/>
    <col min="51" max="51" width="12.7109375" style="25" customWidth="1"/>
    <col min="52" max="53" width="10.85546875" style="25" customWidth="1"/>
    <col min="54" max="54" width="8.140625" style="25" customWidth="1"/>
    <col min="55" max="55" width="9.5703125" style="748" customWidth="1"/>
    <col min="56" max="56" width="11.28515625" style="748" customWidth="1"/>
    <col min="57" max="57" width="8.140625" style="25" customWidth="1"/>
    <col min="58" max="58" width="14" style="25" customWidth="1"/>
    <col min="59" max="60" width="10.85546875" style="25" customWidth="1"/>
    <col min="61" max="61" width="8.140625" style="25" customWidth="1"/>
    <col min="62" max="63" width="10.85546875" style="748" customWidth="1"/>
    <col min="64" max="64" width="8.140625" style="25" customWidth="1"/>
    <col min="65" max="67" width="9.28515625" style="25" bestFit="1" customWidth="1"/>
    <col min="68" max="68" width="9.140625" style="25"/>
    <col min="69" max="69" width="11.5703125" style="25" bestFit="1" customWidth="1"/>
    <col min="70" max="16384" width="9.140625" style="25"/>
  </cols>
  <sheetData>
    <row r="1" spans="1:70" ht="24.95" customHeight="1">
      <c r="A1" s="809"/>
      <c r="B1" s="809"/>
      <c r="C1" s="809"/>
      <c r="D1" s="809"/>
      <c r="E1" s="809"/>
      <c r="F1" s="809"/>
      <c r="G1" s="809"/>
      <c r="H1" s="809"/>
      <c r="I1" s="809"/>
      <c r="J1" s="809"/>
      <c r="K1" s="809"/>
      <c r="L1" s="809"/>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728"/>
      <c r="AP1" s="579"/>
      <c r="AQ1" s="728"/>
      <c r="AR1" s="579"/>
      <c r="AS1" s="579"/>
      <c r="AT1" s="579"/>
      <c r="AU1" s="579"/>
      <c r="AV1" s="728"/>
      <c r="AW1" s="728"/>
      <c r="AX1" s="579"/>
      <c r="AY1" s="579"/>
      <c r="AZ1" s="579"/>
      <c r="BA1" s="579"/>
      <c r="BB1" s="579"/>
      <c r="BC1" s="728"/>
      <c r="BD1" s="728"/>
      <c r="BE1" s="579"/>
      <c r="BF1" s="579"/>
      <c r="BG1" s="579"/>
      <c r="BH1" s="579"/>
      <c r="BI1" s="579"/>
      <c r="BJ1" s="728"/>
      <c r="BK1" s="801" t="s">
        <v>489</v>
      </c>
      <c r="BL1" s="801"/>
      <c r="BM1" s="801"/>
      <c r="BN1" s="801"/>
      <c r="BO1" s="801"/>
    </row>
    <row r="2" spans="1:70" s="407" customFormat="1" ht="24.95" customHeight="1">
      <c r="A2" s="891" t="s">
        <v>1154</v>
      </c>
      <c r="B2" s="891"/>
      <c r="C2" s="891"/>
      <c r="D2" s="891"/>
      <c r="E2" s="891"/>
      <c r="F2" s="891"/>
      <c r="G2" s="891"/>
      <c r="H2" s="891"/>
      <c r="I2" s="891"/>
      <c r="J2" s="891"/>
      <c r="K2" s="891"/>
      <c r="L2" s="891"/>
      <c r="M2" s="891"/>
      <c r="N2" s="891"/>
      <c r="O2" s="891"/>
      <c r="P2" s="891"/>
      <c r="Q2" s="891"/>
      <c r="R2" s="891"/>
      <c r="S2" s="891"/>
      <c r="T2" s="891"/>
      <c r="U2" s="891"/>
      <c r="V2" s="891"/>
      <c r="W2" s="891"/>
      <c r="X2" s="891"/>
      <c r="Y2" s="891"/>
      <c r="Z2" s="891"/>
      <c r="AA2" s="891"/>
      <c r="AB2" s="891"/>
      <c r="AC2" s="891"/>
      <c r="AD2" s="891"/>
      <c r="AE2" s="891"/>
      <c r="AF2" s="891"/>
      <c r="AG2" s="891"/>
      <c r="AH2" s="891"/>
      <c r="AI2" s="891"/>
      <c r="AJ2" s="891"/>
      <c r="AK2" s="891"/>
      <c r="AL2" s="891"/>
      <c r="AM2" s="891"/>
      <c r="AN2" s="891"/>
      <c r="AO2" s="891"/>
      <c r="AP2" s="891"/>
      <c r="AQ2" s="891"/>
      <c r="AR2" s="891"/>
      <c r="AS2" s="891"/>
      <c r="AT2" s="891"/>
      <c r="AU2" s="891"/>
      <c r="AV2" s="891"/>
      <c r="AW2" s="891"/>
      <c r="AX2" s="891"/>
      <c r="AY2" s="891"/>
      <c r="AZ2" s="891"/>
      <c r="BA2" s="891"/>
      <c r="BB2" s="891"/>
      <c r="BC2" s="891"/>
      <c r="BD2" s="891"/>
      <c r="BE2" s="891"/>
      <c r="BF2" s="891"/>
      <c r="BG2" s="891"/>
      <c r="BH2" s="891"/>
      <c r="BI2" s="891"/>
      <c r="BJ2" s="891"/>
      <c r="BK2" s="891"/>
      <c r="BL2" s="891"/>
      <c r="BM2" s="891"/>
      <c r="BN2" s="891"/>
      <c r="BO2" s="891"/>
    </row>
    <row r="3" spans="1:70" s="408" customFormat="1" ht="24.95" customHeight="1">
      <c r="A3" s="810"/>
      <c r="B3" s="810"/>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c r="AH3" s="810"/>
      <c r="AI3" s="810"/>
      <c r="AJ3" s="810"/>
      <c r="AK3" s="810"/>
      <c r="AL3" s="810"/>
      <c r="AM3" s="810"/>
      <c r="AN3" s="810"/>
      <c r="AO3" s="810"/>
      <c r="AP3" s="810"/>
      <c r="AQ3" s="810"/>
      <c r="AR3" s="810"/>
      <c r="AS3" s="810"/>
      <c r="AT3" s="810"/>
      <c r="AU3" s="810"/>
      <c r="AV3" s="810"/>
      <c r="AW3" s="810"/>
      <c r="AX3" s="810"/>
      <c r="AY3" s="810"/>
      <c r="AZ3" s="810"/>
      <c r="BA3" s="810"/>
      <c r="BB3" s="810"/>
      <c r="BC3" s="810"/>
      <c r="BD3" s="810"/>
      <c r="BE3" s="810"/>
      <c r="BF3" s="810"/>
      <c r="BG3" s="810"/>
      <c r="BH3" s="810"/>
      <c r="BI3" s="810"/>
      <c r="BJ3" s="810"/>
      <c r="BK3" s="810"/>
      <c r="BL3" s="810"/>
      <c r="BM3" s="810"/>
      <c r="BN3" s="810"/>
      <c r="BO3" s="810"/>
    </row>
    <row r="4" spans="1:70" ht="16.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729" t="e">
        <f>#REF!</f>
        <v>#REF!</v>
      </c>
      <c r="AP4" s="9" t="e">
        <f>#REF!</f>
        <v>#REF!</v>
      </c>
      <c r="AQ4" s="729"/>
      <c r="AR4" s="4"/>
      <c r="AS4" s="4"/>
      <c r="AT4" s="4"/>
      <c r="AU4" s="4"/>
      <c r="AV4" s="729"/>
      <c r="AW4" s="729"/>
      <c r="AX4" s="4"/>
      <c r="AY4" s="4"/>
      <c r="AZ4" s="9"/>
      <c r="BA4" s="4"/>
      <c r="BB4" s="4"/>
      <c r="BC4" s="729"/>
      <c r="BD4" s="729"/>
      <c r="BE4" s="4"/>
      <c r="BF4" s="4"/>
      <c r="BG4" s="9"/>
      <c r="BH4" s="4"/>
      <c r="BI4" s="4"/>
      <c r="BJ4" s="729"/>
      <c r="BK4" s="729"/>
      <c r="BL4" s="4"/>
      <c r="BM4" s="580" t="s">
        <v>148</v>
      </c>
      <c r="BN4" s="580"/>
      <c r="BO4" s="581"/>
    </row>
    <row r="5" spans="1:70" ht="22.5" customHeight="1">
      <c r="A5" s="843" t="s">
        <v>94</v>
      </c>
      <c r="B5" s="843" t="s">
        <v>490</v>
      </c>
      <c r="C5" s="843" t="s">
        <v>491</v>
      </c>
      <c r="D5" s="843"/>
      <c r="E5" s="866"/>
      <c r="F5" s="866"/>
      <c r="G5" s="866"/>
      <c r="H5" s="866"/>
      <c r="I5" s="866"/>
      <c r="J5" s="866"/>
      <c r="K5" s="866"/>
      <c r="L5" s="843"/>
      <c r="M5" s="875" t="s">
        <v>1165</v>
      </c>
      <c r="N5" s="876"/>
      <c r="O5" s="876"/>
      <c r="P5" s="876"/>
      <c r="Q5" s="877"/>
      <c r="R5" s="877"/>
      <c r="S5" s="878"/>
      <c r="T5" s="879"/>
      <c r="U5" s="875" t="s">
        <v>1166</v>
      </c>
      <c r="V5" s="876"/>
      <c r="W5" s="876"/>
      <c r="X5" s="876"/>
      <c r="Y5" s="877"/>
      <c r="Z5" s="877"/>
      <c r="AA5" s="878"/>
      <c r="AB5" s="878"/>
      <c r="AC5" s="879"/>
      <c r="AD5" s="875" t="s">
        <v>1164</v>
      </c>
      <c r="AE5" s="876"/>
      <c r="AF5" s="876"/>
      <c r="AG5" s="876"/>
      <c r="AH5" s="877"/>
      <c r="AI5" s="877"/>
      <c r="AJ5" s="878"/>
      <c r="AK5" s="878"/>
      <c r="AL5" s="878"/>
      <c r="AM5" s="878"/>
      <c r="AN5" s="879"/>
      <c r="AO5" s="843" t="s">
        <v>69</v>
      </c>
      <c r="AP5" s="843"/>
      <c r="AQ5" s="843"/>
      <c r="AR5" s="843"/>
      <c r="AS5" s="843"/>
      <c r="AT5" s="843"/>
      <c r="AU5" s="843"/>
      <c r="AV5" s="843"/>
      <c r="AW5" s="843"/>
      <c r="AX5" s="843"/>
      <c r="AY5" s="843"/>
      <c r="AZ5" s="843"/>
      <c r="BA5" s="843"/>
      <c r="BB5" s="843"/>
      <c r="BC5" s="843"/>
      <c r="BD5" s="843"/>
      <c r="BE5" s="843"/>
      <c r="BF5" s="843"/>
      <c r="BG5" s="843"/>
      <c r="BH5" s="843"/>
      <c r="BI5" s="843"/>
      <c r="BJ5" s="843"/>
      <c r="BK5" s="843"/>
      <c r="BL5" s="843"/>
      <c r="BM5" s="843" t="s">
        <v>70</v>
      </c>
      <c r="BN5" s="843"/>
      <c r="BO5" s="843"/>
    </row>
    <row r="6" spans="1:70" ht="22.5" customHeight="1">
      <c r="A6" s="843"/>
      <c r="B6" s="843"/>
      <c r="C6" s="843" t="s">
        <v>492</v>
      </c>
      <c r="D6" s="843" t="s">
        <v>370</v>
      </c>
      <c r="E6" s="866"/>
      <c r="F6" s="866"/>
      <c r="G6" s="866"/>
      <c r="H6" s="866"/>
      <c r="I6" s="866"/>
      <c r="J6" s="866"/>
      <c r="K6" s="866"/>
      <c r="L6" s="843"/>
      <c r="M6" s="880" t="s">
        <v>1173</v>
      </c>
      <c r="N6" s="819" t="s">
        <v>1160</v>
      </c>
      <c r="O6" s="819" t="s">
        <v>1167</v>
      </c>
      <c r="P6" s="819" t="s">
        <v>1168</v>
      </c>
      <c r="Q6" s="819">
        <v>2754</v>
      </c>
      <c r="R6" s="819">
        <v>2908</v>
      </c>
      <c r="S6" s="819">
        <v>2449</v>
      </c>
      <c r="T6" s="819">
        <v>2433</v>
      </c>
      <c r="U6" s="880" t="s">
        <v>1174</v>
      </c>
      <c r="V6" s="819" t="s">
        <v>1159</v>
      </c>
      <c r="W6" s="819" t="s">
        <v>1167</v>
      </c>
      <c r="X6" s="819" t="s">
        <v>1168</v>
      </c>
      <c r="Y6" s="819">
        <v>2916</v>
      </c>
      <c r="Z6" s="819" t="s">
        <v>1170</v>
      </c>
      <c r="AA6" s="819" t="s">
        <v>1172</v>
      </c>
      <c r="AB6" s="819">
        <v>2908</v>
      </c>
      <c r="AC6" s="819">
        <v>2433</v>
      </c>
      <c r="AD6" s="880" t="s">
        <v>1175</v>
      </c>
      <c r="AE6" s="866" t="s">
        <v>1161</v>
      </c>
      <c r="AF6" s="866" t="s">
        <v>1167</v>
      </c>
      <c r="AG6" s="866" t="s">
        <v>1168</v>
      </c>
      <c r="AH6" s="866">
        <v>2916</v>
      </c>
      <c r="AI6" s="866" t="s">
        <v>1171</v>
      </c>
      <c r="AJ6" s="819" t="s">
        <v>1172</v>
      </c>
      <c r="AK6" s="819">
        <v>2754</v>
      </c>
      <c r="AL6" s="819">
        <v>2908</v>
      </c>
      <c r="AM6" s="819">
        <v>2433</v>
      </c>
      <c r="AN6" s="866">
        <v>2913</v>
      </c>
      <c r="AO6" s="890" t="s">
        <v>230</v>
      </c>
      <c r="AP6" s="843" t="s">
        <v>370</v>
      </c>
      <c r="AQ6" s="843"/>
      <c r="AR6" s="843" t="s">
        <v>493</v>
      </c>
      <c r="AS6" s="843"/>
      <c r="AT6" s="843"/>
      <c r="AU6" s="843"/>
      <c r="AV6" s="843"/>
      <c r="AW6" s="843"/>
      <c r="AX6" s="843"/>
      <c r="AY6" s="843"/>
      <c r="AZ6" s="843"/>
      <c r="BA6" s="843"/>
      <c r="BB6" s="843"/>
      <c r="BC6" s="843"/>
      <c r="BD6" s="843"/>
      <c r="BE6" s="843"/>
      <c r="BF6" s="843"/>
      <c r="BG6" s="843"/>
      <c r="BH6" s="843"/>
      <c r="BI6" s="843"/>
      <c r="BJ6" s="843"/>
      <c r="BK6" s="843"/>
      <c r="BL6" s="843"/>
      <c r="BM6" s="843" t="s">
        <v>230</v>
      </c>
      <c r="BN6" s="843" t="s">
        <v>151</v>
      </c>
      <c r="BO6" s="843" t="s">
        <v>39</v>
      </c>
    </row>
    <row r="7" spans="1:70" ht="37.5" customHeight="1">
      <c r="A7" s="843"/>
      <c r="B7" s="843"/>
      <c r="C7" s="843"/>
      <c r="D7" s="843"/>
      <c r="E7" s="866"/>
      <c r="F7" s="866"/>
      <c r="G7" s="866"/>
      <c r="H7" s="866"/>
      <c r="I7" s="866"/>
      <c r="J7" s="866"/>
      <c r="K7" s="866"/>
      <c r="L7" s="843"/>
      <c r="M7" s="881"/>
      <c r="N7" s="820"/>
      <c r="O7" s="820"/>
      <c r="P7" s="820"/>
      <c r="Q7" s="820"/>
      <c r="R7" s="820"/>
      <c r="S7" s="820"/>
      <c r="T7" s="820"/>
      <c r="U7" s="881"/>
      <c r="V7" s="820"/>
      <c r="W7" s="820"/>
      <c r="X7" s="820"/>
      <c r="Y7" s="820"/>
      <c r="Z7" s="820"/>
      <c r="AA7" s="820"/>
      <c r="AB7" s="820"/>
      <c r="AC7" s="820"/>
      <c r="AD7" s="881"/>
      <c r="AE7" s="866"/>
      <c r="AF7" s="866"/>
      <c r="AG7" s="866"/>
      <c r="AH7" s="866"/>
      <c r="AI7" s="866"/>
      <c r="AJ7" s="820"/>
      <c r="AK7" s="820"/>
      <c r="AL7" s="820"/>
      <c r="AM7" s="820"/>
      <c r="AN7" s="866"/>
      <c r="AO7" s="890"/>
      <c r="AP7" s="843"/>
      <c r="AQ7" s="843"/>
      <c r="AR7" s="843" t="s">
        <v>494</v>
      </c>
      <c r="AS7" s="843"/>
      <c r="AT7" s="843"/>
      <c r="AU7" s="843"/>
      <c r="AV7" s="843"/>
      <c r="AW7" s="843"/>
      <c r="AX7" s="843"/>
      <c r="AY7" s="887" t="s">
        <v>495</v>
      </c>
      <c r="AZ7" s="888"/>
      <c r="BA7" s="888"/>
      <c r="BB7" s="888"/>
      <c r="BC7" s="888"/>
      <c r="BD7" s="888"/>
      <c r="BE7" s="889"/>
      <c r="BF7" s="843" t="s">
        <v>496</v>
      </c>
      <c r="BG7" s="843"/>
      <c r="BH7" s="843"/>
      <c r="BI7" s="843"/>
      <c r="BJ7" s="843"/>
      <c r="BK7" s="843"/>
      <c r="BL7" s="843"/>
      <c r="BM7" s="843"/>
      <c r="BN7" s="843"/>
      <c r="BO7" s="843"/>
    </row>
    <row r="8" spans="1:70" ht="22.5" customHeight="1">
      <c r="A8" s="843"/>
      <c r="B8" s="843"/>
      <c r="C8" s="843"/>
      <c r="D8" s="843" t="s">
        <v>497</v>
      </c>
      <c r="E8" s="883" t="s">
        <v>1162</v>
      </c>
      <c r="F8" s="884"/>
      <c r="G8" s="885"/>
      <c r="H8" s="725">
        <v>2449</v>
      </c>
      <c r="I8" s="875" t="s">
        <v>1163</v>
      </c>
      <c r="J8" s="876"/>
      <c r="K8" s="879"/>
      <c r="L8" s="843" t="s">
        <v>498</v>
      </c>
      <c r="M8" s="881"/>
      <c r="N8" s="820"/>
      <c r="O8" s="820"/>
      <c r="P8" s="820"/>
      <c r="Q8" s="820"/>
      <c r="R8" s="820"/>
      <c r="S8" s="820"/>
      <c r="T8" s="820"/>
      <c r="U8" s="881"/>
      <c r="V8" s="820"/>
      <c r="W8" s="820"/>
      <c r="X8" s="820"/>
      <c r="Y8" s="820"/>
      <c r="Z8" s="820"/>
      <c r="AA8" s="820"/>
      <c r="AB8" s="820"/>
      <c r="AC8" s="820"/>
      <c r="AD8" s="881"/>
      <c r="AE8" s="866"/>
      <c r="AF8" s="866"/>
      <c r="AG8" s="866"/>
      <c r="AH8" s="866"/>
      <c r="AI8" s="866"/>
      <c r="AJ8" s="820"/>
      <c r="AK8" s="820"/>
      <c r="AL8" s="820"/>
      <c r="AM8" s="820"/>
      <c r="AN8" s="866"/>
      <c r="AO8" s="890"/>
      <c r="AP8" s="843" t="s">
        <v>497</v>
      </c>
      <c r="AQ8" s="890" t="s">
        <v>498</v>
      </c>
      <c r="AR8" s="843" t="s">
        <v>230</v>
      </c>
      <c r="AS8" s="843" t="s">
        <v>151</v>
      </c>
      <c r="AT8" s="843"/>
      <c r="AU8" s="843"/>
      <c r="AV8" s="843" t="s">
        <v>498</v>
      </c>
      <c r="AW8" s="843"/>
      <c r="AX8" s="843"/>
      <c r="AY8" s="843" t="s">
        <v>230</v>
      </c>
      <c r="AZ8" s="843" t="s">
        <v>151</v>
      </c>
      <c r="BA8" s="843"/>
      <c r="BB8" s="843"/>
      <c r="BC8" s="843" t="s">
        <v>498</v>
      </c>
      <c r="BD8" s="843"/>
      <c r="BE8" s="843"/>
      <c r="BF8" s="843" t="s">
        <v>230</v>
      </c>
      <c r="BG8" s="843" t="s">
        <v>151</v>
      </c>
      <c r="BH8" s="843"/>
      <c r="BI8" s="843"/>
      <c r="BJ8" s="843" t="s">
        <v>498</v>
      </c>
      <c r="BK8" s="843"/>
      <c r="BL8" s="843"/>
      <c r="BM8" s="843"/>
      <c r="BN8" s="843"/>
      <c r="BO8" s="843"/>
    </row>
    <row r="9" spans="1:70" ht="22.5" customHeight="1">
      <c r="A9" s="843"/>
      <c r="B9" s="843"/>
      <c r="C9" s="843"/>
      <c r="D9" s="843"/>
      <c r="E9" s="819" t="s">
        <v>1165</v>
      </c>
      <c r="F9" s="819" t="s">
        <v>1166</v>
      </c>
      <c r="G9" s="819" t="s">
        <v>1164</v>
      </c>
      <c r="H9" s="886" t="s">
        <v>1165</v>
      </c>
      <c r="I9" s="819" t="s">
        <v>1165</v>
      </c>
      <c r="J9" s="819" t="s">
        <v>1166</v>
      </c>
      <c r="K9" s="819" t="s">
        <v>1164</v>
      </c>
      <c r="L9" s="843"/>
      <c r="M9" s="881"/>
      <c r="N9" s="820"/>
      <c r="O9" s="820"/>
      <c r="P9" s="820"/>
      <c r="Q9" s="820"/>
      <c r="R9" s="820"/>
      <c r="S9" s="820"/>
      <c r="T9" s="820"/>
      <c r="U9" s="881"/>
      <c r="V9" s="820"/>
      <c r="W9" s="820"/>
      <c r="X9" s="820"/>
      <c r="Y9" s="820"/>
      <c r="Z9" s="820"/>
      <c r="AA9" s="820"/>
      <c r="AB9" s="820"/>
      <c r="AC9" s="820"/>
      <c r="AD9" s="881"/>
      <c r="AE9" s="866"/>
      <c r="AF9" s="866"/>
      <c r="AG9" s="866"/>
      <c r="AH9" s="866"/>
      <c r="AI9" s="866"/>
      <c r="AJ9" s="820"/>
      <c r="AK9" s="820"/>
      <c r="AL9" s="820"/>
      <c r="AM9" s="820"/>
      <c r="AN9" s="866"/>
      <c r="AO9" s="890"/>
      <c r="AP9" s="843"/>
      <c r="AQ9" s="890"/>
      <c r="AR9" s="843"/>
      <c r="AS9" s="843" t="s">
        <v>230</v>
      </c>
      <c r="AT9" s="843" t="s">
        <v>499</v>
      </c>
      <c r="AU9" s="843"/>
      <c r="AV9" s="890" t="s">
        <v>230</v>
      </c>
      <c r="AW9" s="843" t="s">
        <v>499</v>
      </c>
      <c r="AX9" s="843"/>
      <c r="AY9" s="843"/>
      <c r="AZ9" s="843" t="s">
        <v>230</v>
      </c>
      <c r="BA9" s="843" t="s">
        <v>499</v>
      </c>
      <c r="BB9" s="843"/>
      <c r="BC9" s="890" t="s">
        <v>230</v>
      </c>
      <c r="BD9" s="843" t="s">
        <v>499</v>
      </c>
      <c r="BE9" s="843"/>
      <c r="BF9" s="843"/>
      <c r="BG9" s="843" t="s">
        <v>230</v>
      </c>
      <c r="BH9" s="843" t="s">
        <v>499</v>
      </c>
      <c r="BI9" s="843"/>
      <c r="BJ9" s="890" t="s">
        <v>230</v>
      </c>
      <c r="BK9" s="843" t="s">
        <v>499</v>
      </c>
      <c r="BL9" s="843"/>
      <c r="BM9" s="843"/>
      <c r="BN9" s="843"/>
      <c r="BO9" s="843"/>
    </row>
    <row r="10" spans="1:70" ht="61.5" customHeight="1">
      <c r="A10" s="843"/>
      <c r="B10" s="843"/>
      <c r="C10" s="843"/>
      <c r="D10" s="843"/>
      <c r="E10" s="821"/>
      <c r="F10" s="821"/>
      <c r="G10" s="821"/>
      <c r="H10" s="821"/>
      <c r="I10" s="821"/>
      <c r="J10" s="821"/>
      <c r="K10" s="821"/>
      <c r="L10" s="843"/>
      <c r="M10" s="882"/>
      <c r="N10" s="821"/>
      <c r="O10" s="821"/>
      <c r="P10" s="821"/>
      <c r="Q10" s="821"/>
      <c r="R10" s="821"/>
      <c r="S10" s="821"/>
      <c r="T10" s="821"/>
      <c r="U10" s="882"/>
      <c r="V10" s="821"/>
      <c r="W10" s="821"/>
      <c r="X10" s="821"/>
      <c r="Y10" s="821"/>
      <c r="Z10" s="821"/>
      <c r="AA10" s="821"/>
      <c r="AB10" s="821"/>
      <c r="AC10" s="821"/>
      <c r="AD10" s="882"/>
      <c r="AE10" s="866"/>
      <c r="AF10" s="866"/>
      <c r="AG10" s="866"/>
      <c r="AH10" s="866"/>
      <c r="AI10" s="866"/>
      <c r="AJ10" s="821"/>
      <c r="AK10" s="821"/>
      <c r="AL10" s="821"/>
      <c r="AM10" s="821"/>
      <c r="AN10" s="866"/>
      <c r="AO10" s="890"/>
      <c r="AP10" s="843"/>
      <c r="AQ10" s="890"/>
      <c r="AR10" s="843"/>
      <c r="AS10" s="843"/>
      <c r="AT10" s="5" t="s">
        <v>462</v>
      </c>
      <c r="AU10" s="5" t="s">
        <v>461</v>
      </c>
      <c r="AV10" s="890"/>
      <c r="AW10" s="730" t="s">
        <v>462</v>
      </c>
      <c r="AX10" s="5" t="s">
        <v>461</v>
      </c>
      <c r="AY10" s="843"/>
      <c r="AZ10" s="843"/>
      <c r="BA10" s="5" t="s">
        <v>462</v>
      </c>
      <c r="BB10" s="5" t="s">
        <v>461</v>
      </c>
      <c r="BC10" s="890"/>
      <c r="BD10" s="730" t="s">
        <v>462</v>
      </c>
      <c r="BE10" s="5" t="s">
        <v>461</v>
      </c>
      <c r="BF10" s="843"/>
      <c r="BG10" s="843"/>
      <c r="BH10" s="5" t="s">
        <v>462</v>
      </c>
      <c r="BI10" s="5" t="s">
        <v>461</v>
      </c>
      <c r="BJ10" s="890"/>
      <c r="BK10" s="730" t="s">
        <v>462</v>
      </c>
      <c r="BL10" s="5" t="s">
        <v>461</v>
      </c>
      <c r="BM10" s="843"/>
      <c r="BN10" s="843"/>
      <c r="BO10" s="843"/>
    </row>
    <row r="11" spans="1:70" ht="29.25" customHeight="1">
      <c r="A11" s="582" t="s">
        <v>12</v>
      </c>
      <c r="B11" s="582" t="s">
        <v>13</v>
      </c>
      <c r="C11" s="582" t="s">
        <v>376</v>
      </c>
      <c r="D11" s="582" t="s">
        <v>159</v>
      </c>
      <c r="E11" s="669"/>
      <c r="F11" s="669"/>
      <c r="G11" s="669"/>
      <c r="H11" s="669"/>
      <c r="I11" s="669"/>
      <c r="J11" s="669"/>
      <c r="K11" s="669"/>
      <c r="L11" s="582" t="s">
        <v>161</v>
      </c>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M11" s="669"/>
      <c r="AN11" s="669"/>
      <c r="AO11" s="731" t="s">
        <v>500</v>
      </c>
      <c r="AP11" s="582" t="s">
        <v>501</v>
      </c>
      <c r="AQ11" s="731" t="s">
        <v>502</v>
      </c>
      <c r="AR11" s="582" t="s">
        <v>503</v>
      </c>
      <c r="AS11" s="582" t="s">
        <v>504</v>
      </c>
      <c r="AT11" s="582" t="s">
        <v>505</v>
      </c>
      <c r="AU11" s="582" t="s">
        <v>506</v>
      </c>
      <c r="AV11" s="731" t="s">
        <v>464</v>
      </c>
      <c r="AW11" s="731" t="s">
        <v>507</v>
      </c>
      <c r="AX11" s="582" t="s">
        <v>508</v>
      </c>
      <c r="AY11" s="582" t="s">
        <v>509</v>
      </c>
      <c r="AZ11" s="582" t="s">
        <v>510</v>
      </c>
      <c r="BA11" s="582" t="s">
        <v>511</v>
      </c>
      <c r="BB11" s="582" t="s">
        <v>512</v>
      </c>
      <c r="BC11" s="731" t="s">
        <v>513</v>
      </c>
      <c r="BD11" s="731" t="s">
        <v>514</v>
      </c>
      <c r="BE11" s="582" t="s">
        <v>515</v>
      </c>
      <c r="BF11" s="582">
        <v>21</v>
      </c>
      <c r="BG11" s="582">
        <v>22</v>
      </c>
      <c r="BH11" s="582">
        <v>23</v>
      </c>
      <c r="BI11" s="582">
        <v>24</v>
      </c>
      <c r="BJ11" s="731">
        <v>25</v>
      </c>
      <c r="BK11" s="731">
        <v>26</v>
      </c>
      <c r="BL11" s="582">
        <v>27</v>
      </c>
      <c r="BM11" s="582">
        <v>32</v>
      </c>
      <c r="BN11" s="582">
        <v>33</v>
      </c>
      <c r="BO11" s="582">
        <v>34</v>
      </c>
    </row>
    <row r="12" spans="1:70" ht="27.75" customHeight="1">
      <c r="A12" s="297"/>
      <c r="B12" s="363" t="s">
        <v>397</v>
      </c>
      <c r="C12" s="441">
        <f>C13+C35</f>
        <v>2204073.01021</v>
      </c>
      <c r="D12" s="441">
        <f>D13+D35</f>
        <v>1021799.795366</v>
      </c>
      <c r="E12" s="670"/>
      <c r="F12" s="670"/>
      <c r="G12" s="670"/>
      <c r="H12" s="670"/>
      <c r="I12" s="670"/>
      <c r="J12" s="670"/>
      <c r="K12" s="670"/>
      <c r="L12" s="441">
        <f>L13+L35</f>
        <v>1182273.2148440001</v>
      </c>
      <c r="M12" s="441">
        <f t="shared" ref="M12:AD12" si="0">M13+M35</f>
        <v>64109.846883999999</v>
      </c>
      <c r="N12" s="670"/>
      <c r="O12" s="670"/>
      <c r="P12" s="670"/>
      <c r="Q12" s="670"/>
      <c r="R12" s="670"/>
      <c r="S12" s="670"/>
      <c r="T12" s="670"/>
      <c r="U12" s="441">
        <f t="shared" si="0"/>
        <v>166196.15145599999</v>
      </c>
      <c r="V12" s="670"/>
      <c r="W12" s="670"/>
      <c r="X12" s="670"/>
      <c r="Y12" s="670"/>
      <c r="Z12" s="670"/>
      <c r="AA12" s="670"/>
      <c r="AB12" s="670"/>
      <c r="AC12" s="670"/>
      <c r="AD12" s="441">
        <f t="shared" si="0"/>
        <v>586101.21650400001</v>
      </c>
      <c r="AE12" s="670"/>
      <c r="AF12" s="670"/>
      <c r="AG12" s="670"/>
      <c r="AH12" s="670"/>
      <c r="AI12" s="670"/>
      <c r="AJ12" s="670"/>
      <c r="AK12" s="670"/>
      <c r="AL12" s="670"/>
      <c r="AM12" s="670"/>
      <c r="AN12" s="670"/>
      <c r="AO12" s="732">
        <f t="shared" ref="AO12:BL12" si="1">AO13+AO35</f>
        <v>1475366.0775949997</v>
      </c>
      <c r="AP12" s="666">
        <f t="shared" si="1"/>
        <v>864102.36666899989</v>
      </c>
      <c r="AQ12" s="732">
        <f t="shared" si="1"/>
        <v>611263.71092600003</v>
      </c>
      <c r="AR12" s="441">
        <f t="shared" si="1"/>
        <v>918267.12792600016</v>
      </c>
      <c r="AS12" s="441">
        <f t="shared" si="1"/>
        <v>491083.74354699999</v>
      </c>
      <c r="AT12" s="667">
        <f t="shared" si="1"/>
        <v>491083.74354699999</v>
      </c>
      <c r="AU12" s="441">
        <f t="shared" si="1"/>
        <v>0</v>
      </c>
      <c r="AV12" s="732">
        <f t="shared" si="1"/>
        <v>427183.384379</v>
      </c>
      <c r="AW12" s="732">
        <f t="shared" si="1"/>
        <v>427183.384379</v>
      </c>
      <c r="AX12" s="441">
        <f t="shared" si="1"/>
        <v>0</v>
      </c>
      <c r="AY12" s="441">
        <f t="shared" si="1"/>
        <v>317268.76569999999</v>
      </c>
      <c r="AZ12" s="441">
        <f t="shared" si="1"/>
        <v>259887.52280199999</v>
      </c>
      <c r="BA12" s="667">
        <f t="shared" si="1"/>
        <v>259887.52280199999</v>
      </c>
      <c r="BB12" s="441">
        <f t="shared" si="1"/>
        <v>0</v>
      </c>
      <c r="BC12" s="732">
        <f t="shared" si="1"/>
        <v>57381.24289799999</v>
      </c>
      <c r="BD12" s="732">
        <f t="shared" si="1"/>
        <v>57381.24289799999</v>
      </c>
      <c r="BE12" s="441">
        <f t="shared" si="1"/>
        <v>0</v>
      </c>
      <c r="BF12" s="441">
        <f t="shared" si="1"/>
        <v>239830.18396900001</v>
      </c>
      <c r="BG12" s="441">
        <f t="shared" si="1"/>
        <v>113131.10032</v>
      </c>
      <c r="BH12" s="667">
        <f t="shared" si="1"/>
        <v>113131.10032</v>
      </c>
      <c r="BI12" s="441">
        <f t="shared" si="1"/>
        <v>0</v>
      </c>
      <c r="BJ12" s="732">
        <f t="shared" si="1"/>
        <v>126699.08364900001</v>
      </c>
      <c r="BK12" s="732">
        <f t="shared" si="1"/>
        <v>126699.08364900001</v>
      </c>
      <c r="BL12" s="441">
        <f t="shared" si="1"/>
        <v>0</v>
      </c>
      <c r="BM12" s="690">
        <f t="shared" ref="BM12:BM43" si="2">AO12/C12*100%</f>
        <v>0.66938167236775403</v>
      </c>
      <c r="BN12" s="690">
        <f t="shared" ref="BN12:BN43" si="3">AP12/D12*100%</f>
        <v>0.84566699913996923</v>
      </c>
      <c r="BO12" s="690">
        <f t="shared" ref="BO12:BO43" si="4">AQ12/L12*100%</f>
        <v>0.51702407129865979</v>
      </c>
      <c r="BR12" s="98"/>
    </row>
    <row r="13" spans="1:70" ht="27.75" customHeight="1">
      <c r="A13" s="307" t="s">
        <v>17</v>
      </c>
      <c r="B13" s="674" t="s">
        <v>516</v>
      </c>
      <c r="C13" s="675">
        <f>SUM(C14:C34)</f>
        <v>1172196.0102100002</v>
      </c>
      <c r="D13" s="675">
        <f>SUM(D14:D34)</f>
        <v>840008.79536600003</v>
      </c>
      <c r="E13" s="675"/>
      <c r="F13" s="675"/>
      <c r="G13" s="675"/>
      <c r="H13" s="710"/>
      <c r="I13" s="675"/>
      <c r="J13" s="675"/>
      <c r="K13" s="675"/>
      <c r="L13" s="675">
        <f>SUM(L14:L34)</f>
        <v>332187.214844</v>
      </c>
      <c r="M13" s="675">
        <f t="shared" ref="M13:AD13" si="5">SUM(M14:M34)</f>
        <v>19722.846884000002</v>
      </c>
      <c r="N13" s="675"/>
      <c r="O13" s="675"/>
      <c r="P13" s="675"/>
      <c r="Q13" s="696"/>
      <c r="R13" s="696"/>
      <c r="S13" s="710"/>
      <c r="T13" s="675"/>
      <c r="U13" s="675">
        <f t="shared" si="5"/>
        <v>42894.151456</v>
      </c>
      <c r="V13" s="675"/>
      <c r="W13" s="675"/>
      <c r="X13" s="675"/>
      <c r="Y13" s="696"/>
      <c r="Z13" s="696"/>
      <c r="AA13" s="710"/>
      <c r="AB13" s="710"/>
      <c r="AC13" s="675"/>
      <c r="AD13" s="675">
        <f t="shared" si="5"/>
        <v>269570.21650400001</v>
      </c>
      <c r="AE13" s="675"/>
      <c r="AF13" s="675"/>
      <c r="AG13" s="675"/>
      <c r="AH13" s="696"/>
      <c r="AI13" s="696"/>
      <c r="AJ13" s="710"/>
      <c r="AK13" s="710"/>
      <c r="AL13" s="710"/>
      <c r="AM13" s="710"/>
      <c r="AN13" s="675"/>
      <c r="AO13" s="733">
        <f t="shared" ref="AO13:BL13" si="6">SUM(AO14:AO34)</f>
        <v>913443.49736099993</v>
      </c>
      <c r="AP13" s="675">
        <f t="shared" si="6"/>
        <v>722655.21351399994</v>
      </c>
      <c r="AQ13" s="733">
        <f t="shared" si="6"/>
        <v>190788.28384699998</v>
      </c>
      <c r="AR13" s="675">
        <f t="shared" si="6"/>
        <v>514162.42731200001</v>
      </c>
      <c r="AS13" s="675">
        <f t="shared" si="6"/>
        <v>365071.70352099999</v>
      </c>
      <c r="AT13" s="692">
        <f t="shared" si="6"/>
        <v>365071.70352099999</v>
      </c>
      <c r="AU13" s="675">
        <f t="shared" si="6"/>
        <v>0</v>
      </c>
      <c r="AV13" s="733">
        <f t="shared" si="6"/>
        <v>149090.72379099997</v>
      </c>
      <c r="AW13" s="733">
        <f t="shared" si="6"/>
        <v>149090.72379099997</v>
      </c>
      <c r="AX13" s="675">
        <f t="shared" si="6"/>
        <v>0</v>
      </c>
      <c r="AY13" s="675">
        <f t="shared" si="6"/>
        <v>260653.23936099999</v>
      </c>
      <c r="AZ13" s="675">
        <f t="shared" si="6"/>
        <v>245486.80367299999</v>
      </c>
      <c r="BA13" s="692">
        <f t="shared" si="6"/>
        <v>245486.80367299999</v>
      </c>
      <c r="BB13" s="675">
        <f t="shared" si="6"/>
        <v>0</v>
      </c>
      <c r="BC13" s="733">
        <f t="shared" si="6"/>
        <v>15166.435688</v>
      </c>
      <c r="BD13" s="733">
        <f t="shared" si="6"/>
        <v>15166.435688</v>
      </c>
      <c r="BE13" s="675">
        <f t="shared" si="6"/>
        <v>0</v>
      </c>
      <c r="BF13" s="675">
        <f t="shared" si="6"/>
        <v>138627.83068799999</v>
      </c>
      <c r="BG13" s="675">
        <f t="shared" si="6"/>
        <v>112096.70632</v>
      </c>
      <c r="BH13" s="692">
        <f t="shared" si="6"/>
        <v>112096.70632</v>
      </c>
      <c r="BI13" s="675">
        <f t="shared" si="6"/>
        <v>0</v>
      </c>
      <c r="BJ13" s="733">
        <f t="shared" si="6"/>
        <v>26531.124367999997</v>
      </c>
      <c r="BK13" s="733">
        <f t="shared" si="6"/>
        <v>26531.124367999997</v>
      </c>
      <c r="BL13" s="675">
        <f t="shared" si="6"/>
        <v>0</v>
      </c>
      <c r="BM13" s="691">
        <f t="shared" si="2"/>
        <v>0.77925832318551869</v>
      </c>
      <c r="BN13" s="691">
        <f t="shared" si="3"/>
        <v>0.86029481774548799</v>
      </c>
      <c r="BO13" s="691">
        <f t="shared" si="4"/>
        <v>0.57433963536675237</v>
      </c>
    </row>
    <row r="14" spans="1:70" ht="27.75" customHeight="1">
      <c r="A14" s="673">
        <v>1</v>
      </c>
      <c r="B14" s="671" t="s">
        <v>1080</v>
      </c>
      <c r="C14" s="671">
        <f t="shared" ref="C14:C34" si="7">SUM(D14:L14)</f>
        <v>120</v>
      </c>
      <c r="D14" s="678"/>
      <c r="E14" s="678"/>
      <c r="F14" s="678"/>
      <c r="G14" s="678"/>
      <c r="H14" s="711"/>
      <c r="I14" s="678"/>
      <c r="J14" s="678"/>
      <c r="K14" s="678"/>
      <c r="L14" s="679">
        <f>SUM(M14:AD14)</f>
        <v>120</v>
      </c>
      <c r="M14" s="678">
        <v>120</v>
      </c>
      <c r="N14" s="678"/>
      <c r="O14" s="678"/>
      <c r="P14" s="678"/>
      <c r="Q14" s="697"/>
      <c r="R14" s="697"/>
      <c r="S14" s="711"/>
      <c r="T14" s="678"/>
      <c r="U14" s="678"/>
      <c r="V14" s="678"/>
      <c r="W14" s="678"/>
      <c r="X14" s="678"/>
      <c r="Y14" s="697"/>
      <c r="Z14" s="697"/>
      <c r="AA14" s="711"/>
      <c r="AB14" s="711"/>
      <c r="AC14" s="678"/>
      <c r="AD14" s="678"/>
      <c r="AE14" s="678"/>
      <c r="AF14" s="678"/>
      <c r="AG14" s="678"/>
      <c r="AH14" s="697"/>
      <c r="AI14" s="697"/>
      <c r="AJ14" s="711"/>
      <c r="AK14" s="711"/>
      <c r="AL14" s="711"/>
      <c r="AM14" s="711"/>
      <c r="AN14" s="678"/>
      <c r="AO14" s="738">
        <f>AP14+AQ14</f>
        <v>120</v>
      </c>
      <c r="AP14" s="676">
        <f>AS14+AZ14+BG14</f>
        <v>0</v>
      </c>
      <c r="AQ14" s="740">
        <f>AV14+BC14+BJ14</f>
        <v>120</v>
      </c>
      <c r="AR14" s="679">
        <f>AS14+AV14</f>
        <v>0</v>
      </c>
      <c r="AS14" s="678">
        <f>AT14+AU14</f>
        <v>0</v>
      </c>
      <c r="AT14" s="678"/>
      <c r="AU14" s="678"/>
      <c r="AV14" s="736">
        <f>AW14+AX14</f>
        <v>0</v>
      </c>
      <c r="AW14" s="735"/>
      <c r="AX14" s="678"/>
      <c r="AY14" s="676">
        <f>AZ14+BC14</f>
        <v>120</v>
      </c>
      <c r="AZ14" s="678">
        <f>BA14+BB14</f>
        <v>0</v>
      </c>
      <c r="BA14" s="678"/>
      <c r="BB14" s="678"/>
      <c r="BC14" s="734">
        <f>SUM(BD14:BE14)</f>
        <v>120</v>
      </c>
      <c r="BD14" s="735">
        <v>120</v>
      </c>
      <c r="BE14" s="678"/>
      <c r="BF14" s="680">
        <f>BG14+BJ14</f>
        <v>0</v>
      </c>
      <c r="BG14" s="678">
        <f>BH14+BI14</f>
        <v>0</v>
      </c>
      <c r="BH14" s="678"/>
      <c r="BI14" s="678"/>
      <c r="BJ14" s="742">
        <f>SUM(BK14:BL14)</f>
        <v>0</v>
      </c>
      <c r="BK14" s="735"/>
      <c r="BL14" s="678"/>
      <c r="BM14" s="691">
        <f t="shared" si="2"/>
        <v>1</v>
      </c>
      <c r="BN14" s="691" t="e">
        <f t="shared" si="3"/>
        <v>#DIV/0!</v>
      </c>
      <c r="BO14" s="691">
        <f t="shared" si="4"/>
        <v>1</v>
      </c>
    </row>
    <row r="15" spans="1:70" ht="40.5" customHeight="1">
      <c r="A15" s="443">
        <v>2</v>
      </c>
      <c r="B15" s="671" t="s">
        <v>1156</v>
      </c>
      <c r="C15" s="671">
        <f t="shared" si="7"/>
        <v>4580</v>
      </c>
      <c r="D15" s="678"/>
      <c r="E15" s="678"/>
      <c r="F15" s="678"/>
      <c r="G15" s="678"/>
      <c r="H15" s="711"/>
      <c r="I15" s="678"/>
      <c r="J15" s="678"/>
      <c r="K15" s="678"/>
      <c r="L15" s="679">
        <f>SUM(M15:AD15)</f>
        <v>4580</v>
      </c>
      <c r="M15" s="678">
        <v>2522</v>
      </c>
      <c r="N15" s="678"/>
      <c r="O15" s="678"/>
      <c r="P15" s="678"/>
      <c r="Q15" s="697"/>
      <c r="R15" s="697"/>
      <c r="S15" s="711"/>
      <c r="T15" s="678"/>
      <c r="U15" s="678">
        <v>51</v>
      </c>
      <c r="V15" s="678"/>
      <c r="W15" s="678"/>
      <c r="X15" s="678"/>
      <c r="Y15" s="697"/>
      <c r="Z15" s="697"/>
      <c r="AA15" s="711"/>
      <c r="AB15" s="711"/>
      <c r="AC15" s="678"/>
      <c r="AD15" s="678">
        <v>2007</v>
      </c>
      <c r="AE15" s="678"/>
      <c r="AF15" s="678"/>
      <c r="AG15" s="678"/>
      <c r="AH15" s="697"/>
      <c r="AI15" s="697"/>
      <c r="AJ15" s="711"/>
      <c r="AK15" s="711"/>
      <c r="AL15" s="711"/>
      <c r="AM15" s="711"/>
      <c r="AN15" s="678"/>
      <c r="AO15" s="738">
        <f t="shared" ref="AO15:AO34" si="8">AP15+AQ15</f>
        <v>2097.913</v>
      </c>
      <c r="AP15" s="676">
        <f t="shared" ref="AP15:AP34" si="9">AS15+AZ15+BG15</f>
        <v>0</v>
      </c>
      <c r="AQ15" s="740">
        <f t="shared" ref="AQ15:AQ34" si="10">AV15+BC15+BJ15</f>
        <v>2097.913</v>
      </c>
      <c r="AR15" s="679">
        <f t="shared" ref="AR15:AR34" si="11">AS15+AV15</f>
        <v>959.827</v>
      </c>
      <c r="AS15" s="678">
        <f t="shared" ref="AS15:AS34" si="12">AT15+AU15</f>
        <v>0</v>
      </c>
      <c r="AT15" s="678"/>
      <c r="AU15" s="678"/>
      <c r="AV15" s="736">
        <f t="shared" ref="AV15:AV34" si="13">AW15+AX15</f>
        <v>959.827</v>
      </c>
      <c r="AW15" s="735">
        <v>959.827</v>
      </c>
      <c r="AX15" s="678"/>
      <c r="AY15" s="676">
        <f t="shared" ref="AY15:AY34" si="14">AZ15+BC15</f>
        <v>1109.171</v>
      </c>
      <c r="AZ15" s="678">
        <f t="shared" ref="AZ15:AZ34" si="15">BA15+BB15</f>
        <v>0</v>
      </c>
      <c r="BA15" s="678"/>
      <c r="BB15" s="678"/>
      <c r="BC15" s="734">
        <f t="shared" ref="BC15:BC34" si="16">SUM(BD15:BE15)</f>
        <v>1109.171</v>
      </c>
      <c r="BD15" s="735">
        <v>1109.171</v>
      </c>
      <c r="BE15" s="678"/>
      <c r="BF15" s="680">
        <f t="shared" ref="BF15:BF34" si="17">BG15+BJ15</f>
        <v>28.914999999999999</v>
      </c>
      <c r="BG15" s="678">
        <f t="shared" ref="BG15:BG34" si="18">BH15+BI15</f>
        <v>0</v>
      </c>
      <c r="BH15" s="678"/>
      <c r="BI15" s="678"/>
      <c r="BJ15" s="742">
        <f t="shared" ref="BJ15:BJ34" si="19">SUM(BK15:BL15)</f>
        <v>28.914999999999999</v>
      </c>
      <c r="BK15" s="735">
        <v>28.914999999999999</v>
      </c>
      <c r="BL15" s="678"/>
      <c r="BM15" s="691">
        <f t="shared" si="2"/>
        <v>0.45805960698689957</v>
      </c>
      <c r="BN15" s="691" t="e">
        <f t="shared" si="3"/>
        <v>#DIV/0!</v>
      </c>
      <c r="BO15" s="691">
        <f t="shared" si="4"/>
        <v>0.45805960698689957</v>
      </c>
    </row>
    <row r="16" spans="1:70" ht="27.75" customHeight="1">
      <c r="A16" s="673">
        <v>3</v>
      </c>
      <c r="B16" s="671" t="s">
        <v>1157</v>
      </c>
      <c r="C16" s="671">
        <f t="shared" si="7"/>
        <v>44</v>
      </c>
      <c r="D16" s="676"/>
      <c r="E16" s="676"/>
      <c r="F16" s="676"/>
      <c r="G16" s="676"/>
      <c r="H16" s="712"/>
      <c r="I16" s="676"/>
      <c r="J16" s="676"/>
      <c r="K16" s="676"/>
      <c r="L16" s="676">
        <v>44</v>
      </c>
      <c r="M16" s="676">
        <v>44</v>
      </c>
      <c r="N16" s="676"/>
      <c r="O16" s="676"/>
      <c r="P16" s="676"/>
      <c r="Q16" s="698"/>
      <c r="R16" s="698"/>
      <c r="S16" s="712"/>
      <c r="T16" s="676"/>
      <c r="U16" s="676"/>
      <c r="V16" s="676"/>
      <c r="W16" s="676"/>
      <c r="X16" s="676"/>
      <c r="Y16" s="698"/>
      <c r="Z16" s="698"/>
      <c r="AA16" s="712"/>
      <c r="AB16" s="712"/>
      <c r="AC16" s="676"/>
      <c r="AD16" s="676"/>
      <c r="AE16" s="676"/>
      <c r="AF16" s="676"/>
      <c r="AG16" s="676"/>
      <c r="AH16" s="698"/>
      <c r="AI16" s="698"/>
      <c r="AJ16" s="712"/>
      <c r="AK16" s="712"/>
      <c r="AL16" s="712"/>
      <c r="AM16" s="712"/>
      <c r="AN16" s="676"/>
      <c r="AO16" s="738">
        <f t="shared" si="8"/>
        <v>44</v>
      </c>
      <c r="AP16" s="676">
        <f t="shared" si="9"/>
        <v>0</v>
      </c>
      <c r="AQ16" s="740">
        <f t="shared" si="10"/>
        <v>44</v>
      </c>
      <c r="AR16" s="679">
        <f t="shared" si="11"/>
        <v>0</v>
      </c>
      <c r="AS16" s="678">
        <f t="shared" si="12"/>
        <v>0</v>
      </c>
      <c r="AT16" s="676"/>
      <c r="AU16" s="676"/>
      <c r="AV16" s="736">
        <f t="shared" si="13"/>
        <v>0</v>
      </c>
      <c r="AW16" s="736"/>
      <c r="AX16" s="676"/>
      <c r="AY16" s="676">
        <f t="shared" si="14"/>
        <v>44</v>
      </c>
      <c r="AZ16" s="678">
        <f t="shared" si="15"/>
        <v>0</v>
      </c>
      <c r="BA16" s="676"/>
      <c r="BB16" s="676"/>
      <c r="BC16" s="734">
        <f t="shared" si="16"/>
        <v>44</v>
      </c>
      <c r="BD16" s="736">
        <v>44</v>
      </c>
      <c r="BE16" s="676"/>
      <c r="BF16" s="680">
        <f t="shared" si="17"/>
        <v>0</v>
      </c>
      <c r="BG16" s="678">
        <f t="shared" si="18"/>
        <v>0</v>
      </c>
      <c r="BH16" s="676"/>
      <c r="BI16" s="676"/>
      <c r="BJ16" s="742">
        <f t="shared" si="19"/>
        <v>0</v>
      </c>
      <c r="BK16" s="736"/>
      <c r="BL16" s="676"/>
      <c r="BM16" s="691">
        <f t="shared" si="2"/>
        <v>1</v>
      </c>
      <c r="BN16" s="691" t="e">
        <f t="shared" si="3"/>
        <v>#DIV/0!</v>
      </c>
      <c r="BO16" s="691">
        <f t="shared" si="4"/>
        <v>1</v>
      </c>
    </row>
    <row r="17" spans="1:67" ht="30" customHeight="1">
      <c r="A17" s="673">
        <v>4</v>
      </c>
      <c r="B17" s="671" t="s">
        <v>297</v>
      </c>
      <c r="C17" s="671">
        <f t="shared" si="7"/>
        <v>262</v>
      </c>
      <c r="D17" s="677"/>
      <c r="E17" s="677"/>
      <c r="F17" s="677"/>
      <c r="G17" s="677"/>
      <c r="H17" s="726"/>
      <c r="I17" s="677"/>
      <c r="J17" s="677"/>
      <c r="K17" s="677"/>
      <c r="L17" s="679">
        <f>SUM(M17:AD17)</f>
        <v>262</v>
      </c>
      <c r="M17" s="683">
        <v>230</v>
      </c>
      <c r="N17" s="683"/>
      <c r="O17" s="683"/>
      <c r="P17" s="683"/>
      <c r="Q17" s="699"/>
      <c r="R17" s="699"/>
      <c r="S17" s="713"/>
      <c r="T17" s="683"/>
      <c r="U17" s="683"/>
      <c r="V17" s="683"/>
      <c r="W17" s="683"/>
      <c r="X17" s="683"/>
      <c r="Y17" s="699"/>
      <c r="Z17" s="699"/>
      <c r="AA17" s="713"/>
      <c r="AB17" s="713"/>
      <c r="AC17" s="683"/>
      <c r="AD17" s="683">
        <v>32</v>
      </c>
      <c r="AE17" s="683"/>
      <c r="AF17" s="683"/>
      <c r="AG17" s="683"/>
      <c r="AH17" s="699"/>
      <c r="AI17" s="699"/>
      <c r="AJ17" s="713"/>
      <c r="AK17" s="713"/>
      <c r="AL17" s="713"/>
      <c r="AM17" s="713"/>
      <c r="AN17" s="683"/>
      <c r="AO17" s="738">
        <f t="shared" si="8"/>
        <v>179.95699999999999</v>
      </c>
      <c r="AP17" s="676">
        <f t="shared" si="9"/>
        <v>0</v>
      </c>
      <c r="AQ17" s="740">
        <f t="shared" si="10"/>
        <v>179.95699999999999</v>
      </c>
      <c r="AR17" s="679">
        <f t="shared" si="11"/>
        <v>26.44</v>
      </c>
      <c r="AS17" s="678">
        <f t="shared" si="12"/>
        <v>0</v>
      </c>
      <c r="AT17" s="676"/>
      <c r="AU17" s="676"/>
      <c r="AV17" s="736">
        <f t="shared" si="13"/>
        <v>26.44</v>
      </c>
      <c r="AW17" s="749">
        <v>26.44</v>
      </c>
      <c r="AX17" s="676"/>
      <c r="AY17" s="676">
        <f t="shared" si="14"/>
        <v>153.517</v>
      </c>
      <c r="AZ17" s="678">
        <f t="shared" si="15"/>
        <v>0</v>
      </c>
      <c r="BA17" s="676"/>
      <c r="BB17" s="676"/>
      <c r="BC17" s="734">
        <f t="shared" si="16"/>
        <v>153.517</v>
      </c>
      <c r="BD17" s="734">
        <v>153.517</v>
      </c>
      <c r="BE17" s="676"/>
      <c r="BF17" s="680">
        <f t="shared" si="17"/>
        <v>0</v>
      </c>
      <c r="BG17" s="678">
        <f t="shared" si="18"/>
        <v>0</v>
      </c>
      <c r="BH17" s="676"/>
      <c r="BI17" s="676"/>
      <c r="BJ17" s="742">
        <f t="shared" si="19"/>
        <v>0</v>
      </c>
      <c r="BK17" s="736"/>
      <c r="BL17" s="676"/>
      <c r="BM17" s="691">
        <f t="shared" si="2"/>
        <v>0.68685877862595413</v>
      </c>
      <c r="BN17" s="691" t="e">
        <f t="shared" si="3"/>
        <v>#DIV/0!</v>
      </c>
      <c r="BO17" s="691">
        <f t="shared" si="4"/>
        <v>0.68685877862595413</v>
      </c>
    </row>
    <row r="18" spans="1:67" ht="31.5">
      <c r="A18" s="673">
        <v>7</v>
      </c>
      <c r="B18" s="671" t="s">
        <v>1151</v>
      </c>
      <c r="C18" s="671">
        <f t="shared" si="7"/>
        <v>909336.79536600003</v>
      </c>
      <c r="D18" s="676">
        <v>774385.79536600003</v>
      </c>
      <c r="E18" s="676"/>
      <c r="F18" s="676"/>
      <c r="G18" s="676"/>
      <c r="H18" s="712"/>
      <c r="I18" s="676"/>
      <c r="J18" s="676"/>
      <c r="K18" s="676"/>
      <c r="L18" s="679">
        <f>SUM(M18:AD18)</f>
        <v>134951</v>
      </c>
      <c r="M18" s="689">
        <v>2000</v>
      </c>
      <c r="N18" s="689"/>
      <c r="O18" s="689"/>
      <c r="P18" s="689"/>
      <c r="Q18" s="700"/>
      <c r="R18" s="700"/>
      <c r="S18" s="714"/>
      <c r="T18" s="689"/>
      <c r="U18" s="689">
        <v>6188.3</v>
      </c>
      <c r="V18" s="689"/>
      <c r="W18" s="689"/>
      <c r="X18" s="689"/>
      <c r="Y18" s="700"/>
      <c r="Z18" s="700"/>
      <c r="AA18" s="714"/>
      <c r="AB18" s="714"/>
      <c r="AC18" s="689"/>
      <c r="AD18" s="689">
        <v>126762.7</v>
      </c>
      <c r="AE18" s="689"/>
      <c r="AF18" s="689"/>
      <c r="AG18" s="689"/>
      <c r="AH18" s="700"/>
      <c r="AI18" s="700"/>
      <c r="AJ18" s="714"/>
      <c r="AK18" s="714"/>
      <c r="AL18" s="714"/>
      <c r="AM18" s="714"/>
      <c r="AN18" s="689"/>
      <c r="AO18" s="738">
        <f t="shared" si="8"/>
        <v>763734.95090699999</v>
      </c>
      <c r="AP18" s="676">
        <f t="shared" si="9"/>
        <v>648704.60690699995</v>
      </c>
      <c r="AQ18" s="740">
        <f t="shared" si="10"/>
        <v>115030.34400000001</v>
      </c>
      <c r="AR18" s="679">
        <f t="shared" si="11"/>
        <v>439130.73523400002</v>
      </c>
      <c r="AS18" s="678">
        <f t="shared" si="12"/>
        <v>331106.65123399999</v>
      </c>
      <c r="AT18" s="676">
        <v>331106.65123399999</v>
      </c>
      <c r="AU18" s="676"/>
      <c r="AV18" s="736">
        <f t="shared" si="13"/>
        <v>108024.084</v>
      </c>
      <c r="AW18" s="737">
        <v>108024.084</v>
      </c>
      <c r="AX18" s="676"/>
      <c r="AY18" s="676">
        <f t="shared" si="14"/>
        <v>206532.784353</v>
      </c>
      <c r="AZ18" s="678">
        <f t="shared" si="15"/>
        <v>205501.24935299999</v>
      </c>
      <c r="BA18" s="676">
        <v>205501.24935299999</v>
      </c>
      <c r="BB18" s="676"/>
      <c r="BC18" s="734">
        <f t="shared" si="16"/>
        <v>1031.5350000000001</v>
      </c>
      <c r="BD18" s="737">
        <v>1031.5350000000001</v>
      </c>
      <c r="BE18" s="676"/>
      <c r="BF18" s="680">
        <f t="shared" si="17"/>
        <v>118071.43132</v>
      </c>
      <c r="BG18" s="678">
        <f t="shared" si="18"/>
        <v>112096.70632</v>
      </c>
      <c r="BH18" s="676">
        <v>112096.70632</v>
      </c>
      <c r="BI18" s="676"/>
      <c r="BJ18" s="742">
        <f t="shared" si="19"/>
        <v>5974.7250000000004</v>
      </c>
      <c r="BK18" s="737">
        <v>5974.7250000000004</v>
      </c>
      <c r="BL18" s="676"/>
      <c r="BM18" s="691">
        <f t="shared" si="2"/>
        <v>0.83988127919051536</v>
      </c>
      <c r="BN18" s="691">
        <f t="shared" si="3"/>
        <v>0.83770209989505418</v>
      </c>
      <c r="BO18" s="691">
        <f t="shared" si="4"/>
        <v>0.85238600677282872</v>
      </c>
    </row>
    <row r="19" spans="1:67" ht="45" customHeight="1">
      <c r="A19" s="673">
        <v>9</v>
      </c>
      <c r="B19" s="671" t="s">
        <v>517</v>
      </c>
      <c r="C19" s="671">
        <f t="shared" si="7"/>
        <v>30.6</v>
      </c>
      <c r="D19" s="676"/>
      <c r="E19" s="676"/>
      <c r="F19" s="676"/>
      <c r="G19" s="676"/>
      <c r="H19" s="712"/>
      <c r="I19" s="676"/>
      <c r="J19" s="676"/>
      <c r="K19" s="676"/>
      <c r="L19" s="676">
        <v>30.6</v>
      </c>
      <c r="M19" s="676">
        <v>30.6</v>
      </c>
      <c r="N19" s="676"/>
      <c r="O19" s="676"/>
      <c r="P19" s="676"/>
      <c r="Q19" s="698"/>
      <c r="R19" s="698"/>
      <c r="S19" s="712"/>
      <c r="T19" s="676"/>
      <c r="U19" s="676"/>
      <c r="V19" s="676"/>
      <c r="W19" s="676"/>
      <c r="X19" s="676"/>
      <c r="Y19" s="698"/>
      <c r="Z19" s="698"/>
      <c r="AA19" s="712"/>
      <c r="AB19" s="712"/>
      <c r="AC19" s="676"/>
      <c r="AD19" s="676"/>
      <c r="AE19" s="676"/>
      <c r="AF19" s="676"/>
      <c r="AG19" s="676"/>
      <c r="AH19" s="698"/>
      <c r="AI19" s="698"/>
      <c r="AJ19" s="712"/>
      <c r="AK19" s="712"/>
      <c r="AL19" s="712"/>
      <c r="AM19" s="712"/>
      <c r="AN19" s="676"/>
      <c r="AO19" s="738">
        <f t="shared" si="8"/>
        <v>30.6</v>
      </c>
      <c r="AP19" s="676">
        <f t="shared" si="9"/>
        <v>0</v>
      </c>
      <c r="AQ19" s="740">
        <f t="shared" si="10"/>
        <v>30.6</v>
      </c>
      <c r="AR19" s="679">
        <f t="shared" si="11"/>
        <v>0</v>
      </c>
      <c r="AS19" s="678">
        <f t="shared" si="12"/>
        <v>0</v>
      </c>
      <c r="AT19" s="676"/>
      <c r="AU19" s="676"/>
      <c r="AV19" s="736">
        <f t="shared" si="13"/>
        <v>0</v>
      </c>
      <c r="AW19" s="736"/>
      <c r="AX19" s="676"/>
      <c r="AY19" s="676">
        <f t="shared" si="14"/>
        <v>30.6</v>
      </c>
      <c r="AZ19" s="678">
        <f t="shared" si="15"/>
        <v>0</v>
      </c>
      <c r="BA19" s="676"/>
      <c r="BB19" s="676"/>
      <c r="BC19" s="734">
        <f t="shared" si="16"/>
        <v>30.6</v>
      </c>
      <c r="BD19" s="736">
        <v>30.6</v>
      </c>
      <c r="BE19" s="676"/>
      <c r="BF19" s="680">
        <f t="shared" si="17"/>
        <v>0</v>
      </c>
      <c r="BG19" s="678">
        <f t="shared" si="18"/>
        <v>0</v>
      </c>
      <c r="BH19" s="676"/>
      <c r="BI19" s="676"/>
      <c r="BJ19" s="742">
        <f t="shared" si="19"/>
        <v>0</v>
      </c>
      <c r="BK19" s="736"/>
      <c r="BL19" s="676"/>
      <c r="BM19" s="691">
        <f t="shared" si="2"/>
        <v>1</v>
      </c>
      <c r="BN19" s="691" t="e">
        <f t="shared" si="3"/>
        <v>#DIV/0!</v>
      </c>
      <c r="BO19" s="691">
        <f t="shared" si="4"/>
        <v>1</v>
      </c>
    </row>
    <row r="20" spans="1:67" ht="43.5" customHeight="1">
      <c r="A20" s="673">
        <v>10</v>
      </c>
      <c r="B20" s="671" t="s">
        <v>304</v>
      </c>
      <c r="C20" s="671">
        <f t="shared" si="7"/>
        <v>1.2556799999999999</v>
      </c>
      <c r="D20" s="678"/>
      <c r="E20" s="678"/>
      <c r="F20" s="678"/>
      <c r="G20" s="678"/>
      <c r="H20" s="711"/>
      <c r="I20" s="678"/>
      <c r="J20" s="678"/>
      <c r="K20" s="678"/>
      <c r="L20" s="679">
        <f>SUM(M20:AD20)</f>
        <v>1.2556799999999999</v>
      </c>
      <c r="M20" s="678">
        <v>1.2556799999999999</v>
      </c>
      <c r="N20" s="678"/>
      <c r="O20" s="678"/>
      <c r="P20" s="678"/>
      <c r="Q20" s="697"/>
      <c r="R20" s="697"/>
      <c r="S20" s="711"/>
      <c r="T20" s="678"/>
      <c r="U20" s="678"/>
      <c r="V20" s="678"/>
      <c r="W20" s="678"/>
      <c r="X20" s="678"/>
      <c r="Y20" s="697"/>
      <c r="Z20" s="697"/>
      <c r="AA20" s="711"/>
      <c r="AB20" s="711"/>
      <c r="AC20" s="678"/>
      <c r="AD20" s="678"/>
      <c r="AE20" s="678"/>
      <c r="AF20" s="678"/>
      <c r="AG20" s="678"/>
      <c r="AH20" s="697"/>
      <c r="AI20" s="697"/>
      <c r="AJ20" s="711"/>
      <c r="AK20" s="711"/>
      <c r="AL20" s="711"/>
      <c r="AM20" s="711"/>
      <c r="AN20" s="678"/>
      <c r="AO20" s="738">
        <f t="shared" si="8"/>
        <v>1.2556799999999999</v>
      </c>
      <c r="AP20" s="676">
        <f t="shared" si="9"/>
        <v>0</v>
      </c>
      <c r="AQ20" s="740">
        <f t="shared" si="10"/>
        <v>1.2556799999999999</v>
      </c>
      <c r="AR20" s="679">
        <f t="shared" si="11"/>
        <v>0</v>
      </c>
      <c r="AS20" s="678">
        <f t="shared" si="12"/>
        <v>0</v>
      </c>
      <c r="AT20" s="678"/>
      <c r="AU20" s="678"/>
      <c r="AV20" s="736">
        <f t="shared" si="13"/>
        <v>0</v>
      </c>
      <c r="AW20" s="735"/>
      <c r="AX20" s="678"/>
      <c r="AY20" s="676">
        <f t="shared" si="14"/>
        <v>1.2556799999999999</v>
      </c>
      <c r="AZ20" s="678">
        <f t="shared" si="15"/>
        <v>0</v>
      </c>
      <c r="BA20" s="678"/>
      <c r="BB20" s="678"/>
      <c r="BC20" s="734">
        <f t="shared" si="16"/>
        <v>1.2556799999999999</v>
      </c>
      <c r="BD20" s="735">
        <v>1.2556799999999999</v>
      </c>
      <c r="BE20" s="678"/>
      <c r="BF20" s="680">
        <f t="shared" si="17"/>
        <v>0</v>
      </c>
      <c r="BG20" s="678">
        <f t="shared" si="18"/>
        <v>0</v>
      </c>
      <c r="BH20" s="678"/>
      <c r="BI20" s="678"/>
      <c r="BJ20" s="742">
        <f t="shared" si="19"/>
        <v>0</v>
      </c>
      <c r="BK20" s="735"/>
      <c r="BL20" s="678"/>
      <c r="BM20" s="691">
        <f t="shared" si="2"/>
        <v>1</v>
      </c>
      <c r="BN20" s="691" t="e">
        <f t="shared" si="3"/>
        <v>#DIV/0!</v>
      </c>
      <c r="BO20" s="691">
        <f t="shared" si="4"/>
        <v>1</v>
      </c>
    </row>
    <row r="21" spans="1:67" ht="27.75" customHeight="1">
      <c r="A21" s="673">
        <v>12</v>
      </c>
      <c r="B21" s="671" t="s">
        <v>1152</v>
      </c>
      <c r="C21" s="671">
        <f t="shared" si="7"/>
        <v>80855.715364000003</v>
      </c>
      <c r="D21" s="676">
        <v>6611</v>
      </c>
      <c r="E21" s="676"/>
      <c r="F21" s="676"/>
      <c r="G21" s="676"/>
      <c r="H21" s="712"/>
      <c r="I21" s="676"/>
      <c r="J21" s="676"/>
      <c r="K21" s="676"/>
      <c r="L21" s="679">
        <f>SUM(M21:AD21)</f>
        <v>74244.715364000003</v>
      </c>
      <c r="M21" s="681"/>
      <c r="N21" s="681"/>
      <c r="O21" s="681"/>
      <c r="P21" s="681"/>
      <c r="Q21" s="701"/>
      <c r="R21" s="701"/>
      <c r="S21" s="715"/>
      <c r="T21" s="681"/>
      <c r="U21" s="681">
        <v>17.436859999999999</v>
      </c>
      <c r="V21" s="681"/>
      <c r="W21" s="681"/>
      <c r="X21" s="681"/>
      <c r="Y21" s="701"/>
      <c r="Z21" s="701"/>
      <c r="AA21" s="715"/>
      <c r="AB21" s="715"/>
      <c r="AC21" s="681"/>
      <c r="AD21" s="681">
        <v>74227.278504000002</v>
      </c>
      <c r="AE21" s="681"/>
      <c r="AF21" s="681"/>
      <c r="AG21" s="681"/>
      <c r="AH21" s="701"/>
      <c r="AI21" s="701"/>
      <c r="AJ21" s="715"/>
      <c r="AK21" s="715"/>
      <c r="AL21" s="715"/>
      <c r="AM21" s="715"/>
      <c r="AN21" s="681"/>
      <c r="AO21" s="738">
        <f t="shared" si="8"/>
        <v>13798.436705</v>
      </c>
      <c r="AP21" s="676">
        <f t="shared" si="9"/>
        <v>6520.1623730000001</v>
      </c>
      <c r="AQ21" s="740">
        <f t="shared" si="10"/>
        <v>7278.274332</v>
      </c>
      <c r="AR21" s="679">
        <f t="shared" si="11"/>
        <v>13798.436705</v>
      </c>
      <c r="AS21" s="678">
        <f t="shared" si="12"/>
        <v>6520.1623730000001</v>
      </c>
      <c r="AT21" s="676">
        <v>6520.1623730000001</v>
      </c>
      <c r="AU21" s="676"/>
      <c r="AV21" s="736">
        <f t="shared" si="13"/>
        <v>7278.274332</v>
      </c>
      <c r="AW21" s="752">
        <v>7278.274332</v>
      </c>
      <c r="AX21" s="676"/>
      <c r="AY21" s="676">
        <f t="shared" si="14"/>
        <v>0</v>
      </c>
      <c r="AZ21" s="678">
        <f t="shared" si="15"/>
        <v>0</v>
      </c>
      <c r="BA21" s="676"/>
      <c r="BB21" s="676"/>
      <c r="BC21" s="734">
        <f t="shared" si="16"/>
        <v>0</v>
      </c>
      <c r="BD21" s="736"/>
      <c r="BE21" s="676"/>
      <c r="BF21" s="680">
        <f t="shared" si="17"/>
        <v>0</v>
      </c>
      <c r="BG21" s="678">
        <f t="shared" si="18"/>
        <v>0</v>
      </c>
      <c r="BH21" s="676"/>
      <c r="BI21" s="676"/>
      <c r="BJ21" s="742">
        <f t="shared" si="19"/>
        <v>0</v>
      </c>
      <c r="BK21" s="736"/>
      <c r="BL21" s="676"/>
      <c r="BM21" s="691">
        <f t="shared" si="2"/>
        <v>0.17065505688597965</v>
      </c>
      <c r="BN21" s="691">
        <f t="shared" si="3"/>
        <v>0.9862596238088035</v>
      </c>
      <c r="BO21" s="691">
        <f t="shared" si="4"/>
        <v>9.8030873932464568E-2</v>
      </c>
    </row>
    <row r="22" spans="1:67" ht="40.5" customHeight="1">
      <c r="A22" s="673">
        <v>13</v>
      </c>
      <c r="B22" s="682" t="s">
        <v>309</v>
      </c>
      <c r="C22" s="671">
        <f t="shared" si="7"/>
        <v>29027.95</v>
      </c>
      <c r="D22" s="676">
        <v>14062</v>
      </c>
      <c r="E22" s="676"/>
      <c r="F22" s="676"/>
      <c r="G22" s="676"/>
      <c r="H22" s="712"/>
      <c r="I22" s="676"/>
      <c r="J22" s="676"/>
      <c r="K22" s="676"/>
      <c r="L22" s="679">
        <f>SUM(M22:AD22)</f>
        <v>14965.95</v>
      </c>
      <c r="M22" s="683">
        <v>3607.95</v>
      </c>
      <c r="N22" s="683"/>
      <c r="O22" s="683"/>
      <c r="P22" s="683"/>
      <c r="Q22" s="699"/>
      <c r="R22" s="699"/>
      <c r="S22" s="713"/>
      <c r="T22" s="683"/>
      <c r="U22" s="683">
        <v>2116</v>
      </c>
      <c r="V22" s="683"/>
      <c r="W22" s="683"/>
      <c r="X22" s="683"/>
      <c r="Y22" s="699"/>
      <c r="Z22" s="699"/>
      <c r="AA22" s="713"/>
      <c r="AB22" s="713"/>
      <c r="AC22" s="683"/>
      <c r="AD22" s="683">
        <v>9242</v>
      </c>
      <c r="AE22" s="683"/>
      <c r="AF22" s="683"/>
      <c r="AG22" s="683"/>
      <c r="AH22" s="699"/>
      <c r="AI22" s="699"/>
      <c r="AJ22" s="713"/>
      <c r="AK22" s="713"/>
      <c r="AL22" s="713"/>
      <c r="AM22" s="713"/>
      <c r="AN22" s="683"/>
      <c r="AO22" s="738">
        <f t="shared" si="8"/>
        <v>28623.551959</v>
      </c>
      <c r="AP22" s="676">
        <f t="shared" si="9"/>
        <v>14394.778939</v>
      </c>
      <c r="AQ22" s="740">
        <f t="shared" si="10"/>
        <v>14228.773020000001</v>
      </c>
      <c r="AR22" s="679">
        <f t="shared" si="11"/>
        <v>23162.390359000001</v>
      </c>
      <c r="AS22" s="678">
        <f t="shared" si="12"/>
        <v>14394.778939</v>
      </c>
      <c r="AT22" s="676">
        <v>14394.778939</v>
      </c>
      <c r="AU22" s="676"/>
      <c r="AV22" s="736">
        <f t="shared" si="13"/>
        <v>8767.6114200000011</v>
      </c>
      <c r="AW22" s="749">
        <v>8767.6114200000011</v>
      </c>
      <c r="AX22" s="676"/>
      <c r="AY22" s="676">
        <f t="shared" si="14"/>
        <v>3470.5176000000001</v>
      </c>
      <c r="AZ22" s="678">
        <f t="shared" si="15"/>
        <v>0</v>
      </c>
      <c r="BA22" s="676"/>
      <c r="BB22" s="676"/>
      <c r="BC22" s="734">
        <f t="shared" si="16"/>
        <v>3470.5176000000001</v>
      </c>
      <c r="BD22" s="738">
        <v>3470.5176000000001</v>
      </c>
      <c r="BE22" s="676"/>
      <c r="BF22" s="680">
        <f t="shared" si="17"/>
        <v>1990.644</v>
      </c>
      <c r="BG22" s="678">
        <f t="shared" si="18"/>
        <v>0</v>
      </c>
      <c r="BH22" s="676"/>
      <c r="BI22" s="676"/>
      <c r="BJ22" s="742">
        <f t="shared" si="19"/>
        <v>1990.644</v>
      </c>
      <c r="BK22" s="749">
        <v>1990.644</v>
      </c>
      <c r="BL22" s="676"/>
      <c r="BM22" s="691">
        <f t="shared" si="2"/>
        <v>0.98606866688829209</v>
      </c>
      <c r="BN22" s="691">
        <f t="shared" si="3"/>
        <v>1.02366512153321</v>
      </c>
      <c r="BO22" s="691">
        <f t="shared" si="4"/>
        <v>0.9507430547342467</v>
      </c>
    </row>
    <row r="23" spans="1:67" ht="27.75" customHeight="1">
      <c r="A23" s="443">
        <v>14</v>
      </c>
      <c r="B23" s="671" t="s">
        <v>286</v>
      </c>
      <c r="C23" s="671">
        <f t="shared" si="7"/>
        <v>11327</v>
      </c>
      <c r="D23" s="684">
        <v>0</v>
      </c>
      <c r="E23" s="684"/>
      <c r="F23" s="684"/>
      <c r="G23" s="684"/>
      <c r="H23" s="727"/>
      <c r="I23" s="684"/>
      <c r="J23" s="684"/>
      <c r="K23" s="684"/>
      <c r="L23" s="679">
        <f>SUM(M23:AD23)</f>
        <v>11327</v>
      </c>
      <c r="M23" s="685"/>
      <c r="N23" s="685"/>
      <c r="O23" s="685"/>
      <c r="P23" s="685"/>
      <c r="Q23" s="706"/>
      <c r="R23" s="706"/>
      <c r="S23" s="720"/>
      <c r="T23" s="685"/>
      <c r="U23" s="686"/>
      <c r="V23" s="686"/>
      <c r="W23" s="686"/>
      <c r="X23" s="686"/>
      <c r="Y23" s="702"/>
      <c r="Z23" s="702"/>
      <c r="AA23" s="716"/>
      <c r="AB23" s="716"/>
      <c r="AC23" s="686"/>
      <c r="AD23" s="686">
        <v>11327</v>
      </c>
      <c r="AE23" s="686"/>
      <c r="AF23" s="686"/>
      <c r="AG23" s="686"/>
      <c r="AH23" s="702"/>
      <c r="AI23" s="702"/>
      <c r="AJ23" s="716"/>
      <c r="AK23" s="716"/>
      <c r="AL23" s="716"/>
      <c r="AM23" s="716"/>
      <c r="AN23" s="686"/>
      <c r="AO23" s="738">
        <f t="shared" si="8"/>
        <v>14995.405238000001</v>
      </c>
      <c r="AP23" s="676">
        <f t="shared" si="9"/>
        <v>362.52</v>
      </c>
      <c r="AQ23" s="740">
        <f t="shared" si="10"/>
        <v>14632.885238000001</v>
      </c>
      <c r="AR23" s="679">
        <f t="shared" si="11"/>
        <v>11848.245200000001</v>
      </c>
      <c r="AS23" s="678">
        <f t="shared" si="12"/>
        <v>362.52</v>
      </c>
      <c r="AT23" s="676">
        <v>362.52</v>
      </c>
      <c r="AU23" s="676"/>
      <c r="AV23" s="736">
        <f t="shared" si="13"/>
        <v>11485.725200000001</v>
      </c>
      <c r="AW23" s="742">
        <v>11485.725200000001</v>
      </c>
      <c r="AX23" s="676"/>
      <c r="AY23" s="676">
        <f t="shared" si="14"/>
        <v>0</v>
      </c>
      <c r="AZ23" s="678">
        <f t="shared" si="15"/>
        <v>0</v>
      </c>
      <c r="BA23" s="676"/>
      <c r="BB23" s="676"/>
      <c r="BC23" s="734">
        <f t="shared" si="16"/>
        <v>0</v>
      </c>
      <c r="BD23" s="736"/>
      <c r="BE23" s="684"/>
      <c r="BF23" s="680">
        <f t="shared" si="17"/>
        <v>3147.160038</v>
      </c>
      <c r="BG23" s="678">
        <f t="shared" si="18"/>
        <v>0</v>
      </c>
      <c r="BH23" s="684"/>
      <c r="BI23" s="676"/>
      <c r="BJ23" s="742">
        <f t="shared" si="19"/>
        <v>3147.160038</v>
      </c>
      <c r="BK23" s="750">
        <v>3147.160038</v>
      </c>
      <c r="BL23" s="676"/>
      <c r="BM23" s="691">
        <f t="shared" si="2"/>
        <v>1.3238637978281982</v>
      </c>
      <c r="BN23" s="691" t="e">
        <f t="shared" si="3"/>
        <v>#DIV/0!</v>
      </c>
      <c r="BO23" s="691">
        <f t="shared" si="4"/>
        <v>1.291858853888938</v>
      </c>
    </row>
    <row r="24" spans="1:67" ht="27.75" customHeight="1">
      <c r="A24" s="673">
        <v>15</v>
      </c>
      <c r="B24" s="671" t="s">
        <v>321</v>
      </c>
      <c r="C24" s="671">
        <f t="shared" si="7"/>
        <v>320</v>
      </c>
      <c r="D24" s="676"/>
      <c r="E24" s="676"/>
      <c r="F24" s="676"/>
      <c r="G24" s="676"/>
      <c r="H24" s="712"/>
      <c r="I24" s="676"/>
      <c r="J24" s="676"/>
      <c r="K24" s="676"/>
      <c r="L24" s="676">
        <v>320</v>
      </c>
      <c r="M24" s="676">
        <v>320</v>
      </c>
      <c r="N24" s="676"/>
      <c r="O24" s="676"/>
      <c r="P24" s="676"/>
      <c r="Q24" s="698"/>
      <c r="R24" s="698"/>
      <c r="S24" s="712"/>
      <c r="T24" s="676"/>
      <c r="U24" s="676"/>
      <c r="V24" s="676"/>
      <c r="W24" s="676"/>
      <c r="X24" s="676"/>
      <c r="Y24" s="698"/>
      <c r="Z24" s="698"/>
      <c r="AA24" s="712"/>
      <c r="AB24" s="712"/>
      <c r="AC24" s="676"/>
      <c r="AD24" s="676"/>
      <c r="AE24" s="676"/>
      <c r="AF24" s="676"/>
      <c r="AG24" s="676"/>
      <c r="AH24" s="698"/>
      <c r="AI24" s="698"/>
      <c r="AJ24" s="712"/>
      <c r="AK24" s="712"/>
      <c r="AL24" s="712"/>
      <c r="AM24" s="712"/>
      <c r="AN24" s="676"/>
      <c r="AO24" s="738">
        <f t="shared" si="8"/>
        <v>0</v>
      </c>
      <c r="AP24" s="676">
        <f t="shared" si="9"/>
        <v>0</v>
      </c>
      <c r="AQ24" s="740">
        <f t="shared" si="10"/>
        <v>0</v>
      </c>
      <c r="AR24" s="679">
        <f t="shared" si="11"/>
        <v>0</v>
      </c>
      <c r="AS24" s="678">
        <f t="shared" si="12"/>
        <v>0</v>
      </c>
      <c r="AT24" s="676"/>
      <c r="AU24" s="676"/>
      <c r="AV24" s="736">
        <f t="shared" si="13"/>
        <v>0</v>
      </c>
      <c r="AW24" s="736"/>
      <c r="AX24" s="676"/>
      <c r="AY24" s="676">
        <f t="shared" si="14"/>
        <v>0</v>
      </c>
      <c r="AZ24" s="678">
        <f t="shared" si="15"/>
        <v>0</v>
      </c>
      <c r="BA24" s="676"/>
      <c r="BB24" s="676"/>
      <c r="BC24" s="734">
        <f t="shared" si="16"/>
        <v>0</v>
      </c>
      <c r="BD24" s="736"/>
      <c r="BE24" s="676"/>
      <c r="BF24" s="680">
        <f t="shared" si="17"/>
        <v>0</v>
      </c>
      <c r="BG24" s="678">
        <f t="shared" si="18"/>
        <v>0</v>
      </c>
      <c r="BH24" s="676"/>
      <c r="BI24" s="676"/>
      <c r="BJ24" s="742">
        <f t="shared" si="19"/>
        <v>0</v>
      </c>
      <c r="BK24" s="736"/>
      <c r="BL24" s="676"/>
      <c r="BM24" s="691">
        <f t="shared" si="2"/>
        <v>0</v>
      </c>
      <c r="BN24" s="691" t="e">
        <f t="shared" si="3"/>
        <v>#DIV/0!</v>
      </c>
      <c r="BO24" s="691">
        <f t="shared" si="4"/>
        <v>0</v>
      </c>
    </row>
    <row r="25" spans="1:67" ht="27.75" customHeight="1">
      <c r="A25" s="673">
        <v>16</v>
      </c>
      <c r="B25" s="671" t="s">
        <v>295</v>
      </c>
      <c r="C25" s="671">
        <f t="shared" si="7"/>
        <v>5173</v>
      </c>
      <c r="D25" s="676"/>
      <c r="E25" s="676"/>
      <c r="F25" s="676"/>
      <c r="G25" s="676"/>
      <c r="H25" s="712"/>
      <c r="I25" s="676"/>
      <c r="J25" s="676"/>
      <c r="K25" s="676"/>
      <c r="L25" s="679">
        <f t="shared" ref="L25:L30" si="20">SUM(M25:AD25)</f>
        <v>5173</v>
      </c>
      <c r="M25" s="679"/>
      <c r="N25" s="679"/>
      <c r="O25" s="679"/>
      <c r="P25" s="679"/>
      <c r="Q25" s="703"/>
      <c r="R25" s="703"/>
      <c r="S25" s="717"/>
      <c r="T25" s="679"/>
      <c r="U25" s="679">
        <v>5141</v>
      </c>
      <c r="V25" s="679"/>
      <c r="W25" s="679"/>
      <c r="X25" s="679"/>
      <c r="Y25" s="703"/>
      <c r="Z25" s="703"/>
      <c r="AA25" s="717"/>
      <c r="AB25" s="717"/>
      <c r="AC25" s="679"/>
      <c r="AD25" s="679">
        <v>32</v>
      </c>
      <c r="AE25" s="679"/>
      <c r="AF25" s="679"/>
      <c r="AG25" s="679"/>
      <c r="AH25" s="703"/>
      <c r="AI25" s="703"/>
      <c r="AJ25" s="717"/>
      <c r="AK25" s="717"/>
      <c r="AL25" s="717"/>
      <c r="AM25" s="717"/>
      <c r="AN25" s="679"/>
      <c r="AO25" s="738">
        <f t="shared" si="8"/>
        <v>335.52000000000004</v>
      </c>
      <c r="AP25" s="676">
        <f t="shared" si="9"/>
        <v>0</v>
      </c>
      <c r="AQ25" s="740">
        <f t="shared" si="10"/>
        <v>335.52000000000004</v>
      </c>
      <c r="AR25" s="679">
        <f t="shared" si="11"/>
        <v>6.36</v>
      </c>
      <c r="AS25" s="678">
        <f t="shared" si="12"/>
        <v>0</v>
      </c>
      <c r="AT25" s="676"/>
      <c r="AU25" s="676"/>
      <c r="AV25" s="736">
        <f t="shared" si="13"/>
        <v>6.36</v>
      </c>
      <c r="AW25" s="749">
        <v>6.36</v>
      </c>
      <c r="AX25" s="676"/>
      <c r="AY25" s="676">
        <f t="shared" si="14"/>
        <v>329.16</v>
      </c>
      <c r="AZ25" s="678">
        <f t="shared" si="15"/>
        <v>0</v>
      </c>
      <c r="BA25" s="676"/>
      <c r="BB25" s="676"/>
      <c r="BC25" s="734">
        <f t="shared" si="16"/>
        <v>329.16</v>
      </c>
      <c r="BD25" s="738">
        <v>329.16</v>
      </c>
      <c r="BE25" s="676"/>
      <c r="BF25" s="680">
        <f t="shared" si="17"/>
        <v>0</v>
      </c>
      <c r="BG25" s="678">
        <f t="shared" si="18"/>
        <v>0</v>
      </c>
      <c r="BH25" s="676"/>
      <c r="BI25" s="676"/>
      <c r="BJ25" s="742">
        <f t="shared" si="19"/>
        <v>0</v>
      </c>
      <c r="BK25" s="736"/>
      <c r="BL25" s="676"/>
      <c r="BM25" s="691">
        <f t="shared" si="2"/>
        <v>6.4859849217088733E-2</v>
      </c>
      <c r="BN25" s="691" t="e">
        <f t="shared" si="3"/>
        <v>#DIV/0!</v>
      </c>
      <c r="BO25" s="691">
        <f t="shared" si="4"/>
        <v>6.4859849217088733E-2</v>
      </c>
    </row>
    <row r="26" spans="1:67" ht="45" customHeight="1">
      <c r="A26" s="673">
        <v>18</v>
      </c>
      <c r="B26" s="671" t="s">
        <v>782</v>
      </c>
      <c r="C26" s="671">
        <f t="shared" si="7"/>
        <v>16920.044320000001</v>
      </c>
      <c r="D26" s="678"/>
      <c r="E26" s="678"/>
      <c r="F26" s="678"/>
      <c r="G26" s="678"/>
      <c r="H26" s="711"/>
      <c r="I26" s="678"/>
      <c r="J26" s="678"/>
      <c r="K26" s="678"/>
      <c r="L26" s="679">
        <f t="shared" si="20"/>
        <v>16920.044320000001</v>
      </c>
      <c r="M26" s="687">
        <v>4393.1443200000003</v>
      </c>
      <c r="N26" s="687"/>
      <c r="O26" s="687"/>
      <c r="P26" s="687"/>
      <c r="Q26" s="704"/>
      <c r="R26" s="704"/>
      <c r="S26" s="718"/>
      <c r="T26" s="687"/>
      <c r="U26" s="687">
        <v>5956.9</v>
      </c>
      <c r="V26" s="687"/>
      <c r="W26" s="687"/>
      <c r="X26" s="687"/>
      <c r="Y26" s="704"/>
      <c r="Z26" s="704"/>
      <c r="AA26" s="718"/>
      <c r="AB26" s="718"/>
      <c r="AC26" s="687"/>
      <c r="AD26" s="687">
        <v>6570</v>
      </c>
      <c r="AE26" s="687"/>
      <c r="AF26" s="687"/>
      <c r="AG26" s="687"/>
      <c r="AH26" s="704"/>
      <c r="AI26" s="704"/>
      <c r="AJ26" s="718"/>
      <c r="AK26" s="718"/>
      <c r="AL26" s="718"/>
      <c r="AM26" s="718"/>
      <c r="AN26" s="687"/>
      <c r="AO26" s="738">
        <f t="shared" si="8"/>
        <v>4601.2992959999992</v>
      </c>
      <c r="AP26" s="676">
        <f t="shared" si="9"/>
        <v>0</v>
      </c>
      <c r="AQ26" s="740">
        <f t="shared" si="10"/>
        <v>4601.2992959999992</v>
      </c>
      <c r="AR26" s="679">
        <f t="shared" si="11"/>
        <v>1787.0719999999999</v>
      </c>
      <c r="AS26" s="678">
        <f t="shared" si="12"/>
        <v>0</v>
      </c>
      <c r="AT26" s="687"/>
      <c r="AU26" s="687"/>
      <c r="AV26" s="736">
        <f t="shared" si="13"/>
        <v>1787.0719999999999</v>
      </c>
      <c r="AW26" s="739">
        <v>1787.0719999999999</v>
      </c>
      <c r="AX26" s="687"/>
      <c r="AY26" s="676">
        <f t="shared" si="14"/>
        <v>2292.4190359999998</v>
      </c>
      <c r="AZ26" s="678">
        <f t="shared" si="15"/>
        <v>0</v>
      </c>
      <c r="BA26" s="687"/>
      <c r="BB26" s="687"/>
      <c r="BC26" s="734">
        <f t="shared" si="16"/>
        <v>2292.4190359999998</v>
      </c>
      <c r="BD26" s="739">
        <v>2292.4190359999998</v>
      </c>
      <c r="BE26" s="687"/>
      <c r="BF26" s="680">
        <f t="shared" si="17"/>
        <v>521.80826000000002</v>
      </c>
      <c r="BG26" s="678">
        <f t="shared" si="18"/>
        <v>0</v>
      </c>
      <c r="BH26" s="687"/>
      <c r="BI26" s="687"/>
      <c r="BJ26" s="742">
        <f t="shared" si="19"/>
        <v>521.80826000000002</v>
      </c>
      <c r="BK26" s="739">
        <v>521.80826000000002</v>
      </c>
      <c r="BL26" s="687"/>
      <c r="BM26" s="691">
        <f t="shared" si="2"/>
        <v>0.27194369051156236</v>
      </c>
      <c r="BN26" s="691" t="e">
        <f t="shared" si="3"/>
        <v>#DIV/0!</v>
      </c>
      <c r="BO26" s="691">
        <f t="shared" si="4"/>
        <v>0.27194369051156236</v>
      </c>
    </row>
    <row r="27" spans="1:67" ht="27.75" customHeight="1">
      <c r="A27" s="673">
        <v>19</v>
      </c>
      <c r="B27" s="671" t="s">
        <v>1158</v>
      </c>
      <c r="C27" s="671">
        <f t="shared" si="7"/>
        <v>40070.094396</v>
      </c>
      <c r="D27" s="676">
        <v>35975</v>
      </c>
      <c r="E27" s="676"/>
      <c r="F27" s="676"/>
      <c r="G27" s="676"/>
      <c r="H27" s="712"/>
      <c r="I27" s="676"/>
      <c r="J27" s="676"/>
      <c r="K27" s="676"/>
      <c r="L27" s="679">
        <f t="shared" si="20"/>
        <v>4095.094396</v>
      </c>
      <c r="M27" s="671"/>
      <c r="N27" s="671"/>
      <c r="O27" s="671"/>
      <c r="P27" s="671"/>
      <c r="Q27" s="705"/>
      <c r="R27" s="705"/>
      <c r="S27" s="719"/>
      <c r="T27" s="671"/>
      <c r="U27" s="671">
        <v>4095.094396</v>
      </c>
      <c r="V27" s="671"/>
      <c r="W27" s="671"/>
      <c r="X27" s="671"/>
      <c r="Y27" s="705"/>
      <c r="Z27" s="705"/>
      <c r="AA27" s="719"/>
      <c r="AB27" s="719"/>
      <c r="AC27" s="671"/>
      <c r="AD27" s="671"/>
      <c r="AE27" s="671"/>
      <c r="AF27" s="671"/>
      <c r="AG27" s="671"/>
      <c r="AH27" s="705"/>
      <c r="AI27" s="705"/>
      <c r="AJ27" s="719"/>
      <c r="AK27" s="719"/>
      <c r="AL27" s="719"/>
      <c r="AM27" s="719"/>
      <c r="AN27" s="671"/>
      <c r="AO27" s="738">
        <f t="shared" si="8"/>
        <v>43796.752361999999</v>
      </c>
      <c r="AP27" s="676">
        <f t="shared" si="9"/>
        <v>39985.554320000003</v>
      </c>
      <c r="AQ27" s="740">
        <f t="shared" si="10"/>
        <v>3811.198042</v>
      </c>
      <c r="AR27" s="679">
        <f t="shared" si="11"/>
        <v>0</v>
      </c>
      <c r="AS27" s="678">
        <f t="shared" si="12"/>
        <v>0</v>
      </c>
      <c r="AT27" s="676"/>
      <c r="AU27" s="676"/>
      <c r="AV27" s="736">
        <f t="shared" si="13"/>
        <v>0</v>
      </c>
      <c r="AW27" s="736"/>
      <c r="AX27" s="676"/>
      <c r="AY27" s="676">
        <f t="shared" si="14"/>
        <v>39985.554320000003</v>
      </c>
      <c r="AZ27" s="678">
        <f t="shared" si="15"/>
        <v>39985.554320000003</v>
      </c>
      <c r="BA27" s="676">
        <v>39985.554320000003</v>
      </c>
      <c r="BB27" s="676"/>
      <c r="BC27" s="734">
        <f t="shared" si="16"/>
        <v>0</v>
      </c>
      <c r="BD27" s="736"/>
      <c r="BE27" s="676"/>
      <c r="BF27" s="680">
        <f t="shared" si="17"/>
        <v>3811.198042</v>
      </c>
      <c r="BG27" s="678">
        <f t="shared" si="18"/>
        <v>0</v>
      </c>
      <c r="BH27" s="676"/>
      <c r="BI27" s="676"/>
      <c r="BJ27" s="742">
        <f t="shared" si="19"/>
        <v>3811.198042</v>
      </c>
      <c r="BK27" s="742">
        <v>3811.198042</v>
      </c>
      <c r="BL27" s="676"/>
      <c r="BM27" s="691">
        <f t="shared" si="2"/>
        <v>1.093003473592316</v>
      </c>
      <c r="BN27" s="691">
        <f t="shared" si="3"/>
        <v>1.1114817045170258</v>
      </c>
      <c r="BO27" s="691">
        <f t="shared" si="4"/>
        <v>0.9306740390948488</v>
      </c>
    </row>
    <row r="28" spans="1:67" ht="27.75" customHeight="1">
      <c r="A28" s="443">
        <v>20</v>
      </c>
      <c r="B28" s="671" t="s">
        <v>296</v>
      </c>
      <c r="C28" s="671">
        <f t="shared" si="7"/>
        <v>73</v>
      </c>
      <c r="D28" s="676"/>
      <c r="E28" s="676"/>
      <c r="F28" s="676"/>
      <c r="G28" s="676"/>
      <c r="H28" s="712"/>
      <c r="I28" s="676"/>
      <c r="J28" s="676"/>
      <c r="K28" s="676"/>
      <c r="L28" s="679">
        <f t="shared" si="20"/>
        <v>73</v>
      </c>
      <c r="M28" s="685"/>
      <c r="N28" s="685"/>
      <c r="O28" s="685"/>
      <c r="P28" s="685"/>
      <c r="Q28" s="706"/>
      <c r="R28" s="706"/>
      <c r="S28" s="720"/>
      <c r="T28" s="685"/>
      <c r="U28" s="685">
        <v>21</v>
      </c>
      <c r="V28" s="685"/>
      <c r="W28" s="685"/>
      <c r="X28" s="685"/>
      <c r="Y28" s="706"/>
      <c r="Z28" s="706"/>
      <c r="AA28" s="720"/>
      <c r="AB28" s="720"/>
      <c r="AC28" s="685"/>
      <c r="AD28" s="685">
        <v>52</v>
      </c>
      <c r="AE28" s="685"/>
      <c r="AF28" s="685"/>
      <c r="AG28" s="685"/>
      <c r="AH28" s="706"/>
      <c r="AI28" s="706"/>
      <c r="AJ28" s="720"/>
      <c r="AK28" s="720"/>
      <c r="AL28" s="720"/>
      <c r="AM28" s="720"/>
      <c r="AN28" s="685"/>
      <c r="AO28" s="738">
        <f t="shared" si="8"/>
        <v>104.68509999999999</v>
      </c>
      <c r="AP28" s="676">
        <f t="shared" si="9"/>
        <v>0</v>
      </c>
      <c r="AQ28" s="740">
        <f t="shared" si="10"/>
        <v>104.68509999999999</v>
      </c>
      <c r="AR28" s="679">
        <f t="shared" si="11"/>
        <v>72.665499999999994</v>
      </c>
      <c r="AS28" s="678">
        <f t="shared" si="12"/>
        <v>0</v>
      </c>
      <c r="AT28" s="676"/>
      <c r="AU28" s="676"/>
      <c r="AV28" s="736">
        <f t="shared" si="13"/>
        <v>72.665499999999994</v>
      </c>
      <c r="AW28" s="751">
        <v>72.665499999999994</v>
      </c>
      <c r="AX28" s="676"/>
      <c r="AY28" s="676">
        <f t="shared" si="14"/>
        <v>0</v>
      </c>
      <c r="AZ28" s="678">
        <f t="shared" si="15"/>
        <v>0</v>
      </c>
      <c r="BA28" s="676"/>
      <c r="BB28" s="676"/>
      <c r="BC28" s="734">
        <f t="shared" si="16"/>
        <v>0</v>
      </c>
      <c r="BD28" s="736"/>
      <c r="BE28" s="676"/>
      <c r="BF28" s="680">
        <f t="shared" si="17"/>
        <v>32.019599999999997</v>
      </c>
      <c r="BG28" s="678">
        <f t="shared" si="18"/>
        <v>0</v>
      </c>
      <c r="BH28" s="676"/>
      <c r="BI28" s="676"/>
      <c r="BJ28" s="742">
        <f t="shared" si="19"/>
        <v>32.019599999999997</v>
      </c>
      <c r="BK28" s="751">
        <v>32.019599999999997</v>
      </c>
      <c r="BL28" s="676"/>
      <c r="BM28" s="691">
        <f t="shared" si="2"/>
        <v>1.4340424657534245</v>
      </c>
      <c r="BN28" s="691" t="e">
        <f t="shared" si="3"/>
        <v>#DIV/0!</v>
      </c>
      <c r="BO28" s="691">
        <f t="shared" si="4"/>
        <v>1.4340424657534245</v>
      </c>
    </row>
    <row r="29" spans="1:67" ht="30.75" customHeight="1">
      <c r="A29" s="673">
        <v>21</v>
      </c>
      <c r="B29" s="671" t="s">
        <v>289</v>
      </c>
      <c r="C29" s="671">
        <f t="shared" si="7"/>
        <v>4057</v>
      </c>
      <c r="D29" s="676">
        <v>745</v>
      </c>
      <c r="E29" s="676"/>
      <c r="F29" s="676"/>
      <c r="G29" s="676"/>
      <c r="H29" s="712"/>
      <c r="I29" s="676"/>
      <c r="J29" s="676"/>
      <c r="K29" s="676"/>
      <c r="L29" s="679">
        <f t="shared" si="20"/>
        <v>3312</v>
      </c>
      <c r="M29" s="680">
        <v>3260</v>
      </c>
      <c r="N29" s="680"/>
      <c r="O29" s="680"/>
      <c r="P29" s="680"/>
      <c r="Q29" s="707"/>
      <c r="R29" s="707"/>
      <c r="S29" s="721"/>
      <c r="T29" s="680"/>
      <c r="U29" s="680"/>
      <c r="V29" s="680"/>
      <c r="W29" s="680"/>
      <c r="X29" s="680"/>
      <c r="Y29" s="707"/>
      <c r="Z29" s="707"/>
      <c r="AA29" s="721"/>
      <c r="AB29" s="721"/>
      <c r="AC29" s="680"/>
      <c r="AD29" s="680">
        <v>52</v>
      </c>
      <c r="AE29" s="680"/>
      <c r="AF29" s="680"/>
      <c r="AG29" s="680"/>
      <c r="AH29" s="707"/>
      <c r="AI29" s="707"/>
      <c r="AJ29" s="721"/>
      <c r="AK29" s="721"/>
      <c r="AL29" s="721"/>
      <c r="AM29" s="721"/>
      <c r="AN29" s="680"/>
      <c r="AO29" s="738">
        <f t="shared" si="8"/>
        <v>11305.860773999999</v>
      </c>
      <c r="AP29" s="676">
        <f t="shared" si="9"/>
        <v>4184.1880739999997</v>
      </c>
      <c r="AQ29" s="740">
        <f t="shared" si="10"/>
        <v>7121.6726999999992</v>
      </c>
      <c r="AR29" s="679">
        <f t="shared" si="11"/>
        <v>4188.3880739999995</v>
      </c>
      <c r="AS29" s="678">
        <f t="shared" si="12"/>
        <v>4184.1880739999997</v>
      </c>
      <c r="AT29" s="676">
        <v>4184.1880739999997</v>
      </c>
      <c r="AU29" s="676"/>
      <c r="AV29" s="736">
        <f t="shared" si="13"/>
        <v>4.2</v>
      </c>
      <c r="AW29" s="740">
        <v>4.2</v>
      </c>
      <c r="AX29" s="676"/>
      <c r="AY29" s="676">
        <f t="shared" si="14"/>
        <v>4538.2833719999999</v>
      </c>
      <c r="AZ29" s="678">
        <f t="shared" si="15"/>
        <v>0</v>
      </c>
      <c r="BA29" s="676"/>
      <c r="BB29" s="676"/>
      <c r="BC29" s="734">
        <f t="shared" si="16"/>
        <v>4538.2833719999999</v>
      </c>
      <c r="BD29" s="740">
        <v>4538.2833719999999</v>
      </c>
      <c r="BE29" s="676"/>
      <c r="BF29" s="680">
        <f t="shared" si="17"/>
        <v>2579.1893279999999</v>
      </c>
      <c r="BG29" s="678">
        <f t="shared" si="18"/>
        <v>0</v>
      </c>
      <c r="BH29" s="676"/>
      <c r="BI29" s="676"/>
      <c r="BJ29" s="742">
        <f t="shared" si="19"/>
        <v>2579.1893279999999</v>
      </c>
      <c r="BK29" s="740">
        <v>2579.1893279999999</v>
      </c>
      <c r="BL29" s="676"/>
      <c r="BM29" s="691">
        <f t="shared" si="2"/>
        <v>2.7867539497165392</v>
      </c>
      <c r="BN29" s="691">
        <f t="shared" si="3"/>
        <v>5.6163598308724829</v>
      </c>
      <c r="BO29" s="691">
        <f t="shared" si="4"/>
        <v>2.1502634963768115</v>
      </c>
    </row>
    <row r="30" spans="1:67" ht="27.75" customHeight="1">
      <c r="A30" s="673">
        <v>22</v>
      </c>
      <c r="B30" s="671" t="s">
        <v>302</v>
      </c>
      <c r="C30" s="671">
        <f t="shared" si="7"/>
        <v>850</v>
      </c>
      <c r="D30" s="676"/>
      <c r="E30" s="676"/>
      <c r="F30" s="676"/>
      <c r="G30" s="676"/>
      <c r="H30" s="712"/>
      <c r="I30" s="676"/>
      <c r="J30" s="676"/>
      <c r="K30" s="676"/>
      <c r="L30" s="679">
        <f t="shared" si="20"/>
        <v>850</v>
      </c>
      <c r="M30" s="671">
        <v>640</v>
      </c>
      <c r="N30" s="671"/>
      <c r="O30" s="671"/>
      <c r="P30" s="671"/>
      <c r="Q30" s="705"/>
      <c r="R30" s="705"/>
      <c r="S30" s="719"/>
      <c r="T30" s="671"/>
      <c r="U30" s="688"/>
      <c r="V30" s="688"/>
      <c r="W30" s="688"/>
      <c r="X30" s="688"/>
      <c r="Y30" s="709"/>
      <c r="Z30" s="709"/>
      <c r="AA30" s="722"/>
      <c r="AB30" s="722"/>
      <c r="AC30" s="688"/>
      <c r="AD30" s="671">
        <v>210</v>
      </c>
      <c r="AE30" s="671"/>
      <c r="AF30" s="671"/>
      <c r="AG30" s="671"/>
      <c r="AH30" s="705"/>
      <c r="AI30" s="705"/>
      <c r="AJ30" s="719"/>
      <c r="AK30" s="719"/>
      <c r="AL30" s="719"/>
      <c r="AM30" s="719"/>
      <c r="AN30" s="671"/>
      <c r="AO30" s="738">
        <f t="shared" si="8"/>
        <v>855.4</v>
      </c>
      <c r="AP30" s="676">
        <f t="shared" si="9"/>
        <v>0</v>
      </c>
      <c r="AQ30" s="740">
        <f t="shared" si="10"/>
        <v>855.4</v>
      </c>
      <c r="AR30" s="679">
        <f t="shared" si="11"/>
        <v>215.4</v>
      </c>
      <c r="AS30" s="678">
        <f t="shared" si="12"/>
        <v>0</v>
      </c>
      <c r="AT30" s="676"/>
      <c r="AU30" s="676"/>
      <c r="AV30" s="736">
        <f t="shared" si="13"/>
        <v>215.4</v>
      </c>
      <c r="AW30" s="740">
        <v>215.4</v>
      </c>
      <c r="AX30" s="676"/>
      <c r="AY30" s="676">
        <f t="shared" si="14"/>
        <v>640</v>
      </c>
      <c r="AZ30" s="678">
        <f t="shared" si="15"/>
        <v>0</v>
      </c>
      <c r="BA30" s="676"/>
      <c r="BB30" s="676"/>
      <c r="BC30" s="734">
        <f t="shared" si="16"/>
        <v>640</v>
      </c>
      <c r="BD30" s="741">
        <v>640</v>
      </c>
      <c r="BE30" s="676"/>
      <c r="BF30" s="680">
        <f t="shared" si="17"/>
        <v>0</v>
      </c>
      <c r="BG30" s="678">
        <f t="shared" si="18"/>
        <v>0</v>
      </c>
      <c r="BH30" s="676"/>
      <c r="BI30" s="676"/>
      <c r="BJ30" s="742">
        <f t="shared" si="19"/>
        <v>0</v>
      </c>
      <c r="BK30" s="736"/>
      <c r="BL30" s="676"/>
      <c r="BM30" s="691">
        <f t="shared" si="2"/>
        <v>1.0063529411764707</v>
      </c>
      <c r="BN30" s="691" t="e">
        <f t="shared" si="3"/>
        <v>#DIV/0!</v>
      </c>
      <c r="BO30" s="691">
        <f t="shared" si="4"/>
        <v>1.0063529411764707</v>
      </c>
    </row>
    <row r="31" spans="1:67" ht="27.75" customHeight="1">
      <c r="A31" s="443">
        <v>23</v>
      </c>
      <c r="B31" s="671" t="s">
        <v>339</v>
      </c>
      <c r="C31" s="671">
        <f t="shared" si="7"/>
        <v>1000</v>
      </c>
      <c r="D31" s="676"/>
      <c r="E31" s="676"/>
      <c r="F31" s="676"/>
      <c r="G31" s="676"/>
      <c r="H31" s="712"/>
      <c r="I31" s="676"/>
      <c r="J31" s="676"/>
      <c r="K31" s="676"/>
      <c r="L31" s="676">
        <v>1000</v>
      </c>
      <c r="M31" s="676">
        <v>1000</v>
      </c>
      <c r="N31" s="676"/>
      <c r="O31" s="676"/>
      <c r="P31" s="676"/>
      <c r="Q31" s="698"/>
      <c r="R31" s="698"/>
      <c r="S31" s="712"/>
      <c r="T31" s="676"/>
      <c r="U31" s="676"/>
      <c r="V31" s="676"/>
      <c r="W31" s="676"/>
      <c r="X31" s="676"/>
      <c r="Y31" s="698"/>
      <c r="Z31" s="698"/>
      <c r="AA31" s="712"/>
      <c r="AB31" s="712"/>
      <c r="AC31" s="676"/>
      <c r="AD31" s="676"/>
      <c r="AE31" s="676"/>
      <c r="AF31" s="676"/>
      <c r="AG31" s="676"/>
      <c r="AH31" s="698"/>
      <c r="AI31" s="698"/>
      <c r="AJ31" s="712"/>
      <c r="AK31" s="712"/>
      <c r="AL31" s="712"/>
      <c r="AM31" s="712"/>
      <c r="AN31" s="676"/>
      <c r="AO31" s="738">
        <f t="shared" si="8"/>
        <v>1000</v>
      </c>
      <c r="AP31" s="676">
        <f t="shared" si="9"/>
        <v>0</v>
      </c>
      <c r="AQ31" s="740">
        <f t="shared" si="10"/>
        <v>1000</v>
      </c>
      <c r="AR31" s="679">
        <f t="shared" si="11"/>
        <v>0</v>
      </c>
      <c r="AS31" s="678">
        <f t="shared" si="12"/>
        <v>0</v>
      </c>
      <c r="AT31" s="676"/>
      <c r="AU31" s="676"/>
      <c r="AV31" s="736">
        <f t="shared" si="13"/>
        <v>0</v>
      </c>
      <c r="AW31" s="736"/>
      <c r="AX31" s="676"/>
      <c r="AY31" s="676">
        <f t="shared" si="14"/>
        <v>1000</v>
      </c>
      <c r="AZ31" s="678">
        <f t="shared" si="15"/>
        <v>0</v>
      </c>
      <c r="BA31" s="676"/>
      <c r="BB31" s="676"/>
      <c r="BC31" s="734">
        <f t="shared" si="16"/>
        <v>1000</v>
      </c>
      <c r="BD31" s="742">
        <v>1000</v>
      </c>
      <c r="BE31" s="676"/>
      <c r="BF31" s="680">
        <f t="shared" si="17"/>
        <v>0</v>
      </c>
      <c r="BG31" s="678">
        <f t="shared" si="18"/>
        <v>0</v>
      </c>
      <c r="BH31" s="676"/>
      <c r="BI31" s="676"/>
      <c r="BJ31" s="742">
        <f t="shared" si="19"/>
        <v>0</v>
      </c>
      <c r="BK31" s="736"/>
      <c r="BL31" s="676"/>
      <c r="BM31" s="691">
        <f t="shared" si="2"/>
        <v>1</v>
      </c>
      <c r="BN31" s="691" t="e">
        <f t="shared" si="3"/>
        <v>#DIV/0!</v>
      </c>
      <c r="BO31" s="691">
        <f t="shared" si="4"/>
        <v>1</v>
      </c>
    </row>
    <row r="32" spans="1:67" ht="27.75" customHeight="1">
      <c r="A32" s="673">
        <v>24</v>
      </c>
      <c r="B32" s="671" t="s">
        <v>284</v>
      </c>
      <c r="C32" s="671">
        <f t="shared" si="7"/>
        <v>53155.555084</v>
      </c>
      <c r="D32" s="676">
        <v>6804</v>
      </c>
      <c r="E32" s="676"/>
      <c r="F32" s="676"/>
      <c r="G32" s="676"/>
      <c r="H32" s="712"/>
      <c r="I32" s="676"/>
      <c r="J32" s="676"/>
      <c r="K32" s="676"/>
      <c r="L32" s="679">
        <f>SUM(M32:AD32)</f>
        <v>46351.555084</v>
      </c>
      <c r="M32" s="687">
        <v>903.896884</v>
      </c>
      <c r="N32" s="687"/>
      <c r="O32" s="687"/>
      <c r="P32" s="687"/>
      <c r="Q32" s="704"/>
      <c r="R32" s="704"/>
      <c r="S32" s="718"/>
      <c r="T32" s="687"/>
      <c r="U32" s="687">
        <v>9587.4202000000005</v>
      </c>
      <c r="V32" s="687"/>
      <c r="W32" s="687"/>
      <c r="X32" s="687"/>
      <c r="Y32" s="704"/>
      <c r="Z32" s="704"/>
      <c r="AA32" s="718"/>
      <c r="AB32" s="718"/>
      <c r="AC32" s="687"/>
      <c r="AD32" s="687">
        <v>35860.237999999998</v>
      </c>
      <c r="AE32" s="687"/>
      <c r="AF32" s="687"/>
      <c r="AG32" s="687"/>
      <c r="AH32" s="704"/>
      <c r="AI32" s="704"/>
      <c r="AJ32" s="718"/>
      <c r="AK32" s="718"/>
      <c r="AL32" s="718"/>
      <c r="AM32" s="718"/>
      <c r="AN32" s="687"/>
      <c r="AO32" s="738">
        <f t="shared" si="8"/>
        <v>17476.238406999997</v>
      </c>
      <c r="AP32" s="676">
        <f t="shared" si="9"/>
        <v>8372.8577989999994</v>
      </c>
      <c r="AQ32" s="740">
        <f t="shared" si="10"/>
        <v>9103.3806079999995</v>
      </c>
      <c r="AR32" s="679">
        <f t="shared" si="11"/>
        <v>16842.835406999999</v>
      </c>
      <c r="AS32" s="678">
        <f t="shared" si="12"/>
        <v>8372.8577989999994</v>
      </c>
      <c r="AT32" s="676">
        <v>8372.8577989999994</v>
      </c>
      <c r="AU32" s="676"/>
      <c r="AV32" s="736">
        <f t="shared" si="13"/>
        <v>8469.9776079999992</v>
      </c>
      <c r="AW32" s="739">
        <v>8469.9776079999992</v>
      </c>
      <c r="AX32" s="676"/>
      <c r="AY32" s="676">
        <f t="shared" si="14"/>
        <v>207.047</v>
      </c>
      <c r="AZ32" s="678">
        <f t="shared" si="15"/>
        <v>0</v>
      </c>
      <c r="BA32" s="676"/>
      <c r="BB32" s="676"/>
      <c r="BC32" s="734">
        <f t="shared" si="16"/>
        <v>207.047</v>
      </c>
      <c r="BD32" s="739">
        <v>207.047</v>
      </c>
      <c r="BE32" s="676"/>
      <c r="BF32" s="680">
        <f t="shared" si="17"/>
        <v>426.35599999999999</v>
      </c>
      <c r="BG32" s="678">
        <f t="shared" si="18"/>
        <v>0</v>
      </c>
      <c r="BH32" s="676"/>
      <c r="BI32" s="676"/>
      <c r="BJ32" s="742">
        <f t="shared" si="19"/>
        <v>426.35599999999999</v>
      </c>
      <c r="BK32" s="739">
        <v>426.35599999999999</v>
      </c>
      <c r="BL32" s="676"/>
      <c r="BM32" s="691">
        <f t="shared" si="2"/>
        <v>0.32877539100819969</v>
      </c>
      <c r="BN32" s="691">
        <f t="shared" si="3"/>
        <v>1.230578747648442</v>
      </c>
      <c r="BO32" s="691">
        <f t="shared" si="4"/>
        <v>0.19639860176217425</v>
      </c>
    </row>
    <row r="33" spans="1:67" ht="27.75" customHeight="1">
      <c r="A33" s="673">
        <v>25</v>
      </c>
      <c r="B33" s="671" t="s">
        <v>300</v>
      </c>
      <c r="C33" s="671">
        <f t="shared" si="7"/>
        <v>13566</v>
      </c>
      <c r="D33" s="676"/>
      <c r="E33" s="676"/>
      <c r="F33" s="676"/>
      <c r="G33" s="676"/>
      <c r="H33" s="712"/>
      <c r="I33" s="676"/>
      <c r="J33" s="676"/>
      <c r="K33" s="676"/>
      <c r="L33" s="679">
        <f>SUM(M33:AD33)</f>
        <v>13566</v>
      </c>
      <c r="M33" s="679">
        <v>650</v>
      </c>
      <c r="N33" s="679"/>
      <c r="O33" s="679"/>
      <c r="P33" s="679"/>
      <c r="Q33" s="703"/>
      <c r="R33" s="703"/>
      <c r="S33" s="717"/>
      <c r="T33" s="679"/>
      <c r="U33" s="679">
        <v>9720</v>
      </c>
      <c r="V33" s="679"/>
      <c r="W33" s="679"/>
      <c r="X33" s="679"/>
      <c r="Y33" s="703"/>
      <c r="Z33" s="703"/>
      <c r="AA33" s="717"/>
      <c r="AB33" s="717"/>
      <c r="AC33" s="679"/>
      <c r="AD33" s="679">
        <v>3196</v>
      </c>
      <c r="AE33" s="679"/>
      <c r="AF33" s="679"/>
      <c r="AG33" s="679"/>
      <c r="AH33" s="703"/>
      <c r="AI33" s="703"/>
      <c r="AJ33" s="717"/>
      <c r="AK33" s="717"/>
      <c r="AL33" s="717"/>
      <c r="AM33" s="717"/>
      <c r="AN33" s="679"/>
      <c r="AO33" s="738">
        <f t="shared" si="8"/>
        <v>9701.9863000000005</v>
      </c>
      <c r="AP33" s="676">
        <f t="shared" si="9"/>
        <v>0</v>
      </c>
      <c r="AQ33" s="740">
        <f t="shared" si="10"/>
        <v>9701.9863000000005</v>
      </c>
      <c r="AR33" s="679">
        <f t="shared" si="11"/>
        <v>1483.9472000000001</v>
      </c>
      <c r="AS33" s="678">
        <f t="shared" si="12"/>
        <v>0</v>
      </c>
      <c r="AT33" s="676"/>
      <c r="AU33" s="676"/>
      <c r="AV33" s="736">
        <f t="shared" si="13"/>
        <v>1483.9472000000001</v>
      </c>
      <c r="AW33" s="738">
        <v>1483.9472000000001</v>
      </c>
      <c r="AX33" s="676"/>
      <c r="AY33" s="676">
        <f t="shared" si="14"/>
        <v>198.93</v>
      </c>
      <c r="AZ33" s="678">
        <f t="shared" si="15"/>
        <v>0</v>
      </c>
      <c r="BA33" s="676"/>
      <c r="BB33" s="676"/>
      <c r="BC33" s="734">
        <f t="shared" si="16"/>
        <v>198.93</v>
      </c>
      <c r="BD33" s="738">
        <v>198.93</v>
      </c>
      <c r="BE33" s="676"/>
      <c r="BF33" s="680">
        <f t="shared" si="17"/>
        <v>8019.1090999999997</v>
      </c>
      <c r="BG33" s="678">
        <f t="shared" si="18"/>
        <v>0</v>
      </c>
      <c r="BH33" s="676"/>
      <c r="BI33" s="676"/>
      <c r="BJ33" s="742">
        <f t="shared" si="19"/>
        <v>8019.1090999999997</v>
      </c>
      <c r="BK33" s="738">
        <v>8019.1090999999997</v>
      </c>
      <c r="BL33" s="676"/>
      <c r="BM33" s="691">
        <f t="shared" si="2"/>
        <v>0.71516926876013565</v>
      </c>
      <c r="BN33" s="691" t="e">
        <f t="shared" si="3"/>
        <v>#DIV/0!</v>
      </c>
      <c r="BO33" s="691">
        <f t="shared" si="4"/>
        <v>0.71516926876013565</v>
      </c>
    </row>
    <row r="34" spans="1:67" ht="27.75" customHeight="1">
      <c r="A34" s="443">
        <v>26</v>
      </c>
      <c r="B34" s="671" t="s">
        <v>765</v>
      </c>
      <c r="C34" s="671">
        <f t="shared" si="7"/>
        <v>1426</v>
      </c>
      <c r="D34" s="676">
        <v>1426</v>
      </c>
      <c r="E34" s="676"/>
      <c r="F34" s="676"/>
      <c r="G34" s="676"/>
      <c r="H34" s="712"/>
      <c r="I34" s="676"/>
      <c r="J34" s="676"/>
      <c r="K34" s="676"/>
      <c r="L34" s="676"/>
      <c r="M34" s="676"/>
      <c r="N34" s="676"/>
      <c r="O34" s="676"/>
      <c r="P34" s="676"/>
      <c r="Q34" s="698"/>
      <c r="R34" s="698"/>
      <c r="S34" s="712"/>
      <c r="T34" s="676"/>
      <c r="U34" s="676"/>
      <c r="V34" s="676"/>
      <c r="W34" s="676"/>
      <c r="X34" s="676"/>
      <c r="Y34" s="698"/>
      <c r="Z34" s="698"/>
      <c r="AA34" s="712"/>
      <c r="AB34" s="712"/>
      <c r="AC34" s="676"/>
      <c r="AD34" s="676"/>
      <c r="AE34" s="676"/>
      <c r="AF34" s="676"/>
      <c r="AG34" s="676"/>
      <c r="AH34" s="698"/>
      <c r="AI34" s="698"/>
      <c r="AJ34" s="712"/>
      <c r="AK34" s="712"/>
      <c r="AL34" s="712"/>
      <c r="AM34" s="712"/>
      <c r="AN34" s="676"/>
      <c r="AO34" s="738">
        <f t="shared" si="8"/>
        <v>639.68463299999996</v>
      </c>
      <c r="AP34" s="676">
        <f t="shared" si="9"/>
        <v>130.54510200000001</v>
      </c>
      <c r="AQ34" s="740">
        <f t="shared" si="10"/>
        <v>509.13953099999998</v>
      </c>
      <c r="AR34" s="679">
        <f t="shared" si="11"/>
        <v>639.68463299999996</v>
      </c>
      <c r="AS34" s="678">
        <f t="shared" si="12"/>
        <v>130.54510200000001</v>
      </c>
      <c r="AT34" s="676">
        <v>130.54510200000001</v>
      </c>
      <c r="AU34" s="676"/>
      <c r="AV34" s="736">
        <f t="shared" si="13"/>
        <v>509.13953099999998</v>
      </c>
      <c r="AW34" s="735">
        <v>509.13953099999998</v>
      </c>
      <c r="AX34" s="676"/>
      <c r="AY34" s="676">
        <f t="shared" si="14"/>
        <v>0</v>
      </c>
      <c r="AZ34" s="678">
        <f t="shared" si="15"/>
        <v>0</v>
      </c>
      <c r="BA34" s="676"/>
      <c r="BB34" s="676"/>
      <c r="BC34" s="734">
        <f t="shared" si="16"/>
        <v>0</v>
      </c>
      <c r="BD34" s="736"/>
      <c r="BE34" s="676"/>
      <c r="BF34" s="680">
        <f t="shared" si="17"/>
        <v>0</v>
      </c>
      <c r="BG34" s="678">
        <f t="shared" si="18"/>
        <v>0</v>
      </c>
      <c r="BH34" s="676"/>
      <c r="BI34" s="676"/>
      <c r="BJ34" s="742">
        <f t="shared" si="19"/>
        <v>0</v>
      </c>
      <c r="BK34" s="736"/>
      <c r="BL34" s="676"/>
      <c r="BM34" s="691">
        <f t="shared" si="2"/>
        <v>0.44858669915848526</v>
      </c>
      <c r="BN34" s="691">
        <f t="shared" si="3"/>
        <v>9.1546354838709681E-2</v>
      </c>
      <c r="BO34" s="691" t="e">
        <f t="shared" si="4"/>
        <v>#DIV/0!</v>
      </c>
    </row>
    <row r="35" spans="1:67" s="748" customFormat="1" ht="27.75" customHeight="1">
      <c r="A35" s="753" t="s">
        <v>22</v>
      </c>
      <c r="B35" s="754" t="s">
        <v>1085</v>
      </c>
      <c r="C35" s="743">
        <f t="shared" ref="C35" si="21">SUM(C36:C100)</f>
        <v>1031877</v>
      </c>
      <c r="D35" s="743">
        <f>SUM(D36:D100)</f>
        <v>181791</v>
      </c>
      <c r="E35" s="743">
        <f t="shared" ref="E35:J35" si="22">SUM(E36:E100)</f>
        <v>17241</v>
      </c>
      <c r="F35" s="743">
        <f t="shared" si="22"/>
        <v>1200</v>
      </c>
      <c r="G35" s="743">
        <f t="shared" si="22"/>
        <v>102917</v>
      </c>
      <c r="H35" s="743">
        <f t="shared" si="22"/>
        <v>-7844</v>
      </c>
      <c r="I35" s="743">
        <f t="shared" si="22"/>
        <v>0</v>
      </c>
      <c r="J35" s="743">
        <f t="shared" si="22"/>
        <v>0</v>
      </c>
      <c r="K35" s="743">
        <f>SUM(K36:K100)</f>
        <v>68277</v>
      </c>
      <c r="L35" s="743">
        <f>SUM(L36:L100)</f>
        <v>850086</v>
      </c>
      <c r="M35" s="743">
        <f t="shared" ref="M35" si="23">SUM(M36:M100)</f>
        <v>44387</v>
      </c>
      <c r="N35" s="743">
        <f t="shared" ref="N35" si="24">SUM(N36:N100)</f>
        <v>23072</v>
      </c>
      <c r="O35" s="743">
        <f t="shared" ref="O35" si="25">SUM(O36:O100)</f>
        <v>17152</v>
      </c>
      <c r="P35" s="743">
        <f t="shared" ref="P35:T35" si="26">SUM(P36:P100)</f>
        <v>10989</v>
      </c>
      <c r="Q35" s="743">
        <f t="shared" si="26"/>
        <v>9.5</v>
      </c>
      <c r="R35" s="743">
        <f t="shared" si="26"/>
        <v>89</v>
      </c>
      <c r="S35" s="743">
        <f t="shared" si="26"/>
        <v>3980</v>
      </c>
      <c r="T35" s="743">
        <f t="shared" si="26"/>
        <v>577</v>
      </c>
      <c r="U35" s="743">
        <f t="shared" ref="U35" si="27">SUM(U36:U100)</f>
        <v>123302</v>
      </c>
      <c r="V35" s="743">
        <f t="shared" ref="V35" si="28">SUM(V36:V100)</f>
        <v>27307</v>
      </c>
      <c r="W35" s="743">
        <f t="shared" ref="W35" si="29">SUM(W36:W100)</f>
        <v>20208</v>
      </c>
      <c r="X35" s="743">
        <f t="shared" ref="X35:AN35" si="30">SUM(X36:X100)</f>
        <v>6981</v>
      </c>
      <c r="Y35" s="743">
        <f t="shared" si="30"/>
        <v>181</v>
      </c>
      <c r="Z35" s="743">
        <f t="shared" si="30"/>
        <v>-350</v>
      </c>
      <c r="AA35" s="743">
        <f t="shared" si="30"/>
        <v>6908</v>
      </c>
      <c r="AB35" s="743">
        <f t="shared" si="30"/>
        <v>1.5</v>
      </c>
      <c r="AC35" s="743">
        <f t="shared" si="30"/>
        <v>2425</v>
      </c>
      <c r="AD35" s="743">
        <f t="shared" si="30"/>
        <v>316531</v>
      </c>
      <c r="AE35" s="743">
        <f t="shared" si="30"/>
        <v>110904</v>
      </c>
      <c r="AF35" s="743">
        <f t="shared" si="30"/>
        <v>100104</v>
      </c>
      <c r="AG35" s="743">
        <f t="shared" si="30"/>
        <v>29145</v>
      </c>
      <c r="AH35" s="743">
        <f t="shared" si="30"/>
        <v>4675</v>
      </c>
      <c r="AI35" s="743">
        <f t="shared" si="30"/>
        <v>-8711</v>
      </c>
      <c r="AJ35" s="743">
        <f t="shared" si="30"/>
        <v>4363</v>
      </c>
      <c r="AK35" s="743">
        <f t="shared" si="30"/>
        <v>828</v>
      </c>
      <c r="AL35" s="743">
        <f t="shared" si="30"/>
        <v>1240</v>
      </c>
      <c r="AM35" s="743">
        <f t="shared" si="30"/>
        <v>3670</v>
      </c>
      <c r="AN35" s="743">
        <f t="shared" si="30"/>
        <v>118</v>
      </c>
      <c r="AO35" s="743">
        <f>SUM(AO36:AO100)</f>
        <v>561922.58023399988</v>
      </c>
      <c r="AP35" s="743">
        <f t="shared" ref="AP35" si="31">SUM(AP36:AP100)</f>
        <v>141447.15315499998</v>
      </c>
      <c r="AQ35" s="743">
        <f t="shared" ref="AQ35" si="32">SUM(AQ36:AQ100)</f>
        <v>420475.42707899999</v>
      </c>
      <c r="AR35" s="743">
        <f t="shared" ref="AR35:AS35" si="33">SUM(AR36:AR100)</f>
        <v>404104.70061400015</v>
      </c>
      <c r="AS35" s="743">
        <f t="shared" si="33"/>
        <v>126012.04002600002</v>
      </c>
      <c r="AT35" s="743">
        <f t="shared" ref="AT35" si="34">SUM(AT36:AT100)</f>
        <v>126012.04002600002</v>
      </c>
      <c r="AU35" s="743">
        <f t="shared" ref="AU35" si="35">SUM(AU36:AU100)</f>
        <v>0</v>
      </c>
      <c r="AV35" s="743">
        <f t="shared" ref="AV35:AW35" si="36">SUM(AV36:AV100)</f>
        <v>278092.66058800003</v>
      </c>
      <c r="AW35" s="743">
        <f t="shared" si="36"/>
        <v>278092.66058800003</v>
      </c>
      <c r="AX35" s="743">
        <f t="shared" ref="AX35" si="37">SUM(AX36:AX100)</f>
        <v>0</v>
      </c>
      <c r="AY35" s="743">
        <f t="shared" ref="AY35" si="38">SUM(AY36:AY100)</f>
        <v>56615.526339000004</v>
      </c>
      <c r="AZ35" s="743">
        <f t="shared" ref="AZ35:BA35" si="39">SUM(AZ36:AZ100)</f>
        <v>14400.719129000001</v>
      </c>
      <c r="BA35" s="743">
        <f t="shared" si="39"/>
        <v>14400.719129000001</v>
      </c>
      <c r="BB35" s="743">
        <f t="shared" ref="BB35" si="40">SUM(BB36:BB100)</f>
        <v>0</v>
      </c>
      <c r="BC35" s="743">
        <f t="shared" ref="BC35" si="41">SUM(BC36:BC100)</f>
        <v>42214.807209999992</v>
      </c>
      <c r="BD35" s="743">
        <f t="shared" ref="BD35:BE35" si="42">SUM(BD36:BD100)</f>
        <v>42214.807209999992</v>
      </c>
      <c r="BE35" s="743">
        <f t="shared" si="42"/>
        <v>0</v>
      </c>
      <c r="BF35" s="743">
        <f t="shared" ref="BF35" si="43">SUM(BF36:BF100)</f>
        <v>101202.35328100002</v>
      </c>
      <c r="BG35" s="743">
        <f t="shared" ref="BG35" si="44">SUM(BG36:BG100)</f>
        <v>1034.394</v>
      </c>
      <c r="BH35" s="743">
        <f t="shared" ref="BH35:BI35" si="45">SUM(BH36:BH100)</f>
        <v>1034.394</v>
      </c>
      <c r="BI35" s="743">
        <f t="shared" si="45"/>
        <v>0</v>
      </c>
      <c r="BJ35" s="743">
        <f t="shared" ref="BJ35" si="46">SUM(BJ36:BJ100)</f>
        <v>100167.95928100002</v>
      </c>
      <c r="BK35" s="743">
        <f t="shared" ref="BK35" si="47">SUM(BK36:BK100)</f>
        <v>100167.95928100002</v>
      </c>
      <c r="BL35" s="743">
        <f t="shared" ref="BL35" si="48">SUM(BL36:BL100)</f>
        <v>0</v>
      </c>
      <c r="BM35" s="755">
        <f t="shared" si="2"/>
        <v>0.54456352863180391</v>
      </c>
      <c r="BN35" s="755">
        <f t="shared" si="3"/>
        <v>0.77807566466436717</v>
      </c>
      <c r="BO35" s="755">
        <f t="shared" si="4"/>
        <v>0.49462692842724149</v>
      </c>
    </row>
    <row r="36" spans="1:67" ht="27.75" customHeight="1">
      <c r="A36" s="651">
        <v>1</v>
      </c>
      <c r="B36" s="369" t="s">
        <v>1086</v>
      </c>
      <c r="C36" s="369">
        <f t="shared" ref="C36:C67" si="49">D36+L36</f>
        <v>3971</v>
      </c>
      <c r="D36" s="671">
        <f>SUM(E36:K36)</f>
        <v>124</v>
      </c>
      <c r="E36" s="671"/>
      <c r="F36" s="671"/>
      <c r="G36" s="671">
        <v>124</v>
      </c>
      <c r="H36" s="719"/>
      <c r="I36" s="671"/>
      <c r="J36" s="671"/>
      <c r="K36" s="671"/>
      <c r="L36" s="679">
        <f t="shared" ref="L36:L67" si="50">SUM(M36:AN36)</f>
        <v>3847</v>
      </c>
      <c r="M36" s="671">
        <v>907</v>
      </c>
      <c r="N36" s="671">
        <v>0</v>
      </c>
      <c r="O36" s="671"/>
      <c r="P36" s="671"/>
      <c r="Q36" s="705"/>
      <c r="R36" s="705"/>
      <c r="S36" s="719"/>
      <c r="T36" s="671">
        <v>295</v>
      </c>
      <c r="U36" s="671">
        <v>560</v>
      </c>
      <c r="V36" s="671">
        <v>49</v>
      </c>
      <c r="W36" s="671"/>
      <c r="X36" s="671"/>
      <c r="Y36" s="705"/>
      <c r="Z36" s="705"/>
      <c r="AA36" s="719"/>
      <c r="AB36" s="719"/>
      <c r="AC36" s="671"/>
      <c r="AD36" s="671">
        <v>344</v>
      </c>
      <c r="AE36" s="671">
        <v>1440</v>
      </c>
      <c r="AF36" s="671"/>
      <c r="AG36" s="671"/>
      <c r="AH36" s="705"/>
      <c r="AI36" s="705"/>
      <c r="AJ36" s="719"/>
      <c r="AK36" s="719"/>
      <c r="AL36" s="719"/>
      <c r="AM36" s="719">
        <v>252</v>
      </c>
      <c r="AN36" s="671"/>
      <c r="AO36" s="744">
        <f>AP36+AQ36</f>
        <v>2171.9355920000003</v>
      </c>
      <c r="AP36" s="583">
        <f t="shared" ref="AP36" si="51">AS36+AZ36+BG36</f>
        <v>44</v>
      </c>
      <c r="AQ36" s="744">
        <f>AV36+BC36+BJ36</f>
        <v>2127.9355920000003</v>
      </c>
      <c r="AR36" s="583">
        <f t="shared" ref="AR36" si="52">AS36+AV36</f>
        <v>1206.9933000000001</v>
      </c>
      <c r="AS36" s="583">
        <f t="shared" ref="AS36" si="53">AT36+AU36</f>
        <v>44</v>
      </c>
      <c r="AT36" s="583">
        <v>44</v>
      </c>
      <c r="AU36" s="583"/>
      <c r="AV36" s="744">
        <f t="shared" ref="AV36" si="54">AW36+AX36</f>
        <v>1162.9933000000001</v>
      </c>
      <c r="AW36" s="744">
        <v>1162.9933000000001</v>
      </c>
      <c r="AX36" s="583"/>
      <c r="AY36" s="583">
        <f>AZ36+BC36</f>
        <v>907.00729200000001</v>
      </c>
      <c r="AZ36" s="583">
        <f>BA36+BB36</f>
        <v>0</v>
      </c>
      <c r="BA36" s="583"/>
      <c r="BB36" s="583"/>
      <c r="BC36" s="744">
        <f>BD36+BE36</f>
        <v>907.00729200000001</v>
      </c>
      <c r="BD36" s="744">
        <v>907.00729200000001</v>
      </c>
      <c r="BE36" s="583"/>
      <c r="BF36" s="583">
        <f t="shared" ref="BF36" si="55">BG36+BJ36</f>
        <v>57.935000000000002</v>
      </c>
      <c r="BG36" s="583">
        <f t="shared" ref="BG36" si="56">BH36+BI36</f>
        <v>0</v>
      </c>
      <c r="BH36" s="583"/>
      <c r="BI36" s="583"/>
      <c r="BJ36" s="744">
        <f>BK36+BL36</f>
        <v>57.935000000000002</v>
      </c>
      <c r="BK36" s="744">
        <v>57.935000000000002</v>
      </c>
      <c r="BL36" s="668"/>
      <c r="BM36" s="691">
        <f t="shared" si="2"/>
        <v>0.54694928028204493</v>
      </c>
      <c r="BN36" s="691">
        <f t="shared" si="3"/>
        <v>0.35483870967741937</v>
      </c>
      <c r="BO36" s="691">
        <f t="shared" si="4"/>
        <v>0.55314156277618931</v>
      </c>
    </row>
    <row r="37" spans="1:67" s="653" customFormat="1" ht="27.75" customHeight="1">
      <c r="A37" s="651">
        <v>2</v>
      </c>
      <c r="B37" s="652" t="s">
        <v>1087</v>
      </c>
      <c r="C37" s="369">
        <f t="shared" si="49"/>
        <v>7853</v>
      </c>
      <c r="D37" s="671">
        <f t="shared" ref="D37:D100" si="57">SUM(E37:K37)</f>
        <v>2283</v>
      </c>
      <c r="E37" s="671"/>
      <c r="F37" s="671"/>
      <c r="G37" s="671">
        <v>815</v>
      </c>
      <c r="H37" s="719"/>
      <c r="I37" s="671"/>
      <c r="J37" s="671"/>
      <c r="K37" s="671">
        <v>1468</v>
      </c>
      <c r="L37" s="679">
        <f t="shared" si="50"/>
        <v>5570</v>
      </c>
      <c r="M37" s="671">
        <v>200</v>
      </c>
      <c r="N37" s="671">
        <v>100</v>
      </c>
      <c r="O37" s="671"/>
      <c r="P37" s="671"/>
      <c r="Q37" s="705"/>
      <c r="R37" s="705"/>
      <c r="S37" s="719"/>
      <c r="T37" s="671">
        <v>100</v>
      </c>
      <c r="U37" s="671">
        <v>555</v>
      </c>
      <c r="V37" s="671">
        <v>112</v>
      </c>
      <c r="W37" s="671"/>
      <c r="X37" s="671"/>
      <c r="Y37" s="705"/>
      <c r="Z37" s="705"/>
      <c r="AA37" s="719"/>
      <c r="AB37" s="719"/>
      <c r="AC37" s="671">
        <v>112</v>
      </c>
      <c r="AD37" s="671">
        <v>548</v>
      </c>
      <c r="AE37" s="671">
        <v>423</v>
      </c>
      <c r="AF37" s="671">
        <v>3000</v>
      </c>
      <c r="AG37" s="671"/>
      <c r="AH37" s="705"/>
      <c r="AI37" s="705"/>
      <c r="AJ37" s="719"/>
      <c r="AK37" s="719"/>
      <c r="AL37" s="719"/>
      <c r="AM37" s="719">
        <v>420</v>
      </c>
      <c r="AN37" s="671"/>
      <c r="AO37" s="744">
        <f t="shared" ref="AO37:AO46" si="58">AP37+AQ37</f>
        <v>3187.7645470000002</v>
      </c>
      <c r="AP37" s="583">
        <f t="shared" ref="AP37:AP46" si="59">AS37+AZ37+BG37</f>
        <v>2807.19</v>
      </c>
      <c r="AQ37" s="744">
        <f t="shared" ref="AQ37:AQ46" si="60">AV37+BC37+BJ37</f>
        <v>380.574547</v>
      </c>
      <c r="AR37" s="583">
        <f t="shared" ref="AR37:AR46" si="61">AS37+AV37</f>
        <v>2859.4900000000002</v>
      </c>
      <c r="AS37" s="583">
        <f t="shared" ref="AS37:AS46" si="62">AT37+AU37</f>
        <v>2807.19</v>
      </c>
      <c r="AT37" s="583">
        <v>2807.19</v>
      </c>
      <c r="AU37" s="583"/>
      <c r="AV37" s="744">
        <f t="shared" ref="AV37:AV46" si="63">AW37+AX37</f>
        <v>52.3</v>
      </c>
      <c r="AW37" s="744">
        <v>52.3</v>
      </c>
      <c r="AX37" s="583"/>
      <c r="AY37" s="583">
        <f t="shared" ref="AY37:AY46" si="64">AZ37+BC37</f>
        <v>199.92604700000001</v>
      </c>
      <c r="AZ37" s="583">
        <f t="shared" ref="AZ37:AZ46" si="65">BA37+BB37</f>
        <v>0</v>
      </c>
      <c r="BA37" s="583"/>
      <c r="BB37" s="583"/>
      <c r="BC37" s="744">
        <f t="shared" ref="BC37:BC46" si="66">BD37+BE37</f>
        <v>199.92604700000001</v>
      </c>
      <c r="BD37" s="744">
        <v>199.92604700000001</v>
      </c>
      <c r="BE37" s="583"/>
      <c r="BF37" s="583">
        <f t="shared" ref="BF37:BF46" si="67">BG37+BJ37</f>
        <v>128.3485</v>
      </c>
      <c r="BG37" s="583">
        <f t="shared" ref="BG37:BG46" si="68">BH37+BI37</f>
        <v>0</v>
      </c>
      <c r="BH37" s="583"/>
      <c r="BI37" s="583"/>
      <c r="BJ37" s="744">
        <f t="shared" ref="BJ37:BJ46" si="69">BK37+BL37</f>
        <v>128.3485</v>
      </c>
      <c r="BK37" s="744">
        <v>128.3485</v>
      </c>
      <c r="BL37" s="583"/>
      <c r="BM37" s="691">
        <f t="shared" si="2"/>
        <v>0.40592952336686622</v>
      </c>
      <c r="BN37" s="691">
        <f t="shared" si="3"/>
        <v>1.2296057818659658</v>
      </c>
      <c r="BO37" s="691">
        <f t="shared" si="4"/>
        <v>6.8325771454219031E-2</v>
      </c>
    </row>
    <row r="38" spans="1:67" s="653" customFormat="1" ht="27.75" customHeight="1">
      <c r="A38" s="651">
        <v>3</v>
      </c>
      <c r="B38" s="652" t="s">
        <v>1088</v>
      </c>
      <c r="C38" s="369">
        <f t="shared" si="49"/>
        <v>10952</v>
      </c>
      <c r="D38" s="671">
        <f>SUM(E38:K38)</f>
        <v>1833</v>
      </c>
      <c r="E38" s="671"/>
      <c r="F38" s="671"/>
      <c r="G38" s="671">
        <v>1627</v>
      </c>
      <c r="H38" s="719"/>
      <c r="I38" s="671"/>
      <c r="J38" s="671"/>
      <c r="K38" s="671">
        <v>206</v>
      </c>
      <c r="L38" s="679">
        <f>SUM(M38:AN38)</f>
        <v>9119</v>
      </c>
      <c r="M38" s="671">
        <v>0</v>
      </c>
      <c r="N38" s="671">
        <v>46</v>
      </c>
      <c r="O38" s="671">
        <v>5290</v>
      </c>
      <c r="P38" s="671">
        <v>1417</v>
      </c>
      <c r="Q38" s="705"/>
      <c r="R38" s="705"/>
      <c r="S38" s="719"/>
      <c r="T38" s="671">
        <v>23</v>
      </c>
      <c r="U38" s="671">
        <v>865</v>
      </c>
      <c r="V38" s="671">
        <v>241</v>
      </c>
      <c r="W38" s="671"/>
      <c r="X38" s="671">
        <v>565</v>
      </c>
      <c r="Y38" s="705"/>
      <c r="Z38" s="705"/>
      <c r="AA38" s="719"/>
      <c r="AB38" s="719"/>
      <c r="AC38" s="671">
        <v>241</v>
      </c>
      <c r="AD38" s="671">
        <v>0</v>
      </c>
      <c r="AE38" s="671">
        <v>212</v>
      </c>
      <c r="AF38" s="671"/>
      <c r="AG38" s="671">
        <v>9</v>
      </c>
      <c r="AH38" s="705"/>
      <c r="AI38" s="705"/>
      <c r="AJ38" s="719"/>
      <c r="AK38" s="719"/>
      <c r="AL38" s="719"/>
      <c r="AM38" s="719">
        <v>210</v>
      </c>
      <c r="AN38" s="671"/>
      <c r="AO38" s="744">
        <f t="shared" si="58"/>
        <v>1934.6181099999999</v>
      </c>
      <c r="AP38" s="583">
        <f t="shared" si="59"/>
        <v>1176.472</v>
      </c>
      <c r="AQ38" s="744">
        <f t="shared" si="60"/>
        <v>758.14611000000002</v>
      </c>
      <c r="AR38" s="583">
        <f t="shared" si="61"/>
        <v>1176.472</v>
      </c>
      <c r="AS38" s="583">
        <f t="shared" si="62"/>
        <v>1176.472</v>
      </c>
      <c r="AT38" s="583">
        <v>1176.472</v>
      </c>
      <c r="AU38" s="583"/>
      <c r="AV38" s="744">
        <f t="shared" si="63"/>
        <v>0</v>
      </c>
      <c r="AW38" s="744"/>
      <c r="AX38" s="583"/>
      <c r="AY38" s="583">
        <f t="shared" si="64"/>
        <v>196.456458</v>
      </c>
      <c r="AZ38" s="583">
        <f t="shared" si="65"/>
        <v>0</v>
      </c>
      <c r="BA38" s="583"/>
      <c r="BB38" s="583"/>
      <c r="BC38" s="744">
        <f t="shared" si="66"/>
        <v>196.456458</v>
      </c>
      <c r="BD38" s="744">
        <v>196.456458</v>
      </c>
      <c r="BE38" s="583"/>
      <c r="BF38" s="583">
        <f t="shared" si="67"/>
        <v>561.68965200000002</v>
      </c>
      <c r="BG38" s="583">
        <f t="shared" si="68"/>
        <v>0</v>
      </c>
      <c r="BH38" s="583"/>
      <c r="BI38" s="583"/>
      <c r="BJ38" s="744">
        <f t="shared" si="69"/>
        <v>561.68965200000002</v>
      </c>
      <c r="BK38" s="744">
        <v>561.68965200000002</v>
      </c>
      <c r="BL38" s="583"/>
      <c r="BM38" s="691">
        <f t="shared" si="2"/>
        <v>0.17664518900657414</v>
      </c>
      <c r="BN38" s="691">
        <f t="shared" si="3"/>
        <v>0.64182869612656845</v>
      </c>
      <c r="BO38" s="691">
        <f t="shared" si="4"/>
        <v>8.3139172058339733E-2</v>
      </c>
    </row>
    <row r="39" spans="1:67" s="653" customFormat="1" ht="27.75" customHeight="1">
      <c r="A39" s="368">
        <v>4</v>
      </c>
      <c r="B39" s="652" t="s">
        <v>1089</v>
      </c>
      <c r="C39" s="369">
        <f t="shared" si="49"/>
        <v>1938</v>
      </c>
      <c r="D39" s="671">
        <f t="shared" si="57"/>
        <v>530</v>
      </c>
      <c r="E39" s="671"/>
      <c r="F39" s="671"/>
      <c r="G39" s="671">
        <v>256</v>
      </c>
      <c r="H39" s="719"/>
      <c r="I39" s="671"/>
      <c r="J39" s="671"/>
      <c r="K39" s="671">
        <v>274</v>
      </c>
      <c r="L39" s="679">
        <f>SUM(M39:AN39)</f>
        <v>1408</v>
      </c>
      <c r="M39" s="671">
        <v>300</v>
      </c>
      <c r="N39" s="671">
        <v>20</v>
      </c>
      <c r="O39" s="671"/>
      <c r="P39" s="671"/>
      <c r="Q39" s="705"/>
      <c r="R39" s="705"/>
      <c r="S39" s="719"/>
      <c r="T39" s="671">
        <v>20</v>
      </c>
      <c r="U39" s="671">
        <v>545</v>
      </c>
      <c r="V39" s="671">
        <v>0</v>
      </c>
      <c r="W39" s="671"/>
      <c r="X39" s="671"/>
      <c r="Y39" s="705"/>
      <c r="Z39" s="705"/>
      <c r="AA39" s="719"/>
      <c r="AB39" s="719"/>
      <c r="AC39" s="671">
        <v>259</v>
      </c>
      <c r="AD39" s="671">
        <v>0</v>
      </c>
      <c r="AE39" s="671">
        <v>264</v>
      </c>
      <c r="AF39" s="671"/>
      <c r="AG39" s="671"/>
      <c r="AH39" s="705"/>
      <c r="AI39" s="705"/>
      <c r="AJ39" s="719"/>
      <c r="AK39" s="719"/>
      <c r="AL39" s="719"/>
      <c r="AM39" s="719"/>
      <c r="AN39" s="671"/>
      <c r="AO39" s="744">
        <f t="shared" si="58"/>
        <v>855.54105000000004</v>
      </c>
      <c r="AP39" s="583">
        <f t="shared" si="59"/>
        <v>323.39024999999998</v>
      </c>
      <c r="AQ39" s="744">
        <f t="shared" si="60"/>
        <v>532.1508</v>
      </c>
      <c r="AR39" s="583">
        <f t="shared" si="61"/>
        <v>323.39024999999998</v>
      </c>
      <c r="AS39" s="583">
        <f t="shared" si="62"/>
        <v>323.39024999999998</v>
      </c>
      <c r="AT39" s="583">
        <v>323.39024999999998</v>
      </c>
      <c r="AU39" s="583"/>
      <c r="AV39" s="744">
        <f t="shared" si="63"/>
        <v>0</v>
      </c>
      <c r="AW39" s="744"/>
      <c r="AX39" s="583"/>
      <c r="AY39" s="583">
        <f t="shared" si="64"/>
        <v>290</v>
      </c>
      <c r="AZ39" s="583">
        <f t="shared" si="65"/>
        <v>0</v>
      </c>
      <c r="BA39" s="583"/>
      <c r="BB39" s="583"/>
      <c r="BC39" s="744">
        <f t="shared" si="66"/>
        <v>290</v>
      </c>
      <c r="BD39" s="744">
        <v>290</v>
      </c>
      <c r="BE39" s="583"/>
      <c r="BF39" s="583">
        <f t="shared" si="67"/>
        <v>242.1508</v>
      </c>
      <c r="BG39" s="583">
        <f t="shared" si="68"/>
        <v>0</v>
      </c>
      <c r="BH39" s="583"/>
      <c r="BI39" s="583"/>
      <c r="BJ39" s="744">
        <f t="shared" si="69"/>
        <v>242.1508</v>
      </c>
      <c r="BK39" s="744">
        <v>242.1508</v>
      </c>
      <c r="BL39" s="583"/>
      <c r="BM39" s="691">
        <f t="shared" si="2"/>
        <v>0.44145565015479876</v>
      </c>
      <c r="BN39" s="691">
        <f t="shared" si="3"/>
        <v>0.61017028301886789</v>
      </c>
      <c r="BO39" s="691">
        <f t="shared" si="4"/>
        <v>0.37794801136363637</v>
      </c>
    </row>
    <row r="40" spans="1:67" s="653" customFormat="1" ht="27.75" customHeight="1">
      <c r="A40" s="651">
        <v>5</v>
      </c>
      <c r="B40" s="652" t="s">
        <v>1090</v>
      </c>
      <c r="C40" s="369">
        <f t="shared" si="49"/>
        <v>17760.5</v>
      </c>
      <c r="D40" s="671">
        <f t="shared" si="57"/>
        <v>6792</v>
      </c>
      <c r="E40" s="671">
        <v>314</v>
      </c>
      <c r="F40" s="671"/>
      <c r="G40" s="671">
        <v>2736</v>
      </c>
      <c r="H40" s="719"/>
      <c r="I40" s="671"/>
      <c r="J40" s="671"/>
      <c r="K40" s="671">
        <v>3742</v>
      </c>
      <c r="L40" s="679">
        <f t="shared" si="50"/>
        <v>10968.5</v>
      </c>
      <c r="M40" s="671">
        <v>430</v>
      </c>
      <c r="N40" s="671">
        <v>115.5</v>
      </c>
      <c r="O40" s="671"/>
      <c r="P40" s="671"/>
      <c r="Q40" s="705"/>
      <c r="R40" s="705"/>
      <c r="S40" s="719">
        <v>430</v>
      </c>
      <c r="T40" s="671">
        <v>58</v>
      </c>
      <c r="U40" s="671">
        <v>2180</v>
      </c>
      <c r="V40" s="671">
        <v>1039</v>
      </c>
      <c r="W40" s="671"/>
      <c r="X40" s="671"/>
      <c r="Y40" s="705"/>
      <c r="Z40" s="705"/>
      <c r="AA40" s="719"/>
      <c r="AB40" s="719"/>
      <c r="AC40" s="671">
        <v>1016</v>
      </c>
      <c r="AD40" s="671">
        <v>5096</v>
      </c>
      <c r="AE40" s="671">
        <v>306</v>
      </c>
      <c r="AF40" s="671"/>
      <c r="AG40" s="671"/>
      <c r="AH40" s="705"/>
      <c r="AI40" s="705"/>
      <c r="AJ40" s="719"/>
      <c r="AK40" s="719"/>
      <c r="AL40" s="719"/>
      <c r="AM40" s="719">
        <v>298</v>
      </c>
      <c r="AN40" s="671"/>
      <c r="AO40" s="744">
        <f t="shared" si="58"/>
        <v>9267.6658380000008</v>
      </c>
      <c r="AP40" s="583">
        <f t="shared" si="59"/>
        <v>5074.6849400000001</v>
      </c>
      <c r="AQ40" s="744">
        <f t="shared" si="60"/>
        <v>4192.9808979999998</v>
      </c>
      <c r="AR40" s="583">
        <f t="shared" si="61"/>
        <v>5821.8259400000006</v>
      </c>
      <c r="AS40" s="583">
        <f t="shared" si="62"/>
        <v>4794.0919400000002</v>
      </c>
      <c r="AT40" s="583">
        <v>4794.0919400000002</v>
      </c>
      <c r="AU40" s="583"/>
      <c r="AV40" s="744">
        <f t="shared" si="63"/>
        <v>1027.7339999999999</v>
      </c>
      <c r="AW40" s="744">
        <v>1027.7339999999999</v>
      </c>
      <c r="AX40" s="583"/>
      <c r="AY40" s="583">
        <f t="shared" si="64"/>
        <v>710.10989800000004</v>
      </c>
      <c r="AZ40" s="583">
        <f t="shared" si="65"/>
        <v>280.59300000000002</v>
      </c>
      <c r="BA40" s="583">
        <v>280.59300000000002</v>
      </c>
      <c r="BB40" s="583"/>
      <c r="BC40" s="744">
        <f t="shared" si="66"/>
        <v>429.51689800000003</v>
      </c>
      <c r="BD40" s="744">
        <v>429.51689800000003</v>
      </c>
      <c r="BE40" s="583"/>
      <c r="BF40" s="583">
        <f t="shared" si="67"/>
        <v>2735.73</v>
      </c>
      <c r="BG40" s="583">
        <f t="shared" si="68"/>
        <v>0</v>
      </c>
      <c r="BH40" s="583"/>
      <c r="BI40" s="583"/>
      <c r="BJ40" s="744">
        <f t="shared" si="69"/>
        <v>2735.73</v>
      </c>
      <c r="BK40" s="744">
        <v>2735.73</v>
      </c>
      <c r="BL40" s="583"/>
      <c r="BM40" s="691">
        <f t="shared" si="2"/>
        <v>0.5218133407280201</v>
      </c>
      <c r="BN40" s="691">
        <f t="shared" si="3"/>
        <v>0.74715620435806829</v>
      </c>
      <c r="BO40" s="691">
        <f t="shared" si="4"/>
        <v>0.38227477759037243</v>
      </c>
    </row>
    <row r="41" spans="1:67" s="653" customFormat="1" ht="27.75" customHeight="1">
      <c r="A41" s="651">
        <v>6</v>
      </c>
      <c r="B41" s="652" t="s">
        <v>1091</v>
      </c>
      <c r="C41" s="369">
        <f t="shared" si="49"/>
        <v>18151</v>
      </c>
      <c r="D41" s="671">
        <f t="shared" si="57"/>
        <v>4285</v>
      </c>
      <c r="E41" s="671"/>
      <c r="F41" s="671"/>
      <c r="G41" s="671">
        <v>2074</v>
      </c>
      <c r="H41" s="719"/>
      <c r="I41" s="671"/>
      <c r="J41" s="671"/>
      <c r="K41" s="671">
        <v>2211</v>
      </c>
      <c r="L41" s="679">
        <f t="shared" si="50"/>
        <v>13866</v>
      </c>
      <c r="M41" s="671">
        <v>0</v>
      </c>
      <c r="N41" s="671">
        <v>31</v>
      </c>
      <c r="O41" s="671"/>
      <c r="P41" s="671"/>
      <c r="Q41" s="705"/>
      <c r="R41" s="705"/>
      <c r="S41" s="719"/>
      <c r="T41" s="671"/>
      <c r="U41" s="671">
        <v>2050</v>
      </c>
      <c r="V41" s="671">
        <v>608</v>
      </c>
      <c r="W41" s="671"/>
      <c r="X41" s="671"/>
      <c r="Y41" s="705"/>
      <c r="Z41" s="705"/>
      <c r="AA41" s="719"/>
      <c r="AB41" s="719"/>
      <c r="AC41" s="671">
        <v>608</v>
      </c>
      <c r="AD41" s="671">
        <v>7096</v>
      </c>
      <c r="AE41" s="671">
        <v>1707</v>
      </c>
      <c r="AF41" s="671"/>
      <c r="AG41" s="671"/>
      <c r="AH41" s="705"/>
      <c r="AI41" s="705"/>
      <c r="AJ41" s="719"/>
      <c r="AK41" s="719"/>
      <c r="AL41" s="719"/>
      <c r="AM41" s="719">
        <v>1688</v>
      </c>
      <c r="AN41" s="671">
        <v>78</v>
      </c>
      <c r="AO41" s="744">
        <f t="shared" si="58"/>
        <v>6921.1621999999998</v>
      </c>
      <c r="AP41" s="583">
        <f t="shared" si="59"/>
        <v>3431.3319999999999</v>
      </c>
      <c r="AQ41" s="744">
        <f t="shared" si="60"/>
        <v>3489.8301999999999</v>
      </c>
      <c r="AR41" s="583">
        <f t="shared" si="61"/>
        <v>4745.0421999999999</v>
      </c>
      <c r="AS41" s="583">
        <f t="shared" si="62"/>
        <v>3431.3319999999999</v>
      </c>
      <c r="AT41" s="583">
        <v>3431.3319999999999</v>
      </c>
      <c r="AU41" s="583"/>
      <c r="AV41" s="744">
        <f t="shared" si="63"/>
        <v>1313.7102</v>
      </c>
      <c r="AW41" s="744">
        <v>1313.7102</v>
      </c>
      <c r="AX41" s="583"/>
      <c r="AY41" s="583">
        <f t="shared" si="64"/>
        <v>0</v>
      </c>
      <c r="AZ41" s="583">
        <f t="shared" si="65"/>
        <v>0</v>
      </c>
      <c r="BA41" s="583"/>
      <c r="BB41" s="583"/>
      <c r="BC41" s="744">
        <f t="shared" si="66"/>
        <v>0</v>
      </c>
      <c r="BD41" s="744"/>
      <c r="BE41" s="583"/>
      <c r="BF41" s="583">
        <f t="shared" si="67"/>
        <v>2176.12</v>
      </c>
      <c r="BG41" s="583">
        <f t="shared" si="68"/>
        <v>0</v>
      </c>
      <c r="BH41" s="583"/>
      <c r="BI41" s="583"/>
      <c r="BJ41" s="744">
        <f t="shared" si="69"/>
        <v>2176.12</v>
      </c>
      <c r="BK41" s="744">
        <v>2176.12</v>
      </c>
      <c r="BL41" s="583"/>
      <c r="BM41" s="691">
        <f t="shared" si="2"/>
        <v>0.3813102418599526</v>
      </c>
      <c r="BN41" s="691">
        <f t="shared" si="3"/>
        <v>0.80077759626604428</v>
      </c>
      <c r="BO41" s="691">
        <f t="shared" si="4"/>
        <v>0.25168254723784794</v>
      </c>
    </row>
    <row r="42" spans="1:67" s="653" customFormat="1" ht="27.75" customHeight="1">
      <c r="A42" s="368">
        <v>7</v>
      </c>
      <c r="B42" s="652" t="s">
        <v>1092</v>
      </c>
      <c r="C42" s="369">
        <f t="shared" si="49"/>
        <v>4949</v>
      </c>
      <c r="D42" s="671">
        <f t="shared" si="57"/>
        <v>1491</v>
      </c>
      <c r="E42" s="671"/>
      <c r="F42" s="671"/>
      <c r="G42" s="671">
        <v>663</v>
      </c>
      <c r="H42" s="719"/>
      <c r="I42" s="671"/>
      <c r="J42" s="671"/>
      <c r="K42" s="671">
        <v>828</v>
      </c>
      <c r="L42" s="679">
        <f t="shared" si="50"/>
        <v>3458</v>
      </c>
      <c r="M42" s="671">
        <v>350</v>
      </c>
      <c r="N42" s="671">
        <v>58</v>
      </c>
      <c r="O42" s="671"/>
      <c r="P42" s="671"/>
      <c r="Q42" s="705"/>
      <c r="R42" s="705"/>
      <c r="S42" s="719"/>
      <c r="T42" s="671"/>
      <c r="U42" s="671">
        <v>685</v>
      </c>
      <c r="V42" s="671">
        <v>125</v>
      </c>
      <c r="W42" s="671"/>
      <c r="X42" s="671"/>
      <c r="Y42" s="705"/>
      <c r="Z42" s="705"/>
      <c r="AA42" s="719"/>
      <c r="AB42" s="719"/>
      <c r="AC42" s="671"/>
      <c r="AD42" s="671">
        <v>2000</v>
      </c>
      <c r="AE42" s="671">
        <v>122</v>
      </c>
      <c r="AF42" s="671"/>
      <c r="AG42" s="671"/>
      <c r="AH42" s="705"/>
      <c r="AI42" s="705"/>
      <c r="AJ42" s="719"/>
      <c r="AK42" s="719"/>
      <c r="AL42" s="719"/>
      <c r="AM42" s="719">
        <v>118</v>
      </c>
      <c r="AN42" s="671"/>
      <c r="AO42" s="744">
        <f t="shared" si="58"/>
        <v>1401.662</v>
      </c>
      <c r="AP42" s="583">
        <f t="shared" si="59"/>
        <v>1249.1020000000001</v>
      </c>
      <c r="AQ42" s="744">
        <f t="shared" si="60"/>
        <v>152.56</v>
      </c>
      <c r="AR42" s="583">
        <f t="shared" si="61"/>
        <v>1249.1020000000001</v>
      </c>
      <c r="AS42" s="583">
        <f t="shared" si="62"/>
        <v>1249.1020000000001</v>
      </c>
      <c r="AT42" s="583">
        <v>1249.1020000000001</v>
      </c>
      <c r="AU42" s="583"/>
      <c r="AV42" s="744">
        <f t="shared" si="63"/>
        <v>0</v>
      </c>
      <c r="AW42" s="744"/>
      <c r="AX42" s="583"/>
      <c r="AY42" s="583">
        <f t="shared" si="64"/>
        <v>0</v>
      </c>
      <c r="AZ42" s="583">
        <f t="shared" si="65"/>
        <v>0</v>
      </c>
      <c r="BA42" s="583"/>
      <c r="BB42" s="583"/>
      <c r="BC42" s="744">
        <f t="shared" si="66"/>
        <v>0</v>
      </c>
      <c r="BD42" s="744"/>
      <c r="BE42" s="583"/>
      <c r="BF42" s="583">
        <f t="shared" si="67"/>
        <v>152.56</v>
      </c>
      <c r="BG42" s="583">
        <f t="shared" si="68"/>
        <v>0</v>
      </c>
      <c r="BH42" s="583"/>
      <c r="BI42" s="583"/>
      <c r="BJ42" s="744">
        <f t="shared" si="69"/>
        <v>152.56</v>
      </c>
      <c r="BK42" s="744">
        <v>152.56</v>
      </c>
      <c r="BL42" s="583"/>
      <c r="BM42" s="691">
        <f t="shared" si="2"/>
        <v>0.28322125681955951</v>
      </c>
      <c r="BN42" s="691">
        <f t="shared" si="3"/>
        <v>0.83776123407109326</v>
      </c>
      <c r="BO42" s="691">
        <f t="shared" si="4"/>
        <v>4.4117987275882016E-2</v>
      </c>
    </row>
    <row r="43" spans="1:67" s="653" customFormat="1" ht="27.75" customHeight="1">
      <c r="A43" s="651">
        <v>8</v>
      </c>
      <c r="B43" s="652" t="s">
        <v>1093</v>
      </c>
      <c r="C43" s="369">
        <f t="shared" si="49"/>
        <v>7089</v>
      </c>
      <c r="D43" s="671">
        <f t="shared" si="57"/>
        <v>2695</v>
      </c>
      <c r="E43" s="671"/>
      <c r="F43" s="671"/>
      <c r="G43" s="671">
        <v>1959</v>
      </c>
      <c r="H43" s="719"/>
      <c r="I43" s="671"/>
      <c r="J43" s="671"/>
      <c r="K43" s="671">
        <v>736</v>
      </c>
      <c r="L43" s="679">
        <f t="shared" si="50"/>
        <v>4394</v>
      </c>
      <c r="M43" s="671">
        <v>380</v>
      </c>
      <c r="N43" s="671">
        <v>231</v>
      </c>
      <c r="O43" s="671"/>
      <c r="P43" s="671"/>
      <c r="Q43" s="705"/>
      <c r="R43" s="705"/>
      <c r="S43" s="719"/>
      <c r="T43" s="671">
        <v>81</v>
      </c>
      <c r="U43" s="671">
        <v>1340</v>
      </c>
      <c r="V43" s="671">
        <v>189</v>
      </c>
      <c r="W43" s="671"/>
      <c r="X43" s="671"/>
      <c r="Y43" s="705"/>
      <c r="Z43" s="705"/>
      <c r="AA43" s="719"/>
      <c r="AB43" s="719"/>
      <c r="AC43" s="671">
        <v>189</v>
      </c>
      <c r="AD43" s="671">
        <v>548</v>
      </c>
      <c r="AE43" s="671">
        <v>712</v>
      </c>
      <c r="AF43" s="671"/>
      <c r="AG43" s="671"/>
      <c r="AH43" s="705"/>
      <c r="AI43" s="705"/>
      <c r="AJ43" s="719"/>
      <c r="AK43" s="719"/>
      <c r="AL43" s="719"/>
      <c r="AM43" s="719">
        <v>684</v>
      </c>
      <c r="AN43" s="671">
        <v>40</v>
      </c>
      <c r="AO43" s="744">
        <f t="shared" si="58"/>
        <v>2609.5681869999999</v>
      </c>
      <c r="AP43" s="583">
        <f t="shared" si="59"/>
        <v>1642.0632129999999</v>
      </c>
      <c r="AQ43" s="744">
        <f t="shared" si="60"/>
        <v>967.50497400000006</v>
      </c>
      <c r="AR43" s="583">
        <f t="shared" si="61"/>
        <v>2187.1762129999997</v>
      </c>
      <c r="AS43" s="583">
        <f t="shared" si="62"/>
        <v>1642.0632129999999</v>
      </c>
      <c r="AT43" s="583">
        <v>1642.0632129999999</v>
      </c>
      <c r="AU43" s="583"/>
      <c r="AV43" s="744">
        <f t="shared" si="63"/>
        <v>545.11300000000006</v>
      </c>
      <c r="AW43" s="744">
        <v>545.11300000000006</v>
      </c>
      <c r="AX43" s="583"/>
      <c r="AY43" s="583">
        <f t="shared" si="64"/>
        <v>228.604974</v>
      </c>
      <c r="AZ43" s="583">
        <f t="shared" si="65"/>
        <v>0</v>
      </c>
      <c r="BA43" s="583"/>
      <c r="BB43" s="583"/>
      <c r="BC43" s="744">
        <f t="shared" si="66"/>
        <v>228.604974</v>
      </c>
      <c r="BD43" s="744">
        <v>228.604974</v>
      </c>
      <c r="BE43" s="583"/>
      <c r="BF43" s="583">
        <f t="shared" si="67"/>
        <v>193.78700000000001</v>
      </c>
      <c r="BG43" s="583">
        <f t="shared" si="68"/>
        <v>0</v>
      </c>
      <c r="BH43" s="583"/>
      <c r="BI43" s="583"/>
      <c r="BJ43" s="744">
        <f t="shared" si="69"/>
        <v>193.78700000000001</v>
      </c>
      <c r="BK43" s="744">
        <v>193.78700000000001</v>
      </c>
      <c r="BL43" s="583"/>
      <c r="BM43" s="691">
        <f t="shared" si="2"/>
        <v>0.36811513429256593</v>
      </c>
      <c r="BN43" s="691">
        <f t="shared" si="3"/>
        <v>0.6092998935064935</v>
      </c>
      <c r="BO43" s="691">
        <f t="shared" si="4"/>
        <v>0.22018775011379155</v>
      </c>
    </row>
    <row r="44" spans="1:67" s="653" customFormat="1" ht="27.75" customHeight="1">
      <c r="A44" s="651">
        <v>9</v>
      </c>
      <c r="B44" s="652" t="s">
        <v>1094</v>
      </c>
      <c r="C44" s="369">
        <f t="shared" si="49"/>
        <v>9084.5</v>
      </c>
      <c r="D44" s="671">
        <f t="shared" si="57"/>
        <v>323</v>
      </c>
      <c r="E44" s="671"/>
      <c r="F44" s="671"/>
      <c r="G44" s="671">
        <v>264</v>
      </c>
      <c r="H44" s="719"/>
      <c r="I44" s="671"/>
      <c r="J44" s="671"/>
      <c r="K44" s="671">
        <v>59</v>
      </c>
      <c r="L44" s="679">
        <f t="shared" si="50"/>
        <v>8761.5</v>
      </c>
      <c r="M44" s="671">
        <v>1842</v>
      </c>
      <c r="N44" s="671">
        <v>2</v>
      </c>
      <c r="O44" s="671">
        <v>2552</v>
      </c>
      <c r="P44" s="671"/>
      <c r="Q44" s="705"/>
      <c r="R44" s="705"/>
      <c r="S44" s="719"/>
      <c r="T44" s="671"/>
      <c r="U44" s="671">
        <v>126</v>
      </c>
      <c r="V44" s="671">
        <v>245</v>
      </c>
      <c r="W44" s="671"/>
      <c r="X44" s="671"/>
      <c r="Y44" s="705"/>
      <c r="Z44" s="705"/>
      <c r="AA44" s="719"/>
      <c r="AB44" s="719">
        <v>1.5</v>
      </c>
      <c r="AC44" s="671"/>
      <c r="AD44" s="671">
        <v>3559</v>
      </c>
      <c r="AE44" s="671">
        <v>34</v>
      </c>
      <c r="AF44" s="671"/>
      <c r="AG44" s="671"/>
      <c r="AH44" s="705"/>
      <c r="AI44" s="705"/>
      <c r="AJ44" s="719">
        <v>400</v>
      </c>
      <c r="AK44" s="719"/>
      <c r="AL44" s="719"/>
      <c r="AM44" s="719"/>
      <c r="AN44" s="671"/>
      <c r="AO44" s="744">
        <f t="shared" si="58"/>
        <v>1342.0349999999999</v>
      </c>
      <c r="AP44" s="583">
        <f t="shared" si="59"/>
        <v>103</v>
      </c>
      <c r="AQ44" s="744">
        <f t="shared" si="60"/>
        <v>1239.0349999999999</v>
      </c>
      <c r="AR44" s="583">
        <f t="shared" si="61"/>
        <v>768.26499999999999</v>
      </c>
      <c r="AS44" s="583">
        <f t="shared" si="62"/>
        <v>103</v>
      </c>
      <c r="AT44" s="583">
        <v>103</v>
      </c>
      <c r="AU44" s="583"/>
      <c r="AV44" s="744">
        <f t="shared" si="63"/>
        <v>665.26499999999999</v>
      </c>
      <c r="AW44" s="744">
        <v>665.26499999999999</v>
      </c>
      <c r="AX44" s="583"/>
      <c r="AY44" s="583">
        <f t="shared" si="64"/>
        <v>242.53</v>
      </c>
      <c r="AZ44" s="583">
        <f t="shared" si="65"/>
        <v>0</v>
      </c>
      <c r="BA44" s="583"/>
      <c r="BB44" s="583"/>
      <c r="BC44" s="744">
        <f t="shared" si="66"/>
        <v>242.53</v>
      </c>
      <c r="BD44" s="744">
        <v>242.53</v>
      </c>
      <c r="BE44" s="583"/>
      <c r="BF44" s="583">
        <f t="shared" si="67"/>
        <v>331.24</v>
      </c>
      <c r="BG44" s="583">
        <f t="shared" si="68"/>
        <v>0</v>
      </c>
      <c r="BH44" s="583"/>
      <c r="BI44" s="583"/>
      <c r="BJ44" s="744">
        <f t="shared" si="69"/>
        <v>331.24</v>
      </c>
      <c r="BK44" s="744">
        <f>332.74-1.5</f>
        <v>331.24</v>
      </c>
      <c r="BL44" s="583"/>
      <c r="BM44" s="691">
        <f t="shared" ref="BM44:BM75" si="70">AO44/C44*100%</f>
        <v>0.14772799823875832</v>
      </c>
      <c r="BN44" s="691">
        <f t="shared" ref="BN44:BN75" si="71">AP44/D44*100%</f>
        <v>0.31888544891640869</v>
      </c>
      <c r="BO44" s="691">
        <f t="shared" ref="BO44:BO75" si="72">AQ44/L44*100%</f>
        <v>0.14141813616389887</v>
      </c>
    </row>
    <row r="45" spans="1:67" s="653" customFormat="1" ht="27.75" customHeight="1">
      <c r="A45" s="368">
        <v>10</v>
      </c>
      <c r="B45" s="652" t="s">
        <v>1095</v>
      </c>
      <c r="C45" s="369">
        <f t="shared" si="49"/>
        <v>15007</v>
      </c>
      <c r="D45" s="671">
        <f t="shared" si="57"/>
        <v>5001</v>
      </c>
      <c r="E45" s="671"/>
      <c r="F45" s="671"/>
      <c r="G45" s="671">
        <v>4112</v>
      </c>
      <c r="H45" s="719"/>
      <c r="I45" s="671"/>
      <c r="J45" s="671"/>
      <c r="K45" s="671">
        <v>889</v>
      </c>
      <c r="L45" s="679">
        <f t="shared" si="50"/>
        <v>10006</v>
      </c>
      <c r="M45" s="671">
        <v>126</v>
      </c>
      <c r="N45" s="671">
        <v>638</v>
      </c>
      <c r="O45" s="671"/>
      <c r="P45" s="671"/>
      <c r="Q45" s="705"/>
      <c r="R45" s="705"/>
      <c r="S45" s="719"/>
      <c r="T45" s="671"/>
      <c r="U45" s="671">
        <v>543</v>
      </c>
      <c r="V45" s="671">
        <v>62</v>
      </c>
      <c r="W45" s="671"/>
      <c r="X45" s="671"/>
      <c r="Y45" s="705"/>
      <c r="Z45" s="705"/>
      <c r="AA45" s="719"/>
      <c r="AB45" s="719"/>
      <c r="AC45" s="671"/>
      <c r="AD45" s="671">
        <v>7809</v>
      </c>
      <c r="AE45" s="671">
        <v>828</v>
      </c>
      <c r="AF45" s="671"/>
      <c r="AG45" s="671"/>
      <c r="AH45" s="705"/>
      <c r="AI45" s="705"/>
      <c r="AJ45" s="719"/>
      <c r="AK45" s="719"/>
      <c r="AL45" s="719"/>
      <c r="AM45" s="719"/>
      <c r="AN45" s="671"/>
      <c r="AO45" s="744">
        <f t="shared" si="58"/>
        <v>5049.8119729999999</v>
      </c>
      <c r="AP45" s="583">
        <f t="shared" si="59"/>
        <v>2896.0619999999999</v>
      </c>
      <c r="AQ45" s="744">
        <f t="shared" si="60"/>
        <v>2153.749973</v>
      </c>
      <c r="AR45" s="583">
        <f t="shared" si="61"/>
        <v>4154.5219999999999</v>
      </c>
      <c r="AS45" s="583">
        <f t="shared" si="62"/>
        <v>2896.0619999999999</v>
      </c>
      <c r="AT45" s="583">
        <v>2896.0619999999999</v>
      </c>
      <c r="AU45" s="583"/>
      <c r="AV45" s="744">
        <f t="shared" si="63"/>
        <v>1258.46</v>
      </c>
      <c r="AW45" s="744">
        <v>1258.46</v>
      </c>
      <c r="AX45" s="583"/>
      <c r="AY45" s="583">
        <f t="shared" si="64"/>
        <v>457.06197300000002</v>
      </c>
      <c r="AZ45" s="583">
        <f t="shared" si="65"/>
        <v>0</v>
      </c>
      <c r="BA45" s="583"/>
      <c r="BB45" s="583"/>
      <c r="BC45" s="744">
        <f t="shared" si="66"/>
        <v>457.06197300000002</v>
      </c>
      <c r="BD45" s="744">
        <v>457.06197300000002</v>
      </c>
      <c r="BE45" s="583"/>
      <c r="BF45" s="583">
        <f t="shared" si="67"/>
        <v>438.22800000000001</v>
      </c>
      <c r="BG45" s="583">
        <f t="shared" si="68"/>
        <v>0</v>
      </c>
      <c r="BH45" s="583"/>
      <c r="BI45" s="583"/>
      <c r="BJ45" s="744">
        <f t="shared" si="69"/>
        <v>438.22800000000001</v>
      </c>
      <c r="BK45" s="744">
        <v>438.22800000000001</v>
      </c>
      <c r="BL45" s="583"/>
      <c r="BM45" s="691">
        <f t="shared" si="70"/>
        <v>0.33649709955354168</v>
      </c>
      <c r="BN45" s="691">
        <f t="shared" si="71"/>
        <v>0.57909658068386316</v>
      </c>
      <c r="BO45" s="691">
        <f t="shared" si="72"/>
        <v>0.21524584979012593</v>
      </c>
    </row>
    <row r="46" spans="1:67" s="653" customFormat="1" ht="27.75" customHeight="1">
      <c r="A46" s="651">
        <v>11</v>
      </c>
      <c r="B46" s="652" t="s">
        <v>1096</v>
      </c>
      <c r="C46" s="369">
        <f>D46+L46</f>
        <v>57621</v>
      </c>
      <c r="D46" s="671">
        <f t="shared" si="57"/>
        <v>10046</v>
      </c>
      <c r="E46" s="671">
        <v>300</v>
      </c>
      <c r="F46" s="671"/>
      <c r="G46" s="671">
        <v>8073</v>
      </c>
      <c r="H46" s="719"/>
      <c r="I46" s="671"/>
      <c r="J46" s="671"/>
      <c r="K46" s="671">
        <v>1673</v>
      </c>
      <c r="L46" s="679">
        <f t="shared" si="50"/>
        <v>47575</v>
      </c>
      <c r="M46" s="671">
        <v>2354</v>
      </c>
      <c r="N46" s="671">
        <v>475</v>
      </c>
      <c r="O46" s="671"/>
      <c r="P46" s="671"/>
      <c r="Q46" s="705"/>
      <c r="R46" s="705"/>
      <c r="S46" s="719"/>
      <c r="T46" s="671"/>
      <c r="U46" s="671">
        <v>2173</v>
      </c>
      <c r="V46" s="671">
        <v>284</v>
      </c>
      <c r="W46" s="671"/>
      <c r="X46" s="671"/>
      <c r="Y46" s="705"/>
      <c r="Z46" s="705"/>
      <c r="AA46" s="719"/>
      <c r="AB46" s="719"/>
      <c r="AC46" s="671"/>
      <c r="AD46" s="671">
        <v>15489</v>
      </c>
      <c r="AE46" s="671">
        <v>17146</v>
      </c>
      <c r="AF46" s="671"/>
      <c r="AG46" s="671">
        <v>9577</v>
      </c>
      <c r="AH46" s="705">
        <v>77</v>
      </c>
      <c r="AI46" s="705"/>
      <c r="AJ46" s="719"/>
      <c r="AK46" s="719"/>
      <c r="AL46" s="719"/>
      <c r="AM46" s="719"/>
      <c r="AN46" s="671"/>
      <c r="AO46" s="744">
        <f t="shared" si="58"/>
        <v>43864.481399999997</v>
      </c>
      <c r="AP46" s="583">
        <f t="shared" si="59"/>
        <v>4730.0749999999998</v>
      </c>
      <c r="AQ46" s="744">
        <f t="shared" si="60"/>
        <v>39134.4064</v>
      </c>
      <c r="AR46" s="583">
        <f t="shared" si="61"/>
        <v>41204.739399999999</v>
      </c>
      <c r="AS46" s="583">
        <f t="shared" si="62"/>
        <v>4730.0749999999998</v>
      </c>
      <c r="AT46" s="583">
        <v>4730.0749999999998</v>
      </c>
      <c r="AU46" s="583"/>
      <c r="AV46" s="744">
        <f t="shared" si="63"/>
        <v>36474.664400000001</v>
      </c>
      <c r="AW46" s="744">
        <v>36474.664400000001</v>
      </c>
      <c r="AX46" s="583"/>
      <c r="AY46" s="583">
        <f t="shared" si="64"/>
        <v>902.82500000000005</v>
      </c>
      <c r="AZ46" s="583">
        <f t="shared" si="65"/>
        <v>0</v>
      </c>
      <c r="BA46" s="583"/>
      <c r="BB46" s="583"/>
      <c r="BC46" s="744">
        <f t="shared" si="66"/>
        <v>902.82500000000005</v>
      </c>
      <c r="BD46" s="744">
        <v>902.82500000000005</v>
      </c>
      <c r="BE46" s="583"/>
      <c r="BF46" s="583">
        <f t="shared" si="67"/>
        <v>1756.9169999999999</v>
      </c>
      <c r="BG46" s="583">
        <f t="shared" si="68"/>
        <v>0</v>
      </c>
      <c r="BH46" s="583"/>
      <c r="BI46" s="583"/>
      <c r="BJ46" s="744">
        <f t="shared" si="69"/>
        <v>1756.9169999999999</v>
      </c>
      <c r="BK46" s="744">
        <v>1756.9169999999999</v>
      </c>
      <c r="BL46" s="583"/>
      <c r="BM46" s="691">
        <f t="shared" si="70"/>
        <v>0.76125859322122136</v>
      </c>
      <c r="BN46" s="691">
        <f t="shared" si="71"/>
        <v>0.47084162850885924</v>
      </c>
      <c r="BO46" s="691">
        <f t="shared" si="72"/>
        <v>0.82258342406726226</v>
      </c>
    </row>
    <row r="47" spans="1:67" s="653" customFormat="1" ht="27.75" customHeight="1">
      <c r="A47" s="651">
        <v>12</v>
      </c>
      <c r="B47" s="369" t="s">
        <v>1097</v>
      </c>
      <c r="C47" s="369">
        <f t="shared" si="49"/>
        <v>26285</v>
      </c>
      <c r="D47" s="671">
        <f>SUM(E47:K47)</f>
        <v>2920</v>
      </c>
      <c r="E47" s="671"/>
      <c r="F47" s="671"/>
      <c r="G47" s="671">
        <v>1950</v>
      </c>
      <c r="H47" s="719"/>
      <c r="I47" s="671"/>
      <c r="J47" s="671"/>
      <c r="K47" s="671">
        <v>970</v>
      </c>
      <c r="L47" s="679">
        <f t="shared" si="50"/>
        <v>23365</v>
      </c>
      <c r="M47" s="671">
        <v>42</v>
      </c>
      <c r="N47" s="671">
        <v>138</v>
      </c>
      <c r="O47" s="671">
        <v>5108</v>
      </c>
      <c r="P47" s="671"/>
      <c r="Q47" s="705"/>
      <c r="R47" s="705"/>
      <c r="S47" s="719"/>
      <c r="T47" s="671"/>
      <c r="U47" s="671">
        <v>2598</v>
      </c>
      <c r="V47" s="671">
        <v>71</v>
      </c>
      <c r="W47" s="671"/>
      <c r="X47" s="671"/>
      <c r="Y47" s="705"/>
      <c r="Z47" s="705"/>
      <c r="AA47" s="719"/>
      <c r="AB47" s="719"/>
      <c r="AC47" s="671"/>
      <c r="AD47" s="671">
        <v>11776</v>
      </c>
      <c r="AE47" s="671">
        <v>1087</v>
      </c>
      <c r="AF47" s="671">
        <v>2545</v>
      </c>
      <c r="AG47" s="671"/>
      <c r="AH47" s="705"/>
      <c r="AI47" s="705"/>
      <c r="AJ47" s="719"/>
      <c r="AK47" s="719"/>
      <c r="AL47" s="719"/>
      <c r="AM47" s="719"/>
      <c r="AN47" s="671"/>
      <c r="AO47" s="744">
        <f t="shared" ref="AO47:AO100" si="73">AP47+AQ47</f>
        <v>8857.6065899999994</v>
      </c>
      <c r="AP47" s="583">
        <f t="shared" ref="AP47:AP100" si="74">AS47+AZ47+BG47</f>
        <v>2448.5439999999999</v>
      </c>
      <c r="AQ47" s="744">
        <f t="shared" ref="AQ47:AQ100" si="75">AV47+BC47+BJ47</f>
        <v>6409.0625899999995</v>
      </c>
      <c r="AR47" s="583">
        <f t="shared" ref="AR47:AR100" si="76">AS47+AV47</f>
        <v>4582.3218400000005</v>
      </c>
      <c r="AS47" s="583">
        <f t="shared" ref="AS47:AS100" si="77">AT47+AU47</f>
        <v>2448.5439999999999</v>
      </c>
      <c r="AT47" s="583">
        <v>2448.5439999999999</v>
      </c>
      <c r="AU47" s="583"/>
      <c r="AV47" s="744">
        <f t="shared" ref="AV47:AV100" si="78">AW47+AX47</f>
        <v>2133.7778400000002</v>
      </c>
      <c r="AW47" s="744">
        <v>2133.7778400000002</v>
      </c>
      <c r="AX47" s="583"/>
      <c r="AY47" s="583">
        <f t="shared" ref="AY47:AY100" si="79">AZ47+BC47</f>
        <v>1876.759</v>
      </c>
      <c r="AZ47" s="583">
        <f t="shared" ref="AZ47:AZ100" si="80">BA47+BB47</f>
        <v>0</v>
      </c>
      <c r="BA47" s="583"/>
      <c r="BB47" s="583"/>
      <c r="BC47" s="744">
        <f t="shared" ref="BC47:BC100" si="81">BD47+BE47</f>
        <v>1876.759</v>
      </c>
      <c r="BD47" s="744">
        <v>1876.759</v>
      </c>
      <c r="BE47" s="583"/>
      <c r="BF47" s="583">
        <f t="shared" ref="BF47:BF100" si="82">BG47+BJ47</f>
        <v>2398.5257499999998</v>
      </c>
      <c r="BG47" s="583">
        <f t="shared" ref="BG47:BG100" si="83">BH47+BI47</f>
        <v>0</v>
      </c>
      <c r="BH47" s="583"/>
      <c r="BI47" s="583"/>
      <c r="BJ47" s="744">
        <f t="shared" ref="BJ47:BJ100" si="84">BK47+BL47</f>
        <v>2398.5257499999998</v>
      </c>
      <c r="BK47" s="744">
        <v>2398.5257499999998</v>
      </c>
      <c r="BL47" s="583"/>
      <c r="BM47" s="691">
        <f t="shared" si="70"/>
        <v>0.33698332090545935</v>
      </c>
      <c r="BN47" s="691">
        <f t="shared" si="71"/>
        <v>0.83854246575342462</v>
      </c>
      <c r="BO47" s="691">
        <f t="shared" si="72"/>
        <v>0.27430184421142734</v>
      </c>
    </row>
    <row r="48" spans="1:67" s="653" customFormat="1" ht="27.75" customHeight="1">
      <c r="A48" s="368">
        <v>13</v>
      </c>
      <c r="B48" s="369" t="s">
        <v>1098</v>
      </c>
      <c r="C48" s="369">
        <f t="shared" si="49"/>
        <v>13744</v>
      </c>
      <c r="D48" s="671">
        <f t="shared" si="57"/>
        <v>1794</v>
      </c>
      <c r="E48" s="671"/>
      <c r="F48" s="671"/>
      <c r="G48" s="671">
        <v>872</v>
      </c>
      <c r="H48" s="719"/>
      <c r="I48" s="671"/>
      <c r="J48" s="671"/>
      <c r="K48" s="671">
        <v>922</v>
      </c>
      <c r="L48" s="679">
        <f t="shared" si="50"/>
        <v>11950</v>
      </c>
      <c r="M48" s="671">
        <v>2464</v>
      </c>
      <c r="N48" s="671">
        <v>219</v>
      </c>
      <c r="O48" s="671"/>
      <c r="P48" s="671"/>
      <c r="Q48" s="705"/>
      <c r="R48" s="705"/>
      <c r="S48" s="719"/>
      <c r="T48" s="671"/>
      <c r="U48" s="671">
        <v>1746</v>
      </c>
      <c r="V48" s="671">
        <v>95</v>
      </c>
      <c r="W48" s="671"/>
      <c r="X48" s="671"/>
      <c r="Y48" s="705"/>
      <c r="Z48" s="705"/>
      <c r="AA48" s="719"/>
      <c r="AB48" s="719"/>
      <c r="AC48" s="671"/>
      <c r="AD48" s="671">
        <v>6709</v>
      </c>
      <c r="AE48" s="671">
        <v>717</v>
      </c>
      <c r="AF48" s="671"/>
      <c r="AG48" s="671"/>
      <c r="AH48" s="705"/>
      <c r="AI48" s="705"/>
      <c r="AJ48" s="719"/>
      <c r="AK48" s="719"/>
      <c r="AL48" s="719"/>
      <c r="AM48" s="719"/>
      <c r="AN48" s="671"/>
      <c r="AO48" s="744">
        <f t="shared" si="73"/>
        <v>9894.9044099999992</v>
      </c>
      <c r="AP48" s="583">
        <f t="shared" si="74"/>
        <v>1573</v>
      </c>
      <c r="AQ48" s="744">
        <f t="shared" si="75"/>
        <v>8321.9044099999992</v>
      </c>
      <c r="AR48" s="583">
        <f t="shared" si="76"/>
        <v>5641.6019999999999</v>
      </c>
      <c r="AS48" s="583">
        <f t="shared" si="77"/>
        <v>1573</v>
      </c>
      <c r="AT48" s="583">
        <v>1573</v>
      </c>
      <c r="AU48" s="583"/>
      <c r="AV48" s="744">
        <f t="shared" si="78"/>
        <v>4068.6019999999999</v>
      </c>
      <c r="AW48" s="744">
        <v>4068.6019999999999</v>
      </c>
      <c r="AX48" s="583"/>
      <c r="AY48" s="583">
        <f t="shared" si="79"/>
        <v>2511.8490000000002</v>
      </c>
      <c r="AZ48" s="583">
        <f t="shared" si="80"/>
        <v>0</v>
      </c>
      <c r="BA48" s="583"/>
      <c r="BB48" s="583"/>
      <c r="BC48" s="744">
        <f t="shared" si="81"/>
        <v>2511.8490000000002</v>
      </c>
      <c r="BD48" s="744">
        <v>2511.8490000000002</v>
      </c>
      <c r="BE48" s="583"/>
      <c r="BF48" s="583">
        <f t="shared" si="82"/>
        <v>1741.4534100000001</v>
      </c>
      <c r="BG48" s="583">
        <f t="shared" si="83"/>
        <v>0</v>
      </c>
      <c r="BH48" s="583"/>
      <c r="BI48" s="583"/>
      <c r="BJ48" s="744">
        <f t="shared" si="84"/>
        <v>1741.4534100000001</v>
      </c>
      <c r="BK48" s="744">
        <v>1741.4534100000001</v>
      </c>
      <c r="BL48" s="583"/>
      <c r="BM48" s="691">
        <f t="shared" si="70"/>
        <v>0.71994356883003485</v>
      </c>
      <c r="BN48" s="691">
        <f t="shared" si="71"/>
        <v>0.87681159420289856</v>
      </c>
      <c r="BO48" s="691">
        <f t="shared" si="72"/>
        <v>0.69639367447698741</v>
      </c>
    </row>
    <row r="49" spans="1:67" s="653" customFormat="1" ht="27.75" customHeight="1">
      <c r="A49" s="651">
        <v>14</v>
      </c>
      <c r="B49" s="369" t="s">
        <v>1099</v>
      </c>
      <c r="C49" s="369">
        <f t="shared" si="49"/>
        <v>5189</v>
      </c>
      <c r="D49" s="671">
        <f t="shared" si="57"/>
        <v>411</v>
      </c>
      <c r="E49" s="671"/>
      <c r="F49" s="671"/>
      <c r="G49" s="671">
        <v>352</v>
      </c>
      <c r="H49" s="719"/>
      <c r="I49" s="671"/>
      <c r="J49" s="671"/>
      <c r="K49" s="671">
        <v>59</v>
      </c>
      <c r="L49" s="679">
        <f t="shared" si="50"/>
        <v>4778</v>
      </c>
      <c r="M49" s="671">
        <v>692</v>
      </c>
      <c r="N49" s="671">
        <v>54</v>
      </c>
      <c r="O49" s="671"/>
      <c r="P49" s="671"/>
      <c r="Q49" s="705"/>
      <c r="R49" s="705"/>
      <c r="S49" s="719"/>
      <c r="T49" s="671"/>
      <c r="U49" s="671">
        <v>745</v>
      </c>
      <c r="V49" s="671">
        <v>170</v>
      </c>
      <c r="W49" s="671"/>
      <c r="X49" s="671"/>
      <c r="Y49" s="705"/>
      <c r="Z49" s="705"/>
      <c r="AA49" s="719"/>
      <c r="AB49" s="719"/>
      <c r="AC49" s="671"/>
      <c r="AD49" s="671">
        <v>2818</v>
      </c>
      <c r="AE49" s="671">
        <v>299</v>
      </c>
      <c r="AF49" s="671"/>
      <c r="AG49" s="671"/>
      <c r="AH49" s="705"/>
      <c r="AI49" s="705"/>
      <c r="AJ49" s="719"/>
      <c r="AK49" s="719"/>
      <c r="AL49" s="719"/>
      <c r="AM49" s="719"/>
      <c r="AN49" s="671"/>
      <c r="AO49" s="744">
        <f t="shared" si="73"/>
        <v>1489.2706800000001</v>
      </c>
      <c r="AP49" s="583">
        <f t="shared" si="74"/>
        <v>279</v>
      </c>
      <c r="AQ49" s="744">
        <f t="shared" si="75"/>
        <v>1210.2706800000001</v>
      </c>
      <c r="AR49" s="583">
        <f t="shared" si="76"/>
        <v>782.66000000000008</v>
      </c>
      <c r="AS49" s="583">
        <f t="shared" si="77"/>
        <v>279</v>
      </c>
      <c r="AT49" s="583">
        <v>279</v>
      </c>
      <c r="AU49" s="583"/>
      <c r="AV49" s="744">
        <f t="shared" si="78"/>
        <v>503.66</v>
      </c>
      <c r="AW49" s="744">
        <v>503.66</v>
      </c>
      <c r="AX49" s="583"/>
      <c r="AY49" s="583">
        <f t="shared" si="79"/>
        <v>31.896000000000001</v>
      </c>
      <c r="AZ49" s="583">
        <f t="shared" si="80"/>
        <v>0</v>
      </c>
      <c r="BA49" s="583"/>
      <c r="BB49" s="583"/>
      <c r="BC49" s="744">
        <f t="shared" si="81"/>
        <v>31.896000000000001</v>
      </c>
      <c r="BD49" s="744">
        <v>31.896000000000001</v>
      </c>
      <c r="BE49" s="583"/>
      <c r="BF49" s="583">
        <f t="shared" si="82"/>
        <v>674.71468000000004</v>
      </c>
      <c r="BG49" s="583">
        <f t="shared" si="83"/>
        <v>0</v>
      </c>
      <c r="BH49" s="583"/>
      <c r="BI49" s="583"/>
      <c r="BJ49" s="744">
        <f t="shared" si="84"/>
        <v>674.71468000000004</v>
      </c>
      <c r="BK49" s="744">
        <v>674.71468000000004</v>
      </c>
      <c r="BL49" s="583"/>
      <c r="BM49" s="691">
        <f t="shared" si="70"/>
        <v>0.28700533436114861</v>
      </c>
      <c r="BN49" s="691">
        <f t="shared" si="71"/>
        <v>0.67883211678832112</v>
      </c>
      <c r="BO49" s="691">
        <f t="shared" si="72"/>
        <v>0.25330068647969861</v>
      </c>
    </row>
    <row r="50" spans="1:67" s="653" customFormat="1" ht="27.75" customHeight="1">
      <c r="A50" s="651">
        <v>15</v>
      </c>
      <c r="B50" s="369" t="s">
        <v>1100</v>
      </c>
      <c r="C50" s="369">
        <f t="shared" si="49"/>
        <v>5388</v>
      </c>
      <c r="D50" s="671">
        <f t="shared" si="57"/>
        <v>2409</v>
      </c>
      <c r="E50" s="671">
        <v>2409</v>
      </c>
      <c r="F50" s="671"/>
      <c r="G50" s="671">
        <v>0</v>
      </c>
      <c r="H50" s="719"/>
      <c r="I50" s="671"/>
      <c r="J50" s="671"/>
      <c r="K50" s="671"/>
      <c r="L50" s="679">
        <f t="shared" si="50"/>
        <v>2979</v>
      </c>
      <c r="M50" s="671">
        <v>590</v>
      </c>
      <c r="N50" s="671">
        <v>1495</v>
      </c>
      <c r="O50" s="671"/>
      <c r="P50" s="671"/>
      <c r="Q50" s="705"/>
      <c r="R50" s="705"/>
      <c r="S50" s="719"/>
      <c r="T50" s="671"/>
      <c r="U50" s="671">
        <v>541</v>
      </c>
      <c r="V50" s="671">
        <v>0</v>
      </c>
      <c r="W50" s="671"/>
      <c r="X50" s="671"/>
      <c r="Y50" s="705"/>
      <c r="Z50" s="705"/>
      <c r="AA50" s="719"/>
      <c r="AB50" s="719"/>
      <c r="AC50" s="671"/>
      <c r="AD50" s="671">
        <v>353</v>
      </c>
      <c r="AE50" s="671">
        <v>0</v>
      </c>
      <c r="AF50" s="671"/>
      <c r="AG50" s="671"/>
      <c r="AH50" s="705"/>
      <c r="AI50" s="705"/>
      <c r="AJ50" s="719"/>
      <c r="AK50" s="719"/>
      <c r="AL50" s="719"/>
      <c r="AM50" s="719"/>
      <c r="AN50" s="671"/>
      <c r="AO50" s="744">
        <f t="shared" si="73"/>
        <v>1415.894</v>
      </c>
      <c r="AP50" s="583">
        <f t="shared" si="74"/>
        <v>779</v>
      </c>
      <c r="AQ50" s="744">
        <f t="shared" si="75"/>
        <v>636.89400000000001</v>
      </c>
      <c r="AR50" s="583">
        <f t="shared" si="76"/>
        <v>63</v>
      </c>
      <c r="AS50" s="583">
        <f t="shared" si="77"/>
        <v>0</v>
      </c>
      <c r="AT50" s="583"/>
      <c r="AU50" s="583"/>
      <c r="AV50" s="744">
        <f t="shared" si="78"/>
        <v>63</v>
      </c>
      <c r="AW50" s="744">
        <v>63</v>
      </c>
      <c r="AX50" s="583"/>
      <c r="AY50" s="583">
        <f t="shared" si="79"/>
        <v>1352.894</v>
      </c>
      <c r="AZ50" s="583">
        <f t="shared" si="80"/>
        <v>779</v>
      </c>
      <c r="BA50" s="583">
        <v>779</v>
      </c>
      <c r="BB50" s="583"/>
      <c r="BC50" s="744">
        <f t="shared" si="81"/>
        <v>573.89400000000001</v>
      </c>
      <c r="BD50" s="744">
        <v>573.89400000000001</v>
      </c>
      <c r="BE50" s="583"/>
      <c r="BF50" s="583">
        <f t="shared" si="82"/>
        <v>0</v>
      </c>
      <c r="BG50" s="583">
        <f t="shared" si="83"/>
        <v>0</v>
      </c>
      <c r="BH50" s="583"/>
      <c r="BI50" s="583"/>
      <c r="BJ50" s="744">
        <f t="shared" si="84"/>
        <v>0</v>
      </c>
      <c r="BK50" s="744"/>
      <c r="BL50" s="583"/>
      <c r="BM50" s="691">
        <f t="shared" si="70"/>
        <v>0.26278656273199702</v>
      </c>
      <c r="BN50" s="691">
        <f t="shared" si="71"/>
        <v>0.32337069323370693</v>
      </c>
      <c r="BO50" s="691">
        <f t="shared" si="72"/>
        <v>0.21379456193353474</v>
      </c>
    </row>
    <row r="51" spans="1:67" s="653" customFormat="1" ht="27.75" customHeight="1">
      <c r="A51" s="368">
        <v>16</v>
      </c>
      <c r="B51" s="369" t="s">
        <v>1101</v>
      </c>
      <c r="C51" s="369">
        <f t="shared" si="49"/>
        <v>6461.5</v>
      </c>
      <c r="D51" s="671">
        <f t="shared" si="57"/>
        <v>2779</v>
      </c>
      <c r="E51" s="671">
        <v>2779</v>
      </c>
      <c r="F51" s="671"/>
      <c r="G51" s="671">
        <v>0</v>
      </c>
      <c r="H51" s="719"/>
      <c r="I51" s="671"/>
      <c r="J51" s="671"/>
      <c r="K51" s="671"/>
      <c r="L51" s="679">
        <f t="shared" si="50"/>
        <v>3682.5</v>
      </c>
      <c r="M51" s="671">
        <v>640</v>
      </c>
      <c r="N51" s="671">
        <v>2176.5</v>
      </c>
      <c r="O51" s="671"/>
      <c r="P51" s="671"/>
      <c r="Q51" s="705"/>
      <c r="R51" s="705"/>
      <c r="S51" s="719"/>
      <c r="T51" s="671"/>
      <c r="U51" s="671">
        <v>515</v>
      </c>
      <c r="V51" s="671">
        <v>0</v>
      </c>
      <c r="W51" s="671"/>
      <c r="X51" s="671"/>
      <c r="Y51" s="705"/>
      <c r="Z51" s="705"/>
      <c r="AA51" s="719"/>
      <c r="AB51" s="719"/>
      <c r="AC51" s="671"/>
      <c r="AD51" s="671">
        <v>351</v>
      </c>
      <c r="AE51" s="671">
        <v>0</v>
      </c>
      <c r="AF51" s="671"/>
      <c r="AG51" s="671"/>
      <c r="AH51" s="705"/>
      <c r="AI51" s="705"/>
      <c r="AJ51" s="719"/>
      <c r="AK51" s="719"/>
      <c r="AL51" s="719"/>
      <c r="AM51" s="719"/>
      <c r="AN51" s="671"/>
      <c r="AO51" s="744">
        <f t="shared" si="73"/>
        <v>1027.145</v>
      </c>
      <c r="AP51" s="583">
        <f t="shared" si="74"/>
        <v>0</v>
      </c>
      <c r="AQ51" s="744">
        <f t="shared" si="75"/>
        <v>1027.145</v>
      </c>
      <c r="AR51" s="583">
        <f t="shared" si="76"/>
        <v>62</v>
      </c>
      <c r="AS51" s="583">
        <f t="shared" si="77"/>
        <v>0</v>
      </c>
      <c r="AT51" s="583"/>
      <c r="AU51" s="583"/>
      <c r="AV51" s="744">
        <f t="shared" si="78"/>
        <v>62</v>
      </c>
      <c r="AW51" s="744">
        <v>62</v>
      </c>
      <c r="AX51" s="583"/>
      <c r="AY51" s="583">
        <f t="shared" si="79"/>
        <v>965.14499999999998</v>
      </c>
      <c r="AZ51" s="583">
        <f t="shared" si="80"/>
        <v>0</v>
      </c>
      <c r="BA51" s="583"/>
      <c r="BB51" s="583"/>
      <c r="BC51" s="744">
        <f t="shared" si="81"/>
        <v>965.14499999999998</v>
      </c>
      <c r="BD51" s="744">
        <v>965.14499999999998</v>
      </c>
      <c r="BE51" s="583"/>
      <c r="BF51" s="583">
        <f t="shared" si="82"/>
        <v>0</v>
      </c>
      <c r="BG51" s="583">
        <f t="shared" si="83"/>
        <v>0</v>
      </c>
      <c r="BH51" s="583"/>
      <c r="BI51" s="583"/>
      <c r="BJ51" s="744">
        <f t="shared" si="84"/>
        <v>0</v>
      </c>
      <c r="BK51" s="744"/>
      <c r="BL51" s="583"/>
      <c r="BM51" s="691">
        <f t="shared" si="70"/>
        <v>0.1589638628801362</v>
      </c>
      <c r="BN51" s="691">
        <f t="shared" si="71"/>
        <v>0</v>
      </c>
      <c r="BO51" s="691">
        <f t="shared" si="72"/>
        <v>0.27892600135777323</v>
      </c>
    </row>
    <row r="52" spans="1:67" s="653" customFormat="1" ht="27.75" customHeight="1">
      <c r="A52" s="651">
        <v>17</v>
      </c>
      <c r="B52" s="369" t="s">
        <v>1102</v>
      </c>
      <c r="C52" s="369">
        <f t="shared" si="49"/>
        <v>10287</v>
      </c>
      <c r="D52" s="671">
        <f t="shared" si="57"/>
        <v>197</v>
      </c>
      <c r="E52" s="671"/>
      <c r="F52" s="671"/>
      <c r="G52" s="671">
        <v>80</v>
      </c>
      <c r="H52" s="719"/>
      <c r="I52" s="671"/>
      <c r="J52" s="671"/>
      <c r="K52" s="694">
        <v>117</v>
      </c>
      <c r="L52" s="679">
        <f t="shared" si="50"/>
        <v>10090</v>
      </c>
      <c r="M52" s="671">
        <v>1825</v>
      </c>
      <c r="N52" s="671">
        <v>979</v>
      </c>
      <c r="O52" s="671"/>
      <c r="P52" s="671"/>
      <c r="Q52" s="705"/>
      <c r="R52" s="705"/>
      <c r="S52" s="719">
        <v>600</v>
      </c>
      <c r="T52" s="671"/>
      <c r="U52" s="671">
        <v>1720</v>
      </c>
      <c r="V52" s="671">
        <v>153</v>
      </c>
      <c r="W52" s="671">
        <v>1720</v>
      </c>
      <c r="X52" s="671"/>
      <c r="Y52" s="705"/>
      <c r="Z52" s="705"/>
      <c r="AA52" s="719"/>
      <c r="AB52" s="719"/>
      <c r="AC52" s="671"/>
      <c r="AD52" s="671">
        <v>2037</v>
      </c>
      <c r="AE52" s="671">
        <v>1056</v>
      </c>
      <c r="AF52" s="671"/>
      <c r="AG52" s="671"/>
      <c r="AH52" s="705"/>
      <c r="AI52" s="705"/>
      <c r="AJ52" s="719"/>
      <c r="AK52" s="719"/>
      <c r="AL52" s="719"/>
      <c r="AM52" s="719"/>
      <c r="AN52" s="671"/>
      <c r="AO52" s="744">
        <f t="shared" si="73"/>
        <v>2219.7110000000002</v>
      </c>
      <c r="AP52" s="583">
        <f t="shared" si="74"/>
        <v>80</v>
      </c>
      <c r="AQ52" s="744">
        <f t="shared" si="75"/>
        <v>2139.7110000000002</v>
      </c>
      <c r="AR52" s="583">
        <f t="shared" si="76"/>
        <v>371.8</v>
      </c>
      <c r="AS52" s="583">
        <f t="shared" si="77"/>
        <v>80</v>
      </c>
      <c r="AT52" s="583">
        <v>80</v>
      </c>
      <c r="AU52" s="583"/>
      <c r="AV52" s="744">
        <f t="shared" si="78"/>
        <v>291.8</v>
      </c>
      <c r="AW52" s="744">
        <v>291.8</v>
      </c>
      <c r="AX52" s="583"/>
      <c r="AY52" s="583">
        <f t="shared" si="79"/>
        <v>1260.258</v>
      </c>
      <c r="AZ52" s="583">
        <f t="shared" si="80"/>
        <v>0</v>
      </c>
      <c r="BA52" s="583"/>
      <c r="BB52" s="583"/>
      <c r="BC52" s="744">
        <f t="shared" si="81"/>
        <v>1260.258</v>
      </c>
      <c r="BD52" s="744">
        <v>1260.258</v>
      </c>
      <c r="BE52" s="583"/>
      <c r="BF52" s="583">
        <f t="shared" si="82"/>
        <v>587.65300000000002</v>
      </c>
      <c r="BG52" s="583">
        <f t="shared" si="83"/>
        <v>0</v>
      </c>
      <c r="BH52" s="583"/>
      <c r="BI52" s="583"/>
      <c r="BJ52" s="744">
        <f t="shared" si="84"/>
        <v>587.65300000000002</v>
      </c>
      <c r="BK52" s="744">
        <v>587.65300000000002</v>
      </c>
      <c r="BL52" s="583"/>
      <c r="BM52" s="691">
        <f t="shared" si="70"/>
        <v>0.21577826382813262</v>
      </c>
      <c r="BN52" s="691">
        <f t="shared" si="71"/>
        <v>0.40609137055837563</v>
      </c>
      <c r="BO52" s="691">
        <f t="shared" si="72"/>
        <v>0.21206253716551043</v>
      </c>
    </row>
    <row r="53" spans="1:67" s="653" customFormat="1" ht="27.75" customHeight="1">
      <c r="A53" s="651">
        <v>18</v>
      </c>
      <c r="B53" s="369" t="s">
        <v>1103</v>
      </c>
      <c r="C53" s="369">
        <f t="shared" si="49"/>
        <v>7113.5</v>
      </c>
      <c r="D53" s="671">
        <f t="shared" si="57"/>
        <v>1374</v>
      </c>
      <c r="E53" s="671">
        <v>1374</v>
      </c>
      <c r="F53" s="671"/>
      <c r="G53" s="671">
        <v>0</v>
      </c>
      <c r="H53" s="719"/>
      <c r="I53" s="671"/>
      <c r="J53" s="671"/>
      <c r="K53" s="671"/>
      <c r="L53" s="679">
        <f t="shared" si="50"/>
        <v>5739.5</v>
      </c>
      <c r="M53" s="671">
        <v>1720</v>
      </c>
      <c r="N53" s="671">
        <v>2072.5</v>
      </c>
      <c r="O53" s="671"/>
      <c r="P53" s="671"/>
      <c r="Q53" s="705"/>
      <c r="R53" s="705"/>
      <c r="S53" s="719">
        <v>180</v>
      </c>
      <c r="T53" s="671"/>
      <c r="U53" s="671">
        <v>945</v>
      </c>
      <c r="V53" s="671">
        <v>142</v>
      </c>
      <c r="W53" s="671"/>
      <c r="X53" s="671"/>
      <c r="Y53" s="705"/>
      <c r="Z53" s="705"/>
      <c r="AA53" s="719"/>
      <c r="AB53" s="719"/>
      <c r="AC53" s="671"/>
      <c r="AD53" s="671">
        <v>680</v>
      </c>
      <c r="AE53" s="671">
        <v>0</v>
      </c>
      <c r="AF53" s="671"/>
      <c r="AG53" s="671"/>
      <c r="AH53" s="705"/>
      <c r="AI53" s="705"/>
      <c r="AJ53" s="719"/>
      <c r="AK53" s="719"/>
      <c r="AL53" s="719"/>
      <c r="AM53" s="719"/>
      <c r="AN53" s="671"/>
      <c r="AO53" s="744">
        <f t="shared" si="73"/>
        <v>2183.1699289999997</v>
      </c>
      <c r="AP53" s="583">
        <f t="shared" si="74"/>
        <v>778</v>
      </c>
      <c r="AQ53" s="744">
        <f t="shared" si="75"/>
        <v>1405.1699289999999</v>
      </c>
      <c r="AR53" s="583">
        <f t="shared" si="76"/>
        <v>63</v>
      </c>
      <c r="AS53" s="583">
        <f t="shared" si="77"/>
        <v>0</v>
      </c>
      <c r="AT53" s="583"/>
      <c r="AU53" s="583"/>
      <c r="AV53" s="744">
        <f t="shared" si="78"/>
        <v>63</v>
      </c>
      <c r="AW53" s="744">
        <v>63</v>
      </c>
      <c r="AX53" s="583"/>
      <c r="AY53" s="583">
        <f t="shared" si="79"/>
        <v>1628.001</v>
      </c>
      <c r="AZ53" s="583">
        <f t="shared" si="80"/>
        <v>778</v>
      </c>
      <c r="BA53" s="583">
        <v>778</v>
      </c>
      <c r="BB53" s="583"/>
      <c r="BC53" s="744">
        <f t="shared" si="81"/>
        <v>850.00099999999998</v>
      </c>
      <c r="BD53" s="744">
        <v>850.00099999999998</v>
      </c>
      <c r="BE53" s="583"/>
      <c r="BF53" s="583">
        <f t="shared" si="82"/>
        <v>492.16892899999999</v>
      </c>
      <c r="BG53" s="583">
        <f t="shared" si="83"/>
        <v>0</v>
      </c>
      <c r="BH53" s="583"/>
      <c r="BI53" s="583"/>
      <c r="BJ53" s="744">
        <f t="shared" si="84"/>
        <v>492.16892899999999</v>
      </c>
      <c r="BK53" s="744">
        <v>492.16892899999999</v>
      </c>
      <c r="BL53" s="583"/>
      <c r="BM53" s="691">
        <f t="shared" si="70"/>
        <v>0.30690517030997394</v>
      </c>
      <c r="BN53" s="691">
        <f t="shared" si="71"/>
        <v>0.56622998544395919</v>
      </c>
      <c r="BO53" s="691">
        <f t="shared" si="72"/>
        <v>0.2448244496907396</v>
      </c>
    </row>
    <row r="54" spans="1:67" s="653" customFormat="1" ht="27.75" customHeight="1">
      <c r="A54" s="368">
        <v>19</v>
      </c>
      <c r="B54" s="369" t="s">
        <v>1104</v>
      </c>
      <c r="C54" s="369">
        <f t="shared" si="49"/>
        <v>9682</v>
      </c>
      <c r="D54" s="671">
        <f t="shared" si="57"/>
        <v>733</v>
      </c>
      <c r="E54" s="671"/>
      <c r="F54" s="671"/>
      <c r="G54" s="671">
        <v>160</v>
      </c>
      <c r="H54" s="719"/>
      <c r="I54" s="671"/>
      <c r="J54" s="671"/>
      <c r="K54" s="671">
        <v>573</v>
      </c>
      <c r="L54" s="679">
        <f t="shared" si="50"/>
        <v>8949</v>
      </c>
      <c r="M54" s="671">
        <v>1189</v>
      </c>
      <c r="N54" s="671">
        <v>322</v>
      </c>
      <c r="O54" s="671">
        <v>274</v>
      </c>
      <c r="P54" s="671">
        <v>90</v>
      </c>
      <c r="Q54" s="705"/>
      <c r="R54" s="705"/>
      <c r="S54" s="719">
        <v>814</v>
      </c>
      <c r="T54" s="671"/>
      <c r="U54" s="671">
        <v>3370</v>
      </c>
      <c r="V54" s="671">
        <v>32</v>
      </c>
      <c r="W54" s="671"/>
      <c r="X54" s="671"/>
      <c r="Y54" s="705"/>
      <c r="Z54" s="705"/>
      <c r="AA54" s="719"/>
      <c r="AB54" s="719"/>
      <c r="AC54" s="671"/>
      <c r="AD54" s="671">
        <v>2562</v>
      </c>
      <c r="AE54" s="671">
        <v>296</v>
      </c>
      <c r="AF54" s="671"/>
      <c r="AG54" s="671"/>
      <c r="AH54" s="705"/>
      <c r="AI54" s="705"/>
      <c r="AJ54" s="719"/>
      <c r="AK54" s="719"/>
      <c r="AL54" s="719"/>
      <c r="AM54" s="719"/>
      <c r="AN54" s="671"/>
      <c r="AO54" s="744">
        <f t="shared" si="73"/>
        <v>4216.4512000000004</v>
      </c>
      <c r="AP54" s="583">
        <f t="shared" si="74"/>
        <v>160</v>
      </c>
      <c r="AQ54" s="744">
        <f t="shared" si="75"/>
        <v>4056.4512000000004</v>
      </c>
      <c r="AR54" s="583">
        <f t="shared" si="76"/>
        <v>1109.5942</v>
      </c>
      <c r="AS54" s="583">
        <f t="shared" si="77"/>
        <v>160</v>
      </c>
      <c r="AT54" s="583">
        <v>160</v>
      </c>
      <c r="AU54" s="583"/>
      <c r="AV54" s="744">
        <f t="shared" si="78"/>
        <v>949.5942</v>
      </c>
      <c r="AW54" s="744">
        <v>949.5942</v>
      </c>
      <c r="AX54" s="583"/>
      <c r="AY54" s="583">
        <f t="shared" si="79"/>
        <v>1233.2</v>
      </c>
      <c r="AZ54" s="583">
        <f t="shared" si="80"/>
        <v>0</v>
      </c>
      <c r="BA54" s="583"/>
      <c r="BB54" s="583"/>
      <c r="BC54" s="744">
        <f t="shared" si="81"/>
        <v>1233.2</v>
      </c>
      <c r="BD54" s="744">
        <v>1233.2</v>
      </c>
      <c r="BE54" s="583"/>
      <c r="BF54" s="583">
        <f t="shared" si="82"/>
        <v>1873.6569999999999</v>
      </c>
      <c r="BG54" s="583">
        <f t="shared" si="83"/>
        <v>0</v>
      </c>
      <c r="BH54" s="583"/>
      <c r="BI54" s="583"/>
      <c r="BJ54" s="744">
        <f t="shared" si="84"/>
        <v>1873.6569999999999</v>
      </c>
      <c r="BK54" s="744">
        <v>1873.6569999999999</v>
      </c>
      <c r="BL54" s="583"/>
      <c r="BM54" s="691">
        <f t="shared" si="70"/>
        <v>0.43549382359016736</v>
      </c>
      <c r="BN54" s="691">
        <f t="shared" si="71"/>
        <v>0.21828103683492497</v>
      </c>
      <c r="BO54" s="691">
        <f t="shared" si="72"/>
        <v>0.45328541736506878</v>
      </c>
    </row>
    <row r="55" spans="1:67" s="653" customFormat="1" ht="27.75" customHeight="1">
      <c r="A55" s="651">
        <v>20</v>
      </c>
      <c r="B55" s="369" t="s">
        <v>1105</v>
      </c>
      <c r="C55" s="369">
        <f t="shared" si="49"/>
        <v>11901</v>
      </c>
      <c r="D55" s="671">
        <f t="shared" si="57"/>
        <v>1668</v>
      </c>
      <c r="E55" s="671"/>
      <c r="F55" s="671"/>
      <c r="G55" s="671">
        <v>330</v>
      </c>
      <c r="H55" s="719"/>
      <c r="I55" s="671"/>
      <c r="J55" s="671"/>
      <c r="K55" s="671">
        <v>1338</v>
      </c>
      <c r="L55" s="679">
        <f t="shared" si="50"/>
        <v>10233</v>
      </c>
      <c r="M55" s="671">
        <v>0</v>
      </c>
      <c r="N55" s="671">
        <v>141</v>
      </c>
      <c r="O55" s="671"/>
      <c r="P55" s="671"/>
      <c r="Q55" s="705"/>
      <c r="R55" s="705"/>
      <c r="S55" s="719"/>
      <c r="T55" s="671"/>
      <c r="U55" s="671">
        <v>1990</v>
      </c>
      <c r="V55" s="671">
        <v>1187</v>
      </c>
      <c r="W55" s="671"/>
      <c r="X55" s="671"/>
      <c r="Y55" s="705"/>
      <c r="Z55" s="705"/>
      <c r="AA55" s="719"/>
      <c r="AB55" s="719"/>
      <c r="AC55" s="671"/>
      <c r="AD55" s="671">
        <v>3129</v>
      </c>
      <c r="AE55" s="671">
        <v>2703</v>
      </c>
      <c r="AF55" s="671">
        <v>1083</v>
      </c>
      <c r="AG55" s="671"/>
      <c r="AH55" s="705"/>
      <c r="AI55" s="705"/>
      <c r="AJ55" s="719"/>
      <c r="AK55" s="719"/>
      <c r="AL55" s="719"/>
      <c r="AM55" s="719"/>
      <c r="AN55" s="671"/>
      <c r="AO55" s="744">
        <f t="shared" si="73"/>
        <v>2346.8809999999999</v>
      </c>
      <c r="AP55" s="583">
        <f t="shared" si="74"/>
        <v>320</v>
      </c>
      <c r="AQ55" s="744">
        <f t="shared" si="75"/>
        <v>2026.8809999999999</v>
      </c>
      <c r="AR55" s="583">
        <f t="shared" si="76"/>
        <v>1756.491</v>
      </c>
      <c r="AS55" s="583">
        <f t="shared" si="77"/>
        <v>320</v>
      </c>
      <c r="AT55" s="583">
        <v>320</v>
      </c>
      <c r="AU55" s="583"/>
      <c r="AV55" s="744">
        <f t="shared" si="78"/>
        <v>1436.491</v>
      </c>
      <c r="AW55" s="744">
        <v>1436.491</v>
      </c>
      <c r="AX55" s="583"/>
      <c r="AY55" s="583">
        <f t="shared" si="79"/>
        <v>0</v>
      </c>
      <c r="AZ55" s="583">
        <f t="shared" si="80"/>
        <v>0</v>
      </c>
      <c r="BA55" s="583"/>
      <c r="BB55" s="583"/>
      <c r="BC55" s="744">
        <f t="shared" si="81"/>
        <v>0</v>
      </c>
      <c r="BD55" s="744"/>
      <c r="BE55" s="583"/>
      <c r="BF55" s="583">
        <f t="shared" si="82"/>
        <v>590.39</v>
      </c>
      <c r="BG55" s="583">
        <f t="shared" si="83"/>
        <v>0</v>
      </c>
      <c r="BH55" s="583"/>
      <c r="BI55" s="583"/>
      <c r="BJ55" s="744">
        <f t="shared" si="84"/>
        <v>590.39</v>
      </c>
      <c r="BK55" s="744">
        <v>590.39</v>
      </c>
      <c r="BL55" s="583"/>
      <c r="BM55" s="691">
        <f t="shared" si="70"/>
        <v>0.19720031930089907</v>
      </c>
      <c r="BN55" s="691">
        <f t="shared" si="71"/>
        <v>0.19184652278177458</v>
      </c>
      <c r="BO55" s="691">
        <f t="shared" si="72"/>
        <v>0.1980729991204925</v>
      </c>
    </row>
    <row r="56" spans="1:67" s="653" customFormat="1" ht="27.75" customHeight="1">
      <c r="A56" s="651">
        <v>21</v>
      </c>
      <c r="B56" s="369" t="s">
        <v>1106</v>
      </c>
      <c r="C56" s="369">
        <f t="shared" si="49"/>
        <v>14661.5</v>
      </c>
      <c r="D56" s="671">
        <f t="shared" si="57"/>
        <v>1428</v>
      </c>
      <c r="E56" s="671"/>
      <c r="F56" s="671"/>
      <c r="G56" s="671">
        <v>520</v>
      </c>
      <c r="H56" s="719"/>
      <c r="I56" s="671"/>
      <c r="J56" s="671"/>
      <c r="K56" s="671">
        <v>908</v>
      </c>
      <c r="L56" s="679">
        <f t="shared" si="50"/>
        <v>13233.5</v>
      </c>
      <c r="M56" s="671">
        <v>841</v>
      </c>
      <c r="N56" s="671">
        <v>185.5</v>
      </c>
      <c r="O56" s="671"/>
      <c r="P56" s="671"/>
      <c r="Q56" s="705"/>
      <c r="R56" s="705"/>
      <c r="S56" s="719">
        <v>141</v>
      </c>
      <c r="T56" s="671"/>
      <c r="U56" s="671">
        <v>2013</v>
      </c>
      <c r="V56" s="671">
        <v>1630</v>
      </c>
      <c r="W56" s="671"/>
      <c r="X56" s="671"/>
      <c r="Y56" s="705"/>
      <c r="Z56" s="705"/>
      <c r="AA56" s="719"/>
      <c r="AB56" s="719"/>
      <c r="AC56" s="671"/>
      <c r="AD56" s="671">
        <v>2503</v>
      </c>
      <c r="AE56" s="671">
        <v>2470</v>
      </c>
      <c r="AF56" s="671">
        <v>3450</v>
      </c>
      <c r="AG56" s="671"/>
      <c r="AH56" s="705"/>
      <c r="AI56" s="705"/>
      <c r="AJ56" s="719"/>
      <c r="AK56" s="719"/>
      <c r="AL56" s="719"/>
      <c r="AM56" s="719"/>
      <c r="AN56" s="671"/>
      <c r="AO56" s="744">
        <f t="shared" si="73"/>
        <v>8216.0232299999989</v>
      </c>
      <c r="AP56" s="583">
        <f t="shared" si="74"/>
        <v>1080.2699339999999</v>
      </c>
      <c r="AQ56" s="744">
        <f t="shared" si="75"/>
        <v>7135.7532959999999</v>
      </c>
      <c r="AR56" s="583">
        <f t="shared" si="76"/>
        <v>7048.4296750000003</v>
      </c>
      <c r="AS56" s="583">
        <f t="shared" si="77"/>
        <v>1080.2699339999999</v>
      </c>
      <c r="AT56" s="583">
        <v>1080.2699339999999</v>
      </c>
      <c r="AU56" s="583"/>
      <c r="AV56" s="744">
        <f t="shared" si="78"/>
        <v>5968.1597410000004</v>
      </c>
      <c r="AW56" s="744">
        <v>5968.1597410000004</v>
      </c>
      <c r="AX56" s="583"/>
      <c r="AY56" s="583">
        <f t="shared" si="79"/>
        <v>741.84105499999998</v>
      </c>
      <c r="AZ56" s="583">
        <f t="shared" si="80"/>
        <v>0</v>
      </c>
      <c r="BA56" s="583"/>
      <c r="BB56" s="583"/>
      <c r="BC56" s="744">
        <f t="shared" si="81"/>
        <v>741.84105499999998</v>
      </c>
      <c r="BD56" s="744">
        <v>741.84105499999998</v>
      </c>
      <c r="BE56" s="583"/>
      <c r="BF56" s="583">
        <f t="shared" si="82"/>
        <v>425.7525</v>
      </c>
      <c r="BG56" s="583">
        <f t="shared" si="83"/>
        <v>0</v>
      </c>
      <c r="BH56" s="583"/>
      <c r="BI56" s="583"/>
      <c r="BJ56" s="744">
        <f t="shared" si="84"/>
        <v>425.7525</v>
      </c>
      <c r="BK56" s="744">
        <v>425.7525</v>
      </c>
      <c r="BL56" s="583"/>
      <c r="BM56" s="691">
        <f t="shared" si="70"/>
        <v>0.56038080892132447</v>
      </c>
      <c r="BN56" s="691">
        <f t="shared" si="71"/>
        <v>0.75649155042016802</v>
      </c>
      <c r="BO56" s="691">
        <f t="shared" si="72"/>
        <v>0.53921889870404649</v>
      </c>
    </row>
    <row r="57" spans="1:67" s="653" customFormat="1" ht="27.75" customHeight="1">
      <c r="A57" s="368">
        <v>22</v>
      </c>
      <c r="B57" s="369" t="s">
        <v>1107</v>
      </c>
      <c r="C57" s="369">
        <f t="shared" si="49"/>
        <v>13845</v>
      </c>
      <c r="D57" s="671">
        <f t="shared" si="57"/>
        <v>4238</v>
      </c>
      <c r="E57" s="671">
        <v>2315</v>
      </c>
      <c r="F57" s="671"/>
      <c r="G57" s="671">
        <v>126</v>
      </c>
      <c r="H57" s="719"/>
      <c r="I57" s="671"/>
      <c r="J57" s="671"/>
      <c r="K57" s="671">
        <v>1797</v>
      </c>
      <c r="L57" s="679">
        <f t="shared" si="50"/>
        <v>9607</v>
      </c>
      <c r="M57" s="671">
        <v>1808</v>
      </c>
      <c r="N57" s="671">
        <v>315</v>
      </c>
      <c r="O57" s="671"/>
      <c r="P57" s="671"/>
      <c r="Q57" s="705"/>
      <c r="R57" s="705"/>
      <c r="S57" s="719">
        <v>158</v>
      </c>
      <c r="T57" s="671"/>
      <c r="U57" s="671">
        <v>2030</v>
      </c>
      <c r="V57" s="671">
        <v>299</v>
      </c>
      <c r="W57" s="671"/>
      <c r="X57" s="671"/>
      <c r="Y57" s="705"/>
      <c r="Z57" s="705"/>
      <c r="AA57" s="719"/>
      <c r="AB57" s="719"/>
      <c r="AC57" s="671"/>
      <c r="AD57" s="671">
        <v>2534</v>
      </c>
      <c r="AE57" s="671">
        <v>2163</v>
      </c>
      <c r="AF57" s="671"/>
      <c r="AG57" s="671">
        <v>300</v>
      </c>
      <c r="AH57" s="705"/>
      <c r="AI57" s="705"/>
      <c r="AJ57" s="719"/>
      <c r="AK57" s="719"/>
      <c r="AL57" s="719"/>
      <c r="AM57" s="719"/>
      <c r="AN57" s="671"/>
      <c r="AO57" s="744">
        <f t="shared" si="73"/>
        <v>8723.5808470000011</v>
      </c>
      <c r="AP57" s="583">
        <f t="shared" si="74"/>
        <v>6421.1526000000003</v>
      </c>
      <c r="AQ57" s="744">
        <f t="shared" si="75"/>
        <v>2302.4282470000003</v>
      </c>
      <c r="AR57" s="583">
        <f t="shared" si="76"/>
        <v>1087.9824000000001</v>
      </c>
      <c r="AS57" s="583">
        <f t="shared" si="77"/>
        <v>231.55500000000001</v>
      </c>
      <c r="AT57" s="583">
        <v>231.55500000000001</v>
      </c>
      <c r="AU57" s="583"/>
      <c r="AV57" s="744">
        <f t="shared" si="78"/>
        <v>856.42740000000003</v>
      </c>
      <c r="AW57" s="744">
        <v>856.42740000000003</v>
      </c>
      <c r="AX57" s="583"/>
      <c r="AY57" s="583">
        <f t="shared" si="79"/>
        <v>6651.0664470000002</v>
      </c>
      <c r="AZ57" s="583">
        <f t="shared" si="80"/>
        <v>6189.5976000000001</v>
      </c>
      <c r="BA57" s="583">
        <v>6189.5976000000001</v>
      </c>
      <c r="BB57" s="583"/>
      <c r="BC57" s="744">
        <f t="shared" si="81"/>
        <v>461.46884699999998</v>
      </c>
      <c r="BD57" s="744">
        <v>461.46884699999998</v>
      </c>
      <c r="BE57" s="583"/>
      <c r="BF57" s="583">
        <f t="shared" si="82"/>
        <v>984.53200000000004</v>
      </c>
      <c r="BG57" s="583">
        <f t="shared" si="83"/>
        <v>0</v>
      </c>
      <c r="BH57" s="583"/>
      <c r="BI57" s="583"/>
      <c r="BJ57" s="744">
        <f t="shared" si="84"/>
        <v>984.53200000000004</v>
      </c>
      <c r="BK57" s="744">
        <v>984.53200000000004</v>
      </c>
      <c r="BL57" s="583"/>
      <c r="BM57" s="691">
        <f t="shared" si="70"/>
        <v>0.63008890191404843</v>
      </c>
      <c r="BN57" s="691">
        <f t="shared" si="71"/>
        <v>1.5151374705049552</v>
      </c>
      <c r="BO57" s="691">
        <f t="shared" si="72"/>
        <v>0.23966152253565112</v>
      </c>
    </row>
    <row r="58" spans="1:67" s="653" customFormat="1" ht="27.75" customHeight="1">
      <c r="A58" s="651">
        <v>23</v>
      </c>
      <c r="B58" s="369" t="s">
        <v>1108</v>
      </c>
      <c r="C58" s="369">
        <f t="shared" si="49"/>
        <v>9438.5</v>
      </c>
      <c r="D58" s="671">
        <f t="shared" si="57"/>
        <v>455</v>
      </c>
      <c r="E58" s="671"/>
      <c r="F58" s="671"/>
      <c r="G58" s="671">
        <v>396</v>
      </c>
      <c r="H58" s="719"/>
      <c r="I58" s="671"/>
      <c r="J58" s="671"/>
      <c r="K58" s="671">
        <v>59</v>
      </c>
      <c r="L58" s="679">
        <f t="shared" si="50"/>
        <v>8983.5</v>
      </c>
      <c r="M58" s="671">
        <v>3227</v>
      </c>
      <c r="N58" s="671">
        <v>952</v>
      </c>
      <c r="O58" s="671"/>
      <c r="P58" s="671"/>
      <c r="Q58" s="705">
        <v>9.5</v>
      </c>
      <c r="R58" s="705">
        <v>12</v>
      </c>
      <c r="S58" s="719"/>
      <c r="T58" s="671"/>
      <c r="U58" s="671">
        <v>80</v>
      </c>
      <c r="V58" s="671">
        <v>0</v>
      </c>
      <c r="W58" s="671"/>
      <c r="X58" s="671"/>
      <c r="Y58" s="705"/>
      <c r="Z58" s="705"/>
      <c r="AA58" s="719">
        <v>40</v>
      </c>
      <c r="AB58" s="719"/>
      <c r="AC58" s="671"/>
      <c r="AD58" s="671">
        <v>2412</v>
      </c>
      <c r="AE58" s="671">
        <v>1285</v>
      </c>
      <c r="AF58" s="671"/>
      <c r="AG58" s="671">
        <v>138</v>
      </c>
      <c r="AH58" s="705"/>
      <c r="AI58" s="705"/>
      <c r="AJ58" s="719"/>
      <c r="AK58" s="719">
        <v>828</v>
      </c>
      <c r="AL58" s="719"/>
      <c r="AM58" s="719"/>
      <c r="AN58" s="671"/>
      <c r="AO58" s="744">
        <f t="shared" si="73"/>
        <v>6549.9438950000003</v>
      </c>
      <c r="AP58" s="583">
        <f t="shared" si="74"/>
        <v>351</v>
      </c>
      <c r="AQ58" s="744">
        <f t="shared" si="75"/>
        <v>6198.9438950000003</v>
      </c>
      <c r="AR58" s="583">
        <f t="shared" si="76"/>
        <v>2845.0878950000001</v>
      </c>
      <c r="AS58" s="583">
        <f t="shared" si="77"/>
        <v>351</v>
      </c>
      <c r="AT58" s="583">
        <v>351</v>
      </c>
      <c r="AU58" s="583"/>
      <c r="AV58" s="744">
        <f t="shared" si="78"/>
        <v>2494.0878950000001</v>
      </c>
      <c r="AW58" s="744">
        <v>2494.0878950000001</v>
      </c>
      <c r="AX58" s="583"/>
      <c r="AY58" s="583">
        <f t="shared" si="79"/>
        <v>3674.9459999999999</v>
      </c>
      <c r="AZ58" s="583">
        <f t="shared" si="80"/>
        <v>0</v>
      </c>
      <c r="BA58" s="583"/>
      <c r="BB58" s="583"/>
      <c r="BC58" s="744">
        <f t="shared" si="81"/>
        <v>3674.9459999999999</v>
      </c>
      <c r="BD58" s="744">
        <v>3674.9459999999999</v>
      </c>
      <c r="BE58" s="583"/>
      <c r="BF58" s="583">
        <f t="shared" si="82"/>
        <v>29.91</v>
      </c>
      <c r="BG58" s="583">
        <f t="shared" si="83"/>
        <v>0</v>
      </c>
      <c r="BH58" s="583"/>
      <c r="BI58" s="583"/>
      <c r="BJ58" s="744">
        <f t="shared" si="84"/>
        <v>29.91</v>
      </c>
      <c r="BK58" s="744">
        <v>29.91</v>
      </c>
      <c r="BL58" s="583"/>
      <c r="BM58" s="691">
        <f t="shared" si="70"/>
        <v>0.69396025798590877</v>
      </c>
      <c r="BN58" s="691">
        <f t="shared" si="71"/>
        <v>0.77142857142857146</v>
      </c>
      <c r="BO58" s="691">
        <f t="shared" si="72"/>
        <v>0.69003661100907221</v>
      </c>
    </row>
    <row r="59" spans="1:67" s="653" customFormat="1" ht="27.75" customHeight="1">
      <c r="A59" s="651">
        <v>24</v>
      </c>
      <c r="B59" s="369" t="s">
        <v>1109</v>
      </c>
      <c r="C59" s="369">
        <f t="shared" si="49"/>
        <v>14519</v>
      </c>
      <c r="D59" s="671">
        <f t="shared" si="57"/>
        <v>2076</v>
      </c>
      <c r="E59" s="671">
        <v>695</v>
      </c>
      <c r="F59" s="671"/>
      <c r="G59" s="671">
        <v>788</v>
      </c>
      <c r="H59" s="719"/>
      <c r="I59" s="671"/>
      <c r="J59" s="671"/>
      <c r="K59" s="671">
        <v>593</v>
      </c>
      <c r="L59" s="679">
        <f t="shared" si="50"/>
        <v>12443</v>
      </c>
      <c r="M59" s="671">
        <v>200</v>
      </c>
      <c r="N59" s="671">
        <v>910</v>
      </c>
      <c r="O59" s="671"/>
      <c r="P59" s="671"/>
      <c r="Q59" s="705"/>
      <c r="R59" s="705"/>
      <c r="S59" s="719"/>
      <c r="T59" s="671"/>
      <c r="U59" s="671">
        <v>1028</v>
      </c>
      <c r="V59" s="671">
        <v>18</v>
      </c>
      <c r="W59" s="671"/>
      <c r="X59" s="671"/>
      <c r="Y59" s="705"/>
      <c r="Z59" s="705"/>
      <c r="AA59" s="719">
        <v>60</v>
      </c>
      <c r="AB59" s="719"/>
      <c r="AC59" s="671"/>
      <c r="AD59" s="671">
        <v>5122</v>
      </c>
      <c r="AE59" s="671">
        <v>1732</v>
      </c>
      <c r="AF59" s="671">
        <v>9384</v>
      </c>
      <c r="AG59" s="671">
        <v>2616</v>
      </c>
      <c r="AH59" s="705"/>
      <c r="AI59" s="705">
        <v>-8711</v>
      </c>
      <c r="AJ59" s="719"/>
      <c r="AK59" s="719"/>
      <c r="AL59" s="719">
        <v>84</v>
      </c>
      <c r="AM59" s="719"/>
      <c r="AN59" s="671"/>
      <c r="AO59" s="744">
        <f t="shared" si="73"/>
        <v>14361.164489999999</v>
      </c>
      <c r="AP59" s="583">
        <f t="shared" si="74"/>
        <v>8099.0079999999998</v>
      </c>
      <c r="AQ59" s="744">
        <f t="shared" si="75"/>
        <v>6262.1564900000003</v>
      </c>
      <c r="AR59" s="583">
        <f t="shared" si="76"/>
        <v>13223.54393</v>
      </c>
      <c r="AS59" s="583">
        <f t="shared" si="77"/>
        <v>8099.0079999999998</v>
      </c>
      <c r="AT59" s="583">
        <v>8099.0079999999998</v>
      </c>
      <c r="AU59" s="583"/>
      <c r="AV59" s="744">
        <f t="shared" si="78"/>
        <v>5124.53593</v>
      </c>
      <c r="AW59" s="744">
        <v>5124.53593</v>
      </c>
      <c r="AX59" s="583"/>
      <c r="AY59" s="583">
        <f t="shared" si="79"/>
        <v>1108.8505600000001</v>
      </c>
      <c r="AZ59" s="583">
        <f t="shared" si="80"/>
        <v>0</v>
      </c>
      <c r="BA59" s="583"/>
      <c r="BB59" s="583"/>
      <c r="BC59" s="744">
        <f t="shared" si="81"/>
        <v>1108.8505600000001</v>
      </c>
      <c r="BD59" s="744">
        <v>1108.8505600000001</v>
      </c>
      <c r="BE59" s="583"/>
      <c r="BF59" s="583">
        <f t="shared" si="82"/>
        <v>28.77</v>
      </c>
      <c r="BG59" s="583">
        <f t="shared" si="83"/>
        <v>0</v>
      </c>
      <c r="BH59" s="583"/>
      <c r="BI59" s="583"/>
      <c r="BJ59" s="744">
        <f t="shared" si="84"/>
        <v>28.77</v>
      </c>
      <c r="BK59" s="744">
        <v>28.77</v>
      </c>
      <c r="BL59" s="583"/>
      <c r="BM59" s="691">
        <f t="shared" si="70"/>
        <v>0.98912903712376876</v>
      </c>
      <c r="BN59" s="691">
        <f t="shared" si="71"/>
        <v>3.9012562620423892</v>
      </c>
      <c r="BO59" s="691">
        <f t="shared" si="72"/>
        <v>0.50326741862894808</v>
      </c>
    </row>
    <row r="60" spans="1:67" s="653" customFormat="1" ht="27.75" customHeight="1">
      <c r="A60" s="368">
        <v>25</v>
      </c>
      <c r="B60" s="369" t="s">
        <v>1110</v>
      </c>
      <c r="C60" s="369">
        <f t="shared" si="49"/>
        <v>10233</v>
      </c>
      <c r="D60" s="671">
        <f t="shared" si="57"/>
        <v>484</v>
      </c>
      <c r="E60" s="671"/>
      <c r="F60" s="671"/>
      <c r="G60" s="671">
        <v>41</v>
      </c>
      <c r="H60" s="719"/>
      <c r="I60" s="671"/>
      <c r="J60" s="671"/>
      <c r="K60" s="671">
        <v>443</v>
      </c>
      <c r="L60" s="679">
        <f t="shared" si="50"/>
        <v>9749</v>
      </c>
      <c r="M60" s="671">
        <v>0</v>
      </c>
      <c r="N60" s="671">
        <v>79</v>
      </c>
      <c r="O60" s="671"/>
      <c r="P60" s="671"/>
      <c r="Q60" s="705"/>
      <c r="R60" s="705"/>
      <c r="S60" s="719"/>
      <c r="T60" s="671"/>
      <c r="U60" s="671">
        <v>1328</v>
      </c>
      <c r="V60" s="671">
        <v>7</v>
      </c>
      <c r="W60" s="671"/>
      <c r="X60" s="671"/>
      <c r="Y60" s="705"/>
      <c r="Z60" s="705"/>
      <c r="AA60" s="719"/>
      <c r="AB60" s="719"/>
      <c r="AC60" s="671"/>
      <c r="AD60" s="671">
        <v>3982</v>
      </c>
      <c r="AE60" s="671">
        <v>53</v>
      </c>
      <c r="AF60" s="671">
        <v>4300</v>
      </c>
      <c r="AG60" s="671"/>
      <c r="AH60" s="705"/>
      <c r="AI60" s="705"/>
      <c r="AJ60" s="719"/>
      <c r="AK60" s="719"/>
      <c r="AL60" s="719"/>
      <c r="AM60" s="719"/>
      <c r="AN60" s="671"/>
      <c r="AO60" s="744">
        <f t="shared" si="73"/>
        <v>9535.3342979999998</v>
      </c>
      <c r="AP60" s="583">
        <f t="shared" si="74"/>
        <v>389.10899999999998</v>
      </c>
      <c r="AQ60" s="744">
        <f t="shared" si="75"/>
        <v>9146.2252979999994</v>
      </c>
      <c r="AR60" s="583">
        <f t="shared" si="76"/>
        <v>8252.065677999999</v>
      </c>
      <c r="AS60" s="583">
        <f t="shared" si="77"/>
        <v>389.10899999999998</v>
      </c>
      <c r="AT60" s="583">
        <v>389.10899999999998</v>
      </c>
      <c r="AU60" s="583"/>
      <c r="AV60" s="744">
        <f t="shared" si="78"/>
        <v>7862.9566779999996</v>
      </c>
      <c r="AW60" s="744">
        <v>7862.9566779999996</v>
      </c>
      <c r="AX60" s="583"/>
      <c r="AY60" s="583">
        <f t="shared" si="79"/>
        <v>0</v>
      </c>
      <c r="AZ60" s="583">
        <f t="shared" si="80"/>
        <v>0</v>
      </c>
      <c r="BA60" s="583"/>
      <c r="BB60" s="583"/>
      <c r="BC60" s="744">
        <f t="shared" si="81"/>
        <v>0</v>
      </c>
      <c r="BD60" s="744"/>
      <c r="BE60" s="583"/>
      <c r="BF60" s="583">
        <f t="shared" si="82"/>
        <v>1283.2686200000001</v>
      </c>
      <c r="BG60" s="583">
        <f t="shared" si="83"/>
        <v>0</v>
      </c>
      <c r="BH60" s="583"/>
      <c r="BI60" s="583"/>
      <c r="BJ60" s="744">
        <f t="shared" si="84"/>
        <v>1283.2686200000001</v>
      </c>
      <c r="BK60" s="744">
        <v>1283.2686200000001</v>
      </c>
      <c r="BL60" s="583"/>
      <c r="BM60" s="691">
        <f t="shared" si="70"/>
        <v>0.93182197771914388</v>
      </c>
      <c r="BN60" s="691">
        <f t="shared" si="71"/>
        <v>0.80394421487603307</v>
      </c>
      <c r="BO60" s="691">
        <f t="shared" si="72"/>
        <v>0.93817061216535025</v>
      </c>
    </row>
    <row r="61" spans="1:67" s="653" customFormat="1" ht="27.75" customHeight="1">
      <c r="A61" s="651">
        <v>26</v>
      </c>
      <c r="B61" s="369" t="s">
        <v>1111</v>
      </c>
      <c r="C61" s="369">
        <f t="shared" si="49"/>
        <v>11877</v>
      </c>
      <c r="D61" s="671">
        <f t="shared" si="57"/>
        <v>6797</v>
      </c>
      <c r="E61" s="671"/>
      <c r="F61" s="671"/>
      <c r="G61" s="671">
        <f>5785+127</f>
        <v>5912</v>
      </c>
      <c r="H61" s="719"/>
      <c r="I61" s="671"/>
      <c r="J61" s="671"/>
      <c r="K61" s="671">
        <v>885</v>
      </c>
      <c r="L61" s="679">
        <f t="shared" si="50"/>
        <v>5080</v>
      </c>
      <c r="M61" s="671">
        <v>0</v>
      </c>
      <c r="N61" s="671">
        <v>48</v>
      </c>
      <c r="O61" s="671"/>
      <c r="P61" s="671"/>
      <c r="Q61" s="705"/>
      <c r="R61" s="705"/>
      <c r="S61" s="719"/>
      <c r="T61" s="671"/>
      <c r="U61" s="671">
        <v>1020</v>
      </c>
      <c r="V61" s="671">
        <v>44</v>
      </c>
      <c r="W61" s="671"/>
      <c r="X61" s="671"/>
      <c r="Y61" s="705"/>
      <c r="Z61" s="705"/>
      <c r="AA61" s="719">
        <v>25</v>
      </c>
      <c r="AB61" s="719"/>
      <c r="AC61" s="671"/>
      <c r="AD61" s="671">
        <v>3422</v>
      </c>
      <c r="AE61" s="671">
        <v>35</v>
      </c>
      <c r="AF61" s="671">
        <v>486</v>
      </c>
      <c r="AG61" s="671"/>
      <c r="AH61" s="705"/>
      <c r="AI61" s="705"/>
      <c r="AJ61" s="719"/>
      <c r="AK61" s="719"/>
      <c r="AL61" s="719"/>
      <c r="AM61" s="719"/>
      <c r="AN61" s="671"/>
      <c r="AO61" s="744">
        <f t="shared" si="73"/>
        <v>9437.9153660000011</v>
      </c>
      <c r="AP61" s="583">
        <f t="shared" si="74"/>
        <v>4806.393</v>
      </c>
      <c r="AQ61" s="744">
        <f t="shared" si="75"/>
        <v>4631.5223660000001</v>
      </c>
      <c r="AR61" s="583">
        <f t="shared" si="76"/>
        <v>8404.3453659999996</v>
      </c>
      <c r="AS61" s="583">
        <f t="shared" si="77"/>
        <v>4806.393</v>
      </c>
      <c r="AT61" s="583">
        <v>4806.393</v>
      </c>
      <c r="AU61" s="583"/>
      <c r="AV61" s="744">
        <f t="shared" si="78"/>
        <v>3597.952366</v>
      </c>
      <c r="AW61" s="744">
        <v>3597.952366</v>
      </c>
      <c r="AX61" s="583"/>
      <c r="AY61" s="583">
        <f t="shared" si="79"/>
        <v>0</v>
      </c>
      <c r="AZ61" s="583">
        <f t="shared" si="80"/>
        <v>0</v>
      </c>
      <c r="BA61" s="583"/>
      <c r="BB61" s="583"/>
      <c r="BC61" s="744">
        <f t="shared" si="81"/>
        <v>0</v>
      </c>
      <c r="BD61" s="744"/>
      <c r="BE61" s="583"/>
      <c r="BF61" s="583">
        <f t="shared" si="82"/>
        <v>1033.57</v>
      </c>
      <c r="BG61" s="583">
        <f t="shared" si="83"/>
        <v>0</v>
      </c>
      <c r="BH61" s="583"/>
      <c r="BI61" s="583"/>
      <c r="BJ61" s="744">
        <f t="shared" si="84"/>
        <v>1033.57</v>
      </c>
      <c r="BK61" s="744">
        <v>1033.57</v>
      </c>
      <c r="BL61" s="583"/>
      <c r="BM61" s="691">
        <f t="shared" si="70"/>
        <v>0.79463798652858475</v>
      </c>
      <c r="BN61" s="691">
        <f t="shared" si="71"/>
        <v>0.7071344710901869</v>
      </c>
      <c r="BO61" s="691">
        <f t="shared" si="72"/>
        <v>0.91171700118110244</v>
      </c>
    </row>
    <row r="62" spans="1:67" s="653" customFormat="1" ht="27.75" customHeight="1">
      <c r="A62" s="651">
        <v>27</v>
      </c>
      <c r="B62" s="369" t="s">
        <v>1112</v>
      </c>
      <c r="C62" s="369">
        <f t="shared" si="49"/>
        <v>18695</v>
      </c>
      <c r="D62" s="671">
        <f t="shared" si="57"/>
        <v>3124</v>
      </c>
      <c r="E62" s="671"/>
      <c r="F62" s="671"/>
      <c r="G62" s="671">
        <v>1682</v>
      </c>
      <c r="H62" s="719"/>
      <c r="I62" s="671"/>
      <c r="J62" s="671"/>
      <c r="K62" s="671">
        <v>1442</v>
      </c>
      <c r="L62" s="679">
        <f t="shared" si="50"/>
        <v>15571</v>
      </c>
      <c r="M62" s="671">
        <v>0</v>
      </c>
      <c r="N62" s="671">
        <v>90</v>
      </c>
      <c r="O62" s="671"/>
      <c r="P62" s="671"/>
      <c r="Q62" s="705"/>
      <c r="R62" s="705"/>
      <c r="S62" s="719"/>
      <c r="T62" s="671"/>
      <c r="U62" s="671">
        <v>2815</v>
      </c>
      <c r="V62" s="671">
        <v>15</v>
      </c>
      <c r="W62" s="671"/>
      <c r="X62" s="671"/>
      <c r="Y62" s="705"/>
      <c r="Z62" s="705"/>
      <c r="AA62" s="719">
        <f>2883+80</f>
        <v>2963</v>
      </c>
      <c r="AB62" s="719"/>
      <c r="AC62" s="671"/>
      <c r="AD62" s="671">
        <v>8074</v>
      </c>
      <c r="AE62" s="671">
        <v>79</v>
      </c>
      <c r="AF62" s="671">
        <v>1535</v>
      </c>
      <c r="AG62" s="671"/>
      <c r="AH62" s="705"/>
      <c r="AI62" s="705"/>
      <c r="AJ62" s="719"/>
      <c r="AK62" s="719"/>
      <c r="AL62" s="719"/>
      <c r="AM62" s="719"/>
      <c r="AN62" s="671"/>
      <c r="AO62" s="744">
        <f t="shared" si="73"/>
        <v>13683.604174</v>
      </c>
      <c r="AP62" s="583">
        <f t="shared" si="74"/>
        <v>2784.8321000000001</v>
      </c>
      <c r="AQ62" s="744">
        <f t="shared" si="75"/>
        <v>10898.772074</v>
      </c>
      <c r="AR62" s="583">
        <f t="shared" si="76"/>
        <v>10884.495174</v>
      </c>
      <c r="AS62" s="583">
        <f t="shared" si="77"/>
        <v>2784.8321000000001</v>
      </c>
      <c r="AT62" s="583">
        <v>2784.8321000000001</v>
      </c>
      <c r="AU62" s="583"/>
      <c r="AV62" s="744">
        <f t="shared" si="78"/>
        <v>8099.6630740000001</v>
      </c>
      <c r="AW62" s="744">
        <v>8099.6630740000001</v>
      </c>
      <c r="AX62" s="583"/>
      <c r="AY62" s="583">
        <f t="shared" si="79"/>
        <v>0</v>
      </c>
      <c r="AZ62" s="583">
        <f t="shared" si="80"/>
        <v>0</v>
      </c>
      <c r="BA62" s="583"/>
      <c r="BB62" s="583"/>
      <c r="BC62" s="744">
        <f t="shared" si="81"/>
        <v>0</v>
      </c>
      <c r="BD62" s="744"/>
      <c r="BE62" s="583"/>
      <c r="BF62" s="583">
        <f t="shared" si="82"/>
        <v>2799.1089999999999</v>
      </c>
      <c r="BG62" s="583">
        <f t="shared" si="83"/>
        <v>0</v>
      </c>
      <c r="BH62" s="583"/>
      <c r="BI62" s="583"/>
      <c r="BJ62" s="744">
        <f t="shared" si="84"/>
        <v>2799.1089999999999</v>
      </c>
      <c r="BK62" s="744">
        <v>2799.1089999999999</v>
      </c>
      <c r="BL62" s="583"/>
      <c r="BM62" s="691">
        <f t="shared" si="70"/>
        <v>0.73193924439689761</v>
      </c>
      <c r="BN62" s="691">
        <f t="shared" si="71"/>
        <v>0.89143153008962872</v>
      </c>
      <c r="BO62" s="691">
        <f t="shared" si="72"/>
        <v>0.69994040678183811</v>
      </c>
    </row>
    <row r="63" spans="1:67" s="653" customFormat="1" ht="27.75" customHeight="1">
      <c r="A63" s="368">
        <v>28</v>
      </c>
      <c r="B63" s="369" t="s">
        <v>1113</v>
      </c>
      <c r="C63" s="369">
        <f t="shared" si="49"/>
        <v>25032</v>
      </c>
      <c r="D63" s="671">
        <f t="shared" si="57"/>
        <v>4001</v>
      </c>
      <c r="E63" s="671"/>
      <c r="F63" s="671"/>
      <c r="G63" s="671">
        <f>2228+169</f>
        <v>2397</v>
      </c>
      <c r="H63" s="719"/>
      <c r="I63" s="671"/>
      <c r="J63" s="671"/>
      <c r="K63" s="671">
        <v>1604</v>
      </c>
      <c r="L63" s="679">
        <f t="shared" si="50"/>
        <v>21031</v>
      </c>
      <c r="M63" s="671">
        <v>200</v>
      </c>
      <c r="N63" s="671">
        <v>385</v>
      </c>
      <c r="O63" s="671"/>
      <c r="P63" s="671"/>
      <c r="Q63" s="705"/>
      <c r="R63" s="705"/>
      <c r="S63" s="719"/>
      <c r="T63" s="671"/>
      <c r="U63" s="671">
        <v>1659</v>
      </c>
      <c r="V63" s="671">
        <v>74</v>
      </c>
      <c r="W63" s="671"/>
      <c r="X63" s="671"/>
      <c r="Y63" s="705"/>
      <c r="Z63" s="705"/>
      <c r="AA63" s="719">
        <v>60</v>
      </c>
      <c r="AB63" s="719"/>
      <c r="AC63" s="671"/>
      <c r="AD63" s="671">
        <v>8041</v>
      </c>
      <c r="AE63" s="671">
        <v>112</v>
      </c>
      <c r="AF63" s="671"/>
      <c r="AG63" s="671">
        <v>10500</v>
      </c>
      <c r="AH63" s="705"/>
      <c r="AI63" s="705"/>
      <c r="AJ63" s="719"/>
      <c r="AK63" s="719"/>
      <c r="AL63" s="719"/>
      <c r="AM63" s="719"/>
      <c r="AN63" s="671"/>
      <c r="AO63" s="744">
        <f t="shared" si="73"/>
        <v>23360.097142999999</v>
      </c>
      <c r="AP63" s="583">
        <f t="shared" si="74"/>
        <v>3170.3870000000002</v>
      </c>
      <c r="AQ63" s="744">
        <f t="shared" si="75"/>
        <v>20189.710143</v>
      </c>
      <c r="AR63" s="583">
        <f t="shared" si="76"/>
        <v>21312.458954999998</v>
      </c>
      <c r="AS63" s="583">
        <f t="shared" si="77"/>
        <v>3170.3870000000002</v>
      </c>
      <c r="AT63" s="583">
        <v>3170.3870000000002</v>
      </c>
      <c r="AU63" s="583"/>
      <c r="AV63" s="744">
        <f t="shared" si="78"/>
        <v>18142.071954999999</v>
      </c>
      <c r="AW63" s="744">
        <v>18142.071954999999</v>
      </c>
      <c r="AX63" s="583"/>
      <c r="AY63" s="583">
        <f t="shared" si="79"/>
        <v>394.80056000000002</v>
      </c>
      <c r="AZ63" s="583">
        <f t="shared" si="80"/>
        <v>0</v>
      </c>
      <c r="BA63" s="583"/>
      <c r="BB63" s="583"/>
      <c r="BC63" s="744">
        <f t="shared" si="81"/>
        <v>394.80056000000002</v>
      </c>
      <c r="BD63" s="744">
        <v>394.80056000000002</v>
      </c>
      <c r="BE63" s="583"/>
      <c r="BF63" s="583">
        <f t="shared" si="82"/>
        <v>1652.837628</v>
      </c>
      <c r="BG63" s="583">
        <f t="shared" si="83"/>
        <v>0</v>
      </c>
      <c r="BH63" s="583"/>
      <c r="BI63" s="583"/>
      <c r="BJ63" s="744">
        <f t="shared" si="84"/>
        <v>1652.837628</v>
      </c>
      <c r="BK63" s="744">
        <v>1652.837628</v>
      </c>
      <c r="BL63" s="583"/>
      <c r="BM63" s="691">
        <f t="shared" si="70"/>
        <v>0.93320937771652279</v>
      </c>
      <c r="BN63" s="691">
        <f t="shared" si="71"/>
        <v>0.79239865033741574</v>
      </c>
      <c r="BO63" s="691">
        <f t="shared" si="72"/>
        <v>0.959997629356664</v>
      </c>
    </row>
    <row r="64" spans="1:67" s="653" customFormat="1" ht="27.75" customHeight="1">
      <c r="A64" s="651">
        <v>29</v>
      </c>
      <c r="B64" s="369" t="s">
        <v>1114</v>
      </c>
      <c r="C64" s="369">
        <f t="shared" si="49"/>
        <v>3876</v>
      </c>
      <c r="D64" s="671">
        <f t="shared" si="57"/>
        <v>2136</v>
      </c>
      <c r="E64" s="671"/>
      <c r="F64" s="671"/>
      <c r="G64" s="671">
        <v>840</v>
      </c>
      <c r="H64" s="719"/>
      <c r="I64" s="671"/>
      <c r="J64" s="671"/>
      <c r="K64" s="671">
        <v>1296</v>
      </c>
      <c r="L64" s="679">
        <f t="shared" si="50"/>
        <v>1740</v>
      </c>
      <c r="M64" s="671">
        <v>0</v>
      </c>
      <c r="N64" s="671">
        <v>45</v>
      </c>
      <c r="O64" s="671"/>
      <c r="P64" s="671"/>
      <c r="Q64" s="705"/>
      <c r="R64" s="705"/>
      <c r="S64" s="719"/>
      <c r="T64" s="671"/>
      <c r="U64" s="671">
        <v>40</v>
      </c>
      <c r="V64" s="671">
        <v>93</v>
      </c>
      <c r="W64" s="671"/>
      <c r="X64" s="671"/>
      <c r="Y64" s="705"/>
      <c r="Z64" s="705"/>
      <c r="AA64" s="719">
        <f>150+100</f>
        <v>250</v>
      </c>
      <c r="AB64" s="719"/>
      <c r="AC64" s="671"/>
      <c r="AD64" s="671">
        <v>1302</v>
      </c>
      <c r="AE64" s="671">
        <v>0</v>
      </c>
      <c r="AF64" s="671">
        <v>10</v>
      </c>
      <c r="AG64" s="671"/>
      <c r="AH64" s="705"/>
      <c r="AI64" s="705"/>
      <c r="AJ64" s="719"/>
      <c r="AK64" s="719"/>
      <c r="AL64" s="719"/>
      <c r="AM64" s="719"/>
      <c r="AN64" s="671"/>
      <c r="AO64" s="744">
        <f t="shared" si="73"/>
        <v>2603.7353540000004</v>
      </c>
      <c r="AP64" s="583">
        <f t="shared" si="74"/>
        <v>1957.4680000000001</v>
      </c>
      <c r="AQ64" s="744">
        <f t="shared" si="75"/>
        <v>646.26735400000007</v>
      </c>
      <c r="AR64" s="583">
        <f t="shared" si="76"/>
        <v>2356.5120000000002</v>
      </c>
      <c r="AS64" s="583">
        <f t="shared" si="77"/>
        <v>1957.4680000000001</v>
      </c>
      <c r="AT64" s="583">
        <v>1957.4680000000001</v>
      </c>
      <c r="AU64" s="583"/>
      <c r="AV64" s="744">
        <f t="shared" si="78"/>
        <v>399.04399999999998</v>
      </c>
      <c r="AW64" s="744">
        <v>399.04399999999998</v>
      </c>
      <c r="AX64" s="583"/>
      <c r="AY64" s="583">
        <f t="shared" si="79"/>
        <v>45.663353999999998</v>
      </c>
      <c r="AZ64" s="583">
        <f t="shared" si="80"/>
        <v>0</v>
      </c>
      <c r="BA64" s="583"/>
      <c r="BB64" s="583"/>
      <c r="BC64" s="744">
        <f t="shared" si="81"/>
        <v>45.663353999999998</v>
      </c>
      <c r="BD64" s="744">
        <v>45.663353999999998</v>
      </c>
      <c r="BE64" s="583"/>
      <c r="BF64" s="583">
        <f t="shared" si="82"/>
        <v>201.56</v>
      </c>
      <c r="BG64" s="583">
        <f t="shared" si="83"/>
        <v>0</v>
      </c>
      <c r="BH64" s="583"/>
      <c r="BI64" s="583"/>
      <c r="BJ64" s="744">
        <f t="shared" si="84"/>
        <v>201.56</v>
      </c>
      <c r="BK64" s="744">
        <v>201.56</v>
      </c>
      <c r="BL64" s="583"/>
      <c r="BM64" s="691">
        <f t="shared" si="70"/>
        <v>0.67175834726522199</v>
      </c>
      <c r="BN64" s="691">
        <f t="shared" si="71"/>
        <v>0.91641760299625474</v>
      </c>
      <c r="BO64" s="691">
        <f t="shared" si="72"/>
        <v>0.3714180195402299</v>
      </c>
    </row>
    <row r="65" spans="1:67" s="653" customFormat="1" ht="27.75" customHeight="1">
      <c r="A65" s="651">
        <v>30</v>
      </c>
      <c r="B65" s="369" t="s">
        <v>1115</v>
      </c>
      <c r="C65" s="369">
        <f t="shared" si="49"/>
        <v>8074</v>
      </c>
      <c r="D65" s="671">
        <f t="shared" si="57"/>
        <v>579</v>
      </c>
      <c r="E65" s="671"/>
      <c r="F65" s="671"/>
      <c r="G65" s="671">
        <v>2</v>
      </c>
      <c r="H65" s="719"/>
      <c r="I65" s="671"/>
      <c r="J65" s="671"/>
      <c r="K65" s="671">
        <v>577</v>
      </c>
      <c r="L65" s="679">
        <f t="shared" si="50"/>
        <v>7495</v>
      </c>
      <c r="M65" s="671">
        <v>1565</v>
      </c>
      <c r="N65" s="671">
        <v>37</v>
      </c>
      <c r="O65" s="671"/>
      <c r="P65" s="671">
        <v>804</v>
      </c>
      <c r="Q65" s="705"/>
      <c r="R65" s="705">
        <v>75</v>
      </c>
      <c r="S65" s="719">
        <v>180</v>
      </c>
      <c r="T65" s="671"/>
      <c r="U65" s="671">
        <v>770</v>
      </c>
      <c r="V65" s="671">
        <v>54</v>
      </c>
      <c r="W65" s="671"/>
      <c r="X65" s="671">
        <v>320</v>
      </c>
      <c r="Y65" s="705"/>
      <c r="Z65" s="705"/>
      <c r="AA65" s="719"/>
      <c r="AB65" s="719"/>
      <c r="AC65" s="671"/>
      <c r="AD65" s="671">
        <v>2757</v>
      </c>
      <c r="AE65" s="671">
        <v>933</v>
      </c>
      <c r="AF65" s="671"/>
      <c r="AG65" s="671"/>
      <c r="AH65" s="705"/>
      <c r="AI65" s="705"/>
      <c r="AJ65" s="719"/>
      <c r="AK65" s="719"/>
      <c r="AL65" s="719"/>
      <c r="AM65" s="719"/>
      <c r="AN65" s="671"/>
      <c r="AO65" s="744">
        <f t="shared" si="73"/>
        <v>5212.4412499999999</v>
      </c>
      <c r="AP65" s="583">
        <f t="shared" si="74"/>
        <v>520.21299999999997</v>
      </c>
      <c r="AQ65" s="744">
        <f t="shared" si="75"/>
        <v>4692.2282500000001</v>
      </c>
      <c r="AR65" s="583">
        <f t="shared" si="76"/>
        <v>2748.0162499999997</v>
      </c>
      <c r="AS65" s="583">
        <f t="shared" si="77"/>
        <v>520.21299999999997</v>
      </c>
      <c r="AT65" s="583">
        <v>520.21299999999997</v>
      </c>
      <c r="AU65" s="583"/>
      <c r="AV65" s="744">
        <f t="shared" si="78"/>
        <v>2227.8032499999999</v>
      </c>
      <c r="AW65" s="744">
        <v>2227.8032499999999</v>
      </c>
      <c r="AX65" s="583"/>
      <c r="AY65" s="583">
        <f t="shared" si="79"/>
        <v>1455.963</v>
      </c>
      <c r="AZ65" s="583">
        <f t="shared" si="80"/>
        <v>0</v>
      </c>
      <c r="BA65" s="583"/>
      <c r="BB65" s="583"/>
      <c r="BC65" s="744">
        <f t="shared" si="81"/>
        <v>1455.963</v>
      </c>
      <c r="BD65" s="744">
        <v>1455.963</v>
      </c>
      <c r="BE65" s="583"/>
      <c r="BF65" s="583">
        <f t="shared" si="82"/>
        <v>1008.462</v>
      </c>
      <c r="BG65" s="583">
        <f t="shared" si="83"/>
        <v>0</v>
      </c>
      <c r="BH65" s="583"/>
      <c r="BI65" s="583"/>
      <c r="BJ65" s="744">
        <f t="shared" si="84"/>
        <v>1008.462</v>
      </c>
      <c r="BK65" s="744">
        <v>1008.462</v>
      </c>
      <c r="BL65" s="583"/>
      <c r="BM65" s="691">
        <f t="shared" si="70"/>
        <v>0.64558350879365867</v>
      </c>
      <c r="BN65" s="691">
        <f t="shared" si="71"/>
        <v>0.89846804835923999</v>
      </c>
      <c r="BO65" s="691">
        <f t="shared" si="72"/>
        <v>0.62604779853235493</v>
      </c>
    </row>
    <row r="66" spans="1:67" s="653" customFormat="1" ht="27.75" customHeight="1">
      <c r="A66" s="368">
        <v>31</v>
      </c>
      <c r="B66" s="369" t="s">
        <v>1116</v>
      </c>
      <c r="C66" s="369">
        <f t="shared" si="49"/>
        <v>21712</v>
      </c>
      <c r="D66" s="671">
        <f t="shared" si="57"/>
        <v>6078</v>
      </c>
      <c r="E66" s="671"/>
      <c r="F66" s="671"/>
      <c r="G66" s="671">
        <v>0</v>
      </c>
      <c r="H66" s="719"/>
      <c r="I66" s="671"/>
      <c r="J66" s="671"/>
      <c r="K66" s="671">
        <v>6078</v>
      </c>
      <c r="L66" s="679">
        <f t="shared" si="50"/>
        <v>15634</v>
      </c>
      <c r="M66" s="671">
        <v>2040</v>
      </c>
      <c r="N66" s="671">
        <v>944</v>
      </c>
      <c r="O66" s="671"/>
      <c r="P66" s="671"/>
      <c r="Q66" s="705"/>
      <c r="R66" s="705"/>
      <c r="S66" s="719">
        <v>-60</v>
      </c>
      <c r="T66" s="671"/>
      <c r="U66" s="671">
        <v>1120</v>
      </c>
      <c r="V66" s="671">
        <v>391</v>
      </c>
      <c r="W66" s="671"/>
      <c r="X66" s="671">
        <v>800</v>
      </c>
      <c r="Y66" s="705"/>
      <c r="Z66" s="705"/>
      <c r="AA66" s="719"/>
      <c r="AB66" s="719"/>
      <c r="AC66" s="671"/>
      <c r="AD66" s="671">
        <v>5745</v>
      </c>
      <c r="AE66" s="671">
        <v>4459</v>
      </c>
      <c r="AF66" s="671"/>
      <c r="AG66" s="671"/>
      <c r="AH66" s="705"/>
      <c r="AI66" s="705"/>
      <c r="AJ66" s="719"/>
      <c r="AK66" s="719"/>
      <c r="AL66" s="719">
        <v>195</v>
      </c>
      <c r="AM66" s="719"/>
      <c r="AN66" s="671"/>
      <c r="AO66" s="744">
        <f t="shared" si="73"/>
        <v>12260.15798</v>
      </c>
      <c r="AP66" s="583">
        <f t="shared" si="74"/>
        <v>4926.5519999999997</v>
      </c>
      <c r="AQ66" s="744">
        <f t="shared" si="75"/>
        <v>7333.6059800000003</v>
      </c>
      <c r="AR66" s="583">
        <f t="shared" si="76"/>
        <v>9676.9407800000008</v>
      </c>
      <c r="AS66" s="583">
        <f t="shared" si="77"/>
        <v>4926.5519999999997</v>
      </c>
      <c r="AT66" s="583">
        <v>4926.5519999999997</v>
      </c>
      <c r="AU66" s="583"/>
      <c r="AV66" s="744">
        <f t="shared" si="78"/>
        <v>4750.3887800000002</v>
      </c>
      <c r="AW66" s="744">
        <v>4750.3887800000002</v>
      </c>
      <c r="AX66" s="583"/>
      <c r="AY66" s="583">
        <f t="shared" si="79"/>
        <v>1426.8792000000001</v>
      </c>
      <c r="AZ66" s="583">
        <f t="shared" si="80"/>
        <v>0</v>
      </c>
      <c r="BA66" s="583"/>
      <c r="BB66" s="583"/>
      <c r="BC66" s="744">
        <f t="shared" si="81"/>
        <v>1426.8792000000001</v>
      </c>
      <c r="BD66" s="744">
        <v>1426.8792000000001</v>
      </c>
      <c r="BE66" s="583"/>
      <c r="BF66" s="583">
        <f t="shared" si="82"/>
        <v>1156.338</v>
      </c>
      <c r="BG66" s="583">
        <f t="shared" si="83"/>
        <v>0</v>
      </c>
      <c r="BH66" s="583"/>
      <c r="BI66" s="583"/>
      <c r="BJ66" s="744">
        <f t="shared" si="84"/>
        <v>1156.338</v>
      </c>
      <c r="BK66" s="744">
        <v>1156.338</v>
      </c>
      <c r="BL66" s="583"/>
      <c r="BM66" s="691">
        <f t="shared" si="70"/>
        <v>0.56467197770817978</v>
      </c>
      <c r="BN66" s="691">
        <f t="shared" si="71"/>
        <v>0.81055478775913126</v>
      </c>
      <c r="BO66" s="691">
        <f t="shared" si="72"/>
        <v>0.46908059229883586</v>
      </c>
    </row>
    <row r="67" spans="1:67" s="653" customFormat="1" ht="27.75" customHeight="1">
      <c r="A67" s="651">
        <v>32</v>
      </c>
      <c r="B67" s="369" t="s">
        <v>1117</v>
      </c>
      <c r="C67" s="369">
        <f t="shared" si="49"/>
        <v>15118</v>
      </c>
      <c r="D67" s="671">
        <f t="shared" si="57"/>
        <v>722</v>
      </c>
      <c r="E67" s="671"/>
      <c r="F67" s="671"/>
      <c r="G67" s="671">
        <v>0</v>
      </c>
      <c r="H67" s="719"/>
      <c r="I67" s="671"/>
      <c r="J67" s="671"/>
      <c r="K67" s="671">
        <v>722</v>
      </c>
      <c r="L67" s="679">
        <f t="shared" si="50"/>
        <v>14396</v>
      </c>
      <c r="M67" s="671">
        <v>1910</v>
      </c>
      <c r="N67" s="671">
        <v>1561</v>
      </c>
      <c r="O67" s="671"/>
      <c r="P67" s="671"/>
      <c r="Q67" s="705"/>
      <c r="R67" s="705"/>
      <c r="S67" s="719">
        <v>-60</v>
      </c>
      <c r="T67" s="671"/>
      <c r="U67" s="671">
        <v>1810</v>
      </c>
      <c r="V67" s="671">
        <v>591</v>
      </c>
      <c r="W67" s="671"/>
      <c r="X67" s="671"/>
      <c r="Y67" s="705"/>
      <c r="Z67" s="705"/>
      <c r="AA67" s="719"/>
      <c r="AB67" s="719"/>
      <c r="AC67" s="671"/>
      <c r="AD67" s="671">
        <v>4545</v>
      </c>
      <c r="AE67" s="671">
        <v>2089</v>
      </c>
      <c r="AF67" s="671">
        <v>1950</v>
      </c>
      <c r="AG67" s="671"/>
      <c r="AH67" s="705"/>
      <c r="AI67" s="705"/>
      <c r="AJ67" s="719"/>
      <c r="AK67" s="719"/>
      <c r="AL67" s="719"/>
      <c r="AM67" s="719"/>
      <c r="AN67" s="671"/>
      <c r="AO67" s="744">
        <f t="shared" si="73"/>
        <v>9605.1027800000011</v>
      </c>
      <c r="AP67" s="583">
        <f t="shared" si="74"/>
        <v>569.38599999999997</v>
      </c>
      <c r="AQ67" s="744">
        <f t="shared" si="75"/>
        <v>9035.7167800000007</v>
      </c>
      <c r="AR67" s="583">
        <f t="shared" si="76"/>
        <v>5909.8217999999997</v>
      </c>
      <c r="AS67" s="583">
        <f t="shared" si="77"/>
        <v>569.38599999999997</v>
      </c>
      <c r="AT67" s="583">
        <v>569.38599999999997</v>
      </c>
      <c r="AU67" s="583"/>
      <c r="AV67" s="744">
        <f t="shared" si="78"/>
        <v>5340.4358000000002</v>
      </c>
      <c r="AW67" s="744">
        <v>5340.4358000000002</v>
      </c>
      <c r="AX67" s="583"/>
      <c r="AY67" s="583">
        <f t="shared" si="79"/>
        <v>2317.4229799999998</v>
      </c>
      <c r="AZ67" s="583">
        <f t="shared" si="80"/>
        <v>0</v>
      </c>
      <c r="BA67" s="583"/>
      <c r="BB67" s="583"/>
      <c r="BC67" s="744">
        <f t="shared" si="81"/>
        <v>2317.4229799999998</v>
      </c>
      <c r="BD67" s="744">
        <v>2317.4229799999998</v>
      </c>
      <c r="BE67" s="583"/>
      <c r="BF67" s="583">
        <f t="shared" si="82"/>
        <v>1377.8579999999999</v>
      </c>
      <c r="BG67" s="583">
        <f t="shared" si="83"/>
        <v>0</v>
      </c>
      <c r="BH67" s="583"/>
      <c r="BI67" s="583"/>
      <c r="BJ67" s="744">
        <f t="shared" si="84"/>
        <v>1377.8579999999999</v>
      </c>
      <c r="BK67" s="744">
        <v>1377.8579999999999</v>
      </c>
      <c r="BL67" s="583"/>
      <c r="BM67" s="691">
        <f t="shared" si="70"/>
        <v>0.63534216033866919</v>
      </c>
      <c r="BN67" s="691">
        <f t="shared" si="71"/>
        <v>0.78862326869806088</v>
      </c>
      <c r="BO67" s="691">
        <f t="shared" si="72"/>
        <v>0.6276546804667964</v>
      </c>
    </row>
    <row r="68" spans="1:67" s="653" customFormat="1" ht="27.75" customHeight="1">
      <c r="A68" s="651">
        <v>33</v>
      </c>
      <c r="B68" s="369" t="s">
        <v>1118</v>
      </c>
      <c r="C68" s="369">
        <f t="shared" ref="C68:C99" si="85">D68+L68</f>
        <v>27696</v>
      </c>
      <c r="D68" s="671">
        <f t="shared" si="57"/>
        <v>4441</v>
      </c>
      <c r="E68" s="671"/>
      <c r="F68" s="671"/>
      <c r="G68" s="671">
        <v>0</v>
      </c>
      <c r="H68" s="719"/>
      <c r="I68" s="671"/>
      <c r="J68" s="671"/>
      <c r="K68" s="671">
        <v>4441</v>
      </c>
      <c r="L68" s="679">
        <f t="shared" ref="L68:L99" si="86">SUM(M68:AN68)</f>
        <v>23255</v>
      </c>
      <c r="M68" s="671">
        <v>1810</v>
      </c>
      <c r="N68" s="671">
        <v>219</v>
      </c>
      <c r="O68" s="671"/>
      <c r="P68" s="671"/>
      <c r="Q68" s="705"/>
      <c r="R68" s="705"/>
      <c r="S68" s="719">
        <v>-60</v>
      </c>
      <c r="T68" s="671"/>
      <c r="U68" s="671">
        <v>1517</v>
      </c>
      <c r="V68" s="671">
        <v>57</v>
      </c>
      <c r="W68" s="671"/>
      <c r="X68" s="671"/>
      <c r="Y68" s="705"/>
      <c r="Z68" s="705"/>
      <c r="AA68" s="719"/>
      <c r="AB68" s="719"/>
      <c r="AC68" s="671"/>
      <c r="AD68" s="671">
        <v>8445</v>
      </c>
      <c r="AE68" s="671">
        <v>4767</v>
      </c>
      <c r="AF68" s="671">
        <v>6300</v>
      </c>
      <c r="AG68" s="671">
        <v>200</v>
      </c>
      <c r="AH68" s="705"/>
      <c r="AI68" s="705"/>
      <c r="AJ68" s="719"/>
      <c r="AK68" s="719"/>
      <c r="AL68" s="719"/>
      <c r="AM68" s="719"/>
      <c r="AN68" s="671"/>
      <c r="AO68" s="744">
        <f t="shared" si="73"/>
        <v>18900.361840000001</v>
      </c>
      <c r="AP68" s="583">
        <f t="shared" si="74"/>
        <v>3768.0419999999999</v>
      </c>
      <c r="AQ68" s="744">
        <f t="shared" si="75"/>
        <v>15132.31984</v>
      </c>
      <c r="AR68" s="583">
        <f t="shared" si="76"/>
        <v>17809.42784</v>
      </c>
      <c r="AS68" s="583">
        <f t="shared" si="77"/>
        <v>3768.0419999999999</v>
      </c>
      <c r="AT68" s="583">
        <v>3768.0419999999999</v>
      </c>
      <c r="AU68" s="583"/>
      <c r="AV68" s="744">
        <f t="shared" si="78"/>
        <v>14041.385840000001</v>
      </c>
      <c r="AW68" s="744">
        <v>14041.385840000001</v>
      </c>
      <c r="AX68" s="583"/>
      <c r="AY68" s="583">
        <f t="shared" si="79"/>
        <v>389</v>
      </c>
      <c r="AZ68" s="583">
        <f t="shared" si="80"/>
        <v>0</v>
      </c>
      <c r="BA68" s="583"/>
      <c r="BB68" s="583"/>
      <c r="BC68" s="744">
        <f t="shared" si="81"/>
        <v>389</v>
      </c>
      <c r="BD68" s="744">
        <v>389</v>
      </c>
      <c r="BE68" s="583"/>
      <c r="BF68" s="583">
        <f t="shared" si="82"/>
        <v>701.93399999999997</v>
      </c>
      <c r="BG68" s="583">
        <f t="shared" si="83"/>
        <v>0</v>
      </c>
      <c r="BH68" s="583"/>
      <c r="BI68" s="583"/>
      <c r="BJ68" s="744">
        <f t="shared" si="84"/>
        <v>701.93399999999997</v>
      </c>
      <c r="BK68" s="744">
        <v>701.93399999999997</v>
      </c>
      <c r="BL68" s="583"/>
      <c r="BM68" s="691">
        <f t="shared" si="70"/>
        <v>0.68242207683419998</v>
      </c>
      <c r="BN68" s="691">
        <f t="shared" si="71"/>
        <v>0.848467011934249</v>
      </c>
      <c r="BO68" s="691">
        <f t="shared" si="72"/>
        <v>0.65071252805848201</v>
      </c>
    </row>
    <row r="69" spans="1:67" s="653" customFormat="1" ht="27.75" customHeight="1">
      <c r="A69" s="368">
        <v>34</v>
      </c>
      <c r="B69" s="369" t="s">
        <v>1119</v>
      </c>
      <c r="C69" s="369">
        <f t="shared" si="85"/>
        <v>17695</v>
      </c>
      <c r="D69" s="671">
        <f t="shared" si="57"/>
        <v>234</v>
      </c>
      <c r="E69" s="671"/>
      <c r="F69" s="671"/>
      <c r="G69" s="671">
        <v>0</v>
      </c>
      <c r="H69" s="719"/>
      <c r="I69" s="671"/>
      <c r="J69" s="671"/>
      <c r="K69" s="671">
        <v>234</v>
      </c>
      <c r="L69" s="679">
        <f t="shared" si="86"/>
        <v>17461</v>
      </c>
      <c r="M69" s="671">
        <v>800</v>
      </c>
      <c r="N69" s="671">
        <v>94</v>
      </c>
      <c r="O69" s="671">
        <v>495</v>
      </c>
      <c r="P69" s="671">
        <f>107+1385</f>
        <v>1492</v>
      </c>
      <c r="Q69" s="705"/>
      <c r="R69" s="705"/>
      <c r="S69" s="719"/>
      <c r="T69" s="671"/>
      <c r="U69" s="671">
        <v>1585</v>
      </c>
      <c r="V69" s="671">
        <v>1113</v>
      </c>
      <c r="W69" s="671">
        <v>400</v>
      </c>
      <c r="X69" s="671">
        <v>1185</v>
      </c>
      <c r="Y69" s="705">
        <v>181</v>
      </c>
      <c r="Z69" s="705"/>
      <c r="AA69" s="719"/>
      <c r="AB69" s="719"/>
      <c r="AC69" s="671"/>
      <c r="AD69" s="671">
        <v>3893</v>
      </c>
      <c r="AE69" s="671">
        <v>682</v>
      </c>
      <c r="AF69" s="671"/>
      <c r="AG69" s="671"/>
      <c r="AH69" s="705">
        <v>4528</v>
      </c>
      <c r="AI69" s="705"/>
      <c r="AJ69" s="719">
        <v>1013</v>
      </c>
      <c r="AK69" s="719"/>
      <c r="AL69" s="719"/>
      <c r="AM69" s="719"/>
      <c r="AN69" s="671"/>
      <c r="AO69" s="744">
        <f t="shared" si="73"/>
        <v>10749.308999999999</v>
      </c>
      <c r="AP69" s="583">
        <f t="shared" si="74"/>
        <v>240.523</v>
      </c>
      <c r="AQ69" s="744">
        <f t="shared" si="75"/>
        <v>10508.786</v>
      </c>
      <c r="AR69" s="583">
        <f t="shared" si="76"/>
        <v>9099.7029999999995</v>
      </c>
      <c r="AS69" s="583">
        <f t="shared" si="77"/>
        <v>240.523</v>
      </c>
      <c r="AT69" s="583">
        <v>240.523</v>
      </c>
      <c r="AU69" s="583"/>
      <c r="AV69" s="744">
        <f t="shared" si="78"/>
        <v>8859.18</v>
      </c>
      <c r="AW69" s="744">
        <v>8859.18</v>
      </c>
      <c r="AX69" s="583"/>
      <c r="AY69" s="583">
        <f t="shared" si="79"/>
        <v>1063.2329999999999</v>
      </c>
      <c r="AZ69" s="583">
        <f t="shared" si="80"/>
        <v>0</v>
      </c>
      <c r="BA69" s="583"/>
      <c r="BB69" s="583"/>
      <c r="BC69" s="744">
        <f t="shared" si="81"/>
        <v>1063.2329999999999</v>
      </c>
      <c r="BD69" s="744">
        <v>1063.2329999999999</v>
      </c>
      <c r="BE69" s="583"/>
      <c r="BF69" s="583">
        <f t="shared" si="82"/>
        <v>586.37300000000005</v>
      </c>
      <c r="BG69" s="583">
        <f t="shared" si="83"/>
        <v>0</v>
      </c>
      <c r="BH69" s="583"/>
      <c r="BI69" s="583"/>
      <c r="BJ69" s="744">
        <f t="shared" si="84"/>
        <v>586.37300000000005</v>
      </c>
      <c r="BK69" s="744">
        <v>586.37300000000005</v>
      </c>
      <c r="BL69" s="583"/>
      <c r="BM69" s="691">
        <f t="shared" si="70"/>
        <v>0.60747719694829039</v>
      </c>
      <c r="BN69" s="691">
        <f t="shared" si="71"/>
        <v>1.0278760683760684</v>
      </c>
      <c r="BO69" s="691">
        <f t="shared" si="72"/>
        <v>0.60184330794341678</v>
      </c>
    </row>
    <row r="70" spans="1:67" s="653" customFormat="1" ht="27.75" customHeight="1">
      <c r="A70" s="651">
        <v>35</v>
      </c>
      <c r="B70" s="369" t="s">
        <v>1120</v>
      </c>
      <c r="C70" s="369">
        <f t="shared" si="85"/>
        <v>18675</v>
      </c>
      <c r="D70" s="671">
        <f t="shared" si="57"/>
        <v>-1090</v>
      </c>
      <c r="E70" s="671"/>
      <c r="F70" s="671"/>
      <c r="G70" s="671">
        <v>793</v>
      </c>
      <c r="H70" s="719">
        <v>-3254</v>
      </c>
      <c r="I70" s="671"/>
      <c r="J70" s="671"/>
      <c r="K70" s="671">
        <v>1371</v>
      </c>
      <c r="L70" s="679">
        <f t="shared" si="86"/>
        <v>19765</v>
      </c>
      <c r="M70" s="671">
        <v>200</v>
      </c>
      <c r="N70" s="671">
        <v>290</v>
      </c>
      <c r="O70" s="671"/>
      <c r="P70" s="671"/>
      <c r="Q70" s="705"/>
      <c r="R70" s="705"/>
      <c r="S70" s="719"/>
      <c r="T70" s="671"/>
      <c r="U70" s="671">
        <v>1390</v>
      </c>
      <c r="V70" s="671">
        <v>1152</v>
      </c>
      <c r="W70" s="671"/>
      <c r="X70" s="671"/>
      <c r="Y70" s="705"/>
      <c r="Z70" s="705"/>
      <c r="AA70" s="719"/>
      <c r="AB70" s="719"/>
      <c r="AC70" s="671"/>
      <c r="AD70" s="671">
        <v>14095</v>
      </c>
      <c r="AE70" s="671">
        <v>2638</v>
      </c>
      <c r="AF70" s="671"/>
      <c r="AG70" s="671"/>
      <c r="AH70" s="705"/>
      <c r="AI70" s="705"/>
      <c r="AJ70" s="719"/>
      <c r="AK70" s="719"/>
      <c r="AL70" s="719"/>
      <c r="AM70" s="719"/>
      <c r="AN70" s="671"/>
      <c r="AO70" s="744">
        <f t="shared" si="73"/>
        <v>13369.535600000001</v>
      </c>
      <c r="AP70" s="583">
        <f t="shared" si="74"/>
        <v>1217.4000000000001</v>
      </c>
      <c r="AQ70" s="744">
        <f t="shared" si="75"/>
        <v>12152.135600000001</v>
      </c>
      <c r="AR70" s="583">
        <f t="shared" si="76"/>
        <v>11711.261</v>
      </c>
      <c r="AS70" s="583">
        <f t="shared" si="77"/>
        <v>1217.4000000000001</v>
      </c>
      <c r="AT70" s="583">
        <v>1217.4000000000001</v>
      </c>
      <c r="AU70" s="583"/>
      <c r="AV70" s="744">
        <f t="shared" si="78"/>
        <v>10493.861000000001</v>
      </c>
      <c r="AW70" s="744">
        <v>10493.861000000001</v>
      </c>
      <c r="AX70" s="583"/>
      <c r="AY70" s="583">
        <f t="shared" si="79"/>
        <v>167.9616</v>
      </c>
      <c r="AZ70" s="583">
        <f t="shared" si="80"/>
        <v>0</v>
      </c>
      <c r="BA70" s="583"/>
      <c r="BB70" s="583"/>
      <c r="BC70" s="744">
        <f t="shared" si="81"/>
        <v>167.9616</v>
      </c>
      <c r="BD70" s="744">
        <v>167.9616</v>
      </c>
      <c r="BE70" s="583"/>
      <c r="BF70" s="583">
        <f t="shared" si="82"/>
        <v>1490.3130000000001</v>
      </c>
      <c r="BG70" s="583">
        <f t="shared" si="83"/>
        <v>0</v>
      </c>
      <c r="BH70" s="583"/>
      <c r="BI70" s="583"/>
      <c r="BJ70" s="744">
        <f t="shared" si="84"/>
        <v>1490.3130000000001</v>
      </c>
      <c r="BK70" s="744">
        <v>1490.3130000000001</v>
      </c>
      <c r="BL70" s="583"/>
      <c r="BM70" s="691">
        <f t="shared" si="70"/>
        <v>0.7159055207496654</v>
      </c>
      <c r="BN70" s="691">
        <f t="shared" si="71"/>
        <v>-1.1168807339449542</v>
      </c>
      <c r="BO70" s="691">
        <f t="shared" si="72"/>
        <v>0.6148310447761195</v>
      </c>
    </row>
    <row r="71" spans="1:67" s="653" customFormat="1" ht="27.75" customHeight="1">
      <c r="A71" s="651">
        <v>36</v>
      </c>
      <c r="B71" s="369" t="s">
        <v>1121</v>
      </c>
      <c r="C71" s="369">
        <f>D71+L71</f>
        <v>20793</v>
      </c>
      <c r="D71" s="671">
        <f t="shared" si="57"/>
        <v>2200</v>
      </c>
      <c r="E71" s="671"/>
      <c r="F71" s="671"/>
      <c r="G71" s="671">
        <v>901</v>
      </c>
      <c r="H71" s="719"/>
      <c r="I71" s="671"/>
      <c r="J71" s="671"/>
      <c r="K71" s="671">
        <v>1299</v>
      </c>
      <c r="L71" s="679">
        <f t="shared" si="86"/>
        <v>18593</v>
      </c>
      <c r="M71" s="671">
        <v>0</v>
      </c>
      <c r="N71" s="671">
        <v>234</v>
      </c>
      <c r="O71" s="671"/>
      <c r="P71" s="671"/>
      <c r="Q71" s="705"/>
      <c r="R71" s="705"/>
      <c r="S71" s="719"/>
      <c r="T71" s="671"/>
      <c r="U71" s="671">
        <v>655</v>
      </c>
      <c r="V71" s="671">
        <v>1705</v>
      </c>
      <c r="W71" s="671"/>
      <c r="X71" s="671"/>
      <c r="Y71" s="705"/>
      <c r="Z71" s="705"/>
      <c r="AA71" s="719"/>
      <c r="AB71" s="719"/>
      <c r="AC71" s="671"/>
      <c r="AD71" s="671">
        <v>10159</v>
      </c>
      <c r="AE71" s="671">
        <v>5840</v>
      </c>
      <c r="AF71" s="671"/>
      <c r="AG71" s="671"/>
      <c r="AH71" s="705"/>
      <c r="AI71" s="705"/>
      <c r="AJ71" s="719"/>
      <c r="AK71" s="719"/>
      <c r="AL71" s="719"/>
      <c r="AM71" s="719"/>
      <c r="AN71" s="671"/>
      <c r="AO71" s="744">
        <f t="shared" si="73"/>
        <v>12789.566499999999</v>
      </c>
      <c r="AP71" s="583">
        <f t="shared" si="74"/>
        <v>1778.999</v>
      </c>
      <c r="AQ71" s="744">
        <f t="shared" si="75"/>
        <v>11010.567499999999</v>
      </c>
      <c r="AR71" s="583">
        <f t="shared" si="76"/>
        <v>10957.3025</v>
      </c>
      <c r="AS71" s="583">
        <f t="shared" si="77"/>
        <v>1778.999</v>
      </c>
      <c r="AT71" s="583">
        <v>1778.999</v>
      </c>
      <c r="AU71" s="583"/>
      <c r="AV71" s="744">
        <f t="shared" si="78"/>
        <v>9178.3035</v>
      </c>
      <c r="AW71" s="744">
        <v>9178.3035</v>
      </c>
      <c r="AX71" s="583"/>
      <c r="AY71" s="583">
        <f t="shared" si="79"/>
        <v>167.96100000000001</v>
      </c>
      <c r="AZ71" s="583">
        <f t="shared" si="80"/>
        <v>0</v>
      </c>
      <c r="BA71" s="583"/>
      <c r="BB71" s="583"/>
      <c r="BC71" s="744">
        <f t="shared" si="81"/>
        <v>167.96100000000001</v>
      </c>
      <c r="BD71" s="744">
        <v>167.96100000000001</v>
      </c>
      <c r="BE71" s="583"/>
      <c r="BF71" s="583">
        <f t="shared" si="82"/>
        <v>1664.3030000000001</v>
      </c>
      <c r="BG71" s="583">
        <f t="shared" si="83"/>
        <v>0</v>
      </c>
      <c r="BH71" s="583"/>
      <c r="BI71" s="583"/>
      <c r="BJ71" s="744">
        <f t="shared" si="84"/>
        <v>1664.3030000000001</v>
      </c>
      <c r="BK71" s="744">
        <v>1664.3030000000001</v>
      </c>
      <c r="BL71" s="583"/>
      <c r="BM71" s="691">
        <f t="shared" si="70"/>
        <v>0.61509000625210397</v>
      </c>
      <c r="BN71" s="691">
        <f t="shared" si="71"/>
        <v>0.8086359090909091</v>
      </c>
      <c r="BO71" s="691">
        <f t="shared" si="72"/>
        <v>0.59218886139945137</v>
      </c>
    </row>
    <row r="72" spans="1:67" s="653" customFormat="1" ht="27.75" customHeight="1">
      <c r="A72" s="368">
        <v>37</v>
      </c>
      <c r="B72" s="369" t="s">
        <v>1122</v>
      </c>
      <c r="C72" s="369">
        <f t="shared" si="85"/>
        <v>14673</v>
      </c>
      <c r="D72" s="671">
        <f t="shared" si="57"/>
        <v>3221</v>
      </c>
      <c r="E72" s="671">
        <v>2296</v>
      </c>
      <c r="F72" s="671"/>
      <c r="G72" s="671">
        <v>350</v>
      </c>
      <c r="H72" s="719"/>
      <c r="I72" s="671"/>
      <c r="J72" s="671"/>
      <c r="K72" s="671">
        <v>575</v>
      </c>
      <c r="L72" s="679">
        <f t="shared" si="86"/>
        <v>11452</v>
      </c>
      <c r="M72" s="671">
        <v>709</v>
      </c>
      <c r="N72" s="671">
        <v>210</v>
      </c>
      <c r="O72" s="671"/>
      <c r="P72" s="671"/>
      <c r="Q72" s="705"/>
      <c r="R72" s="705"/>
      <c r="S72" s="719">
        <v>709</v>
      </c>
      <c r="T72" s="671"/>
      <c r="U72" s="671">
        <v>1140</v>
      </c>
      <c r="V72" s="671">
        <v>480</v>
      </c>
      <c r="W72" s="671"/>
      <c r="X72" s="671"/>
      <c r="Y72" s="705"/>
      <c r="Z72" s="705"/>
      <c r="AA72" s="719">
        <v>50</v>
      </c>
      <c r="AB72" s="719"/>
      <c r="AC72" s="671"/>
      <c r="AD72" s="671">
        <v>6302</v>
      </c>
      <c r="AE72" s="671">
        <v>1852</v>
      </c>
      <c r="AF72" s="671"/>
      <c r="AG72" s="671"/>
      <c r="AH72" s="705"/>
      <c r="AI72" s="705"/>
      <c r="AJ72" s="719"/>
      <c r="AK72" s="719"/>
      <c r="AL72" s="719"/>
      <c r="AM72" s="719"/>
      <c r="AN72" s="671"/>
      <c r="AO72" s="744">
        <f t="shared" si="73"/>
        <v>6930.046530999999</v>
      </c>
      <c r="AP72" s="583">
        <f t="shared" si="74"/>
        <v>1381.442</v>
      </c>
      <c r="AQ72" s="744">
        <f t="shared" si="75"/>
        <v>5548.604530999999</v>
      </c>
      <c r="AR72" s="583">
        <f t="shared" si="76"/>
        <v>4463.0571309999996</v>
      </c>
      <c r="AS72" s="583">
        <f t="shared" si="77"/>
        <v>4</v>
      </c>
      <c r="AT72" s="583">
        <v>4</v>
      </c>
      <c r="AU72" s="583"/>
      <c r="AV72" s="744">
        <f t="shared" si="78"/>
        <v>4459.0571309999996</v>
      </c>
      <c r="AW72" s="744">
        <v>4459.0571309999996</v>
      </c>
      <c r="AX72" s="583"/>
      <c r="AY72" s="583">
        <f t="shared" si="79"/>
        <v>1377.442</v>
      </c>
      <c r="AZ72" s="583">
        <f t="shared" si="80"/>
        <v>1377.442</v>
      </c>
      <c r="BA72" s="583">
        <v>1377.442</v>
      </c>
      <c r="BB72" s="583"/>
      <c r="BC72" s="744">
        <f t="shared" si="81"/>
        <v>0</v>
      </c>
      <c r="BD72" s="744"/>
      <c r="BE72" s="583"/>
      <c r="BF72" s="583">
        <f t="shared" si="82"/>
        <v>1089.5473999999999</v>
      </c>
      <c r="BG72" s="583">
        <f t="shared" si="83"/>
        <v>0</v>
      </c>
      <c r="BH72" s="583"/>
      <c r="BI72" s="583"/>
      <c r="BJ72" s="744">
        <f t="shared" si="84"/>
        <v>1089.5473999999999</v>
      </c>
      <c r="BK72" s="744">
        <v>1089.5473999999999</v>
      </c>
      <c r="BL72" s="583"/>
      <c r="BM72" s="691">
        <f t="shared" si="70"/>
        <v>0.47229922517549233</v>
      </c>
      <c r="BN72" s="691">
        <f t="shared" si="71"/>
        <v>0.42888606022974229</v>
      </c>
      <c r="BO72" s="691">
        <f t="shared" si="72"/>
        <v>0.48450965167656296</v>
      </c>
    </row>
    <row r="73" spans="1:67" s="653" customFormat="1" ht="27.75" customHeight="1">
      <c r="A73" s="651">
        <v>38</v>
      </c>
      <c r="B73" s="369" t="s">
        <v>1123</v>
      </c>
      <c r="C73" s="369">
        <f t="shared" si="85"/>
        <v>21531</v>
      </c>
      <c r="D73" s="671">
        <f t="shared" si="57"/>
        <v>-3505</v>
      </c>
      <c r="E73" s="671"/>
      <c r="F73" s="671"/>
      <c r="G73" s="671">
        <v>176</v>
      </c>
      <c r="H73" s="719">
        <v>-4590</v>
      </c>
      <c r="I73" s="671"/>
      <c r="J73" s="671"/>
      <c r="K73" s="671">
        <v>909</v>
      </c>
      <c r="L73" s="679">
        <f t="shared" si="86"/>
        <v>25036</v>
      </c>
      <c r="M73" s="671">
        <v>1691</v>
      </c>
      <c r="N73" s="671">
        <v>689</v>
      </c>
      <c r="O73" s="671"/>
      <c r="P73" s="671"/>
      <c r="Q73" s="705"/>
      <c r="R73" s="705"/>
      <c r="S73" s="719">
        <v>791</v>
      </c>
      <c r="T73" s="671"/>
      <c r="U73" s="671">
        <v>2436</v>
      </c>
      <c r="V73" s="671">
        <v>1989</v>
      </c>
      <c r="W73" s="671"/>
      <c r="X73" s="671"/>
      <c r="Y73" s="705"/>
      <c r="Z73" s="705"/>
      <c r="AA73" s="719"/>
      <c r="AB73" s="719"/>
      <c r="AC73" s="671"/>
      <c r="AD73" s="671">
        <v>12569</v>
      </c>
      <c r="AE73" s="671">
        <v>871</v>
      </c>
      <c r="AF73" s="671">
        <v>3000</v>
      </c>
      <c r="AG73" s="671">
        <v>1000</v>
      </c>
      <c r="AH73" s="705"/>
      <c r="AI73" s="705"/>
      <c r="AJ73" s="719"/>
      <c r="AK73" s="719"/>
      <c r="AL73" s="719"/>
      <c r="AM73" s="719"/>
      <c r="AN73" s="671"/>
      <c r="AO73" s="744">
        <f t="shared" si="73"/>
        <v>5038.9430000000002</v>
      </c>
      <c r="AP73" s="583">
        <f t="shared" si="74"/>
        <v>871</v>
      </c>
      <c r="AQ73" s="744">
        <f t="shared" si="75"/>
        <v>4167.9430000000002</v>
      </c>
      <c r="AR73" s="583">
        <f t="shared" si="76"/>
        <v>3874.5590000000002</v>
      </c>
      <c r="AS73" s="583">
        <f t="shared" si="77"/>
        <v>871</v>
      </c>
      <c r="AT73" s="583">
        <v>871</v>
      </c>
      <c r="AU73" s="583"/>
      <c r="AV73" s="744">
        <f t="shared" si="78"/>
        <v>3003.5590000000002</v>
      </c>
      <c r="AW73" s="744">
        <v>3003.5590000000002</v>
      </c>
      <c r="AX73" s="583"/>
      <c r="AY73" s="583">
        <f t="shared" si="79"/>
        <v>474.97800000000001</v>
      </c>
      <c r="AZ73" s="583">
        <f t="shared" si="80"/>
        <v>0</v>
      </c>
      <c r="BA73" s="583"/>
      <c r="BB73" s="583"/>
      <c r="BC73" s="744">
        <f t="shared" si="81"/>
        <v>474.97800000000001</v>
      </c>
      <c r="BD73" s="744">
        <v>474.97800000000001</v>
      </c>
      <c r="BE73" s="583"/>
      <c r="BF73" s="583">
        <f t="shared" si="82"/>
        <v>689.40599999999995</v>
      </c>
      <c r="BG73" s="583">
        <f t="shared" si="83"/>
        <v>0</v>
      </c>
      <c r="BH73" s="583"/>
      <c r="BI73" s="583"/>
      <c r="BJ73" s="744">
        <f t="shared" si="84"/>
        <v>689.40599999999995</v>
      </c>
      <c r="BK73" s="744">
        <v>689.40599999999995</v>
      </c>
      <c r="BL73" s="583"/>
      <c r="BM73" s="691">
        <f t="shared" si="70"/>
        <v>0.2340320003715573</v>
      </c>
      <c r="BN73" s="691">
        <f t="shared" si="71"/>
        <v>-0.24850213980028529</v>
      </c>
      <c r="BO73" s="691">
        <f t="shared" si="72"/>
        <v>0.16647799169196359</v>
      </c>
    </row>
    <row r="74" spans="1:67" s="653" customFormat="1" ht="27.75" customHeight="1">
      <c r="A74" s="651">
        <v>39</v>
      </c>
      <c r="B74" s="369" t="s">
        <v>1124</v>
      </c>
      <c r="C74" s="369">
        <f t="shared" si="85"/>
        <v>5390</v>
      </c>
      <c r="D74" s="671">
        <f t="shared" si="57"/>
        <v>2558</v>
      </c>
      <c r="E74" s="671"/>
      <c r="F74" s="671"/>
      <c r="G74" s="671">
        <v>2072</v>
      </c>
      <c r="H74" s="719"/>
      <c r="I74" s="671"/>
      <c r="J74" s="671"/>
      <c r="K74" s="671">
        <v>486</v>
      </c>
      <c r="L74" s="679">
        <f t="shared" si="86"/>
        <v>2832</v>
      </c>
      <c r="M74" s="671">
        <v>1521</v>
      </c>
      <c r="N74" s="671">
        <v>39</v>
      </c>
      <c r="O74" s="671"/>
      <c r="P74" s="671"/>
      <c r="Q74" s="705"/>
      <c r="R74" s="705"/>
      <c r="S74" s="719"/>
      <c r="T74" s="671"/>
      <c r="U74" s="671">
        <v>450</v>
      </c>
      <c r="V74" s="671">
        <v>0</v>
      </c>
      <c r="W74" s="671"/>
      <c r="X74" s="671"/>
      <c r="Y74" s="705"/>
      <c r="Z74" s="705">
        <v>-350</v>
      </c>
      <c r="AA74" s="719"/>
      <c r="AB74" s="719"/>
      <c r="AC74" s="671"/>
      <c r="AD74" s="671">
        <v>584</v>
      </c>
      <c r="AE74" s="671">
        <v>488</v>
      </c>
      <c r="AF74" s="671"/>
      <c r="AG74" s="671">
        <v>100</v>
      </c>
      <c r="AH74" s="705"/>
      <c r="AI74" s="705"/>
      <c r="AJ74" s="719"/>
      <c r="AK74" s="719"/>
      <c r="AL74" s="719"/>
      <c r="AM74" s="719"/>
      <c r="AN74" s="671"/>
      <c r="AO74" s="744">
        <f t="shared" si="73"/>
        <v>4891.9918749999997</v>
      </c>
      <c r="AP74" s="583">
        <f t="shared" si="74"/>
        <v>2688.778875</v>
      </c>
      <c r="AQ74" s="744">
        <f t="shared" si="75"/>
        <v>2203.2130000000002</v>
      </c>
      <c r="AR74" s="583">
        <f t="shared" si="76"/>
        <v>3607.0038749999999</v>
      </c>
      <c r="AS74" s="583">
        <f t="shared" si="77"/>
        <v>2688.778875</v>
      </c>
      <c r="AT74" s="583">
        <v>2688.778875</v>
      </c>
      <c r="AU74" s="583"/>
      <c r="AV74" s="744">
        <f t="shared" si="78"/>
        <v>918.22500000000002</v>
      </c>
      <c r="AW74" s="744">
        <v>918.22500000000002</v>
      </c>
      <c r="AX74" s="583"/>
      <c r="AY74" s="583">
        <f t="shared" si="79"/>
        <v>1240.8720000000001</v>
      </c>
      <c r="AZ74" s="583">
        <f t="shared" si="80"/>
        <v>0</v>
      </c>
      <c r="BA74" s="583"/>
      <c r="BB74" s="583"/>
      <c r="BC74" s="744">
        <f t="shared" si="81"/>
        <v>1240.8720000000001</v>
      </c>
      <c r="BD74" s="744">
        <v>1240.8720000000001</v>
      </c>
      <c r="BE74" s="583"/>
      <c r="BF74" s="583">
        <f t="shared" si="82"/>
        <v>44.116</v>
      </c>
      <c r="BG74" s="583">
        <f t="shared" si="83"/>
        <v>0</v>
      </c>
      <c r="BH74" s="583"/>
      <c r="BI74" s="583"/>
      <c r="BJ74" s="744">
        <f t="shared" si="84"/>
        <v>44.116</v>
      </c>
      <c r="BK74" s="744">
        <v>44.116</v>
      </c>
      <c r="BL74" s="583"/>
      <c r="BM74" s="691">
        <f t="shared" si="70"/>
        <v>0.90760517161410015</v>
      </c>
      <c r="BN74" s="691">
        <f t="shared" si="71"/>
        <v>1.0511254397967162</v>
      </c>
      <c r="BO74" s="691">
        <f t="shared" si="72"/>
        <v>0.7779706920903956</v>
      </c>
    </row>
    <row r="75" spans="1:67" s="653" customFormat="1" ht="27.75" customHeight="1">
      <c r="A75" s="368">
        <v>40</v>
      </c>
      <c r="B75" s="369" t="s">
        <v>1125</v>
      </c>
      <c r="C75" s="369">
        <f t="shared" si="85"/>
        <v>11987</v>
      </c>
      <c r="D75" s="671">
        <f t="shared" si="57"/>
        <v>4953</v>
      </c>
      <c r="E75" s="671"/>
      <c r="F75" s="671"/>
      <c r="G75" s="671">
        <v>2696</v>
      </c>
      <c r="H75" s="719"/>
      <c r="I75" s="671"/>
      <c r="J75" s="671"/>
      <c r="K75" s="671">
        <v>2257</v>
      </c>
      <c r="L75" s="679">
        <f t="shared" si="86"/>
        <v>7034</v>
      </c>
      <c r="M75" s="671">
        <v>97</v>
      </c>
      <c r="N75" s="671">
        <v>176</v>
      </c>
      <c r="O75" s="671"/>
      <c r="P75" s="671"/>
      <c r="Q75" s="705"/>
      <c r="R75" s="705"/>
      <c r="S75" s="719"/>
      <c r="T75" s="671"/>
      <c r="U75" s="671">
        <v>450</v>
      </c>
      <c r="V75" s="671">
        <v>0</v>
      </c>
      <c r="W75" s="671"/>
      <c r="X75" s="671"/>
      <c r="Y75" s="705"/>
      <c r="Z75" s="705"/>
      <c r="AA75" s="719"/>
      <c r="AB75" s="719"/>
      <c r="AC75" s="671"/>
      <c r="AD75" s="671">
        <v>5752</v>
      </c>
      <c r="AE75" s="671">
        <v>0</v>
      </c>
      <c r="AF75" s="671">
        <v>349</v>
      </c>
      <c r="AG75" s="671"/>
      <c r="AH75" s="705"/>
      <c r="AI75" s="705"/>
      <c r="AJ75" s="719">
        <v>210</v>
      </c>
      <c r="AK75" s="719"/>
      <c r="AL75" s="719"/>
      <c r="AM75" s="719"/>
      <c r="AN75" s="671"/>
      <c r="AO75" s="744">
        <f t="shared" si="73"/>
        <v>8563.5730000000003</v>
      </c>
      <c r="AP75" s="583">
        <f t="shared" si="74"/>
        <v>3282.3249999999998</v>
      </c>
      <c r="AQ75" s="744">
        <f t="shared" si="75"/>
        <v>5281.2479999999996</v>
      </c>
      <c r="AR75" s="583">
        <f t="shared" si="76"/>
        <v>8058.5209999999997</v>
      </c>
      <c r="AS75" s="583">
        <f t="shared" si="77"/>
        <v>3282.3249999999998</v>
      </c>
      <c r="AT75" s="583">
        <v>3282.3249999999998</v>
      </c>
      <c r="AU75" s="583"/>
      <c r="AV75" s="744">
        <f t="shared" si="78"/>
        <v>4776.1959999999999</v>
      </c>
      <c r="AW75" s="744">
        <v>4776.1959999999999</v>
      </c>
      <c r="AX75" s="583"/>
      <c r="AY75" s="583">
        <f t="shared" si="79"/>
        <v>251.648</v>
      </c>
      <c r="AZ75" s="583">
        <f t="shared" si="80"/>
        <v>0</v>
      </c>
      <c r="BA75" s="583"/>
      <c r="BB75" s="583"/>
      <c r="BC75" s="744">
        <f t="shared" si="81"/>
        <v>251.648</v>
      </c>
      <c r="BD75" s="744">
        <v>251.648</v>
      </c>
      <c r="BE75" s="583"/>
      <c r="BF75" s="583">
        <f t="shared" si="82"/>
        <v>253.404</v>
      </c>
      <c r="BG75" s="583">
        <f t="shared" si="83"/>
        <v>0</v>
      </c>
      <c r="BH75" s="583"/>
      <c r="BI75" s="583"/>
      <c r="BJ75" s="744">
        <f t="shared" si="84"/>
        <v>253.404</v>
      </c>
      <c r="BK75" s="744">
        <v>253.404</v>
      </c>
      <c r="BL75" s="583"/>
      <c r="BM75" s="691">
        <f t="shared" si="70"/>
        <v>0.71440502210728296</v>
      </c>
      <c r="BN75" s="691">
        <f t="shared" si="71"/>
        <v>0.6626943266707046</v>
      </c>
      <c r="BO75" s="691">
        <f t="shared" si="72"/>
        <v>0.7508171737276087</v>
      </c>
    </row>
    <row r="76" spans="1:67" s="653" customFormat="1" ht="27.75" customHeight="1">
      <c r="A76" s="651">
        <v>41</v>
      </c>
      <c r="B76" s="369" t="s">
        <v>1126</v>
      </c>
      <c r="C76" s="369">
        <f t="shared" si="85"/>
        <v>16403</v>
      </c>
      <c r="D76" s="671">
        <f t="shared" si="57"/>
        <v>5023</v>
      </c>
      <c r="E76" s="671"/>
      <c r="F76" s="671"/>
      <c r="G76" s="671">
        <v>3332</v>
      </c>
      <c r="H76" s="719"/>
      <c r="I76" s="671"/>
      <c r="J76" s="671"/>
      <c r="K76" s="671">
        <v>1691</v>
      </c>
      <c r="L76" s="679">
        <f t="shared" si="86"/>
        <v>11380</v>
      </c>
      <c r="M76" s="671">
        <v>47</v>
      </c>
      <c r="N76" s="671">
        <v>103</v>
      </c>
      <c r="O76" s="671"/>
      <c r="P76" s="671"/>
      <c r="Q76" s="705"/>
      <c r="R76" s="705"/>
      <c r="S76" s="719"/>
      <c r="T76" s="671"/>
      <c r="U76" s="671">
        <v>450</v>
      </c>
      <c r="V76" s="671">
        <v>0</v>
      </c>
      <c r="W76" s="671"/>
      <c r="X76" s="671"/>
      <c r="Y76" s="705"/>
      <c r="Z76" s="705"/>
      <c r="AA76" s="719"/>
      <c r="AB76" s="719"/>
      <c r="AC76" s="671"/>
      <c r="AD76" s="671">
        <v>6980</v>
      </c>
      <c r="AE76" s="671">
        <v>0</v>
      </c>
      <c r="AF76" s="671">
        <v>3800</v>
      </c>
      <c r="AG76" s="671"/>
      <c r="AH76" s="705"/>
      <c r="AI76" s="705"/>
      <c r="AJ76" s="719"/>
      <c r="AK76" s="719"/>
      <c r="AL76" s="719"/>
      <c r="AM76" s="719"/>
      <c r="AN76" s="671"/>
      <c r="AO76" s="744">
        <f t="shared" si="73"/>
        <v>11204.159970000001</v>
      </c>
      <c r="AP76" s="583">
        <f t="shared" si="74"/>
        <v>6683.5018</v>
      </c>
      <c r="AQ76" s="744">
        <f t="shared" si="75"/>
        <v>4520.6581700000006</v>
      </c>
      <c r="AR76" s="583">
        <f t="shared" si="76"/>
        <v>10913.238799999999</v>
      </c>
      <c r="AS76" s="583">
        <f t="shared" si="77"/>
        <v>6683.5018</v>
      </c>
      <c r="AT76" s="583">
        <v>6683.5018</v>
      </c>
      <c r="AU76" s="583"/>
      <c r="AV76" s="744">
        <f t="shared" si="78"/>
        <v>4229.7370000000001</v>
      </c>
      <c r="AW76" s="744">
        <v>4229.7370000000001</v>
      </c>
      <c r="AX76" s="583"/>
      <c r="AY76" s="583">
        <f t="shared" si="79"/>
        <v>97.363</v>
      </c>
      <c r="AZ76" s="583">
        <f t="shared" si="80"/>
        <v>0</v>
      </c>
      <c r="BA76" s="583"/>
      <c r="BB76" s="583"/>
      <c r="BC76" s="744">
        <f t="shared" si="81"/>
        <v>97.363</v>
      </c>
      <c r="BD76" s="744">
        <v>97.363</v>
      </c>
      <c r="BE76" s="583"/>
      <c r="BF76" s="583">
        <f t="shared" si="82"/>
        <v>193.55816999999999</v>
      </c>
      <c r="BG76" s="583">
        <f t="shared" si="83"/>
        <v>0</v>
      </c>
      <c r="BH76" s="583"/>
      <c r="BI76" s="583"/>
      <c r="BJ76" s="744">
        <f t="shared" si="84"/>
        <v>193.55816999999999</v>
      </c>
      <c r="BK76" s="744">
        <v>193.55816999999999</v>
      </c>
      <c r="BL76" s="583"/>
      <c r="BM76" s="691">
        <f t="shared" ref="BM76:BM100" si="87">AO76/C76*100%</f>
        <v>0.68305553679205022</v>
      </c>
      <c r="BN76" s="691">
        <f t="shared" ref="BN76:BN100" si="88">AP76/D76*100%</f>
        <v>1.3305796934103125</v>
      </c>
      <c r="BO76" s="691">
        <f t="shared" ref="BO76:BO100" si="89">AQ76/L76*100%</f>
        <v>0.39724588488576457</v>
      </c>
    </row>
    <row r="77" spans="1:67" s="653" customFormat="1" ht="27.75" customHeight="1">
      <c r="A77" s="651">
        <v>42</v>
      </c>
      <c r="B77" s="369" t="s">
        <v>1127</v>
      </c>
      <c r="C77" s="369">
        <f t="shared" si="85"/>
        <v>5897</v>
      </c>
      <c r="D77" s="671">
        <f t="shared" si="57"/>
        <v>3394</v>
      </c>
      <c r="E77" s="671"/>
      <c r="F77" s="671"/>
      <c r="G77" s="671">
        <v>2717</v>
      </c>
      <c r="H77" s="719"/>
      <c r="I77" s="671"/>
      <c r="J77" s="671"/>
      <c r="K77" s="671">
        <v>677</v>
      </c>
      <c r="L77" s="679">
        <f t="shared" si="86"/>
        <v>2503</v>
      </c>
      <c r="M77" s="671">
        <v>147</v>
      </c>
      <c r="N77" s="671">
        <v>118</v>
      </c>
      <c r="O77" s="671"/>
      <c r="P77" s="671"/>
      <c r="Q77" s="705"/>
      <c r="R77" s="705"/>
      <c r="S77" s="719"/>
      <c r="T77" s="671"/>
      <c r="U77" s="671">
        <v>450</v>
      </c>
      <c r="V77" s="671">
        <v>4</v>
      </c>
      <c r="W77" s="671"/>
      <c r="X77" s="671"/>
      <c r="Y77" s="705"/>
      <c r="Z77" s="705"/>
      <c r="AA77" s="719"/>
      <c r="AB77" s="719"/>
      <c r="AC77" s="671"/>
      <c r="AD77" s="671">
        <v>1584</v>
      </c>
      <c r="AE77" s="671">
        <v>200</v>
      </c>
      <c r="AF77" s="671"/>
      <c r="AG77" s="671"/>
      <c r="AH77" s="705"/>
      <c r="AI77" s="705"/>
      <c r="AJ77" s="719"/>
      <c r="AK77" s="719"/>
      <c r="AL77" s="719"/>
      <c r="AM77" s="719"/>
      <c r="AN77" s="671"/>
      <c r="AO77" s="744">
        <f t="shared" si="73"/>
        <v>4597.9833369999997</v>
      </c>
      <c r="AP77" s="583">
        <f t="shared" si="74"/>
        <v>2712.794762</v>
      </c>
      <c r="AQ77" s="744">
        <f t="shared" si="75"/>
        <v>1885.1885750000001</v>
      </c>
      <c r="AR77" s="583">
        <f t="shared" si="76"/>
        <v>4245.2677619999995</v>
      </c>
      <c r="AS77" s="583">
        <f t="shared" si="77"/>
        <v>2712.794762</v>
      </c>
      <c r="AT77" s="583">
        <v>2712.794762</v>
      </c>
      <c r="AU77" s="583"/>
      <c r="AV77" s="744">
        <f t="shared" si="78"/>
        <v>1532.473</v>
      </c>
      <c r="AW77" s="744">
        <v>1532.473</v>
      </c>
      <c r="AX77" s="583"/>
      <c r="AY77" s="583">
        <f t="shared" si="79"/>
        <v>109.998575</v>
      </c>
      <c r="AZ77" s="583">
        <f t="shared" si="80"/>
        <v>0</v>
      </c>
      <c r="BA77" s="583"/>
      <c r="BB77" s="583"/>
      <c r="BC77" s="744">
        <f t="shared" si="81"/>
        <v>109.998575</v>
      </c>
      <c r="BD77" s="744">
        <v>109.998575</v>
      </c>
      <c r="BE77" s="583"/>
      <c r="BF77" s="583">
        <f t="shared" si="82"/>
        <v>242.71700000000001</v>
      </c>
      <c r="BG77" s="583">
        <f t="shared" si="83"/>
        <v>0</v>
      </c>
      <c r="BH77" s="583"/>
      <c r="BI77" s="583"/>
      <c r="BJ77" s="744">
        <f t="shared" si="84"/>
        <v>242.71700000000001</v>
      </c>
      <c r="BK77" s="744">
        <v>242.71700000000001</v>
      </c>
      <c r="BL77" s="583"/>
      <c r="BM77" s="691">
        <f t="shared" si="87"/>
        <v>0.77971567525860597</v>
      </c>
      <c r="BN77" s="691">
        <f t="shared" si="88"/>
        <v>0.79929132645845613</v>
      </c>
      <c r="BO77" s="691">
        <f t="shared" si="89"/>
        <v>0.75317162405113869</v>
      </c>
    </row>
    <row r="78" spans="1:67" s="653" customFormat="1" ht="27.75" customHeight="1">
      <c r="A78" s="368">
        <v>43</v>
      </c>
      <c r="B78" s="369" t="s">
        <v>1128</v>
      </c>
      <c r="C78" s="369">
        <f t="shared" si="85"/>
        <v>4060</v>
      </c>
      <c r="D78" s="671">
        <f t="shared" si="57"/>
        <v>234</v>
      </c>
      <c r="E78" s="671"/>
      <c r="F78" s="671"/>
      <c r="G78" s="671">
        <v>0</v>
      </c>
      <c r="H78" s="719"/>
      <c r="I78" s="671"/>
      <c r="J78" s="671"/>
      <c r="K78" s="671">
        <v>234</v>
      </c>
      <c r="L78" s="679">
        <f t="shared" si="86"/>
        <v>3826</v>
      </c>
      <c r="M78" s="671">
        <v>867</v>
      </c>
      <c r="N78" s="671">
        <v>441</v>
      </c>
      <c r="O78" s="671"/>
      <c r="P78" s="671"/>
      <c r="Q78" s="705"/>
      <c r="R78" s="705"/>
      <c r="S78" s="719"/>
      <c r="T78" s="671"/>
      <c r="U78" s="671">
        <v>1050</v>
      </c>
      <c r="V78" s="671">
        <v>0</v>
      </c>
      <c r="W78" s="671"/>
      <c r="X78" s="671">
        <v>1050</v>
      </c>
      <c r="Y78" s="705"/>
      <c r="Z78" s="705"/>
      <c r="AA78" s="719"/>
      <c r="AB78" s="719"/>
      <c r="AC78" s="671"/>
      <c r="AD78" s="671">
        <v>128</v>
      </c>
      <c r="AE78" s="671">
        <v>0</v>
      </c>
      <c r="AF78" s="671"/>
      <c r="AG78" s="671"/>
      <c r="AH78" s="705"/>
      <c r="AI78" s="705"/>
      <c r="AJ78" s="719">
        <v>290</v>
      </c>
      <c r="AK78" s="719"/>
      <c r="AL78" s="719"/>
      <c r="AM78" s="719"/>
      <c r="AN78" s="671"/>
      <c r="AO78" s="744">
        <f t="shared" si="73"/>
        <v>1695.0907500000001</v>
      </c>
      <c r="AP78" s="583">
        <f t="shared" si="74"/>
        <v>234</v>
      </c>
      <c r="AQ78" s="744">
        <f t="shared" si="75"/>
        <v>1461.0907500000001</v>
      </c>
      <c r="AR78" s="583">
        <f t="shared" si="76"/>
        <v>652</v>
      </c>
      <c r="AS78" s="583">
        <f t="shared" si="77"/>
        <v>234</v>
      </c>
      <c r="AT78" s="583">
        <v>234</v>
      </c>
      <c r="AU78" s="583"/>
      <c r="AV78" s="744">
        <f t="shared" si="78"/>
        <v>418</v>
      </c>
      <c r="AW78" s="744">
        <v>418</v>
      </c>
      <c r="AX78" s="583"/>
      <c r="AY78" s="583">
        <f t="shared" si="79"/>
        <v>597.48500000000001</v>
      </c>
      <c r="AZ78" s="583">
        <f t="shared" si="80"/>
        <v>0</v>
      </c>
      <c r="BA78" s="583"/>
      <c r="BB78" s="583"/>
      <c r="BC78" s="744">
        <f t="shared" si="81"/>
        <v>597.48500000000001</v>
      </c>
      <c r="BD78" s="744">
        <v>597.48500000000001</v>
      </c>
      <c r="BE78" s="583"/>
      <c r="BF78" s="583">
        <f t="shared" si="82"/>
        <v>445.60575</v>
      </c>
      <c r="BG78" s="583">
        <f t="shared" si="83"/>
        <v>0</v>
      </c>
      <c r="BH78" s="583"/>
      <c r="BI78" s="583"/>
      <c r="BJ78" s="744">
        <f t="shared" si="84"/>
        <v>445.60575</v>
      </c>
      <c r="BK78" s="744">
        <v>445.60575</v>
      </c>
      <c r="BL78" s="583"/>
      <c r="BM78" s="691">
        <f t="shared" si="87"/>
        <v>0.41751003694581285</v>
      </c>
      <c r="BN78" s="691">
        <f t="shared" si="88"/>
        <v>1</v>
      </c>
      <c r="BO78" s="691">
        <f t="shared" si="89"/>
        <v>0.38188467067433352</v>
      </c>
    </row>
    <row r="79" spans="1:67" s="653" customFormat="1" ht="27.75" customHeight="1">
      <c r="A79" s="651">
        <v>44</v>
      </c>
      <c r="B79" s="369" t="s">
        <v>1129</v>
      </c>
      <c r="C79" s="369">
        <f t="shared" si="85"/>
        <v>11105</v>
      </c>
      <c r="D79" s="671">
        <f t="shared" si="57"/>
        <v>5286</v>
      </c>
      <c r="E79" s="671"/>
      <c r="F79" s="671"/>
      <c r="G79" s="671">
        <v>4248</v>
      </c>
      <c r="H79" s="719"/>
      <c r="I79" s="671"/>
      <c r="J79" s="671"/>
      <c r="K79" s="671">
        <v>1038</v>
      </c>
      <c r="L79" s="679">
        <f t="shared" si="86"/>
        <v>5819</v>
      </c>
      <c r="M79" s="671">
        <v>379</v>
      </c>
      <c r="N79" s="671">
        <v>421</v>
      </c>
      <c r="O79" s="671"/>
      <c r="P79" s="671"/>
      <c r="Q79" s="705"/>
      <c r="R79" s="705"/>
      <c r="S79" s="719"/>
      <c r="T79" s="671"/>
      <c r="U79" s="671">
        <v>745</v>
      </c>
      <c r="V79" s="671">
        <v>0</v>
      </c>
      <c r="W79" s="671"/>
      <c r="X79" s="671"/>
      <c r="Y79" s="705"/>
      <c r="Z79" s="705"/>
      <c r="AA79" s="719"/>
      <c r="AB79" s="719"/>
      <c r="AC79" s="671"/>
      <c r="AD79" s="671">
        <v>3948</v>
      </c>
      <c r="AE79" s="671">
        <v>326</v>
      </c>
      <c r="AF79" s="671"/>
      <c r="AG79" s="671"/>
      <c r="AH79" s="705"/>
      <c r="AI79" s="705"/>
      <c r="AJ79" s="719"/>
      <c r="AK79" s="719"/>
      <c r="AL79" s="719"/>
      <c r="AM79" s="719"/>
      <c r="AN79" s="671"/>
      <c r="AO79" s="744">
        <f t="shared" si="73"/>
        <v>5213.7145299999993</v>
      </c>
      <c r="AP79" s="583">
        <f t="shared" si="74"/>
        <v>2517.4185299999999</v>
      </c>
      <c r="AQ79" s="744">
        <f t="shared" si="75"/>
        <v>2696.2959999999998</v>
      </c>
      <c r="AR79" s="583">
        <f t="shared" si="76"/>
        <v>4630.5445300000001</v>
      </c>
      <c r="AS79" s="583">
        <f t="shared" si="77"/>
        <v>2517.4185299999999</v>
      </c>
      <c r="AT79" s="583">
        <v>2517.4185299999999</v>
      </c>
      <c r="AU79" s="583"/>
      <c r="AV79" s="744">
        <f t="shared" si="78"/>
        <v>2113.1260000000002</v>
      </c>
      <c r="AW79" s="744">
        <v>2113.1260000000002</v>
      </c>
      <c r="AX79" s="583"/>
      <c r="AY79" s="583">
        <f t="shared" si="79"/>
        <v>332.99900000000002</v>
      </c>
      <c r="AZ79" s="583">
        <f t="shared" si="80"/>
        <v>0</v>
      </c>
      <c r="BA79" s="583"/>
      <c r="BB79" s="583"/>
      <c r="BC79" s="744">
        <f t="shared" si="81"/>
        <v>332.99900000000002</v>
      </c>
      <c r="BD79" s="744">
        <v>332.99900000000002</v>
      </c>
      <c r="BE79" s="583"/>
      <c r="BF79" s="583">
        <f t="shared" si="82"/>
        <v>250.17099999999999</v>
      </c>
      <c r="BG79" s="583">
        <f t="shared" si="83"/>
        <v>0</v>
      </c>
      <c r="BH79" s="583"/>
      <c r="BI79" s="583"/>
      <c r="BJ79" s="744">
        <f t="shared" si="84"/>
        <v>250.17099999999999</v>
      </c>
      <c r="BK79" s="744">
        <v>250.17099999999999</v>
      </c>
      <c r="BL79" s="583"/>
      <c r="BM79" s="691">
        <f t="shared" si="87"/>
        <v>0.46949252859072482</v>
      </c>
      <c r="BN79" s="691">
        <f t="shared" si="88"/>
        <v>0.47624262769580022</v>
      </c>
      <c r="BO79" s="691">
        <f t="shared" si="89"/>
        <v>0.46336071489946723</v>
      </c>
    </row>
    <row r="80" spans="1:67" s="653" customFormat="1" ht="27.75" customHeight="1">
      <c r="A80" s="651">
        <v>45</v>
      </c>
      <c r="B80" s="369" t="s">
        <v>1130</v>
      </c>
      <c r="C80" s="369">
        <f t="shared" si="85"/>
        <v>5513</v>
      </c>
      <c r="D80" s="671">
        <f t="shared" si="57"/>
        <v>1431</v>
      </c>
      <c r="E80" s="671"/>
      <c r="F80" s="671"/>
      <c r="G80" s="671">
        <v>480</v>
      </c>
      <c r="H80" s="719"/>
      <c r="I80" s="671"/>
      <c r="J80" s="671"/>
      <c r="K80" s="671">
        <v>951</v>
      </c>
      <c r="L80" s="679">
        <f t="shared" si="86"/>
        <v>4082</v>
      </c>
      <c r="M80" s="671">
        <v>81</v>
      </c>
      <c r="N80" s="671">
        <v>111</v>
      </c>
      <c r="O80" s="671"/>
      <c r="P80" s="671"/>
      <c r="Q80" s="705"/>
      <c r="R80" s="705"/>
      <c r="S80" s="719"/>
      <c r="T80" s="671"/>
      <c r="U80" s="671">
        <v>600</v>
      </c>
      <c r="V80" s="671">
        <v>0</v>
      </c>
      <c r="W80" s="671"/>
      <c r="X80" s="671"/>
      <c r="Y80" s="705"/>
      <c r="Z80" s="705"/>
      <c r="AA80" s="719"/>
      <c r="AB80" s="719"/>
      <c r="AC80" s="671"/>
      <c r="AD80" s="671">
        <v>2457</v>
      </c>
      <c r="AE80" s="671">
        <v>12</v>
      </c>
      <c r="AF80" s="671">
        <v>311</v>
      </c>
      <c r="AG80" s="671"/>
      <c r="AH80" s="705"/>
      <c r="AI80" s="705"/>
      <c r="AJ80" s="719">
        <v>510</v>
      </c>
      <c r="AK80" s="719"/>
      <c r="AL80" s="719"/>
      <c r="AM80" s="719"/>
      <c r="AN80" s="671"/>
      <c r="AO80" s="744">
        <f t="shared" si="73"/>
        <v>3143.8575000000005</v>
      </c>
      <c r="AP80" s="583">
        <f t="shared" si="74"/>
        <v>455.572</v>
      </c>
      <c r="AQ80" s="744">
        <f t="shared" si="75"/>
        <v>2688.2855000000004</v>
      </c>
      <c r="AR80" s="583">
        <f t="shared" si="76"/>
        <v>2622.9070000000002</v>
      </c>
      <c r="AS80" s="583">
        <f t="shared" si="77"/>
        <v>455.572</v>
      </c>
      <c r="AT80" s="583">
        <v>455.572</v>
      </c>
      <c r="AU80" s="583"/>
      <c r="AV80" s="744">
        <f t="shared" si="78"/>
        <v>2167.335</v>
      </c>
      <c r="AW80" s="744">
        <v>2167.335</v>
      </c>
      <c r="AX80" s="583"/>
      <c r="AY80" s="583">
        <f t="shared" si="79"/>
        <v>125.8</v>
      </c>
      <c r="AZ80" s="583">
        <f t="shared" si="80"/>
        <v>0</v>
      </c>
      <c r="BA80" s="583"/>
      <c r="BB80" s="583"/>
      <c r="BC80" s="744">
        <f t="shared" si="81"/>
        <v>125.8</v>
      </c>
      <c r="BD80" s="744">
        <v>125.8</v>
      </c>
      <c r="BE80" s="583"/>
      <c r="BF80" s="583">
        <f t="shared" si="82"/>
        <v>395.15050000000002</v>
      </c>
      <c r="BG80" s="583">
        <f t="shared" si="83"/>
        <v>0</v>
      </c>
      <c r="BH80" s="583"/>
      <c r="BI80" s="583"/>
      <c r="BJ80" s="744">
        <f t="shared" si="84"/>
        <v>395.15050000000002</v>
      </c>
      <c r="BK80" s="744">
        <v>395.15050000000002</v>
      </c>
      <c r="BL80" s="583"/>
      <c r="BM80" s="691">
        <f t="shared" si="87"/>
        <v>0.57026256121893715</v>
      </c>
      <c r="BN80" s="691">
        <f t="shared" si="88"/>
        <v>0.31835918937805729</v>
      </c>
      <c r="BO80" s="691">
        <f t="shared" si="89"/>
        <v>0.65857067613914755</v>
      </c>
    </row>
    <row r="81" spans="1:67" s="653" customFormat="1" ht="27.75" customHeight="1">
      <c r="A81" s="368">
        <v>46</v>
      </c>
      <c r="B81" s="369" t="s">
        <v>1131</v>
      </c>
      <c r="C81" s="369">
        <f t="shared" si="85"/>
        <v>35812</v>
      </c>
      <c r="D81" s="671">
        <f t="shared" si="57"/>
        <v>1458</v>
      </c>
      <c r="E81" s="671"/>
      <c r="F81" s="671"/>
      <c r="G81" s="671">
        <v>561</v>
      </c>
      <c r="H81" s="719"/>
      <c r="I81" s="671"/>
      <c r="J81" s="671"/>
      <c r="K81" s="671">
        <v>897</v>
      </c>
      <c r="L81" s="679">
        <f t="shared" si="86"/>
        <v>34354</v>
      </c>
      <c r="M81" s="671">
        <v>715</v>
      </c>
      <c r="N81" s="671">
        <v>1201</v>
      </c>
      <c r="O81" s="671"/>
      <c r="P81" s="671">
        <v>3585</v>
      </c>
      <c r="Q81" s="705"/>
      <c r="R81" s="705"/>
      <c r="S81" s="719"/>
      <c r="T81" s="671"/>
      <c r="U81" s="671">
        <v>6019</v>
      </c>
      <c r="V81" s="671">
        <v>2593</v>
      </c>
      <c r="W81" s="671">
        <v>5430</v>
      </c>
      <c r="X81" s="671">
        <v>589</v>
      </c>
      <c r="Y81" s="705"/>
      <c r="Z81" s="705"/>
      <c r="AA81" s="719"/>
      <c r="AB81" s="719"/>
      <c r="AC81" s="671"/>
      <c r="AD81" s="671">
        <v>4855</v>
      </c>
      <c r="AE81" s="671">
        <v>4337</v>
      </c>
      <c r="AF81" s="671">
        <v>5000</v>
      </c>
      <c r="AG81" s="671">
        <v>30</v>
      </c>
      <c r="AH81" s="705"/>
      <c r="AI81" s="705"/>
      <c r="AJ81" s="719"/>
      <c r="AK81" s="719"/>
      <c r="AL81" s="719"/>
      <c r="AM81" s="719"/>
      <c r="AN81" s="671"/>
      <c r="AO81" s="744">
        <f t="shared" si="73"/>
        <v>10030.225049999999</v>
      </c>
      <c r="AP81" s="583">
        <f t="shared" si="74"/>
        <v>595.51400000000001</v>
      </c>
      <c r="AQ81" s="744">
        <f t="shared" si="75"/>
        <v>9434.7110499999999</v>
      </c>
      <c r="AR81" s="583">
        <f t="shared" si="76"/>
        <v>2868.7440000000001</v>
      </c>
      <c r="AS81" s="583">
        <f t="shared" si="77"/>
        <v>595.51400000000001</v>
      </c>
      <c r="AT81" s="583">
        <v>595.51400000000001</v>
      </c>
      <c r="AU81" s="583"/>
      <c r="AV81" s="744">
        <f t="shared" si="78"/>
        <v>2273.23</v>
      </c>
      <c r="AW81" s="744">
        <v>2273.23</v>
      </c>
      <c r="AX81" s="583"/>
      <c r="AY81" s="583">
        <f t="shared" si="79"/>
        <v>959.42399999999998</v>
      </c>
      <c r="AZ81" s="583">
        <f t="shared" si="80"/>
        <v>0</v>
      </c>
      <c r="BA81" s="583"/>
      <c r="BB81" s="583"/>
      <c r="BC81" s="744">
        <f t="shared" si="81"/>
        <v>959.42399999999998</v>
      </c>
      <c r="BD81" s="744">
        <v>959.42399999999998</v>
      </c>
      <c r="BE81" s="583"/>
      <c r="BF81" s="583">
        <f t="shared" si="82"/>
        <v>6202.0570500000003</v>
      </c>
      <c r="BG81" s="583">
        <f t="shared" si="83"/>
        <v>0</v>
      </c>
      <c r="BH81" s="583"/>
      <c r="BI81" s="583"/>
      <c r="BJ81" s="744">
        <f t="shared" si="84"/>
        <v>6202.0570500000003</v>
      </c>
      <c r="BK81" s="744">
        <v>6202.0570500000003</v>
      </c>
      <c r="BL81" s="583"/>
      <c r="BM81" s="691">
        <f t="shared" si="87"/>
        <v>0.28008000251312409</v>
      </c>
      <c r="BN81" s="691">
        <f t="shared" si="88"/>
        <v>0.40844581618655695</v>
      </c>
      <c r="BO81" s="691">
        <f t="shared" si="89"/>
        <v>0.27463209669907435</v>
      </c>
    </row>
    <row r="82" spans="1:67" s="653" customFormat="1" ht="27.75" customHeight="1">
      <c r="A82" s="651">
        <v>47</v>
      </c>
      <c r="B82" s="369" t="s">
        <v>1132</v>
      </c>
      <c r="C82" s="369">
        <f t="shared" si="85"/>
        <v>18167</v>
      </c>
      <c r="D82" s="671">
        <f t="shared" si="57"/>
        <v>1873</v>
      </c>
      <c r="E82" s="671"/>
      <c r="F82" s="671"/>
      <c r="G82" s="671">
        <v>789</v>
      </c>
      <c r="H82" s="719"/>
      <c r="I82" s="671"/>
      <c r="J82" s="671"/>
      <c r="K82" s="671">
        <v>1084</v>
      </c>
      <c r="L82" s="679">
        <f t="shared" si="86"/>
        <v>16294</v>
      </c>
      <c r="M82" s="671">
        <v>1084</v>
      </c>
      <c r="N82" s="671">
        <v>495</v>
      </c>
      <c r="O82" s="671"/>
      <c r="P82" s="671"/>
      <c r="Q82" s="705"/>
      <c r="R82" s="705"/>
      <c r="S82" s="719"/>
      <c r="T82" s="671"/>
      <c r="U82" s="671">
        <v>4260</v>
      </c>
      <c r="V82" s="671">
        <v>988</v>
      </c>
      <c r="W82" s="671">
        <v>1750</v>
      </c>
      <c r="X82" s="671"/>
      <c r="Y82" s="705"/>
      <c r="Z82" s="705"/>
      <c r="AA82" s="719"/>
      <c r="AB82" s="719"/>
      <c r="AC82" s="671"/>
      <c r="AD82" s="671">
        <v>4233</v>
      </c>
      <c r="AE82" s="671">
        <v>2084</v>
      </c>
      <c r="AF82" s="671">
        <v>1400</v>
      </c>
      <c r="AG82" s="671"/>
      <c r="AH82" s="705"/>
      <c r="AI82" s="705"/>
      <c r="AJ82" s="719"/>
      <c r="AK82" s="719"/>
      <c r="AL82" s="719"/>
      <c r="AM82" s="719"/>
      <c r="AN82" s="671"/>
      <c r="AO82" s="744">
        <f t="shared" si="73"/>
        <v>7627.5407489999998</v>
      </c>
      <c r="AP82" s="583">
        <f t="shared" si="74"/>
        <v>803.39200000000005</v>
      </c>
      <c r="AQ82" s="744">
        <f t="shared" si="75"/>
        <v>6824.148749</v>
      </c>
      <c r="AR82" s="583">
        <f t="shared" si="76"/>
        <v>2782.1469999999999</v>
      </c>
      <c r="AS82" s="583">
        <f t="shared" si="77"/>
        <v>803.39200000000005</v>
      </c>
      <c r="AT82" s="583">
        <v>803.39200000000005</v>
      </c>
      <c r="AU82" s="583"/>
      <c r="AV82" s="744">
        <f t="shared" si="78"/>
        <v>1978.7550000000001</v>
      </c>
      <c r="AW82" s="744">
        <v>1978.7550000000001</v>
      </c>
      <c r="AX82" s="583"/>
      <c r="AY82" s="583">
        <f t="shared" si="79"/>
        <v>1101.0999999999999</v>
      </c>
      <c r="AZ82" s="583">
        <f t="shared" si="80"/>
        <v>0</v>
      </c>
      <c r="BA82" s="583"/>
      <c r="BB82" s="583"/>
      <c r="BC82" s="744">
        <f t="shared" si="81"/>
        <v>1101.0999999999999</v>
      </c>
      <c r="BD82" s="744">
        <v>1101.0999999999999</v>
      </c>
      <c r="BE82" s="583"/>
      <c r="BF82" s="583">
        <f t="shared" si="82"/>
        <v>3744.2937489999999</v>
      </c>
      <c r="BG82" s="583">
        <f t="shared" si="83"/>
        <v>0</v>
      </c>
      <c r="BH82" s="583"/>
      <c r="BI82" s="583"/>
      <c r="BJ82" s="744">
        <f t="shared" si="84"/>
        <v>3744.2937489999999</v>
      </c>
      <c r="BK82" s="744">
        <v>3744.2937489999999</v>
      </c>
      <c r="BL82" s="583"/>
      <c r="BM82" s="691">
        <f t="shared" si="87"/>
        <v>0.41985692458853963</v>
      </c>
      <c r="BN82" s="691">
        <f t="shared" si="88"/>
        <v>0.42893326214628941</v>
      </c>
      <c r="BO82" s="691">
        <f t="shared" si="89"/>
        <v>0.41881359696820913</v>
      </c>
    </row>
    <row r="83" spans="1:67" s="653" customFormat="1" ht="27.75" customHeight="1">
      <c r="A83" s="651">
        <v>48</v>
      </c>
      <c r="B83" s="369" t="s">
        <v>1133</v>
      </c>
      <c r="C83" s="369">
        <f t="shared" si="85"/>
        <v>37865</v>
      </c>
      <c r="D83" s="671">
        <f t="shared" si="57"/>
        <v>3224</v>
      </c>
      <c r="E83" s="671"/>
      <c r="F83" s="671"/>
      <c r="G83" s="671">
        <v>2133</v>
      </c>
      <c r="H83" s="719"/>
      <c r="I83" s="671"/>
      <c r="J83" s="671"/>
      <c r="K83" s="671">
        <v>1091</v>
      </c>
      <c r="L83" s="679">
        <f t="shared" si="86"/>
        <v>34641</v>
      </c>
      <c r="M83" s="671">
        <v>0</v>
      </c>
      <c r="N83" s="671">
        <v>157</v>
      </c>
      <c r="O83" s="671"/>
      <c r="P83" s="671"/>
      <c r="Q83" s="705"/>
      <c r="R83" s="705"/>
      <c r="S83" s="719"/>
      <c r="T83" s="671"/>
      <c r="U83" s="671">
        <v>9110</v>
      </c>
      <c r="V83" s="671">
        <v>849</v>
      </c>
      <c r="W83" s="671">
        <v>7508</v>
      </c>
      <c r="X83" s="671">
        <v>1602</v>
      </c>
      <c r="Y83" s="705"/>
      <c r="Z83" s="705"/>
      <c r="AA83" s="719"/>
      <c r="AB83" s="719"/>
      <c r="AC83" s="671"/>
      <c r="AD83" s="671">
        <v>8011</v>
      </c>
      <c r="AE83" s="671">
        <v>5404</v>
      </c>
      <c r="AF83" s="671">
        <v>2000</v>
      </c>
      <c r="AG83" s="671"/>
      <c r="AH83" s="705"/>
      <c r="AI83" s="705"/>
      <c r="AJ83" s="719"/>
      <c r="AK83" s="719"/>
      <c r="AL83" s="719"/>
      <c r="AM83" s="719"/>
      <c r="AN83" s="671"/>
      <c r="AO83" s="744">
        <f t="shared" si="73"/>
        <v>25403.691684999998</v>
      </c>
      <c r="AP83" s="583">
        <f t="shared" si="74"/>
        <v>2354</v>
      </c>
      <c r="AQ83" s="744">
        <f t="shared" si="75"/>
        <v>23049.691684999998</v>
      </c>
      <c r="AR83" s="583">
        <f t="shared" si="76"/>
        <v>14159.083062</v>
      </c>
      <c r="AS83" s="583">
        <f t="shared" si="77"/>
        <v>2354</v>
      </c>
      <c r="AT83" s="583">
        <v>2354</v>
      </c>
      <c r="AU83" s="583"/>
      <c r="AV83" s="744">
        <f t="shared" si="78"/>
        <v>11805.083062</v>
      </c>
      <c r="AW83" s="744">
        <v>11805.083062</v>
      </c>
      <c r="AX83" s="583"/>
      <c r="AY83" s="583">
        <f t="shared" si="79"/>
        <v>157</v>
      </c>
      <c r="AZ83" s="583">
        <f t="shared" si="80"/>
        <v>0</v>
      </c>
      <c r="BA83" s="583"/>
      <c r="BB83" s="583"/>
      <c r="BC83" s="744">
        <f t="shared" si="81"/>
        <v>157</v>
      </c>
      <c r="BD83" s="744">
        <v>157</v>
      </c>
      <c r="BE83" s="583"/>
      <c r="BF83" s="583">
        <f t="shared" si="82"/>
        <v>11087.608623</v>
      </c>
      <c r="BG83" s="583">
        <f t="shared" si="83"/>
        <v>0</v>
      </c>
      <c r="BH83" s="583"/>
      <c r="BI83" s="583"/>
      <c r="BJ83" s="744">
        <f t="shared" si="84"/>
        <v>11087.608623</v>
      </c>
      <c r="BK83" s="744">
        <v>11087.608623</v>
      </c>
      <c r="BL83" s="583"/>
      <c r="BM83" s="691">
        <f t="shared" si="87"/>
        <v>0.67090166869140366</v>
      </c>
      <c r="BN83" s="691">
        <f t="shared" si="88"/>
        <v>0.73014888337468986</v>
      </c>
      <c r="BO83" s="691">
        <f t="shared" si="89"/>
        <v>0.66538759519066992</v>
      </c>
    </row>
    <row r="84" spans="1:67" s="653" customFormat="1" ht="27.75" customHeight="1">
      <c r="A84" s="368">
        <v>49</v>
      </c>
      <c r="B84" s="369" t="s">
        <v>1134</v>
      </c>
      <c r="C84" s="369">
        <f t="shared" si="85"/>
        <v>14475</v>
      </c>
      <c r="D84" s="671">
        <f t="shared" si="57"/>
        <v>1750</v>
      </c>
      <c r="E84" s="671"/>
      <c r="F84" s="671"/>
      <c r="G84" s="671">
        <v>798</v>
      </c>
      <c r="H84" s="719"/>
      <c r="I84" s="671"/>
      <c r="J84" s="671"/>
      <c r="K84" s="671">
        <v>952</v>
      </c>
      <c r="L84" s="679">
        <f t="shared" si="86"/>
        <v>12725</v>
      </c>
      <c r="M84" s="671">
        <v>430</v>
      </c>
      <c r="N84" s="671">
        <v>407</v>
      </c>
      <c r="O84" s="671"/>
      <c r="P84" s="671"/>
      <c r="Q84" s="705"/>
      <c r="R84" s="705"/>
      <c r="S84" s="719"/>
      <c r="T84" s="671"/>
      <c r="U84" s="671">
        <v>3532</v>
      </c>
      <c r="V84" s="671">
        <v>1169</v>
      </c>
      <c r="W84" s="671"/>
      <c r="X84" s="671"/>
      <c r="Y84" s="705"/>
      <c r="Z84" s="705"/>
      <c r="AA84" s="719">
        <v>88</v>
      </c>
      <c r="AB84" s="719"/>
      <c r="AC84" s="671"/>
      <c r="AD84" s="671">
        <v>4984</v>
      </c>
      <c r="AE84" s="671">
        <v>2115</v>
      </c>
      <c r="AF84" s="671"/>
      <c r="AG84" s="671"/>
      <c r="AH84" s="705"/>
      <c r="AI84" s="705"/>
      <c r="AJ84" s="719"/>
      <c r="AK84" s="719"/>
      <c r="AL84" s="719"/>
      <c r="AM84" s="719"/>
      <c r="AN84" s="671"/>
      <c r="AO84" s="744">
        <f t="shared" si="73"/>
        <v>4930.5124669999996</v>
      </c>
      <c r="AP84" s="583">
        <f t="shared" si="74"/>
        <v>201.12</v>
      </c>
      <c r="AQ84" s="744">
        <f t="shared" si="75"/>
        <v>4729.3924669999997</v>
      </c>
      <c r="AR84" s="583">
        <f t="shared" si="76"/>
        <v>706.30400000000009</v>
      </c>
      <c r="AS84" s="583">
        <f t="shared" si="77"/>
        <v>201.12</v>
      </c>
      <c r="AT84" s="583">
        <v>201.12</v>
      </c>
      <c r="AU84" s="583"/>
      <c r="AV84" s="744">
        <f t="shared" si="78"/>
        <v>505.18400000000003</v>
      </c>
      <c r="AW84" s="744">
        <v>505.18400000000003</v>
      </c>
      <c r="AX84" s="583"/>
      <c r="AY84" s="583">
        <f t="shared" si="79"/>
        <v>180</v>
      </c>
      <c r="AZ84" s="583">
        <f t="shared" si="80"/>
        <v>0</v>
      </c>
      <c r="BA84" s="583"/>
      <c r="BB84" s="583"/>
      <c r="BC84" s="744">
        <f t="shared" si="81"/>
        <v>180</v>
      </c>
      <c r="BD84" s="744">
        <v>180</v>
      </c>
      <c r="BE84" s="583"/>
      <c r="BF84" s="583">
        <f t="shared" si="82"/>
        <v>4044.2084669999999</v>
      </c>
      <c r="BG84" s="583">
        <f t="shared" si="83"/>
        <v>0</v>
      </c>
      <c r="BH84" s="583"/>
      <c r="BI84" s="583"/>
      <c r="BJ84" s="744">
        <f t="shared" si="84"/>
        <v>4044.2084669999999</v>
      </c>
      <c r="BK84" s="744">
        <v>4044.2084669999999</v>
      </c>
      <c r="BL84" s="583"/>
      <c r="BM84" s="691">
        <f t="shared" si="87"/>
        <v>0.34062262293609669</v>
      </c>
      <c r="BN84" s="691">
        <f t="shared" si="88"/>
        <v>0.11492571428571428</v>
      </c>
      <c r="BO84" s="691">
        <f t="shared" si="89"/>
        <v>0.37166149053045183</v>
      </c>
    </row>
    <row r="85" spans="1:67" s="653" customFormat="1" ht="27.75" customHeight="1">
      <c r="A85" s="651">
        <v>50</v>
      </c>
      <c r="B85" s="369" t="s">
        <v>1135</v>
      </c>
      <c r="C85" s="369">
        <f t="shared" si="85"/>
        <v>16344</v>
      </c>
      <c r="D85" s="671">
        <f t="shared" si="57"/>
        <v>360</v>
      </c>
      <c r="E85" s="671"/>
      <c r="F85" s="671"/>
      <c r="G85" s="671">
        <v>360</v>
      </c>
      <c r="H85" s="719"/>
      <c r="I85" s="671"/>
      <c r="J85" s="671"/>
      <c r="K85" s="671"/>
      <c r="L85" s="679">
        <f t="shared" si="86"/>
        <v>15984</v>
      </c>
      <c r="M85" s="671">
        <v>125</v>
      </c>
      <c r="N85" s="671">
        <v>769</v>
      </c>
      <c r="O85" s="671">
        <v>2000</v>
      </c>
      <c r="P85" s="671"/>
      <c r="Q85" s="705"/>
      <c r="R85" s="705"/>
      <c r="S85" s="719">
        <v>125</v>
      </c>
      <c r="T85" s="671"/>
      <c r="U85" s="671">
        <v>3998</v>
      </c>
      <c r="V85" s="671">
        <v>867</v>
      </c>
      <c r="W85" s="671"/>
      <c r="X85" s="671"/>
      <c r="Y85" s="705"/>
      <c r="Z85" s="705"/>
      <c r="AA85" s="719"/>
      <c r="AB85" s="719"/>
      <c r="AC85" s="671"/>
      <c r="AD85" s="671">
        <v>3489</v>
      </c>
      <c r="AE85" s="671">
        <v>50</v>
      </c>
      <c r="AF85" s="671">
        <v>3600</v>
      </c>
      <c r="AG85" s="671"/>
      <c r="AH85" s="705"/>
      <c r="AI85" s="705"/>
      <c r="AJ85" s="719"/>
      <c r="AK85" s="719"/>
      <c r="AL85" s="719">
        <v>961</v>
      </c>
      <c r="AM85" s="719"/>
      <c r="AN85" s="671"/>
      <c r="AO85" s="744">
        <f t="shared" si="73"/>
        <v>11432.427599000001</v>
      </c>
      <c r="AP85" s="583">
        <f t="shared" si="74"/>
        <v>320</v>
      </c>
      <c r="AQ85" s="744">
        <f t="shared" si="75"/>
        <v>11112.427599000001</v>
      </c>
      <c r="AR85" s="583">
        <f t="shared" si="76"/>
        <v>5182.5959460000004</v>
      </c>
      <c r="AS85" s="583">
        <f t="shared" si="77"/>
        <v>320</v>
      </c>
      <c r="AT85" s="583">
        <v>320</v>
      </c>
      <c r="AU85" s="583"/>
      <c r="AV85" s="744">
        <f t="shared" si="78"/>
        <v>4862.5959460000004</v>
      </c>
      <c r="AW85" s="744">
        <v>4862.5959460000004</v>
      </c>
      <c r="AX85" s="583"/>
      <c r="AY85" s="583">
        <f t="shared" si="79"/>
        <v>2480.3063040000002</v>
      </c>
      <c r="AZ85" s="583">
        <f t="shared" si="80"/>
        <v>0</v>
      </c>
      <c r="BA85" s="583"/>
      <c r="BB85" s="583"/>
      <c r="BC85" s="744">
        <f t="shared" si="81"/>
        <v>2480.3063040000002</v>
      </c>
      <c r="BD85" s="744">
        <v>2480.3063040000002</v>
      </c>
      <c r="BE85" s="583"/>
      <c r="BF85" s="583">
        <f t="shared" si="82"/>
        <v>3769.525349</v>
      </c>
      <c r="BG85" s="583">
        <f t="shared" si="83"/>
        <v>0</v>
      </c>
      <c r="BH85" s="583"/>
      <c r="BI85" s="583"/>
      <c r="BJ85" s="744">
        <f t="shared" si="84"/>
        <v>3769.525349</v>
      </c>
      <c r="BK85" s="744">
        <v>3769.525349</v>
      </c>
      <c r="BL85" s="583"/>
      <c r="BM85" s="691">
        <f t="shared" si="87"/>
        <v>0.69948773855849244</v>
      </c>
      <c r="BN85" s="691">
        <f t="shared" si="88"/>
        <v>0.88888888888888884</v>
      </c>
      <c r="BO85" s="691">
        <f t="shared" si="89"/>
        <v>0.69522194688438443</v>
      </c>
    </row>
    <row r="86" spans="1:67" s="653" customFormat="1" ht="27.75" customHeight="1">
      <c r="A86" s="651">
        <v>51</v>
      </c>
      <c r="B86" s="369" t="s">
        <v>1136</v>
      </c>
      <c r="C86" s="369">
        <f t="shared" si="85"/>
        <v>28439</v>
      </c>
      <c r="D86" s="671">
        <f t="shared" si="57"/>
        <v>7784</v>
      </c>
      <c r="E86" s="671"/>
      <c r="F86" s="671"/>
      <c r="G86" s="671">
        <v>5613</v>
      </c>
      <c r="H86" s="719"/>
      <c r="I86" s="671"/>
      <c r="J86" s="671"/>
      <c r="K86" s="671">
        <v>2171</v>
      </c>
      <c r="L86" s="679">
        <f t="shared" si="86"/>
        <v>20655</v>
      </c>
      <c r="M86" s="671">
        <v>32</v>
      </c>
      <c r="N86" s="671">
        <v>140</v>
      </c>
      <c r="O86" s="671"/>
      <c r="P86" s="671">
        <v>1150</v>
      </c>
      <c r="Q86" s="705"/>
      <c r="R86" s="705"/>
      <c r="S86" s="719">
        <v>32</v>
      </c>
      <c r="T86" s="671"/>
      <c r="U86" s="671">
        <v>2788</v>
      </c>
      <c r="V86" s="671">
        <v>3108</v>
      </c>
      <c r="W86" s="671">
        <v>1000</v>
      </c>
      <c r="X86" s="671">
        <v>500</v>
      </c>
      <c r="Y86" s="705"/>
      <c r="Z86" s="705"/>
      <c r="AA86" s="719"/>
      <c r="AB86" s="719"/>
      <c r="AC86" s="671"/>
      <c r="AD86" s="671">
        <v>4839</v>
      </c>
      <c r="AE86" s="671">
        <v>7066</v>
      </c>
      <c r="AF86" s="671"/>
      <c r="AG86" s="671"/>
      <c r="AH86" s="705"/>
      <c r="AI86" s="705"/>
      <c r="AJ86" s="719"/>
      <c r="AK86" s="719"/>
      <c r="AL86" s="719"/>
      <c r="AM86" s="719"/>
      <c r="AN86" s="671"/>
      <c r="AO86" s="744">
        <f t="shared" si="73"/>
        <v>12052.104829</v>
      </c>
      <c r="AP86" s="583">
        <f t="shared" si="74"/>
        <v>4463.0105489999996</v>
      </c>
      <c r="AQ86" s="744">
        <f t="shared" si="75"/>
        <v>7589.0942799999993</v>
      </c>
      <c r="AR86" s="583">
        <f t="shared" si="76"/>
        <v>8199.707828999999</v>
      </c>
      <c r="AS86" s="583">
        <f t="shared" si="77"/>
        <v>4463.0105489999996</v>
      </c>
      <c r="AT86" s="583">
        <v>4463.0105489999996</v>
      </c>
      <c r="AU86" s="583"/>
      <c r="AV86" s="744">
        <f t="shared" si="78"/>
        <v>3736.6972799999999</v>
      </c>
      <c r="AW86" s="744">
        <v>3736.6972799999999</v>
      </c>
      <c r="AX86" s="583"/>
      <c r="AY86" s="583">
        <f t="shared" si="79"/>
        <v>125.49</v>
      </c>
      <c r="AZ86" s="583">
        <f t="shared" si="80"/>
        <v>0</v>
      </c>
      <c r="BA86" s="583"/>
      <c r="BB86" s="583"/>
      <c r="BC86" s="744">
        <f t="shared" si="81"/>
        <v>125.49</v>
      </c>
      <c r="BD86" s="744">
        <v>125.49</v>
      </c>
      <c r="BE86" s="583"/>
      <c r="BF86" s="583">
        <f t="shared" si="82"/>
        <v>3726.9070000000002</v>
      </c>
      <c r="BG86" s="583">
        <f t="shared" si="83"/>
        <v>0</v>
      </c>
      <c r="BH86" s="583"/>
      <c r="BI86" s="583"/>
      <c r="BJ86" s="744">
        <f t="shared" si="84"/>
        <v>3726.9070000000002</v>
      </c>
      <c r="BK86" s="744">
        <v>3726.9070000000002</v>
      </c>
      <c r="BL86" s="583"/>
      <c r="BM86" s="691">
        <f t="shared" si="87"/>
        <v>0.42378792605225218</v>
      </c>
      <c r="BN86" s="691">
        <f t="shared" si="88"/>
        <v>0.57335695644912632</v>
      </c>
      <c r="BO86" s="691">
        <f t="shared" si="89"/>
        <v>0.36742165480513189</v>
      </c>
    </row>
    <row r="87" spans="1:67" s="653" customFormat="1" ht="27.75" customHeight="1">
      <c r="A87" s="368">
        <v>52</v>
      </c>
      <c r="B87" s="369" t="s">
        <v>1137</v>
      </c>
      <c r="C87" s="369">
        <f t="shared" si="85"/>
        <v>3040</v>
      </c>
      <c r="D87" s="671">
        <f t="shared" si="57"/>
        <v>88</v>
      </c>
      <c r="E87" s="671"/>
      <c r="F87" s="671"/>
      <c r="G87" s="671">
        <v>88</v>
      </c>
      <c r="H87" s="719"/>
      <c r="I87" s="671"/>
      <c r="J87" s="671"/>
      <c r="K87" s="671"/>
      <c r="L87" s="679">
        <f t="shared" si="86"/>
        <v>2952</v>
      </c>
      <c r="M87" s="671">
        <v>330</v>
      </c>
      <c r="N87" s="671">
        <v>319</v>
      </c>
      <c r="O87" s="671">
        <v>309</v>
      </c>
      <c r="P87" s="671">
        <v>179</v>
      </c>
      <c r="Q87" s="705"/>
      <c r="R87" s="705"/>
      <c r="S87" s="719"/>
      <c r="T87" s="671"/>
      <c r="U87" s="671">
        <v>1072</v>
      </c>
      <c r="V87" s="671">
        <v>254</v>
      </c>
      <c r="W87" s="671"/>
      <c r="X87" s="671"/>
      <c r="Y87" s="705"/>
      <c r="Z87" s="705"/>
      <c r="AA87" s="719"/>
      <c r="AB87" s="719"/>
      <c r="AC87" s="671"/>
      <c r="AD87" s="671">
        <v>355</v>
      </c>
      <c r="AE87" s="671">
        <v>64</v>
      </c>
      <c r="AF87" s="671"/>
      <c r="AG87" s="671"/>
      <c r="AH87" s="705">
        <v>70</v>
      </c>
      <c r="AI87" s="705"/>
      <c r="AJ87" s="719"/>
      <c r="AK87" s="719"/>
      <c r="AL87" s="719"/>
      <c r="AM87" s="719"/>
      <c r="AN87" s="671"/>
      <c r="AO87" s="744">
        <f t="shared" si="73"/>
        <v>2915.8249999999998</v>
      </c>
      <c r="AP87" s="583">
        <f t="shared" si="74"/>
        <v>88</v>
      </c>
      <c r="AQ87" s="744">
        <f t="shared" si="75"/>
        <v>2827.8249999999998</v>
      </c>
      <c r="AR87" s="583">
        <f t="shared" si="76"/>
        <v>1532.3130000000001</v>
      </c>
      <c r="AS87" s="583">
        <f t="shared" si="77"/>
        <v>88</v>
      </c>
      <c r="AT87" s="583">
        <v>88</v>
      </c>
      <c r="AU87" s="583"/>
      <c r="AV87" s="744">
        <f t="shared" si="78"/>
        <v>1444.3130000000001</v>
      </c>
      <c r="AW87" s="744">
        <v>1444.3130000000001</v>
      </c>
      <c r="AX87" s="583"/>
      <c r="AY87" s="583">
        <f t="shared" si="79"/>
        <v>802.45</v>
      </c>
      <c r="AZ87" s="583">
        <f t="shared" si="80"/>
        <v>0</v>
      </c>
      <c r="BA87" s="583"/>
      <c r="BB87" s="583"/>
      <c r="BC87" s="744">
        <f t="shared" si="81"/>
        <v>802.45</v>
      </c>
      <c r="BD87" s="744">
        <v>802.45</v>
      </c>
      <c r="BE87" s="583"/>
      <c r="BF87" s="583">
        <f t="shared" si="82"/>
        <v>581.06200000000001</v>
      </c>
      <c r="BG87" s="583">
        <f t="shared" si="83"/>
        <v>0</v>
      </c>
      <c r="BH87" s="583"/>
      <c r="BI87" s="583"/>
      <c r="BJ87" s="744">
        <f t="shared" si="84"/>
        <v>581.06200000000001</v>
      </c>
      <c r="BK87" s="744">
        <v>581.06200000000001</v>
      </c>
      <c r="BL87" s="583"/>
      <c r="BM87" s="691">
        <f t="shared" si="87"/>
        <v>0.95915296052631571</v>
      </c>
      <c r="BN87" s="691">
        <f t="shared" si="88"/>
        <v>1</v>
      </c>
      <c r="BO87" s="691">
        <f t="shared" si="89"/>
        <v>0.95793529810298095</v>
      </c>
    </row>
    <row r="88" spans="1:67" s="653" customFormat="1" ht="27.75" customHeight="1">
      <c r="A88" s="651">
        <v>53</v>
      </c>
      <c r="B88" s="369" t="s">
        <v>1138</v>
      </c>
      <c r="C88" s="369">
        <f t="shared" si="85"/>
        <v>13719</v>
      </c>
      <c r="D88" s="671">
        <f t="shared" si="57"/>
        <v>689</v>
      </c>
      <c r="E88" s="671"/>
      <c r="F88" s="671"/>
      <c r="G88" s="671">
        <v>220</v>
      </c>
      <c r="H88" s="719"/>
      <c r="I88" s="671"/>
      <c r="J88" s="671"/>
      <c r="K88" s="671">
        <v>469</v>
      </c>
      <c r="L88" s="679">
        <f t="shared" si="86"/>
        <v>13030</v>
      </c>
      <c r="M88" s="671">
        <v>660</v>
      </c>
      <c r="N88" s="671">
        <v>0</v>
      </c>
      <c r="O88" s="671"/>
      <c r="P88" s="671"/>
      <c r="Q88" s="705"/>
      <c r="R88" s="705"/>
      <c r="S88" s="719"/>
      <c r="T88" s="671"/>
      <c r="U88" s="671">
        <v>2059</v>
      </c>
      <c r="V88" s="671">
        <v>212</v>
      </c>
      <c r="W88" s="671"/>
      <c r="X88" s="671"/>
      <c r="Y88" s="705"/>
      <c r="Z88" s="705"/>
      <c r="AA88" s="719">
        <v>219</v>
      </c>
      <c r="AB88" s="719"/>
      <c r="AC88" s="671"/>
      <c r="AD88" s="671">
        <v>505</v>
      </c>
      <c r="AE88" s="671">
        <v>875</v>
      </c>
      <c r="AF88" s="671">
        <v>8500</v>
      </c>
      <c r="AG88" s="671"/>
      <c r="AH88" s="705"/>
      <c r="AI88" s="705"/>
      <c r="AJ88" s="719"/>
      <c r="AK88" s="719"/>
      <c r="AL88" s="719"/>
      <c r="AM88" s="719"/>
      <c r="AN88" s="671"/>
      <c r="AO88" s="744">
        <f t="shared" si="73"/>
        <v>10329.490655000001</v>
      </c>
      <c r="AP88" s="583">
        <f t="shared" si="74"/>
        <v>601</v>
      </c>
      <c r="AQ88" s="744">
        <f t="shared" si="75"/>
        <v>9728.4906550000014</v>
      </c>
      <c r="AR88" s="583">
        <f t="shared" si="76"/>
        <v>7979.317</v>
      </c>
      <c r="AS88" s="583">
        <f t="shared" si="77"/>
        <v>601</v>
      </c>
      <c r="AT88" s="583">
        <v>601</v>
      </c>
      <c r="AU88" s="583"/>
      <c r="AV88" s="744">
        <f t="shared" si="78"/>
        <v>7378.317</v>
      </c>
      <c r="AW88" s="744">
        <v>7378.317</v>
      </c>
      <c r="AX88" s="583"/>
      <c r="AY88" s="583">
        <f t="shared" si="79"/>
        <v>259.37553300000002</v>
      </c>
      <c r="AZ88" s="583">
        <f t="shared" si="80"/>
        <v>0</v>
      </c>
      <c r="BA88" s="583"/>
      <c r="BB88" s="583"/>
      <c r="BC88" s="744">
        <f t="shared" si="81"/>
        <v>259.37553300000002</v>
      </c>
      <c r="BD88" s="744">
        <v>259.37553300000002</v>
      </c>
      <c r="BE88" s="583"/>
      <c r="BF88" s="583">
        <f t="shared" si="82"/>
        <v>2090.7981220000001</v>
      </c>
      <c r="BG88" s="583">
        <f t="shared" si="83"/>
        <v>0</v>
      </c>
      <c r="BH88" s="583"/>
      <c r="BI88" s="583"/>
      <c r="BJ88" s="744">
        <f t="shared" si="84"/>
        <v>2090.7981220000001</v>
      </c>
      <c r="BK88" s="744">
        <v>2090.7981220000001</v>
      </c>
      <c r="BL88" s="583"/>
      <c r="BM88" s="691">
        <f t="shared" si="87"/>
        <v>0.75293320613747372</v>
      </c>
      <c r="BN88" s="691">
        <f t="shared" si="88"/>
        <v>0.87227866473149496</v>
      </c>
      <c r="BO88" s="691">
        <f t="shared" si="89"/>
        <v>0.74662246009209532</v>
      </c>
    </row>
    <row r="89" spans="1:67" s="653" customFormat="1" ht="27.75" customHeight="1">
      <c r="A89" s="651">
        <v>54</v>
      </c>
      <c r="B89" s="369" t="s">
        <v>1139</v>
      </c>
      <c r="C89" s="369">
        <f t="shared" si="85"/>
        <v>21696</v>
      </c>
      <c r="D89" s="671">
        <f t="shared" si="57"/>
        <v>1824</v>
      </c>
      <c r="E89" s="671"/>
      <c r="F89" s="671"/>
      <c r="G89" s="671">
        <v>578</v>
      </c>
      <c r="H89" s="719"/>
      <c r="I89" s="671"/>
      <c r="J89" s="671"/>
      <c r="K89" s="671">
        <v>1246</v>
      </c>
      <c r="L89" s="679">
        <f t="shared" si="86"/>
        <v>19872</v>
      </c>
      <c r="M89" s="671">
        <v>200</v>
      </c>
      <c r="N89" s="671">
        <v>62</v>
      </c>
      <c r="O89" s="671"/>
      <c r="P89" s="671"/>
      <c r="Q89" s="705"/>
      <c r="R89" s="705"/>
      <c r="S89" s="719"/>
      <c r="T89" s="671"/>
      <c r="U89" s="671">
        <v>1424</v>
      </c>
      <c r="V89" s="671">
        <v>270</v>
      </c>
      <c r="W89" s="671">
        <v>2400</v>
      </c>
      <c r="X89" s="671"/>
      <c r="Y89" s="705"/>
      <c r="Z89" s="705"/>
      <c r="AA89" s="719">
        <v>105</v>
      </c>
      <c r="AB89" s="719"/>
      <c r="AC89" s="671"/>
      <c r="AD89" s="671">
        <v>6884</v>
      </c>
      <c r="AE89" s="671">
        <v>1887</v>
      </c>
      <c r="AF89" s="671">
        <v>6000</v>
      </c>
      <c r="AG89" s="671">
        <v>640</v>
      </c>
      <c r="AH89" s="705"/>
      <c r="AI89" s="705"/>
      <c r="AJ89" s="719"/>
      <c r="AK89" s="719"/>
      <c r="AL89" s="719"/>
      <c r="AM89" s="719"/>
      <c r="AN89" s="671"/>
      <c r="AO89" s="744">
        <f t="shared" si="73"/>
        <v>8116.3090200000006</v>
      </c>
      <c r="AP89" s="583">
        <f t="shared" si="74"/>
        <v>1474.625</v>
      </c>
      <c r="AQ89" s="744">
        <f t="shared" si="75"/>
        <v>6641.6840200000006</v>
      </c>
      <c r="AR89" s="583">
        <f t="shared" si="76"/>
        <v>5090.0630199999996</v>
      </c>
      <c r="AS89" s="583">
        <f t="shared" si="77"/>
        <v>1474.625</v>
      </c>
      <c r="AT89" s="583">
        <v>1474.625</v>
      </c>
      <c r="AU89" s="583"/>
      <c r="AV89" s="744">
        <f t="shared" si="78"/>
        <v>3615.4380200000001</v>
      </c>
      <c r="AW89" s="744">
        <v>3615.4380200000001</v>
      </c>
      <c r="AX89" s="583"/>
      <c r="AY89" s="583">
        <f t="shared" si="79"/>
        <v>158.60900000000001</v>
      </c>
      <c r="AZ89" s="583">
        <f t="shared" si="80"/>
        <v>0</v>
      </c>
      <c r="BA89" s="583"/>
      <c r="BB89" s="583"/>
      <c r="BC89" s="744">
        <f t="shared" si="81"/>
        <v>158.60900000000001</v>
      </c>
      <c r="BD89" s="744">
        <v>158.60900000000001</v>
      </c>
      <c r="BE89" s="583"/>
      <c r="BF89" s="583">
        <f t="shared" si="82"/>
        <v>2867.6370000000002</v>
      </c>
      <c r="BG89" s="583">
        <f t="shared" si="83"/>
        <v>0</v>
      </c>
      <c r="BH89" s="583"/>
      <c r="BI89" s="583"/>
      <c r="BJ89" s="744">
        <f t="shared" si="84"/>
        <v>2867.6370000000002</v>
      </c>
      <c r="BK89" s="744">
        <v>2867.6370000000002</v>
      </c>
      <c r="BL89" s="583"/>
      <c r="BM89" s="691">
        <f t="shared" si="87"/>
        <v>0.37409241426991152</v>
      </c>
      <c r="BN89" s="691">
        <f t="shared" si="88"/>
        <v>0.80845668859649122</v>
      </c>
      <c r="BO89" s="691">
        <f t="shared" si="89"/>
        <v>0.33422322966988732</v>
      </c>
    </row>
    <row r="90" spans="1:67" s="653" customFormat="1" ht="27.75" customHeight="1">
      <c r="A90" s="368">
        <v>55</v>
      </c>
      <c r="B90" s="369" t="s">
        <v>1140</v>
      </c>
      <c r="C90" s="369">
        <f t="shared" si="85"/>
        <v>23735</v>
      </c>
      <c r="D90" s="671">
        <f t="shared" si="57"/>
        <v>3214</v>
      </c>
      <c r="E90" s="671"/>
      <c r="F90" s="671"/>
      <c r="G90" s="671">
        <v>1388</v>
      </c>
      <c r="H90" s="719"/>
      <c r="I90" s="671"/>
      <c r="J90" s="671"/>
      <c r="K90" s="671">
        <v>1826</v>
      </c>
      <c r="L90" s="679">
        <f t="shared" si="86"/>
        <v>20521</v>
      </c>
      <c r="M90" s="671">
        <v>280</v>
      </c>
      <c r="N90" s="671">
        <v>32</v>
      </c>
      <c r="O90" s="671"/>
      <c r="P90" s="671"/>
      <c r="Q90" s="705"/>
      <c r="R90" s="705"/>
      <c r="S90" s="719"/>
      <c r="T90" s="671"/>
      <c r="U90" s="671">
        <v>4306</v>
      </c>
      <c r="V90" s="671">
        <v>989</v>
      </c>
      <c r="W90" s="671"/>
      <c r="X90" s="671"/>
      <c r="Y90" s="705"/>
      <c r="Z90" s="705"/>
      <c r="AA90" s="719"/>
      <c r="AB90" s="719"/>
      <c r="AC90" s="671"/>
      <c r="AD90" s="671">
        <v>4695</v>
      </c>
      <c r="AE90" s="671">
        <v>5099</v>
      </c>
      <c r="AF90" s="671">
        <v>3065</v>
      </c>
      <c r="AG90" s="671">
        <v>2055</v>
      </c>
      <c r="AH90" s="705"/>
      <c r="AI90" s="705"/>
      <c r="AJ90" s="719"/>
      <c r="AK90" s="719"/>
      <c r="AL90" s="719"/>
      <c r="AM90" s="719"/>
      <c r="AN90" s="671"/>
      <c r="AO90" s="744">
        <f t="shared" si="73"/>
        <v>11060.012924000001</v>
      </c>
      <c r="AP90" s="583">
        <f t="shared" si="74"/>
        <v>1463.5920000000001</v>
      </c>
      <c r="AQ90" s="744">
        <f t="shared" si="75"/>
        <v>9596.420924</v>
      </c>
      <c r="AR90" s="583">
        <f t="shared" si="76"/>
        <v>6807.9231999999993</v>
      </c>
      <c r="AS90" s="583">
        <f t="shared" si="77"/>
        <v>1463.5920000000001</v>
      </c>
      <c r="AT90" s="583">
        <v>1463.5920000000001</v>
      </c>
      <c r="AU90" s="583"/>
      <c r="AV90" s="744">
        <f t="shared" si="78"/>
        <v>5344.3311999999996</v>
      </c>
      <c r="AW90" s="744">
        <v>5344.3311999999996</v>
      </c>
      <c r="AX90" s="583"/>
      <c r="AY90" s="583">
        <f t="shared" si="79"/>
        <v>214.952</v>
      </c>
      <c r="AZ90" s="583">
        <f t="shared" si="80"/>
        <v>0</v>
      </c>
      <c r="BA90" s="583"/>
      <c r="BB90" s="583"/>
      <c r="BC90" s="744">
        <f t="shared" si="81"/>
        <v>214.952</v>
      </c>
      <c r="BD90" s="744">
        <v>214.952</v>
      </c>
      <c r="BE90" s="583"/>
      <c r="BF90" s="583">
        <f t="shared" si="82"/>
        <v>4037.1377240000002</v>
      </c>
      <c r="BG90" s="583">
        <f t="shared" si="83"/>
        <v>0</v>
      </c>
      <c r="BH90" s="583"/>
      <c r="BI90" s="583"/>
      <c r="BJ90" s="744">
        <f t="shared" si="84"/>
        <v>4037.1377240000002</v>
      </c>
      <c r="BK90" s="744">
        <v>4037.1377240000002</v>
      </c>
      <c r="BL90" s="583"/>
      <c r="BM90" s="691">
        <f t="shared" si="87"/>
        <v>0.46597905725721511</v>
      </c>
      <c r="BN90" s="691">
        <f t="shared" si="88"/>
        <v>0.4553802115743622</v>
      </c>
      <c r="BO90" s="691">
        <f t="shared" si="89"/>
        <v>0.46763904897422154</v>
      </c>
    </row>
    <row r="91" spans="1:67" s="653" customFormat="1" ht="27.75" customHeight="1">
      <c r="A91" s="651">
        <v>56</v>
      </c>
      <c r="B91" s="369" t="s">
        <v>1141</v>
      </c>
      <c r="C91" s="369">
        <f t="shared" si="85"/>
        <v>50758</v>
      </c>
      <c r="D91" s="671">
        <f t="shared" si="57"/>
        <v>11478</v>
      </c>
      <c r="E91" s="671"/>
      <c r="F91" s="671"/>
      <c r="G91" s="671">
        <v>10977</v>
      </c>
      <c r="H91" s="719"/>
      <c r="I91" s="671"/>
      <c r="J91" s="671"/>
      <c r="K91" s="671">
        <v>501</v>
      </c>
      <c r="L91" s="679">
        <f t="shared" si="86"/>
        <v>39280</v>
      </c>
      <c r="M91" s="671">
        <v>160</v>
      </c>
      <c r="N91" s="671">
        <v>0</v>
      </c>
      <c r="O91" s="671"/>
      <c r="P91" s="671"/>
      <c r="Q91" s="705"/>
      <c r="R91" s="705"/>
      <c r="S91" s="719"/>
      <c r="T91" s="671"/>
      <c r="U91" s="671">
        <v>4732</v>
      </c>
      <c r="V91" s="671">
        <v>27</v>
      </c>
      <c r="W91" s="671"/>
      <c r="X91" s="671"/>
      <c r="Y91" s="705"/>
      <c r="Z91" s="705"/>
      <c r="AA91" s="719">
        <v>596</v>
      </c>
      <c r="AB91" s="719"/>
      <c r="AC91" s="671"/>
      <c r="AD91" s="671">
        <v>20420</v>
      </c>
      <c r="AE91" s="671">
        <v>1728</v>
      </c>
      <c r="AF91" s="671">
        <v>11300</v>
      </c>
      <c r="AG91" s="671"/>
      <c r="AH91" s="705"/>
      <c r="AI91" s="705"/>
      <c r="AJ91" s="724">
        <v>317</v>
      </c>
      <c r="AK91" s="724"/>
      <c r="AL91" s="724"/>
      <c r="AM91" s="724"/>
      <c r="AN91" s="671"/>
      <c r="AO91" s="744">
        <f t="shared" si="73"/>
        <v>35348.004849999998</v>
      </c>
      <c r="AP91" s="583">
        <f t="shared" si="74"/>
        <v>9135.9320000000007</v>
      </c>
      <c r="AQ91" s="744">
        <f t="shared" si="75"/>
        <v>26212.072849999997</v>
      </c>
      <c r="AR91" s="583">
        <f t="shared" si="76"/>
        <v>30844.13565</v>
      </c>
      <c r="AS91" s="583">
        <f t="shared" si="77"/>
        <v>9135.9320000000007</v>
      </c>
      <c r="AT91" s="583">
        <v>9135.9320000000007</v>
      </c>
      <c r="AU91" s="583"/>
      <c r="AV91" s="744">
        <f t="shared" si="78"/>
        <v>21708.203649999999</v>
      </c>
      <c r="AW91" s="744">
        <v>21708.203649999999</v>
      </c>
      <c r="AX91" s="583"/>
      <c r="AY91" s="583">
        <f t="shared" si="79"/>
        <v>15.313000000000001</v>
      </c>
      <c r="AZ91" s="583">
        <f t="shared" si="80"/>
        <v>0</v>
      </c>
      <c r="BA91" s="583"/>
      <c r="BB91" s="583"/>
      <c r="BC91" s="744">
        <f t="shared" si="81"/>
        <v>15.313000000000001</v>
      </c>
      <c r="BD91" s="744">
        <v>15.313000000000001</v>
      </c>
      <c r="BE91" s="583"/>
      <c r="BF91" s="583">
        <f t="shared" si="82"/>
        <v>4488.5562</v>
      </c>
      <c r="BG91" s="583">
        <f t="shared" si="83"/>
        <v>0</v>
      </c>
      <c r="BH91" s="583"/>
      <c r="BI91" s="583"/>
      <c r="BJ91" s="744">
        <f t="shared" si="84"/>
        <v>4488.5562</v>
      </c>
      <c r="BK91" s="744">
        <v>4488.5562</v>
      </c>
      <c r="BL91" s="583"/>
      <c r="BM91" s="691">
        <f t="shared" si="87"/>
        <v>0.69640263308246975</v>
      </c>
      <c r="BN91" s="691">
        <f t="shared" si="88"/>
        <v>0.79595155950514029</v>
      </c>
      <c r="BO91" s="691">
        <f t="shared" si="89"/>
        <v>0.66731346359470456</v>
      </c>
    </row>
    <row r="92" spans="1:67" ht="27.75" customHeight="1">
      <c r="A92" s="651">
        <v>57</v>
      </c>
      <c r="B92" s="369" t="s">
        <v>1142</v>
      </c>
      <c r="C92" s="369">
        <f t="shared" si="85"/>
        <v>26657</v>
      </c>
      <c r="D92" s="671">
        <f t="shared" si="57"/>
        <v>8671</v>
      </c>
      <c r="E92" s="671"/>
      <c r="F92" s="671"/>
      <c r="G92" s="671">
        <v>6801</v>
      </c>
      <c r="H92" s="719"/>
      <c r="I92" s="671"/>
      <c r="J92" s="671"/>
      <c r="K92" s="671">
        <v>1870</v>
      </c>
      <c r="L92" s="679">
        <f t="shared" si="86"/>
        <v>17986</v>
      </c>
      <c r="M92" s="671">
        <v>150</v>
      </c>
      <c r="N92" s="671">
        <v>268</v>
      </c>
      <c r="O92" s="671"/>
      <c r="P92" s="671"/>
      <c r="Q92" s="705"/>
      <c r="R92" s="705"/>
      <c r="S92" s="719"/>
      <c r="T92" s="671"/>
      <c r="U92" s="671">
        <v>4386</v>
      </c>
      <c r="V92" s="671">
        <v>377</v>
      </c>
      <c r="W92" s="671"/>
      <c r="X92" s="671"/>
      <c r="Y92" s="705"/>
      <c r="Z92" s="705"/>
      <c r="AA92" s="719">
        <v>1489</v>
      </c>
      <c r="AB92" s="719"/>
      <c r="AC92" s="671"/>
      <c r="AD92" s="671">
        <v>8695</v>
      </c>
      <c r="AE92" s="671">
        <v>2211</v>
      </c>
      <c r="AF92" s="671"/>
      <c r="AG92" s="671">
        <v>410</v>
      </c>
      <c r="AH92" s="705"/>
      <c r="AI92" s="705"/>
      <c r="AJ92" s="719"/>
      <c r="AK92" s="719"/>
      <c r="AL92" s="719"/>
      <c r="AM92" s="719"/>
      <c r="AN92" s="671"/>
      <c r="AO92" s="744">
        <f t="shared" si="73"/>
        <v>7270.9882500000003</v>
      </c>
      <c r="AP92" s="583">
        <f t="shared" si="74"/>
        <v>4129.43</v>
      </c>
      <c r="AQ92" s="744">
        <f t="shared" si="75"/>
        <v>3141.55825</v>
      </c>
      <c r="AR92" s="583">
        <f t="shared" si="76"/>
        <v>5713.5682500000003</v>
      </c>
      <c r="AS92" s="583">
        <f t="shared" si="77"/>
        <v>4129.43</v>
      </c>
      <c r="AT92" s="583">
        <v>4129.43</v>
      </c>
      <c r="AU92" s="583"/>
      <c r="AV92" s="744">
        <f t="shared" si="78"/>
        <v>1584.13825</v>
      </c>
      <c r="AW92" s="744">
        <v>1584.13825</v>
      </c>
      <c r="AX92" s="583"/>
      <c r="AY92" s="583">
        <f t="shared" si="79"/>
        <v>163.51400000000001</v>
      </c>
      <c r="AZ92" s="583">
        <f t="shared" si="80"/>
        <v>0</v>
      </c>
      <c r="BA92" s="583"/>
      <c r="BB92" s="583"/>
      <c r="BC92" s="744">
        <f t="shared" si="81"/>
        <v>163.51400000000001</v>
      </c>
      <c r="BD92" s="744">
        <v>163.51400000000001</v>
      </c>
      <c r="BE92" s="583"/>
      <c r="BF92" s="583">
        <f t="shared" si="82"/>
        <v>1393.9059999999999</v>
      </c>
      <c r="BG92" s="583">
        <f t="shared" si="83"/>
        <v>0</v>
      </c>
      <c r="BH92" s="583"/>
      <c r="BI92" s="583"/>
      <c r="BJ92" s="744">
        <f t="shared" si="84"/>
        <v>1393.9059999999999</v>
      </c>
      <c r="BK92" s="744">
        <v>1393.9059999999999</v>
      </c>
      <c r="BL92" s="583"/>
      <c r="BM92" s="691">
        <f t="shared" si="87"/>
        <v>0.27276093521401507</v>
      </c>
      <c r="BN92" s="691">
        <f t="shared" si="88"/>
        <v>0.47623457502018224</v>
      </c>
      <c r="BO92" s="691">
        <f t="shared" si="89"/>
        <v>0.17466686589569666</v>
      </c>
    </row>
    <row r="93" spans="1:67" ht="27.75" customHeight="1">
      <c r="A93" s="368">
        <v>58</v>
      </c>
      <c r="B93" s="369" t="s">
        <v>1143</v>
      </c>
      <c r="C93" s="369">
        <f t="shared" si="85"/>
        <v>18009</v>
      </c>
      <c r="D93" s="671">
        <f t="shared" si="57"/>
        <v>2256</v>
      </c>
      <c r="E93" s="671"/>
      <c r="F93" s="671"/>
      <c r="G93" s="671">
        <v>1071</v>
      </c>
      <c r="H93" s="719"/>
      <c r="I93" s="671"/>
      <c r="J93" s="671"/>
      <c r="K93" s="671">
        <v>1185</v>
      </c>
      <c r="L93" s="679">
        <f t="shared" si="86"/>
        <v>15753</v>
      </c>
      <c r="M93" s="671">
        <v>410</v>
      </c>
      <c r="N93" s="671">
        <v>272</v>
      </c>
      <c r="O93" s="671"/>
      <c r="P93" s="671"/>
      <c r="Q93" s="705"/>
      <c r="R93" s="705"/>
      <c r="S93" s="719"/>
      <c r="T93" s="671"/>
      <c r="U93" s="671">
        <v>5967</v>
      </c>
      <c r="V93" s="671">
        <v>359</v>
      </c>
      <c r="W93" s="671"/>
      <c r="X93" s="671"/>
      <c r="Y93" s="705"/>
      <c r="Z93" s="705"/>
      <c r="AA93" s="719">
        <v>263</v>
      </c>
      <c r="AB93" s="719"/>
      <c r="AC93" s="671"/>
      <c r="AD93" s="671">
        <v>5249</v>
      </c>
      <c r="AE93" s="671">
        <v>3233</v>
      </c>
      <c r="AF93" s="671"/>
      <c r="AG93" s="671"/>
      <c r="AH93" s="705"/>
      <c r="AI93" s="705"/>
      <c r="AJ93" s="719"/>
      <c r="AK93" s="719"/>
      <c r="AL93" s="719"/>
      <c r="AM93" s="719"/>
      <c r="AN93" s="671"/>
      <c r="AO93" s="744">
        <f t="shared" si="73"/>
        <v>7796.6578579999996</v>
      </c>
      <c r="AP93" s="583">
        <f t="shared" si="74"/>
        <v>778</v>
      </c>
      <c r="AQ93" s="744">
        <f t="shared" si="75"/>
        <v>7018.6578579999996</v>
      </c>
      <c r="AR93" s="583">
        <f t="shared" si="76"/>
        <v>2402.2317000000003</v>
      </c>
      <c r="AS93" s="583">
        <f t="shared" si="77"/>
        <v>778</v>
      </c>
      <c r="AT93" s="583">
        <v>778</v>
      </c>
      <c r="AU93" s="583"/>
      <c r="AV93" s="744">
        <f t="shared" si="78"/>
        <v>1624.2317</v>
      </c>
      <c r="AW93" s="744">
        <v>1624.2317</v>
      </c>
      <c r="AX93" s="583"/>
      <c r="AY93" s="583">
        <f t="shared" si="79"/>
        <v>294.61</v>
      </c>
      <c r="AZ93" s="583">
        <f t="shared" si="80"/>
        <v>0</v>
      </c>
      <c r="BA93" s="583"/>
      <c r="BB93" s="583"/>
      <c r="BC93" s="744">
        <f t="shared" si="81"/>
        <v>294.61</v>
      </c>
      <c r="BD93" s="744">
        <v>294.61</v>
      </c>
      <c r="BE93" s="583"/>
      <c r="BF93" s="583">
        <f t="shared" si="82"/>
        <v>5099.8161579999996</v>
      </c>
      <c r="BG93" s="583">
        <f t="shared" si="83"/>
        <v>0</v>
      </c>
      <c r="BH93" s="583"/>
      <c r="BI93" s="583"/>
      <c r="BJ93" s="744">
        <f t="shared" si="84"/>
        <v>5099.8161579999996</v>
      </c>
      <c r="BK93" s="744">
        <v>5099.8161579999996</v>
      </c>
      <c r="BL93" s="583"/>
      <c r="BM93" s="691">
        <f t="shared" si="87"/>
        <v>0.43293119318118717</v>
      </c>
      <c r="BN93" s="691">
        <f t="shared" si="88"/>
        <v>0.34485815602836878</v>
      </c>
      <c r="BO93" s="691">
        <f t="shared" si="89"/>
        <v>0.44554420478638984</v>
      </c>
    </row>
    <row r="94" spans="1:67" ht="27.75" customHeight="1">
      <c r="A94" s="651">
        <v>59</v>
      </c>
      <c r="B94" s="369" t="s">
        <v>1144</v>
      </c>
      <c r="C94" s="369">
        <f t="shared" si="85"/>
        <v>28292</v>
      </c>
      <c r="D94" s="671">
        <f t="shared" si="57"/>
        <v>6113</v>
      </c>
      <c r="E94" s="671"/>
      <c r="F94" s="671">
        <v>1200</v>
      </c>
      <c r="G94" s="671">
        <v>3548</v>
      </c>
      <c r="H94" s="719"/>
      <c r="I94" s="671"/>
      <c r="J94" s="671"/>
      <c r="K94" s="671">
        <v>1365</v>
      </c>
      <c r="L94" s="679">
        <f t="shared" si="86"/>
        <v>22179</v>
      </c>
      <c r="M94" s="671">
        <v>230</v>
      </c>
      <c r="N94" s="671">
        <v>262</v>
      </c>
      <c r="O94" s="671"/>
      <c r="P94" s="671"/>
      <c r="Q94" s="705"/>
      <c r="R94" s="705"/>
      <c r="S94" s="719"/>
      <c r="T94" s="671"/>
      <c r="U94" s="671">
        <v>6489</v>
      </c>
      <c r="V94" s="671">
        <v>48</v>
      </c>
      <c r="W94" s="671"/>
      <c r="X94" s="671"/>
      <c r="Y94" s="705"/>
      <c r="Z94" s="705"/>
      <c r="AA94" s="719"/>
      <c r="AB94" s="719"/>
      <c r="AC94" s="671"/>
      <c r="AD94" s="671">
        <v>9830</v>
      </c>
      <c r="AE94" s="671">
        <v>3520</v>
      </c>
      <c r="AF94" s="671">
        <v>1800</v>
      </c>
      <c r="AG94" s="671"/>
      <c r="AH94" s="705"/>
      <c r="AI94" s="705"/>
      <c r="AJ94" s="719"/>
      <c r="AK94" s="719"/>
      <c r="AL94" s="719"/>
      <c r="AM94" s="719"/>
      <c r="AN94" s="671"/>
      <c r="AO94" s="744">
        <f t="shared" si="73"/>
        <v>7535.2412000000004</v>
      </c>
      <c r="AP94" s="583">
        <f t="shared" si="74"/>
        <v>4820.6890000000003</v>
      </c>
      <c r="AQ94" s="744">
        <f t="shared" si="75"/>
        <v>2714.5522000000001</v>
      </c>
      <c r="AR94" s="583">
        <f t="shared" si="76"/>
        <v>5384.9598000000005</v>
      </c>
      <c r="AS94" s="583">
        <f t="shared" si="77"/>
        <v>3786.2950000000001</v>
      </c>
      <c r="AT94" s="583">
        <v>3786.2950000000001</v>
      </c>
      <c r="AU94" s="583"/>
      <c r="AV94" s="744">
        <f t="shared" si="78"/>
        <v>1598.6648</v>
      </c>
      <c r="AW94" s="744">
        <v>1598.6648</v>
      </c>
      <c r="AX94" s="583"/>
      <c r="AY94" s="583">
        <f t="shared" si="79"/>
        <v>53.183399999999999</v>
      </c>
      <c r="AZ94" s="583">
        <f t="shared" si="80"/>
        <v>0</v>
      </c>
      <c r="BA94" s="583"/>
      <c r="BB94" s="583"/>
      <c r="BC94" s="744">
        <f t="shared" si="81"/>
        <v>53.183399999999999</v>
      </c>
      <c r="BD94" s="744">
        <v>53.183399999999999</v>
      </c>
      <c r="BE94" s="583"/>
      <c r="BF94" s="583">
        <f t="shared" si="82"/>
        <v>2097.098</v>
      </c>
      <c r="BG94" s="583">
        <f t="shared" si="83"/>
        <v>1034.394</v>
      </c>
      <c r="BH94" s="583">
        <v>1034.394</v>
      </c>
      <c r="BI94" s="583"/>
      <c r="BJ94" s="744">
        <f t="shared" si="84"/>
        <v>1062.704</v>
      </c>
      <c r="BK94" s="744">
        <v>1062.704</v>
      </c>
      <c r="BL94" s="583"/>
      <c r="BM94" s="691">
        <f t="shared" si="87"/>
        <v>0.26633822988830769</v>
      </c>
      <c r="BN94" s="691">
        <f t="shared" si="88"/>
        <v>0.7885962702437429</v>
      </c>
      <c r="BO94" s="691">
        <f t="shared" si="89"/>
        <v>0.12239290319671763</v>
      </c>
    </row>
    <row r="95" spans="1:67" ht="27.75" customHeight="1">
      <c r="A95" s="651">
        <v>60</v>
      </c>
      <c r="B95" s="369" t="s">
        <v>1145</v>
      </c>
      <c r="C95" s="369">
        <f t="shared" si="85"/>
        <v>6303</v>
      </c>
      <c r="D95" s="671">
        <f t="shared" si="57"/>
        <v>1618</v>
      </c>
      <c r="E95" s="671"/>
      <c r="F95" s="671"/>
      <c r="G95" s="671">
        <v>680</v>
      </c>
      <c r="H95" s="719"/>
      <c r="I95" s="671"/>
      <c r="J95" s="671"/>
      <c r="K95" s="671">
        <v>938</v>
      </c>
      <c r="L95" s="679">
        <f t="shared" si="86"/>
        <v>4685</v>
      </c>
      <c r="M95" s="671">
        <v>0</v>
      </c>
      <c r="N95" s="671">
        <v>58</v>
      </c>
      <c r="O95" s="671">
        <v>1124</v>
      </c>
      <c r="P95" s="671">
        <v>602</v>
      </c>
      <c r="Q95" s="705"/>
      <c r="R95" s="705">
        <v>2</v>
      </c>
      <c r="S95" s="719"/>
      <c r="T95" s="671"/>
      <c r="U95" s="671">
        <v>860</v>
      </c>
      <c r="V95" s="671">
        <v>28</v>
      </c>
      <c r="W95" s="671"/>
      <c r="X95" s="671">
        <v>120</v>
      </c>
      <c r="Y95" s="705"/>
      <c r="Z95" s="705"/>
      <c r="AA95" s="719"/>
      <c r="AB95" s="719"/>
      <c r="AC95" s="671"/>
      <c r="AD95" s="671">
        <v>1746</v>
      </c>
      <c r="AE95" s="671">
        <v>145</v>
      </c>
      <c r="AF95" s="671"/>
      <c r="AG95" s="671"/>
      <c r="AH95" s="705"/>
      <c r="AI95" s="705"/>
      <c r="AJ95" s="719"/>
      <c r="AK95" s="719"/>
      <c r="AL95" s="719"/>
      <c r="AM95" s="719"/>
      <c r="AN95" s="671"/>
      <c r="AO95" s="744">
        <f t="shared" si="73"/>
        <v>5078.8904600000005</v>
      </c>
      <c r="AP95" s="583">
        <f t="shared" si="74"/>
        <v>1114.45246</v>
      </c>
      <c r="AQ95" s="744">
        <f t="shared" si="75"/>
        <v>3964.4380000000001</v>
      </c>
      <c r="AR95" s="583">
        <f t="shared" si="76"/>
        <v>2371.9954600000001</v>
      </c>
      <c r="AS95" s="583">
        <f t="shared" si="77"/>
        <v>1114.45246</v>
      </c>
      <c r="AT95" s="583">
        <v>1114.45246</v>
      </c>
      <c r="AU95" s="583"/>
      <c r="AV95" s="744">
        <f t="shared" si="78"/>
        <v>1257.5429999999999</v>
      </c>
      <c r="AW95" s="744">
        <v>1257.5429999999999</v>
      </c>
      <c r="AX95" s="583"/>
      <c r="AY95" s="583">
        <f t="shared" si="79"/>
        <v>1752.1590000000001</v>
      </c>
      <c r="AZ95" s="583">
        <f t="shared" si="80"/>
        <v>0</v>
      </c>
      <c r="BA95" s="583"/>
      <c r="BB95" s="583"/>
      <c r="BC95" s="744">
        <f t="shared" si="81"/>
        <v>1752.1590000000001</v>
      </c>
      <c r="BD95" s="744">
        <v>1752.1590000000001</v>
      </c>
      <c r="BE95" s="583"/>
      <c r="BF95" s="583">
        <f t="shared" si="82"/>
        <v>954.73599999999999</v>
      </c>
      <c r="BG95" s="583">
        <f t="shared" si="83"/>
        <v>0</v>
      </c>
      <c r="BH95" s="583"/>
      <c r="BI95" s="583"/>
      <c r="BJ95" s="744">
        <f t="shared" si="84"/>
        <v>954.73599999999999</v>
      </c>
      <c r="BK95" s="744">
        <v>954.73599999999999</v>
      </c>
      <c r="BL95" s="583"/>
      <c r="BM95" s="691">
        <f t="shared" si="87"/>
        <v>0.80578937966047925</v>
      </c>
      <c r="BN95" s="691">
        <f t="shared" si="88"/>
        <v>0.68878396786155749</v>
      </c>
      <c r="BO95" s="691">
        <f t="shared" si="89"/>
        <v>0.84619807897545363</v>
      </c>
    </row>
    <row r="96" spans="1:67" ht="27.75" customHeight="1">
      <c r="A96" s="368">
        <v>61</v>
      </c>
      <c r="B96" s="369" t="s">
        <v>1146</v>
      </c>
      <c r="C96" s="369">
        <f t="shared" si="85"/>
        <v>16869</v>
      </c>
      <c r="D96" s="671">
        <f t="shared" si="57"/>
        <v>1061</v>
      </c>
      <c r="E96" s="671"/>
      <c r="F96" s="671"/>
      <c r="G96" s="671">
        <v>563</v>
      </c>
      <c r="H96" s="719"/>
      <c r="I96" s="671"/>
      <c r="J96" s="671"/>
      <c r="K96" s="671">
        <v>498</v>
      </c>
      <c r="L96" s="679">
        <f t="shared" si="86"/>
        <v>15808</v>
      </c>
      <c r="M96" s="671">
        <v>0</v>
      </c>
      <c r="N96" s="671">
        <v>15</v>
      </c>
      <c r="O96" s="671"/>
      <c r="P96" s="671"/>
      <c r="Q96" s="705"/>
      <c r="R96" s="705"/>
      <c r="S96" s="719"/>
      <c r="T96" s="671"/>
      <c r="U96" s="671">
        <v>1360</v>
      </c>
      <c r="V96" s="671">
        <v>96</v>
      </c>
      <c r="W96" s="671"/>
      <c r="X96" s="671"/>
      <c r="Y96" s="705"/>
      <c r="Z96" s="705"/>
      <c r="AA96" s="719">
        <v>50</v>
      </c>
      <c r="AB96" s="719"/>
      <c r="AC96" s="671"/>
      <c r="AD96" s="671">
        <v>2612</v>
      </c>
      <c r="AE96" s="671">
        <v>2506</v>
      </c>
      <c r="AF96" s="671">
        <v>7546</v>
      </c>
      <c r="AG96" s="671"/>
      <c r="AH96" s="705"/>
      <c r="AI96" s="705"/>
      <c r="AJ96" s="724">
        <f>750+873</f>
        <v>1623</v>
      </c>
      <c r="AK96" s="724"/>
      <c r="AL96" s="724"/>
      <c r="AM96" s="724"/>
      <c r="AN96" s="671"/>
      <c r="AO96" s="744">
        <f t="shared" si="73"/>
        <v>12365.033249999999</v>
      </c>
      <c r="AP96" s="583">
        <f t="shared" si="74"/>
        <v>850.47299999999996</v>
      </c>
      <c r="AQ96" s="744">
        <f t="shared" si="75"/>
        <v>11514.560249999999</v>
      </c>
      <c r="AR96" s="583">
        <f t="shared" si="76"/>
        <v>10956.201499999999</v>
      </c>
      <c r="AS96" s="583">
        <f t="shared" si="77"/>
        <v>850.47299999999996</v>
      </c>
      <c r="AT96" s="583">
        <v>850.47299999999996</v>
      </c>
      <c r="AU96" s="583"/>
      <c r="AV96" s="744">
        <f t="shared" si="78"/>
        <v>10105.728499999999</v>
      </c>
      <c r="AW96" s="744">
        <v>10105.728499999999</v>
      </c>
      <c r="AX96" s="583"/>
      <c r="AY96" s="583">
        <f t="shared" si="79"/>
        <v>0</v>
      </c>
      <c r="AZ96" s="583">
        <f t="shared" si="80"/>
        <v>0</v>
      </c>
      <c r="BA96" s="583"/>
      <c r="BB96" s="583"/>
      <c r="BC96" s="744">
        <f t="shared" si="81"/>
        <v>0</v>
      </c>
      <c r="BD96" s="744"/>
      <c r="BE96" s="583"/>
      <c r="BF96" s="583">
        <f t="shared" si="82"/>
        <v>1408.8317500000001</v>
      </c>
      <c r="BG96" s="583">
        <f t="shared" si="83"/>
        <v>0</v>
      </c>
      <c r="BH96" s="583"/>
      <c r="BI96" s="583"/>
      <c r="BJ96" s="744">
        <f t="shared" si="84"/>
        <v>1408.8317500000001</v>
      </c>
      <c r="BK96" s="744">
        <v>1408.8317500000001</v>
      </c>
      <c r="BL96" s="583"/>
      <c r="BM96" s="691">
        <f t="shared" si="87"/>
        <v>0.73300333451893995</v>
      </c>
      <c r="BN96" s="691">
        <f t="shared" si="88"/>
        <v>0.80157681432610739</v>
      </c>
      <c r="BO96" s="691">
        <f t="shared" si="89"/>
        <v>0.72840082553137642</v>
      </c>
    </row>
    <row r="97" spans="1:67" ht="27.75" customHeight="1">
      <c r="A97" s="651">
        <v>62</v>
      </c>
      <c r="B97" s="369" t="s">
        <v>1147</v>
      </c>
      <c r="C97" s="369">
        <f t="shared" si="85"/>
        <v>12099</v>
      </c>
      <c r="D97" s="671">
        <f t="shared" si="57"/>
        <v>6290</v>
      </c>
      <c r="E97" s="671"/>
      <c r="F97" s="671"/>
      <c r="G97" s="671">
        <v>4972</v>
      </c>
      <c r="H97" s="719"/>
      <c r="I97" s="671"/>
      <c r="J97" s="671"/>
      <c r="K97" s="671">
        <v>1318</v>
      </c>
      <c r="L97" s="679">
        <f t="shared" si="86"/>
        <v>5809</v>
      </c>
      <c r="M97" s="671">
        <v>1000</v>
      </c>
      <c r="N97" s="671">
        <v>139</v>
      </c>
      <c r="O97" s="671"/>
      <c r="P97" s="671"/>
      <c r="Q97" s="705"/>
      <c r="R97" s="705"/>
      <c r="S97" s="719"/>
      <c r="T97" s="671"/>
      <c r="U97" s="671">
        <v>1720</v>
      </c>
      <c r="V97" s="671">
        <v>103</v>
      </c>
      <c r="W97" s="671"/>
      <c r="X97" s="671"/>
      <c r="Y97" s="705"/>
      <c r="Z97" s="705"/>
      <c r="AA97" s="719"/>
      <c r="AB97" s="719"/>
      <c r="AC97" s="671"/>
      <c r="AD97" s="671">
        <v>2636</v>
      </c>
      <c r="AE97" s="671">
        <v>211</v>
      </c>
      <c r="AF97" s="671"/>
      <c r="AG97" s="671"/>
      <c r="AH97" s="705"/>
      <c r="AI97" s="705"/>
      <c r="AJ97" s="719"/>
      <c r="AK97" s="719"/>
      <c r="AL97" s="719"/>
      <c r="AM97" s="719"/>
      <c r="AN97" s="671"/>
      <c r="AO97" s="744">
        <f t="shared" si="73"/>
        <v>7706.1196129999998</v>
      </c>
      <c r="AP97" s="583">
        <f t="shared" si="74"/>
        <v>4373.6546129999997</v>
      </c>
      <c r="AQ97" s="744">
        <f t="shared" si="75"/>
        <v>3332.4650000000001</v>
      </c>
      <c r="AR97" s="583">
        <f t="shared" si="76"/>
        <v>5353.4546129999999</v>
      </c>
      <c r="AS97" s="583">
        <f t="shared" si="77"/>
        <v>4373.6546129999997</v>
      </c>
      <c r="AT97" s="583">
        <v>4373.6546129999997</v>
      </c>
      <c r="AU97" s="583"/>
      <c r="AV97" s="744">
        <f t="shared" si="78"/>
        <v>979.8</v>
      </c>
      <c r="AW97" s="744">
        <v>979.8</v>
      </c>
      <c r="AX97" s="583"/>
      <c r="AY97" s="583">
        <f t="shared" si="79"/>
        <v>737.96500000000003</v>
      </c>
      <c r="AZ97" s="583">
        <f t="shared" si="80"/>
        <v>0</v>
      </c>
      <c r="BA97" s="583"/>
      <c r="BB97" s="583"/>
      <c r="BC97" s="744">
        <f t="shared" si="81"/>
        <v>737.96500000000003</v>
      </c>
      <c r="BD97" s="744">
        <v>737.96500000000003</v>
      </c>
      <c r="BE97" s="583"/>
      <c r="BF97" s="583">
        <f t="shared" si="82"/>
        <v>1614.7</v>
      </c>
      <c r="BG97" s="583">
        <f t="shared" si="83"/>
        <v>0</v>
      </c>
      <c r="BH97" s="583"/>
      <c r="BI97" s="583"/>
      <c r="BJ97" s="744">
        <f t="shared" si="84"/>
        <v>1614.7</v>
      </c>
      <c r="BK97" s="744">
        <v>1614.7</v>
      </c>
      <c r="BL97" s="583"/>
      <c r="BM97" s="691">
        <f t="shared" si="87"/>
        <v>0.63692202768823869</v>
      </c>
      <c r="BN97" s="691">
        <f t="shared" si="88"/>
        <v>0.69533459666136721</v>
      </c>
      <c r="BO97" s="691">
        <f t="shared" si="89"/>
        <v>0.57367274918230338</v>
      </c>
    </row>
    <row r="98" spans="1:67" ht="27.75" customHeight="1">
      <c r="A98" s="651">
        <v>63</v>
      </c>
      <c r="B98" s="369" t="s">
        <v>1148</v>
      </c>
      <c r="C98" s="369">
        <f t="shared" si="85"/>
        <v>27777</v>
      </c>
      <c r="D98" s="671">
        <f t="shared" si="57"/>
        <v>10170</v>
      </c>
      <c r="E98" s="671">
        <v>4759</v>
      </c>
      <c r="F98" s="671"/>
      <c r="G98" s="671">
        <v>4448</v>
      </c>
      <c r="H98" s="719"/>
      <c r="I98" s="671"/>
      <c r="J98" s="671"/>
      <c r="K98" s="671">
        <v>963</v>
      </c>
      <c r="L98" s="679">
        <f t="shared" si="86"/>
        <v>17607</v>
      </c>
      <c r="M98" s="671">
        <v>1490</v>
      </c>
      <c r="N98" s="671">
        <v>96</v>
      </c>
      <c r="O98" s="671"/>
      <c r="P98" s="671">
        <v>450</v>
      </c>
      <c r="Q98" s="705"/>
      <c r="R98" s="705"/>
      <c r="S98" s="719"/>
      <c r="T98" s="671"/>
      <c r="U98" s="671">
        <v>1802</v>
      </c>
      <c r="V98" s="671">
        <v>128</v>
      </c>
      <c r="W98" s="671"/>
      <c r="X98" s="671"/>
      <c r="Y98" s="705"/>
      <c r="Z98" s="705"/>
      <c r="AA98" s="719">
        <v>300</v>
      </c>
      <c r="AB98" s="719"/>
      <c r="AC98" s="671"/>
      <c r="AD98" s="671">
        <v>7336</v>
      </c>
      <c r="AE98" s="671">
        <v>845</v>
      </c>
      <c r="AF98" s="671">
        <v>3590</v>
      </c>
      <c r="AG98" s="671">
        <v>1570</v>
      </c>
      <c r="AH98" s="705"/>
      <c r="AI98" s="705"/>
      <c r="AJ98" s="719"/>
      <c r="AK98" s="719"/>
      <c r="AL98" s="719"/>
      <c r="AM98" s="719"/>
      <c r="AN98" s="671"/>
      <c r="AO98" s="744">
        <f t="shared" si="73"/>
        <v>19050.922128999999</v>
      </c>
      <c r="AP98" s="583">
        <f t="shared" si="74"/>
        <v>9888.7675290000006</v>
      </c>
      <c r="AQ98" s="744">
        <f t="shared" si="75"/>
        <v>9162.1545999999998</v>
      </c>
      <c r="AR98" s="583">
        <f t="shared" si="76"/>
        <v>10076.971</v>
      </c>
      <c r="AS98" s="583">
        <f t="shared" si="77"/>
        <v>4892.6809999999996</v>
      </c>
      <c r="AT98" s="583">
        <v>4892.6809999999996</v>
      </c>
      <c r="AU98" s="583"/>
      <c r="AV98" s="744">
        <f t="shared" si="78"/>
        <v>5184.29</v>
      </c>
      <c r="AW98" s="744">
        <v>5184.29</v>
      </c>
      <c r="AX98" s="583"/>
      <c r="AY98" s="583">
        <f t="shared" si="79"/>
        <v>6842.5651290000005</v>
      </c>
      <c r="AZ98" s="583">
        <f t="shared" si="80"/>
        <v>4996.0865290000002</v>
      </c>
      <c r="BA98" s="583">
        <v>4996.0865290000002</v>
      </c>
      <c r="BB98" s="583"/>
      <c r="BC98" s="744">
        <f t="shared" si="81"/>
        <v>1846.4785999999999</v>
      </c>
      <c r="BD98" s="744">
        <v>1846.4785999999999</v>
      </c>
      <c r="BE98" s="583"/>
      <c r="BF98" s="583">
        <f t="shared" si="82"/>
        <v>2131.386</v>
      </c>
      <c r="BG98" s="583">
        <f t="shared" si="83"/>
        <v>0</v>
      </c>
      <c r="BH98" s="583"/>
      <c r="BI98" s="583"/>
      <c r="BJ98" s="744">
        <f t="shared" si="84"/>
        <v>2131.386</v>
      </c>
      <c r="BK98" s="744">
        <v>2131.386</v>
      </c>
      <c r="BL98" s="583"/>
      <c r="BM98" s="691">
        <f t="shared" si="87"/>
        <v>0.68585240051121432</v>
      </c>
      <c r="BN98" s="691">
        <f t="shared" si="88"/>
        <v>0.97234685634218299</v>
      </c>
      <c r="BO98" s="691">
        <f t="shared" si="89"/>
        <v>0.5203700005679559</v>
      </c>
    </row>
    <row r="99" spans="1:67" ht="27.75" customHeight="1">
      <c r="A99" s="368">
        <v>64</v>
      </c>
      <c r="B99" s="369" t="s">
        <v>1149</v>
      </c>
      <c r="C99" s="369">
        <f t="shared" si="85"/>
        <v>7701</v>
      </c>
      <c r="D99" s="671">
        <f t="shared" si="57"/>
        <v>457</v>
      </c>
      <c r="E99" s="671"/>
      <c r="F99" s="671"/>
      <c r="G99" s="671">
        <v>47</v>
      </c>
      <c r="H99" s="719"/>
      <c r="I99" s="671"/>
      <c r="J99" s="671"/>
      <c r="K99" s="671">
        <v>410</v>
      </c>
      <c r="L99" s="679">
        <f t="shared" si="86"/>
        <v>7244</v>
      </c>
      <c r="M99" s="671">
        <v>900</v>
      </c>
      <c r="N99" s="671">
        <v>210</v>
      </c>
      <c r="O99" s="671"/>
      <c r="P99" s="671"/>
      <c r="Q99" s="705"/>
      <c r="R99" s="705"/>
      <c r="S99" s="719"/>
      <c r="T99" s="671"/>
      <c r="U99" s="671">
        <v>1470</v>
      </c>
      <c r="V99" s="671">
        <v>47</v>
      </c>
      <c r="W99" s="671"/>
      <c r="X99" s="671"/>
      <c r="Y99" s="705"/>
      <c r="Z99" s="705"/>
      <c r="AA99" s="719">
        <v>100</v>
      </c>
      <c r="AB99" s="719"/>
      <c r="AC99" s="671"/>
      <c r="AD99" s="671">
        <v>4506</v>
      </c>
      <c r="AE99" s="671">
        <v>11</v>
      </c>
      <c r="AF99" s="671"/>
      <c r="AG99" s="671"/>
      <c r="AH99" s="705"/>
      <c r="AI99" s="705"/>
      <c r="AJ99" s="719"/>
      <c r="AK99" s="719"/>
      <c r="AL99" s="719"/>
      <c r="AM99" s="719"/>
      <c r="AN99" s="671"/>
      <c r="AO99" s="744">
        <f t="shared" si="73"/>
        <v>4542.0522000000001</v>
      </c>
      <c r="AP99" s="583">
        <f t="shared" si="74"/>
        <v>200.03899999999999</v>
      </c>
      <c r="AQ99" s="744">
        <f t="shared" si="75"/>
        <v>4342.0132000000003</v>
      </c>
      <c r="AR99" s="583">
        <f t="shared" si="76"/>
        <v>2591.7281999999996</v>
      </c>
      <c r="AS99" s="583">
        <f t="shared" si="77"/>
        <v>200.03899999999999</v>
      </c>
      <c r="AT99" s="583">
        <v>200.03899999999999</v>
      </c>
      <c r="AU99" s="583"/>
      <c r="AV99" s="744">
        <f t="shared" si="78"/>
        <v>2391.6891999999998</v>
      </c>
      <c r="AW99" s="744">
        <v>2391.6891999999998</v>
      </c>
      <c r="AX99" s="583"/>
      <c r="AY99" s="583">
        <f t="shared" si="79"/>
        <v>987.11699999999996</v>
      </c>
      <c r="AZ99" s="583">
        <f t="shared" si="80"/>
        <v>0</v>
      </c>
      <c r="BA99" s="583"/>
      <c r="BB99" s="583"/>
      <c r="BC99" s="744">
        <f t="shared" si="81"/>
        <v>987.11699999999996</v>
      </c>
      <c r="BD99" s="744">
        <v>987.11699999999996</v>
      </c>
      <c r="BE99" s="583"/>
      <c r="BF99" s="583">
        <f t="shared" si="82"/>
        <v>963.20699999999999</v>
      </c>
      <c r="BG99" s="583">
        <f t="shared" si="83"/>
        <v>0</v>
      </c>
      <c r="BH99" s="583"/>
      <c r="BI99" s="583"/>
      <c r="BJ99" s="744">
        <f t="shared" si="84"/>
        <v>963.20699999999999</v>
      </c>
      <c r="BK99" s="744">
        <v>963.20699999999999</v>
      </c>
      <c r="BL99" s="583"/>
      <c r="BM99" s="691">
        <f t="shared" si="87"/>
        <v>0.58980031164783797</v>
      </c>
      <c r="BN99" s="691">
        <f t="shared" si="88"/>
        <v>0.43772210065645512</v>
      </c>
      <c r="BO99" s="691">
        <f t="shared" si="89"/>
        <v>0.59939442297073442</v>
      </c>
    </row>
    <row r="100" spans="1:67" ht="27.75" customHeight="1">
      <c r="A100" s="654">
        <v>65</v>
      </c>
      <c r="B100" s="655" t="s">
        <v>1150</v>
      </c>
      <c r="C100" s="655">
        <f t="shared" ref="C100" si="90">D100+L100</f>
        <v>25194</v>
      </c>
      <c r="D100" s="672">
        <f t="shared" si="57"/>
        <v>1227</v>
      </c>
      <c r="E100" s="672"/>
      <c r="F100" s="672"/>
      <c r="G100" s="672">
        <v>366</v>
      </c>
      <c r="H100" s="723"/>
      <c r="I100" s="672"/>
      <c r="J100" s="672"/>
      <c r="K100" s="672">
        <v>861</v>
      </c>
      <c r="L100" s="693">
        <f t="shared" ref="L100" si="91">SUM(M100:AN100)</f>
        <v>23967</v>
      </c>
      <c r="M100" s="672">
        <v>0</v>
      </c>
      <c r="N100" s="672">
        <v>160</v>
      </c>
      <c r="O100" s="672"/>
      <c r="P100" s="672">
        <v>1220</v>
      </c>
      <c r="Q100" s="708"/>
      <c r="R100" s="708"/>
      <c r="S100" s="723"/>
      <c r="T100" s="672"/>
      <c r="U100" s="672">
        <v>1525</v>
      </c>
      <c r="V100" s="672">
        <v>275</v>
      </c>
      <c r="W100" s="672"/>
      <c r="X100" s="672">
        <v>250</v>
      </c>
      <c r="Y100" s="708"/>
      <c r="Z100" s="708"/>
      <c r="AA100" s="723">
        <v>250</v>
      </c>
      <c r="AB100" s="723"/>
      <c r="AC100" s="672"/>
      <c r="AD100" s="672">
        <v>10412</v>
      </c>
      <c r="AE100" s="672">
        <v>5075</v>
      </c>
      <c r="AF100" s="672">
        <v>4800</v>
      </c>
      <c r="AG100" s="672"/>
      <c r="AH100" s="708"/>
      <c r="AI100" s="708"/>
      <c r="AJ100" s="723"/>
      <c r="AK100" s="723"/>
      <c r="AL100" s="723"/>
      <c r="AM100" s="723"/>
      <c r="AN100" s="672"/>
      <c r="AO100" s="745">
        <f t="shared" si="73"/>
        <v>8436.0164999999997</v>
      </c>
      <c r="AP100" s="656">
        <f t="shared" si="74"/>
        <v>988.97900000000004</v>
      </c>
      <c r="AQ100" s="745">
        <f t="shared" si="75"/>
        <v>7447.0374999999995</v>
      </c>
      <c r="AR100" s="656">
        <f t="shared" si="76"/>
        <v>6577.2757000000001</v>
      </c>
      <c r="AS100" s="656">
        <f t="shared" si="77"/>
        <v>988.97900000000004</v>
      </c>
      <c r="AT100" s="656">
        <v>988.97900000000004</v>
      </c>
      <c r="AU100" s="656"/>
      <c r="AV100" s="745">
        <f t="shared" si="78"/>
        <v>5588.2966999999999</v>
      </c>
      <c r="AW100" s="745">
        <v>5588.2966999999999</v>
      </c>
      <c r="AX100" s="656"/>
      <c r="AY100" s="656">
        <f t="shared" si="79"/>
        <v>121.69499999999999</v>
      </c>
      <c r="AZ100" s="656">
        <f t="shared" si="80"/>
        <v>0</v>
      </c>
      <c r="BA100" s="656"/>
      <c r="BB100" s="656"/>
      <c r="BC100" s="745">
        <f t="shared" si="81"/>
        <v>121.69499999999999</v>
      </c>
      <c r="BD100" s="745">
        <v>121.69499999999999</v>
      </c>
      <c r="BE100" s="656"/>
      <c r="BF100" s="656">
        <f t="shared" si="82"/>
        <v>1737.0458000000001</v>
      </c>
      <c r="BG100" s="656">
        <f t="shared" si="83"/>
        <v>0</v>
      </c>
      <c r="BH100" s="656"/>
      <c r="BI100" s="656"/>
      <c r="BJ100" s="745">
        <f t="shared" si="84"/>
        <v>1737.0458000000001</v>
      </c>
      <c r="BK100" s="745">
        <v>1737.0458000000001</v>
      </c>
      <c r="BL100" s="656"/>
      <c r="BM100" s="695">
        <f t="shared" si="87"/>
        <v>0.33484228387711357</v>
      </c>
      <c r="BN100" s="695">
        <f t="shared" si="88"/>
        <v>0.80601385493072542</v>
      </c>
      <c r="BO100" s="695">
        <f t="shared" si="89"/>
        <v>0.31072046981265905</v>
      </c>
    </row>
    <row r="101" spans="1:67" ht="20.100000000000001"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729"/>
      <c r="AP101" s="4"/>
      <c r="AQ101" s="729"/>
      <c r="AR101" s="4"/>
      <c r="AS101" s="4"/>
      <c r="AT101" s="4"/>
      <c r="AU101" s="4"/>
      <c r="AV101" s="729"/>
      <c r="AW101" s="729"/>
      <c r="AX101" s="4"/>
      <c r="AY101" s="4"/>
      <c r="AZ101" s="4"/>
      <c r="BA101" s="4"/>
      <c r="BB101" s="4"/>
      <c r="BC101" s="746">
        <v>0</v>
      </c>
      <c r="BD101" s="729"/>
      <c r="BE101" s="4"/>
      <c r="BF101" s="4"/>
      <c r="BG101" s="4"/>
      <c r="BH101" s="4"/>
      <c r="BI101" s="4"/>
      <c r="BJ101" s="729"/>
      <c r="BK101" s="729"/>
      <c r="BL101" s="4"/>
      <c r="BM101" s="4"/>
      <c r="BN101" s="4"/>
      <c r="BO101" s="581"/>
    </row>
    <row r="102" spans="1:67" ht="15.75" hidden="1">
      <c r="A102" s="581"/>
      <c r="B102" s="581"/>
      <c r="C102" s="581"/>
      <c r="D102" s="581"/>
      <c r="E102" s="581"/>
      <c r="F102" s="581"/>
      <c r="G102" s="581"/>
      <c r="H102" s="581"/>
      <c r="I102" s="581"/>
      <c r="J102" s="581"/>
      <c r="K102" s="581"/>
      <c r="L102" s="581"/>
      <c r="M102" s="581"/>
      <c r="N102" s="581"/>
      <c r="O102" s="581"/>
      <c r="P102" s="581"/>
      <c r="Q102" s="581"/>
      <c r="R102" s="581"/>
      <c r="S102" s="581"/>
      <c r="T102" s="581"/>
      <c r="U102" s="581"/>
      <c r="V102" s="581"/>
      <c r="W102" s="581"/>
      <c r="X102" s="581"/>
      <c r="Y102" s="581"/>
      <c r="Z102" s="581"/>
      <c r="AA102" s="581"/>
      <c r="AB102" s="581"/>
      <c r="AC102" s="581"/>
      <c r="AD102" s="581"/>
      <c r="AE102" s="581"/>
      <c r="AF102" s="581"/>
      <c r="AG102" s="581"/>
      <c r="AH102" s="581"/>
      <c r="AI102" s="581"/>
      <c r="AJ102" s="581"/>
      <c r="AK102" s="581"/>
      <c r="AL102" s="581"/>
      <c r="AM102" s="581"/>
      <c r="AN102" s="581"/>
      <c r="AO102" s="747"/>
      <c r="AP102" s="581"/>
      <c r="AQ102" s="747"/>
      <c r="AR102" s="581"/>
      <c r="AS102" s="581"/>
      <c r="AT102" s="581"/>
      <c r="AU102" s="581"/>
      <c r="AV102" s="747"/>
      <c r="AW102" s="746"/>
      <c r="AX102" s="581"/>
      <c r="AY102" s="581"/>
      <c r="AZ102" s="581"/>
      <c r="BA102" s="581"/>
      <c r="BB102" s="581"/>
      <c r="BC102" s="747"/>
      <c r="BD102" s="747"/>
      <c r="BE102" s="581"/>
      <c r="BF102" s="581"/>
      <c r="BG102" s="581"/>
      <c r="BH102" s="581"/>
      <c r="BI102" s="581"/>
      <c r="BJ102" s="746" t="e">
        <v>#REF!</v>
      </c>
      <c r="BK102" s="747"/>
      <c r="BL102" s="581"/>
      <c r="BM102" s="581"/>
      <c r="BN102" s="581"/>
      <c r="BO102" s="581"/>
    </row>
    <row r="103" spans="1:67" ht="15.75" hidden="1">
      <c r="A103" s="581"/>
      <c r="B103" s="581"/>
      <c r="C103" s="581"/>
      <c r="D103" s="581"/>
      <c r="E103" s="581"/>
      <c r="F103" s="581"/>
      <c r="G103" s="581"/>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747"/>
      <c r="AP103" s="581"/>
      <c r="AQ103" s="747"/>
      <c r="AR103" s="581"/>
      <c r="AS103" s="581"/>
      <c r="AT103" s="581"/>
      <c r="AU103" s="581"/>
      <c r="AV103" s="747"/>
      <c r="AW103" s="746"/>
      <c r="AX103" s="581"/>
      <c r="AY103" s="581"/>
      <c r="AZ103" s="581"/>
      <c r="BA103" s="581"/>
      <c r="BB103" s="581"/>
      <c r="BC103" s="747"/>
      <c r="BD103" s="747"/>
      <c r="BE103" s="581"/>
      <c r="BF103" s="581"/>
      <c r="BG103" s="581"/>
      <c r="BH103" s="581"/>
      <c r="BI103" s="581"/>
      <c r="BJ103" s="746" t="e">
        <f>#REF!-#REF!</f>
        <v>#REF!</v>
      </c>
      <c r="BK103" s="747"/>
      <c r="BL103" s="581"/>
      <c r="BM103" s="581"/>
      <c r="BN103" s="581"/>
      <c r="BO103" s="581"/>
    </row>
    <row r="104" spans="1:67">
      <c r="B104" s="25" t="s">
        <v>1169</v>
      </c>
    </row>
  </sheetData>
  <mergeCells count="85">
    <mergeCell ref="A1:L1"/>
    <mergeCell ref="BK1:BO1"/>
    <mergeCell ref="A2:BO2"/>
    <mergeCell ref="A3:BO3"/>
    <mergeCell ref="BM5:BO5"/>
    <mergeCell ref="A5:A10"/>
    <mergeCell ref="B5:B10"/>
    <mergeCell ref="C5:L5"/>
    <mergeCell ref="AO5:BL5"/>
    <mergeCell ref="C6:C10"/>
    <mergeCell ref="BN6:BN10"/>
    <mergeCell ref="BF8:BF10"/>
    <mergeCell ref="BG8:BI8"/>
    <mergeCell ref="D8:D10"/>
    <mergeCell ref="L8:L10"/>
    <mergeCell ref="AR6:BL6"/>
    <mergeCell ref="AZ9:AZ10"/>
    <mergeCell ref="D6:L7"/>
    <mergeCell ref="BD9:BE9"/>
    <mergeCell ref="BG9:BG10"/>
    <mergeCell ref="BJ8:BL8"/>
    <mergeCell ref="BC9:BC10"/>
    <mergeCell ref="BK9:BL9"/>
    <mergeCell ref="BC8:BE8"/>
    <mergeCell ref="AS8:AU8"/>
    <mergeCell ref="AP8:AP10"/>
    <mergeCell ref="AQ8:AQ10"/>
    <mergeCell ref="AO6:AO10"/>
    <mergeCell ref="AP6:AQ7"/>
    <mergeCell ref="AI6:AI10"/>
    <mergeCell ref="Y6:Y10"/>
    <mergeCell ref="Z6:Z10"/>
    <mergeCell ref="BO6:BO10"/>
    <mergeCell ref="AR7:AX7"/>
    <mergeCell ref="AY7:BE7"/>
    <mergeCell ref="BF7:BL7"/>
    <mergeCell ref="BM6:BM10"/>
    <mergeCell ref="AS9:AS10"/>
    <mergeCell ref="AT9:AU9"/>
    <mergeCell ref="AR8:AR10"/>
    <mergeCell ref="BA9:BB9"/>
    <mergeCell ref="AV8:AX8"/>
    <mergeCell ref="AY8:AY10"/>
    <mergeCell ref="AZ8:BB8"/>
    <mergeCell ref="BH9:BI9"/>
    <mergeCell ref="BJ9:BJ10"/>
    <mergeCell ref="AV9:AV10"/>
    <mergeCell ref="AW9:AX9"/>
    <mergeCell ref="E8:G8"/>
    <mergeCell ref="E9:E10"/>
    <mergeCell ref="F9:F10"/>
    <mergeCell ref="G9:G10"/>
    <mergeCell ref="I9:I10"/>
    <mergeCell ref="I8:K8"/>
    <mergeCell ref="J9:J10"/>
    <mergeCell ref="K9:K10"/>
    <mergeCell ref="H9:H10"/>
    <mergeCell ref="M5:T5"/>
    <mergeCell ref="U5:AC5"/>
    <mergeCell ref="AD5:AN5"/>
    <mergeCell ref="AE6:AE10"/>
    <mergeCell ref="AF6:AF10"/>
    <mergeCell ref="AG6:AG10"/>
    <mergeCell ref="AN6:AN10"/>
    <mergeCell ref="M6:M10"/>
    <mergeCell ref="U6:U10"/>
    <mergeCell ref="AD6:AD10"/>
    <mergeCell ref="N6:N10"/>
    <mergeCell ref="V6:V10"/>
    <mergeCell ref="AH6:AH10"/>
    <mergeCell ref="Q6:Q10"/>
    <mergeCell ref="R6:R10"/>
    <mergeCell ref="W6:W10"/>
    <mergeCell ref="X6:X10"/>
    <mergeCell ref="AC6:AC10"/>
    <mergeCell ref="O6:O10"/>
    <mergeCell ref="P6:P10"/>
    <mergeCell ref="T6:T10"/>
    <mergeCell ref="AA6:AA10"/>
    <mergeCell ref="S6:S10"/>
    <mergeCell ref="AJ6:AJ10"/>
    <mergeCell ref="AK6:AK10"/>
    <mergeCell ref="AL6:AL10"/>
    <mergeCell ref="AB6:AB10"/>
    <mergeCell ref="AM6:AM10"/>
  </mergeCells>
  <printOptions horizontalCentered="1"/>
  <pageMargins left="0.59055118110236227" right="0.31496062992125984" top="0.59055118110236227" bottom="0.59055118110236227" header="0.31496062992125984" footer="0.31496062992125984"/>
  <pageSetup paperSize="9" scale="35" orientation="landscape" horizontalDpi="300" verticalDpi="300" r:id="rId1"/>
  <headerFooter>
    <oddFooter>&amp;C&amp;P</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224"/>
  <sheetViews>
    <sheetView view="pageBreakPreview" zoomScale="60" zoomScaleNormal="84" workbookViewId="0">
      <pane xSplit="3" ySplit="8" topLeftCell="D9" activePane="bottomRight" state="frozen"/>
      <selection pane="topRight" activeCell="D1" sqref="D1"/>
      <selection pane="bottomLeft" activeCell="A8" sqref="A8"/>
      <selection pane="bottomRight" activeCell="G11" sqref="G11"/>
    </sheetView>
  </sheetViews>
  <sheetFormatPr defaultRowHeight="15"/>
  <cols>
    <col min="1" max="1" width="7" customWidth="1"/>
    <col min="3" max="3" width="18.42578125" customWidth="1"/>
    <col min="4" max="7" width="11" customWidth="1"/>
    <col min="8" max="8" width="8.42578125" customWidth="1"/>
    <col min="9" max="9" width="11" customWidth="1"/>
    <col min="10" max="10" width="10.140625" customWidth="1"/>
    <col min="11" max="13" width="9.85546875" customWidth="1"/>
    <col min="14" max="14" width="14" bestFit="1" customWidth="1"/>
    <col min="15" max="15" width="8.7109375" customWidth="1"/>
    <col min="16" max="17" width="11" customWidth="1"/>
    <col min="18" max="20" width="9.85546875" customWidth="1"/>
  </cols>
  <sheetData>
    <row r="1" spans="1:27" ht="15.75" customHeight="1">
      <c r="A1" s="861"/>
      <c r="B1" s="861"/>
      <c r="C1" s="861"/>
      <c r="D1" s="861"/>
      <c r="E1" s="48"/>
      <c r="F1" s="49"/>
      <c r="G1" s="49"/>
      <c r="H1" s="49"/>
      <c r="I1" s="49"/>
      <c r="J1" s="49"/>
      <c r="K1" s="47"/>
      <c r="L1" s="47"/>
      <c r="M1" s="47"/>
      <c r="N1" s="47"/>
      <c r="O1" s="47"/>
      <c r="P1" s="47"/>
      <c r="Q1" s="47"/>
      <c r="R1" s="47"/>
      <c r="S1" s="47"/>
      <c r="T1" s="47"/>
      <c r="U1" s="47"/>
      <c r="V1" s="50" t="s">
        <v>785</v>
      </c>
      <c r="W1" s="47"/>
      <c r="X1" s="47"/>
      <c r="Y1" s="47"/>
      <c r="Z1" s="47"/>
      <c r="AA1" s="47"/>
    </row>
    <row r="2" spans="1:27" s="445" customFormat="1" ht="17.25">
      <c r="A2" s="893" t="s">
        <v>786</v>
      </c>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row>
    <row r="3" spans="1:27" s="446" customFormat="1" ht="15.75">
      <c r="A3" s="896" t="str">
        <f>'48'!A3:F3</f>
        <v>(Kèm theo Nghị quyết số: 34/NQ-HĐND ngày 25 tháng 6 năm 2025 của HĐND tỉnh Lạng Sơn)</v>
      </c>
      <c r="B3" s="896"/>
      <c r="C3" s="896"/>
      <c r="D3" s="896"/>
      <c r="E3" s="896"/>
      <c r="F3" s="896"/>
      <c r="G3" s="896"/>
      <c r="H3" s="896"/>
      <c r="I3" s="896"/>
      <c r="J3" s="896"/>
      <c r="K3" s="896"/>
      <c r="L3" s="896"/>
      <c r="M3" s="896"/>
      <c r="N3" s="896"/>
      <c r="O3" s="896"/>
      <c r="P3" s="896"/>
      <c r="Q3" s="896"/>
      <c r="R3" s="896"/>
      <c r="S3" s="896"/>
      <c r="T3" s="896"/>
      <c r="U3" s="896"/>
      <c r="V3" s="896"/>
      <c r="W3" s="896"/>
      <c r="X3" s="896"/>
      <c r="Y3" s="896"/>
      <c r="Z3" s="896"/>
      <c r="AA3" s="896"/>
    </row>
    <row r="4" spans="1:27" ht="15.75">
      <c r="A4" s="51"/>
      <c r="B4" s="52"/>
      <c r="C4" s="53"/>
      <c r="D4" s="54"/>
      <c r="E4" s="55"/>
      <c r="F4" s="55"/>
      <c r="G4" s="55"/>
      <c r="H4" s="55"/>
      <c r="I4" s="55"/>
      <c r="J4" s="55"/>
      <c r="K4" s="894"/>
      <c r="L4" s="894"/>
      <c r="M4" s="56"/>
      <c r="N4" s="293">
        <f>'55'!D8</f>
        <v>1986850.3123760002</v>
      </c>
      <c r="O4" s="293">
        <f>N4-N9/1000000</f>
        <v>1986848.3255256878</v>
      </c>
      <c r="P4" s="57"/>
      <c r="Q4" s="58"/>
      <c r="R4" s="53"/>
      <c r="S4" s="57"/>
      <c r="T4" s="51"/>
      <c r="U4" s="51"/>
      <c r="V4" s="51"/>
      <c r="W4" s="849" t="s">
        <v>780</v>
      </c>
      <c r="X4" s="849"/>
      <c r="Y4" s="895"/>
      <c r="Z4" s="895"/>
      <c r="AA4" s="895"/>
    </row>
    <row r="5" spans="1:27">
      <c r="A5" s="900" t="s">
        <v>518</v>
      </c>
      <c r="B5" s="900" t="s">
        <v>519</v>
      </c>
      <c r="C5" s="892" t="s">
        <v>520</v>
      </c>
      <c r="D5" s="892" t="s">
        <v>521</v>
      </c>
      <c r="E5" s="892"/>
      <c r="F5" s="892"/>
      <c r="G5" s="892"/>
      <c r="H5" s="892"/>
      <c r="I5" s="892"/>
      <c r="J5" s="892"/>
      <c r="K5" s="892"/>
      <c r="L5" s="892"/>
      <c r="M5" s="892"/>
      <c r="N5" s="892" t="s">
        <v>522</v>
      </c>
      <c r="O5" s="892"/>
      <c r="P5" s="892"/>
      <c r="Q5" s="892"/>
      <c r="R5" s="892"/>
      <c r="S5" s="892"/>
      <c r="T5" s="892"/>
      <c r="U5" s="892" t="s">
        <v>70</v>
      </c>
      <c r="V5" s="892"/>
      <c r="W5" s="892"/>
      <c r="X5" s="892"/>
      <c r="Y5" s="892"/>
      <c r="Z5" s="892"/>
      <c r="AA5" s="892"/>
    </row>
    <row r="6" spans="1:27">
      <c r="A6" s="900"/>
      <c r="B6" s="900"/>
      <c r="C6" s="892"/>
      <c r="D6" s="892" t="s">
        <v>230</v>
      </c>
      <c r="E6" s="892" t="s">
        <v>524</v>
      </c>
      <c r="F6" s="892"/>
      <c r="G6" s="898"/>
      <c r="H6" s="892" t="s">
        <v>156</v>
      </c>
      <c r="I6" s="892"/>
      <c r="J6" s="892"/>
      <c r="K6" s="892"/>
      <c r="L6" s="892"/>
      <c r="M6" s="892"/>
      <c r="N6" s="892" t="s">
        <v>230</v>
      </c>
      <c r="O6" s="892" t="s">
        <v>523</v>
      </c>
      <c r="P6" s="892"/>
      <c r="Q6" s="892"/>
      <c r="R6" s="892"/>
      <c r="S6" s="892"/>
      <c r="T6" s="892"/>
      <c r="U6" s="892" t="s">
        <v>230</v>
      </c>
      <c r="V6" s="892" t="s">
        <v>523</v>
      </c>
      <c r="W6" s="892"/>
      <c r="X6" s="892"/>
      <c r="Y6" s="892"/>
      <c r="Z6" s="892"/>
      <c r="AA6" s="892"/>
    </row>
    <row r="7" spans="1:27" ht="76.5" customHeight="1">
      <c r="A7" s="900"/>
      <c r="B7" s="900"/>
      <c r="C7" s="892"/>
      <c r="D7" s="892"/>
      <c r="E7" s="59" t="s">
        <v>531</v>
      </c>
      <c r="F7" s="59" t="s">
        <v>532</v>
      </c>
      <c r="G7" s="61" t="s">
        <v>533</v>
      </c>
      <c r="H7" s="59" t="s">
        <v>525</v>
      </c>
      <c r="I7" s="59" t="s">
        <v>526</v>
      </c>
      <c r="J7" s="59" t="s">
        <v>527</v>
      </c>
      <c r="K7" s="59" t="s">
        <v>528</v>
      </c>
      <c r="L7" s="59" t="s">
        <v>529</v>
      </c>
      <c r="M7" s="59" t="s">
        <v>530</v>
      </c>
      <c r="N7" s="892"/>
      <c r="O7" s="59" t="s">
        <v>525</v>
      </c>
      <c r="P7" s="59" t="s">
        <v>526</v>
      </c>
      <c r="Q7" s="59" t="s">
        <v>527</v>
      </c>
      <c r="R7" s="59" t="s">
        <v>528</v>
      </c>
      <c r="S7" s="59" t="s">
        <v>529</v>
      </c>
      <c r="T7" s="59" t="s">
        <v>530</v>
      </c>
      <c r="U7" s="892"/>
      <c r="V7" s="59" t="s">
        <v>525</v>
      </c>
      <c r="W7" s="59" t="s">
        <v>526</v>
      </c>
      <c r="X7" s="59" t="s">
        <v>534</v>
      </c>
      <c r="Y7" s="59" t="s">
        <v>528</v>
      </c>
      <c r="Z7" s="59" t="s">
        <v>529</v>
      </c>
      <c r="AA7" s="59" t="s">
        <v>530</v>
      </c>
    </row>
    <row r="8" spans="1:27" ht="24">
      <c r="A8" s="60" t="s">
        <v>12</v>
      </c>
      <c r="B8" s="60" t="s">
        <v>13</v>
      </c>
      <c r="C8" s="60" t="s">
        <v>52</v>
      </c>
      <c r="D8" s="60">
        <v>1</v>
      </c>
      <c r="E8" s="60" t="s">
        <v>787</v>
      </c>
      <c r="F8" s="60" t="s">
        <v>788</v>
      </c>
      <c r="G8" s="60" t="s">
        <v>789</v>
      </c>
      <c r="H8" s="60">
        <v>2</v>
      </c>
      <c r="I8" s="60">
        <v>3</v>
      </c>
      <c r="J8" s="60">
        <v>4</v>
      </c>
      <c r="K8" s="60">
        <v>5</v>
      </c>
      <c r="L8" s="60">
        <v>6</v>
      </c>
      <c r="M8" s="60">
        <v>7</v>
      </c>
      <c r="N8" s="60" t="s">
        <v>790</v>
      </c>
      <c r="O8" s="60">
        <v>9</v>
      </c>
      <c r="P8" s="60">
        <v>10</v>
      </c>
      <c r="Q8" s="60">
        <v>11</v>
      </c>
      <c r="R8" s="60">
        <v>12</v>
      </c>
      <c r="S8" s="60">
        <v>13</v>
      </c>
      <c r="T8" s="60">
        <v>14</v>
      </c>
      <c r="U8" s="60" t="s">
        <v>791</v>
      </c>
      <c r="V8" s="60" t="s">
        <v>792</v>
      </c>
      <c r="W8" s="60" t="s">
        <v>793</v>
      </c>
      <c r="X8" s="60" t="s">
        <v>794</v>
      </c>
      <c r="Y8" s="60" t="s">
        <v>795</v>
      </c>
      <c r="Z8" s="60" t="s">
        <v>796</v>
      </c>
      <c r="AA8" s="60" t="s">
        <v>797</v>
      </c>
    </row>
    <row r="9" spans="1:27" ht="35.25" customHeight="1">
      <c r="A9" s="897" t="s">
        <v>151</v>
      </c>
      <c r="B9" s="899"/>
      <c r="C9" s="899"/>
      <c r="D9" s="252">
        <f>D10+D11</f>
        <v>4062600.0240710001</v>
      </c>
      <c r="E9" s="252">
        <f>E10+E11</f>
        <v>2736157</v>
      </c>
      <c r="F9" s="252">
        <f t="shared" ref="F9:T9" si="0">F10+F11</f>
        <v>403874.46328300005</v>
      </c>
      <c r="G9" s="252">
        <f t="shared" si="0"/>
        <v>800068.56078800024</v>
      </c>
      <c r="H9" s="252">
        <f t="shared" si="0"/>
        <v>80000</v>
      </c>
      <c r="I9" s="252">
        <f t="shared" si="0"/>
        <v>2249813.0455317972</v>
      </c>
      <c r="J9" s="252">
        <f t="shared" si="0"/>
        <v>726461.27496233291</v>
      </c>
      <c r="K9" s="252">
        <f t="shared" si="0"/>
        <v>16773</v>
      </c>
      <c r="L9" s="252">
        <f t="shared" si="0"/>
        <v>58026.838745000001</v>
      </c>
      <c r="M9" s="252">
        <f t="shared" si="0"/>
        <v>387383.27829300007</v>
      </c>
      <c r="N9" s="252">
        <f>N10+N11</f>
        <v>1986850.3123760002</v>
      </c>
      <c r="O9" s="252">
        <f t="shared" si="0"/>
        <v>20355.745727000001</v>
      </c>
      <c r="P9" s="252">
        <f t="shared" si="0"/>
        <v>1307803.1830079998</v>
      </c>
      <c r="Q9" s="252">
        <f t="shared" si="0"/>
        <v>359969.28877999994</v>
      </c>
      <c r="R9" s="252">
        <f t="shared" si="0"/>
        <v>5127.5371979999991</v>
      </c>
      <c r="S9" s="252">
        <f t="shared" si="0"/>
        <v>39668.076849000005</v>
      </c>
      <c r="T9" s="252">
        <f t="shared" si="0"/>
        <v>253926.48081400001</v>
      </c>
      <c r="U9" s="447">
        <f>+N9/D9</f>
        <v>0.48905880485498587</v>
      </c>
      <c r="V9" s="448">
        <f t="shared" ref="V9:X24" si="1">IF(ISERROR(O9/H9),"-",O9/H9)</f>
        <v>0.25444682158750004</v>
      </c>
      <c r="W9" s="448">
        <f t="shared" si="1"/>
        <v>0.5812941593548584</v>
      </c>
      <c r="X9" s="448">
        <f t="shared" si="1"/>
        <v>0.49551063654241501</v>
      </c>
      <c r="Y9" s="447">
        <f>R9/K9</f>
        <v>0.30570185405115358</v>
      </c>
      <c r="Z9" s="448">
        <f>IF(ISERROR(S9/L9),"-",S9/L9)</f>
        <v>0.68361602504872088</v>
      </c>
      <c r="AA9" s="447">
        <f>T9/M9</f>
        <v>0.65549158944837294</v>
      </c>
    </row>
    <row r="10" spans="1:27" ht="30.75" customHeight="1">
      <c r="A10" s="897" t="s">
        <v>535</v>
      </c>
      <c r="B10" s="897"/>
      <c r="C10" s="897"/>
      <c r="D10" s="252">
        <f t="shared" ref="D10:T10" si="2">D12+D68+D78+D84+D86+D92+D102+D112+D114+D122+D125+D137+D141+D147+D149+D151+D154+D156+D164+D166+D171+D174+D176+D181+D187+D192+D195+D206+D209+D213+D215+D217</f>
        <v>3938530.0240710001</v>
      </c>
      <c r="E10" s="252">
        <f t="shared" si="2"/>
        <v>2734587</v>
      </c>
      <c r="F10" s="252">
        <f t="shared" si="2"/>
        <v>403874.46328300005</v>
      </c>
      <c r="G10" s="252">
        <f t="shared" si="2"/>
        <v>800068.56078800024</v>
      </c>
      <c r="H10" s="252">
        <f t="shared" si="2"/>
        <v>80000</v>
      </c>
      <c r="I10" s="252">
        <f t="shared" si="2"/>
        <v>2249813.0455317972</v>
      </c>
      <c r="J10" s="252">
        <f t="shared" si="2"/>
        <v>726461.27496233291</v>
      </c>
      <c r="K10" s="252">
        <f t="shared" si="2"/>
        <v>16773</v>
      </c>
      <c r="L10" s="252">
        <f t="shared" si="2"/>
        <v>56456.838745000001</v>
      </c>
      <c r="M10" s="252">
        <f t="shared" si="2"/>
        <v>264883.27829300007</v>
      </c>
      <c r="N10" s="252">
        <f>N12+N68+N78+N84+N86+N92+N102+N112+N114+N122+N125+N137+N141+N147+N149+N151+N154+N156+N164+N166+N171+N174+N176+N181+N187+N192+N195+N206+N209+N213+N215+N217</f>
        <v>1862780.3123760002</v>
      </c>
      <c r="O10" s="252">
        <f t="shared" si="2"/>
        <v>20355.745727000001</v>
      </c>
      <c r="P10" s="252">
        <f t="shared" si="2"/>
        <v>1307803.1830079998</v>
      </c>
      <c r="Q10" s="252">
        <f t="shared" si="2"/>
        <v>359969.28877999994</v>
      </c>
      <c r="R10" s="252">
        <f t="shared" si="2"/>
        <v>5127.5371979999991</v>
      </c>
      <c r="S10" s="252">
        <f t="shared" si="2"/>
        <v>38098.076849000005</v>
      </c>
      <c r="T10" s="252">
        <f t="shared" si="2"/>
        <v>131426.48081400001</v>
      </c>
      <c r="U10" s="447">
        <f>+N10/D10</f>
        <v>0.47296333936552459</v>
      </c>
      <c r="V10" s="448">
        <f>O10/H10</f>
        <v>0.25444682158750004</v>
      </c>
      <c r="W10" s="448">
        <f t="shared" si="1"/>
        <v>0.5812941593548584</v>
      </c>
      <c r="X10" s="448">
        <f t="shared" si="1"/>
        <v>0.49551063654241501</v>
      </c>
      <c r="Y10" s="447">
        <f>R10/K10</f>
        <v>0.30570185405115358</v>
      </c>
      <c r="Z10" s="448">
        <f>IF(ISERROR(S10/L10),"-",S10/L10)</f>
        <v>0.67481774920268789</v>
      </c>
      <c r="AA10" s="447">
        <f>T10/M10</f>
        <v>0.49616752579082357</v>
      </c>
    </row>
    <row r="11" spans="1:27" ht="111" customHeight="1">
      <c r="A11" s="897" t="s">
        <v>536</v>
      </c>
      <c r="B11" s="897"/>
      <c r="C11" s="897"/>
      <c r="D11" s="252">
        <f>D221</f>
        <v>124070</v>
      </c>
      <c r="E11" s="252">
        <f t="shared" ref="E11:T11" si="3">E221</f>
        <v>1570</v>
      </c>
      <c r="F11" s="252">
        <f t="shared" si="3"/>
        <v>0</v>
      </c>
      <c r="G11" s="252">
        <f t="shared" si="3"/>
        <v>0</v>
      </c>
      <c r="H11" s="252">
        <f t="shared" si="3"/>
        <v>0</v>
      </c>
      <c r="I11" s="252">
        <f t="shared" si="3"/>
        <v>0</v>
      </c>
      <c r="J11" s="252">
        <f t="shared" si="3"/>
        <v>0</v>
      </c>
      <c r="K11" s="252">
        <f t="shared" si="3"/>
        <v>0</v>
      </c>
      <c r="L11" s="252">
        <f t="shared" si="3"/>
        <v>1570</v>
      </c>
      <c r="M11" s="252">
        <f t="shared" si="3"/>
        <v>122500</v>
      </c>
      <c r="N11" s="252">
        <f t="shared" si="3"/>
        <v>124070</v>
      </c>
      <c r="O11" s="252">
        <f t="shared" si="3"/>
        <v>0</v>
      </c>
      <c r="P11" s="252">
        <f t="shared" si="3"/>
        <v>0</v>
      </c>
      <c r="Q11" s="252">
        <f t="shared" si="3"/>
        <v>0</v>
      </c>
      <c r="R11" s="252">
        <f t="shared" si="3"/>
        <v>0</v>
      </c>
      <c r="S11" s="252">
        <f t="shared" si="3"/>
        <v>1570</v>
      </c>
      <c r="T11" s="252">
        <f t="shared" si="3"/>
        <v>122500</v>
      </c>
      <c r="U11" s="449"/>
      <c r="V11" s="449" t="str">
        <f t="shared" si="1"/>
        <v>-</v>
      </c>
      <c r="W11" s="449" t="str">
        <f t="shared" si="1"/>
        <v>-</v>
      </c>
      <c r="X11" s="449" t="str">
        <f t="shared" si="1"/>
        <v>-</v>
      </c>
      <c r="Y11" s="449">
        <f>IF(ISERROR(S11/L11),"-",S11/L11)</f>
        <v>1</v>
      </c>
      <c r="Z11" s="449">
        <f>IF(ISERROR(T11/M11),"-",T11/M11)</f>
        <v>1</v>
      </c>
      <c r="AA11" s="449" t="e">
        <f>IF(ISERROR(T11/M11),"-",#REF!/M11)</f>
        <v>#REF!</v>
      </c>
    </row>
    <row r="12" spans="1:27" ht="57.75" customHeight="1">
      <c r="A12" s="450">
        <v>1</v>
      </c>
      <c r="B12" s="897" t="s">
        <v>567</v>
      </c>
      <c r="C12" s="897"/>
      <c r="D12" s="252">
        <f t="shared" ref="D12:T12" si="4">SUM(D13:D67)</f>
        <v>2987559.9823930003</v>
      </c>
      <c r="E12" s="252">
        <f t="shared" si="4"/>
        <v>2126129</v>
      </c>
      <c r="F12" s="252">
        <f t="shared" si="4"/>
        <v>299553.70440000005</v>
      </c>
      <c r="G12" s="252">
        <f t="shared" si="4"/>
        <v>561877.27799300011</v>
      </c>
      <c r="H12" s="252">
        <f t="shared" si="4"/>
        <v>0</v>
      </c>
      <c r="I12" s="252">
        <f t="shared" si="4"/>
        <v>1996880.4766087977</v>
      </c>
      <c r="J12" s="252">
        <f t="shared" si="4"/>
        <v>379400.94913633302</v>
      </c>
      <c r="K12" s="252">
        <f t="shared" si="4"/>
        <v>16108</v>
      </c>
      <c r="L12" s="252">
        <f t="shared" si="4"/>
        <v>7467.191745000001</v>
      </c>
      <c r="M12" s="252">
        <f t="shared" si="4"/>
        <v>45960.775993999996</v>
      </c>
      <c r="N12" s="252">
        <f t="shared" si="4"/>
        <v>1352799.822746</v>
      </c>
      <c r="O12" s="252">
        <f t="shared" si="4"/>
        <v>0</v>
      </c>
      <c r="P12" s="252">
        <f t="shared" si="4"/>
        <v>1103388.372648</v>
      </c>
      <c r="Q12" s="252">
        <f t="shared" si="4"/>
        <v>209380.90019999997</v>
      </c>
      <c r="R12" s="252">
        <f t="shared" si="4"/>
        <v>4558.8841979999997</v>
      </c>
      <c r="S12" s="252">
        <f t="shared" si="4"/>
        <v>3398.0325499999999</v>
      </c>
      <c r="T12" s="252">
        <f t="shared" si="4"/>
        <v>32073.633150000001</v>
      </c>
      <c r="U12" s="447">
        <f>+N12/D12</f>
        <v>0.45281093290800584</v>
      </c>
      <c r="V12" s="447" t="str">
        <f t="shared" si="1"/>
        <v>-</v>
      </c>
      <c r="W12" s="447">
        <f>P12/I12</f>
        <v>0.55255604207309861</v>
      </c>
      <c r="X12" s="447">
        <f t="shared" si="1"/>
        <v>0.55187236794381755</v>
      </c>
      <c r="Y12" s="447">
        <f>R12/K12</f>
        <v>0.28301987819716912</v>
      </c>
      <c r="Z12" s="448">
        <f>IF(ISERROR(S12/L12),"-",S12/L12)</f>
        <v>0.45506164379337222</v>
      </c>
      <c r="AA12" s="447">
        <f>T12/M12</f>
        <v>0.69784794656615656</v>
      </c>
    </row>
    <row r="13" spans="1:27" ht="60">
      <c r="A13" s="451"/>
      <c r="B13" s="452" t="s">
        <v>568</v>
      </c>
      <c r="C13" s="453" t="s">
        <v>569</v>
      </c>
      <c r="D13" s="253">
        <f t="shared" ref="D13:D66" si="5">SUM(E13:G13)</f>
        <v>5200</v>
      </c>
      <c r="E13" s="454">
        <v>5200</v>
      </c>
      <c r="F13" s="455"/>
      <c r="G13" s="254"/>
      <c r="H13" s="253"/>
      <c r="I13" s="253"/>
      <c r="J13" s="253"/>
      <c r="K13" s="253">
        <f>SUM(E13:G13)</f>
        <v>5200</v>
      </c>
      <c r="L13" s="253"/>
      <c r="M13" s="253"/>
      <c r="N13" s="253">
        <f t="shared" ref="N13:N63" si="6">SUM(O13:T13)</f>
        <v>4012.1671980000001</v>
      </c>
      <c r="O13" s="253"/>
      <c r="P13" s="255"/>
      <c r="Q13" s="456"/>
      <c r="R13" s="454">
        <v>4012.1671980000001</v>
      </c>
      <c r="S13" s="253"/>
      <c r="T13" s="253"/>
      <c r="U13" s="457">
        <f>+N13/D13</f>
        <v>0.77157061500000002</v>
      </c>
      <c r="V13" s="458" t="str">
        <f t="shared" si="1"/>
        <v>-</v>
      </c>
      <c r="W13" s="458"/>
      <c r="X13" s="458" t="str">
        <f t="shared" si="1"/>
        <v>-</v>
      </c>
      <c r="Y13" s="457">
        <f>R13/K13</f>
        <v>0.77157061500000002</v>
      </c>
      <c r="Z13" s="458" t="str">
        <f t="shared" ref="Z13:Z28" si="7">IF(ISERROR(T13/M13),"-",T13/M13)</f>
        <v>-</v>
      </c>
      <c r="AA13" s="458"/>
    </row>
    <row r="14" spans="1:27" ht="24">
      <c r="A14" s="451"/>
      <c r="B14" s="459">
        <v>7942355</v>
      </c>
      <c r="C14" s="460" t="s">
        <v>570</v>
      </c>
      <c r="D14" s="253">
        <f t="shared" si="5"/>
        <v>25449.902000000002</v>
      </c>
      <c r="E14" s="454">
        <f>(22318000000+2350000000)/1000000</f>
        <v>24668</v>
      </c>
      <c r="F14" s="454">
        <v>0</v>
      </c>
      <c r="G14" s="454">
        <v>781.90200000000004</v>
      </c>
      <c r="H14" s="454">
        <v>0</v>
      </c>
      <c r="I14" s="454">
        <v>0</v>
      </c>
      <c r="J14" s="454">
        <f>(22318000000+781902000)/1000000</f>
        <v>23099.901999999998</v>
      </c>
      <c r="K14" s="454">
        <v>2350</v>
      </c>
      <c r="L14" s="454">
        <v>0</v>
      </c>
      <c r="M14" s="253"/>
      <c r="N14" s="253">
        <f t="shared" si="6"/>
        <v>16308.871999999999</v>
      </c>
      <c r="O14" s="253"/>
      <c r="P14" s="255"/>
      <c r="Q14" s="454">
        <v>16308.871999999999</v>
      </c>
      <c r="R14" s="253"/>
      <c r="S14" s="253"/>
      <c r="T14" s="253"/>
      <c r="U14" s="457">
        <f t="shared" ref="U14:U77" si="8">+N14/D14</f>
        <v>0.64082258548579085</v>
      </c>
      <c r="V14" s="458" t="str">
        <f t="shared" si="1"/>
        <v>-</v>
      </c>
      <c r="W14" s="458"/>
      <c r="X14" s="458">
        <f t="shared" si="1"/>
        <v>0.70601477010595115</v>
      </c>
      <c r="Y14" s="457"/>
      <c r="Z14" s="458" t="str">
        <f t="shared" si="7"/>
        <v>-</v>
      </c>
      <c r="AA14" s="458"/>
    </row>
    <row r="15" spans="1:27" ht="36">
      <c r="A15" s="451"/>
      <c r="B15" s="459" t="s">
        <v>571</v>
      </c>
      <c r="C15" s="460" t="s">
        <v>572</v>
      </c>
      <c r="D15" s="253">
        <f t="shared" si="5"/>
        <v>10151</v>
      </c>
      <c r="E15" s="454">
        <v>10011</v>
      </c>
      <c r="F15" s="454">
        <v>0</v>
      </c>
      <c r="G15" s="454">
        <v>140</v>
      </c>
      <c r="H15" s="253"/>
      <c r="I15" s="253"/>
      <c r="J15" s="253">
        <f>E15+G15</f>
        <v>10151</v>
      </c>
      <c r="K15" s="253"/>
      <c r="L15" s="253"/>
      <c r="M15" s="253"/>
      <c r="N15" s="253">
        <f t="shared" si="6"/>
        <v>5134.187363</v>
      </c>
      <c r="O15" s="454">
        <v>0</v>
      </c>
      <c r="P15" s="454">
        <v>0</v>
      </c>
      <c r="Q15" s="454">
        <v>5134.187363</v>
      </c>
      <c r="R15" s="454">
        <v>0</v>
      </c>
      <c r="S15" s="454">
        <v>0</v>
      </c>
      <c r="T15" s="454">
        <v>0</v>
      </c>
      <c r="U15" s="457">
        <f t="shared" si="8"/>
        <v>0.50578143660723085</v>
      </c>
      <c r="V15" s="458" t="str">
        <f t="shared" si="1"/>
        <v>-</v>
      </c>
      <c r="W15" s="458"/>
      <c r="X15" s="458">
        <f t="shared" si="1"/>
        <v>0.50578143660723085</v>
      </c>
      <c r="Y15" s="457"/>
      <c r="Z15" s="458" t="str">
        <f t="shared" si="7"/>
        <v>-</v>
      </c>
      <c r="AA15" s="458"/>
    </row>
    <row r="16" spans="1:27" ht="24">
      <c r="A16" s="451"/>
      <c r="B16" s="461">
        <v>7086231</v>
      </c>
      <c r="C16" s="462" t="s">
        <v>573</v>
      </c>
      <c r="D16" s="253">
        <f t="shared" si="5"/>
        <v>253</v>
      </c>
      <c r="E16" s="454">
        <v>253</v>
      </c>
      <c r="F16" s="454">
        <v>0</v>
      </c>
      <c r="G16" s="454">
        <v>0</v>
      </c>
      <c r="H16" s="253"/>
      <c r="I16" s="253"/>
      <c r="J16" s="253">
        <f>E16+G16</f>
        <v>253</v>
      </c>
      <c r="K16" s="253"/>
      <c r="L16" s="253"/>
      <c r="M16" s="253"/>
      <c r="N16" s="253">
        <f t="shared" si="6"/>
        <v>243.73845399999999</v>
      </c>
      <c r="O16" s="454">
        <v>0</v>
      </c>
      <c r="P16" s="454">
        <v>0</v>
      </c>
      <c r="Q16" s="454">
        <v>243.73845399999999</v>
      </c>
      <c r="R16" s="454">
        <v>0</v>
      </c>
      <c r="S16" s="454">
        <v>0</v>
      </c>
      <c r="T16" s="454">
        <v>0</v>
      </c>
      <c r="U16" s="457">
        <f t="shared" si="8"/>
        <v>0.96339309881422919</v>
      </c>
      <c r="V16" s="458" t="str">
        <f t="shared" si="1"/>
        <v>-</v>
      </c>
      <c r="W16" s="458"/>
      <c r="X16" s="458">
        <f t="shared" si="1"/>
        <v>0.96339309881422919</v>
      </c>
      <c r="Y16" s="457"/>
      <c r="Z16" s="458" t="str">
        <f t="shared" si="7"/>
        <v>-</v>
      </c>
      <c r="AA16" s="458"/>
    </row>
    <row r="17" spans="1:27" ht="60">
      <c r="A17" s="451"/>
      <c r="B17" s="463" t="s">
        <v>574</v>
      </c>
      <c r="C17" s="464" t="s">
        <v>575</v>
      </c>
      <c r="D17" s="253">
        <f t="shared" si="5"/>
        <v>29309.751781999999</v>
      </c>
      <c r="E17" s="454">
        <v>12500</v>
      </c>
      <c r="F17" s="454">
        <v>0</v>
      </c>
      <c r="G17" s="454">
        <v>16809.751781999999</v>
      </c>
      <c r="H17" s="253"/>
      <c r="I17" s="253">
        <f>E17+G17</f>
        <v>29309.751781999999</v>
      </c>
      <c r="J17" s="253"/>
      <c r="K17" s="253"/>
      <c r="L17" s="253"/>
      <c r="M17" s="253"/>
      <c r="N17" s="253">
        <f t="shared" si="6"/>
        <v>16688.774217999999</v>
      </c>
      <c r="O17" s="454">
        <v>0</v>
      </c>
      <c r="P17" s="454">
        <v>16688.774217999999</v>
      </c>
      <c r="Q17" s="454">
        <v>0</v>
      </c>
      <c r="R17" s="454">
        <v>0</v>
      </c>
      <c r="S17" s="454">
        <v>0</v>
      </c>
      <c r="T17" s="454">
        <v>0</v>
      </c>
      <c r="U17" s="457">
        <f t="shared" si="8"/>
        <v>0.56939322932953251</v>
      </c>
      <c r="V17" s="458" t="str">
        <f t="shared" si="1"/>
        <v>-</v>
      </c>
      <c r="W17" s="458">
        <f>P17/I17</f>
        <v>0.56939322932953251</v>
      </c>
      <c r="X17" s="458" t="str">
        <f t="shared" si="1"/>
        <v>-</v>
      </c>
      <c r="Y17" s="457"/>
      <c r="Z17" s="458" t="str">
        <f t="shared" si="7"/>
        <v>-</v>
      </c>
      <c r="AA17" s="458"/>
    </row>
    <row r="18" spans="1:27" ht="96">
      <c r="A18" s="451"/>
      <c r="B18" s="461">
        <v>8131854</v>
      </c>
      <c r="C18" s="453" t="s">
        <v>798</v>
      </c>
      <c r="D18" s="253">
        <f t="shared" si="5"/>
        <v>187300</v>
      </c>
      <c r="E18" s="454">
        <v>187300</v>
      </c>
      <c r="F18" s="455"/>
      <c r="G18" s="456"/>
      <c r="H18" s="253"/>
      <c r="I18" s="454">
        <v>187300</v>
      </c>
      <c r="J18" s="253"/>
      <c r="K18" s="253"/>
      <c r="L18" s="253"/>
      <c r="M18" s="253"/>
      <c r="N18" s="253">
        <f t="shared" si="6"/>
        <v>0</v>
      </c>
      <c r="O18" s="454">
        <v>0</v>
      </c>
      <c r="P18" s="454">
        <v>0</v>
      </c>
      <c r="Q18" s="454">
        <v>0</v>
      </c>
      <c r="R18" s="454">
        <v>0</v>
      </c>
      <c r="S18" s="454">
        <v>0</v>
      </c>
      <c r="T18" s="454">
        <v>0</v>
      </c>
      <c r="U18" s="457">
        <f t="shared" si="8"/>
        <v>0</v>
      </c>
      <c r="V18" s="458" t="str">
        <f t="shared" si="1"/>
        <v>-</v>
      </c>
      <c r="W18" s="458">
        <f>P18/I18</f>
        <v>0</v>
      </c>
      <c r="X18" s="458" t="str">
        <f t="shared" si="1"/>
        <v>-</v>
      </c>
      <c r="Y18" s="457"/>
      <c r="Z18" s="458" t="str">
        <f t="shared" si="7"/>
        <v>-</v>
      </c>
      <c r="AA18" s="458"/>
    </row>
    <row r="19" spans="1:27" ht="24">
      <c r="A19" s="451"/>
      <c r="B19" s="461">
        <v>7872335</v>
      </c>
      <c r="C19" s="462" t="s">
        <v>576</v>
      </c>
      <c r="D19" s="253">
        <f t="shared" si="5"/>
        <v>531</v>
      </c>
      <c r="E19" s="454">
        <v>531</v>
      </c>
      <c r="F19" s="454">
        <v>0</v>
      </c>
      <c r="G19" s="454">
        <v>0</v>
      </c>
      <c r="H19" s="253"/>
      <c r="I19" s="253"/>
      <c r="J19" s="253"/>
      <c r="K19" s="253"/>
      <c r="L19" s="253"/>
      <c r="M19" s="454">
        <v>531</v>
      </c>
      <c r="N19" s="253">
        <f t="shared" si="6"/>
        <v>0</v>
      </c>
      <c r="O19" s="454">
        <v>0</v>
      </c>
      <c r="P19" s="454">
        <v>0</v>
      </c>
      <c r="Q19" s="454">
        <v>0</v>
      </c>
      <c r="R19" s="454">
        <v>0</v>
      </c>
      <c r="S19" s="454">
        <v>0</v>
      </c>
      <c r="T19" s="454">
        <v>0</v>
      </c>
      <c r="U19" s="457">
        <f t="shared" si="8"/>
        <v>0</v>
      </c>
      <c r="V19" s="458" t="str">
        <f t="shared" si="1"/>
        <v>-</v>
      </c>
      <c r="W19" s="458"/>
      <c r="X19" s="458" t="str">
        <f t="shared" si="1"/>
        <v>-</v>
      </c>
      <c r="Y19" s="458"/>
      <c r="Z19" s="458">
        <f t="shared" si="7"/>
        <v>0</v>
      </c>
      <c r="AA19" s="458">
        <f>T19/M19</f>
        <v>0</v>
      </c>
    </row>
    <row r="20" spans="1:27" ht="36">
      <c r="A20" s="451"/>
      <c r="B20" s="463" t="s">
        <v>577</v>
      </c>
      <c r="C20" s="460" t="s">
        <v>578</v>
      </c>
      <c r="D20" s="253">
        <f t="shared" si="5"/>
        <v>3192</v>
      </c>
      <c r="E20" s="454">
        <v>3192</v>
      </c>
      <c r="F20" s="454">
        <v>0</v>
      </c>
      <c r="G20" s="454">
        <v>0</v>
      </c>
      <c r="H20" s="253"/>
      <c r="I20" s="253"/>
      <c r="J20" s="253">
        <f t="shared" ref="J20:J26" si="9">E20+G20</f>
        <v>3192</v>
      </c>
      <c r="K20" s="253"/>
      <c r="L20" s="253"/>
      <c r="M20" s="253"/>
      <c r="N20" s="253">
        <f t="shared" si="6"/>
        <v>2635.9838359999999</v>
      </c>
      <c r="O20" s="454">
        <v>0</v>
      </c>
      <c r="P20" s="454">
        <v>0</v>
      </c>
      <c r="Q20" s="454">
        <v>2635.9838359999999</v>
      </c>
      <c r="R20" s="454">
        <v>0</v>
      </c>
      <c r="S20" s="454">
        <v>0</v>
      </c>
      <c r="T20" s="454">
        <v>0</v>
      </c>
      <c r="U20" s="457">
        <f t="shared" si="8"/>
        <v>0.82580947243107761</v>
      </c>
      <c r="V20" s="458" t="str">
        <f t="shared" si="1"/>
        <v>-</v>
      </c>
      <c r="W20" s="458"/>
      <c r="X20" s="458">
        <f t="shared" si="1"/>
        <v>0.82580947243107761</v>
      </c>
      <c r="Y20" s="458"/>
      <c r="Z20" s="458" t="str">
        <f t="shared" si="7"/>
        <v>-</v>
      </c>
      <c r="AA20" s="458"/>
    </row>
    <row r="21" spans="1:27" ht="24">
      <c r="A21" s="451"/>
      <c r="B21" s="463" t="s">
        <v>579</v>
      </c>
      <c r="C21" s="460" t="s">
        <v>580</v>
      </c>
      <c r="D21" s="253">
        <f t="shared" si="5"/>
        <v>8658</v>
      </c>
      <c r="E21" s="454">
        <f>(6450000000+2108000000)/1000000</f>
        <v>8558</v>
      </c>
      <c r="F21" s="454">
        <v>0</v>
      </c>
      <c r="G21" s="454">
        <v>100</v>
      </c>
      <c r="H21" s="253"/>
      <c r="I21" s="253"/>
      <c r="J21" s="454">
        <v>100</v>
      </c>
      <c r="K21" s="454">
        <f>(6450000000+2108000000)/1000000</f>
        <v>8558</v>
      </c>
      <c r="L21" s="253"/>
      <c r="M21" s="253"/>
      <c r="N21" s="253">
        <f t="shared" si="6"/>
        <v>646.71699999999998</v>
      </c>
      <c r="O21" s="454">
        <v>0</v>
      </c>
      <c r="P21" s="454">
        <v>0</v>
      </c>
      <c r="Q21" s="454">
        <v>100</v>
      </c>
      <c r="R21" s="454">
        <v>546.71699999999998</v>
      </c>
      <c r="S21" s="454">
        <v>0</v>
      </c>
      <c r="T21" s="454">
        <v>0</v>
      </c>
      <c r="U21" s="457">
        <f t="shared" si="8"/>
        <v>7.4695888195888197E-2</v>
      </c>
      <c r="V21" s="458" t="str">
        <f t="shared" si="1"/>
        <v>-</v>
      </c>
      <c r="W21" s="458"/>
      <c r="X21" s="458">
        <f t="shared" si="1"/>
        <v>1</v>
      </c>
      <c r="Y21" s="457">
        <f>R21/K21</f>
        <v>6.3883734517410612E-2</v>
      </c>
      <c r="Z21" s="458" t="str">
        <f t="shared" si="7"/>
        <v>-</v>
      </c>
      <c r="AA21" s="458"/>
    </row>
    <row r="22" spans="1:27" ht="24">
      <c r="A22" s="451"/>
      <c r="B22" s="465" t="s">
        <v>799</v>
      </c>
      <c r="C22" s="466" t="s">
        <v>800</v>
      </c>
      <c r="D22" s="253">
        <f>SUM(E22:G22)</f>
        <v>250</v>
      </c>
      <c r="E22" s="454">
        <v>150</v>
      </c>
      <c r="F22" s="454">
        <v>100</v>
      </c>
      <c r="G22" s="454">
        <v>0</v>
      </c>
      <c r="H22" s="253"/>
      <c r="I22" s="253"/>
      <c r="J22" s="253">
        <f>E22+F22</f>
        <v>250</v>
      </c>
      <c r="K22" s="253"/>
      <c r="L22" s="253"/>
      <c r="M22" s="253"/>
      <c r="N22" s="253">
        <f>SUM(O22:T22)</f>
        <v>50</v>
      </c>
      <c r="O22" s="454">
        <v>0</v>
      </c>
      <c r="P22" s="454">
        <v>0</v>
      </c>
      <c r="Q22" s="454">
        <v>50</v>
      </c>
      <c r="R22" s="454">
        <v>0</v>
      </c>
      <c r="S22" s="454">
        <v>0</v>
      </c>
      <c r="T22" s="454">
        <v>0</v>
      </c>
      <c r="U22" s="457">
        <f t="shared" si="8"/>
        <v>0.2</v>
      </c>
      <c r="V22" s="458" t="str">
        <f t="shared" si="1"/>
        <v>-</v>
      </c>
      <c r="W22" s="458"/>
      <c r="X22" s="458">
        <f t="shared" si="1"/>
        <v>0.2</v>
      </c>
      <c r="Y22" s="458"/>
      <c r="Z22" s="458" t="str">
        <f t="shared" si="7"/>
        <v>-</v>
      </c>
      <c r="AA22" s="458"/>
    </row>
    <row r="23" spans="1:27" ht="36">
      <c r="A23" s="451"/>
      <c r="B23" s="459" t="s">
        <v>581</v>
      </c>
      <c r="C23" s="467" t="s">
        <v>582</v>
      </c>
      <c r="D23" s="253">
        <f t="shared" si="5"/>
        <v>6500</v>
      </c>
      <c r="E23" s="454">
        <v>6500</v>
      </c>
      <c r="F23" s="454">
        <v>0</v>
      </c>
      <c r="G23" s="454">
        <v>0</v>
      </c>
      <c r="H23" s="253"/>
      <c r="I23" s="253"/>
      <c r="J23" s="253">
        <f t="shared" si="9"/>
        <v>6500</v>
      </c>
      <c r="K23" s="253"/>
      <c r="L23" s="253"/>
      <c r="M23" s="253"/>
      <c r="N23" s="253">
        <f t="shared" si="6"/>
        <v>4344.183</v>
      </c>
      <c r="O23" s="454">
        <v>0</v>
      </c>
      <c r="P23" s="454">
        <v>0</v>
      </c>
      <c r="Q23" s="454">
        <v>4344.183</v>
      </c>
      <c r="R23" s="454">
        <v>0</v>
      </c>
      <c r="S23" s="454">
        <v>0</v>
      </c>
      <c r="T23" s="454">
        <v>0</v>
      </c>
      <c r="U23" s="457">
        <f t="shared" si="8"/>
        <v>0.66833584615384611</v>
      </c>
      <c r="V23" s="458" t="str">
        <f t="shared" si="1"/>
        <v>-</v>
      </c>
      <c r="W23" s="458"/>
      <c r="X23" s="458">
        <f t="shared" si="1"/>
        <v>0.66833584615384611</v>
      </c>
      <c r="Y23" s="458"/>
      <c r="Z23" s="458" t="str">
        <f t="shared" si="7"/>
        <v>-</v>
      </c>
      <c r="AA23" s="458"/>
    </row>
    <row r="24" spans="1:27" ht="36">
      <c r="A24" s="451"/>
      <c r="B24" s="468" t="s">
        <v>583</v>
      </c>
      <c r="C24" s="469" t="s">
        <v>584</v>
      </c>
      <c r="D24" s="253">
        <f t="shared" si="5"/>
        <v>699</v>
      </c>
      <c r="E24" s="454">
        <v>699</v>
      </c>
      <c r="F24" s="454">
        <v>0</v>
      </c>
      <c r="G24" s="454">
        <v>0</v>
      </c>
      <c r="H24" s="253"/>
      <c r="I24" s="253"/>
      <c r="J24" s="253">
        <f t="shared" si="9"/>
        <v>699</v>
      </c>
      <c r="K24" s="253"/>
      <c r="L24" s="253"/>
      <c r="M24" s="253"/>
      <c r="N24" s="253">
        <f t="shared" si="6"/>
        <v>525.24454700000001</v>
      </c>
      <c r="O24" s="454">
        <v>0</v>
      </c>
      <c r="P24" s="454">
        <v>0</v>
      </c>
      <c r="Q24" s="454">
        <v>525.24454700000001</v>
      </c>
      <c r="R24" s="454">
        <v>0</v>
      </c>
      <c r="S24" s="454">
        <v>0</v>
      </c>
      <c r="T24" s="454">
        <v>0</v>
      </c>
      <c r="U24" s="457">
        <f t="shared" si="8"/>
        <v>0.75142281402002864</v>
      </c>
      <c r="V24" s="458" t="str">
        <f t="shared" si="1"/>
        <v>-</v>
      </c>
      <c r="W24" s="458"/>
      <c r="X24" s="458">
        <f t="shared" si="1"/>
        <v>0.75142281402002864</v>
      </c>
      <c r="Y24" s="458"/>
      <c r="Z24" s="458" t="str">
        <f t="shared" si="7"/>
        <v>-</v>
      </c>
      <c r="AA24" s="458"/>
    </row>
    <row r="25" spans="1:27" ht="84">
      <c r="A25" s="451"/>
      <c r="B25" s="463" t="s">
        <v>585</v>
      </c>
      <c r="C25" s="470" t="s">
        <v>586</v>
      </c>
      <c r="D25" s="253">
        <f t="shared" si="5"/>
        <v>1696.445003</v>
      </c>
      <c r="E25" s="253"/>
      <c r="F25" s="256"/>
      <c r="G25" s="454">
        <v>1696.445003</v>
      </c>
      <c r="H25" s="454">
        <v>0</v>
      </c>
      <c r="I25" s="454">
        <v>0</v>
      </c>
      <c r="J25" s="454">
        <v>1696.445003</v>
      </c>
      <c r="K25" s="454">
        <v>0</v>
      </c>
      <c r="L25" s="253"/>
      <c r="M25" s="253"/>
      <c r="N25" s="253">
        <f t="shared" si="6"/>
        <v>0</v>
      </c>
      <c r="O25" s="454">
        <v>0</v>
      </c>
      <c r="P25" s="454">
        <v>0</v>
      </c>
      <c r="Q25" s="454">
        <v>0</v>
      </c>
      <c r="R25" s="454">
        <v>0</v>
      </c>
      <c r="S25" s="454">
        <v>0</v>
      </c>
      <c r="T25" s="454">
        <v>0</v>
      </c>
      <c r="U25" s="457">
        <f t="shared" si="8"/>
        <v>0</v>
      </c>
      <c r="V25" s="458" t="str">
        <f t="shared" ref="V25:W68" si="10">IF(ISERROR(O25/H25),"-",O25/H25)</f>
        <v>-</v>
      </c>
      <c r="W25" s="458"/>
      <c r="X25" s="458">
        <f t="shared" ref="X25:X88" si="11">IF(ISERROR(Q25/J25),"-",Q25/J25)</f>
        <v>0</v>
      </c>
      <c r="Y25" s="458"/>
      <c r="Z25" s="458" t="str">
        <f t="shared" si="7"/>
        <v>-</v>
      </c>
      <c r="AA25" s="458"/>
    </row>
    <row r="26" spans="1:27" ht="96">
      <c r="A26" s="451"/>
      <c r="B26" s="463" t="s">
        <v>587</v>
      </c>
      <c r="C26" s="470" t="s">
        <v>588</v>
      </c>
      <c r="D26" s="253">
        <f t="shared" si="5"/>
        <v>1250</v>
      </c>
      <c r="E26" s="454">
        <v>500</v>
      </c>
      <c r="F26" s="454">
        <v>0</v>
      </c>
      <c r="G26" s="454">
        <v>750</v>
      </c>
      <c r="H26" s="253"/>
      <c r="I26" s="253"/>
      <c r="J26" s="253">
        <f t="shared" si="9"/>
        <v>1250</v>
      </c>
      <c r="K26" s="253"/>
      <c r="L26" s="253"/>
      <c r="M26" s="253"/>
      <c r="N26" s="253">
        <f>SUM(O26:T26)</f>
        <v>750</v>
      </c>
      <c r="O26" s="454">
        <v>0</v>
      </c>
      <c r="P26" s="454">
        <v>0</v>
      </c>
      <c r="Q26" s="454">
        <v>750</v>
      </c>
      <c r="R26" s="454">
        <v>0</v>
      </c>
      <c r="S26" s="454">
        <v>0</v>
      </c>
      <c r="T26" s="454">
        <v>0</v>
      </c>
      <c r="U26" s="457">
        <f t="shared" si="8"/>
        <v>0.6</v>
      </c>
      <c r="V26" s="458" t="str">
        <f t="shared" si="10"/>
        <v>-</v>
      </c>
      <c r="W26" s="458"/>
      <c r="X26" s="458">
        <f t="shared" si="11"/>
        <v>0.6</v>
      </c>
      <c r="Y26" s="458"/>
      <c r="Z26" s="458" t="str">
        <f t="shared" si="7"/>
        <v>-</v>
      </c>
      <c r="AA26" s="458"/>
    </row>
    <row r="27" spans="1:27" ht="36">
      <c r="A27" s="451"/>
      <c r="B27" s="471">
        <v>7853336</v>
      </c>
      <c r="C27" s="472" t="s">
        <v>589</v>
      </c>
      <c r="D27" s="253">
        <f t="shared" si="5"/>
        <v>411832.47902500001</v>
      </c>
      <c r="E27" s="454">
        <v>99835</v>
      </c>
      <c r="F27" s="454">
        <v>134539</v>
      </c>
      <c r="G27" s="454">
        <f>(177280068025+178411000)/1000000</f>
        <v>177458.47902500001</v>
      </c>
      <c r="H27" s="253"/>
      <c r="I27" s="253">
        <f>F27+G27</f>
        <v>311997.47902500001</v>
      </c>
      <c r="J27" s="454">
        <v>99835</v>
      </c>
      <c r="K27" s="253"/>
      <c r="L27" s="253"/>
      <c r="M27" s="253"/>
      <c r="N27" s="253">
        <f t="shared" si="6"/>
        <v>324889.65766299999</v>
      </c>
      <c r="O27" s="454">
        <v>0</v>
      </c>
      <c r="P27" s="454">
        <v>225054.65766299999</v>
      </c>
      <c r="Q27" s="454">
        <v>99835</v>
      </c>
      <c r="R27" s="454">
        <v>0</v>
      </c>
      <c r="S27" s="454">
        <v>0</v>
      </c>
      <c r="T27" s="454">
        <v>0</v>
      </c>
      <c r="U27" s="457">
        <f t="shared" si="8"/>
        <v>0.78888789546702509</v>
      </c>
      <c r="V27" s="458" t="str">
        <f t="shared" si="10"/>
        <v>-</v>
      </c>
      <c r="W27" s="458">
        <f>P27/I27</f>
        <v>0.72133485939149722</v>
      </c>
      <c r="X27" s="458">
        <f t="shared" si="11"/>
        <v>1</v>
      </c>
      <c r="Y27" s="458">
        <f>+S27/I27</f>
        <v>0</v>
      </c>
      <c r="Z27" s="458" t="str">
        <f t="shared" si="7"/>
        <v>-</v>
      </c>
      <c r="AA27" s="458"/>
    </row>
    <row r="28" spans="1:27" ht="24">
      <c r="A28" s="451"/>
      <c r="B28" s="461">
        <v>7244497</v>
      </c>
      <c r="C28" s="462" t="s">
        <v>590</v>
      </c>
      <c r="D28" s="253">
        <f t="shared" si="5"/>
        <v>1588.4368999999999</v>
      </c>
      <c r="E28" s="454">
        <v>0</v>
      </c>
      <c r="F28" s="454">
        <v>0</v>
      </c>
      <c r="G28" s="454">
        <f>(1275914600+312522300)/1000000</f>
        <v>1588.4368999999999</v>
      </c>
      <c r="H28" s="253"/>
      <c r="I28" s="456">
        <f>G28</f>
        <v>1588.4368999999999</v>
      </c>
      <c r="J28" s="253"/>
      <c r="K28" s="253"/>
      <c r="L28" s="253"/>
      <c r="M28" s="253"/>
      <c r="N28" s="253">
        <f t="shared" si="6"/>
        <v>0</v>
      </c>
      <c r="O28" s="256"/>
      <c r="P28" s="253"/>
      <c r="Q28" s="255"/>
      <c r="R28" s="253"/>
      <c r="S28" s="253"/>
      <c r="T28" s="253"/>
      <c r="U28" s="457">
        <f t="shared" si="8"/>
        <v>0</v>
      </c>
      <c r="V28" s="458" t="str">
        <f t="shared" si="10"/>
        <v>-</v>
      </c>
      <c r="W28" s="458">
        <f>P28/I28</f>
        <v>0</v>
      </c>
      <c r="X28" s="458" t="str">
        <f t="shared" si="11"/>
        <v>-</v>
      </c>
      <c r="Y28" s="458">
        <f>+S28/I28</f>
        <v>0</v>
      </c>
      <c r="Z28" s="458" t="str">
        <f t="shared" si="7"/>
        <v>-</v>
      </c>
      <c r="AA28" s="458"/>
    </row>
    <row r="29" spans="1:27">
      <c r="A29" s="451"/>
      <c r="B29" s="473">
        <v>7931833</v>
      </c>
      <c r="C29" s="470" t="s">
        <v>593</v>
      </c>
      <c r="D29" s="253">
        <f t="shared" si="5"/>
        <v>2030</v>
      </c>
      <c r="E29" s="454">
        <v>2030</v>
      </c>
      <c r="F29" s="454">
        <v>0</v>
      </c>
      <c r="G29" s="454">
        <v>0</v>
      </c>
      <c r="H29" s="253"/>
      <c r="I29" s="253"/>
      <c r="J29" s="454">
        <v>0</v>
      </c>
      <c r="K29" s="454">
        <v>0</v>
      </c>
      <c r="L29" s="454">
        <v>2030</v>
      </c>
      <c r="M29" s="454">
        <v>0</v>
      </c>
      <c r="N29" s="253">
        <f t="shared" si="6"/>
        <v>258</v>
      </c>
      <c r="O29" s="253"/>
      <c r="P29" s="255"/>
      <c r="Q29" s="253"/>
      <c r="R29" s="253"/>
      <c r="S29" s="454">
        <v>258</v>
      </c>
      <c r="T29" s="253"/>
      <c r="U29" s="457">
        <f t="shared" si="8"/>
        <v>0.1270935960591133</v>
      </c>
      <c r="V29" s="458" t="str">
        <f t="shared" si="10"/>
        <v>-</v>
      </c>
      <c r="W29" s="458"/>
      <c r="X29" s="458" t="str">
        <f t="shared" si="11"/>
        <v>-</v>
      </c>
      <c r="Y29" s="458"/>
      <c r="Z29" s="474">
        <f>IF(ISERROR(S29/L29),"-",S29/L29)</f>
        <v>0.1270935960591133</v>
      </c>
      <c r="AA29" s="458"/>
    </row>
    <row r="30" spans="1:27" ht="36">
      <c r="A30" s="451"/>
      <c r="B30" s="461">
        <v>7219608</v>
      </c>
      <c r="C30" s="462" t="s">
        <v>594</v>
      </c>
      <c r="D30" s="253">
        <f t="shared" si="5"/>
        <v>696.22299999999996</v>
      </c>
      <c r="E30" s="454">
        <v>0</v>
      </c>
      <c r="F30" s="454">
        <v>0</v>
      </c>
      <c r="G30" s="454">
        <v>696.22299999999996</v>
      </c>
      <c r="H30" s="253"/>
      <c r="I30" s="253"/>
      <c r="J30" s="454">
        <v>696.22299999999996</v>
      </c>
      <c r="K30" s="454">
        <v>0</v>
      </c>
      <c r="L30" s="454">
        <v>0</v>
      </c>
      <c r="M30" s="454">
        <v>0</v>
      </c>
      <c r="N30" s="253">
        <f t="shared" si="6"/>
        <v>0</v>
      </c>
      <c r="O30" s="253"/>
      <c r="P30" s="255"/>
      <c r="Q30" s="255"/>
      <c r="R30" s="253"/>
      <c r="S30" s="456"/>
      <c r="T30" s="253"/>
      <c r="U30" s="457">
        <f t="shared" si="8"/>
        <v>0</v>
      </c>
      <c r="V30" s="458" t="str">
        <f t="shared" si="10"/>
        <v>-</v>
      </c>
      <c r="W30" s="458"/>
      <c r="X30" s="458">
        <f t="shared" si="11"/>
        <v>0</v>
      </c>
      <c r="Y30" s="458"/>
      <c r="Z30" s="458" t="str">
        <f t="shared" ref="Z30:Z53" si="12">IF(ISERROR(T30/M30),"-",T30/M30)</f>
        <v>-</v>
      </c>
      <c r="AA30" s="458"/>
    </row>
    <row r="31" spans="1:27" ht="48">
      <c r="A31" s="451"/>
      <c r="B31" s="461">
        <v>7523009</v>
      </c>
      <c r="C31" s="462" t="s">
        <v>595</v>
      </c>
      <c r="D31" s="253">
        <f t="shared" si="5"/>
        <v>2176.4345800000001</v>
      </c>
      <c r="E31" s="454">
        <v>0</v>
      </c>
      <c r="F31" s="454">
        <v>0</v>
      </c>
      <c r="G31" s="454">
        <f>(1794568895+381865685)/1000000</f>
        <v>2176.4345800000001</v>
      </c>
      <c r="H31" s="253"/>
      <c r="I31" s="253"/>
      <c r="J31" s="454">
        <v>0</v>
      </c>
      <c r="K31" s="454">
        <v>0</v>
      </c>
      <c r="L31" s="454">
        <v>1794.5688950000001</v>
      </c>
      <c r="M31" s="454">
        <v>381.86568499999998</v>
      </c>
      <c r="N31" s="253">
        <f t="shared" si="6"/>
        <v>0</v>
      </c>
      <c r="O31" s="253"/>
      <c r="P31" s="255"/>
      <c r="Q31" s="255"/>
      <c r="R31" s="253"/>
      <c r="S31" s="253"/>
      <c r="T31" s="253"/>
      <c r="U31" s="457">
        <f t="shared" si="8"/>
        <v>0</v>
      </c>
      <c r="V31" s="458" t="str">
        <f t="shared" si="10"/>
        <v>-</v>
      </c>
      <c r="W31" s="458"/>
      <c r="X31" s="458" t="str">
        <f t="shared" si="11"/>
        <v>-</v>
      </c>
      <c r="Y31" s="458"/>
      <c r="Z31" s="458">
        <f t="shared" si="12"/>
        <v>0</v>
      </c>
      <c r="AA31" s="458">
        <f>T31/M31</f>
        <v>0</v>
      </c>
    </row>
    <row r="32" spans="1:27" ht="24">
      <c r="A32" s="451"/>
      <c r="B32" s="461">
        <v>7410025</v>
      </c>
      <c r="C32" s="462" t="s">
        <v>596</v>
      </c>
      <c r="D32" s="253">
        <f t="shared" si="5"/>
        <v>271.86270000000002</v>
      </c>
      <c r="E32" s="454">
        <v>0</v>
      </c>
      <c r="F32" s="454">
        <v>0</v>
      </c>
      <c r="G32" s="454">
        <f>(3450000+268412700)/1000000</f>
        <v>271.86270000000002</v>
      </c>
      <c r="H32" s="253"/>
      <c r="I32" s="253"/>
      <c r="J32" s="454">
        <v>3.45</v>
      </c>
      <c r="K32" s="454">
        <v>0</v>
      </c>
      <c r="L32" s="454">
        <v>268.41269999999997</v>
      </c>
      <c r="M32" s="454">
        <v>0</v>
      </c>
      <c r="N32" s="253">
        <f t="shared" si="6"/>
        <v>0</v>
      </c>
      <c r="O32" s="253"/>
      <c r="P32" s="255"/>
      <c r="Q32" s="255"/>
      <c r="R32" s="253"/>
      <c r="S32" s="255"/>
      <c r="T32" s="253"/>
      <c r="U32" s="457">
        <f t="shared" si="8"/>
        <v>0</v>
      </c>
      <c r="V32" s="458" t="str">
        <f t="shared" si="10"/>
        <v>-</v>
      </c>
      <c r="W32" s="458"/>
      <c r="X32" s="458">
        <f t="shared" si="11"/>
        <v>0</v>
      </c>
      <c r="Y32" s="458"/>
      <c r="Z32" s="458" t="str">
        <f t="shared" si="12"/>
        <v>-</v>
      </c>
      <c r="AA32" s="458"/>
    </row>
    <row r="33" spans="1:27" ht="24">
      <c r="A33" s="451"/>
      <c r="B33" s="459" t="s">
        <v>597</v>
      </c>
      <c r="C33" s="466" t="s">
        <v>598</v>
      </c>
      <c r="D33" s="253">
        <f t="shared" si="5"/>
        <v>52.917000000000002</v>
      </c>
      <c r="E33" s="454">
        <v>0</v>
      </c>
      <c r="F33" s="454">
        <v>0</v>
      </c>
      <c r="G33" s="454">
        <v>52.917000000000002</v>
      </c>
      <c r="H33" s="454">
        <v>0</v>
      </c>
      <c r="I33" s="454">
        <v>0</v>
      </c>
      <c r="J33" s="454">
        <v>0</v>
      </c>
      <c r="K33" s="454">
        <v>0</v>
      </c>
      <c r="L33" s="454">
        <v>52.917000000000002</v>
      </c>
      <c r="M33" s="454">
        <v>0</v>
      </c>
      <c r="N33" s="253">
        <f t="shared" si="6"/>
        <v>0</v>
      </c>
      <c r="O33" s="253"/>
      <c r="P33" s="255"/>
      <c r="Q33" s="255"/>
      <c r="R33" s="253"/>
      <c r="S33" s="255"/>
      <c r="T33" s="253"/>
      <c r="U33" s="457">
        <f t="shared" si="8"/>
        <v>0</v>
      </c>
      <c r="V33" s="458" t="str">
        <f t="shared" si="10"/>
        <v>-</v>
      </c>
      <c r="W33" s="458"/>
      <c r="X33" s="458" t="str">
        <f t="shared" si="11"/>
        <v>-</v>
      </c>
      <c r="Y33" s="458"/>
      <c r="Z33" s="458" t="str">
        <f t="shared" si="12"/>
        <v>-</v>
      </c>
      <c r="AA33" s="458"/>
    </row>
    <row r="34" spans="1:27" ht="36">
      <c r="A34" s="451"/>
      <c r="B34" s="461">
        <v>7901364</v>
      </c>
      <c r="C34" s="462" t="s">
        <v>599</v>
      </c>
      <c r="D34" s="253">
        <f t="shared" si="5"/>
        <v>1804.7346090000001</v>
      </c>
      <c r="E34" s="454">
        <v>0</v>
      </c>
      <c r="F34" s="454">
        <v>1000</v>
      </c>
      <c r="G34" s="454">
        <f>(14200000+790534609)/1000000</f>
        <v>804.73460899999998</v>
      </c>
      <c r="H34" s="454">
        <v>0</v>
      </c>
      <c r="I34" s="454">
        <v>14.2</v>
      </c>
      <c r="J34" s="454">
        <v>0</v>
      </c>
      <c r="K34" s="454">
        <v>0</v>
      </c>
      <c r="L34" s="454">
        <v>0</v>
      </c>
      <c r="M34" s="454">
        <f>(790534609+1000000000)/1000000</f>
        <v>1790.534609</v>
      </c>
      <c r="N34" s="253">
        <f t="shared" si="6"/>
        <v>1000</v>
      </c>
      <c r="O34" s="255"/>
      <c r="P34" s="253"/>
      <c r="Q34" s="255"/>
      <c r="R34" s="253"/>
      <c r="S34" s="253"/>
      <c r="T34" s="454">
        <v>1000</v>
      </c>
      <c r="U34" s="457">
        <f t="shared" si="8"/>
        <v>0.5540980901087158</v>
      </c>
      <c r="V34" s="458" t="str">
        <f t="shared" si="10"/>
        <v>-</v>
      </c>
      <c r="W34" s="458">
        <f>P34/I34</f>
        <v>0</v>
      </c>
      <c r="X34" s="458" t="str">
        <f t="shared" si="11"/>
        <v>-</v>
      </c>
      <c r="Y34" s="458">
        <f t="shared" ref="Y34:Y63" si="13">+S34/I34</f>
        <v>0</v>
      </c>
      <c r="Z34" s="458">
        <f t="shared" si="12"/>
        <v>0.55849241616083167</v>
      </c>
      <c r="AA34" s="458">
        <f>T34/M34</f>
        <v>0.55849241616083167</v>
      </c>
    </row>
    <row r="35" spans="1:27" ht="84">
      <c r="A35" s="451"/>
      <c r="B35" s="459" t="s">
        <v>600</v>
      </c>
      <c r="C35" s="466" t="s">
        <v>601</v>
      </c>
      <c r="D35" s="253">
        <f t="shared" si="5"/>
        <v>82.88</v>
      </c>
      <c r="E35" s="253"/>
      <c r="F35" s="454">
        <v>82.88</v>
      </c>
      <c r="G35" s="475"/>
      <c r="H35" s="253"/>
      <c r="I35" s="253"/>
      <c r="J35" s="253"/>
      <c r="K35" s="253"/>
      <c r="L35" s="253"/>
      <c r="M35" s="454">
        <v>82.88</v>
      </c>
      <c r="N35" s="253">
        <f t="shared" si="6"/>
        <v>0</v>
      </c>
      <c r="O35" s="253"/>
      <c r="P35" s="253"/>
      <c r="Q35" s="253"/>
      <c r="R35" s="253"/>
      <c r="S35" s="253"/>
      <c r="T35" s="253"/>
      <c r="U35" s="457">
        <f t="shared" si="8"/>
        <v>0</v>
      </c>
      <c r="V35" s="458" t="str">
        <f t="shared" si="10"/>
        <v>-</v>
      </c>
      <c r="W35" s="458"/>
      <c r="X35" s="458" t="str">
        <f t="shared" si="11"/>
        <v>-</v>
      </c>
      <c r="Y35" s="458"/>
      <c r="Z35" s="458">
        <f t="shared" si="12"/>
        <v>0</v>
      </c>
      <c r="AA35" s="458">
        <f>T35/M35</f>
        <v>0</v>
      </c>
    </row>
    <row r="36" spans="1:27" ht="48">
      <c r="A36" s="451"/>
      <c r="B36" s="461">
        <v>7502430</v>
      </c>
      <c r="C36" s="462" t="s">
        <v>801</v>
      </c>
      <c r="D36" s="253">
        <f t="shared" si="5"/>
        <v>222303.68684800001</v>
      </c>
      <c r="E36" s="454">
        <v>190477</v>
      </c>
      <c r="F36" s="454">
        <v>0</v>
      </c>
      <c r="G36" s="454">
        <v>31826.686848000001</v>
      </c>
      <c r="H36" s="253"/>
      <c r="I36" s="253">
        <f>E36+G36</f>
        <v>222303.68684800001</v>
      </c>
      <c r="J36" s="253"/>
      <c r="K36" s="253"/>
      <c r="L36" s="253"/>
      <c r="M36" s="253"/>
      <c r="N36" s="253">
        <f t="shared" si="6"/>
        <v>152755.57500000001</v>
      </c>
      <c r="O36" s="253"/>
      <c r="P36" s="454">
        <v>152755.57500000001</v>
      </c>
      <c r="Q36" s="253"/>
      <c r="R36" s="253"/>
      <c r="S36" s="253"/>
      <c r="T36" s="253"/>
      <c r="U36" s="457">
        <f t="shared" si="8"/>
        <v>0.68714818528604305</v>
      </c>
      <c r="V36" s="458" t="str">
        <f t="shared" si="10"/>
        <v>-</v>
      </c>
      <c r="W36" s="458">
        <f t="shared" ref="W36:W42" si="14">P36/I36</f>
        <v>0.68714818528604305</v>
      </c>
      <c r="X36" s="458" t="str">
        <f t="shared" si="11"/>
        <v>-</v>
      </c>
      <c r="Y36" s="458">
        <f t="shared" si="13"/>
        <v>0</v>
      </c>
      <c r="Z36" s="458" t="str">
        <f t="shared" si="12"/>
        <v>-</v>
      </c>
      <c r="AA36" s="458"/>
    </row>
    <row r="37" spans="1:27" ht="24">
      <c r="A37" s="451"/>
      <c r="B37" s="461">
        <v>7522428</v>
      </c>
      <c r="C37" s="462" t="s">
        <v>602</v>
      </c>
      <c r="D37" s="253">
        <f>SUM(E37:G37)</f>
        <v>65825.814723999996</v>
      </c>
      <c r="E37" s="454">
        <v>0</v>
      </c>
      <c r="F37" s="454">
        <v>45583</v>
      </c>
      <c r="G37" s="454">
        <v>20242.814724</v>
      </c>
      <c r="H37" s="253"/>
      <c r="I37" s="454">
        <f>(20242814724+F37)/1000000</f>
        <v>20242.860306999999</v>
      </c>
      <c r="J37" s="253"/>
      <c r="K37" s="253"/>
      <c r="L37" s="253"/>
      <c r="M37" s="253"/>
      <c r="N37" s="253">
        <f t="shared" si="6"/>
        <v>37901.044027000004</v>
      </c>
      <c r="O37" s="253"/>
      <c r="P37" s="454">
        <v>37901.044027000004</v>
      </c>
      <c r="Q37" s="454">
        <v>0</v>
      </c>
      <c r="R37" s="454">
        <v>0</v>
      </c>
      <c r="S37" s="454">
        <v>0</v>
      </c>
      <c r="T37" s="253"/>
      <c r="U37" s="457">
        <f t="shared" si="8"/>
        <v>0.57577781886809432</v>
      </c>
      <c r="V37" s="458" t="str">
        <f t="shared" si="10"/>
        <v>-</v>
      </c>
      <c r="W37" s="458">
        <f t="shared" si="14"/>
        <v>1.8723166317505926</v>
      </c>
      <c r="X37" s="458" t="str">
        <f t="shared" si="11"/>
        <v>-</v>
      </c>
      <c r="Y37" s="458">
        <f t="shared" si="13"/>
        <v>0</v>
      </c>
      <c r="Z37" s="458" t="str">
        <f t="shared" si="12"/>
        <v>-</v>
      </c>
      <c r="AA37" s="458"/>
    </row>
    <row r="38" spans="1:27" ht="36">
      <c r="A38" s="451"/>
      <c r="B38" s="461">
        <v>7853345</v>
      </c>
      <c r="C38" s="462" t="s">
        <v>603</v>
      </c>
      <c r="D38" s="253">
        <f t="shared" si="5"/>
        <v>153187.94665200001</v>
      </c>
      <c r="E38" s="454">
        <v>64945</v>
      </c>
      <c r="F38" s="454">
        <v>0</v>
      </c>
      <c r="G38" s="454">
        <v>88242.946651999999</v>
      </c>
      <c r="H38" s="454">
        <v>0</v>
      </c>
      <c r="I38" s="454">
        <f>(E38+G38)/1000000</f>
        <v>0.153187946652</v>
      </c>
      <c r="J38" s="454">
        <v>0</v>
      </c>
      <c r="K38" s="454">
        <v>0</v>
      </c>
      <c r="L38" s="454">
        <v>0</v>
      </c>
      <c r="M38" s="253"/>
      <c r="N38" s="253">
        <f t="shared" si="6"/>
        <v>78267.779699999999</v>
      </c>
      <c r="O38" s="253"/>
      <c r="P38" s="454">
        <v>78267.779699999999</v>
      </c>
      <c r="Q38" s="454">
        <v>0</v>
      </c>
      <c r="R38" s="454">
        <v>0</v>
      </c>
      <c r="S38" s="454">
        <v>0</v>
      </c>
      <c r="T38" s="253"/>
      <c r="U38" s="457">
        <f t="shared" si="8"/>
        <v>0.51092648873871527</v>
      </c>
      <c r="V38" s="458" t="str">
        <f t="shared" si="10"/>
        <v>-</v>
      </c>
      <c r="W38" s="458">
        <f t="shared" si="14"/>
        <v>510926.4887387153</v>
      </c>
      <c r="X38" s="458" t="str">
        <f t="shared" si="11"/>
        <v>-</v>
      </c>
      <c r="Y38" s="458">
        <f t="shared" si="13"/>
        <v>0</v>
      </c>
      <c r="Z38" s="458" t="str">
        <f t="shared" si="12"/>
        <v>-</v>
      </c>
      <c r="AA38" s="458"/>
    </row>
    <row r="39" spans="1:27" ht="36">
      <c r="A39" s="451"/>
      <c r="B39" s="461">
        <v>7514792</v>
      </c>
      <c r="C39" s="462" t="s">
        <v>604</v>
      </c>
      <c r="D39" s="253">
        <f t="shared" si="5"/>
        <v>1317.1012000000001</v>
      </c>
      <c r="E39" s="454">
        <v>0</v>
      </c>
      <c r="F39" s="454">
        <v>0</v>
      </c>
      <c r="G39" s="454">
        <f>(284286200+1032815000)/1000000</f>
        <v>1317.1012000000001</v>
      </c>
      <c r="H39" s="454">
        <v>0</v>
      </c>
      <c r="I39" s="454">
        <v>1032.8150000000001</v>
      </c>
      <c r="J39" s="454">
        <v>0</v>
      </c>
      <c r="K39" s="454">
        <v>0</v>
      </c>
      <c r="L39" s="454">
        <v>284.28620000000001</v>
      </c>
      <c r="M39" s="253"/>
      <c r="N39" s="253">
        <f t="shared" si="6"/>
        <v>1135.8406</v>
      </c>
      <c r="O39" s="253"/>
      <c r="P39" s="454">
        <v>1032.8150000000001</v>
      </c>
      <c r="Q39" s="454">
        <v>0</v>
      </c>
      <c r="R39" s="454">
        <v>0</v>
      </c>
      <c r="S39" s="454">
        <v>103.0256</v>
      </c>
      <c r="T39" s="253"/>
      <c r="U39" s="457">
        <f t="shared" si="8"/>
        <v>0.86237913988689707</v>
      </c>
      <c r="V39" s="458" t="str">
        <f t="shared" si="10"/>
        <v>-</v>
      </c>
      <c r="W39" s="458">
        <f t="shared" si="14"/>
        <v>1</v>
      </c>
      <c r="X39" s="458" t="str">
        <f t="shared" si="11"/>
        <v>-</v>
      </c>
      <c r="Y39" s="458">
        <f t="shared" si="13"/>
        <v>9.9752230554358709E-2</v>
      </c>
      <c r="Z39" s="474">
        <f>IF(ISERROR(S39/L39),"-",S39/L39)</f>
        <v>0.36240098886263206</v>
      </c>
      <c r="AA39" s="458"/>
    </row>
    <row r="40" spans="1:27" ht="48">
      <c r="A40" s="451"/>
      <c r="B40" s="468" t="s">
        <v>605</v>
      </c>
      <c r="C40" s="453" t="s">
        <v>606</v>
      </c>
      <c r="D40" s="253">
        <f t="shared" si="5"/>
        <v>5100</v>
      </c>
      <c r="E40" s="454">
        <v>5100</v>
      </c>
      <c r="F40" s="454">
        <v>0</v>
      </c>
      <c r="G40" s="454">
        <v>0</v>
      </c>
      <c r="H40" s="454">
        <v>0</v>
      </c>
      <c r="I40" s="454">
        <v>5100</v>
      </c>
      <c r="J40" s="454">
        <v>0</v>
      </c>
      <c r="K40" s="454">
        <v>0</v>
      </c>
      <c r="L40" s="454">
        <v>0</v>
      </c>
      <c r="M40" s="253"/>
      <c r="N40" s="253">
        <f t="shared" si="6"/>
        <v>3264.9883970000001</v>
      </c>
      <c r="O40" s="253"/>
      <c r="P40" s="454">
        <v>3264.9883970000001</v>
      </c>
      <c r="Q40" s="454">
        <v>0</v>
      </c>
      <c r="R40" s="454">
        <v>0</v>
      </c>
      <c r="S40" s="454">
        <v>0</v>
      </c>
      <c r="T40" s="253"/>
      <c r="U40" s="457">
        <f t="shared" si="8"/>
        <v>0.64019380333333331</v>
      </c>
      <c r="V40" s="458" t="str">
        <f t="shared" si="10"/>
        <v>-</v>
      </c>
      <c r="W40" s="458">
        <f t="shared" si="14"/>
        <v>0.64019380333333331</v>
      </c>
      <c r="X40" s="458" t="str">
        <f t="shared" si="11"/>
        <v>-</v>
      </c>
      <c r="Y40" s="458">
        <f t="shared" si="13"/>
        <v>0</v>
      </c>
      <c r="Z40" s="458" t="str">
        <f t="shared" si="12"/>
        <v>-</v>
      </c>
      <c r="AA40" s="458"/>
    </row>
    <row r="41" spans="1:27" ht="60">
      <c r="A41" s="451"/>
      <c r="B41" s="461">
        <v>7620259</v>
      </c>
      <c r="C41" s="462" t="s">
        <v>607</v>
      </c>
      <c r="D41" s="253">
        <f t="shared" si="5"/>
        <v>2887.5977200000002</v>
      </c>
      <c r="E41" s="254"/>
      <c r="F41" s="455"/>
      <c r="G41" s="454">
        <f>(2321792720+565805000)/1000000</f>
        <v>2887.5977200000002</v>
      </c>
      <c r="H41" s="454">
        <v>0</v>
      </c>
      <c r="I41" s="454">
        <v>565.80499999999995</v>
      </c>
      <c r="J41" s="454">
        <v>2321.7927199999999</v>
      </c>
      <c r="K41" s="454">
        <v>0</v>
      </c>
      <c r="L41" s="454">
        <v>0</v>
      </c>
      <c r="M41" s="454">
        <v>0</v>
      </c>
      <c r="N41" s="253">
        <f t="shared" si="6"/>
        <v>0</v>
      </c>
      <c r="O41" s="253"/>
      <c r="P41" s="253"/>
      <c r="Q41" s="253"/>
      <c r="R41" s="253"/>
      <c r="S41" s="253"/>
      <c r="T41" s="253"/>
      <c r="U41" s="457">
        <f t="shared" si="8"/>
        <v>0</v>
      </c>
      <c r="V41" s="458" t="str">
        <f t="shared" si="10"/>
        <v>-</v>
      </c>
      <c r="W41" s="458">
        <f t="shared" si="14"/>
        <v>0</v>
      </c>
      <c r="X41" s="458">
        <f t="shared" si="11"/>
        <v>0</v>
      </c>
      <c r="Y41" s="458">
        <f t="shared" si="13"/>
        <v>0</v>
      </c>
      <c r="Z41" s="458" t="str">
        <f t="shared" si="12"/>
        <v>-</v>
      </c>
      <c r="AA41" s="458"/>
    </row>
    <row r="42" spans="1:27" ht="24">
      <c r="A42" s="451"/>
      <c r="B42" s="461">
        <v>7502431</v>
      </c>
      <c r="C42" s="462" t="s">
        <v>608</v>
      </c>
      <c r="D42" s="253">
        <f t="shared" si="5"/>
        <v>222.98599999999999</v>
      </c>
      <c r="E42" s="254"/>
      <c r="F42" s="455"/>
      <c r="G42" s="454">
        <v>222.98599999999999</v>
      </c>
      <c r="H42" s="454">
        <v>0</v>
      </c>
      <c r="I42" s="454">
        <v>222.98599999999999</v>
      </c>
      <c r="J42" s="454">
        <v>0</v>
      </c>
      <c r="K42" s="454">
        <v>0</v>
      </c>
      <c r="L42" s="454">
        <v>0</v>
      </c>
      <c r="M42" s="454">
        <v>0</v>
      </c>
      <c r="N42" s="253">
        <f t="shared" si="6"/>
        <v>0</v>
      </c>
      <c r="O42" s="253"/>
      <c r="P42" s="253"/>
      <c r="Q42" s="253"/>
      <c r="R42" s="253"/>
      <c r="S42" s="455"/>
      <c r="T42" s="253"/>
      <c r="U42" s="457">
        <f t="shared" si="8"/>
        <v>0</v>
      </c>
      <c r="V42" s="458" t="str">
        <f t="shared" si="10"/>
        <v>-</v>
      </c>
      <c r="W42" s="458">
        <f t="shared" si="14"/>
        <v>0</v>
      </c>
      <c r="X42" s="458" t="str">
        <f t="shared" si="11"/>
        <v>-</v>
      </c>
      <c r="Y42" s="458">
        <f t="shared" si="13"/>
        <v>0</v>
      </c>
      <c r="Z42" s="458" t="str">
        <f t="shared" si="12"/>
        <v>-</v>
      </c>
      <c r="AA42" s="458"/>
    </row>
    <row r="43" spans="1:27" ht="36">
      <c r="A43" s="451"/>
      <c r="B43" s="459">
        <v>7152635</v>
      </c>
      <c r="C43" s="476" t="s">
        <v>802</v>
      </c>
      <c r="D43" s="253">
        <f t="shared" si="5"/>
        <v>650.94140000000004</v>
      </c>
      <c r="E43" s="254"/>
      <c r="F43" s="455"/>
      <c r="G43" s="454">
        <v>650.94140000000004</v>
      </c>
      <c r="H43" s="454">
        <v>0</v>
      </c>
      <c r="I43" s="454">
        <v>0</v>
      </c>
      <c r="J43" s="454">
        <v>0</v>
      </c>
      <c r="K43" s="454">
        <v>0</v>
      </c>
      <c r="L43" s="454">
        <v>0</v>
      </c>
      <c r="M43" s="454">
        <v>650.94140000000004</v>
      </c>
      <c r="N43" s="253">
        <f t="shared" si="6"/>
        <v>0</v>
      </c>
      <c r="O43" s="253"/>
      <c r="P43" s="253"/>
      <c r="Q43" s="253"/>
      <c r="R43" s="253"/>
      <c r="S43" s="253"/>
      <c r="T43" s="253"/>
      <c r="U43" s="457">
        <f t="shared" si="8"/>
        <v>0</v>
      </c>
      <c r="V43" s="458" t="str">
        <f t="shared" si="10"/>
        <v>-</v>
      </c>
      <c r="W43" s="458"/>
      <c r="X43" s="458" t="str">
        <f t="shared" si="11"/>
        <v>-</v>
      </c>
      <c r="Y43" s="458"/>
      <c r="Z43" s="458">
        <f t="shared" si="12"/>
        <v>0</v>
      </c>
      <c r="AA43" s="458">
        <f>T43/M43</f>
        <v>0</v>
      </c>
    </row>
    <row r="44" spans="1:27" ht="24">
      <c r="A44" s="451"/>
      <c r="B44" s="461">
        <v>7346878</v>
      </c>
      <c r="C44" s="462" t="s">
        <v>611</v>
      </c>
      <c r="D44" s="253">
        <f t="shared" si="5"/>
        <v>11.759</v>
      </c>
      <c r="E44" s="454">
        <v>0</v>
      </c>
      <c r="F44" s="454">
        <v>0</v>
      </c>
      <c r="G44" s="454">
        <v>11.759</v>
      </c>
      <c r="H44" s="454">
        <v>0</v>
      </c>
      <c r="I44" s="454">
        <v>11.759</v>
      </c>
      <c r="J44" s="454">
        <v>0</v>
      </c>
      <c r="K44" s="253"/>
      <c r="L44" s="253"/>
      <c r="M44" s="253"/>
      <c r="N44" s="253">
        <f t="shared" si="6"/>
        <v>0</v>
      </c>
      <c r="O44" s="253"/>
      <c r="P44" s="253"/>
      <c r="Q44" s="253"/>
      <c r="R44" s="253"/>
      <c r="S44" s="253"/>
      <c r="T44" s="253"/>
      <c r="U44" s="457">
        <f t="shared" si="8"/>
        <v>0</v>
      </c>
      <c r="V44" s="458" t="str">
        <f t="shared" si="10"/>
        <v>-</v>
      </c>
      <c r="W44" s="458">
        <f>P44/I44</f>
        <v>0</v>
      </c>
      <c r="X44" s="458" t="str">
        <f t="shared" si="11"/>
        <v>-</v>
      </c>
      <c r="Y44" s="458">
        <f t="shared" si="13"/>
        <v>0</v>
      </c>
      <c r="Z44" s="458" t="str">
        <f t="shared" si="12"/>
        <v>-</v>
      </c>
      <c r="AA44" s="458"/>
    </row>
    <row r="45" spans="1:27" ht="36">
      <c r="A45" s="451"/>
      <c r="B45" s="463">
        <v>8066896</v>
      </c>
      <c r="C45" s="464" t="s">
        <v>612</v>
      </c>
      <c r="D45" s="253">
        <f>SUM(E45:G45)</f>
        <v>1207923</v>
      </c>
      <c r="E45" s="454">
        <f>(207923000000+1000000000000)/1000000</f>
        <v>1207923</v>
      </c>
      <c r="F45" s="454">
        <v>0</v>
      </c>
      <c r="G45" s="454">
        <v>0</v>
      </c>
      <c r="H45" s="454">
        <v>0</v>
      </c>
      <c r="I45" s="454">
        <v>1000000</v>
      </c>
      <c r="J45" s="454">
        <v>207923</v>
      </c>
      <c r="K45" s="253"/>
      <c r="L45" s="253"/>
      <c r="M45" s="253"/>
      <c r="N45" s="253">
        <f t="shared" si="6"/>
        <v>243652.162973</v>
      </c>
      <c r="O45" s="253"/>
      <c r="P45" s="454">
        <v>243652.162973</v>
      </c>
      <c r="Q45" s="253"/>
      <c r="R45" s="253"/>
      <c r="S45" s="253"/>
      <c r="T45" s="253"/>
      <c r="U45" s="457">
        <f t="shared" si="8"/>
        <v>0.2017116678571399</v>
      </c>
      <c r="V45" s="458" t="str">
        <f t="shared" si="10"/>
        <v>-</v>
      </c>
      <c r="W45" s="458">
        <f>P45/I45</f>
        <v>0.24365216297299999</v>
      </c>
      <c r="X45" s="458">
        <f t="shared" si="11"/>
        <v>0</v>
      </c>
      <c r="Y45" s="458">
        <f t="shared" si="13"/>
        <v>0</v>
      </c>
      <c r="Z45" s="458" t="str">
        <f t="shared" si="12"/>
        <v>-</v>
      </c>
      <c r="AA45" s="458"/>
    </row>
    <row r="46" spans="1:27" ht="60">
      <c r="A46" s="451"/>
      <c r="B46" s="463" t="s">
        <v>591</v>
      </c>
      <c r="C46" s="464" t="s">
        <v>592</v>
      </c>
      <c r="D46" s="253">
        <f>SUM(E46:G46)</f>
        <v>75154.263999999996</v>
      </c>
      <c r="E46" s="454">
        <v>34925</v>
      </c>
      <c r="F46" s="454">
        <v>0</v>
      </c>
      <c r="G46" s="454">
        <v>40229.264000000003</v>
      </c>
      <c r="H46" s="454">
        <v>0</v>
      </c>
      <c r="I46" s="454">
        <f>(E46+G46)/1000000</f>
        <v>7.5154263999999998E-2</v>
      </c>
      <c r="J46" s="454">
        <v>0</v>
      </c>
      <c r="K46" s="253"/>
      <c r="L46" s="253"/>
      <c r="M46" s="253"/>
      <c r="N46" s="253">
        <f t="shared" si="6"/>
        <v>30313.856833000002</v>
      </c>
      <c r="O46" s="253"/>
      <c r="P46" s="454">
        <v>30313.856833000002</v>
      </c>
      <c r="Q46" s="253"/>
      <c r="R46" s="253"/>
      <c r="S46" s="253"/>
      <c r="T46" s="253"/>
      <c r="U46" s="457">
        <f t="shared" si="8"/>
        <v>0.4033551154595833</v>
      </c>
      <c r="V46" s="458" t="str">
        <f t="shared" si="10"/>
        <v>-</v>
      </c>
      <c r="W46" s="458">
        <f>P46/I46</f>
        <v>403355.11545958329</v>
      </c>
      <c r="X46" s="458" t="str">
        <f t="shared" si="11"/>
        <v>-</v>
      </c>
      <c r="Y46" s="458">
        <f t="shared" si="13"/>
        <v>0</v>
      </c>
      <c r="Z46" s="458" t="str">
        <f t="shared" si="12"/>
        <v>-</v>
      </c>
      <c r="AA46" s="458"/>
    </row>
    <row r="47" spans="1:27" ht="48">
      <c r="A47" s="451"/>
      <c r="B47" s="463" t="s">
        <v>609</v>
      </c>
      <c r="C47" s="464" t="s">
        <v>610</v>
      </c>
      <c r="D47" s="253">
        <f>SUM(E47:G47)</f>
        <v>55699.21</v>
      </c>
      <c r="E47" s="454">
        <v>40000</v>
      </c>
      <c r="F47" s="454">
        <v>0</v>
      </c>
      <c r="G47" s="454">
        <v>15699.21</v>
      </c>
      <c r="H47" s="454">
        <v>0</v>
      </c>
      <c r="I47" s="454">
        <f>(E47+G47)/1000000</f>
        <v>5.5699209999999999E-2</v>
      </c>
      <c r="J47" s="454">
        <v>0</v>
      </c>
      <c r="K47" s="253"/>
      <c r="L47" s="253"/>
      <c r="M47" s="253"/>
      <c r="N47" s="253">
        <f t="shared" si="6"/>
        <v>54090.486836999997</v>
      </c>
      <c r="O47" s="253"/>
      <c r="P47" s="454">
        <v>54090.486836999997</v>
      </c>
      <c r="Q47" s="253"/>
      <c r="R47" s="253"/>
      <c r="S47" s="253"/>
      <c r="T47" s="253"/>
      <c r="U47" s="457">
        <f t="shared" si="8"/>
        <v>0.97111766642650765</v>
      </c>
      <c r="V47" s="458" t="str">
        <f t="shared" si="10"/>
        <v>-</v>
      </c>
      <c r="W47" s="458">
        <f>P47/I47</f>
        <v>971117.66642650764</v>
      </c>
      <c r="X47" s="458" t="str">
        <f t="shared" si="11"/>
        <v>-</v>
      </c>
      <c r="Y47" s="458">
        <f t="shared" si="13"/>
        <v>0</v>
      </c>
      <c r="Z47" s="458" t="str">
        <f t="shared" si="12"/>
        <v>-</v>
      </c>
      <c r="AA47" s="458"/>
    </row>
    <row r="48" spans="1:27" ht="60">
      <c r="A48" s="451"/>
      <c r="B48" s="463" t="s">
        <v>613</v>
      </c>
      <c r="C48" s="470" t="s">
        <v>614</v>
      </c>
      <c r="D48" s="253">
        <f t="shared" si="5"/>
        <v>107.492</v>
      </c>
      <c r="E48" s="454">
        <v>0</v>
      </c>
      <c r="F48" s="454">
        <v>0</v>
      </c>
      <c r="G48" s="454">
        <v>107.492</v>
      </c>
      <c r="H48" s="454">
        <v>0</v>
      </c>
      <c r="I48" s="454">
        <v>0</v>
      </c>
      <c r="J48" s="454">
        <v>107.492</v>
      </c>
      <c r="K48" s="253"/>
      <c r="L48" s="253"/>
      <c r="M48" s="253"/>
      <c r="N48" s="253">
        <f t="shared" si="6"/>
        <v>0</v>
      </c>
      <c r="O48" s="253"/>
      <c r="P48" s="253"/>
      <c r="Q48" s="253"/>
      <c r="R48" s="253"/>
      <c r="S48" s="253"/>
      <c r="T48" s="253"/>
      <c r="U48" s="457">
        <f t="shared" si="8"/>
        <v>0</v>
      </c>
      <c r="V48" s="458" t="str">
        <f t="shared" si="10"/>
        <v>-</v>
      </c>
      <c r="W48" s="458"/>
      <c r="X48" s="458">
        <f t="shared" si="11"/>
        <v>0</v>
      </c>
      <c r="Y48" s="458"/>
      <c r="Z48" s="458" t="str">
        <f t="shared" si="12"/>
        <v>-</v>
      </c>
      <c r="AA48" s="458"/>
    </row>
    <row r="49" spans="1:27" ht="24">
      <c r="A49" s="451"/>
      <c r="B49" s="463" t="s">
        <v>537</v>
      </c>
      <c r="C49" s="460" t="s">
        <v>538</v>
      </c>
      <c r="D49" s="253">
        <f>SUM(E49:G49)</f>
        <v>1000</v>
      </c>
      <c r="E49" s="454">
        <v>1000</v>
      </c>
      <c r="F49" s="454">
        <v>0</v>
      </c>
      <c r="G49" s="454">
        <v>0</v>
      </c>
      <c r="H49" s="454">
        <v>0</v>
      </c>
      <c r="I49" s="454">
        <v>0</v>
      </c>
      <c r="J49" s="454">
        <v>1000</v>
      </c>
      <c r="K49" s="253"/>
      <c r="L49" s="253"/>
      <c r="M49" s="253"/>
      <c r="N49" s="253">
        <f t="shared" ref="N49:N61" si="15">+SUM(O49:T49)</f>
        <v>595.83399999999995</v>
      </c>
      <c r="O49" s="253"/>
      <c r="P49" s="254"/>
      <c r="Q49" s="454">
        <v>595.83399999999995</v>
      </c>
      <c r="R49" s="454">
        <v>0</v>
      </c>
      <c r="S49" s="454">
        <v>0</v>
      </c>
      <c r="T49" s="454">
        <v>0</v>
      </c>
      <c r="U49" s="457">
        <f t="shared" si="8"/>
        <v>0.59583399999999997</v>
      </c>
      <c r="V49" s="458" t="str">
        <f t="shared" si="10"/>
        <v>-</v>
      </c>
      <c r="W49" s="458"/>
      <c r="X49" s="458">
        <f t="shared" si="11"/>
        <v>0.59583399999999997</v>
      </c>
      <c r="Y49" s="458"/>
      <c r="Z49" s="458" t="str">
        <f t="shared" si="12"/>
        <v>-</v>
      </c>
      <c r="AA49" s="458"/>
    </row>
    <row r="50" spans="1:27" ht="60">
      <c r="A50" s="451"/>
      <c r="B50" s="463" t="s">
        <v>541</v>
      </c>
      <c r="C50" s="460" t="s">
        <v>803</v>
      </c>
      <c r="D50" s="253">
        <f t="shared" ref="D50:D56" si="16">SUM(E50:G50)</f>
        <v>20000</v>
      </c>
      <c r="E50" s="454">
        <v>20000</v>
      </c>
      <c r="F50" s="454">
        <v>0</v>
      </c>
      <c r="G50" s="454">
        <v>0</v>
      </c>
      <c r="H50" s="454">
        <v>0</v>
      </c>
      <c r="I50" s="454">
        <v>0</v>
      </c>
      <c r="J50" s="454">
        <v>20000</v>
      </c>
      <c r="K50" s="253"/>
      <c r="L50" s="253"/>
      <c r="M50" s="253"/>
      <c r="N50" s="253">
        <f t="shared" si="15"/>
        <v>1925.9349999999999</v>
      </c>
      <c r="O50" s="253"/>
      <c r="P50" s="253"/>
      <c r="Q50" s="454">
        <v>1925.9349999999999</v>
      </c>
      <c r="R50" s="454">
        <v>0</v>
      </c>
      <c r="S50" s="454">
        <v>0</v>
      </c>
      <c r="T50" s="454">
        <v>0</v>
      </c>
      <c r="U50" s="457">
        <f t="shared" si="8"/>
        <v>9.629675E-2</v>
      </c>
      <c r="V50" s="458" t="str">
        <f t="shared" si="10"/>
        <v>-</v>
      </c>
      <c r="W50" s="458"/>
      <c r="X50" s="458">
        <f t="shared" si="11"/>
        <v>9.629675E-2</v>
      </c>
      <c r="Y50" s="458"/>
      <c r="Z50" s="458" t="str">
        <f t="shared" si="12"/>
        <v>-</v>
      </c>
      <c r="AA50" s="458"/>
    </row>
    <row r="51" spans="1:27" ht="48">
      <c r="A51" s="451"/>
      <c r="B51" s="468" t="s">
        <v>555</v>
      </c>
      <c r="C51" s="467" t="s">
        <v>556</v>
      </c>
      <c r="D51" s="253">
        <f t="shared" si="16"/>
        <v>2968</v>
      </c>
      <c r="E51" s="454">
        <v>2968</v>
      </c>
      <c r="F51" s="454">
        <v>0</v>
      </c>
      <c r="G51" s="454">
        <v>0</v>
      </c>
      <c r="H51" s="454">
        <v>0</v>
      </c>
      <c r="I51" s="454">
        <v>0</v>
      </c>
      <c r="J51" s="454">
        <f>(SUM(E51:G51))/1000000</f>
        <v>2.9680000000000002E-3</v>
      </c>
      <c r="K51" s="253"/>
      <c r="L51" s="253"/>
      <c r="M51" s="253"/>
      <c r="N51" s="253">
        <f t="shared" si="15"/>
        <v>2922.7130000000002</v>
      </c>
      <c r="O51" s="253"/>
      <c r="P51" s="253"/>
      <c r="Q51" s="454">
        <v>2922.7130000000002</v>
      </c>
      <c r="R51" s="454">
        <v>0</v>
      </c>
      <c r="S51" s="454">
        <v>0</v>
      </c>
      <c r="T51" s="454">
        <v>0</v>
      </c>
      <c r="U51" s="457">
        <f t="shared" si="8"/>
        <v>0.98474157681940711</v>
      </c>
      <c r="V51" s="458" t="str">
        <f t="shared" si="10"/>
        <v>-</v>
      </c>
      <c r="W51" s="458"/>
      <c r="X51" s="458">
        <f t="shared" si="11"/>
        <v>984741.57681940706</v>
      </c>
      <c r="Y51" s="458"/>
      <c r="Z51" s="458" t="str">
        <f t="shared" si="12"/>
        <v>-</v>
      </c>
      <c r="AA51" s="458"/>
    </row>
    <row r="52" spans="1:27" ht="60">
      <c r="A52" s="451"/>
      <c r="B52" s="468" t="s">
        <v>557</v>
      </c>
      <c r="C52" s="460" t="s">
        <v>558</v>
      </c>
      <c r="D52" s="253">
        <f t="shared" si="16"/>
        <v>153</v>
      </c>
      <c r="E52" s="454">
        <v>153</v>
      </c>
      <c r="F52" s="454">
        <v>0</v>
      </c>
      <c r="G52" s="454">
        <v>0</v>
      </c>
      <c r="H52" s="454">
        <v>0</v>
      </c>
      <c r="I52" s="454">
        <v>0</v>
      </c>
      <c r="J52" s="454">
        <f>(SUM(E52:G52))/1000000</f>
        <v>1.5300000000000001E-4</v>
      </c>
      <c r="K52" s="253"/>
      <c r="L52" s="253"/>
      <c r="M52" s="253"/>
      <c r="N52" s="253">
        <f t="shared" si="15"/>
        <v>152.767</v>
      </c>
      <c r="O52" s="253"/>
      <c r="P52" s="253"/>
      <c r="Q52" s="454">
        <v>152.767</v>
      </c>
      <c r="R52" s="454">
        <v>0</v>
      </c>
      <c r="S52" s="454">
        <v>0</v>
      </c>
      <c r="T52" s="454">
        <v>0</v>
      </c>
      <c r="U52" s="457">
        <f t="shared" si="8"/>
        <v>0.99847712418300649</v>
      </c>
      <c r="V52" s="458" t="str">
        <f t="shared" si="10"/>
        <v>-</v>
      </c>
      <c r="W52" s="458"/>
      <c r="X52" s="458">
        <f t="shared" si="11"/>
        <v>998477.12418300647</v>
      </c>
      <c r="Y52" s="458"/>
      <c r="Z52" s="458" t="str">
        <f t="shared" si="12"/>
        <v>-</v>
      </c>
      <c r="AA52" s="458"/>
    </row>
    <row r="53" spans="1:27" ht="48">
      <c r="A53" s="451"/>
      <c r="B53" s="477">
        <v>7846078</v>
      </c>
      <c r="C53" s="453" t="s">
        <v>642</v>
      </c>
      <c r="D53" s="253">
        <f t="shared" si="16"/>
        <v>83278.78</v>
      </c>
      <c r="E53" s="454">
        <v>65153</v>
      </c>
      <c r="F53" s="454">
        <v>5100.9880000000003</v>
      </c>
      <c r="G53" s="454">
        <v>13024.791999999999</v>
      </c>
      <c r="H53" s="454">
        <v>0</v>
      </c>
      <c r="I53" s="454">
        <v>0</v>
      </c>
      <c r="J53" s="454">
        <f>(SUM(E53:G53))/1000000</f>
        <v>8.3278779999999997E-2</v>
      </c>
      <c r="K53" s="454">
        <v>0</v>
      </c>
      <c r="L53" s="454">
        <v>0</v>
      </c>
      <c r="M53" s="454">
        <v>0</v>
      </c>
      <c r="N53" s="253">
        <f t="shared" si="15"/>
        <v>70894.881999999998</v>
      </c>
      <c r="O53" s="253"/>
      <c r="P53" s="253"/>
      <c r="Q53" s="454">
        <f>(4749863000+66145019000)/1000000</f>
        <v>70894.881999999998</v>
      </c>
      <c r="R53" s="454">
        <v>0</v>
      </c>
      <c r="S53" s="454">
        <v>0</v>
      </c>
      <c r="T53" s="454">
        <v>0</v>
      </c>
      <c r="U53" s="457">
        <f t="shared" si="8"/>
        <v>0.85129587633248227</v>
      </c>
      <c r="V53" s="458" t="str">
        <f t="shared" si="10"/>
        <v>-</v>
      </c>
      <c r="W53" s="458"/>
      <c r="X53" s="458">
        <f t="shared" si="11"/>
        <v>851295.87633248232</v>
      </c>
      <c r="Y53" s="458"/>
      <c r="Z53" s="458" t="str">
        <f t="shared" si="12"/>
        <v>-</v>
      </c>
      <c r="AA53" s="458"/>
    </row>
    <row r="54" spans="1:27" ht="24">
      <c r="A54" s="451"/>
      <c r="B54" s="478">
        <v>7587130</v>
      </c>
      <c r="C54" s="479" t="s">
        <v>560</v>
      </c>
      <c r="D54" s="253">
        <f t="shared" si="16"/>
        <v>10474.417100000001</v>
      </c>
      <c r="E54" s="454">
        <v>0</v>
      </c>
      <c r="F54" s="454">
        <f>(3022871100)/1000000</f>
        <v>3022.8710999999998</v>
      </c>
      <c r="G54" s="454">
        <f>(3034275100+4417270900)/1000000</f>
        <v>7451.5460000000003</v>
      </c>
      <c r="H54" s="454">
        <v>0</v>
      </c>
      <c r="I54" s="454">
        <v>0</v>
      </c>
      <c r="J54" s="454">
        <v>0</v>
      </c>
      <c r="K54" s="454">
        <v>0</v>
      </c>
      <c r="L54" s="454">
        <v>3034.2750999999998</v>
      </c>
      <c r="M54" s="454">
        <f>(3022871100+4417270900)/1000000</f>
        <v>7440.1419999999998</v>
      </c>
      <c r="N54" s="253">
        <f t="shared" si="15"/>
        <v>8280.5403000000006</v>
      </c>
      <c r="O54" s="253"/>
      <c r="P54" s="253"/>
      <c r="Q54" s="454">
        <v>0</v>
      </c>
      <c r="R54" s="454">
        <v>0</v>
      </c>
      <c r="S54" s="454">
        <v>3034.2750999999998</v>
      </c>
      <c r="T54" s="454">
        <f>(1150307000+4095958200)/1000000</f>
        <v>5246.2651999999998</v>
      </c>
      <c r="U54" s="457">
        <f t="shared" si="8"/>
        <v>0.7905490320793126</v>
      </c>
      <c r="V54" s="458" t="str">
        <f t="shared" si="10"/>
        <v>-</v>
      </c>
      <c r="W54" s="458"/>
      <c r="X54" s="458" t="str">
        <f t="shared" si="11"/>
        <v>-</v>
      </c>
      <c r="Y54" s="458"/>
      <c r="Z54" s="474">
        <f>IF(ISERROR(S54/L54),"-",S54/L54)</f>
        <v>1</v>
      </c>
      <c r="AA54" s="458">
        <f>T54/M54</f>
        <v>0.70512971392212676</v>
      </c>
    </row>
    <row r="55" spans="1:27" ht="84">
      <c r="A55" s="451"/>
      <c r="B55" s="459">
        <v>7425636</v>
      </c>
      <c r="C55" s="466" t="s">
        <v>549</v>
      </c>
      <c r="D55" s="253">
        <f t="shared" si="16"/>
        <v>599.96199999999999</v>
      </c>
      <c r="E55" s="454">
        <v>0</v>
      </c>
      <c r="F55" s="454">
        <v>599.96199999999999</v>
      </c>
      <c r="G55" s="454">
        <v>0</v>
      </c>
      <c r="H55" s="454">
        <v>0</v>
      </c>
      <c r="I55" s="454">
        <v>0</v>
      </c>
      <c r="J55" s="454">
        <v>0</v>
      </c>
      <c r="K55" s="454">
        <v>0</v>
      </c>
      <c r="L55" s="454">
        <v>0</v>
      </c>
      <c r="M55" s="454">
        <v>599.96199999999999</v>
      </c>
      <c r="N55" s="253">
        <f t="shared" si="15"/>
        <v>214.71199999999999</v>
      </c>
      <c r="O55" s="253"/>
      <c r="P55" s="254"/>
      <c r="Q55" s="253"/>
      <c r="R55" s="253"/>
      <c r="S55" s="253"/>
      <c r="T55" s="454">
        <v>214.71199999999999</v>
      </c>
      <c r="U55" s="457">
        <f t="shared" si="8"/>
        <v>0.35787599881325816</v>
      </c>
      <c r="V55" s="458" t="str">
        <f t="shared" si="10"/>
        <v>-</v>
      </c>
      <c r="W55" s="458"/>
      <c r="X55" s="458" t="str">
        <f t="shared" si="11"/>
        <v>-</v>
      </c>
      <c r="Y55" s="458"/>
      <c r="Z55" s="474" t="str">
        <f t="shared" ref="Z55:Z118" si="17">IF(ISERROR(S55/L55),"-",S55/L55)</f>
        <v>-</v>
      </c>
      <c r="AA55" s="458">
        <f>T55/M55</f>
        <v>0.35787599881325816</v>
      </c>
    </row>
    <row r="56" spans="1:27" ht="60">
      <c r="A56" s="451"/>
      <c r="B56" s="468" t="s">
        <v>553</v>
      </c>
      <c r="C56" s="467" t="s">
        <v>554</v>
      </c>
      <c r="D56" s="253">
        <f t="shared" si="16"/>
        <v>56</v>
      </c>
      <c r="E56" s="454">
        <v>56</v>
      </c>
      <c r="F56" s="454">
        <v>0</v>
      </c>
      <c r="G56" s="454">
        <v>0</v>
      </c>
      <c r="H56" s="454">
        <v>0</v>
      </c>
      <c r="I56" s="454">
        <v>0</v>
      </c>
      <c r="J56" s="454">
        <v>0</v>
      </c>
      <c r="K56" s="454">
        <v>0</v>
      </c>
      <c r="L56" s="454">
        <v>0</v>
      </c>
      <c r="M56" s="454">
        <v>56</v>
      </c>
      <c r="N56" s="253">
        <f t="shared" si="15"/>
        <v>55.322000000000003</v>
      </c>
      <c r="O56" s="253"/>
      <c r="P56" s="253"/>
      <c r="Q56" s="257"/>
      <c r="R56" s="253"/>
      <c r="S56" s="253"/>
      <c r="T56" s="454">
        <v>55.322000000000003</v>
      </c>
      <c r="U56" s="457">
        <f t="shared" si="8"/>
        <v>0.98789285714285724</v>
      </c>
      <c r="V56" s="458" t="str">
        <f t="shared" si="10"/>
        <v>-</v>
      </c>
      <c r="W56" s="458"/>
      <c r="X56" s="458" t="str">
        <f t="shared" si="11"/>
        <v>-</v>
      </c>
      <c r="Y56" s="458"/>
      <c r="Z56" s="474" t="str">
        <f t="shared" si="17"/>
        <v>-</v>
      </c>
      <c r="AA56" s="458">
        <f>T56/M56</f>
        <v>0.98789285714285724</v>
      </c>
    </row>
    <row r="57" spans="1:27" ht="36">
      <c r="A57" s="451"/>
      <c r="B57" s="463" t="s">
        <v>551</v>
      </c>
      <c r="C57" s="460" t="s">
        <v>552</v>
      </c>
      <c r="D57" s="253">
        <f t="shared" ref="D57:D62" si="18">SUM(E57:G57)</f>
        <v>144495.791</v>
      </c>
      <c r="E57" s="454">
        <f>(23828000000+41024000000)/1000000</f>
        <v>64852</v>
      </c>
      <c r="F57" s="454">
        <v>0</v>
      </c>
      <c r="G57" s="454">
        <v>79643.790999999997</v>
      </c>
      <c r="H57" s="454">
        <v>0</v>
      </c>
      <c r="I57" s="454">
        <f>(G57+41024000000)/1000000</f>
        <v>41024.079643791003</v>
      </c>
      <c r="J57" s="454">
        <v>0</v>
      </c>
      <c r="K57" s="454">
        <v>0</v>
      </c>
      <c r="L57" s="454">
        <v>0</v>
      </c>
      <c r="M57" s="454">
        <v>23828</v>
      </c>
      <c r="N57" s="253">
        <f t="shared" si="15"/>
        <v>136879.079</v>
      </c>
      <c r="O57" s="253"/>
      <c r="P57" s="454">
        <v>113051.079</v>
      </c>
      <c r="Q57" s="454">
        <v>0</v>
      </c>
      <c r="R57" s="454">
        <v>0</v>
      </c>
      <c r="S57" s="454">
        <v>0</v>
      </c>
      <c r="T57" s="454">
        <v>23828</v>
      </c>
      <c r="U57" s="457">
        <f t="shared" si="8"/>
        <v>0.94728765490477163</v>
      </c>
      <c r="V57" s="458" t="str">
        <f t="shared" si="10"/>
        <v>-</v>
      </c>
      <c r="W57" s="458">
        <f>P57/I57</f>
        <v>2.7557249298854236</v>
      </c>
      <c r="X57" s="458" t="str">
        <f t="shared" si="11"/>
        <v>-</v>
      </c>
      <c r="Y57" s="458">
        <f t="shared" si="13"/>
        <v>0</v>
      </c>
      <c r="Z57" s="474" t="str">
        <f t="shared" si="17"/>
        <v>-</v>
      </c>
      <c r="AA57" s="458">
        <f>T57/M57</f>
        <v>1</v>
      </c>
    </row>
    <row r="58" spans="1:27" ht="48">
      <c r="A58" s="451"/>
      <c r="B58" s="480">
        <v>7553425</v>
      </c>
      <c r="C58" s="476" t="s">
        <v>559</v>
      </c>
      <c r="D58" s="253">
        <f t="shared" si="18"/>
        <v>2.7318500000000001</v>
      </c>
      <c r="E58" s="454">
        <v>0</v>
      </c>
      <c r="F58" s="454">
        <v>0</v>
      </c>
      <c r="G58" s="454">
        <v>2.7318500000000001</v>
      </c>
      <c r="H58" s="454">
        <v>0</v>
      </c>
      <c r="I58" s="454">
        <v>0</v>
      </c>
      <c r="J58" s="454">
        <v>0</v>
      </c>
      <c r="K58" s="454">
        <v>0</v>
      </c>
      <c r="L58" s="454">
        <v>2.7318500000000001</v>
      </c>
      <c r="M58" s="253"/>
      <c r="N58" s="253">
        <f t="shared" si="15"/>
        <v>2.7318500000000001</v>
      </c>
      <c r="O58" s="253"/>
      <c r="P58" s="454">
        <v>0</v>
      </c>
      <c r="Q58" s="454">
        <v>0</v>
      </c>
      <c r="R58" s="454">
        <v>0</v>
      </c>
      <c r="S58" s="454">
        <v>2.7318500000000001</v>
      </c>
      <c r="T58" s="454">
        <v>0</v>
      </c>
      <c r="U58" s="457">
        <f t="shared" si="8"/>
        <v>1</v>
      </c>
      <c r="V58" s="458" t="str">
        <f t="shared" si="10"/>
        <v>-</v>
      </c>
      <c r="W58" s="458"/>
      <c r="X58" s="458" t="str">
        <f t="shared" si="11"/>
        <v>-</v>
      </c>
      <c r="Y58" s="458"/>
      <c r="Z58" s="474">
        <f t="shared" si="17"/>
        <v>1</v>
      </c>
      <c r="AA58" s="458"/>
    </row>
    <row r="59" spans="1:27" ht="36">
      <c r="A59" s="451"/>
      <c r="B59" s="478" t="s">
        <v>563</v>
      </c>
      <c r="C59" s="481" t="s">
        <v>564</v>
      </c>
      <c r="D59" s="253">
        <f t="shared" si="18"/>
        <v>71166.294999999998</v>
      </c>
      <c r="E59" s="454">
        <v>31262</v>
      </c>
      <c r="F59" s="454">
        <v>0</v>
      </c>
      <c r="G59" s="454">
        <v>39904.294999999998</v>
      </c>
      <c r="H59" s="454">
        <v>0</v>
      </c>
      <c r="I59" s="454">
        <f>(31262000000+39904295000)/1000000</f>
        <v>71166.294999999998</v>
      </c>
      <c r="J59" s="454">
        <v>0</v>
      </c>
      <c r="K59" s="454">
        <v>0</v>
      </c>
      <c r="L59" s="454">
        <v>0</v>
      </c>
      <c r="M59" s="253"/>
      <c r="N59" s="253">
        <f t="shared" si="15"/>
        <v>59170.555999999997</v>
      </c>
      <c r="O59" s="253"/>
      <c r="P59" s="454">
        <v>59170.555999999997</v>
      </c>
      <c r="Q59" s="454">
        <v>0</v>
      </c>
      <c r="R59" s="454">
        <v>0</v>
      </c>
      <c r="S59" s="454">
        <v>0</v>
      </c>
      <c r="T59" s="454">
        <v>0</v>
      </c>
      <c r="U59" s="457">
        <f t="shared" si="8"/>
        <v>0.83144072625953058</v>
      </c>
      <c r="V59" s="458" t="str">
        <f t="shared" si="10"/>
        <v>-</v>
      </c>
      <c r="W59" s="458">
        <f>P59/I59</f>
        <v>0.83144072625953058</v>
      </c>
      <c r="X59" s="458" t="str">
        <f t="shared" si="11"/>
        <v>-</v>
      </c>
      <c r="Y59" s="458">
        <f t="shared" si="13"/>
        <v>0</v>
      </c>
      <c r="Z59" s="474" t="str">
        <f t="shared" si="17"/>
        <v>-</v>
      </c>
      <c r="AA59" s="458"/>
    </row>
    <row r="60" spans="1:27" ht="36">
      <c r="A60" s="451"/>
      <c r="B60" s="478" t="s">
        <v>561</v>
      </c>
      <c r="C60" s="481" t="s">
        <v>562</v>
      </c>
      <c r="D60" s="253">
        <f t="shared" si="18"/>
        <v>8661.5859999999993</v>
      </c>
      <c r="E60" s="454">
        <v>6300</v>
      </c>
      <c r="F60" s="454">
        <v>0</v>
      </c>
      <c r="G60" s="454">
        <v>2361.5859999999998</v>
      </c>
      <c r="H60" s="454">
        <v>0</v>
      </c>
      <c r="I60" s="454">
        <f>(E60+G60)/1000000</f>
        <v>8.6615859999999989E-3</v>
      </c>
      <c r="J60" s="454">
        <v>0</v>
      </c>
      <c r="K60" s="454">
        <v>0</v>
      </c>
      <c r="L60" s="454">
        <v>0</v>
      </c>
      <c r="M60" s="253"/>
      <c r="N60" s="253">
        <f t="shared" si="15"/>
        <v>8661.5859999999993</v>
      </c>
      <c r="O60" s="253"/>
      <c r="P60" s="454">
        <v>8661.5859999999993</v>
      </c>
      <c r="Q60" s="253"/>
      <c r="R60" s="253"/>
      <c r="S60" s="257"/>
      <c r="T60" s="253"/>
      <c r="U60" s="457">
        <f t="shared" si="8"/>
        <v>1</v>
      </c>
      <c r="V60" s="458" t="str">
        <f t="shared" si="10"/>
        <v>-</v>
      </c>
      <c r="W60" s="458">
        <f>P60/I60</f>
        <v>1000000</v>
      </c>
      <c r="X60" s="458" t="str">
        <f t="shared" si="11"/>
        <v>-</v>
      </c>
      <c r="Y60" s="458">
        <f t="shared" si="13"/>
        <v>0</v>
      </c>
      <c r="Z60" s="474" t="str">
        <f t="shared" si="17"/>
        <v>-</v>
      </c>
      <c r="AA60" s="458"/>
    </row>
    <row r="61" spans="1:27" ht="36">
      <c r="A61" s="451"/>
      <c r="B61" s="463" t="s">
        <v>539</v>
      </c>
      <c r="C61" s="460" t="s">
        <v>540</v>
      </c>
      <c r="D61" s="253">
        <f t="shared" si="18"/>
        <v>29400</v>
      </c>
      <c r="E61" s="454">
        <v>15000</v>
      </c>
      <c r="F61" s="454">
        <v>0</v>
      </c>
      <c r="G61" s="454">
        <v>14400</v>
      </c>
      <c r="H61" s="454">
        <v>0</v>
      </c>
      <c r="I61" s="454">
        <f>(E61+G61)/1000000</f>
        <v>2.9399999999999999E-2</v>
      </c>
      <c r="J61" s="454">
        <v>0</v>
      </c>
      <c r="K61" s="454">
        <v>0</v>
      </c>
      <c r="L61" s="454">
        <v>0</v>
      </c>
      <c r="M61" s="253"/>
      <c r="N61" s="253">
        <f t="shared" si="15"/>
        <v>13391.323</v>
      </c>
      <c r="O61" s="253"/>
      <c r="P61" s="454">
        <v>13391.323</v>
      </c>
      <c r="Q61" s="253"/>
      <c r="R61" s="253"/>
      <c r="S61" s="253"/>
      <c r="T61" s="253"/>
      <c r="U61" s="457">
        <f t="shared" si="8"/>
        <v>0.4554871768707483</v>
      </c>
      <c r="V61" s="458" t="str">
        <f t="shared" si="10"/>
        <v>-</v>
      </c>
      <c r="W61" s="458">
        <f>P61/I61</f>
        <v>455487.17687074834</v>
      </c>
      <c r="X61" s="458" t="str">
        <f t="shared" si="11"/>
        <v>-</v>
      </c>
      <c r="Y61" s="458">
        <f t="shared" si="13"/>
        <v>0</v>
      </c>
      <c r="Z61" s="474" t="str">
        <f t="shared" si="17"/>
        <v>-</v>
      </c>
      <c r="AA61" s="458"/>
    </row>
    <row r="62" spans="1:27" ht="72">
      <c r="A62" s="451"/>
      <c r="B62" s="463" t="s">
        <v>565</v>
      </c>
      <c r="C62" s="470" t="s">
        <v>566</v>
      </c>
      <c r="D62" s="253">
        <f t="shared" si="18"/>
        <v>5000</v>
      </c>
      <c r="E62" s="454">
        <v>5000</v>
      </c>
      <c r="F62" s="454">
        <v>0</v>
      </c>
      <c r="G62" s="454">
        <v>0</v>
      </c>
      <c r="H62" s="454">
        <v>0</v>
      </c>
      <c r="I62" s="454">
        <v>5000</v>
      </c>
      <c r="J62" s="454">
        <v>0</v>
      </c>
      <c r="K62" s="454">
        <v>0</v>
      </c>
      <c r="L62" s="454">
        <v>0</v>
      </c>
      <c r="M62" s="454">
        <v>0</v>
      </c>
      <c r="N62" s="253">
        <f>+SUM(O62:T62)</f>
        <v>5000</v>
      </c>
      <c r="O62" s="253"/>
      <c r="P62" s="454">
        <v>5000</v>
      </c>
      <c r="Q62" s="253"/>
      <c r="R62" s="253"/>
      <c r="S62" s="253"/>
      <c r="T62" s="253"/>
      <c r="U62" s="457">
        <f t="shared" si="8"/>
        <v>1</v>
      </c>
      <c r="V62" s="458" t="str">
        <f t="shared" si="10"/>
        <v>-</v>
      </c>
      <c r="W62" s="458">
        <f>P62/I62</f>
        <v>1</v>
      </c>
      <c r="X62" s="458" t="str">
        <f t="shared" si="11"/>
        <v>-</v>
      </c>
      <c r="Y62" s="458">
        <f t="shared" si="13"/>
        <v>0</v>
      </c>
      <c r="Z62" s="474" t="str">
        <f t="shared" si="17"/>
        <v>-</v>
      </c>
      <c r="AA62" s="458"/>
    </row>
    <row r="63" spans="1:27" ht="120">
      <c r="A63" s="451"/>
      <c r="B63" s="459" t="s">
        <v>544</v>
      </c>
      <c r="C63" s="460" t="s">
        <v>804</v>
      </c>
      <c r="D63" s="253">
        <f t="shared" si="5"/>
        <v>105750</v>
      </c>
      <c r="E63" s="454">
        <v>5750</v>
      </c>
      <c r="F63" s="454">
        <v>100000</v>
      </c>
      <c r="G63" s="454">
        <v>0</v>
      </c>
      <c r="H63" s="454">
        <v>0</v>
      </c>
      <c r="I63" s="454">
        <v>100000</v>
      </c>
      <c r="J63" s="454">
        <v>0</v>
      </c>
      <c r="K63" s="454">
        <v>0</v>
      </c>
      <c r="L63" s="454">
        <v>0</v>
      </c>
      <c r="M63" s="454">
        <v>5750</v>
      </c>
      <c r="N63" s="253">
        <f t="shared" si="6"/>
        <v>61091.688000000002</v>
      </c>
      <c r="O63" s="253"/>
      <c r="P63" s="454">
        <v>61091.688000000002</v>
      </c>
      <c r="Q63" s="454">
        <v>0</v>
      </c>
      <c r="R63" s="454">
        <v>0</v>
      </c>
      <c r="S63" s="454">
        <v>0</v>
      </c>
      <c r="T63" s="454">
        <v>0</v>
      </c>
      <c r="U63" s="457">
        <f t="shared" si="8"/>
        <v>0.57769917730496456</v>
      </c>
      <c r="V63" s="458" t="str">
        <f t="shared" si="10"/>
        <v>-</v>
      </c>
      <c r="W63" s="458">
        <f>P63/I63</f>
        <v>0.61091688</v>
      </c>
      <c r="X63" s="458" t="str">
        <f t="shared" si="11"/>
        <v>-</v>
      </c>
      <c r="Y63" s="458">
        <f t="shared" si="13"/>
        <v>0</v>
      </c>
      <c r="Z63" s="474" t="str">
        <f t="shared" si="17"/>
        <v>-</v>
      </c>
      <c r="AA63" s="458">
        <f>T63/M63</f>
        <v>0</v>
      </c>
    </row>
    <row r="64" spans="1:27" ht="24">
      <c r="A64" s="451"/>
      <c r="B64" s="463" t="s">
        <v>542</v>
      </c>
      <c r="C64" s="460" t="s">
        <v>543</v>
      </c>
      <c r="D64" s="253">
        <f t="shared" si="5"/>
        <v>8013.5529999999999</v>
      </c>
      <c r="E64" s="454">
        <v>3063</v>
      </c>
      <c r="F64" s="454">
        <v>4950.5529999999999</v>
      </c>
      <c r="G64" s="454">
        <v>0</v>
      </c>
      <c r="H64" s="454">
        <v>0</v>
      </c>
      <c r="I64" s="454">
        <v>0</v>
      </c>
      <c r="J64" s="454">
        <f>(SUM(E64:G64))/1000000</f>
        <v>8.0135529999999996E-3</v>
      </c>
      <c r="K64" s="454">
        <v>0</v>
      </c>
      <c r="L64" s="454">
        <v>0</v>
      </c>
      <c r="M64" s="454">
        <v>0</v>
      </c>
      <c r="N64" s="253">
        <f>+SUM(O64:T64)</f>
        <v>2961.56</v>
      </c>
      <c r="O64" s="253"/>
      <c r="P64" s="454">
        <v>0</v>
      </c>
      <c r="Q64" s="454">
        <f>(1145232000+1816328000)/1000000</f>
        <v>2961.56</v>
      </c>
      <c r="R64" s="454">
        <v>0</v>
      </c>
      <c r="S64" s="454">
        <v>0</v>
      </c>
      <c r="T64" s="454">
        <v>0</v>
      </c>
      <c r="U64" s="457">
        <f t="shared" si="8"/>
        <v>0.36956890408037485</v>
      </c>
      <c r="V64" s="458" t="str">
        <f t="shared" si="10"/>
        <v>-</v>
      </c>
      <c r="W64" s="458"/>
      <c r="X64" s="458">
        <f t="shared" si="11"/>
        <v>369568.90408037486</v>
      </c>
      <c r="Y64" s="458"/>
      <c r="Z64" s="474" t="str">
        <f t="shared" si="17"/>
        <v>-</v>
      </c>
      <c r="AA64" s="458"/>
    </row>
    <row r="65" spans="1:27" ht="24">
      <c r="A65" s="451"/>
      <c r="B65" s="480" t="s">
        <v>545</v>
      </c>
      <c r="C65" s="476" t="s">
        <v>546</v>
      </c>
      <c r="D65" s="253">
        <f t="shared" si="5"/>
        <v>4574.4503000000004</v>
      </c>
      <c r="E65" s="454">
        <v>0</v>
      </c>
      <c r="F65" s="454">
        <v>4574.4503000000004</v>
      </c>
      <c r="G65" s="454">
        <v>0</v>
      </c>
      <c r="H65" s="454">
        <v>0</v>
      </c>
      <c r="I65" s="454">
        <v>0</v>
      </c>
      <c r="J65" s="454">
        <v>0</v>
      </c>
      <c r="K65" s="454">
        <v>0</v>
      </c>
      <c r="L65" s="454">
        <v>0</v>
      </c>
      <c r="M65" s="454">
        <v>4574.4503000000004</v>
      </c>
      <c r="N65" s="253">
        <f>+SUM(O65:T65)</f>
        <v>1454.33395</v>
      </c>
      <c r="O65" s="253"/>
      <c r="P65" s="454">
        <v>0</v>
      </c>
      <c r="Q65" s="454">
        <v>0</v>
      </c>
      <c r="R65" s="454">
        <v>0</v>
      </c>
      <c r="S65" s="454">
        <v>0</v>
      </c>
      <c r="T65" s="454">
        <v>1454.33395</v>
      </c>
      <c r="U65" s="457">
        <f t="shared" si="8"/>
        <v>0.31792540187834151</v>
      </c>
      <c r="V65" s="458" t="str">
        <f t="shared" si="10"/>
        <v>-</v>
      </c>
      <c r="W65" s="458"/>
      <c r="X65" s="458" t="str">
        <f t="shared" si="11"/>
        <v>-</v>
      </c>
      <c r="Y65" s="458"/>
      <c r="Z65" s="474" t="str">
        <f t="shared" si="17"/>
        <v>-</v>
      </c>
      <c r="AA65" s="458">
        <f>T65/M65</f>
        <v>0.31792540187834151</v>
      </c>
    </row>
    <row r="66" spans="1:27" ht="24">
      <c r="A66" s="451"/>
      <c r="B66" s="463" t="s">
        <v>550</v>
      </c>
      <c r="C66" s="466" t="s">
        <v>805</v>
      </c>
      <c r="D66" s="253">
        <f t="shared" si="5"/>
        <v>322.55</v>
      </c>
      <c r="E66" s="454">
        <v>0</v>
      </c>
      <c r="F66" s="454">
        <v>0</v>
      </c>
      <c r="G66" s="454">
        <v>322.55</v>
      </c>
      <c r="H66" s="454">
        <v>0</v>
      </c>
      <c r="I66" s="454">
        <v>0</v>
      </c>
      <c r="J66" s="454">
        <v>322.55</v>
      </c>
      <c r="K66" s="454">
        <v>0</v>
      </c>
      <c r="L66" s="454">
        <v>0</v>
      </c>
      <c r="M66" s="454">
        <v>0</v>
      </c>
      <c r="N66" s="253">
        <f>+SUM(O66:T66)</f>
        <v>0</v>
      </c>
      <c r="O66" s="253"/>
      <c r="P66" s="253"/>
      <c r="Q66" s="253"/>
      <c r="R66" s="253"/>
      <c r="S66" s="253"/>
      <c r="T66" s="253"/>
      <c r="U66" s="457">
        <f t="shared" si="8"/>
        <v>0</v>
      </c>
      <c r="V66" s="458" t="str">
        <f t="shared" si="10"/>
        <v>-</v>
      </c>
      <c r="W66" s="458"/>
      <c r="X66" s="458">
        <f t="shared" si="11"/>
        <v>0</v>
      </c>
      <c r="Y66" s="458"/>
      <c r="Z66" s="474" t="str">
        <f t="shared" si="17"/>
        <v>-</v>
      </c>
      <c r="AA66" s="458"/>
    </row>
    <row r="67" spans="1:27" ht="48">
      <c r="A67" s="451"/>
      <c r="B67" s="459" t="s">
        <v>806</v>
      </c>
      <c r="C67" s="460" t="s">
        <v>807</v>
      </c>
      <c r="D67" s="253">
        <f>SUM(E67:G67)</f>
        <v>275</v>
      </c>
      <c r="E67" s="454">
        <v>275</v>
      </c>
      <c r="F67" s="454">
        <v>0</v>
      </c>
      <c r="G67" s="454">
        <v>0</v>
      </c>
      <c r="H67" s="454">
        <v>0</v>
      </c>
      <c r="I67" s="454">
        <v>0</v>
      </c>
      <c r="J67" s="454">
        <v>0</v>
      </c>
      <c r="K67" s="454">
        <v>0</v>
      </c>
      <c r="L67" s="454">
        <v>0</v>
      </c>
      <c r="M67" s="454">
        <v>275</v>
      </c>
      <c r="N67" s="253">
        <f>SUM(O67:T67)</f>
        <v>275</v>
      </c>
      <c r="O67" s="253"/>
      <c r="P67" s="253"/>
      <c r="Q67" s="253"/>
      <c r="R67" s="253"/>
      <c r="S67" s="253"/>
      <c r="T67" s="454">
        <v>275</v>
      </c>
      <c r="U67" s="457">
        <f t="shared" si="8"/>
        <v>1</v>
      </c>
      <c r="V67" s="458" t="str">
        <f t="shared" si="10"/>
        <v>-</v>
      </c>
      <c r="W67" s="458"/>
      <c r="X67" s="458" t="str">
        <f t="shared" si="11"/>
        <v>-</v>
      </c>
      <c r="Y67" s="458"/>
      <c r="Z67" s="474" t="str">
        <f t="shared" si="17"/>
        <v>-</v>
      </c>
      <c r="AA67" s="458">
        <f>T67/M67</f>
        <v>1</v>
      </c>
    </row>
    <row r="68" spans="1:27" ht="29.25" customHeight="1">
      <c r="A68" s="450">
        <v>2</v>
      </c>
      <c r="B68" s="897" t="s">
        <v>615</v>
      </c>
      <c r="C68" s="897"/>
      <c r="D68" s="252">
        <f t="shared" ref="D68:Q68" si="19">SUM(D69:D77)</f>
        <v>35459.354239</v>
      </c>
      <c r="E68" s="252">
        <f t="shared" si="19"/>
        <v>13579</v>
      </c>
      <c r="F68" s="252">
        <f t="shared" si="19"/>
        <v>20189.321339000002</v>
      </c>
      <c r="G68" s="252">
        <f t="shared" si="19"/>
        <v>1691.0328999999999</v>
      </c>
      <c r="H68" s="252">
        <f t="shared" si="19"/>
        <v>0</v>
      </c>
      <c r="I68" s="252">
        <f t="shared" si="19"/>
        <v>0</v>
      </c>
      <c r="J68" s="252">
        <f t="shared" si="19"/>
        <v>1393.1069</v>
      </c>
      <c r="K68" s="252">
        <f t="shared" si="19"/>
        <v>0</v>
      </c>
      <c r="L68" s="252">
        <f t="shared" si="19"/>
        <v>0</v>
      </c>
      <c r="M68" s="252">
        <f t="shared" si="19"/>
        <v>31666.249739000003</v>
      </c>
      <c r="N68" s="252">
        <f t="shared" si="19"/>
        <v>22968.345494000001</v>
      </c>
      <c r="O68" s="252">
        <f t="shared" si="19"/>
        <v>0</v>
      </c>
      <c r="P68" s="252">
        <f t="shared" si="19"/>
        <v>0</v>
      </c>
      <c r="Q68" s="252">
        <f t="shared" si="19"/>
        <v>1355.6769999999999</v>
      </c>
      <c r="R68" s="252">
        <f>SUBTOTAL(9,R69:R77)</f>
        <v>0</v>
      </c>
      <c r="S68" s="252">
        <f>SUBTOTAL(9,S69:S77)</f>
        <v>0</v>
      </c>
      <c r="T68" s="252">
        <f>SUBTOTAL(9,T69:T77)</f>
        <v>21612.668494000005</v>
      </c>
      <c r="U68" s="447">
        <f t="shared" si="8"/>
        <v>0.6477372751683742</v>
      </c>
      <c r="V68" s="449" t="str">
        <f t="shared" si="10"/>
        <v>-</v>
      </c>
      <c r="W68" s="449" t="str">
        <f t="shared" si="10"/>
        <v>-</v>
      </c>
      <c r="X68" s="449">
        <f t="shared" si="11"/>
        <v>0.97313206904653182</v>
      </c>
      <c r="Y68" s="449"/>
      <c r="Z68" s="474" t="str">
        <f t="shared" si="17"/>
        <v>-</v>
      </c>
      <c r="AA68" s="449">
        <f>T68/M68</f>
        <v>0.68251430693991988</v>
      </c>
    </row>
    <row r="69" spans="1:27" ht="24">
      <c r="A69" s="450"/>
      <c r="B69" s="482" t="s">
        <v>616</v>
      </c>
      <c r="C69" s="460" t="s">
        <v>617</v>
      </c>
      <c r="D69" s="253">
        <f t="shared" ref="D69:D88" si="20">SUM(E69:G69)</f>
        <v>1047</v>
      </c>
      <c r="E69" s="454">
        <v>1047</v>
      </c>
      <c r="F69" s="454">
        <v>0</v>
      </c>
      <c r="G69" s="454">
        <v>0</v>
      </c>
      <c r="H69" s="454">
        <v>0</v>
      </c>
      <c r="I69" s="454">
        <v>0</v>
      </c>
      <c r="J69" s="454">
        <v>1047</v>
      </c>
      <c r="K69" s="454">
        <v>0</v>
      </c>
      <c r="L69" s="454">
        <v>0</v>
      </c>
      <c r="M69" s="454">
        <v>0</v>
      </c>
      <c r="N69" s="253">
        <f t="shared" ref="N69:N83" si="21">+SUM(O69:T69)</f>
        <v>1046.011</v>
      </c>
      <c r="O69" s="252"/>
      <c r="P69" s="253"/>
      <c r="Q69" s="454">
        <v>1046.011</v>
      </c>
      <c r="R69" s="454">
        <v>0</v>
      </c>
      <c r="S69" s="454">
        <v>0</v>
      </c>
      <c r="T69" s="454">
        <v>0</v>
      </c>
      <c r="U69" s="457">
        <f t="shared" si="8"/>
        <v>0.9990553963705826</v>
      </c>
      <c r="V69" s="458" t="str">
        <f t="shared" ref="V69:X130" si="22">IF(ISERROR(O69/H69),"-",O69/H69)</f>
        <v>-</v>
      </c>
      <c r="W69" s="458" t="str">
        <f t="shared" si="22"/>
        <v>-</v>
      </c>
      <c r="X69" s="458">
        <f t="shared" si="11"/>
        <v>0.9990553963705826</v>
      </c>
      <c r="Y69" s="458"/>
      <c r="Z69" s="474" t="str">
        <f t="shared" si="17"/>
        <v>-</v>
      </c>
      <c r="AA69" s="458"/>
    </row>
    <row r="70" spans="1:27">
      <c r="A70" s="451"/>
      <c r="B70" s="465" t="s">
        <v>808</v>
      </c>
      <c r="C70" s="466" t="s">
        <v>809</v>
      </c>
      <c r="D70" s="253">
        <f t="shared" si="20"/>
        <v>310</v>
      </c>
      <c r="E70" s="454">
        <v>310</v>
      </c>
      <c r="F70" s="454">
        <v>0</v>
      </c>
      <c r="G70" s="454">
        <v>0</v>
      </c>
      <c r="H70" s="454">
        <v>0</v>
      </c>
      <c r="I70" s="454">
        <v>0</v>
      </c>
      <c r="J70" s="454">
        <v>310</v>
      </c>
      <c r="K70" s="454">
        <v>0</v>
      </c>
      <c r="L70" s="454">
        <v>0</v>
      </c>
      <c r="M70" s="454">
        <v>0</v>
      </c>
      <c r="N70" s="253">
        <f>SUM(O70:T70)</f>
        <v>309.666</v>
      </c>
      <c r="O70" s="253"/>
      <c r="P70" s="253"/>
      <c r="Q70" s="454">
        <v>309.666</v>
      </c>
      <c r="R70" s="454">
        <v>0</v>
      </c>
      <c r="S70" s="454">
        <v>0</v>
      </c>
      <c r="T70" s="454">
        <v>0</v>
      </c>
      <c r="U70" s="457">
        <f t="shared" si="8"/>
        <v>0.99892258064516126</v>
      </c>
      <c r="V70" s="458" t="str">
        <f t="shared" si="22"/>
        <v>-</v>
      </c>
      <c r="W70" s="458" t="str">
        <f t="shared" si="22"/>
        <v>-</v>
      </c>
      <c r="X70" s="458">
        <f t="shared" si="11"/>
        <v>0.99892258064516126</v>
      </c>
      <c r="Y70" s="458"/>
      <c r="Z70" s="474" t="str">
        <f t="shared" si="17"/>
        <v>-</v>
      </c>
      <c r="AA70" s="458"/>
    </row>
    <row r="71" spans="1:27" ht="60">
      <c r="A71" s="450"/>
      <c r="B71" s="459">
        <v>7469871</v>
      </c>
      <c r="C71" s="466" t="s">
        <v>618</v>
      </c>
      <c r="D71" s="253">
        <f>SUM(E71:G71)</f>
        <v>14059</v>
      </c>
      <c r="E71" s="454">
        <v>8459</v>
      </c>
      <c r="F71" s="454">
        <v>3945.0740000000001</v>
      </c>
      <c r="G71" s="454">
        <v>1654.9259999999999</v>
      </c>
      <c r="H71" s="454">
        <v>0</v>
      </c>
      <c r="I71" s="454">
        <v>0</v>
      </c>
      <c r="J71" s="454">
        <v>0</v>
      </c>
      <c r="K71" s="454">
        <v>0</v>
      </c>
      <c r="L71" s="454">
        <v>0</v>
      </c>
      <c r="M71" s="454">
        <f>(3945074000+8459000000+1654926000)/1000000</f>
        <v>14059</v>
      </c>
      <c r="N71" s="253">
        <f t="shared" si="21"/>
        <v>13771.608421000001</v>
      </c>
      <c r="O71" s="252"/>
      <c r="P71" s="253"/>
      <c r="Q71" s="454">
        <v>0</v>
      </c>
      <c r="R71" s="454">
        <v>0</v>
      </c>
      <c r="S71" s="454">
        <v>0</v>
      </c>
      <c r="T71" s="454">
        <f>(3944207845+1654926000+8172474576)/1000000</f>
        <v>13771.608421000001</v>
      </c>
      <c r="U71" s="457">
        <f t="shared" si="8"/>
        <v>0.97955817775090692</v>
      </c>
      <c r="V71" s="458" t="str">
        <f t="shared" si="22"/>
        <v>-</v>
      </c>
      <c r="W71" s="458" t="str">
        <f t="shared" si="22"/>
        <v>-</v>
      </c>
      <c r="X71" s="458" t="str">
        <f t="shared" si="11"/>
        <v>-</v>
      </c>
      <c r="Y71" s="458"/>
      <c r="Z71" s="474" t="str">
        <f t="shared" si="17"/>
        <v>-</v>
      </c>
      <c r="AA71" s="458">
        <f>T71/M71</f>
        <v>0.97955817775090692</v>
      </c>
    </row>
    <row r="72" spans="1:27" ht="36">
      <c r="A72" s="451"/>
      <c r="B72" s="463">
        <v>7504338</v>
      </c>
      <c r="C72" s="483" t="s">
        <v>619</v>
      </c>
      <c r="D72" s="253">
        <f t="shared" si="20"/>
        <v>6534.576</v>
      </c>
      <c r="E72" s="258"/>
      <c r="F72" s="454">
        <v>6534.576</v>
      </c>
      <c r="G72" s="454">
        <v>0</v>
      </c>
      <c r="H72" s="454">
        <v>0</v>
      </c>
      <c r="I72" s="454">
        <v>0</v>
      </c>
      <c r="J72" s="454">
        <v>0</v>
      </c>
      <c r="K72" s="454">
        <v>0</v>
      </c>
      <c r="L72" s="454">
        <v>0</v>
      </c>
      <c r="M72" s="454">
        <v>6534.576</v>
      </c>
      <c r="N72" s="253">
        <f t="shared" si="21"/>
        <v>3086.8806730000001</v>
      </c>
      <c r="O72" s="253"/>
      <c r="P72" s="253"/>
      <c r="Q72" s="454">
        <v>0</v>
      </c>
      <c r="R72" s="454">
        <v>0</v>
      </c>
      <c r="S72" s="454">
        <v>0</v>
      </c>
      <c r="T72" s="454">
        <v>3086.8806730000001</v>
      </c>
      <c r="U72" s="457">
        <f t="shared" si="8"/>
        <v>0.47239188479864647</v>
      </c>
      <c r="V72" s="458" t="str">
        <f t="shared" si="22"/>
        <v>-</v>
      </c>
      <c r="W72" s="458" t="str">
        <f t="shared" si="22"/>
        <v>-</v>
      </c>
      <c r="X72" s="458" t="str">
        <f t="shared" si="11"/>
        <v>-</v>
      </c>
      <c r="Y72" s="458"/>
      <c r="Z72" s="474" t="str">
        <f t="shared" si="17"/>
        <v>-</v>
      </c>
      <c r="AA72" s="458">
        <f>T72/M72</f>
        <v>0.47239188479864647</v>
      </c>
    </row>
    <row r="73" spans="1:27" ht="60">
      <c r="A73" s="450"/>
      <c r="B73" s="459" t="s">
        <v>620</v>
      </c>
      <c r="C73" s="453" t="s">
        <v>621</v>
      </c>
      <c r="D73" s="253">
        <f t="shared" si="20"/>
        <v>36.106900000000003</v>
      </c>
      <c r="E73" s="257"/>
      <c r="F73" s="454">
        <v>0</v>
      </c>
      <c r="G73" s="454">
        <v>36.106900000000003</v>
      </c>
      <c r="H73" s="454">
        <v>0</v>
      </c>
      <c r="I73" s="454">
        <v>0</v>
      </c>
      <c r="J73" s="454">
        <v>36.106900000000003</v>
      </c>
      <c r="K73" s="454">
        <v>0</v>
      </c>
      <c r="L73" s="454">
        <v>0</v>
      </c>
      <c r="M73" s="454">
        <v>0</v>
      </c>
      <c r="N73" s="253">
        <f t="shared" si="21"/>
        <v>0</v>
      </c>
      <c r="O73" s="252"/>
      <c r="P73" s="253"/>
      <c r="Q73" s="253"/>
      <c r="R73" s="252"/>
      <c r="S73" s="252"/>
      <c r="T73" s="258"/>
      <c r="U73" s="457">
        <f t="shared" si="8"/>
        <v>0</v>
      </c>
      <c r="V73" s="458" t="str">
        <f t="shared" si="22"/>
        <v>-</v>
      </c>
      <c r="W73" s="458" t="str">
        <f t="shared" si="22"/>
        <v>-</v>
      </c>
      <c r="X73" s="458">
        <f t="shared" si="11"/>
        <v>0</v>
      </c>
      <c r="Y73" s="458"/>
      <c r="Z73" s="474" t="str">
        <f t="shared" si="17"/>
        <v>-</v>
      </c>
      <c r="AA73" s="458"/>
    </row>
    <row r="74" spans="1:27" ht="36">
      <c r="A74" s="450"/>
      <c r="B74" s="463" t="s">
        <v>622</v>
      </c>
      <c r="C74" s="484" t="s">
        <v>623</v>
      </c>
      <c r="D74" s="253">
        <f t="shared" si="20"/>
        <v>846.67133899999999</v>
      </c>
      <c r="E74" s="454">
        <v>0</v>
      </c>
      <c r="F74" s="454">
        <v>846.67133899999999</v>
      </c>
      <c r="G74" s="454">
        <v>0</v>
      </c>
      <c r="H74" s="454">
        <v>0</v>
      </c>
      <c r="I74" s="454">
        <v>0</v>
      </c>
      <c r="J74" s="454">
        <v>0</v>
      </c>
      <c r="K74" s="454">
        <v>0</v>
      </c>
      <c r="L74" s="454">
        <v>0</v>
      </c>
      <c r="M74" s="454">
        <v>846.67133899999999</v>
      </c>
      <c r="N74" s="253">
        <f t="shared" si="21"/>
        <v>787.68200000000002</v>
      </c>
      <c r="O74" s="252"/>
      <c r="P74" s="253"/>
      <c r="Q74" s="253"/>
      <c r="R74" s="252"/>
      <c r="S74" s="255"/>
      <c r="T74" s="454">
        <v>787.68200000000002</v>
      </c>
      <c r="U74" s="457">
        <f t="shared" si="8"/>
        <v>0.93032793684775961</v>
      </c>
      <c r="V74" s="458" t="str">
        <f t="shared" si="22"/>
        <v>-</v>
      </c>
      <c r="W74" s="458" t="str">
        <f t="shared" si="22"/>
        <v>-</v>
      </c>
      <c r="X74" s="458" t="str">
        <f t="shared" si="11"/>
        <v>-</v>
      </c>
      <c r="Y74" s="458"/>
      <c r="Z74" s="474" t="str">
        <f t="shared" si="17"/>
        <v>-</v>
      </c>
      <c r="AA74" s="458">
        <f>T74/M74</f>
        <v>0.93032793684775961</v>
      </c>
    </row>
    <row r="75" spans="1:27" ht="60">
      <c r="A75" s="450"/>
      <c r="B75" s="459">
        <v>8069243</v>
      </c>
      <c r="C75" s="466" t="s">
        <v>624</v>
      </c>
      <c r="D75" s="253">
        <f t="shared" si="20"/>
        <v>6263</v>
      </c>
      <c r="E75" s="454">
        <v>2400</v>
      </c>
      <c r="F75" s="454">
        <v>3863</v>
      </c>
      <c r="G75" s="454">
        <v>0</v>
      </c>
      <c r="H75" s="454">
        <v>0</v>
      </c>
      <c r="I75" s="454">
        <v>0</v>
      </c>
      <c r="J75" s="454">
        <v>0</v>
      </c>
      <c r="K75" s="454">
        <v>0</v>
      </c>
      <c r="L75" s="454">
        <v>0</v>
      </c>
      <c r="M75" s="454">
        <f>(3863000000+E75)/1000000</f>
        <v>3863.0023999999999</v>
      </c>
      <c r="N75" s="253">
        <f t="shared" si="21"/>
        <v>202.36240000000001</v>
      </c>
      <c r="O75" s="252"/>
      <c r="P75" s="253"/>
      <c r="Q75" s="255"/>
      <c r="R75" s="252"/>
      <c r="S75" s="252"/>
      <c r="T75" s="454">
        <v>202.36240000000001</v>
      </c>
      <c r="U75" s="457">
        <f t="shared" si="8"/>
        <v>3.2310777582628132E-2</v>
      </c>
      <c r="V75" s="458" t="str">
        <f t="shared" si="22"/>
        <v>-</v>
      </c>
      <c r="W75" s="458" t="str">
        <f t="shared" si="22"/>
        <v>-</v>
      </c>
      <c r="X75" s="458" t="str">
        <f t="shared" si="11"/>
        <v>-</v>
      </c>
      <c r="Y75" s="458"/>
      <c r="Z75" s="474" t="str">
        <f t="shared" si="17"/>
        <v>-</v>
      </c>
      <c r="AA75" s="458">
        <f>T75/M75</f>
        <v>5.2384746123895758E-2</v>
      </c>
    </row>
    <row r="76" spans="1:27" ht="24">
      <c r="A76" s="450"/>
      <c r="B76" s="459">
        <v>7444447</v>
      </c>
      <c r="C76" s="466" t="s">
        <v>625</v>
      </c>
      <c r="D76" s="253">
        <f t="shared" si="20"/>
        <v>5000</v>
      </c>
      <c r="E76" s="454">
        <v>0</v>
      </c>
      <c r="F76" s="454">
        <v>5000</v>
      </c>
      <c r="G76" s="454">
        <v>0</v>
      </c>
      <c r="H76" s="454">
        <v>0</v>
      </c>
      <c r="I76" s="454">
        <v>0</v>
      </c>
      <c r="J76" s="454">
        <v>0</v>
      </c>
      <c r="K76" s="454">
        <v>0</v>
      </c>
      <c r="L76" s="454">
        <v>0</v>
      </c>
      <c r="M76" s="454">
        <v>5000</v>
      </c>
      <c r="N76" s="253">
        <f t="shared" si="21"/>
        <v>3764.1350000000002</v>
      </c>
      <c r="O76" s="252"/>
      <c r="P76" s="253"/>
      <c r="Q76" s="253"/>
      <c r="R76" s="252"/>
      <c r="S76" s="252"/>
      <c r="T76" s="454">
        <v>3764.1350000000002</v>
      </c>
      <c r="U76" s="457">
        <f t="shared" si="8"/>
        <v>0.75282700000000002</v>
      </c>
      <c r="V76" s="458" t="str">
        <f t="shared" si="22"/>
        <v>-</v>
      </c>
      <c r="W76" s="458" t="str">
        <f t="shared" si="22"/>
        <v>-</v>
      </c>
      <c r="X76" s="458" t="str">
        <f t="shared" si="11"/>
        <v>-</v>
      </c>
      <c r="Y76" s="458"/>
      <c r="Z76" s="474" t="str">
        <f t="shared" si="17"/>
        <v>-</v>
      </c>
      <c r="AA76" s="458">
        <f>T76/M76</f>
        <v>0.75282700000000002</v>
      </c>
    </row>
    <row r="77" spans="1:27" ht="96">
      <c r="A77" s="450"/>
      <c r="B77" s="459" t="s">
        <v>810</v>
      </c>
      <c r="C77" s="460" t="s">
        <v>811</v>
      </c>
      <c r="D77" s="253">
        <f t="shared" si="20"/>
        <v>1363</v>
      </c>
      <c r="E77" s="454">
        <v>1363</v>
      </c>
      <c r="F77" s="454">
        <v>0</v>
      </c>
      <c r="G77" s="454">
        <v>0</v>
      </c>
      <c r="H77" s="454">
        <v>0</v>
      </c>
      <c r="I77" s="454">
        <v>0</v>
      </c>
      <c r="J77" s="454">
        <v>0</v>
      </c>
      <c r="K77" s="454">
        <v>0</v>
      </c>
      <c r="L77" s="454">
        <v>0</v>
      </c>
      <c r="M77" s="454">
        <v>1363</v>
      </c>
      <c r="N77" s="253">
        <f t="shared" si="21"/>
        <v>0</v>
      </c>
      <c r="O77" s="252"/>
      <c r="P77" s="253"/>
      <c r="Q77" s="255"/>
      <c r="R77" s="252"/>
      <c r="S77" s="252"/>
      <c r="T77" s="257"/>
      <c r="U77" s="457">
        <f t="shared" si="8"/>
        <v>0</v>
      </c>
      <c r="V77" s="458" t="str">
        <f t="shared" si="22"/>
        <v>-</v>
      </c>
      <c r="W77" s="458" t="str">
        <f t="shared" si="22"/>
        <v>-</v>
      </c>
      <c r="X77" s="458" t="str">
        <f t="shared" si="11"/>
        <v>-</v>
      </c>
      <c r="Y77" s="458"/>
      <c r="Z77" s="474" t="str">
        <f t="shared" si="17"/>
        <v>-</v>
      </c>
      <c r="AA77" s="458">
        <f>T77/M77</f>
        <v>0</v>
      </c>
    </row>
    <row r="78" spans="1:27">
      <c r="A78" s="450">
        <v>3</v>
      </c>
      <c r="B78" s="897" t="s">
        <v>626</v>
      </c>
      <c r="C78" s="897"/>
      <c r="D78" s="252">
        <f t="shared" ref="D78:T78" si="23">SUM(D79:D83)</f>
        <v>1171.8848619999999</v>
      </c>
      <c r="E78" s="252">
        <f t="shared" si="23"/>
        <v>0</v>
      </c>
      <c r="F78" s="252">
        <f t="shared" si="23"/>
        <v>1042.68533</v>
      </c>
      <c r="G78" s="252">
        <f t="shared" si="23"/>
        <v>129.199532</v>
      </c>
      <c r="H78" s="252">
        <f t="shared" si="23"/>
        <v>0</v>
      </c>
      <c r="I78" s="252">
        <f t="shared" si="23"/>
        <v>0</v>
      </c>
      <c r="J78" s="252">
        <f t="shared" si="23"/>
        <v>50.652532000000001</v>
      </c>
      <c r="K78" s="252">
        <f t="shared" si="23"/>
        <v>0</v>
      </c>
      <c r="L78" s="252">
        <f t="shared" si="23"/>
        <v>1.56</v>
      </c>
      <c r="M78" s="252">
        <f t="shared" si="23"/>
        <v>1119.6723000000002</v>
      </c>
      <c r="N78" s="252">
        <f t="shared" si="23"/>
        <v>653.92700000000002</v>
      </c>
      <c r="O78" s="252">
        <f t="shared" si="23"/>
        <v>0</v>
      </c>
      <c r="P78" s="252">
        <f t="shared" si="23"/>
        <v>0</v>
      </c>
      <c r="Q78" s="252">
        <f t="shared" si="23"/>
        <v>0</v>
      </c>
      <c r="R78" s="252">
        <f t="shared" si="23"/>
        <v>0</v>
      </c>
      <c r="S78" s="252">
        <f t="shared" si="23"/>
        <v>0</v>
      </c>
      <c r="T78" s="252">
        <f t="shared" si="23"/>
        <v>653.92700000000002</v>
      </c>
      <c r="U78" s="447">
        <f t="shared" ref="U78:U141" si="24">+N78/D78</f>
        <v>0.55801301066725451</v>
      </c>
      <c r="V78" s="449" t="str">
        <f t="shared" si="22"/>
        <v>-</v>
      </c>
      <c r="W78" s="449" t="str">
        <f t="shared" si="22"/>
        <v>-</v>
      </c>
      <c r="X78" s="449">
        <f t="shared" si="11"/>
        <v>0</v>
      </c>
      <c r="Y78" s="449"/>
      <c r="Z78" s="448">
        <f t="shared" si="17"/>
        <v>0</v>
      </c>
      <c r="AA78" s="449">
        <f>T78/M78</f>
        <v>0.58403427502850602</v>
      </c>
    </row>
    <row r="79" spans="1:27" ht="36">
      <c r="A79" s="450"/>
      <c r="B79" s="485" t="s">
        <v>627</v>
      </c>
      <c r="C79" s="486" t="s">
        <v>628</v>
      </c>
      <c r="D79" s="253">
        <f t="shared" si="20"/>
        <v>50.652532000000001</v>
      </c>
      <c r="E79" s="454">
        <v>0</v>
      </c>
      <c r="F79" s="454">
        <v>0</v>
      </c>
      <c r="G79" s="454">
        <v>50.652532000000001</v>
      </c>
      <c r="H79" s="454">
        <v>0</v>
      </c>
      <c r="I79" s="454">
        <v>0</v>
      </c>
      <c r="J79" s="454">
        <v>50.652532000000001</v>
      </c>
      <c r="K79" s="454">
        <v>0</v>
      </c>
      <c r="L79" s="454">
        <v>0</v>
      </c>
      <c r="M79" s="454">
        <v>0</v>
      </c>
      <c r="N79" s="253">
        <f t="shared" si="21"/>
        <v>0</v>
      </c>
      <c r="O79" s="253"/>
      <c r="P79" s="253"/>
      <c r="Q79" s="253"/>
      <c r="R79" s="253"/>
      <c r="S79" s="253"/>
      <c r="T79" s="253"/>
      <c r="U79" s="457">
        <f t="shared" si="24"/>
        <v>0</v>
      </c>
      <c r="V79" s="458" t="str">
        <f t="shared" si="22"/>
        <v>-</v>
      </c>
      <c r="W79" s="458" t="str">
        <f t="shared" si="22"/>
        <v>-</v>
      </c>
      <c r="X79" s="458">
        <f t="shared" si="11"/>
        <v>0</v>
      </c>
      <c r="Y79" s="458"/>
      <c r="Z79" s="474" t="str">
        <f t="shared" si="17"/>
        <v>-</v>
      </c>
      <c r="AA79" s="458"/>
    </row>
    <row r="80" spans="1:27" ht="48">
      <c r="A80" s="450"/>
      <c r="B80" s="487">
        <v>7004686</v>
      </c>
      <c r="C80" s="488" t="s">
        <v>629</v>
      </c>
      <c r="D80" s="253">
        <f t="shared" si="20"/>
        <v>426.84633000000002</v>
      </c>
      <c r="E80" s="454">
        <v>0</v>
      </c>
      <c r="F80" s="454">
        <v>426.84633000000002</v>
      </c>
      <c r="G80" s="454">
        <v>0</v>
      </c>
      <c r="H80" s="454">
        <v>0</v>
      </c>
      <c r="I80" s="454">
        <v>0</v>
      </c>
      <c r="J80" s="454">
        <v>0</v>
      </c>
      <c r="K80" s="454">
        <v>0</v>
      </c>
      <c r="L80" s="454">
        <v>0</v>
      </c>
      <c r="M80" s="454">
        <v>426.84629999999999</v>
      </c>
      <c r="N80" s="253">
        <f t="shared" si="21"/>
        <v>38.088000000000001</v>
      </c>
      <c r="O80" s="253"/>
      <c r="P80" s="253"/>
      <c r="Q80" s="489"/>
      <c r="R80" s="253"/>
      <c r="S80" s="253"/>
      <c r="T80" s="454">
        <v>38.088000000000001</v>
      </c>
      <c r="U80" s="457">
        <f t="shared" si="24"/>
        <v>8.9231176006597038E-2</v>
      </c>
      <c r="V80" s="458" t="str">
        <f t="shared" si="22"/>
        <v>-</v>
      </c>
      <c r="W80" s="458" t="str">
        <f t="shared" si="22"/>
        <v>-</v>
      </c>
      <c r="X80" s="458" t="str">
        <f t="shared" si="11"/>
        <v>-</v>
      </c>
      <c r="Y80" s="458"/>
      <c r="Z80" s="474" t="str">
        <f t="shared" si="17"/>
        <v>-</v>
      </c>
      <c r="AA80" s="458">
        <f>T80/M80</f>
        <v>8.9231182278023735E-2</v>
      </c>
    </row>
    <row r="81" spans="1:27" ht="84">
      <c r="A81" s="450"/>
      <c r="B81" s="485" t="s">
        <v>627</v>
      </c>
      <c r="C81" s="460" t="s">
        <v>630</v>
      </c>
      <c r="D81" s="253">
        <f t="shared" si="20"/>
        <v>76.986999999999995</v>
      </c>
      <c r="E81" s="489"/>
      <c r="F81" s="253"/>
      <c r="G81" s="259">
        <v>76.986999999999995</v>
      </c>
      <c r="H81" s="253"/>
      <c r="I81" s="253"/>
      <c r="J81" s="258"/>
      <c r="K81" s="258"/>
      <c r="L81" s="258"/>
      <c r="M81" s="259">
        <v>76.986999999999995</v>
      </c>
      <c r="N81" s="253">
        <f t="shared" si="21"/>
        <v>0</v>
      </c>
      <c r="O81" s="253"/>
      <c r="P81" s="253"/>
      <c r="Q81" s="260"/>
      <c r="R81" s="253"/>
      <c r="S81" s="260"/>
      <c r="T81" s="259"/>
      <c r="U81" s="457">
        <f t="shared" si="24"/>
        <v>0</v>
      </c>
      <c r="V81" s="458" t="str">
        <f t="shared" si="22"/>
        <v>-</v>
      </c>
      <c r="W81" s="458" t="str">
        <f t="shared" si="22"/>
        <v>-</v>
      </c>
      <c r="X81" s="458" t="str">
        <f t="shared" si="11"/>
        <v>-</v>
      </c>
      <c r="Y81" s="458"/>
      <c r="Z81" s="474" t="str">
        <f t="shared" si="17"/>
        <v>-</v>
      </c>
      <c r="AA81" s="458">
        <f>T81/M81</f>
        <v>0</v>
      </c>
    </row>
    <row r="82" spans="1:27" ht="36">
      <c r="A82" s="450"/>
      <c r="B82" s="485" t="s">
        <v>627</v>
      </c>
      <c r="C82" s="490" t="s">
        <v>631</v>
      </c>
      <c r="D82" s="253">
        <f t="shared" si="20"/>
        <v>1.56</v>
      </c>
      <c r="E82" s="489"/>
      <c r="F82" s="253"/>
      <c r="G82" s="261">
        <v>1.56</v>
      </c>
      <c r="H82" s="253"/>
      <c r="I82" s="253"/>
      <c r="J82" s="258"/>
      <c r="K82" s="258"/>
      <c r="L82" s="261">
        <v>1.56</v>
      </c>
      <c r="M82" s="253"/>
      <c r="N82" s="253">
        <f t="shared" si="21"/>
        <v>0</v>
      </c>
      <c r="O82" s="253"/>
      <c r="P82" s="253"/>
      <c r="Q82" s="260"/>
      <c r="R82" s="253"/>
      <c r="S82" s="261"/>
      <c r="T82" s="253"/>
      <c r="U82" s="457">
        <f t="shared" si="24"/>
        <v>0</v>
      </c>
      <c r="V82" s="458" t="str">
        <f t="shared" si="22"/>
        <v>-</v>
      </c>
      <c r="W82" s="458" t="str">
        <f t="shared" si="22"/>
        <v>-</v>
      </c>
      <c r="X82" s="458" t="str">
        <f t="shared" si="11"/>
        <v>-</v>
      </c>
      <c r="Y82" s="458"/>
      <c r="Z82" s="474">
        <f t="shared" si="17"/>
        <v>0</v>
      </c>
      <c r="AA82" s="458"/>
    </row>
    <row r="83" spans="1:27" ht="60">
      <c r="A83" s="450"/>
      <c r="B83" s="487">
        <v>7004686</v>
      </c>
      <c r="C83" s="491" t="s">
        <v>632</v>
      </c>
      <c r="D83" s="253">
        <f t="shared" si="20"/>
        <v>615.83900000000006</v>
      </c>
      <c r="E83" s="262"/>
      <c r="F83" s="253">
        <v>615.83900000000006</v>
      </c>
      <c r="G83" s="259"/>
      <c r="H83" s="253"/>
      <c r="I83" s="253"/>
      <c r="J83" s="258"/>
      <c r="K83" s="258"/>
      <c r="L83" s="258"/>
      <c r="M83" s="253">
        <v>615.83900000000006</v>
      </c>
      <c r="N83" s="253">
        <f t="shared" si="21"/>
        <v>615.83900000000006</v>
      </c>
      <c r="O83" s="253"/>
      <c r="P83" s="260"/>
      <c r="Q83" s="260"/>
      <c r="R83" s="253"/>
      <c r="S83" s="253"/>
      <c r="T83" s="253">
        <v>615.83900000000006</v>
      </c>
      <c r="U83" s="457">
        <f t="shared" si="24"/>
        <v>1</v>
      </c>
      <c r="V83" s="458" t="str">
        <f t="shared" si="22"/>
        <v>-</v>
      </c>
      <c r="W83" s="458" t="str">
        <f t="shared" si="22"/>
        <v>-</v>
      </c>
      <c r="X83" s="458" t="str">
        <f t="shared" si="11"/>
        <v>-</v>
      </c>
      <c r="Y83" s="458"/>
      <c r="Z83" s="474" t="str">
        <f t="shared" si="17"/>
        <v>-</v>
      </c>
      <c r="AA83" s="458">
        <f t="shared" ref="AA83:AA133" si="25">T83/M83</f>
        <v>1</v>
      </c>
    </row>
    <row r="84" spans="1:27" ht="26.25" customHeight="1">
      <c r="A84" s="450">
        <v>4</v>
      </c>
      <c r="B84" s="897" t="s">
        <v>781</v>
      </c>
      <c r="C84" s="897"/>
      <c r="D84" s="252">
        <f>D85</f>
        <v>2099</v>
      </c>
      <c r="E84" s="252">
        <f t="shared" ref="E84:O84" si="26">E85</f>
        <v>2099</v>
      </c>
      <c r="F84" s="252">
        <f t="shared" si="26"/>
        <v>0</v>
      </c>
      <c r="G84" s="252">
        <f t="shared" si="26"/>
        <v>0</v>
      </c>
      <c r="H84" s="252">
        <f t="shared" si="26"/>
        <v>0</v>
      </c>
      <c r="I84" s="252">
        <f t="shared" si="26"/>
        <v>0</v>
      </c>
      <c r="J84" s="252">
        <f t="shared" si="26"/>
        <v>0</v>
      </c>
      <c r="K84" s="252">
        <f t="shared" si="26"/>
        <v>0</v>
      </c>
      <c r="L84" s="252">
        <f t="shared" si="26"/>
        <v>0</v>
      </c>
      <c r="M84" s="252">
        <f t="shared" si="26"/>
        <v>2099</v>
      </c>
      <c r="N84" s="252">
        <f t="shared" si="26"/>
        <v>1957.0820000000001</v>
      </c>
      <c r="O84" s="252">
        <f t="shared" si="26"/>
        <v>0</v>
      </c>
      <c r="P84" s="252">
        <f>P85</f>
        <v>0</v>
      </c>
      <c r="Q84" s="252">
        <f>Q85</f>
        <v>0</v>
      </c>
      <c r="R84" s="252">
        <f>R85</f>
        <v>0</v>
      </c>
      <c r="S84" s="252">
        <f>S85</f>
        <v>0</v>
      </c>
      <c r="T84" s="252">
        <f>T85</f>
        <v>1957.0820000000001</v>
      </c>
      <c r="U84" s="447">
        <f t="shared" si="24"/>
        <v>0.93238780371605534</v>
      </c>
      <c r="V84" s="449" t="str">
        <f t="shared" si="22"/>
        <v>-</v>
      </c>
      <c r="W84" s="449" t="str">
        <f t="shared" si="22"/>
        <v>-</v>
      </c>
      <c r="X84" s="449" t="str">
        <f t="shared" si="11"/>
        <v>-</v>
      </c>
      <c r="Y84" s="449"/>
      <c r="Z84" s="448" t="str">
        <f t="shared" si="17"/>
        <v>-</v>
      </c>
      <c r="AA84" s="449">
        <f t="shared" si="25"/>
        <v>0.93238780371605534</v>
      </c>
    </row>
    <row r="85" spans="1:27" ht="72">
      <c r="A85" s="450"/>
      <c r="B85" s="459" t="s">
        <v>627</v>
      </c>
      <c r="C85" s="460" t="s">
        <v>812</v>
      </c>
      <c r="D85" s="253">
        <f>SUM(E85:G85)</f>
        <v>2099</v>
      </c>
      <c r="E85" s="262">
        <v>2099</v>
      </c>
      <c r="F85" s="253"/>
      <c r="G85" s="259"/>
      <c r="H85" s="253"/>
      <c r="I85" s="253"/>
      <c r="J85" s="258"/>
      <c r="K85" s="258"/>
      <c r="L85" s="258"/>
      <c r="M85" s="262">
        <v>2099</v>
      </c>
      <c r="N85" s="253">
        <f>+SUM(O85:T85)</f>
        <v>1957.0820000000001</v>
      </c>
      <c r="O85" s="253"/>
      <c r="P85" s="253"/>
      <c r="Q85" s="260"/>
      <c r="R85" s="253"/>
      <c r="S85" s="253"/>
      <c r="T85" s="253">
        <v>1957.0820000000001</v>
      </c>
      <c r="U85" s="457">
        <f t="shared" si="24"/>
        <v>0.93238780371605534</v>
      </c>
      <c r="V85" s="458" t="str">
        <f t="shared" si="22"/>
        <v>-</v>
      </c>
      <c r="W85" s="458" t="str">
        <f t="shared" si="22"/>
        <v>-</v>
      </c>
      <c r="X85" s="458" t="str">
        <f t="shared" si="11"/>
        <v>-</v>
      </c>
      <c r="Y85" s="458"/>
      <c r="Z85" s="474" t="str">
        <f t="shared" si="17"/>
        <v>-</v>
      </c>
      <c r="AA85" s="458">
        <f t="shared" si="25"/>
        <v>0.93238780371605534</v>
      </c>
    </row>
    <row r="86" spans="1:27">
      <c r="A86" s="450">
        <v>5</v>
      </c>
      <c r="B86" s="897" t="s">
        <v>339</v>
      </c>
      <c r="C86" s="897"/>
      <c r="D86" s="252">
        <f>SUM(D87:D91)</f>
        <v>139471.07754</v>
      </c>
      <c r="E86" s="252">
        <f t="shared" ref="E86:O86" si="27">SUM(E87:E91)</f>
        <v>117544</v>
      </c>
      <c r="F86" s="252">
        <f t="shared" si="27"/>
        <v>4839</v>
      </c>
      <c r="G86" s="252">
        <f t="shared" si="27"/>
        <v>17088.077540000002</v>
      </c>
      <c r="H86" s="252">
        <f t="shared" si="27"/>
        <v>0</v>
      </c>
      <c r="I86" s="252">
        <f t="shared" si="27"/>
        <v>0</v>
      </c>
      <c r="J86" s="252">
        <f t="shared" si="27"/>
        <v>22267.632799999999</v>
      </c>
      <c r="K86" s="252">
        <f t="shared" si="27"/>
        <v>0</v>
      </c>
      <c r="L86" s="252">
        <f t="shared" si="27"/>
        <v>3484.308</v>
      </c>
      <c r="M86" s="252">
        <f t="shared" si="27"/>
        <v>113719.13674</v>
      </c>
      <c r="N86" s="252">
        <f t="shared" si="27"/>
        <v>54557.324626000001</v>
      </c>
      <c r="O86" s="252">
        <f t="shared" si="27"/>
        <v>0</v>
      </c>
      <c r="P86" s="252">
        <f>SUM(P87:P91)</f>
        <v>0</v>
      </c>
      <c r="Q86" s="252">
        <f>SUM(Q87:Q91)</f>
        <v>7964.5175220000001</v>
      </c>
      <c r="R86" s="252">
        <f>SUM(R87:R91)</f>
        <v>0</v>
      </c>
      <c r="S86" s="252">
        <f>SUM(S87:S91)</f>
        <v>1825.7789990000001</v>
      </c>
      <c r="T86" s="252">
        <f>SUM(T87:T91)</f>
        <v>44767.028104999998</v>
      </c>
      <c r="U86" s="447">
        <f t="shared" si="24"/>
        <v>0.39117303449780172</v>
      </c>
      <c r="V86" s="449" t="str">
        <f t="shared" si="22"/>
        <v>-</v>
      </c>
      <c r="W86" s="449" t="str">
        <f t="shared" si="22"/>
        <v>-</v>
      </c>
      <c r="X86" s="449">
        <f t="shared" si="11"/>
        <v>0.35767239353794267</v>
      </c>
      <c r="Y86" s="449"/>
      <c r="Z86" s="448">
        <f t="shared" si="17"/>
        <v>0.52400046121066224</v>
      </c>
      <c r="AA86" s="449">
        <f t="shared" si="25"/>
        <v>0.3936631018168244</v>
      </c>
    </row>
    <row r="87" spans="1:27" ht="24">
      <c r="A87" s="450"/>
      <c r="B87" s="492" t="s">
        <v>635</v>
      </c>
      <c r="C87" s="493" t="s">
        <v>636</v>
      </c>
      <c r="D87" s="253">
        <f t="shared" si="20"/>
        <v>55436.406539999996</v>
      </c>
      <c r="E87" s="258">
        <v>38834</v>
      </c>
      <c r="F87" s="258"/>
      <c r="G87" s="258">
        <f>11556.2698+5046.13674</f>
        <v>16602.40654</v>
      </c>
      <c r="H87" s="253"/>
      <c r="I87" s="253"/>
      <c r="J87" s="258">
        <v>11556.2698</v>
      </c>
      <c r="K87" s="253"/>
      <c r="L87" s="253"/>
      <c r="M87" s="258">
        <f>38834+5046.13674</f>
        <v>43880.136740000002</v>
      </c>
      <c r="N87" s="253">
        <f>+SUM(O87:T87)</f>
        <v>0</v>
      </c>
      <c r="O87" s="253"/>
      <c r="P87" s="253"/>
      <c r="Q87" s="258"/>
      <c r="R87" s="253"/>
      <c r="S87" s="253"/>
      <c r="T87" s="253"/>
      <c r="U87" s="457">
        <f t="shared" si="24"/>
        <v>0</v>
      </c>
      <c r="V87" s="458" t="str">
        <f t="shared" si="22"/>
        <v>-</v>
      </c>
      <c r="W87" s="458" t="str">
        <f t="shared" si="22"/>
        <v>-</v>
      </c>
      <c r="X87" s="458">
        <f t="shared" si="11"/>
        <v>0</v>
      </c>
      <c r="Y87" s="458"/>
      <c r="Z87" s="474" t="str">
        <f t="shared" si="17"/>
        <v>-</v>
      </c>
      <c r="AA87" s="458">
        <f t="shared" si="25"/>
        <v>0</v>
      </c>
    </row>
    <row r="88" spans="1:27" ht="36">
      <c r="A88" s="450"/>
      <c r="B88" s="492" t="s">
        <v>635</v>
      </c>
      <c r="C88" s="494" t="s">
        <v>637</v>
      </c>
      <c r="D88" s="253">
        <f t="shared" si="20"/>
        <v>4912.7830000000004</v>
      </c>
      <c r="E88" s="254"/>
      <c r="F88" s="258">
        <v>4839</v>
      </c>
      <c r="G88" s="258">
        <v>73.783000000000001</v>
      </c>
      <c r="H88" s="253"/>
      <c r="I88" s="253"/>
      <c r="J88" s="258">
        <v>73.783000000000001</v>
      </c>
      <c r="K88" s="253"/>
      <c r="L88" s="254"/>
      <c r="M88" s="258">
        <v>4839</v>
      </c>
      <c r="N88" s="253">
        <f>+SUM(O88:T88)</f>
        <v>569.03399999999999</v>
      </c>
      <c r="O88" s="253"/>
      <c r="P88" s="253"/>
      <c r="Q88" s="258"/>
      <c r="R88" s="253"/>
      <c r="S88" s="253"/>
      <c r="T88" s="253">
        <v>569.03399999999999</v>
      </c>
      <c r="U88" s="457">
        <f t="shared" si="24"/>
        <v>0.11582722053874554</v>
      </c>
      <c r="V88" s="458" t="str">
        <f t="shared" si="22"/>
        <v>-</v>
      </c>
      <c r="W88" s="458" t="str">
        <f t="shared" si="22"/>
        <v>-</v>
      </c>
      <c r="X88" s="458">
        <f t="shared" si="11"/>
        <v>0</v>
      </c>
      <c r="Y88" s="458"/>
      <c r="Z88" s="474" t="str">
        <f t="shared" si="17"/>
        <v>-</v>
      </c>
      <c r="AA88" s="458">
        <f t="shared" si="25"/>
        <v>0.11759330440173589</v>
      </c>
    </row>
    <row r="89" spans="1:27" ht="36">
      <c r="A89" s="450"/>
      <c r="B89" s="492" t="s">
        <v>635</v>
      </c>
      <c r="C89" s="494" t="s">
        <v>637</v>
      </c>
      <c r="D89" s="253">
        <f>SUM(E89:G89)</f>
        <v>3484.308</v>
      </c>
      <c r="E89" s="254">
        <v>3210</v>
      </c>
      <c r="F89" s="258"/>
      <c r="G89" s="258">
        <v>274.30799999999999</v>
      </c>
      <c r="H89" s="253"/>
      <c r="I89" s="253"/>
      <c r="J89" s="253"/>
      <c r="K89" s="253"/>
      <c r="L89" s="253">
        <f>E89+G89</f>
        <v>3484.308</v>
      </c>
      <c r="M89" s="254"/>
      <c r="N89" s="253">
        <f>+SUM(O89:T89)</f>
        <v>1825.7789990000001</v>
      </c>
      <c r="O89" s="253"/>
      <c r="P89" s="253"/>
      <c r="Q89" s="253"/>
      <c r="R89" s="253"/>
      <c r="S89" s="253">
        <v>1825.7789990000001</v>
      </c>
      <c r="T89" s="253"/>
      <c r="U89" s="457">
        <f t="shared" si="24"/>
        <v>0.52400046121066224</v>
      </c>
      <c r="V89" s="458" t="str">
        <f t="shared" si="22"/>
        <v>-</v>
      </c>
      <c r="W89" s="458" t="str">
        <f t="shared" si="22"/>
        <v>-</v>
      </c>
      <c r="X89" s="458" t="str">
        <f t="shared" si="22"/>
        <v>-</v>
      </c>
      <c r="Y89" s="458"/>
      <c r="Z89" s="474">
        <f t="shared" si="17"/>
        <v>0.52400046121066224</v>
      </c>
      <c r="AA89" s="458"/>
    </row>
    <row r="90" spans="1:27" ht="48">
      <c r="A90" s="450"/>
      <c r="B90" s="492" t="s">
        <v>635</v>
      </c>
      <c r="C90" s="460" t="s">
        <v>638</v>
      </c>
      <c r="D90" s="253">
        <f>SUM(E90:G90)</f>
        <v>75537.58</v>
      </c>
      <c r="E90" s="254">
        <f>10400+65000</f>
        <v>75400</v>
      </c>
      <c r="F90" s="258"/>
      <c r="G90" s="258">
        <v>137.58000000000001</v>
      </c>
      <c r="H90" s="253"/>
      <c r="I90" s="253"/>
      <c r="J90" s="254">
        <f>10400+137.58</f>
        <v>10537.58</v>
      </c>
      <c r="K90" s="253"/>
      <c r="L90" s="253"/>
      <c r="M90" s="258">
        <v>65000</v>
      </c>
      <c r="N90" s="253">
        <f>+SUM(O90:T90)</f>
        <v>52062.511627</v>
      </c>
      <c r="O90" s="253"/>
      <c r="P90" s="253"/>
      <c r="Q90" s="253">
        <v>7864.5175220000001</v>
      </c>
      <c r="R90" s="253"/>
      <c r="S90" s="253"/>
      <c r="T90" s="253">
        <v>44197.994104999998</v>
      </c>
      <c r="U90" s="457">
        <f t="shared" si="24"/>
        <v>0.68922662901035481</v>
      </c>
      <c r="V90" s="458" t="str">
        <f t="shared" si="22"/>
        <v>-</v>
      </c>
      <c r="W90" s="458" t="str">
        <f t="shared" si="22"/>
        <v>-</v>
      </c>
      <c r="X90" s="458">
        <f t="shared" si="22"/>
        <v>0.74633051630450253</v>
      </c>
      <c r="Y90" s="458"/>
      <c r="Z90" s="474" t="str">
        <f t="shared" si="17"/>
        <v>-</v>
      </c>
      <c r="AA90" s="458">
        <f t="shared" si="25"/>
        <v>0.679969140076923</v>
      </c>
    </row>
    <row r="91" spans="1:27" ht="48">
      <c r="A91" s="450"/>
      <c r="B91" s="492" t="s">
        <v>635</v>
      </c>
      <c r="C91" s="466" t="s">
        <v>813</v>
      </c>
      <c r="D91" s="253">
        <f>SUM(E91:G91)</f>
        <v>100</v>
      </c>
      <c r="E91" s="254">
        <v>100</v>
      </c>
      <c r="F91" s="258"/>
      <c r="G91" s="258"/>
      <c r="H91" s="253"/>
      <c r="I91" s="253"/>
      <c r="J91" s="254">
        <v>100</v>
      </c>
      <c r="K91" s="253"/>
      <c r="L91" s="253"/>
      <c r="M91" s="258"/>
      <c r="N91" s="253">
        <f>+SUM(O91:T91)</f>
        <v>100</v>
      </c>
      <c r="O91" s="253"/>
      <c r="P91" s="253"/>
      <c r="Q91" s="254">
        <v>100</v>
      </c>
      <c r="R91" s="253"/>
      <c r="S91" s="253"/>
      <c r="T91" s="253"/>
      <c r="U91" s="457">
        <f t="shared" si="24"/>
        <v>1</v>
      </c>
      <c r="V91" s="458" t="str">
        <f t="shared" si="22"/>
        <v>-</v>
      </c>
      <c r="W91" s="458" t="str">
        <f t="shared" si="22"/>
        <v>-</v>
      </c>
      <c r="X91" s="458">
        <f t="shared" si="22"/>
        <v>1</v>
      </c>
      <c r="Y91" s="458"/>
      <c r="Z91" s="474" t="str">
        <f t="shared" si="17"/>
        <v>-</v>
      </c>
      <c r="AA91" s="458"/>
    </row>
    <row r="92" spans="1:27">
      <c r="A92" s="450">
        <v>6</v>
      </c>
      <c r="B92" s="897" t="s">
        <v>296</v>
      </c>
      <c r="C92" s="897"/>
      <c r="D92" s="252">
        <f t="shared" ref="D92:T92" si="28">SUM(D93:D101)</f>
        <v>22756.250007000002</v>
      </c>
      <c r="E92" s="252">
        <f t="shared" si="28"/>
        <v>15764</v>
      </c>
      <c r="F92" s="252">
        <f t="shared" si="28"/>
        <v>0</v>
      </c>
      <c r="G92" s="252">
        <f t="shared" si="28"/>
        <v>6992.2500069999996</v>
      </c>
      <c r="H92" s="252">
        <f t="shared" si="28"/>
        <v>0</v>
      </c>
      <c r="I92" s="252">
        <f t="shared" si="28"/>
        <v>0</v>
      </c>
      <c r="J92" s="252">
        <f t="shared" si="28"/>
        <v>4009</v>
      </c>
      <c r="K92" s="252">
        <f t="shared" si="28"/>
        <v>0</v>
      </c>
      <c r="L92" s="252">
        <f t="shared" si="28"/>
        <v>6681.0349999999999</v>
      </c>
      <c r="M92" s="252">
        <f t="shared" si="28"/>
        <v>12066.215007000001</v>
      </c>
      <c r="N92" s="252">
        <f t="shared" si="28"/>
        <v>9622.9383070000003</v>
      </c>
      <c r="O92" s="252">
        <f t="shared" si="28"/>
        <v>0</v>
      </c>
      <c r="P92" s="252">
        <f t="shared" si="28"/>
        <v>0</v>
      </c>
      <c r="Q92" s="252">
        <f t="shared" si="28"/>
        <v>4008.0740000000001</v>
      </c>
      <c r="R92" s="252">
        <f t="shared" si="28"/>
        <v>0</v>
      </c>
      <c r="S92" s="252">
        <f t="shared" si="28"/>
        <v>3505.7743</v>
      </c>
      <c r="T92" s="252">
        <f t="shared" si="28"/>
        <v>2109.0900069999998</v>
      </c>
      <c r="U92" s="447">
        <f t="shared" si="24"/>
        <v>0.42287012596714785</v>
      </c>
      <c r="V92" s="449" t="str">
        <f t="shared" si="22"/>
        <v>-</v>
      </c>
      <c r="W92" s="449" t="str">
        <f t="shared" si="22"/>
        <v>-</v>
      </c>
      <c r="X92" s="449">
        <f t="shared" si="22"/>
        <v>0.99976901970566223</v>
      </c>
      <c r="Y92" s="449"/>
      <c r="Z92" s="448">
        <f t="shared" si="17"/>
        <v>0.52473520943985474</v>
      </c>
      <c r="AA92" s="449">
        <f t="shared" si="25"/>
        <v>0.17479300723353999</v>
      </c>
    </row>
    <row r="93" spans="1:27" ht="84">
      <c r="A93" s="451"/>
      <c r="B93" s="459" t="s">
        <v>814</v>
      </c>
      <c r="C93" s="460" t="s">
        <v>815</v>
      </c>
      <c r="D93" s="253">
        <f t="shared" ref="D93:D99" si="29">SUM(E93:G93)</f>
        <v>280</v>
      </c>
      <c r="E93" s="254">
        <v>280</v>
      </c>
      <c r="F93" s="455"/>
      <c r="G93" s="475"/>
      <c r="H93" s="253"/>
      <c r="I93" s="253"/>
      <c r="J93" s="253"/>
      <c r="K93" s="253"/>
      <c r="L93" s="253"/>
      <c r="M93" s="254">
        <v>280</v>
      </c>
      <c r="N93" s="253">
        <f>SUM(O93:T93)</f>
        <v>0</v>
      </c>
      <c r="O93" s="253"/>
      <c r="P93" s="253"/>
      <c r="Q93" s="253"/>
      <c r="R93" s="253"/>
      <c r="S93" s="253"/>
      <c r="T93" s="253"/>
      <c r="U93" s="457">
        <f t="shared" si="24"/>
        <v>0</v>
      </c>
      <c r="V93" s="458" t="str">
        <f t="shared" si="22"/>
        <v>-</v>
      </c>
      <c r="W93" s="458" t="str">
        <f t="shared" si="22"/>
        <v>-</v>
      </c>
      <c r="X93" s="458" t="str">
        <f t="shared" si="22"/>
        <v>-</v>
      </c>
      <c r="Y93" s="458"/>
      <c r="Z93" s="474" t="str">
        <f t="shared" si="17"/>
        <v>-</v>
      </c>
      <c r="AA93" s="458">
        <f t="shared" si="25"/>
        <v>0</v>
      </c>
    </row>
    <row r="94" spans="1:27" ht="48">
      <c r="A94" s="451"/>
      <c r="B94" s="459" t="s">
        <v>816</v>
      </c>
      <c r="C94" s="460" t="s">
        <v>817</v>
      </c>
      <c r="D94" s="253">
        <f t="shared" si="29"/>
        <v>155</v>
      </c>
      <c r="E94" s="254">
        <v>155</v>
      </c>
      <c r="F94" s="455"/>
      <c r="G94" s="475"/>
      <c r="H94" s="253"/>
      <c r="I94" s="253"/>
      <c r="J94" s="253"/>
      <c r="K94" s="253"/>
      <c r="L94" s="253"/>
      <c r="M94" s="254">
        <v>155</v>
      </c>
      <c r="N94" s="253">
        <f>SUM(O94:T94)</f>
        <v>0</v>
      </c>
      <c r="O94" s="253"/>
      <c r="P94" s="253"/>
      <c r="Q94" s="253"/>
      <c r="R94" s="253"/>
      <c r="S94" s="253"/>
      <c r="T94" s="253"/>
      <c r="U94" s="457">
        <f t="shared" si="24"/>
        <v>0</v>
      </c>
      <c r="V94" s="458" t="str">
        <f t="shared" si="22"/>
        <v>-</v>
      </c>
      <c r="W94" s="458" t="str">
        <f t="shared" si="22"/>
        <v>-</v>
      </c>
      <c r="X94" s="458" t="str">
        <f t="shared" si="22"/>
        <v>-</v>
      </c>
      <c r="Y94" s="458"/>
      <c r="Z94" s="474" t="str">
        <f t="shared" si="17"/>
        <v>-</v>
      </c>
      <c r="AA94" s="458">
        <f t="shared" si="25"/>
        <v>0</v>
      </c>
    </row>
    <row r="95" spans="1:27" ht="60">
      <c r="A95" s="451"/>
      <c r="B95" s="459" t="s">
        <v>818</v>
      </c>
      <c r="C95" s="460" t="s">
        <v>819</v>
      </c>
      <c r="D95" s="253">
        <f t="shared" si="29"/>
        <v>25</v>
      </c>
      <c r="E95" s="254">
        <v>25</v>
      </c>
      <c r="F95" s="455"/>
      <c r="G95" s="475"/>
      <c r="H95" s="253"/>
      <c r="I95" s="253"/>
      <c r="J95" s="253"/>
      <c r="K95" s="253"/>
      <c r="L95" s="253"/>
      <c r="M95" s="254">
        <v>25</v>
      </c>
      <c r="N95" s="253">
        <f>SUM(O95:T95)</f>
        <v>0</v>
      </c>
      <c r="O95" s="253"/>
      <c r="P95" s="253"/>
      <c r="Q95" s="253"/>
      <c r="R95" s="253"/>
      <c r="S95" s="253"/>
      <c r="T95" s="253"/>
      <c r="U95" s="457">
        <f t="shared" si="24"/>
        <v>0</v>
      </c>
      <c r="V95" s="458" t="str">
        <f t="shared" si="22"/>
        <v>-</v>
      </c>
      <c r="W95" s="458" t="str">
        <f t="shared" si="22"/>
        <v>-</v>
      </c>
      <c r="X95" s="458" t="str">
        <f t="shared" si="22"/>
        <v>-</v>
      </c>
      <c r="Y95" s="458"/>
      <c r="Z95" s="474" t="str">
        <f t="shared" si="17"/>
        <v>-</v>
      </c>
      <c r="AA95" s="458">
        <f t="shared" si="25"/>
        <v>0</v>
      </c>
    </row>
    <row r="96" spans="1:27" ht="48">
      <c r="A96" s="451"/>
      <c r="B96" s="459" t="s">
        <v>820</v>
      </c>
      <c r="C96" s="460" t="s">
        <v>821</v>
      </c>
      <c r="D96" s="253">
        <f t="shared" si="29"/>
        <v>140</v>
      </c>
      <c r="E96" s="254">
        <v>140</v>
      </c>
      <c r="F96" s="455"/>
      <c r="G96" s="475"/>
      <c r="H96" s="253"/>
      <c r="I96" s="253"/>
      <c r="J96" s="253"/>
      <c r="K96" s="253"/>
      <c r="L96" s="253"/>
      <c r="M96" s="254">
        <v>140</v>
      </c>
      <c r="N96" s="253">
        <f>SUM(O96:T96)</f>
        <v>0</v>
      </c>
      <c r="O96" s="253"/>
      <c r="P96" s="253"/>
      <c r="Q96" s="253"/>
      <c r="R96" s="253"/>
      <c r="S96" s="253"/>
      <c r="T96" s="253"/>
      <c r="U96" s="457">
        <f t="shared" si="24"/>
        <v>0</v>
      </c>
      <c r="V96" s="458" t="str">
        <f t="shared" si="22"/>
        <v>-</v>
      </c>
      <c r="W96" s="458" t="str">
        <f t="shared" si="22"/>
        <v>-</v>
      </c>
      <c r="X96" s="458" t="str">
        <f t="shared" si="22"/>
        <v>-</v>
      </c>
      <c r="Y96" s="458"/>
      <c r="Z96" s="474" t="str">
        <f t="shared" si="17"/>
        <v>-</v>
      </c>
      <c r="AA96" s="458">
        <f t="shared" si="25"/>
        <v>0</v>
      </c>
    </row>
    <row r="97" spans="1:27" ht="72">
      <c r="A97" s="451"/>
      <c r="B97" s="459" t="s">
        <v>822</v>
      </c>
      <c r="C97" s="460" t="s">
        <v>823</v>
      </c>
      <c r="D97" s="253">
        <f t="shared" si="29"/>
        <v>10000</v>
      </c>
      <c r="E97" s="254">
        <v>10000</v>
      </c>
      <c r="F97" s="455"/>
      <c r="G97" s="475"/>
      <c r="H97" s="253"/>
      <c r="I97" s="253"/>
      <c r="J97" s="253"/>
      <c r="K97" s="253"/>
      <c r="L97" s="253"/>
      <c r="M97" s="254">
        <v>10000</v>
      </c>
      <c r="N97" s="253">
        <f>SUM(O97:T97)</f>
        <v>1143.299</v>
      </c>
      <c r="O97" s="253"/>
      <c r="P97" s="253"/>
      <c r="Q97" s="253"/>
      <c r="R97" s="253"/>
      <c r="S97" s="253"/>
      <c r="T97" s="253">
        <v>1143.299</v>
      </c>
      <c r="U97" s="457">
        <f t="shared" si="24"/>
        <v>0.1143299</v>
      </c>
      <c r="V97" s="458" t="str">
        <f t="shared" si="22"/>
        <v>-</v>
      </c>
      <c r="W97" s="458" t="str">
        <f t="shared" si="22"/>
        <v>-</v>
      </c>
      <c r="X97" s="458" t="str">
        <f t="shared" si="22"/>
        <v>-</v>
      </c>
      <c r="Y97" s="458"/>
      <c r="Z97" s="474" t="str">
        <f t="shared" si="17"/>
        <v>-</v>
      </c>
      <c r="AA97" s="458">
        <f t="shared" si="25"/>
        <v>0.1143299</v>
      </c>
    </row>
    <row r="98" spans="1:27" ht="24">
      <c r="A98" s="451"/>
      <c r="B98" s="465" t="s">
        <v>824</v>
      </c>
      <c r="C98" s="466" t="s">
        <v>825</v>
      </c>
      <c r="D98" s="253">
        <f t="shared" si="29"/>
        <v>4664</v>
      </c>
      <c r="E98" s="257">
        <f>4009+655</f>
        <v>4664</v>
      </c>
      <c r="F98" s="253"/>
      <c r="G98" s="257"/>
      <c r="H98" s="253"/>
      <c r="I98" s="253"/>
      <c r="J98" s="253">
        <v>4009</v>
      </c>
      <c r="K98" s="253"/>
      <c r="L98" s="253"/>
      <c r="M98" s="253">
        <v>655</v>
      </c>
      <c r="N98" s="253">
        <f t="shared" ref="N98:N121" si="30">+SUM(O98:T98)</f>
        <v>4662.6499999999996</v>
      </c>
      <c r="O98" s="253"/>
      <c r="P98" s="253"/>
      <c r="Q98" s="257">
        <v>4008.0740000000001</v>
      </c>
      <c r="R98" s="253"/>
      <c r="S98" s="253"/>
      <c r="T98" s="253">
        <v>654.57600000000002</v>
      </c>
      <c r="U98" s="457">
        <f t="shared" si="24"/>
        <v>0.99971054888507715</v>
      </c>
      <c r="V98" s="458" t="str">
        <f t="shared" si="22"/>
        <v>-</v>
      </c>
      <c r="W98" s="458" t="str">
        <f t="shared" si="22"/>
        <v>-</v>
      </c>
      <c r="X98" s="458">
        <f t="shared" si="22"/>
        <v>0.99976901970566223</v>
      </c>
      <c r="Y98" s="458"/>
      <c r="Z98" s="474" t="str">
        <f t="shared" si="17"/>
        <v>-</v>
      </c>
      <c r="AA98" s="458">
        <f t="shared" si="25"/>
        <v>0.99935267175572517</v>
      </c>
    </row>
    <row r="99" spans="1:27" ht="48">
      <c r="A99" s="451"/>
      <c r="B99" s="459" t="s">
        <v>826</v>
      </c>
      <c r="C99" s="460" t="s">
        <v>827</v>
      </c>
      <c r="D99" s="253">
        <f t="shared" si="29"/>
        <v>500</v>
      </c>
      <c r="E99" s="254">
        <v>500</v>
      </c>
      <c r="F99" s="455"/>
      <c r="G99" s="475"/>
      <c r="H99" s="253"/>
      <c r="I99" s="253"/>
      <c r="J99" s="253"/>
      <c r="K99" s="253"/>
      <c r="L99" s="253"/>
      <c r="M99" s="254">
        <v>500</v>
      </c>
      <c r="N99" s="253">
        <f>SUM(O99:T99)</f>
        <v>0</v>
      </c>
      <c r="O99" s="253"/>
      <c r="P99" s="253"/>
      <c r="Q99" s="253"/>
      <c r="R99" s="253"/>
      <c r="S99" s="253"/>
      <c r="T99" s="253"/>
      <c r="U99" s="457">
        <f t="shared" si="24"/>
        <v>0</v>
      </c>
      <c r="V99" s="458" t="str">
        <f t="shared" si="22"/>
        <v>-</v>
      </c>
      <c r="W99" s="458" t="str">
        <f t="shared" si="22"/>
        <v>-</v>
      </c>
      <c r="X99" s="458" t="str">
        <f t="shared" si="22"/>
        <v>-</v>
      </c>
      <c r="Y99" s="458"/>
      <c r="Z99" s="474" t="str">
        <f t="shared" si="17"/>
        <v>-</v>
      </c>
      <c r="AA99" s="458">
        <f t="shared" si="25"/>
        <v>0</v>
      </c>
    </row>
    <row r="100" spans="1:27" ht="24">
      <c r="A100" s="451"/>
      <c r="B100" s="463" t="s">
        <v>640</v>
      </c>
      <c r="C100" s="460" t="s">
        <v>641</v>
      </c>
      <c r="D100" s="253">
        <f t="shared" ref="D100:D136" si="31">SUM(E100:G100)</f>
        <v>311.21500700000001</v>
      </c>
      <c r="E100" s="253"/>
      <c r="F100" s="253"/>
      <c r="G100" s="257">
        <v>311.21500700000001</v>
      </c>
      <c r="H100" s="253"/>
      <c r="I100" s="253"/>
      <c r="J100" s="253"/>
      <c r="K100" s="253"/>
      <c r="L100" s="253"/>
      <c r="M100" s="257">
        <v>311.21500700000001</v>
      </c>
      <c r="N100" s="253">
        <f t="shared" si="30"/>
        <v>311.21500700000001</v>
      </c>
      <c r="O100" s="253"/>
      <c r="P100" s="253"/>
      <c r="Q100" s="257"/>
      <c r="R100" s="253"/>
      <c r="S100" s="253"/>
      <c r="T100" s="257">
        <v>311.21500700000001</v>
      </c>
      <c r="U100" s="457">
        <f t="shared" si="24"/>
        <v>1</v>
      </c>
      <c r="V100" s="458" t="str">
        <f t="shared" si="22"/>
        <v>-</v>
      </c>
      <c r="W100" s="458" t="str">
        <f t="shared" si="22"/>
        <v>-</v>
      </c>
      <c r="X100" s="458" t="str">
        <f t="shared" si="22"/>
        <v>-</v>
      </c>
      <c r="Y100" s="458"/>
      <c r="Z100" s="474" t="str">
        <f t="shared" si="17"/>
        <v>-</v>
      </c>
      <c r="AA100" s="458">
        <f t="shared" si="25"/>
        <v>1</v>
      </c>
    </row>
    <row r="101" spans="1:27" ht="48">
      <c r="A101" s="451"/>
      <c r="B101" s="459">
        <v>7725807</v>
      </c>
      <c r="C101" s="466" t="s">
        <v>643</v>
      </c>
      <c r="D101" s="253">
        <f t="shared" si="31"/>
        <v>6681.0349999999999</v>
      </c>
      <c r="E101" s="257"/>
      <c r="F101" s="253"/>
      <c r="G101" s="257">
        <v>6681.0349999999999</v>
      </c>
      <c r="H101" s="253"/>
      <c r="I101" s="253"/>
      <c r="J101" s="253"/>
      <c r="K101" s="253"/>
      <c r="L101" s="257">
        <v>6681.0349999999999</v>
      </c>
      <c r="M101" s="253"/>
      <c r="N101" s="253">
        <f t="shared" si="30"/>
        <v>3505.7743</v>
      </c>
      <c r="O101" s="253"/>
      <c r="P101" s="253"/>
      <c r="Q101" s="257"/>
      <c r="R101" s="253"/>
      <c r="S101" s="257">
        <v>3505.7743</v>
      </c>
      <c r="T101" s="253"/>
      <c r="U101" s="457">
        <f t="shared" si="24"/>
        <v>0.52473520943985474</v>
      </c>
      <c r="V101" s="458" t="str">
        <f t="shared" si="22"/>
        <v>-</v>
      </c>
      <c r="W101" s="458" t="str">
        <f t="shared" si="22"/>
        <v>-</v>
      </c>
      <c r="X101" s="458" t="str">
        <f t="shared" si="22"/>
        <v>-</v>
      </c>
      <c r="Y101" s="458"/>
      <c r="Z101" s="474">
        <f t="shared" si="17"/>
        <v>0.52473520943985474</v>
      </c>
      <c r="AA101" s="458"/>
    </row>
    <row r="102" spans="1:27">
      <c r="A102" s="450">
        <v>7</v>
      </c>
      <c r="B102" s="897" t="s">
        <v>284</v>
      </c>
      <c r="C102" s="897"/>
      <c r="D102" s="252">
        <f t="shared" ref="D102:T102" si="32">SUM(D103:D111)</f>
        <v>7787.7910000000011</v>
      </c>
      <c r="E102" s="252">
        <f t="shared" si="32"/>
        <v>7568</v>
      </c>
      <c r="F102" s="252">
        <f t="shared" si="32"/>
        <v>35.930999999999997</v>
      </c>
      <c r="G102" s="252">
        <f t="shared" si="32"/>
        <v>183.86</v>
      </c>
      <c r="H102" s="252">
        <f t="shared" si="32"/>
        <v>0</v>
      </c>
      <c r="I102" s="252">
        <f t="shared" si="32"/>
        <v>7340.8600000000006</v>
      </c>
      <c r="J102" s="252">
        <f t="shared" si="32"/>
        <v>411</v>
      </c>
      <c r="K102" s="252">
        <f t="shared" si="32"/>
        <v>35</v>
      </c>
      <c r="L102" s="252">
        <f t="shared" si="32"/>
        <v>0</v>
      </c>
      <c r="M102" s="252">
        <f t="shared" si="32"/>
        <v>0.93100000000000005</v>
      </c>
      <c r="N102" s="252">
        <f t="shared" si="32"/>
        <v>4684.1266009999999</v>
      </c>
      <c r="O102" s="252">
        <f t="shared" si="32"/>
        <v>0</v>
      </c>
      <c r="P102" s="252">
        <f t="shared" si="32"/>
        <v>4350.1109999999999</v>
      </c>
      <c r="Q102" s="252">
        <f t="shared" si="32"/>
        <v>299.061601</v>
      </c>
      <c r="R102" s="252">
        <f t="shared" si="32"/>
        <v>34.954000000000001</v>
      </c>
      <c r="S102" s="252">
        <f t="shared" si="32"/>
        <v>0</v>
      </c>
      <c r="T102" s="252">
        <f t="shared" si="32"/>
        <v>0</v>
      </c>
      <c r="U102" s="447">
        <f t="shared" si="24"/>
        <v>0.60147050697688209</v>
      </c>
      <c r="V102" s="449" t="str">
        <f t="shared" si="22"/>
        <v>-</v>
      </c>
      <c r="W102" s="447">
        <f t="shared" si="22"/>
        <v>0.59258874300831232</v>
      </c>
      <c r="X102" s="447">
        <f t="shared" si="22"/>
        <v>0.72764379805352797</v>
      </c>
      <c r="Y102" s="447">
        <f>R102/K102</f>
        <v>0.99868571428571429</v>
      </c>
      <c r="Z102" s="448" t="str">
        <f t="shared" si="17"/>
        <v>-</v>
      </c>
      <c r="AA102" s="449">
        <f t="shared" si="25"/>
        <v>0</v>
      </c>
    </row>
    <row r="103" spans="1:27" ht="36">
      <c r="A103" s="451"/>
      <c r="B103" s="459">
        <v>7341501</v>
      </c>
      <c r="C103" s="466" t="s">
        <v>650</v>
      </c>
      <c r="D103" s="253">
        <f t="shared" si="31"/>
        <v>0.93100000000000005</v>
      </c>
      <c r="E103" s="255"/>
      <c r="F103" s="253">
        <v>0.93100000000000005</v>
      </c>
      <c r="G103" s="253"/>
      <c r="H103" s="253"/>
      <c r="I103" s="253"/>
      <c r="J103" s="255"/>
      <c r="K103" s="253"/>
      <c r="L103" s="253"/>
      <c r="M103" s="253">
        <v>0.93100000000000005</v>
      </c>
      <c r="N103" s="253">
        <f t="shared" si="30"/>
        <v>0</v>
      </c>
      <c r="O103" s="253"/>
      <c r="P103" s="253"/>
      <c r="Q103" s="255"/>
      <c r="R103" s="253"/>
      <c r="S103" s="253"/>
      <c r="T103" s="253"/>
      <c r="U103" s="457">
        <f t="shared" si="24"/>
        <v>0</v>
      </c>
      <c r="V103" s="458" t="str">
        <f t="shared" si="22"/>
        <v>-</v>
      </c>
      <c r="W103" s="458" t="str">
        <f t="shared" si="22"/>
        <v>-</v>
      </c>
      <c r="X103" s="458" t="str">
        <f t="shared" si="22"/>
        <v>-</v>
      </c>
      <c r="Y103" s="458"/>
      <c r="Z103" s="474" t="str">
        <f t="shared" si="17"/>
        <v>-</v>
      </c>
      <c r="AA103" s="458">
        <f t="shared" si="25"/>
        <v>0</v>
      </c>
    </row>
    <row r="104" spans="1:27" ht="24">
      <c r="A104" s="451"/>
      <c r="B104" s="480">
        <v>7926526</v>
      </c>
      <c r="C104" s="460" t="s">
        <v>646</v>
      </c>
      <c r="D104" s="253">
        <f t="shared" si="31"/>
        <v>35</v>
      </c>
      <c r="E104" s="255"/>
      <c r="F104" s="253">
        <v>35</v>
      </c>
      <c r="G104" s="253"/>
      <c r="H104" s="253"/>
      <c r="I104" s="253"/>
      <c r="J104" s="253"/>
      <c r="K104" s="253">
        <v>35</v>
      </c>
      <c r="L104" s="253"/>
      <c r="M104" s="253"/>
      <c r="N104" s="253">
        <f t="shared" si="30"/>
        <v>34.954000000000001</v>
      </c>
      <c r="O104" s="253"/>
      <c r="P104" s="253"/>
      <c r="Q104" s="255"/>
      <c r="R104" s="255">
        <v>34.954000000000001</v>
      </c>
      <c r="S104" s="253"/>
      <c r="T104" s="253"/>
      <c r="U104" s="457">
        <f t="shared" si="24"/>
        <v>0.99868571428571429</v>
      </c>
      <c r="V104" s="458" t="str">
        <f t="shared" si="22"/>
        <v>-</v>
      </c>
      <c r="W104" s="458" t="str">
        <f t="shared" si="22"/>
        <v>-</v>
      </c>
      <c r="X104" s="458" t="str">
        <f t="shared" si="22"/>
        <v>-</v>
      </c>
      <c r="Y104" s="457">
        <f>R104/K104</f>
        <v>0.99868571428571429</v>
      </c>
      <c r="Z104" s="474" t="str">
        <f t="shared" si="17"/>
        <v>-</v>
      </c>
      <c r="AA104" s="458"/>
    </row>
    <row r="105" spans="1:27" ht="24">
      <c r="A105" s="451"/>
      <c r="B105" s="480"/>
      <c r="C105" s="466" t="s">
        <v>828</v>
      </c>
      <c r="D105" s="253">
        <f t="shared" si="31"/>
        <v>310</v>
      </c>
      <c r="E105" s="253">
        <f>10+300</f>
        <v>310</v>
      </c>
      <c r="F105" s="253"/>
      <c r="G105" s="253"/>
      <c r="H105" s="253"/>
      <c r="I105" s="253">
        <v>300</v>
      </c>
      <c r="J105" s="253">
        <v>10</v>
      </c>
      <c r="K105" s="253"/>
      <c r="L105" s="253"/>
      <c r="M105" s="253"/>
      <c r="N105" s="253">
        <f t="shared" si="30"/>
        <v>0</v>
      </c>
      <c r="O105" s="253"/>
      <c r="P105" s="253"/>
      <c r="Q105" s="255"/>
      <c r="R105" s="253"/>
      <c r="S105" s="253"/>
      <c r="T105" s="253"/>
      <c r="U105" s="457">
        <f t="shared" si="24"/>
        <v>0</v>
      </c>
      <c r="V105" s="458" t="str">
        <f t="shared" si="22"/>
        <v>-</v>
      </c>
      <c r="W105" s="458">
        <f t="shared" si="22"/>
        <v>0</v>
      </c>
      <c r="X105" s="458">
        <f t="shared" si="22"/>
        <v>0</v>
      </c>
      <c r="Y105" s="458">
        <f>+S105/I105</f>
        <v>0</v>
      </c>
      <c r="Z105" s="474" t="str">
        <f t="shared" si="17"/>
        <v>-</v>
      </c>
      <c r="AA105" s="458"/>
    </row>
    <row r="106" spans="1:27" ht="36">
      <c r="A106" s="451"/>
      <c r="B106" s="452" t="s">
        <v>829</v>
      </c>
      <c r="C106" s="460" t="s">
        <v>830</v>
      </c>
      <c r="D106" s="253">
        <f t="shared" si="31"/>
        <v>943</v>
      </c>
      <c r="E106" s="255">
        <f>43+900</f>
        <v>943</v>
      </c>
      <c r="F106" s="253"/>
      <c r="G106" s="253"/>
      <c r="H106" s="253"/>
      <c r="I106" s="253">
        <v>900</v>
      </c>
      <c r="J106" s="255">
        <v>43</v>
      </c>
      <c r="K106" s="253"/>
      <c r="L106" s="253"/>
      <c r="M106" s="253"/>
      <c r="N106" s="253">
        <f t="shared" si="30"/>
        <v>0</v>
      </c>
      <c r="O106" s="253"/>
      <c r="P106" s="253"/>
      <c r="Q106" s="255"/>
      <c r="R106" s="253"/>
      <c r="S106" s="253"/>
      <c r="T106" s="253"/>
      <c r="U106" s="457">
        <f t="shared" si="24"/>
        <v>0</v>
      </c>
      <c r="V106" s="458" t="str">
        <f t="shared" si="22"/>
        <v>-</v>
      </c>
      <c r="W106" s="458">
        <f t="shared" si="22"/>
        <v>0</v>
      </c>
      <c r="X106" s="458">
        <f t="shared" si="22"/>
        <v>0</v>
      </c>
      <c r="Y106" s="458">
        <f>+S106/I106</f>
        <v>0</v>
      </c>
      <c r="Z106" s="474" t="str">
        <f t="shared" si="17"/>
        <v>-</v>
      </c>
      <c r="AA106" s="458"/>
    </row>
    <row r="107" spans="1:27" ht="36">
      <c r="A107" s="451"/>
      <c r="B107" s="452" t="s">
        <v>648</v>
      </c>
      <c r="C107" s="460" t="s">
        <v>649</v>
      </c>
      <c r="D107" s="253">
        <f t="shared" si="31"/>
        <v>205</v>
      </c>
      <c r="E107" s="255">
        <v>170</v>
      </c>
      <c r="F107" s="253"/>
      <c r="G107" s="253">
        <v>35</v>
      </c>
      <c r="H107" s="253"/>
      <c r="I107" s="253"/>
      <c r="J107" s="253">
        <f>35+170</f>
        <v>205</v>
      </c>
      <c r="K107" s="253"/>
      <c r="L107" s="253"/>
      <c r="M107" s="253"/>
      <c r="N107" s="253">
        <f>+SUM(O107:T107)</f>
        <v>167.288601</v>
      </c>
      <c r="O107" s="253"/>
      <c r="P107" s="253"/>
      <c r="Q107" s="253">
        <v>167.288601</v>
      </c>
      <c r="R107" s="253"/>
      <c r="S107" s="253"/>
      <c r="T107" s="253"/>
      <c r="U107" s="457">
        <f t="shared" si="24"/>
        <v>0.81604195609756103</v>
      </c>
      <c r="V107" s="458" t="str">
        <f t="shared" si="22"/>
        <v>-</v>
      </c>
      <c r="W107" s="458" t="str">
        <f t="shared" si="22"/>
        <v>-</v>
      </c>
      <c r="X107" s="458">
        <f t="shared" si="22"/>
        <v>0.81604195609756103</v>
      </c>
      <c r="Y107" s="458"/>
      <c r="Z107" s="474" t="str">
        <f t="shared" si="17"/>
        <v>-</v>
      </c>
      <c r="AA107" s="458"/>
    </row>
    <row r="108" spans="1:27" ht="36">
      <c r="A108" s="451"/>
      <c r="B108" s="459" t="s">
        <v>831</v>
      </c>
      <c r="C108" s="460" t="s">
        <v>832</v>
      </c>
      <c r="D108" s="253">
        <f t="shared" si="31"/>
        <v>310</v>
      </c>
      <c r="E108" s="253">
        <f>10+300</f>
        <v>310</v>
      </c>
      <c r="F108" s="255"/>
      <c r="G108" s="253"/>
      <c r="H108" s="253"/>
      <c r="I108" s="253">
        <v>300</v>
      </c>
      <c r="J108" s="253">
        <v>10</v>
      </c>
      <c r="K108" s="253"/>
      <c r="L108" s="253"/>
      <c r="M108" s="255"/>
      <c r="N108" s="253">
        <f t="shared" si="30"/>
        <v>0</v>
      </c>
      <c r="O108" s="253"/>
      <c r="P108" s="253"/>
      <c r="Q108" s="255"/>
      <c r="R108" s="253"/>
      <c r="S108" s="253"/>
      <c r="T108" s="253"/>
      <c r="U108" s="457">
        <f t="shared" si="24"/>
        <v>0</v>
      </c>
      <c r="V108" s="458" t="str">
        <f t="shared" si="22"/>
        <v>-</v>
      </c>
      <c r="W108" s="458">
        <f t="shared" si="22"/>
        <v>0</v>
      </c>
      <c r="X108" s="458">
        <f t="shared" si="22"/>
        <v>0</v>
      </c>
      <c r="Y108" s="458">
        <f t="shared" ref="Y108:Y114" si="33">+S108/I108</f>
        <v>0</v>
      </c>
      <c r="Z108" s="474" t="str">
        <f t="shared" si="17"/>
        <v>-</v>
      </c>
      <c r="AA108" s="458"/>
    </row>
    <row r="109" spans="1:27" ht="36">
      <c r="A109" s="451"/>
      <c r="B109" s="495" t="s">
        <v>647</v>
      </c>
      <c r="C109" s="466" t="s">
        <v>651</v>
      </c>
      <c r="D109" s="253">
        <f t="shared" si="31"/>
        <v>414</v>
      </c>
      <c r="E109" s="255">
        <f>27+387</f>
        <v>414</v>
      </c>
      <c r="F109" s="253"/>
      <c r="G109" s="255"/>
      <c r="H109" s="253"/>
      <c r="I109" s="253">
        <v>387</v>
      </c>
      <c r="J109" s="255">
        <v>27</v>
      </c>
      <c r="K109" s="253"/>
      <c r="L109" s="253"/>
      <c r="M109" s="253"/>
      <c r="N109" s="253">
        <f t="shared" si="30"/>
        <v>22.577999999999999</v>
      </c>
      <c r="O109" s="253"/>
      <c r="P109" s="255">
        <v>6.8049999999999997</v>
      </c>
      <c r="Q109" s="255">
        <v>15.773</v>
      </c>
      <c r="R109" s="253"/>
      <c r="S109" s="253"/>
      <c r="T109" s="253"/>
      <c r="U109" s="457">
        <f t="shared" si="24"/>
        <v>5.453623188405797E-2</v>
      </c>
      <c r="V109" s="458" t="str">
        <f t="shared" si="22"/>
        <v>-</v>
      </c>
      <c r="W109" s="458">
        <f t="shared" si="22"/>
        <v>1.7583979328165373E-2</v>
      </c>
      <c r="X109" s="458">
        <f t="shared" si="22"/>
        <v>0.58418518518518514</v>
      </c>
      <c r="Y109" s="458">
        <f t="shared" si="33"/>
        <v>0</v>
      </c>
      <c r="Z109" s="474" t="str">
        <f t="shared" si="17"/>
        <v>-</v>
      </c>
      <c r="AA109" s="458"/>
    </row>
    <row r="110" spans="1:27" ht="36">
      <c r="A110" s="451"/>
      <c r="B110" s="452" t="s">
        <v>648</v>
      </c>
      <c r="C110" s="460" t="s">
        <v>649</v>
      </c>
      <c r="D110" s="253">
        <f>SUM(E110:G110)</f>
        <v>3024</v>
      </c>
      <c r="E110" s="255">
        <v>2988</v>
      </c>
      <c r="F110" s="253"/>
      <c r="G110" s="253">
        <v>36</v>
      </c>
      <c r="H110" s="253"/>
      <c r="I110" s="253">
        <f>E110+G110</f>
        <v>3024</v>
      </c>
      <c r="J110" s="253"/>
      <c r="K110" s="253"/>
      <c r="L110" s="253"/>
      <c r="M110" s="253"/>
      <c r="N110" s="253">
        <f>+SUM(O110:T110)</f>
        <v>1913.4459999999999</v>
      </c>
      <c r="O110" s="253"/>
      <c r="P110" s="253">
        <v>1913.4459999999999</v>
      </c>
      <c r="Q110" s="255"/>
      <c r="R110" s="253"/>
      <c r="S110" s="253"/>
      <c r="T110" s="253"/>
      <c r="U110" s="457">
        <f t="shared" si="24"/>
        <v>0.63275330687830689</v>
      </c>
      <c r="V110" s="458" t="str">
        <f t="shared" si="22"/>
        <v>-</v>
      </c>
      <c r="W110" s="458">
        <f t="shared" si="22"/>
        <v>0.63275330687830689</v>
      </c>
      <c r="X110" s="458" t="str">
        <f t="shared" si="22"/>
        <v>-</v>
      </c>
      <c r="Y110" s="458">
        <f t="shared" si="33"/>
        <v>0</v>
      </c>
      <c r="Z110" s="474" t="str">
        <f t="shared" si="17"/>
        <v>-</v>
      </c>
      <c r="AA110" s="458"/>
    </row>
    <row r="111" spans="1:27" ht="36">
      <c r="A111" s="451"/>
      <c r="B111" s="496" t="s">
        <v>644</v>
      </c>
      <c r="C111" s="460" t="s">
        <v>645</v>
      </c>
      <c r="D111" s="253">
        <f t="shared" si="31"/>
        <v>2545.86</v>
      </c>
      <c r="E111" s="253">
        <f>116+2317</f>
        <v>2433</v>
      </c>
      <c r="F111" s="253"/>
      <c r="G111" s="255">
        <v>112.86</v>
      </c>
      <c r="H111" s="253"/>
      <c r="I111" s="255">
        <f>112.86+2317</f>
        <v>2429.86</v>
      </c>
      <c r="J111" s="253">
        <v>116</v>
      </c>
      <c r="K111" s="253"/>
      <c r="L111" s="253"/>
      <c r="M111" s="253"/>
      <c r="N111" s="253">
        <f t="shared" si="30"/>
        <v>2545.86</v>
      </c>
      <c r="O111" s="253"/>
      <c r="P111" s="253">
        <v>2429.86</v>
      </c>
      <c r="Q111" s="253">
        <v>116</v>
      </c>
      <c r="R111" s="253"/>
      <c r="S111" s="253"/>
      <c r="T111" s="253"/>
      <c r="U111" s="457">
        <f t="shared" si="24"/>
        <v>1</v>
      </c>
      <c r="V111" s="458" t="str">
        <f t="shared" si="22"/>
        <v>-</v>
      </c>
      <c r="W111" s="458">
        <f t="shared" si="22"/>
        <v>1</v>
      </c>
      <c r="X111" s="458">
        <f t="shared" si="22"/>
        <v>1</v>
      </c>
      <c r="Y111" s="458">
        <f t="shared" si="33"/>
        <v>0</v>
      </c>
      <c r="Z111" s="474" t="str">
        <f t="shared" si="17"/>
        <v>-</v>
      </c>
      <c r="AA111" s="458"/>
    </row>
    <row r="112" spans="1:27">
      <c r="A112" s="450">
        <v>8</v>
      </c>
      <c r="B112" s="897" t="s">
        <v>300</v>
      </c>
      <c r="C112" s="897"/>
      <c r="D112" s="252">
        <f t="shared" ref="D112:T112" si="34">SUM(D113:D113)</f>
        <v>8880</v>
      </c>
      <c r="E112" s="252">
        <f t="shared" si="34"/>
        <v>7083</v>
      </c>
      <c r="F112" s="252">
        <f t="shared" si="34"/>
        <v>0</v>
      </c>
      <c r="G112" s="252">
        <f t="shared" si="34"/>
        <v>1797</v>
      </c>
      <c r="H112" s="252">
        <f t="shared" si="34"/>
        <v>0</v>
      </c>
      <c r="I112" s="252">
        <f t="shared" si="34"/>
        <v>8674</v>
      </c>
      <c r="J112" s="252">
        <f t="shared" si="34"/>
        <v>206</v>
      </c>
      <c r="K112" s="252">
        <f t="shared" si="34"/>
        <v>0</v>
      </c>
      <c r="L112" s="252">
        <f t="shared" si="34"/>
        <v>0</v>
      </c>
      <c r="M112" s="252">
        <f t="shared" si="34"/>
        <v>0</v>
      </c>
      <c r="N112" s="252">
        <f t="shared" si="34"/>
        <v>8588.4260489999997</v>
      </c>
      <c r="O112" s="252">
        <f t="shared" si="34"/>
        <v>0</v>
      </c>
      <c r="P112" s="252">
        <f t="shared" si="34"/>
        <v>8382.4260489999997</v>
      </c>
      <c r="Q112" s="252">
        <f t="shared" si="34"/>
        <v>206</v>
      </c>
      <c r="R112" s="252">
        <f t="shared" si="34"/>
        <v>0</v>
      </c>
      <c r="S112" s="252">
        <f t="shared" si="34"/>
        <v>0</v>
      </c>
      <c r="T112" s="252">
        <f t="shared" si="34"/>
        <v>0</v>
      </c>
      <c r="U112" s="447">
        <f t="shared" si="24"/>
        <v>0.96716509560810804</v>
      </c>
      <c r="V112" s="449" t="str">
        <f t="shared" si="22"/>
        <v>-</v>
      </c>
      <c r="W112" s="449">
        <f t="shared" si="22"/>
        <v>0.9663852950195988</v>
      </c>
      <c r="X112" s="449">
        <f t="shared" si="22"/>
        <v>1</v>
      </c>
      <c r="Y112" s="449">
        <f t="shared" si="33"/>
        <v>0</v>
      </c>
      <c r="Z112" s="448" t="str">
        <f t="shared" si="17"/>
        <v>-</v>
      </c>
      <c r="AA112" s="449"/>
    </row>
    <row r="113" spans="1:27" ht="72">
      <c r="A113" s="451"/>
      <c r="B113" s="463" t="s">
        <v>676</v>
      </c>
      <c r="C113" s="460" t="s">
        <v>677</v>
      </c>
      <c r="D113" s="253">
        <f t="shared" si="31"/>
        <v>8880</v>
      </c>
      <c r="E113" s="253">
        <f>206+6877</f>
        <v>7083</v>
      </c>
      <c r="F113" s="253"/>
      <c r="G113" s="258">
        <v>1797</v>
      </c>
      <c r="H113" s="253"/>
      <c r="I113" s="253">
        <f>6877+G113</f>
        <v>8674</v>
      </c>
      <c r="J113" s="253">
        <v>206</v>
      </c>
      <c r="K113" s="253"/>
      <c r="L113" s="253"/>
      <c r="M113" s="258"/>
      <c r="N113" s="253">
        <f>+SUM(O113:T113)</f>
        <v>8588.4260489999997</v>
      </c>
      <c r="O113" s="253"/>
      <c r="P113" s="253">
        <v>8382.4260489999997</v>
      </c>
      <c r="Q113" s="253">
        <v>206</v>
      </c>
      <c r="R113" s="253"/>
      <c r="S113" s="253"/>
      <c r="T113" s="253"/>
      <c r="U113" s="457">
        <f t="shared" si="24"/>
        <v>0.96716509560810804</v>
      </c>
      <c r="V113" s="458" t="str">
        <f t="shared" si="22"/>
        <v>-</v>
      </c>
      <c r="W113" s="458">
        <f t="shared" si="22"/>
        <v>0.9663852950195988</v>
      </c>
      <c r="X113" s="458">
        <f t="shared" si="22"/>
        <v>1</v>
      </c>
      <c r="Y113" s="458">
        <f t="shared" si="33"/>
        <v>0</v>
      </c>
      <c r="Z113" s="474" t="str">
        <f t="shared" si="17"/>
        <v>-</v>
      </c>
      <c r="AA113" s="458"/>
    </row>
    <row r="114" spans="1:27" ht="24.75" customHeight="1">
      <c r="A114" s="450">
        <v>9</v>
      </c>
      <c r="B114" s="897" t="s">
        <v>658</v>
      </c>
      <c r="C114" s="897"/>
      <c r="D114" s="252">
        <f>SUM(D115:D121)</f>
        <v>18346.967700000001</v>
      </c>
      <c r="E114" s="252">
        <f t="shared" ref="E114:T114" si="35">SUM(E115:E121)</f>
        <v>7577</v>
      </c>
      <c r="F114" s="252">
        <f t="shared" si="35"/>
        <v>6875.2793000000011</v>
      </c>
      <c r="G114" s="252">
        <f t="shared" si="35"/>
        <v>3894.6884</v>
      </c>
      <c r="H114" s="252">
        <f t="shared" si="35"/>
        <v>0</v>
      </c>
      <c r="I114" s="252">
        <f t="shared" si="35"/>
        <v>15319.626200000001</v>
      </c>
      <c r="J114" s="252">
        <f t="shared" si="35"/>
        <v>869.74149999999997</v>
      </c>
      <c r="K114" s="252">
        <f t="shared" si="35"/>
        <v>0</v>
      </c>
      <c r="L114" s="252">
        <f t="shared" si="35"/>
        <v>1960</v>
      </c>
      <c r="M114" s="252">
        <f t="shared" si="35"/>
        <v>197.6</v>
      </c>
      <c r="N114" s="252">
        <f t="shared" si="35"/>
        <v>10011.859</v>
      </c>
      <c r="O114" s="252">
        <f t="shared" si="35"/>
        <v>0</v>
      </c>
      <c r="P114" s="252">
        <f t="shared" si="35"/>
        <v>7409.5218000000004</v>
      </c>
      <c r="Q114" s="252">
        <f t="shared" si="35"/>
        <v>444.73720000000003</v>
      </c>
      <c r="R114" s="252">
        <f t="shared" si="35"/>
        <v>0</v>
      </c>
      <c r="S114" s="252">
        <f t="shared" si="35"/>
        <v>1960</v>
      </c>
      <c r="T114" s="252">
        <f t="shared" si="35"/>
        <v>197.6</v>
      </c>
      <c r="U114" s="447">
        <f t="shared" si="24"/>
        <v>0.54569557017315728</v>
      </c>
      <c r="V114" s="449" t="str">
        <f t="shared" si="22"/>
        <v>-</v>
      </c>
      <c r="W114" s="449">
        <f t="shared" si="22"/>
        <v>0.48366204914320954</v>
      </c>
      <c r="X114" s="449">
        <f t="shared" si="22"/>
        <v>0.51134411776372635</v>
      </c>
      <c r="Y114" s="449">
        <f t="shared" si="33"/>
        <v>0.12794045849499905</v>
      </c>
      <c r="Z114" s="448">
        <f t="shared" si="17"/>
        <v>1</v>
      </c>
      <c r="AA114" s="449">
        <f t="shared" si="25"/>
        <v>1</v>
      </c>
    </row>
    <row r="115" spans="1:27" ht="60">
      <c r="A115" s="451"/>
      <c r="B115" s="459" t="s">
        <v>659</v>
      </c>
      <c r="C115" s="466" t="s">
        <v>660</v>
      </c>
      <c r="D115" s="253">
        <f t="shared" si="31"/>
        <v>2157.6</v>
      </c>
      <c r="E115" s="263">
        <v>1960</v>
      </c>
      <c r="F115" s="253"/>
      <c r="G115" s="258">
        <v>197.6</v>
      </c>
      <c r="H115" s="253"/>
      <c r="I115" s="253"/>
      <c r="J115" s="263"/>
      <c r="K115" s="253"/>
      <c r="L115" s="263">
        <v>1960</v>
      </c>
      <c r="M115" s="258">
        <v>197.6</v>
      </c>
      <c r="N115" s="253">
        <f t="shared" si="30"/>
        <v>2157.6</v>
      </c>
      <c r="O115" s="253"/>
      <c r="P115" s="253"/>
      <c r="Q115" s="253"/>
      <c r="R115" s="253"/>
      <c r="S115" s="263">
        <v>1960</v>
      </c>
      <c r="T115" s="258">
        <v>197.6</v>
      </c>
      <c r="U115" s="457">
        <f t="shared" si="24"/>
        <v>1</v>
      </c>
      <c r="V115" s="458" t="str">
        <f t="shared" si="22"/>
        <v>-</v>
      </c>
      <c r="W115" s="458" t="str">
        <f t="shared" si="22"/>
        <v>-</v>
      </c>
      <c r="X115" s="458" t="str">
        <f t="shared" si="22"/>
        <v>-</v>
      </c>
      <c r="Y115" s="458"/>
      <c r="Z115" s="474">
        <f t="shared" si="17"/>
        <v>1</v>
      </c>
      <c r="AA115" s="458">
        <f t="shared" si="25"/>
        <v>1</v>
      </c>
    </row>
    <row r="116" spans="1:27" ht="72">
      <c r="A116" s="451"/>
      <c r="B116" s="463">
        <v>7990581</v>
      </c>
      <c r="C116" s="460" t="s">
        <v>661</v>
      </c>
      <c r="D116" s="253">
        <f t="shared" si="31"/>
        <v>477.24450000000002</v>
      </c>
      <c r="E116" s="263">
        <v>66</v>
      </c>
      <c r="F116" s="253">
        <f>310.2713</f>
        <v>310.2713</v>
      </c>
      <c r="G116" s="258">
        <v>100.97320000000001</v>
      </c>
      <c r="H116" s="253"/>
      <c r="I116" s="253"/>
      <c r="J116" s="253">
        <f>310.2713+100.9732+66</f>
        <v>477.24450000000002</v>
      </c>
      <c r="K116" s="253"/>
      <c r="L116" s="253"/>
      <c r="M116" s="258"/>
      <c r="N116" s="253">
        <f t="shared" si="30"/>
        <v>256.26420000000002</v>
      </c>
      <c r="O116" s="253"/>
      <c r="P116" s="253"/>
      <c r="Q116" s="253">
        <f>93.616+61.675+100.9732</f>
        <v>256.26420000000002</v>
      </c>
      <c r="R116" s="253"/>
      <c r="S116" s="253"/>
      <c r="T116" s="253"/>
      <c r="U116" s="457">
        <f t="shared" si="24"/>
        <v>0.53696627200523006</v>
      </c>
      <c r="V116" s="458" t="str">
        <f t="shared" si="22"/>
        <v>-</v>
      </c>
      <c r="W116" s="458" t="str">
        <f t="shared" si="22"/>
        <v>-</v>
      </c>
      <c r="X116" s="458">
        <f t="shared" si="22"/>
        <v>0.53696627200523006</v>
      </c>
      <c r="Y116" s="458"/>
      <c r="Z116" s="474" t="str">
        <f t="shared" si="17"/>
        <v>-</v>
      </c>
      <c r="AA116" s="458"/>
    </row>
    <row r="117" spans="1:27" ht="72">
      <c r="A117" s="451"/>
      <c r="B117" s="463">
        <v>7990581</v>
      </c>
      <c r="C117" s="460" t="s">
        <v>661</v>
      </c>
      <c r="D117" s="253">
        <f t="shared" si="31"/>
        <v>10810.626200000001</v>
      </c>
      <c r="E117" s="263">
        <v>1317</v>
      </c>
      <c r="F117" s="253">
        <v>5897.5110000000004</v>
      </c>
      <c r="G117" s="258">
        <v>3596.1152000000002</v>
      </c>
      <c r="H117" s="253"/>
      <c r="I117" s="253">
        <f>SUM(E117:G117)</f>
        <v>10810.626200000001</v>
      </c>
      <c r="J117" s="255"/>
      <c r="K117" s="253"/>
      <c r="L117" s="263"/>
      <c r="M117" s="258"/>
      <c r="N117" s="253">
        <f t="shared" si="30"/>
        <v>7009.2358000000004</v>
      </c>
      <c r="O117" s="253"/>
      <c r="P117" s="253">
        <v>7009.2358000000004</v>
      </c>
      <c r="Q117" s="253"/>
      <c r="R117" s="253"/>
      <c r="S117" s="263"/>
      <c r="T117" s="258"/>
      <c r="U117" s="457">
        <f t="shared" si="24"/>
        <v>0.64836538331146809</v>
      </c>
      <c r="V117" s="458" t="str">
        <f t="shared" si="22"/>
        <v>-</v>
      </c>
      <c r="W117" s="458">
        <f t="shared" si="22"/>
        <v>0.64836538331146809</v>
      </c>
      <c r="X117" s="458" t="str">
        <f t="shared" si="22"/>
        <v>-</v>
      </c>
      <c r="Y117" s="458">
        <f>+S117/I117</f>
        <v>0</v>
      </c>
      <c r="Z117" s="474" t="str">
        <f t="shared" si="17"/>
        <v>-</v>
      </c>
      <c r="AA117" s="458"/>
    </row>
    <row r="118" spans="1:27" ht="48">
      <c r="A118" s="451"/>
      <c r="B118" s="463" t="s">
        <v>662</v>
      </c>
      <c r="C118" s="460" t="s">
        <v>663</v>
      </c>
      <c r="D118" s="253">
        <f>SUM(E118:G118)</f>
        <v>2400</v>
      </c>
      <c r="E118" s="263">
        <f>100+2000</f>
        <v>2100</v>
      </c>
      <c r="F118" s="253">
        <f>14+286</f>
        <v>300</v>
      </c>
      <c r="G118" s="258"/>
      <c r="H118" s="253"/>
      <c r="I118" s="253">
        <f>2286</f>
        <v>2286</v>
      </c>
      <c r="J118" s="263">
        <f>14+100</f>
        <v>114</v>
      </c>
      <c r="K118" s="253"/>
      <c r="L118" s="253"/>
      <c r="M118" s="258"/>
      <c r="N118" s="253">
        <f t="shared" si="30"/>
        <v>286.68400000000003</v>
      </c>
      <c r="O118" s="253"/>
      <c r="P118" s="253">
        <v>279.21100000000001</v>
      </c>
      <c r="Q118" s="253">
        <v>7.4729999999999999</v>
      </c>
      <c r="R118" s="253"/>
      <c r="S118" s="253"/>
      <c r="T118" s="253"/>
      <c r="U118" s="457">
        <f t="shared" si="24"/>
        <v>0.11945166666666668</v>
      </c>
      <c r="V118" s="458" t="str">
        <f t="shared" si="22"/>
        <v>-</v>
      </c>
      <c r="W118" s="458">
        <f t="shared" si="22"/>
        <v>0.1221395450568679</v>
      </c>
      <c r="X118" s="458">
        <f t="shared" si="22"/>
        <v>6.5552631578947362E-2</v>
      </c>
      <c r="Y118" s="458">
        <f>+S118/I118</f>
        <v>0</v>
      </c>
      <c r="Z118" s="474" t="str">
        <f t="shared" si="17"/>
        <v>-</v>
      </c>
      <c r="AA118" s="458"/>
    </row>
    <row r="119" spans="1:27" ht="60">
      <c r="A119" s="451"/>
      <c r="B119" s="473">
        <v>8018478</v>
      </c>
      <c r="C119" s="460" t="s">
        <v>664</v>
      </c>
      <c r="D119" s="253">
        <f t="shared" si="31"/>
        <v>100</v>
      </c>
      <c r="E119" s="263">
        <v>50</v>
      </c>
      <c r="F119" s="263">
        <v>50</v>
      </c>
      <c r="G119" s="258"/>
      <c r="H119" s="253"/>
      <c r="I119" s="253"/>
      <c r="J119" s="263">
        <v>100</v>
      </c>
      <c r="K119" s="253"/>
      <c r="L119" s="253"/>
      <c r="M119" s="258"/>
      <c r="N119" s="253">
        <f t="shared" si="30"/>
        <v>100</v>
      </c>
      <c r="O119" s="253"/>
      <c r="P119" s="253"/>
      <c r="Q119" s="263">
        <v>100</v>
      </c>
      <c r="R119" s="253"/>
      <c r="S119" s="253"/>
      <c r="T119" s="253"/>
      <c r="U119" s="457">
        <f t="shared" si="24"/>
        <v>1</v>
      </c>
      <c r="V119" s="458" t="str">
        <f t="shared" si="22"/>
        <v>-</v>
      </c>
      <c r="W119" s="458" t="str">
        <f t="shared" si="22"/>
        <v>-</v>
      </c>
      <c r="X119" s="458">
        <f t="shared" si="22"/>
        <v>1</v>
      </c>
      <c r="Y119" s="458"/>
      <c r="Z119" s="474" t="str">
        <f t="shared" ref="Z119:Z182" si="36">IF(ISERROR(S119/L119),"-",S119/L119)</f>
        <v>-</v>
      </c>
      <c r="AA119" s="458"/>
    </row>
    <row r="120" spans="1:27" ht="48">
      <c r="A120" s="451"/>
      <c r="B120" s="473">
        <v>8066312</v>
      </c>
      <c r="C120" s="460" t="s">
        <v>665</v>
      </c>
      <c r="D120" s="253">
        <f t="shared" si="31"/>
        <v>67.497</v>
      </c>
      <c r="E120" s="263">
        <v>50</v>
      </c>
      <c r="F120" s="253">
        <v>17.497</v>
      </c>
      <c r="G120" s="258"/>
      <c r="H120" s="253"/>
      <c r="I120" s="253"/>
      <c r="J120" s="263">
        <f>50+17.497</f>
        <v>67.497</v>
      </c>
      <c r="K120" s="253"/>
      <c r="L120" s="253"/>
      <c r="M120" s="258"/>
      <c r="N120" s="253">
        <f t="shared" si="30"/>
        <v>67</v>
      </c>
      <c r="O120" s="253"/>
      <c r="P120" s="253"/>
      <c r="Q120" s="263">
        <f>50+17</f>
        <v>67</v>
      </c>
      <c r="R120" s="253"/>
      <c r="S120" s="253"/>
      <c r="T120" s="253"/>
      <c r="U120" s="457">
        <f t="shared" si="24"/>
        <v>0.99263670977969387</v>
      </c>
      <c r="V120" s="458" t="str">
        <f t="shared" si="22"/>
        <v>-</v>
      </c>
      <c r="W120" s="458" t="str">
        <f t="shared" si="22"/>
        <v>-</v>
      </c>
      <c r="X120" s="458">
        <f t="shared" si="22"/>
        <v>0.99263670977969387</v>
      </c>
      <c r="Y120" s="458"/>
      <c r="Z120" s="474" t="str">
        <f t="shared" si="36"/>
        <v>-</v>
      </c>
      <c r="AA120" s="458"/>
    </row>
    <row r="121" spans="1:27" ht="48">
      <c r="A121" s="451"/>
      <c r="B121" s="463" t="s">
        <v>666</v>
      </c>
      <c r="C121" s="460" t="s">
        <v>667</v>
      </c>
      <c r="D121" s="253">
        <f t="shared" si="31"/>
        <v>2334</v>
      </c>
      <c r="E121" s="263">
        <f>24+73+1937</f>
        <v>2034</v>
      </c>
      <c r="F121" s="253">
        <f>14+286</f>
        <v>300</v>
      </c>
      <c r="G121" s="258"/>
      <c r="H121" s="253"/>
      <c r="I121" s="253">
        <f>1937+286</f>
        <v>2223</v>
      </c>
      <c r="J121" s="263">
        <f>14+24+73</f>
        <v>111</v>
      </c>
      <c r="K121" s="253"/>
      <c r="L121" s="253"/>
      <c r="M121" s="258"/>
      <c r="N121" s="253">
        <f t="shared" si="30"/>
        <v>135.07499999999999</v>
      </c>
      <c r="O121" s="253"/>
      <c r="P121" s="253">
        <v>121.075</v>
      </c>
      <c r="Q121" s="263">
        <v>14</v>
      </c>
      <c r="R121" s="253"/>
      <c r="S121" s="253"/>
      <c r="T121" s="253"/>
      <c r="U121" s="457">
        <f t="shared" si="24"/>
        <v>5.7872750642673519E-2</v>
      </c>
      <c r="V121" s="458" t="str">
        <f t="shared" si="22"/>
        <v>-</v>
      </c>
      <c r="W121" s="458">
        <f t="shared" si="22"/>
        <v>5.4464687359424203E-2</v>
      </c>
      <c r="X121" s="458">
        <f t="shared" si="22"/>
        <v>0.12612612612612611</v>
      </c>
      <c r="Y121" s="458">
        <f>+S121/I121</f>
        <v>0</v>
      </c>
      <c r="Z121" s="474" t="str">
        <f t="shared" si="36"/>
        <v>-</v>
      </c>
      <c r="AA121" s="458"/>
    </row>
    <row r="122" spans="1:27">
      <c r="A122" s="450">
        <v>10</v>
      </c>
      <c r="B122" s="897" t="s">
        <v>833</v>
      </c>
      <c r="C122" s="897"/>
      <c r="D122" s="252">
        <f t="shared" ref="D122:T122" si="37">SUM(D123:D124)</f>
        <v>1780</v>
      </c>
      <c r="E122" s="252">
        <f t="shared" si="37"/>
        <v>1780</v>
      </c>
      <c r="F122" s="252">
        <f t="shared" si="37"/>
        <v>0</v>
      </c>
      <c r="G122" s="252">
        <f t="shared" si="37"/>
        <v>0</v>
      </c>
      <c r="H122" s="252">
        <f t="shared" si="37"/>
        <v>0</v>
      </c>
      <c r="I122" s="252">
        <f t="shared" si="37"/>
        <v>0</v>
      </c>
      <c r="J122" s="252">
        <f t="shared" si="37"/>
        <v>194</v>
      </c>
      <c r="K122" s="252">
        <f t="shared" si="37"/>
        <v>0</v>
      </c>
      <c r="L122" s="252">
        <f t="shared" si="37"/>
        <v>0</v>
      </c>
      <c r="M122" s="252">
        <f t="shared" si="37"/>
        <v>1586</v>
      </c>
      <c r="N122" s="252">
        <f t="shared" si="37"/>
        <v>1586</v>
      </c>
      <c r="O122" s="252">
        <f t="shared" si="37"/>
        <v>0</v>
      </c>
      <c r="P122" s="252">
        <f t="shared" si="37"/>
        <v>0</v>
      </c>
      <c r="Q122" s="252">
        <f t="shared" si="37"/>
        <v>0</v>
      </c>
      <c r="R122" s="252">
        <f t="shared" si="37"/>
        <v>0</v>
      </c>
      <c r="S122" s="252">
        <f t="shared" si="37"/>
        <v>0</v>
      </c>
      <c r="T122" s="252">
        <f t="shared" si="37"/>
        <v>1586</v>
      </c>
      <c r="U122" s="447">
        <f t="shared" si="24"/>
        <v>0.89101123595505616</v>
      </c>
      <c r="V122" s="449" t="str">
        <f t="shared" si="22"/>
        <v>-</v>
      </c>
      <c r="W122" s="449" t="str">
        <f t="shared" si="22"/>
        <v>-</v>
      </c>
      <c r="X122" s="449">
        <f t="shared" si="22"/>
        <v>0</v>
      </c>
      <c r="Y122" s="449"/>
      <c r="Z122" s="448" t="str">
        <f t="shared" si="36"/>
        <v>-</v>
      </c>
      <c r="AA122" s="449">
        <f t="shared" si="25"/>
        <v>1</v>
      </c>
    </row>
    <row r="123" spans="1:27" ht="84">
      <c r="A123" s="451"/>
      <c r="B123" s="463">
        <v>8120821</v>
      </c>
      <c r="C123" s="460" t="s">
        <v>834</v>
      </c>
      <c r="D123" s="253">
        <f t="shared" si="31"/>
        <v>194</v>
      </c>
      <c r="E123" s="253">
        <v>194</v>
      </c>
      <c r="F123" s="253"/>
      <c r="G123" s="253"/>
      <c r="H123" s="253"/>
      <c r="I123" s="253"/>
      <c r="J123" s="253">
        <v>194</v>
      </c>
      <c r="K123" s="253"/>
      <c r="L123" s="253"/>
      <c r="M123" s="253"/>
      <c r="N123" s="253">
        <f>+SUM(O123:T123)</f>
        <v>0</v>
      </c>
      <c r="O123" s="253"/>
      <c r="P123" s="253"/>
      <c r="Q123" s="253"/>
      <c r="R123" s="253"/>
      <c r="S123" s="253"/>
      <c r="T123" s="253"/>
      <c r="U123" s="457">
        <f t="shared" si="24"/>
        <v>0</v>
      </c>
      <c r="V123" s="458" t="str">
        <f t="shared" si="22"/>
        <v>-</v>
      </c>
      <c r="W123" s="458" t="str">
        <f t="shared" si="22"/>
        <v>-</v>
      </c>
      <c r="X123" s="458">
        <f t="shared" si="22"/>
        <v>0</v>
      </c>
      <c r="Y123" s="458"/>
      <c r="Z123" s="474" t="str">
        <f t="shared" si="36"/>
        <v>-</v>
      </c>
      <c r="AA123" s="458"/>
    </row>
    <row r="124" spans="1:27" ht="36">
      <c r="A124" s="451"/>
      <c r="B124" s="459" t="s">
        <v>835</v>
      </c>
      <c r="C124" s="460" t="s">
        <v>836</v>
      </c>
      <c r="D124" s="253">
        <f>SUM(E124:G124)</f>
        <v>1586</v>
      </c>
      <c r="E124" s="253">
        <v>1586</v>
      </c>
      <c r="F124" s="253"/>
      <c r="G124" s="253"/>
      <c r="H124" s="253"/>
      <c r="I124" s="253"/>
      <c r="J124" s="253"/>
      <c r="K124" s="253"/>
      <c r="L124" s="253"/>
      <c r="M124" s="253">
        <v>1586</v>
      </c>
      <c r="N124" s="253">
        <f>+SUM(O124:T124)</f>
        <v>1586</v>
      </c>
      <c r="O124" s="253"/>
      <c r="P124" s="253"/>
      <c r="Q124" s="253"/>
      <c r="R124" s="253"/>
      <c r="S124" s="253"/>
      <c r="T124" s="253">
        <v>1586</v>
      </c>
      <c r="U124" s="457">
        <f t="shared" si="24"/>
        <v>1</v>
      </c>
      <c r="V124" s="458" t="str">
        <f t="shared" si="22"/>
        <v>-</v>
      </c>
      <c r="W124" s="458" t="str">
        <f t="shared" si="22"/>
        <v>-</v>
      </c>
      <c r="X124" s="458" t="str">
        <f t="shared" si="22"/>
        <v>-</v>
      </c>
      <c r="Y124" s="458"/>
      <c r="Z124" s="474" t="str">
        <f t="shared" si="36"/>
        <v>-</v>
      </c>
      <c r="AA124" s="458">
        <f t="shared" si="25"/>
        <v>1</v>
      </c>
    </row>
    <row r="125" spans="1:27" ht="29.25" customHeight="1">
      <c r="A125" s="450">
        <v>11</v>
      </c>
      <c r="B125" s="897" t="s">
        <v>782</v>
      </c>
      <c r="C125" s="897"/>
      <c r="D125" s="252">
        <f t="shared" ref="D125:T125" si="38">SUM(D126:D136)</f>
        <v>138927.62650700001</v>
      </c>
      <c r="E125" s="252">
        <f t="shared" si="38"/>
        <v>125008</v>
      </c>
      <c r="F125" s="252">
        <f t="shared" si="38"/>
        <v>10777.7464</v>
      </c>
      <c r="G125" s="252">
        <f t="shared" si="38"/>
        <v>3141.880107</v>
      </c>
      <c r="H125" s="252">
        <f t="shared" si="38"/>
        <v>80000</v>
      </c>
      <c r="I125" s="252">
        <f t="shared" si="38"/>
        <v>525.74469999999997</v>
      </c>
      <c r="J125" s="252">
        <f t="shared" si="38"/>
        <v>46370.059293999999</v>
      </c>
      <c r="K125" s="252">
        <f t="shared" si="38"/>
        <v>0</v>
      </c>
      <c r="L125" s="252">
        <f t="shared" si="38"/>
        <v>0</v>
      </c>
      <c r="M125" s="252">
        <f t="shared" si="38"/>
        <v>12031.822512999999</v>
      </c>
      <c r="N125" s="252">
        <f t="shared" si="38"/>
        <v>36094.741142999999</v>
      </c>
      <c r="O125" s="252">
        <f t="shared" si="38"/>
        <v>20355.745727000001</v>
      </c>
      <c r="P125" s="252">
        <f t="shared" si="38"/>
        <v>525.74400000000003</v>
      </c>
      <c r="Q125" s="252">
        <f t="shared" si="38"/>
        <v>14720.074903000001</v>
      </c>
      <c r="R125" s="252">
        <f t="shared" si="38"/>
        <v>0</v>
      </c>
      <c r="S125" s="252">
        <f t="shared" si="38"/>
        <v>0</v>
      </c>
      <c r="T125" s="252">
        <f t="shared" si="38"/>
        <v>493.176513</v>
      </c>
      <c r="U125" s="447">
        <f t="shared" si="24"/>
        <v>0.25980967249290282</v>
      </c>
      <c r="V125" s="448">
        <f>O125/H125</f>
        <v>0.25444682158750004</v>
      </c>
      <c r="W125" s="449">
        <f t="shared" si="22"/>
        <v>0.99999866855528941</v>
      </c>
      <c r="X125" s="449">
        <f t="shared" si="22"/>
        <v>0.31744783438102459</v>
      </c>
      <c r="Y125" s="449">
        <f>+S125/I125</f>
        <v>0</v>
      </c>
      <c r="Z125" s="448" t="str">
        <f t="shared" si="36"/>
        <v>-</v>
      </c>
      <c r="AA125" s="449">
        <f t="shared" si="25"/>
        <v>4.0989344088739554E-2</v>
      </c>
    </row>
    <row r="126" spans="1:27" ht="48">
      <c r="A126" s="451"/>
      <c r="B126" s="465">
        <v>7417961</v>
      </c>
      <c r="C126" s="466" t="s">
        <v>837</v>
      </c>
      <c r="D126" s="253">
        <f t="shared" ref="D126:D133" si="39">SUM(E126:G126)</f>
        <v>5386.7447000000002</v>
      </c>
      <c r="E126" s="254">
        <v>4861</v>
      </c>
      <c r="F126" s="497"/>
      <c r="G126" s="497">
        <v>525.74469999999997</v>
      </c>
      <c r="H126" s="253"/>
      <c r="I126" s="497">
        <v>525.74469999999997</v>
      </c>
      <c r="J126" s="254">
        <v>4861</v>
      </c>
      <c r="K126" s="253"/>
      <c r="L126" s="253"/>
      <c r="M126" s="253"/>
      <c r="N126" s="253">
        <f>+SUM(O126:T126)</f>
        <v>4363.0451999999996</v>
      </c>
      <c r="O126" s="253"/>
      <c r="P126" s="497">
        <v>525.74400000000003</v>
      </c>
      <c r="Q126" s="253">
        <v>3837.3011999999999</v>
      </c>
      <c r="R126" s="253"/>
      <c r="S126" s="253"/>
      <c r="T126" s="253"/>
      <c r="U126" s="457">
        <f t="shared" si="24"/>
        <v>0.80995952898974388</v>
      </c>
      <c r="V126" s="474"/>
      <c r="W126" s="458">
        <f t="shared" si="22"/>
        <v>0.99999866855528941</v>
      </c>
      <c r="X126" s="458">
        <f t="shared" si="22"/>
        <v>0.7894057189878626</v>
      </c>
      <c r="Y126" s="458">
        <f>+S126/I126</f>
        <v>0</v>
      </c>
      <c r="Z126" s="474" t="str">
        <f t="shared" si="36"/>
        <v>-</v>
      </c>
      <c r="AA126" s="458"/>
    </row>
    <row r="127" spans="1:27" ht="36">
      <c r="A127" s="450"/>
      <c r="B127" s="463" t="s">
        <v>633</v>
      </c>
      <c r="C127" s="460" t="s">
        <v>634</v>
      </c>
      <c r="D127" s="253">
        <f t="shared" si="39"/>
        <v>50</v>
      </c>
      <c r="E127" s="254"/>
      <c r="F127" s="254"/>
      <c r="G127" s="258">
        <v>50</v>
      </c>
      <c r="H127" s="253"/>
      <c r="I127" s="253"/>
      <c r="J127" s="258">
        <v>50</v>
      </c>
      <c r="K127" s="253"/>
      <c r="L127" s="253"/>
      <c r="M127" s="258"/>
      <c r="N127" s="253">
        <f>+SUM(O127:T127)</f>
        <v>50</v>
      </c>
      <c r="O127" s="253"/>
      <c r="P127" s="258"/>
      <c r="Q127" s="258">
        <v>50</v>
      </c>
      <c r="R127" s="253"/>
      <c r="S127" s="253"/>
      <c r="T127" s="253"/>
      <c r="U127" s="457">
        <f t="shared" si="24"/>
        <v>1</v>
      </c>
      <c r="V127" s="474"/>
      <c r="W127" s="458" t="str">
        <f t="shared" si="22"/>
        <v>-</v>
      </c>
      <c r="X127" s="458">
        <f t="shared" si="22"/>
        <v>1</v>
      </c>
      <c r="Y127" s="458"/>
      <c r="Z127" s="474" t="str">
        <f t="shared" si="36"/>
        <v>-</v>
      </c>
      <c r="AA127" s="458"/>
    </row>
    <row r="128" spans="1:27" ht="24">
      <c r="A128" s="451"/>
      <c r="B128" s="463" t="s">
        <v>547</v>
      </c>
      <c r="C128" s="484" t="s">
        <v>548</v>
      </c>
      <c r="D128" s="253">
        <f t="shared" si="39"/>
        <v>13466.135407</v>
      </c>
      <c r="E128" s="253">
        <v>11100</v>
      </c>
      <c r="F128" s="264"/>
      <c r="G128" s="254">
        <f>1806.532894+559.602513</f>
        <v>2366.1354069999998</v>
      </c>
      <c r="H128" s="253"/>
      <c r="I128" s="253"/>
      <c r="J128" s="254">
        <v>12906.532894</v>
      </c>
      <c r="K128" s="253"/>
      <c r="L128" s="253"/>
      <c r="M128" s="253">
        <v>559.60251300000004</v>
      </c>
      <c r="N128" s="253">
        <f>+SUM(O128:T128)</f>
        <v>7549.6785819999996</v>
      </c>
      <c r="O128" s="253"/>
      <c r="P128" s="253"/>
      <c r="Q128" s="253">
        <v>7394.6470689999996</v>
      </c>
      <c r="R128" s="253"/>
      <c r="S128" s="253"/>
      <c r="T128" s="253">
        <v>155.03151299999999</v>
      </c>
      <c r="U128" s="457">
        <f t="shared" si="24"/>
        <v>0.56064181398885293</v>
      </c>
      <c r="V128" s="474"/>
      <c r="W128" s="458" t="str">
        <f t="shared" si="22"/>
        <v>-</v>
      </c>
      <c r="X128" s="458">
        <f t="shared" si="22"/>
        <v>0.57293830416979219</v>
      </c>
      <c r="Y128" s="458"/>
      <c r="Z128" s="474" t="str">
        <f t="shared" si="36"/>
        <v>-</v>
      </c>
      <c r="AA128" s="458">
        <f t="shared" si="25"/>
        <v>0.27703862902416948</v>
      </c>
    </row>
    <row r="129" spans="1:27" ht="36">
      <c r="A129" s="451"/>
      <c r="B129" s="480" t="s">
        <v>655</v>
      </c>
      <c r="C129" s="476" t="s">
        <v>656</v>
      </c>
      <c r="D129" s="253">
        <f t="shared" si="39"/>
        <v>600</v>
      </c>
      <c r="E129" s="253">
        <v>600</v>
      </c>
      <c r="F129" s="253"/>
      <c r="G129" s="258"/>
      <c r="H129" s="253"/>
      <c r="I129" s="253"/>
      <c r="J129" s="253"/>
      <c r="K129" s="253"/>
      <c r="L129" s="253"/>
      <c r="M129" s="253">
        <v>600</v>
      </c>
      <c r="N129" s="253">
        <f>+SUM(O129:T129)</f>
        <v>0</v>
      </c>
      <c r="O129" s="253"/>
      <c r="P129" s="253"/>
      <c r="Q129" s="253">
        <f>J129</f>
        <v>0</v>
      </c>
      <c r="R129" s="253"/>
      <c r="S129" s="253"/>
      <c r="T129" s="263"/>
      <c r="U129" s="457">
        <f t="shared" si="24"/>
        <v>0</v>
      </c>
      <c r="V129" s="474"/>
      <c r="W129" s="458" t="str">
        <f t="shared" si="22"/>
        <v>-</v>
      </c>
      <c r="X129" s="458" t="str">
        <f t="shared" si="22"/>
        <v>-</v>
      </c>
      <c r="Y129" s="458"/>
      <c r="Z129" s="474" t="str">
        <f t="shared" si="36"/>
        <v>-</v>
      </c>
      <c r="AA129" s="458">
        <f t="shared" si="25"/>
        <v>0</v>
      </c>
    </row>
    <row r="130" spans="1:27" ht="132">
      <c r="A130" s="451"/>
      <c r="B130" s="463">
        <v>7708432</v>
      </c>
      <c r="C130" s="460" t="s">
        <v>657</v>
      </c>
      <c r="D130" s="253">
        <f t="shared" si="39"/>
        <v>970</v>
      </c>
      <c r="E130" s="253">
        <v>970</v>
      </c>
      <c r="F130" s="455"/>
      <c r="G130" s="475"/>
      <c r="H130" s="253"/>
      <c r="I130" s="253"/>
      <c r="J130" s="253"/>
      <c r="K130" s="253"/>
      <c r="L130" s="253"/>
      <c r="M130" s="253">
        <v>970</v>
      </c>
      <c r="N130" s="253">
        <f>SUM(O130:T130)</f>
        <v>338.14499999999998</v>
      </c>
      <c r="O130" s="253"/>
      <c r="P130" s="253"/>
      <c r="Q130" s="253"/>
      <c r="R130" s="253"/>
      <c r="S130" s="253"/>
      <c r="T130" s="253">
        <v>338.14499999999998</v>
      </c>
      <c r="U130" s="457">
        <f t="shared" si="24"/>
        <v>0.34860309278350515</v>
      </c>
      <c r="V130" s="474"/>
      <c r="W130" s="458" t="str">
        <f t="shared" si="22"/>
        <v>-</v>
      </c>
      <c r="X130" s="458" t="str">
        <f t="shared" si="22"/>
        <v>-</v>
      </c>
      <c r="Y130" s="458"/>
      <c r="Z130" s="474" t="str">
        <f t="shared" si="36"/>
        <v>-</v>
      </c>
      <c r="AA130" s="458">
        <f t="shared" si="25"/>
        <v>0.34860309278350515</v>
      </c>
    </row>
    <row r="131" spans="1:27" ht="48">
      <c r="A131" s="451"/>
      <c r="B131" s="463">
        <v>7361300</v>
      </c>
      <c r="C131" s="460" t="s">
        <v>652</v>
      </c>
      <c r="D131" s="253">
        <f t="shared" si="39"/>
        <v>2637.6750000000002</v>
      </c>
      <c r="E131" s="253"/>
      <c r="F131" s="258">
        <v>2637.6750000000002</v>
      </c>
      <c r="G131" s="258"/>
      <c r="H131" s="253"/>
      <c r="I131" s="253"/>
      <c r="J131" s="253"/>
      <c r="K131" s="253"/>
      <c r="L131" s="253"/>
      <c r="M131" s="258">
        <v>2637.6750000000002</v>
      </c>
      <c r="N131" s="253">
        <f>+SUM(O131:T131)</f>
        <v>0</v>
      </c>
      <c r="O131" s="253"/>
      <c r="P131" s="253"/>
      <c r="Q131" s="253"/>
      <c r="R131" s="253"/>
      <c r="S131" s="258"/>
      <c r="T131" s="253"/>
      <c r="U131" s="457">
        <f t="shared" si="24"/>
        <v>0</v>
      </c>
      <c r="V131" s="474"/>
      <c r="W131" s="458" t="str">
        <f t="shared" ref="W131:X146" si="40">IF(ISERROR(P131/I131),"-",P131/I131)</f>
        <v>-</v>
      </c>
      <c r="X131" s="458" t="str">
        <f t="shared" si="40"/>
        <v>-</v>
      </c>
      <c r="Y131" s="458"/>
      <c r="Z131" s="474" t="str">
        <f t="shared" si="36"/>
        <v>-</v>
      </c>
      <c r="AA131" s="458">
        <f t="shared" si="25"/>
        <v>0</v>
      </c>
    </row>
    <row r="132" spans="1:27" ht="48">
      <c r="A132" s="451"/>
      <c r="B132" s="480" t="s">
        <v>653</v>
      </c>
      <c r="C132" s="476" t="s">
        <v>654</v>
      </c>
      <c r="D132" s="253">
        <f t="shared" si="39"/>
        <v>5760.8149999999996</v>
      </c>
      <c r="E132" s="253"/>
      <c r="F132" s="253">
        <v>5760.8149999999996</v>
      </c>
      <c r="G132" s="258"/>
      <c r="H132" s="253"/>
      <c r="I132" s="253"/>
      <c r="J132" s="253"/>
      <c r="K132" s="253"/>
      <c r="L132" s="253"/>
      <c r="M132" s="253">
        <v>5760.8149999999996</v>
      </c>
      <c r="N132" s="253">
        <f>+SUM(O132:T132)</f>
        <v>0</v>
      </c>
      <c r="O132" s="253"/>
      <c r="P132" s="253"/>
      <c r="Q132" s="253">
        <f>J132</f>
        <v>0</v>
      </c>
      <c r="R132" s="253"/>
      <c r="S132" s="253"/>
      <c r="T132" s="263"/>
      <c r="U132" s="457">
        <f t="shared" si="24"/>
        <v>0</v>
      </c>
      <c r="V132" s="474"/>
      <c r="W132" s="458" t="str">
        <f t="shared" si="40"/>
        <v>-</v>
      </c>
      <c r="X132" s="458" t="str">
        <f t="shared" si="40"/>
        <v>-</v>
      </c>
      <c r="Y132" s="458"/>
      <c r="Z132" s="474" t="str">
        <f t="shared" si="36"/>
        <v>-</v>
      </c>
      <c r="AA132" s="458">
        <f t="shared" si="25"/>
        <v>0</v>
      </c>
    </row>
    <row r="133" spans="1:27" ht="36">
      <c r="A133" s="451"/>
      <c r="B133" s="463">
        <v>7419988</v>
      </c>
      <c r="C133" s="460" t="s">
        <v>838</v>
      </c>
      <c r="D133" s="253">
        <f t="shared" si="39"/>
        <v>1503.73</v>
      </c>
      <c r="E133" s="254"/>
      <c r="F133" s="455">
        <v>1503.73</v>
      </c>
      <c r="G133" s="475"/>
      <c r="H133" s="253"/>
      <c r="I133" s="253"/>
      <c r="J133" s="253"/>
      <c r="K133" s="253"/>
      <c r="L133" s="253"/>
      <c r="M133" s="455">
        <v>1503.73</v>
      </c>
      <c r="N133" s="253">
        <f>SUM(O133:T133)</f>
        <v>0</v>
      </c>
      <c r="O133" s="253"/>
      <c r="P133" s="253"/>
      <c r="Q133" s="253"/>
      <c r="R133" s="253"/>
      <c r="S133" s="253"/>
      <c r="T133" s="253"/>
      <c r="U133" s="457">
        <f t="shared" si="24"/>
        <v>0</v>
      </c>
      <c r="V133" s="474"/>
      <c r="W133" s="458" t="str">
        <f t="shared" si="40"/>
        <v>-</v>
      </c>
      <c r="X133" s="458" t="str">
        <f t="shared" si="40"/>
        <v>-</v>
      </c>
      <c r="Y133" s="458"/>
      <c r="Z133" s="474" t="str">
        <f t="shared" si="36"/>
        <v>-</v>
      </c>
      <c r="AA133" s="458">
        <f t="shared" si="25"/>
        <v>0</v>
      </c>
    </row>
    <row r="134" spans="1:27" ht="36">
      <c r="A134" s="451"/>
      <c r="B134" s="463" t="s">
        <v>672</v>
      </c>
      <c r="C134" s="498" t="s">
        <v>673</v>
      </c>
      <c r="D134" s="253">
        <f t="shared" si="31"/>
        <v>28552.526399999999</v>
      </c>
      <c r="E134" s="254">
        <v>27477</v>
      </c>
      <c r="F134" s="253">
        <v>875.52639999999997</v>
      </c>
      <c r="G134" s="253">
        <v>200</v>
      </c>
      <c r="H134" s="253"/>
      <c r="I134" s="253"/>
      <c r="J134" s="253">
        <f>E134+F134+G134</f>
        <v>28552.526399999999</v>
      </c>
      <c r="K134" s="253"/>
      <c r="L134" s="253"/>
      <c r="M134" s="253"/>
      <c r="N134" s="253">
        <f>+SUM(O134:T134)</f>
        <v>3438.1266340000002</v>
      </c>
      <c r="O134" s="253"/>
      <c r="P134" s="253"/>
      <c r="Q134" s="254">
        <f>2562.600234+875.5264</f>
        <v>3438.1266340000002</v>
      </c>
      <c r="R134" s="253"/>
      <c r="S134" s="253"/>
      <c r="T134" s="253"/>
      <c r="U134" s="457">
        <f t="shared" si="24"/>
        <v>0.12041409526548938</v>
      </c>
      <c r="V134" s="474"/>
      <c r="W134" s="458" t="str">
        <f t="shared" si="40"/>
        <v>-</v>
      </c>
      <c r="X134" s="458">
        <f t="shared" si="40"/>
        <v>0.12041409526548938</v>
      </c>
      <c r="Y134" s="458"/>
      <c r="Z134" s="474" t="str">
        <f t="shared" si="36"/>
        <v>-</v>
      </c>
      <c r="AA134" s="458"/>
    </row>
    <row r="135" spans="1:27" ht="48">
      <c r="A135" s="451"/>
      <c r="B135" s="463" t="s">
        <v>672</v>
      </c>
      <c r="C135" s="498" t="s">
        <v>674</v>
      </c>
      <c r="D135" s="253">
        <f t="shared" si="31"/>
        <v>8000</v>
      </c>
      <c r="E135" s="254">
        <v>8000</v>
      </c>
      <c r="F135" s="253"/>
      <c r="G135" s="253"/>
      <c r="H135" s="253">
        <f>E135</f>
        <v>8000</v>
      </c>
      <c r="I135" s="253"/>
      <c r="J135" s="253"/>
      <c r="K135" s="253"/>
      <c r="L135" s="253"/>
      <c r="M135" s="253"/>
      <c r="N135" s="253">
        <f>+SUM(O135:T135)</f>
        <v>2035.5745730000001</v>
      </c>
      <c r="O135" s="253">
        <v>2035.5745730000001</v>
      </c>
      <c r="P135" s="253"/>
      <c r="Q135" s="254"/>
      <c r="R135" s="253"/>
      <c r="S135" s="253"/>
      <c r="T135" s="253"/>
      <c r="U135" s="457">
        <f t="shared" si="24"/>
        <v>0.25444682162499999</v>
      </c>
      <c r="V135" s="474">
        <f>O135/H135</f>
        <v>0.25444682162499999</v>
      </c>
      <c r="W135" s="458" t="str">
        <f t="shared" si="40"/>
        <v>-</v>
      </c>
      <c r="X135" s="458" t="str">
        <f t="shared" si="40"/>
        <v>-</v>
      </c>
      <c r="Y135" s="458"/>
      <c r="Z135" s="474" t="str">
        <f t="shared" si="36"/>
        <v>-</v>
      </c>
      <c r="AA135" s="458"/>
    </row>
    <row r="136" spans="1:27" ht="36">
      <c r="A136" s="451"/>
      <c r="B136" s="463" t="s">
        <v>672</v>
      </c>
      <c r="C136" s="498" t="s">
        <v>675</v>
      </c>
      <c r="D136" s="253">
        <f t="shared" si="31"/>
        <v>72000</v>
      </c>
      <c r="E136" s="254">
        <v>72000</v>
      </c>
      <c r="F136" s="253"/>
      <c r="G136" s="253"/>
      <c r="H136" s="253">
        <f>E136</f>
        <v>72000</v>
      </c>
      <c r="I136" s="253"/>
      <c r="J136" s="253"/>
      <c r="K136" s="253"/>
      <c r="L136" s="253"/>
      <c r="M136" s="253"/>
      <c r="N136" s="253">
        <f>+SUM(O136:T136)</f>
        <v>18320.171154</v>
      </c>
      <c r="O136" s="253">
        <v>18320.171154</v>
      </c>
      <c r="P136" s="253"/>
      <c r="Q136" s="254"/>
      <c r="R136" s="253"/>
      <c r="S136" s="253"/>
      <c r="T136" s="253"/>
      <c r="U136" s="457">
        <f t="shared" si="24"/>
        <v>0.25444682158333332</v>
      </c>
      <c r="V136" s="474">
        <f>O136/H136</f>
        <v>0.25444682158333332</v>
      </c>
      <c r="W136" s="458" t="str">
        <f t="shared" si="40"/>
        <v>-</v>
      </c>
      <c r="X136" s="458" t="str">
        <f t="shared" si="40"/>
        <v>-</v>
      </c>
      <c r="Y136" s="458"/>
      <c r="Z136" s="474" t="str">
        <f t="shared" si="36"/>
        <v>-</v>
      </c>
      <c r="AA136" s="458"/>
    </row>
    <row r="137" spans="1:27">
      <c r="A137" s="450">
        <v>12</v>
      </c>
      <c r="B137" s="897" t="s">
        <v>286</v>
      </c>
      <c r="C137" s="897"/>
      <c r="D137" s="252">
        <f t="shared" ref="D137:T137" si="41">SUM(D138:D140)</f>
        <v>26265.205000000002</v>
      </c>
      <c r="E137" s="252">
        <f t="shared" si="41"/>
        <v>18324</v>
      </c>
      <c r="F137" s="252">
        <f t="shared" si="41"/>
        <v>2312</v>
      </c>
      <c r="G137" s="252">
        <f t="shared" si="41"/>
        <v>5629.2049999999999</v>
      </c>
      <c r="H137" s="252">
        <f t="shared" si="41"/>
        <v>0</v>
      </c>
      <c r="I137" s="252">
        <f t="shared" si="41"/>
        <v>22824</v>
      </c>
      <c r="J137" s="252">
        <f t="shared" si="41"/>
        <v>3441.2049999999999</v>
      </c>
      <c r="K137" s="252">
        <f t="shared" si="41"/>
        <v>0</v>
      </c>
      <c r="L137" s="252">
        <f t="shared" si="41"/>
        <v>0</v>
      </c>
      <c r="M137" s="252">
        <f t="shared" si="41"/>
        <v>0</v>
      </c>
      <c r="N137" s="252">
        <f t="shared" si="41"/>
        <v>16066.088</v>
      </c>
      <c r="O137" s="252">
        <f t="shared" si="41"/>
        <v>0</v>
      </c>
      <c r="P137" s="252">
        <f t="shared" si="41"/>
        <v>13361.868</v>
      </c>
      <c r="Q137" s="252">
        <f t="shared" si="41"/>
        <v>2704.2200000000003</v>
      </c>
      <c r="R137" s="252">
        <f t="shared" si="41"/>
        <v>0</v>
      </c>
      <c r="S137" s="252">
        <f t="shared" si="41"/>
        <v>0</v>
      </c>
      <c r="T137" s="252">
        <f t="shared" si="41"/>
        <v>0</v>
      </c>
      <c r="U137" s="447">
        <f t="shared" si="24"/>
        <v>0.61168713512801443</v>
      </c>
      <c r="V137" s="449" t="str">
        <f t="shared" ref="V137:X156" si="42">IF(ISERROR(O137/H137),"-",O137/H137)</f>
        <v>-</v>
      </c>
      <c r="W137" s="449">
        <f t="shared" si="40"/>
        <v>0.58543059936908515</v>
      </c>
      <c r="X137" s="449">
        <f t="shared" si="40"/>
        <v>0.78583519435779048</v>
      </c>
      <c r="Y137" s="449">
        <f>+S137/I137</f>
        <v>0</v>
      </c>
      <c r="Z137" s="448" t="str">
        <f t="shared" si="36"/>
        <v>-</v>
      </c>
      <c r="AA137" s="449"/>
    </row>
    <row r="138" spans="1:27" ht="24">
      <c r="A138" s="451"/>
      <c r="B138" s="499">
        <v>7221808</v>
      </c>
      <c r="C138" s="500" t="s">
        <v>839</v>
      </c>
      <c r="D138" s="253">
        <f>SUM(E138:G138)</f>
        <v>257.20499999999998</v>
      </c>
      <c r="E138" s="265"/>
      <c r="F138" s="266"/>
      <c r="G138" s="267">
        <v>257.20499999999998</v>
      </c>
      <c r="H138" s="253"/>
      <c r="I138" s="253"/>
      <c r="J138" s="267">
        <v>257.20499999999998</v>
      </c>
      <c r="K138" s="253"/>
      <c r="L138" s="253"/>
      <c r="M138" s="258"/>
      <c r="N138" s="253">
        <f>+SUM(O138:T138)</f>
        <v>0</v>
      </c>
      <c r="O138" s="253"/>
      <c r="P138" s="253"/>
      <c r="Q138" s="268"/>
      <c r="R138" s="253"/>
      <c r="S138" s="253"/>
      <c r="T138" s="253"/>
      <c r="U138" s="457">
        <f t="shared" si="24"/>
        <v>0</v>
      </c>
      <c r="V138" s="458" t="str">
        <f t="shared" si="42"/>
        <v>-</v>
      </c>
      <c r="W138" s="458" t="str">
        <f t="shared" si="40"/>
        <v>-</v>
      </c>
      <c r="X138" s="458">
        <f t="shared" si="40"/>
        <v>0</v>
      </c>
      <c r="Y138" s="458"/>
      <c r="Z138" s="474" t="str">
        <f t="shared" si="36"/>
        <v>-</v>
      </c>
      <c r="AA138" s="458"/>
    </row>
    <row r="139" spans="1:27" ht="24">
      <c r="A139" s="451"/>
      <c r="B139" s="473">
        <v>8008912</v>
      </c>
      <c r="C139" s="476" t="s">
        <v>678</v>
      </c>
      <c r="D139" s="253">
        <f>SUM(E139:G139)</f>
        <v>23696</v>
      </c>
      <c r="E139" s="254">
        <f>872+17452</f>
        <v>18324</v>
      </c>
      <c r="F139" s="257"/>
      <c r="G139" s="257">
        <v>5372</v>
      </c>
      <c r="H139" s="253"/>
      <c r="I139" s="257">
        <f>5372+17452</f>
        <v>22824</v>
      </c>
      <c r="J139" s="254">
        <v>872</v>
      </c>
      <c r="K139" s="253"/>
      <c r="L139" s="253"/>
      <c r="M139" s="253"/>
      <c r="N139" s="253">
        <f>+SUM(O139:T139)</f>
        <v>14233.868</v>
      </c>
      <c r="O139" s="253"/>
      <c r="P139" s="253">
        <v>13361.868</v>
      </c>
      <c r="Q139" s="254">
        <v>872</v>
      </c>
      <c r="R139" s="253"/>
      <c r="S139" s="253"/>
      <c r="T139" s="253"/>
      <c r="U139" s="457">
        <f t="shared" si="24"/>
        <v>0.60068652937204592</v>
      </c>
      <c r="V139" s="458" t="str">
        <f t="shared" si="42"/>
        <v>-</v>
      </c>
      <c r="W139" s="458">
        <f t="shared" si="40"/>
        <v>0.58543059936908515</v>
      </c>
      <c r="X139" s="458">
        <f t="shared" si="40"/>
        <v>1</v>
      </c>
      <c r="Y139" s="458">
        <f>+S139/I139</f>
        <v>0</v>
      </c>
      <c r="Z139" s="474" t="str">
        <f t="shared" si="36"/>
        <v>-</v>
      </c>
      <c r="AA139" s="458"/>
    </row>
    <row r="140" spans="1:27" ht="36">
      <c r="A140" s="451"/>
      <c r="B140" s="480">
        <v>7003094</v>
      </c>
      <c r="C140" s="501" t="s">
        <v>679</v>
      </c>
      <c r="D140" s="253">
        <f>SUM(E140:G140)</f>
        <v>2312</v>
      </c>
      <c r="E140" s="265"/>
      <c r="F140" s="269">
        <v>2312</v>
      </c>
      <c r="G140" s="270"/>
      <c r="H140" s="253"/>
      <c r="I140" s="253"/>
      <c r="J140" s="269">
        <v>2312</v>
      </c>
      <c r="K140" s="253"/>
      <c r="L140" s="253"/>
      <c r="M140" s="258"/>
      <c r="N140" s="253">
        <f>+SUM(O140:T140)</f>
        <v>1832.22</v>
      </c>
      <c r="O140" s="253"/>
      <c r="P140" s="253"/>
      <c r="Q140" s="265">
        <v>1832.22</v>
      </c>
      <c r="R140" s="253"/>
      <c r="S140" s="253"/>
      <c r="T140" s="253"/>
      <c r="U140" s="457">
        <f t="shared" si="24"/>
        <v>0.79248269896193768</v>
      </c>
      <c r="V140" s="458" t="str">
        <f t="shared" si="42"/>
        <v>-</v>
      </c>
      <c r="W140" s="458" t="str">
        <f t="shared" si="40"/>
        <v>-</v>
      </c>
      <c r="X140" s="458">
        <f t="shared" si="40"/>
        <v>0.79248269896193768</v>
      </c>
      <c r="Y140" s="458"/>
      <c r="Z140" s="474" t="str">
        <f t="shared" si="36"/>
        <v>-</v>
      </c>
      <c r="AA140" s="458"/>
    </row>
    <row r="141" spans="1:27">
      <c r="A141" s="450">
        <v>13</v>
      </c>
      <c r="B141" s="897" t="s">
        <v>680</v>
      </c>
      <c r="C141" s="897"/>
      <c r="D141" s="252">
        <f>SUM(D142:D146)</f>
        <v>162722.595329</v>
      </c>
      <c r="E141" s="252">
        <f t="shared" ref="E141:O141" si="43">SUM(E142:E146)</f>
        <v>135074</v>
      </c>
      <c r="F141" s="252">
        <f t="shared" si="43"/>
        <v>8680</v>
      </c>
      <c r="G141" s="252">
        <f t="shared" si="43"/>
        <v>18968.595329</v>
      </c>
      <c r="H141" s="252">
        <f t="shared" si="43"/>
        <v>0</v>
      </c>
      <c r="I141" s="252">
        <f t="shared" si="43"/>
        <v>153145.595329</v>
      </c>
      <c r="J141" s="252">
        <f t="shared" si="43"/>
        <v>1077</v>
      </c>
      <c r="K141" s="252">
        <f t="shared" si="43"/>
        <v>0</v>
      </c>
      <c r="L141" s="252">
        <f t="shared" si="43"/>
        <v>0</v>
      </c>
      <c r="M141" s="252">
        <f t="shared" si="43"/>
        <v>8500</v>
      </c>
      <c r="N141" s="252">
        <f t="shared" si="43"/>
        <v>148768.62930599999</v>
      </c>
      <c r="O141" s="252">
        <f t="shared" si="43"/>
        <v>0</v>
      </c>
      <c r="P141" s="252">
        <f>SUM(P142:P146)</f>
        <v>148122.787511</v>
      </c>
      <c r="Q141" s="252">
        <f>SUM(Q142:Q146)</f>
        <v>390.88079500000003</v>
      </c>
      <c r="R141" s="252">
        <f>SUM(R142:R146)</f>
        <v>0</v>
      </c>
      <c r="S141" s="252">
        <f>SUM(S142:S146)</f>
        <v>0</v>
      </c>
      <c r="T141" s="252">
        <f>SUM(T142:T146)</f>
        <v>254.96100000000001</v>
      </c>
      <c r="U141" s="447">
        <f t="shared" si="24"/>
        <v>0.91424690593960078</v>
      </c>
      <c r="V141" s="449" t="str">
        <f t="shared" si="42"/>
        <v>-</v>
      </c>
      <c r="W141" s="449">
        <f t="shared" si="40"/>
        <v>0.96720240104059418</v>
      </c>
      <c r="X141" s="449">
        <f t="shared" si="40"/>
        <v>0.36293481429897867</v>
      </c>
      <c r="Y141" s="449">
        <f>+S141/I141</f>
        <v>0</v>
      </c>
      <c r="Z141" s="448" t="str">
        <f t="shared" si="36"/>
        <v>-</v>
      </c>
      <c r="AA141" s="449">
        <f>T141/M141</f>
        <v>2.9995411764705885E-2</v>
      </c>
    </row>
    <row r="142" spans="1:27" ht="24">
      <c r="A142" s="451"/>
      <c r="B142" s="463" t="s">
        <v>668</v>
      </c>
      <c r="C142" s="460" t="s">
        <v>669</v>
      </c>
      <c r="D142" s="253">
        <f>SUM(E142:G142)</f>
        <v>180</v>
      </c>
      <c r="E142" s="253"/>
      <c r="F142" s="253">
        <v>180</v>
      </c>
      <c r="G142" s="253"/>
      <c r="H142" s="253"/>
      <c r="I142" s="253"/>
      <c r="J142" s="253">
        <v>180</v>
      </c>
      <c r="K142" s="253"/>
      <c r="L142" s="253"/>
      <c r="M142" s="253"/>
      <c r="N142" s="253">
        <f>+SUM(O142:T142)</f>
        <v>0</v>
      </c>
      <c r="O142" s="253"/>
      <c r="P142" s="253"/>
      <c r="Q142" s="253"/>
      <c r="R142" s="253"/>
      <c r="S142" s="253"/>
      <c r="T142" s="253"/>
      <c r="U142" s="457">
        <f t="shared" ref="U142:U205" si="44">+N142/D142</f>
        <v>0</v>
      </c>
      <c r="V142" s="458" t="str">
        <f t="shared" si="42"/>
        <v>-</v>
      </c>
      <c r="W142" s="458" t="str">
        <f t="shared" si="40"/>
        <v>-</v>
      </c>
      <c r="X142" s="458">
        <f t="shared" si="40"/>
        <v>0</v>
      </c>
      <c r="Y142" s="458"/>
      <c r="Z142" s="474" t="str">
        <f t="shared" si="36"/>
        <v>-</v>
      </c>
      <c r="AA142" s="458"/>
    </row>
    <row r="143" spans="1:27" ht="96">
      <c r="A143" s="451"/>
      <c r="B143" s="463" t="s">
        <v>670</v>
      </c>
      <c r="C143" s="460" t="s">
        <v>671</v>
      </c>
      <c r="D143" s="253">
        <f>SUM(E143:G143)</f>
        <v>141543.595329</v>
      </c>
      <c r="E143" s="253">
        <v>122575</v>
      </c>
      <c r="F143" s="253"/>
      <c r="G143" s="253">
        <v>18968.595329</v>
      </c>
      <c r="H143" s="253"/>
      <c r="I143" s="253">
        <f>E143+G143</f>
        <v>141543.595329</v>
      </c>
      <c r="J143" s="253"/>
      <c r="K143" s="253"/>
      <c r="L143" s="253"/>
      <c r="M143" s="253"/>
      <c r="N143" s="253">
        <f>+SUM(O143:T143)</f>
        <v>141201.78111099999</v>
      </c>
      <c r="O143" s="253"/>
      <c r="P143" s="274">
        <v>141201.78111099999</v>
      </c>
      <c r="Q143" s="274"/>
      <c r="R143" s="253"/>
      <c r="S143" s="253"/>
      <c r="T143" s="253"/>
      <c r="U143" s="457">
        <f t="shared" si="44"/>
        <v>0.99758509583421628</v>
      </c>
      <c r="V143" s="458" t="str">
        <f t="shared" si="42"/>
        <v>-</v>
      </c>
      <c r="W143" s="458">
        <f t="shared" si="40"/>
        <v>0.99758509583421628</v>
      </c>
      <c r="X143" s="458" t="str">
        <f t="shared" si="40"/>
        <v>-</v>
      </c>
      <c r="Y143" s="458">
        <f>+S143/I143</f>
        <v>0</v>
      </c>
      <c r="Z143" s="474" t="str">
        <f t="shared" si="36"/>
        <v>-</v>
      </c>
      <c r="AA143" s="458"/>
    </row>
    <row r="144" spans="1:27" ht="96">
      <c r="A144" s="451"/>
      <c r="B144" s="463">
        <v>8116370</v>
      </c>
      <c r="C144" s="460" t="s">
        <v>840</v>
      </c>
      <c r="D144" s="253">
        <f>SUM(E144:G144)</f>
        <v>10626</v>
      </c>
      <c r="E144" s="258">
        <f>606+202+4045+5773</f>
        <v>10626</v>
      </c>
      <c r="F144" s="254"/>
      <c r="G144" s="258"/>
      <c r="H144" s="253"/>
      <c r="I144" s="253">
        <f>4045+5773</f>
        <v>9818</v>
      </c>
      <c r="J144" s="258">
        <f>606+202</f>
        <v>808</v>
      </c>
      <c r="K144" s="253"/>
      <c r="L144" s="253"/>
      <c r="M144" s="258"/>
      <c r="N144" s="253">
        <f>+SUM(O144:T144)</f>
        <v>7311.8871950000002</v>
      </c>
      <c r="O144" s="253"/>
      <c r="P144" s="253">
        <f>4045+2876.0064</f>
        <v>6921.0064000000002</v>
      </c>
      <c r="Q144" s="271">
        <f>188.880795+202</f>
        <v>390.88079500000003</v>
      </c>
      <c r="R144" s="253"/>
      <c r="S144" s="253"/>
      <c r="T144" s="253"/>
      <c r="U144" s="457">
        <f t="shared" si="44"/>
        <v>0.6881128547901374</v>
      </c>
      <c r="V144" s="458" t="str">
        <f t="shared" si="42"/>
        <v>-</v>
      </c>
      <c r="W144" s="458">
        <f t="shared" si="40"/>
        <v>0.70493037278468118</v>
      </c>
      <c r="X144" s="458">
        <f t="shared" si="40"/>
        <v>0.4837633601485149</v>
      </c>
      <c r="Y144" s="458">
        <f>+S144/I144</f>
        <v>0</v>
      </c>
      <c r="Z144" s="474" t="str">
        <f t="shared" si="36"/>
        <v>-</v>
      </c>
      <c r="AA144" s="458"/>
    </row>
    <row r="145" spans="1:27" ht="36">
      <c r="A145" s="451"/>
      <c r="B145" s="463" t="s">
        <v>841</v>
      </c>
      <c r="C145" s="460" t="s">
        <v>842</v>
      </c>
      <c r="D145" s="253">
        <f>SUM(E145:G145)</f>
        <v>1873</v>
      </c>
      <c r="E145" s="258">
        <f>89+1784</f>
        <v>1873</v>
      </c>
      <c r="F145" s="254"/>
      <c r="G145" s="258"/>
      <c r="H145" s="253"/>
      <c r="I145" s="253">
        <v>1784</v>
      </c>
      <c r="J145" s="258">
        <v>89</v>
      </c>
      <c r="K145" s="253"/>
      <c r="L145" s="253"/>
      <c r="M145" s="258"/>
      <c r="N145" s="253">
        <f>+SUM(O145:T145)</f>
        <v>0</v>
      </c>
      <c r="O145" s="253"/>
      <c r="P145" s="253"/>
      <c r="Q145" s="271"/>
      <c r="R145" s="253"/>
      <c r="S145" s="253"/>
      <c r="T145" s="253"/>
      <c r="U145" s="457">
        <f t="shared" si="44"/>
        <v>0</v>
      </c>
      <c r="V145" s="458" t="str">
        <f t="shared" si="42"/>
        <v>-</v>
      </c>
      <c r="W145" s="458">
        <f t="shared" si="40"/>
        <v>0</v>
      </c>
      <c r="X145" s="458">
        <f t="shared" si="40"/>
        <v>0</v>
      </c>
      <c r="Y145" s="458">
        <f>+S145/I145</f>
        <v>0</v>
      </c>
      <c r="Z145" s="474" t="str">
        <f t="shared" si="36"/>
        <v>-</v>
      </c>
      <c r="AA145" s="458"/>
    </row>
    <row r="146" spans="1:27" ht="36">
      <c r="A146" s="451"/>
      <c r="B146" s="459">
        <v>8053665</v>
      </c>
      <c r="C146" s="466" t="s">
        <v>681</v>
      </c>
      <c r="D146" s="253">
        <f>SUM(E146:G146)</f>
        <v>8500</v>
      </c>
      <c r="E146" s="258"/>
      <c r="F146" s="254">
        <v>8500</v>
      </c>
      <c r="G146" s="258"/>
      <c r="H146" s="253"/>
      <c r="I146" s="253"/>
      <c r="J146" s="258"/>
      <c r="K146" s="253"/>
      <c r="L146" s="253"/>
      <c r="M146" s="254">
        <v>8500</v>
      </c>
      <c r="N146" s="253">
        <f>+SUM(O146:T146)</f>
        <v>254.96100000000001</v>
      </c>
      <c r="O146" s="253"/>
      <c r="P146" s="253"/>
      <c r="Q146" s="271"/>
      <c r="R146" s="253"/>
      <c r="S146" s="253"/>
      <c r="T146" s="253">
        <v>254.96100000000001</v>
      </c>
      <c r="U146" s="457">
        <f t="shared" si="44"/>
        <v>2.9995411764705885E-2</v>
      </c>
      <c r="V146" s="458" t="str">
        <f t="shared" si="42"/>
        <v>-</v>
      </c>
      <c r="W146" s="458" t="str">
        <f t="shared" si="40"/>
        <v>-</v>
      </c>
      <c r="X146" s="458" t="str">
        <f t="shared" si="40"/>
        <v>-</v>
      </c>
      <c r="Y146" s="458"/>
      <c r="Z146" s="474" t="str">
        <f t="shared" si="36"/>
        <v>-</v>
      </c>
      <c r="AA146" s="458">
        <f>T146/M146</f>
        <v>2.9995411764705885E-2</v>
      </c>
    </row>
    <row r="147" spans="1:27">
      <c r="A147" s="450">
        <v>14</v>
      </c>
      <c r="B147" s="897" t="s">
        <v>380</v>
      </c>
      <c r="C147" s="897"/>
      <c r="D147" s="252">
        <f t="shared" ref="D147:T147" si="45">D148</f>
        <v>1100</v>
      </c>
      <c r="E147" s="252">
        <f t="shared" si="45"/>
        <v>0</v>
      </c>
      <c r="F147" s="252">
        <f t="shared" si="45"/>
        <v>1100</v>
      </c>
      <c r="G147" s="252">
        <f t="shared" si="45"/>
        <v>0</v>
      </c>
      <c r="H147" s="252">
        <f t="shared" si="45"/>
        <v>0</v>
      </c>
      <c r="I147" s="252">
        <f t="shared" si="45"/>
        <v>0</v>
      </c>
      <c r="J147" s="252">
        <f t="shared" si="45"/>
        <v>1100</v>
      </c>
      <c r="K147" s="252">
        <f t="shared" si="45"/>
        <v>0</v>
      </c>
      <c r="L147" s="252">
        <f t="shared" si="45"/>
        <v>0</v>
      </c>
      <c r="M147" s="252">
        <f t="shared" si="45"/>
        <v>0</v>
      </c>
      <c r="N147" s="252">
        <f t="shared" si="45"/>
        <v>1100</v>
      </c>
      <c r="O147" s="252">
        <f t="shared" si="45"/>
        <v>0</v>
      </c>
      <c r="P147" s="252">
        <f t="shared" si="45"/>
        <v>0</v>
      </c>
      <c r="Q147" s="252">
        <f t="shared" si="45"/>
        <v>1100</v>
      </c>
      <c r="R147" s="252">
        <f t="shared" si="45"/>
        <v>0</v>
      </c>
      <c r="S147" s="252">
        <f t="shared" si="45"/>
        <v>0</v>
      </c>
      <c r="T147" s="252">
        <f t="shared" si="45"/>
        <v>0</v>
      </c>
      <c r="U147" s="447">
        <f t="shared" si="44"/>
        <v>1</v>
      </c>
      <c r="V147" s="449" t="str">
        <f t="shared" si="42"/>
        <v>-</v>
      </c>
      <c r="W147" s="449" t="str">
        <f t="shared" si="42"/>
        <v>-</v>
      </c>
      <c r="X147" s="449">
        <f t="shared" si="42"/>
        <v>1</v>
      </c>
      <c r="Y147" s="449"/>
      <c r="Z147" s="448" t="str">
        <f t="shared" si="36"/>
        <v>-</v>
      </c>
      <c r="AA147" s="449"/>
    </row>
    <row r="148" spans="1:27">
      <c r="A148" s="451"/>
      <c r="B148" s="492" t="s">
        <v>734</v>
      </c>
      <c r="C148" s="502" t="s">
        <v>735</v>
      </c>
      <c r="D148" s="253">
        <f>SUM(E148:G148)</f>
        <v>1100</v>
      </c>
      <c r="E148" s="258"/>
      <c r="F148" s="253">
        <v>1100</v>
      </c>
      <c r="G148" s="253"/>
      <c r="H148" s="253"/>
      <c r="I148" s="253"/>
      <c r="J148" s="253">
        <v>1100</v>
      </c>
      <c r="K148" s="253"/>
      <c r="L148" s="253"/>
      <c r="M148" s="258"/>
      <c r="N148" s="253">
        <f>+SUM(O148:T148)</f>
        <v>1100</v>
      </c>
      <c r="O148" s="253"/>
      <c r="P148" s="253"/>
      <c r="Q148" s="253">
        <v>1100</v>
      </c>
      <c r="R148" s="253"/>
      <c r="S148" s="253"/>
      <c r="T148" s="253"/>
      <c r="U148" s="457">
        <f t="shared" si="44"/>
        <v>1</v>
      </c>
      <c r="V148" s="458" t="str">
        <f t="shared" si="42"/>
        <v>-</v>
      </c>
      <c r="W148" s="458" t="str">
        <f t="shared" si="42"/>
        <v>-</v>
      </c>
      <c r="X148" s="458">
        <f t="shared" si="42"/>
        <v>1</v>
      </c>
      <c r="Y148" s="458"/>
      <c r="Z148" s="474" t="str">
        <f t="shared" si="36"/>
        <v>-</v>
      </c>
      <c r="AA148" s="458"/>
    </row>
    <row r="149" spans="1:27">
      <c r="A149" s="450">
        <v>15</v>
      </c>
      <c r="B149" s="897" t="s">
        <v>251</v>
      </c>
      <c r="C149" s="897"/>
      <c r="D149" s="252">
        <f t="shared" ref="D149:T149" si="46">D150</f>
        <v>363</v>
      </c>
      <c r="E149" s="252">
        <f t="shared" si="46"/>
        <v>363</v>
      </c>
      <c r="F149" s="252">
        <f t="shared" si="46"/>
        <v>0</v>
      </c>
      <c r="G149" s="252">
        <f t="shared" si="46"/>
        <v>0</v>
      </c>
      <c r="H149" s="252">
        <f t="shared" si="46"/>
        <v>0</v>
      </c>
      <c r="I149" s="252">
        <f t="shared" si="46"/>
        <v>0</v>
      </c>
      <c r="J149" s="252">
        <f t="shared" si="46"/>
        <v>0</v>
      </c>
      <c r="K149" s="252">
        <f t="shared" si="46"/>
        <v>0</v>
      </c>
      <c r="L149" s="252">
        <f t="shared" si="46"/>
        <v>0</v>
      </c>
      <c r="M149" s="252">
        <f t="shared" si="46"/>
        <v>363</v>
      </c>
      <c r="N149" s="252">
        <f t="shared" si="46"/>
        <v>363</v>
      </c>
      <c r="O149" s="252">
        <f t="shared" si="46"/>
        <v>0</v>
      </c>
      <c r="P149" s="252">
        <f t="shared" si="46"/>
        <v>0</v>
      </c>
      <c r="Q149" s="252">
        <f t="shared" si="46"/>
        <v>0</v>
      </c>
      <c r="R149" s="252">
        <f t="shared" si="46"/>
        <v>0</v>
      </c>
      <c r="S149" s="252">
        <f t="shared" si="46"/>
        <v>0</v>
      </c>
      <c r="T149" s="252">
        <f t="shared" si="46"/>
        <v>363</v>
      </c>
      <c r="U149" s="447">
        <f t="shared" si="44"/>
        <v>1</v>
      </c>
      <c r="V149" s="449" t="str">
        <f t="shared" si="42"/>
        <v>-</v>
      </c>
      <c r="W149" s="449" t="str">
        <f t="shared" si="42"/>
        <v>-</v>
      </c>
      <c r="X149" s="449" t="str">
        <f t="shared" si="42"/>
        <v>-</v>
      </c>
      <c r="Y149" s="449"/>
      <c r="Z149" s="448" t="str">
        <f t="shared" si="36"/>
        <v>-</v>
      </c>
      <c r="AA149" s="449">
        <f>T149/M149</f>
        <v>1</v>
      </c>
    </row>
    <row r="150" spans="1:27" ht="48">
      <c r="A150" s="451"/>
      <c r="B150" s="459" t="s">
        <v>843</v>
      </c>
      <c r="C150" s="460" t="s">
        <v>844</v>
      </c>
      <c r="D150" s="253">
        <f>SUM(E150:G150)</f>
        <v>363</v>
      </c>
      <c r="E150" s="258">
        <v>363</v>
      </c>
      <c r="F150" s="253"/>
      <c r="G150" s="253"/>
      <c r="H150" s="253"/>
      <c r="I150" s="253"/>
      <c r="J150" s="253"/>
      <c r="K150" s="253"/>
      <c r="L150" s="253"/>
      <c r="M150" s="258">
        <v>363</v>
      </c>
      <c r="N150" s="253">
        <f>+SUM(O150:T150)</f>
        <v>363</v>
      </c>
      <c r="O150" s="253"/>
      <c r="P150" s="253"/>
      <c r="Q150" s="253"/>
      <c r="R150" s="253"/>
      <c r="S150" s="253"/>
      <c r="T150" s="258">
        <v>363</v>
      </c>
      <c r="U150" s="457">
        <f t="shared" si="44"/>
        <v>1</v>
      </c>
      <c r="V150" s="458" t="str">
        <f t="shared" si="42"/>
        <v>-</v>
      </c>
      <c r="W150" s="458" t="str">
        <f t="shared" si="42"/>
        <v>-</v>
      </c>
      <c r="X150" s="458" t="str">
        <f t="shared" si="42"/>
        <v>-</v>
      </c>
      <c r="Y150" s="458"/>
      <c r="Z150" s="474" t="str">
        <f t="shared" si="36"/>
        <v>-</v>
      </c>
      <c r="AA150" s="458">
        <f>T150/M150</f>
        <v>1</v>
      </c>
    </row>
    <row r="151" spans="1:27">
      <c r="A151" s="450">
        <v>16</v>
      </c>
      <c r="B151" s="897" t="s">
        <v>765</v>
      </c>
      <c r="C151" s="897"/>
      <c r="D151" s="252">
        <f t="shared" ref="D151:T151" si="47">SUM(D152:D153)</f>
        <v>269</v>
      </c>
      <c r="E151" s="252">
        <f t="shared" si="47"/>
        <v>269</v>
      </c>
      <c r="F151" s="252">
        <f t="shared" si="47"/>
        <v>0</v>
      </c>
      <c r="G151" s="252">
        <f t="shared" si="47"/>
        <v>0</v>
      </c>
      <c r="H151" s="252">
        <f t="shared" si="47"/>
        <v>0</v>
      </c>
      <c r="I151" s="252">
        <f t="shared" si="47"/>
        <v>0</v>
      </c>
      <c r="J151" s="252">
        <f t="shared" si="47"/>
        <v>71</v>
      </c>
      <c r="K151" s="252">
        <f t="shared" si="47"/>
        <v>0</v>
      </c>
      <c r="L151" s="252">
        <f t="shared" si="47"/>
        <v>0</v>
      </c>
      <c r="M151" s="252">
        <f t="shared" si="47"/>
        <v>198</v>
      </c>
      <c r="N151" s="252">
        <f t="shared" si="47"/>
        <v>197.727</v>
      </c>
      <c r="O151" s="252">
        <f t="shared" si="47"/>
        <v>0</v>
      </c>
      <c r="P151" s="252">
        <f t="shared" si="47"/>
        <v>0</v>
      </c>
      <c r="Q151" s="252">
        <f t="shared" si="47"/>
        <v>0</v>
      </c>
      <c r="R151" s="252">
        <f t="shared" si="47"/>
        <v>0</v>
      </c>
      <c r="S151" s="252">
        <f t="shared" si="47"/>
        <v>0</v>
      </c>
      <c r="T151" s="252">
        <f t="shared" si="47"/>
        <v>197.727</v>
      </c>
      <c r="U151" s="447">
        <f t="shared" si="44"/>
        <v>0.73504460966542751</v>
      </c>
      <c r="V151" s="449" t="str">
        <f t="shared" si="42"/>
        <v>-</v>
      </c>
      <c r="W151" s="449" t="str">
        <f t="shared" si="42"/>
        <v>-</v>
      </c>
      <c r="X151" s="449">
        <f t="shared" si="42"/>
        <v>0</v>
      </c>
      <c r="Y151" s="449"/>
      <c r="Z151" s="448" t="str">
        <f t="shared" si="36"/>
        <v>-</v>
      </c>
      <c r="AA151" s="449">
        <f>T151/M151</f>
        <v>0.99862121212121213</v>
      </c>
    </row>
    <row r="152" spans="1:27" ht="60">
      <c r="A152" s="451"/>
      <c r="B152" s="463">
        <v>8120812</v>
      </c>
      <c r="C152" s="460" t="s">
        <v>845</v>
      </c>
      <c r="D152" s="253">
        <f>SUM(E152:G152)</f>
        <v>71</v>
      </c>
      <c r="E152" s="253">
        <v>71</v>
      </c>
      <c r="F152" s="253"/>
      <c r="G152" s="258"/>
      <c r="H152" s="253"/>
      <c r="I152" s="253"/>
      <c r="J152" s="253">
        <v>71</v>
      </c>
      <c r="K152" s="253"/>
      <c r="L152" s="253"/>
      <c r="M152" s="258"/>
      <c r="N152" s="253">
        <f>+SUM(O152:T152)</f>
        <v>0</v>
      </c>
      <c r="O152" s="253"/>
      <c r="P152" s="253"/>
      <c r="Q152" s="253"/>
      <c r="R152" s="253"/>
      <c r="S152" s="253"/>
      <c r="T152" s="253"/>
      <c r="U152" s="457">
        <f t="shared" si="44"/>
        <v>0</v>
      </c>
      <c r="V152" s="458" t="str">
        <f t="shared" si="42"/>
        <v>-</v>
      </c>
      <c r="W152" s="458" t="str">
        <f t="shared" si="42"/>
        <v>-</v>
      </c>
      <c r="X152" s="458">
        <f t="shared" si="42"/>
        <v>0</v>
      </c>
      <c r="Y152" s="458"/>
      <c r="Z152" s="474" t="str">
        <f t="shared" si="36"/>
        <v>-</v>
      </c>
      <c r="AA152" s="458"/>
    </row>
    <row r="153" spans="1:27" ht="36">
      <c r="A153" s="451"/>
      <c r="B153" s="459" t="s">
        <v>846</v>
      </c>
      <c r="C153" s="460" t="s">
        <v>847</v>
      </c>
      <c r="D153" s="253">
        <f>SUM(E153:G153)</f>
        <v>198</v>
      </c>
      <c r="E153" s="253">
        <v>198</v>
      </c>
      <c r="F153" s="253"/>
      <c r="G153" s="258"/>
      <c r="H153" s="253"/>
      <c r="I153" s="253"/>
      <c r="J153" s="253"/>
      <c r="K153" s="253"/>
      <c r="L153" s="253"/>
      <c r="M153" s="253">
        <v>198</v>
      </c>
      <c r="N153" s="253">
        <f>+SUM(O153:T153)</f>
        <v>197.727</v>
      </c>
      <c r="O153" s="253"/>
      <c r="P153" s="253"/>
      <c r="Q153" s="253"/>
      <c r="R153" s="253"/>
      <c r="S153" s="253"/>
      <c r="T153" s="253">
        <v>197.727</v>
      </c>
      <c r="U153" s="457">
        <f t="shared" si="44"/>
        <v>0.99862121212121213</v>
      </c>
      <c r="V153" s="458" t="str">
        <f t="shared" si="42"/>
        <v>-</v>
      </c>
      <c r="W153" s="458" t="str">
        <f t="shared" si="42"/>
        <v>-</v>
      </c>
      <c r="X153" s="458" t="str">
        <f t="shared" si="42"/>
        <v>-</v>
      </c>
      <c r="Y153" s="458"/>
      <c r="Z153" s="474" t="str">
        <f t="shared" si="36"/>
        <v>-</v>
      </c>
      <c r="AA153" s="458">
        <f>T153/M153</f>
        <v>0.99862121212121213</v>
      </c>
    </row>
    <row r="154" spans="1:27">
      <c r="A154" s="450">
        <v>17</v>
      </c>
      <c r="B154" s="897" t="s">
        <v>848</v>
      </c>
      <c r="C154" s="897"/>
      <c r="D154" s="252">
        <f t="shared" ref="D154:T154" si="48">D155</f>
        <v>162</v>
      </c>
      <c r="E154" s="252">
        <f t="shared" si="48"/>
        <v>162</v>
      </c>
      <c r="F154" s="252">
        <f t="shared" si="48"/>
        <v>0</v>
      </c>
      <c r="G154" s="252">
        <f t="shared" si="48"/>
        <v>0</v>
      </c>
      <c r="H154" s="252">
        <f t="shared" si="48"/>
        <v>0</v>
      </c>
      <c r="I154" s="252">
        <f t="shared" si="48"/>
        <v>0</v>
      </c>
      <c r="J154" s="252">
        <f t="shared" si="48"/>
        <v>0</v>
      </c>
      <c r="K154" s="252">
        <f t="shared" si="48"/>
        <v>0</v>
      </c>
      <c r="L154" s="252">
        <f t="shared" si="48"/>
        <v>0</v>
      </c>
      <c r="M154" s="252">
        <f t="shared" si="48"/>
        <v>162</v>
      </c>
      <c r="N154" s="252">
        <f t="shared" si="48"/>
        <v>161.42760000000001</v>
      </c>
      <c r="O154" s="252">
        <f t="shared" si="48"/>
        <v>0</v>
      </c>
      <c r="P154" s="252">
        <f t="shared" si="48"/>
        <v>0</v>
      </c>
      <c r="Q154" s="252">
        <f t="shared" si="48"/>
        <v>0</v>
      </c>
      <c r="R154" s="252">
        <f t="shared" si="48"/>
        <v>0</v>
      </c>
      <c r="S154" s="252">
        <f t="shared" si="48"/>
        <v>0</v>
      </c>
      <c r="T154" s="252">
        <f t="shared" si="48"/>
        <v>161.42760000000001</v>
      </c>
      <c r="U154" s="447">
        <f t="shared" si="44"/>
        <v>0.99646666666666672</v>
      </c>
      <c r="V154" s="449" t="str">
        <f t="shared" si="42"/>
        <v>-</v>
      </c>
      <c r="W154" s="449" t="str">
        <f t="shared" si="42"/>
        <v>-</v>
      </c>
      <c r="X154" s="449" t="str">
        <f t="shared" si="42"/>
        <v>-</v>
      </c>
      <c r="Y154" s="449"/>
      <c r="Z154" s="448" t="str">
        <f t="shared" si="36"/>
        <v>-</v>
      </c>
      <c r="AA154" s="449">
        <f>T154/M154</f>
        <v>0.99646666666666672</v>
      </c>
    </row>
    <row r="155" spans="1:27" ht="48">
      <c r="A155" s="451"/>
      <c r="B155" s="459" t="s">
        <v>849</v>
      </c>
      <c r="C155" s="460" t="s">
        <v>850</v>
      </c>
      <c r="D155" s="253">
        <f>SUM(E155:G155)</f>
        <v>162</v>
      </c>
      <c r="E155" s="258">
        <v>162</v>
      </c>
      <c r="F155" s="253"/>
      <c r="G155" s="253"/>
      <c r="H155" s="253"/>
      <c r="I155" s="253"/>
      <c r="J155" s="253"/>
      <c r="K155" s="253"/>
      <c r="L155" s="253"/>
      <c r="M155" s="258">
        <v>162</v>
      </c>
      <c r="N155" s="253">
        <f>+SUM(O155:T155)</f>
        <v>161.42760000000001</v>
      </c>
      <c r="O155" s="253"/>
      <c r="P155" s="253"/>
      <c r="Q155" s="253"/>
      <c r="R155" s="253"/>
      <c r="S155" s="253"/>
      <c r="T155" s="253">
        <v>161.42760000000001</v>
      </c>
      <c r="U155" s="457">
        <f t="shared" si="44"/>
        <v>0.99646666666666672</v>
      </c>
      <c r="V155" s="458" t="str">
        <f t="shared" si="42"/>
        <v>-</v>
      </c>
      <c r="W155" s="458" t="str">
        <f t="shared" si="42"/>
        <v>-</v>
      </c>
      <c r="X155" s="458" t="str">
        <f t="shared" si="42"/>
        <v>-</v>
      </c>
      <c r="Y155" s="458"/>
      <c r="Z155" s="474" t="str">
        <f t="shared" si="36"/>
        <v>-</v>
      </c>
      <c r="AA155" s="458">
        <f>T155/M155</f>
        <v>0.99646666666666672</v>
      </c>
    </row>
    <row r="156" spans="1:27">
      <c r="A156" s="450">
        <v>18</v>
      </c>
      <c r="B156" s="897" t="s">
        <v>297</v>
      </c>
      <c r="C156" s="897"/>
      <c r="D156" s="252">
        <f>SUM(D157:D163)</f>
        <v>643.38200000000006</v>
      </c>
      <c r="E156" s="252">
        <f t="shared" ref="E156:P156" si="49">SUM(E157:E163)</f>
        <v>200</v>
      </c>
      <c r="F156" s="252">
        <f t="shared" si="49"/>
        <v>0</v>
      </c>
      <c r="G156" s="252">
        <f t="shared" si="49"/>
        <v>443.38200000000001</v>
      </c>
      <c r="H156" s="252">
        <f t="shared" si="49"/>
        <v>0</v>
      </c>
      <c r="I156" s="252">
        <f t="shared" si="49"/>
        <v>0</v>
      </c>
      <c r="J156" s="252">
        <f t="shared" si="49"/>
        <v>643.38200000000006</v>
      </c>
      <c r="K156" s="252">
        <f t="shared" si="49"/>
        <v>0</v>
      </c>
      <c r="L156" s="252">
        <f t="shared" si="49"/>
        <v>0</v>
      </c>
      <c r="M156" s="252">
        <f t="shared" si="49"/>
        <v>0</v>
      </c>
      <c r="N156" s="252">
        <f t="shared" si="49"/>
        <v>642.78800000000001</v>
      </c>
      <c r="O156" s="252">
        <f t="shared" si="49"/>
        <v>0</v>
      </c>
      <c r="P156" s="252">
        <f t="shared" si="49"/>
        <v>0</v>
      </c>
      <c r="Q156" s="252">
        <f>SUM(Q157:Q163)</f>
        <v>642.78800000000001</v>
      </c>
      <c r="R156" s="252">
        <f>SUM(R157:R163)</f>
        <v>0</v>
      </c>
      <c r="S156" s="252">
        <f>SUM(S157:S163)</f>
        <v>0</v>
      </c>
      <c r="T156" s="252">
        <f>SUM(T157:T163)</f>
        <v>0</v>
      </c>
      <c r="U156" s="447">
        <f t="shared" si="44"/>
        <v>0.99907675377924776</v>
      </c>
      <c r="V156" s="449" t="str">
        <f t="shared" si="42"/>
        <v>-</v>
      </c>
      <c r="W156" s="449" t="str">
        <f t="shared" si="42"/>
        <v>-</v>
      </c>
      <c r="X156" s="449">
        <f t="shared" si="42"/>
        <v>0.99907675377924776</v>
      </c>
      <c r="Y156" s="449"/>
      <c r="Z156" s="448" t="str">
        <f t="shared" si="36"/>
        <v>-</v>
      </c>
      <c r="AA156" s="449"/>
    </row>
    <row r="157" spans="1:27" ht="48">
      <c r="A157" s="451"/>
      <c r="B157" s="492" t="s">
        <v>736</v>
      </c>
      <c r="C157" s="493" t="s">
        <v>737</v>
      </c>
      <c r="D157" s="253">
        <f>SUM(E157:G157)</f>
        <v>443.38200000000001</v>
      </c>
      <c r="E157" s="253"/>
      <c r="F157" s="253"/>
      <c r="G157" s="253">
        <v>443.38200000000001</v>
      </c>
      <c r="H157" s="253"/>
      <c r="I157" s="253"/>
      <c r="J157" s="253">
        <v>443.38200000000001</v>
      </c>
      <c r="K157" s="253"/>
      <c r="L157" s="253"/>
      <c r="M157" s="253">
        <f>E157</f>
        <v>0</v>
      </c>
      <c r="N157" s="253">
        <f>+SUM(O157:T157)</f>
        <v>443.27199999999999</v>
      </c>
      <c r="O157" s="253"/>
      <c r="P157" s="253"/>
      <c r="Q157" s="253">
        <v>443.27199999999999</v>
      </c>
      <c r="R157" s="253"/>
      <c r="S157" s="253"/>
      <c r="T157" s="253"/>
      <c r="U157" s="457">
        <f t="shared" si="44"/>
        <v>0.99975190693352456</v>
      </c>
      <c r="V157" s="458" t="str">
        <f>IF(ISERROR(O157/H157),"-",O157/H157)</f>
        <v>-</v>
      </c>
      <c r="W157" s="458" t="str">
        <f>IF(ISERROR(P157/I157),"-",P157/I157)</f>
        <v>-</v>
      </c>
      <c r="X157" s="458">
        <f>IF(ISERROR(Q157/J157),"-",Q157/J157)</f>
        <v>0.99975190693352456</v>
      </c>
      <c r="Y157" s="458"/>
      <c r="Z157" s="474" t="str">
        <f t="shared" si="36"/>
        <v>-</v>
      </c>
      <c r="AA157" s="458"/>
    </row>
    <row r="158" spans="1:27" ht="27.75" customHeight="1">
      <c r="A158" s="450">
        <v>45</v>
      </c>
      <c r="B158" s="897" t="s">
        <v>851</v>
      </c>
      <c r="C158" s="897"/>
      <c r="D158" s="252">
        <f>SUM(H158:M158)</f>
        <v>0</v>
      </c>
      <c r="E158" s="252">
        <f>SUBTOTAL(9,E159:E160)</f>
        <v>0</v>
      </c>
      <c r="F158" s="252">
        <f>SUBTOTAL(9,F159:F160)</f>
        <v>0</v>
      </c>
      <c r="G158" s="252">
        <f>SUBTOTAL(9,G159:G160)</f>
        <v>0</v>
      </c>
      <c r="H158" s="252">
        <f>SUBTOTAL(9,H159:H160)</f>
        <v>0</v>
      </c>
      <c r="I158" s="252">
        <f>SUBTOTAL(9,I159:I160)</f>
        <v>0</v>
      </c>
      <c r="J158" s="252"/>
      <c r="K158" s="252">
        <f t="shared" ref="K158:T158" si="50">SUBTOTAL(9,K159:K160)</f>
        <v>0</v>
      </c>
      <c r="L158" s="252">
        <f t="shared" si="50"/>
        <v>0</v>
      </c>
      <c r="M158" s="252">
        <f t="shared" si="50"/>
        <v>0</v>
      </c>
      <c r="N158" s="252">
        <f t="shared" si="50"/>
        <v>0</v>
      </c>
      <c r="O158" s="252">
        <f t="shared" si="50"/>
        <v>0</v>
      </c>
      <c r="P158" s="252">
        <f t="shared" si="50"/>
        <v>0</v>
      </c>
      <c r="Q158" s="252">
        <f t="shared" si="50"/>
        <v>0</v>
      </c>
      <c r="R158" s="252">
        <f t="shared" si="50"/>
        <v>0</v>
      </c>
      <c r="S158" s="252">
        <f t="shared" si="50"/>
        <v>0</v>
      </c>
      <c r="T158" s="252">
        <f t="shared" si="50"/>
        <v>0</v>
      </c>
      <c r="U158" s="457" t="e">
        <f t="shared" si="44"/>
        <v>#DIV/0!</v>
      </c>
      <c r="V158" s="449" t="str">
        <f t="shared" ref="V158:X162" si="51">IF(ISERROR(O158/H158),"-",O158/H158)</f>
        <v>-</v>
      </c>
      <c r="W158" s="449" t="str">
        <f t="shared" si="51"/>
        <v>-</v>
      </c>
      <c r="X158" s="449" t="str">
        <f t="shared" si="51"/>
        <v>-</v>
      </c>
      <c r="Y158" s="449"/>
      <c r="Z158" s="474" t="str">
        <f t="shared" si="36"/>
        <v>-</v>
      </c>
      <c r="AA158" s="458"/>
    </row>
    <row r="159" spans="1:27" ht="96">
      <c r="A159" s="451"/>
      <c r="B159" s="492"/>
      <c r="C159" s="502" t="s">
        <v>852</v>
      </c>
      <c r="D159" s="253">
        <f>SUM(H159:M159)</f>
        <v>0</v>
      </c>
      <c r="E159" s="257"/>
      <c r="F159" s="253"/>
      <c r="G159" s="253"/>
      <c r="H159" s="253"/>
      <c r="I159" s="253"/>
      <c r="J159" s="258"/>
      <c r="K159" s="253"/>
      <c r="L159" s="253"/>
      <c r="M159" s="258"/>
      <c r="N159" s="253">
        <f>+SUM(O159:T159)</f>
        <v>0</v>
      </c>
      <c r="O159" s="253"/>
      <c r="P159" s="253"/>
      <c r="Q159" s="272"/>
      <c r="R159" s="253"/>
      <c r="S159" s="253">
        <f>L159</f>
        <v>0</v>
      </c>
      <c r="T159" s="253"/>
      <c r="U159" s="457" t="e">
        <f t="shared" si="44"/>
        <v>#DIV/0!</v>
      </c>
      <c r="V159" s="458" t="str">
        <f t="shared" si="51"/>
        <v>-</v>
      </c>
      <c r="W159" s="458" t="str">
        <f t="shared" si="51"/>
        <v>-</v>
      </c>
      <c r="X159" s="458" t="str">
        <f t="shared" si="51"/>
        <v>-</v>
      </c>
      <c r="Y159" s="458"/>
      <c r="Z159" s="474" t="str">
        <f t="shared" si="36"/>
        <v>-</v>
      </c>
      <c r="AA159" s="458"/>
    </row>
    <row r="160" spans="1:27" ht="36">
      <c r="A160" s="451"/>
      <c r="B160" s="503"/>
      <c r="C160" s="504" t="s">
        <v>853</v>
      </c>
      <c r="D160" s="253">
        <f>SUM(H160:M160)</f>
        <v>0</v>
      </c>
      <c r="E160" s="257"/>
      <c r="F160" s="253"/>
      <c r="G160" s="253"/>
      <c r="H160" s="253"/>
      <c r="I160" s="253"/>
      <c r="J160" s="258"/>
      <c r="K160" s="253"/>
      <c r="L160" s="253"/>
      <c r="M160" s="258"/>
      <c r="N160" s="253">
        <f>+SUM(O160:T160)</f>
        <v>0</v>
      </c>
      <c r="O160" s="253"/>
      <c r="P160" s="253"/>
      <c r="Q160" s="272"/>
      <c r="R160" s="253"/>
      <c r="S160" s="253">
        <f>L160</f>
        <v>0</v>
      </c>
      <c r="T160" s="253"/>
      <c r="U160" s="457" t="e">
        <f t="shared" si="44"/>
        <v>#DIV/0!</v>
      </c>
      <c r="V160" s="458" t="str">
        <f t="shared" si="51"/>
        <v>-</v>
      </c>
      <c r="W160" s="458" t="str">
        <f t="shared" si="51"/>
        <v>-</v>
      </c>
      <c r="X160" s="458" t="str">
        <f t="shared" si="51"/>
        <v>-</v>
      </c>
      <c r="Y160" s="458"/>
      <c r="Z160" s="474" t="str">
        <f t="shared" si="36"/>
        <v>-</v>
      </c>
      <c r="AA160" s="458"/>
    </row>
    <row r="161" spans="1:27" ht="28.5" customHeight="1">
      <c r="A161" s="450">
        <v>46</v>
      </c>
      <c r="B161" s="897" t="s">
        <v>854</v>
      </c>
      <c r="C161" s="897"/>
      <c r="D161" s="252">
        <f>SUM(H161:M161)</f>
        <v>0</v>
      </c>
      <c r="E161" s="252">
        <f>SUBTOTAL(9,E162)</f>
        <v>0</v>
      </c>
      <c r="F161" s="252"/>
      <c r="G161" s="252"/>
      <c r="H161" s="252"/>
      <c r="I161" s="252"/>
      <c r="J161" s="252"/>
      <c r="K161" s="252">
        <f>SUBTOTAL(9,K162)</f>
        <v>0</v>
      </c>
      <c r="L161" s="252">
        <f>SUBTOTAL(9,L162)</f>
        <v>0</v>
      </c>
      <c r="M161" s="252">
        <f>SUBTOTAL(9,M162)</f>
        <v>0</v>
      </c>
      <c r="N161" s="252">
        <f>SUBTOTAL(9,N162)</f>
        <v>0</v>
      </c>
      <c r="O161" s="252"/>
      <c r="P161" s="252"/>
      <c r="Q161" s="252">
        <f>SUBTOTAL(9,Q162)</f>
        <v>0</v>
      </c>
      <c r="R161" s="252">
        <f>SUBTOTAL(9,R162)</f>
        <v>0</v>
      </c>
      <c r="S161" s="252">
        <f>SUBTOTAL(9,S162)</f>
        <v>0</v>
      </c>
      <c r="T161" s="252">
        <f>SUBTOTAL(9,T162)</f>
        <v>0</v>
      </c>
      <c r="U161" s="457" t="e">
        <f t="shared" si="44"/>
        <v>#DIV/0!</v>
      </c>
      <c r="V161" s="449" t="str">
        <f t="shared" si="51"/>
        <v>-</v>
      </c>
      <c r="W161" s="449" t="str">
        <f t="shared" si="51"/>
        <v>-</v>
      </c>
      <c r="X161" s="449" t="str">
        <f t="shared" si="51"/>
        <v>-</v>
      </c>
      <c r="Y161" s="449"/>
      <c r="Z161" s="474" t="str">
        <f t="shared" si="36"/>
        <v>-</v>
      </c>
      <c r="AA161" s="458"/>
    </row>
    <row r="162" spans="1:27" ht="24">
      <c r="A162" s="451"/>
      <c r="B162" s="503"/>
      <c r="C162" s="505" t="s">
        <v>855</v>
      </c>
      <c r="D162" s="253">
        <f>SUM(H162:M162)</f>
        <v>0</v>
      </c>
      <c r="E162" s="258"/>
      <c r="F162" s="253"/>
      <c r="G162" s="253"/>
      <c r="H162" s="253"/>
      <c r="I162" s="253"/>
      <c r="J162" s="258"/>
      <c r="K162" s="253"/>
      <c r="L162" s="253"/>
      <c r="M162" s="258"/>
      <c r="N162" s="253">
        <f>+SUM(O162:T162)</f>
        <v>0</v>
      </c>
      <c r="O162" s="253"/>
      <c r="P162" s="253"/>
      <c r="Q162" s="258"/>
      <c r="R162" s="253"/>
      <c r="S162" s="253"/>
      <c r="T162" s="253">
        <f>M162</f>
        <v>0</v>
      </c>
      <c r="U162" s="457" t="e">
        <f t="shared" si="44"/>
        <v>#DIV/0!</v>
      </c>
      <c r="V162" s="458" t="str">
        <f t="shared" si="51"/>
        <v>-</v>
      </c>
      <c r="W162" s="458" t="str">
        <f t="shared" si="51"/>
        <v>-</v>
      </c>
      <c r="X162" s="458" t="str">
        <f t="shared" si="51"/>
        <v>-</v>
      </c>
      <c r="Y162" s="458"/>
      <c r="Z162" s="474" t="str">
        <f t="shared" si="36"/>
        <v>-</v>
      </c>
      <c r="AA162" s="458"/>
    </row>
    <row r="163" spans="1:27" ht="48">
      <c r="A163" s="451"/>
      <c r="B163" s="463">
        <v>8049242</v>
      </c>
      <c r="C163" s="467" t="s">
        <v>738</v>
      </c>
      <c r="D163" s="253">
        <f>SUM(E163:G163)</f>
        <v>200</v>
      </c>
      <c r="E163" s="253">
        <v>200</v>
      </c>
      <c r="F163" s="253"/>
      <c r="G163" s="253"/>
      <c r="H163" s="253"/>
      <c r="I163" s="253"/>
      <c r="J163" s="253">
        <v>200</v>
      </c>
      <c r="K163" s="253"/>
      <c r="L163" s="253"/>
      <c r="M163" s="253"/>
      <c r="N163" s="253">
        <f>+SUM(O163:T163)</f>
        <v>199.51599999999999</v>
      </c>
      <c r="O163" s="253"/>
      <c r="P163" s="253"/>
      <c r="Q163" s="253">
        <v>199.51599999999999</v>
      </c>
      <c r="R163" s="253"/>
      <c r="S163" s="253"/>
      <c r="T163" s="253"/>
      <c r="U163" s="457">
        <f t="shared" si="44"/>
        <v>0.99757999999999991</v>
      </c>
      <c r="V163" s="458" t="str">
        <f>IF(ISERROR(O163/H163),"-",O163/H163)</f>
        <v>-</v>
      </c>
      <c r="W163" s="458" t="str">
        <f>IF(ISERROR(P163/I163),"-",P163/I163)</f>
        <v>-</v>
      </c>
      <c r="X163" s="458">
        <f>IF(ISERROR(Q163/J163),"-",Q163/J163)</f>
        <v>0.99757999999999991</v>
      </c>
      <c r="Y163" s="458"/>
      <c r="Z163" s="474" t="str">
        <f t="shared" si="36"/>
        <v>-</v>
      </c>
      <c r="AA163" s="458"/>
    </row>
    <row r="164" spans="1:27" ht="28.5" customHeight="1">
      <c r="A164" s="450">
        <v>19</v>
      </c>
      <c r="B164" s="897" t="s">
        <v>856</v>
      </c>
      <c r="C164" s="897"/>
      <c r="D164" s="252">
        <f>D165</f>
        <v>1098</v>
      </c>
      <c r="E164" s="252">
        <f t="shared" ref="E164:P164" si="52">E165</f>
        <v>1098</v>
      </c>
      <c r="F164" s="252">
        <f t="shared" si="52"/>
        <v>0</v>
      </c>
      <c r="G164" s="252">
        <f t="shared" si="52"/>
        <v>0</v>
      </c>
      <c r="H164" s="252">
        <f t="shared" si="52"/>
        <v>0</v>
      </c>
      <c r="I164" s="252">
        <f t="shared" si="52"/>
        <v>0</v>
      </c>
      <c r="J164" s="252">
        <f t="shared" si="52"/>
        <v>1098</v>
      </c>
      <c r="K164" s="252">
        <f t="shared" si="52"/>
        <v>0</v>
      </c>
      <c r="L164" s="252">
        <f t="shared" si="52"/>
        <v>0</v>
      </c>
      <c r="M164" s="252">
        <f t="shared" si="52"/>
        <v>0</v>
      </c>
      <c r="N164" s="252">
        <f t="shared" si="52"/>
        <v>354.50200000000001</v>
      </c>
      <c r="O164" s="252">
        <f t="shared" si="52"/>
        <v>0</v>
      </c>
      <c r="P164" s="252">
        <f t="shared" si="52"/>
        <v>0</v>
      </c>
      <c r="Q164" s="252">
        <f>Q165</f>
        <v>354.50200000000001</v>
      </c>
      <c r="R164" s="252">
        <f>R165</f>
        <v>0</v>
      </c>
      <c r="S164" s="252">
        <f>S165</f>
        <v>0</v>
      </c>
      <c r="T164" s="252">
        <f>T165</f>
        <v>0</v>
      </c>
      <c r="U164" s="447">
        <f t="shared" si="44"/>
        <v>0.3228615664845173</v>
      </c>
      <c r="V164" s="449" t="str">
        <f t="shared" ref="V164:X179" si="53">IF(ISERROR(O164/H164),"-",O164/H164)</f>
        <v>-</v>
      </c>
      <c r="W164" s="449" t="str">
        <f t="shared" si="53"/>
        <v>-</v>
      </c>
      <c r="X164" s="449">
        <f t="shared" si="53"/>
        <v>0.3228615664845173</v>
      </c>
      <c r="Y164" s="449"/>
      <c r="Z164" s="448" t="str">
        <f t="shared" si="36"/>
        <v>-</v>
      </c>
      <c r="AA164" s="449"/>
    </row>
    <row r="165" spans="1:27" ht="36">
      <c r="A165" s="451"/>
      <c r="B165" s="465" t="s">
        <v>857</v>
      </c>
      <c r="C165" s="466" t="s">
        <v>858</v>
      </c>
      <c r="D165" s="253">
        <f>SUM(E165:G165)</f>
        <v>1098</v>
      </c>
      <c r="E165" s="253">
        <v>1098</v>
      </c>
      <c r="F165" s="253"/>
      <c r="G165" s="258"/>
      <c r="H165" s="253"/>
      <c r="I165" s="253"/>
      <c r="J165" s="253">
        <v>1098</v>
      </c>
      <c r="K165" s="253"/>
      <c r="L165" s="253"/>
      <c r="M165" s="258"/>
      <c r="N165" s="253">
        <f>+SUM(O165:T165)</f>
        <v>354.50200000000001</v>
      </c>
      <c r="O165" s="253"/>
      <c r="P165" s="253"/>
      <c r="Q165" s="253">
        <v>354.50200000000001</v>
      </c>
      <c r="R165" s="253"/>
      <c r="S165" s="253"/>
      <c r="T165" s="253"/>
      <c r="U165" s="457">
        <f t="shared" si="44"/>
        <v>0.3228615664845173</v>
      </c>
      <c r="V165" s="458" t="str">
        <f t="shared" si="53"/>
        <v>-</v>
      </c>
      <c r="W165" s="458" t="str">
        <f t="shared" si="53"/>
        <v>-</v>
      </c>
      <c r="X165" s="458">
        <f t="shared" si="53"/>
        <v>0.3228615664845173</v>
      </c>
      <c r="Y165" s="458"/>
      <c r="Z165" s="474" t="str">
        <f t="shared" si="36"/>
        <v>-</v>
      </c>
      <c r="AA165" s="458"/>
    </row>
    <row r="166" spans="1:27">
      <c r="A166" s="450">
        <v>20</v>
      </c>
      <c r="B166" s="897" t="s">
        <v>341</v>
      </c>
      <c r="C166" s="897"/>
      <c r="D166" s="252">
        <f>SUM(D167:D170)</f>
        <v>13100</v>
      </c>
      <c r="E166" s="252">
        <f t="shared" ref="E166:N166" si="54">SUM(E167:E170)</f>
        <v>13100</v>
      </c>
      <c r="F166" s="252">
        <f t="shared" si="54"/>
        <v>0</v>
      </c>
      <c r="G166" s="252">
        <f t="shared" si="54"/>
        <v>0</v>
      </c>
      <c r="H166" s="252">
        <f t="shared" si="54"/>
        <v>0</v>
      </c>
      <c r="I166" s="252">
        <f t="shared" si="54"/>
        <v>0</v>
      </c>
      <c r="J166" s="252">
        <f t="shared" si="54"/>
        <v>0</v>
      </c>
      <c r="K166" s="252">
        <f t="shared" si="54"/>
        <v>0</v>
      </c>
      <c r="L166" s="252">
        <f t="shared" si="54"/>
        <v>0</v>
      </c>
      <c r="M166" s="252">
        <f t="shared" si="54"/>
        <v>13100</v>
      </c>
      <c r="N166" s="252">
        <f t="shared" si="54"/>
        <v>11061.833999999999</v>
      </c>
      <c r="O166" s="252">
        <f t="shared" ref="O166:T166" si="55">SUM(O167:O170)</f>
        <v>0</v>
      </c>
      <c r="P166" s="252">
        <f t="shared" si="55"/>
        <v>0</v>
      </c>
      <c r="Q166" s="252">
        <f t="shared" si="55"/>
        <v>0</v>
      </c>
      <c r="R166" s="252">
        <f t="shared" si="55"/>
        <v>0</v>
      </c>
      <c r="S166" s="252">
        <f t="shared" si="55"/>
        <v>0</v>
      </c>
      <c r="T166" s="252">
        <f t="shared" si="55"/>
        <v>11061.833999999999</v>
      </c>
      <c r="U166" s="447">
        <f t="shared" si="44"/>
        <v>0.84441480916030531</v>
      </c>
      <c r="V166" s="449" t="str">
        <f t="shared" si="53"/>
        <v>-</v>
      </c>
      <c r="W166" s="449" t="str">
        <f t="shared" si="53"/>
        <v>-</v>
      </c>
      <c r="X166" s="449" t="str">
        <f t="shared" si="53"/>
        <v>-</v>
      </c>
      <c r="Y166" s="449"/>
      <c r="Z166" s="448" t="str">
        <f t="shared" si="36"/>
        <v>-</v>
      </c>
      <c r="AA166" s="449">
        <f>T166/M166</f>
        <v>0.84441480916030531</v>
      </c>
    </row>
    <row r="167" spans="1:27" ht="24">
      <c r="A167" s="451"/>
      <c r="B167" s="459" t="s">
        <v>859</v>
      </c>
      <c r="C167" s="460" t="s">
        <v>860</v>
      </c>
      <c r="D167" s="253">
        <f>SUM(E167:G167)</f>
        <v>3000</v>
      </c>
      <c r="E167" s="254">
        <v>3000</v>
      </c>
      <c r="F167" s="455"/>
      <c r="G167" s="475"/>
      <c r="H167" s="253"/>
      <c r="I167" s="253"/>
      <c r="J167" s="253"/>
      <c r="K167" s="253"/>
      <c r="L167" s="253"/>
      <c r="M167" s="254">
        <v>3000</v>
      </c>
      <c r="N167" s="253">
        <f>SUM(O167:T167)</f>
        <v>2403.1799999999998</v>
      </c>
      <c r="O167" s="253"/>
      <c r="P167" s="253"/>
      <c r="Q167" s="253"/>
      <c r="R167" s="253"/>
      <c r="S167" s="253"/>
      <c r="T167" s="253">
        <v>2403.1799999999998</v>
      </c>
      <c r="U167" s="457">
        <f t="shared" si="44"/>
        <v>0.80105999999999999</v>
      </c>
      <c r="V167" s="458" t="str">
        <f t="shared" si="53"/>
        <v>-</v>
      </c>
      <c r="W167" s="458" t="str">
        <f t="shared" si="53"/>
        <v>-</v>
      </c>
      <c r="X167" s="458" t="str">
        <f t="shared" si="53"/>
        <v>-</v>
      </c>
      <c r="Y167" s="458"/>
      <c r="Z167" s="474" t="str">
        <f t="shared" si="36"/>
        <v>-</v>
      </c>
      <c r="AA167" s="458">
        <f>T167/M167</f>
        <v>0.80105999999999999</v>
      </c>
    </row>
    <row r="168" spans="1:27" ht="60">
      <c r="A168" s="451"/>
      <c r="B168" s="459" t="s">
        <v>861</v>
      </c>
      <c r="C168" s="460" t="s">
        <v>862</v>
      </c>
      <c r="D168" s="253">
        <f>SUM(E168:G168)</f>
        <v>1400</v>
      </c>
      <c r="E168" s="254">
        <v>1400</v>
      </c>
      <c r="F168" s="455"/>
      <c r="G168" s="475"/>
      <c r="H168" s="253"/>
      <c r="I168" s="253"/>
      <c r="J168" s="253"/>
      <c r="K168" s="253"/>
      <c r="L168" s="253"/>
      <c r="M168" s="254">
        <v>1400</v>
      </c>
      <c r="N168" s="253">
        <f>SUM(O168:T168)</f>
        <v>978.45899999999995</v>
      </c>
      <c r="O168" s="253"/>
      <c r="P168" s="253"/>
      <c r="Q168" s="253"/>
      <c r="R168" s="253"/>
      <c r="S168" s="253"/>
      <c r="T168" s="253">
        <v>978.45899999999995</v>
      </c>
      <c r="U168" s="457">
        <f t="shared" si="44"/>
        <v>0.69889928571428572</v>
      </c>
      <c r="V168" s="458" t="str">
        <f t="shared" si="53"/>
        <v>-</v>
      </c>
      <c r="W168" s="458" t="str">
        <f t="shared" si="53"/>
        <v>-</v>
      </c>
      <c r="X168" s="458" t="str">
        <f t="shared" si="53"/>
        <v>-</v>
      </c>
      <c r="Y168" s="458"/>
      <c r="Z168" s="474" t="str">
        <f t="shared" si="36"/>
        <v>-</v>
      </c>
      <c r="AA168" s="458">
        <f>T168/M168</f>
        <v>0.69889928571428572</v>
      </c>
    </row>
    <row r="169" spans="1:27" ht="60">
      <c r="A169" s="451"/>
      <c r="B169" s="459" t="s">
        <v>863</v>
      </c>
      <c r="C169" s="460" t="s">
        <v>864</v>
      </c>
      <c r="D169" s="253">
        <f>SUM(E169:G169)</f>
        <v>2350</v>
      </c>
      <c r="E169" s="254">
        <v>2350</v>
      </c>
      <c r="F169" s="455"/>
      <c r="G169" s="475"/>
      <c r="H169" s="253"/>
      <c r="I169" s="253"/>
      <c r="J169" s="253"/>
      <c r="K169" s="253"/>
      <c r="L169" s="253"/>
      <c r="M169" s="254">
        <v>2350</v>
      </c>
      <c r="N169" s="253">
        <f>SUM(O169:T169)</f>
        <v>1896.7809999999999</v>
      </c>
      <c r="O169" s="253"/>
      <c r="P169" s="253"/>
      <c r="Q169" s="253"/>
      <c r="R169" s="253"/>
      <c r="S169" s="253"/>
      <c r="T169" s="253">
        <v>1896.7809999999999</v>
      </c>
      <c r="U169" s="457">
        <f t="shared" si="44"/>
        <v>0.80714085106382971</v>
      </c>
      <c r="V169" s="458" t="str">
        <f t="shared" si="53"/>
        <v>-</v>
      </c>
      <c r="W169" s="458" t="str">
        <f t="shared" si="53"/>
        <v>-</v>
      </c>
      <c r="X169" s="458" t="str">
        <f t="shared" si="53"/>
        <v>-</v>
      </c>
      <c r="Y169" s="458"/>
      <c r="Z169" s="474" t="str">
        <f t="shared" si="36"/>
        <v>-</v>
      </c>
      <c r="AA169" s="458">
        <f>T169/M169</f>
        <v>0.80714085106382971</v>
      </c>
    </row>
    <row r="170" spans="1:27" ht="60">
      <c r="A170" s="451"/>
      <c r="B170" s="459" t="s">
        <v>865</v>
      </c>
      <c r="C170" s="460" t="s">
        <v>866</v>
      </c>
      <c r="D170" s="253">
        <f>SUM(E170:G170)</f>
        <v>6350</v>
      </c>
      <c r="E170" s="254">
        <v>6350</v>
      </c>
      <c r="F170" s="455"/>
      <c r="G170" s="475"/>
      <c r="H170" s="253"/>
      <c r="I170" s="253"/>
      <c r="J170" s="253"/>
      <c r="K170" s="253"/>
      <c r="L170" s="253"/>
      <c r="M170" s="254">
        <v>6350</v>
      </c>
      <c r="N170" s="253">
        <f>SUM(O170:T170)</f>
        <v>5783.4139999999998</v>
      </c>
      <c r="O170" s="253"/>
      <c r="P170" s="253"/>
      <c r="Q170" s="253"/>
      <c r="R170" s="253"/>
      <c r="S170" s="253"/>
      <c r="T170" s="253">
        <v>5783.4139999999998</v>
      </c>
      <c r="U170" s="457">
        <f t="shared" si="44"/>
        <v>0.91077385826771651</v>
      </c>
      <c r="V170" s="458" t="str">
        <f t="shared" si="53"/>
        <v>-</v>
      </c>
      <c r="W170" s="458" t="str">
        <f t="shared" si="53"/>
        <v>-</v>
      </c>
      <c r="X170" s="458" t="str">
        <f t="shared" si="53"/>
        <v>-</v>
      </c>
      <c r="Y170" s="458"/>
      <c r="Z170" s="474" t="str">
        <f t="shared" si="36"/>
        <v>-</v>
      </c>
      <c r="AA170" s="458">
        <f>T170/M170</f>
        <v>0.91077385826771651</v>
      </c>
    </row>
    <row r="171" spans="1:27" ht="24.75" customHeight="1">
      <c r="A171" s="450">
        <v>21</v>
      </c>
      <c r="B171" s="897" t="s">
        <v>704</v>
      </c>
      <c r="C171" s="897"/>
      <c r="D171" s="252">
        <f>SUM(D172:D173)</f>
        <v>20095.851607000001</v>
      </c>
      <c r="E171" s="252">
        <f t="shared" ref="E171:T171" si="56">SUM(E172:E173)</f>
        <v>6599</v>
      </c>
      <c r="F171" s="252">
        <f t="shared" si="56"/>
        <v>9664.1356070000002</v>
      </c>
      <c r="G171" s="252">
        <f t="shared" si="56"/>
        <v>3832.7159999999999</v>
      </c>
      <c r="H171" s="252">
        <f t="shared" si="56"/>
        <v>0</v>
      </c>
      <c r="I171" s="252">
        <f t="shared" si="56"/>
        <v>18900.851607000001</v>
      </c>
      <c r="J171" s="252">
        <f t="shared" si="56"/>
        <v>1195</v>
      </c>
      <c r="K171" s="252">
        <f t="shared" si="56"/>
        <v>0</v>
      </c>
      <c r="L171" s="252">
        <f t="shared" si="56"/>
        <v>0</v>
      </c>
      <c r="M171" s="252">
        <f t="shared" si="56"/>
        <v>0</v>
      </c>
      <c r="N171" s="252">
        <f t="shared" si="56"/>
        <v>13988.073</v>
      </c>
      <c r="O171" s="252">
        <f t="shared" si="56"/>
        <v>0</v>
      </c>
      <c r="P171" s="252">
        <f t="shared" si="56"/>
        <v>13743.444</v>
      </c>
      <c r="Q171" s="252">
        <f t="shared" si="56"/>
        <v>244.62899999999999</v>
      </c>
      <c r="R171" s="252">
        <f t="shared" si="56"/>
        <v>0</v>
      </c>
      <c r="S171" s="252">
        <f t="shared" si="56"/>
        <v>0</v>
      </c>
      <c r="T171" s="252">
        <f t="shared" si="56"/>
        <v>0</v>
      </c>
      <c r="U171" s="447">
        <f t="shared" si="44"/>
        <v>0.69606768966822619</v>
      </c>
      <c r="V171" s="449" t="str">
        <f t="shared" si="53"/>
        <v>-</v>
      </c>
      <c r="W171" s="449">
        <f t="shared" si="53"/>
        <v>0.72713358560574404</v>
      </c>
      <c r="X171" s="449">
        <f t="shared" si="53"/>
        <v>0.20471046025104603</v>
      </c>
      <c r="Y171" s="449">
        <f>+S171/I171</f>
        <v>0</v>
      </c>
      <c r="Z171" s="448" t="str">
        <f t="shared" si="36"/>
        <v>-</v>
      </c>
      <c r="AA171" s="449"/>
    </row>
    <row r="172" spans="1:27" ht="24">
      <c r="A172" s="451"/>
      <c r="B172" s="452" t="s">
        <v>705</v>
      </c>
      <c r="C172" s="460" t="s">
        <v>706</v>
      </c>
      <c r="D172" s="253">
        <f>SUM(E172:G172)</f>
        <v>1195</v>
      </c>
      <c r="E172" s="273">
        <v>192</v>
      </c>
      <c r="F172" s="273">
        <v>1003</v>
      </c>
      <c r="G172" s="253"/>
      <c r="H172" s="253"/>
      <c r="I172" s="253"/>
      <c r="J172" s="273">
        <f>1003+E172</f>
        <v>1195</v>
      </c>
      <c r="K172" s="253"/>
      <c r="L172" s="253"/>
      <c r="M172" s="253"/>
      <c r="N172" s="253">
        <f>+SUM(O172:T172)</f>
        <v>244.62899999999999</v>
      </c>
      <c r="O172" s="253"/>
      <c r="P172" s="253"/>
      <c r="Q172" s="253">
        <v>244.62899999999999</v>
      </c>
      <c r="R172" s="253"/>
      <c r="S172" s="253"/>
      <c r="T172" s="253"/>
      <c r="U172" s="457">
        <f t="shared" si="44"/>
        <v>0.20471046025104603</v>
      </c>
      <c r="V172" s="458" t="str">
        <f t="shared" si="53"/>
        <v>-</v>
      </c>
      <c r="W172" s="458" t="str">
        <f t="shared" si="53"/>
        <v>-</v>
      </c>
      <c r="X172" s="458">
        <f t="shared" si="53"/>
        <v>0.20471046025104603</v>
      </c>
      <c r="Y172" s="458"/>
      <c r="Z172" s="474" t="str">
        <f t="shared" si="36"/>
        <v>-</v>
      </c>
      <c r="AA172" s="458"/>
    </row>
    <row r="173" spans="1:27" ht="24">
      <c r="A173" s="451"/>
      <c r="B173" s="452" t="s">
        <v>707</v>
      </c>
      <c r="C173" s="460" t="s">
        <v>706</v>
      </c>
      <c r="D173" s="253">
        <f>SUM(E173:G173)</f>
        <v>18900.851607000001</v>
      </c>
      <c r="E173" s="273">
        <v>6407</v>
      </c>
      <c r="F173" s="273">
        <v>8661.1356070000002</v>
      </c>
      <c r="G173" s="253">
        <v>3832.7159999999999</v>
      </c>
      <c r="H173" s="253"/>
      <c r="I173" s="253">
        <f>3832.716+E173+F173</f>
        <v>18900.851607000001</v>
      </c>
      <c r="J173" s="253"/>
      <c r="K173" s="253"/>
      <c r="L173" s="253"/>
      <c r="M173" s="253"/>
      <c r="N173" s="253">
        <f>+SUM(O173:T173)</f>
        <v>13743.444</v>
      </c>
      <c r="O173" s="253"/>
      <c r="P173" s="253">
        <f>8661.135607+5082.308393</f>
        <v>13743.444</v>
      </c>
      <c r="Q173" s="253"/>
      <c r="R173" s="253"/>
      <c r="S173" s="253"/>
      <c r="T173" s="253"/>
      <c r="U173" s="457">
        <f t="shared" si="44"/>
        <v>0.72713358560574404</v>
      </c>
      <c r="V173" s="458" t="str">
        <f t="shared" si="53"/>
        <v>-</v>
      </c>
      <c r="W173" s="458">
        <f t="shared" si="53"/>
        <v>0.72713358560574404</v>
      </c>
      <c r="X173" s="458" t="str">
        <f t="shared" si="53"/>
        <v>-</v>
      </c>
      <c r="Y173" s="458">
        <f>+S173/I173</f>
        <v>0</v>
      </c>
      <c r="Z173" s="474" t="str">
        <f t="shared" si="36"/>
        <v>-</v>
      </c>
      <c r="AA173" s="458"/>
    </row>
    <row r="174" spans="1:27" ht="36" customHeight="1">
      <c r="A174" s="450">
        <v>22</v>
      </c>
      <c r="B174" s="897" t="s">
        <v>356</v>
      </c>
      <c r="C174" s="897"/>
      <c r="D174" s="252">
        <f t="shared" ref="D174:T174" si="57">SUM(D175:D175)</f>
        <v>579.22900000000004</v>
      </c>
      <c r="E174" s="252">
        <f t="shared" si="57"/>
        <v>0</v>
      </c>
      <c r="F174" s="252">
        <f t="shared" si="57"/>
        <v>579.22900000000004</v>
      </c>
      <c r="G174" s="252">
        <f t="shared" si="57"/>
        <v>0</v>
      </c>
      <c r="H174" s="252">
        <f t="shared" si="57"/>
        <v>0</v>
      </c>
      <c r="I174" s="252">
        <f t="shared" si="57"/>
        <v>0</v>
      </c>
      <c r="J174" s="252">
        <f t="shared" si="57"/>
        <v>0</v>
      </c>
      <c r="K174" s="252">
        <f t="shared" si="57"/>
        <v>0</v>
      </c>
      <c r="L174" s="252">
        <f t="shared" si="57"/>
        <v>0</v>
      </c>
      <c r="M174" s="252">
        <f t="shared" si="57"/>
        <v>579.22900000000004</v>
      </c>
      <c r="N174" s="252">
        <f t="shared" si="57"/>
        <v>579.22900000000004</v>
      </c>
      <c r="O174" s="252">
        <f t="shared" si="57"/>
        <v>0</v>
      </c>
      <c r="P174" s="252">
        <f t="shared" si="57"/>
        <v>0</v>
      </c>
      <c r="Q174" s="252">
        <f t="shared" si="57"/>
        <v>0</v>
      </c>
      <c r="R174" s="252">
        <f t="shared" si="57"/>
        <v>0</v>
      </c>
      <c r="S174" s="252">
        <f t="shared" si="57"/>
        <v>0</v>
      </c>
      <c r="T174" s="252">
        <f t="shared" si="57"/>
        <v>579.22900000000004</v>
      </c>
      <c r="U174" s="447">
        <f t="shared" si="44"/>
        <v>1</v>
      </c>
      <c r="V174" s="449" t="str">
        <f t="shared" si="53"/>
        <v>-</v>
      </c>
      <c r="W174" s="449" t="str">
        <f t="shared" si="53"/>
        <v>-</v>
      </c>
      <c r="X174" s="449" t="str">
        <f t="shared" si="53"/>
        <v>-</v>
      </c>
      <c r="Y174" s="449" t="e">
        <f>+S174/I174</f>
        <v>#DIV/0!</v>
      </c>
      <c r="Z174" s="448" t="str">
        <f t="shared" si="36"/>
        <v>-</v>
      </c>
      <c r="AA174" s="449">
        <f>T174/M174</f>
        <v>1</v>
      </c>
    </row>
    <row r="175" spans="1:27" ht="36">
      <c r="A175" s="451"/>
      <c r="B175" s="492">
        <v>7712432</v>
      </c>
      <c r="C175" s="493" t="s">
        <v>639</v>
      </c>
      <c r="D175" s="253">
        <f>SUM(E175:G175)</f>
        <v>579.22900000000004</v>
      </c>
      <c r="E175" s="274"/>
      <c r="F175" s="253">
        <v>579.22900000000004</v>
      </c>
      <c r="G175" s="258"/>
      <c r="H175" s="253"/>
      <c r="I175" s="253"/>
      <c r="J175" s="258"/>
      <c r="K175" s="253"/>
      <c r="L175" s="274"/>
      <c r="M175" s="253">
        <v>579.22900000000004</v>
      </c>
      <c r="N175" s="253">
        <f>+SUM(O175:T175)</f>
        <v>579.22900000000004</v>
      </c>
      <c r="O175" s="253"/>
      <c r="P175" s="253"/>
      <c r="Q175" s="253"/>
      <c r="R175" s="253"/>
      <c r="S175" s="253"/>
      <c r="T175" s="253">
        <v>579.22900000000004</v>
      </c>
      <c r="U175" s="457">
        <f t="shared" si="44"/>
        <v>1</v>
      </c>
      <c r="V175" s="458" t="str">
        <f t="shared" si="53"/>
        <v>-</v>
      </c>
      <c r="W175" s="458" t="str">
        <f t="shared" si="53"/>
        <v>-</v>
      </c>
      <c r="X175" s="458" t="str">
        <f t="shared" si="53"/>
        <v>-</v>
      </c>
      <c r="Y175" s="458"/>
      <c r="Z175" s="474" t="str">
        <f t="shared" si="36"/>
        <v>-</v>
      </c>
      <c r="AA175" s="458">
        <f>T175/M175</f>
        <v>1</v>
      </c>
    </row>
    <row r="176" spans="1:27">
      <c r="A176" s="450">
        <v>23</v>
      </c>
      <c r="B176" s="897" t="s">
        <v>383</v>
      </c>
      <c r="C176" s="897"/>
      <c r="D176" s="252">
        <f>SUM(D177:D180)</f>
        <v>10027.508</v>
      </c>
      <c r="E176" s="252">
        <f t="shared" ref="E176:Q176" si="58">SUM(E177:E180)</f>
        <v>2717</v>
      </c>
      <c r="F176" s="252">
        <f t="shared" si="58"/>
        <v>6892.6320000000005</v>
      </c>
      <c r="G176" s="252">
        <f t="shared" si="58"/>
        <v>417.87599999999998</v>
      </c>
      <c r="H176" s="252">
        <f t="shared" si="58"/>
        <v>0</v>
      </c>
      <c r="I176" s="252">
        <f t="shared" si="58"/>
        <v>1340.788</v>
      </c>
      <c r="J176" s="252">
        <f t="shared" si="58"/>
        <v>3822.5250000000001</v>
      </c>
      <c r="K176" s="252">
        <f t="shared" si="58"/>
        <v>0</v>
      </c>
      <c r="L176" s="252">
        <f t="shared" si="58"/>
        <v>0</v>
      </c>
      <c r="M176" s="252">
        <f t="shared" si="58"/>
        <v>4864.1949999999997</v>
      </c>
      <c r="N176" s="252">
        <f t="shared" si="58"/>
        <v>5023.8320000000012</v>
      </c>
      <c r="O176" s="252">
        <f t="shared" si="58"/>
        <v>0</v>
      </c>
      <c r="P176" s="252">
        <f t="shared" si="58"/>
        <v>66.584999999999994</v>
      </c>
      <c r="Q176" s="252">
        <f t="shared" si="58"/>
        <v>377.64499999999998</v>
      </c>
      <c r="R176" s="252">
        <f>SUM(R177:R180)</f>
        <v>0</v>
      </c>
      <c r="S176" s="252">
        <f>SUM(S177:S180)</f>
        <v>0</v>
      </c>
      <c r="T176" s="252">
        <f>SUM(T177:T180)</f>
        <v>4579.6020000000008</v>
      </c>
      <c r="U176" s="447">
        <f t="shared" si="44"/>
        <v>0.50100503534876273</v>
      </c>
      <c r="V176" s="449" t="str">
        <f t="shared" si="53"/>
        <v>-</v>
      </c>
      <c r="W176" s="449">
        <f t="shared" si="53"/>
        <v>4.9661094818867706E-2</v>
      </c>
      <c r="X176" s="449">
        <f t="shared" si="53"/>
        <v>9.8794644900948969E-2</v>
      </c>
      <c r="Y176" s="449">
        <f>+S176/I176</f>
        <v>0</v>
      </c>
      <c r="Z176" s="448" t="str">
        <f t="shared" si="36"/>
        <v>-</v>
      </c>
      <c r="AA176" s="449">
        <f>T176/M176</f>
        <v>0.9414922715886187</v>
      </c>
    </row>
    <row r="177" spans="1:27" ht="48">
      <c r="A177" s="451"/>
      <c r="B177" s="463">
        <v>7301908</v>
      </c>
      <c r="C177" s="460" t="s">
        <v>682</v>
      </c>
      <c r="D177" s="253">
        <f>SUM(E177:G177)</f>
        <v>3822.5250000000001</v>
      </c>
      <c r="E177" s="253"/>
      <c r="F177" s="253">
        <v>3822.5250000000001</v>
      </c>
      <c r="G177" s="253"/>
      <c r="H177" s="253"/>
      <c r="I177" s="253"/>
      <c r="J177" s="258">
        <f>E177+F177</f>
        <v>3822.5250000000001</v>
      </c>
      <c r="K177" s="253"/>
      <c r="L177" s="253"/>
      <c r="M177" s="253"/>
      <c r="N177" s="253">
        <f>+SUM(O177:T177)</f>
        <v>377.64499999999998</v>
      </c>
      <c r="O177" s="253"/>
      <c r="P177" s="253"/>
      <c r="Q177" s="253">
        <v>377.64499999999998</v>
      </c>
      <c r="R177" s="253"/>
      <c r="S177" s="253"/>
      <c r="T177" s="253"/>
      <c r="U177" s="457">
        <f t="shared" si="44"/>
        <v>9.8794644900948969E-2</v>
      </c>
      <c r="V177" s="458" t="str">
        <f t="shared" si="53"/>
        <v>-</v>
      </c>
      <c r="W177" s="458" t="str">
        <f t="shared" si="53"/>
        <v>-</v>
      </c>
      <c r="X177" s="458">
        <f t="shared" si="53"/>
        <v>9.8794644900948969E-2</v>
      </c>
      <c r="Y177" s="458"/>
      <c r="Z177" s="474" t="str">
        <f t="shared" si="36"/>
        <v>-</v>
      </c>
      <c r="AA177" s="458"/>
    </row>
    <row r="178" spans="1:27" ht="36">
      <c r="A178" s="451"/>
      <c r="B178" s="459" t="s">
        <v>683</v>
      </c>
      <c r="C178" s="481" t="s">
        <v>684</v>
      </c>
      <c r="D178" s="253">
        <f>SUM(E178:G178)</f>
        <v>5082.0709999999999</v>
      </c>
      <c r="E178" s="253">
        <v>2517</v>
      </c>
      <c r="F178" s="253">
        <f>2147.195</f>
        <v>2147.1950000000002</v>
      </c>
      <c r="G178" s="253">
        <v>417.87599999999998</v>
      </c>
      <c r="H178" s="253"/>
      <c r="I178" s="253">
        <v>417.87599999999998</v>
      </c>
      <c r="J178" s="253"/>
      <c r="K178" s="253"/>
      <c r="L178" s="253"/>
      <c r="M178" s="253">
        <f>2147.195+2517</f>
        <v>4664.1949999999997</v>
      </c>
      <c r="N178" s="253">
        <f>+SUM(O178:T178)</f>
        <v>4379.6020000000008</v>
      </c>
      <c r="O178" s="253"/>
      <c r="P178" s="253"/>
      <c r="Q178" s="253"/>
      <c r="R178" s="253"/>
      <c r="S178" s="253"/>
      <c r="T178" s="253">
        <f>2147.195+2232.407</f>
        <v>4379.6020000000008</v>
      </c>
      <c r="U178" s="457">
        <f t="shared" si="44"/>
        <v>0.86177505194240711</v>
      </c>
      <c r="V178" s="458" t="str">
        <f t="shared" si="53"/>
        <v>-</v>
      </c>
      <c r="W178" s="458">
        <f t="shared" si="53"/>
        <v>0</v>
      </c>
      <c r="X178" s="458" t="str">
        <f t="shared" si="53"/>
        <v>-</v>
      </c>
      <c r="Y178" s="458">
        <f>+S178/I178</f>
        <v>0</v>
      </c>
      <c r="Z178" s="474" t="str">
        <f t="shared" si="36"/>
        <v>-</v>
      </c>
      <c r="AA178" s="458">
        <f>T178/M178</f>
        <v>0.93898346874433869</v>
      </c>
    </row>
    <row r="179" spans="1:27" ht="48">
      <c r="A179" s="451"/>
      <c r="B179" s="459" t="s">
        <v>867</v>
      </c>
      <c r="C179" s="460" t="s">
        <v>868</v>
      </c>
      <c r="D179" s="253">
        <f>SUM(E179:G179)</f>
        <v>200</v>
      </c>
      <c r="E179" s="253">
        <v>200</v>
      </c>
      <c r="F179" s="253"/>
      <c r="G179" s="253"/>
      <c r="H179" s="253"/>
      <c r="I179" s="253"/>
      <c r="J179" s="253"/>
      <c r="K179" s="253"/>
      <c r="L179" s="253"/>
      <c r="M179" s="253">
        <v>200</v>
      </c>
      <c r="N179" s="253">
        <f>+SUM(O179:T179)</f>
        <v>200</v>
      </c>
      <c r="O179" s="253"/>
      <c r="P179" s="253"/>
      <c r="Q179" s="253"/>
      <c r="R179" s="253"/>
      <c r="S179" s="253"/>
      <c r="T179" s="253">
        <v>200</v>
      </c>
      <c r="U179" s="457">
        <f t="shared" si="44"/>
        <v>1</v>
      </c>
      <c r="V179" s="458" t="str">
        <f t="shared" si="53"/>
        <v>-</v>
      </c>
      <c r="W179" s="458" t="str">
        <f t="shared" si="53"/>
        <v>-</v>
      </c>
      <c r="X179" s="458" t="str">
        <f t="shared" si="53"/>
        <v>-</v>
      </c>
      <c r="Y179" s="458"/>
      <c r="Z179" s="474" t="str">
        <f t="shared" si="36"/>
        <v>-</v>
      </c>
      <c r="AA179" s="458">
        <f>T179/M179</f>
        <v>1</v>
      </c>
    </row>
    <row r="180" spans="1:27" ht="60">
      <c r="A180" s="451"/>
      <c r="B180" s="463">
        <v>8030173</v>
      </c>
      <c r="C180" s="464" t="s">
        <v>685</v>
      </c>
      <c r="D180" s="253">
        <f>SUM(E180:G180)</f>
        <v>922.91200000000003</v>
      </c>
      <c r="E180" s="253"/>
      <c r="F180" s="253">
        <v>922.91200000000003</v>
      </c>
      <c r="G180" s="253"/>
      <c r="H180" s="253"/>
      <c r="I180" s="253">
        <v>922.91200000000003</v>
      </c>
      <c r="J180" s="253"/>
      <c r="K180" s="253"/>
      <c r="L180" s="253"/>
      <c r="M180" s="253"/>
      <c r="N180" s="253">
        <f>+SUM(O180:T180)</f>
        <v>66.584999999999994</v>
      </c>
      <c r="O180" s="253"/>
      <c r="P180" s="253">
        <v>66.584999999999994</v>
      </c>
      <c r="Q180" s="253"/>
      <c r="R180" s="253"/>
      <c r="S180" s="253"/>
      <c r="T180" s="253"/>
      <c r="U180" s="457">
        <f t="shared" si="44"/>
        <v>7.2146640199715673E-2</v>
      </c>
      <c r="V180" s="458" t="str">
        <f t="shared" ref="V180:X195" si="59">IF(ISERROR(O180/H180),"-",O180/H180)</f>
        <v>-</v>
      </c>
      <c r="W180" s="458">
        <f t="shared" si="59"/>
        <v>7.2146640199715673E-2</v>
      </c>
      <c r="X180" s="458" t="str">
        <f t="shared" si="59"/>
        <v>-</v>
      </c>
      <c r="Y180" s="458">
        <f>+S180/I180</f>
        <v>0</v>
      </c>
      <c r="Z180" s="474" t="str">
        <f t="shared" si="36"/>
        <v>-</v>
      </c>
      <c r="AA180" s="458"/>
    </row>
    <row r="181" spans="1:27">
      <c r="A181" s="450">
        <v>24</v>
      </c>
      <c r="B181" s="897" t="s">
        <v>384</v>
      </c>
      <c r="C181" s="897"/>
      <c r="D181" s="252">
        <f t="shared" ref="D181:T181" si="60">SUM(D182:D186)</f>
        <v>105262.90299999999</v>
      </c>
      <c r="E181" s="252">
        <f t="shared" si="60"/>
        <v>70500</v>
      </c>
      <c r="F181" s="252">
        <f t="shared" si="60"/>
        <v>5730</v>
      </c>
      <c r="G181" s="252">
        <f t="shared" si="60"/>
        <v>29032.902999999998</v>
      </c>
      <c r="H181" s="252">
        <f t="shared" si="60"/>
        <v>0</v>
      </c>
      <c r="I181" s="252">
        <f t="shared" si="60"/>
        <v>0</v>
      </c>
      <c r="J181" s="252">
        <f t="shared" si="60"/>
        <v>72686.731</v>
      </c>
      <c r="K181" s="252">
        <f t="shared" si="60"/>
        <v>630</v>
      </c>
      <c r="L181" s="252">
        <f t="shared" si="60"/>
        <v>29155.085999999999</v>
      </c>
      <c r="M181" s="252">
        <f t="shared" si="60"/>
        <v>2791.0859999999998</v>
      </c>
      <c r="N181" s="252">
        <f t="shared" si="60"/>
        <v>80172.179000000004</v>
      </c>
      <c r="O181" s="252">
        <f t="shared" si="60"/>
        <v>0</v>
      </c>
      <c r="P181" s="252">
        <f t="shared" si="60"/>
        <v>0</v>
      </c>
      <c r="Q181" s="252">
        <f t="shared" si="60"/>
        <v>57158.527999999998</v>
      </c>
      <c r="R181" s="252">
        <f t="shared" si="60"/>
        <v>533.69899999999996</v>
      </c>
      <c r="S181" s="252">
        <f t="shared" si="60"/>
        <v>20040.357</v>
      </c>
      <c r="T181" s="252">
        <f t="shared" si="60"/>
        <v>2439.5949999999998</v>
      </c>
      <c r="U181" s="447">
        <f t="shared" si="44"/>
        <v>0.76163754480531487</v>
      </c>
      <c r="V181" s="449" t="str">
        <f t="shared" si="59"/>
        <v>-</v>
      </c>
      <c r="W181" s="449" t="str">
        <f t="shared" si="59"/>
        <v>-</v>
      </c>
      <c r="X181" s="449">
        <f t="shared" si="59"/>
        <v>0.78636811992549227</v>
      </c>
      <c r="Y181" s="449"/>
      <c r="Z181" s="448">
        <f t="shared" si="36"/>
        <v>0.68737087587393841</v>
      </c>
      <c r="AA181" s="449">
        <f>T181/M181</f>
        <v>0.87406658196845244</v>
      </c>
    </row>
    <row r="182" spans="1:27" ht="48">
      <c r="A182" s="451"/>
      <c r="B182" s="452" t="s">
        <v>686</v>
      </c>
      <c r="C182" s="506" t="s">
        <v>687</v>
      </c>
      <c r="D182" s="253">
        <f t="shared" ref="D182:D191" si="61">SUM(E182:G182)</f>
        <v>57877.816999999995</v>
      </c>
      <c r="E182" s="253">
        <f>50000</f>
        <v>50000</v>
      </c>
      <c r="F182" s="507"/>
      <c r="G182" s="253">
        <f>5086.731+2791.086</f>
        <v>7877.8169999999991</v>
      </c>
      <c r="H182" s="253"/>
      <c r="I182" s="253"/>
      <c r="J182" s="253">
        <f>E182+5086.731</f>
        <v>55086.731</v>
      </c>
      <c r="K182" s="253"/>
      <c r="L182" s="253"/>
      <c r="M182" s="253">
        <v>2791.0859999999998</v>
      </c>
      <c r="N182" s="253">
        <f>+SUM(O182:T182)</f>
        <v>57526.326000000001</v>
      </c>
      <c r="O182" s="253"/>
      <c r="P182" s="253"/>
      <c r="Q182" s="275">
        <f>55086.731</f>
        <v>55086.731</v>
      </c>
      <c r="R182" s="253"/>
      <c r="S182" s="275"/>
      <c r="T182" s="253">
        <v>2439.5949999999998</v>
      </c>
      <c r="U182" s="457">
        <f t="shared" si="44"/>
        <v>0.99392701697785191</v>
      </c>
      <c r="V182" s="458" t="str">
        <f t="shared" si="59"/>
        <v>-</v>
      </c>
      <c r="W182" s="458" t="str">
        <f t="shared" si="59"/>
        <v>-</v>
      </c>
      <c r="X182" s="458">
        <f t="shared" si="59"/>
        <v>1</v>
      </c>
      <c r="Y182" s="458"/>
      <c r="Z182" s="474" t="str">
        <f t="shared" si="36"/>
        <v>-</v>
      </c>
      <c r="AA182" s="458">
        <f>T182/M182</f>
        <v>0.87406658196845244</v>
      </c>
    </row>
    <row r="183" spans="1:27" ht="108">
      <c r="A183" s="451"/>
      <c r="B183" s="463">
        <v>7954875</v>
      </c>
      <c r="C183" s="460" t="s">
        <v>688</v>
      </c>
      <c r="D183" s="253">
        <f t="shared" si="61"/>
        <v>5000</v>
      </c>
      <c r="E183" s="508"/>
      <c r="F183" s="508">
        <v>5000</v>
      </c>
      <c r="G183" s="253"/>
      <c r="H183" s="253"/>
      <c r="I183" s="253"/>
      <c r="J183" s="258">
        <f>E183+F183+G183</f>
        <v>5000</v>
      </c>
      <c r="K183" s="253"/>
      <c r="L183" s="253"/>
      <c r="M183" s="253"/>
      <c r="N183" s="253">
        <f>+SUM(O183:T183)</f>
        <v>0</v>
      </c>
      <c r="O183" s="253"/>
      <c r="P183" s="253"/>
      <c r="Q183" s="275"/>
      <c r="R183" s="253"/>
      <c r="S183" s="253"/>
      <c r="T183" s="253"/>
      <c r="U183" s="457">
        <f t="shared" si="44"/>
        <v>0</v>
      </c>
      <c r="V183" s="458" t="str">
        <f t="shared" si="59"/>
        <v>-</v>
      </c>
      <c r="W183" s="458" t="str">
        <f t="shared" si="59"/>
        <v>-</v>
      </c>
      <c r="X183" s="458">
        <f t="shared" si="59"/>
        <v>0</v>
      </c>
      <c r="Y183" s="458"/>
      <c r="Z183" s="474" t="str">
        <f t="shared" ref="Z183:Z221" si="62">IF(ISERROR(S183/L183),"-",S183/L183)</f>
        <v>-</v>
      </c>
      <c r="AA183" s="458"/>
    </row>
    <row r="184" spans="1:27" ht="48">
      <c r="A184" s="451"/>
      <c r="B184" s="509" t="s">
        <v>686</v>
      </c>
      <c r="C184" s="510" t="s">
        <v>687</v>
      </c>
      <c r="D184" s="253">
        <f t="shared" si="61"/>
        <v>29155.085999999999</v>
      </c>
      <c r="E184" s="508">
        <v>8000</v>
      </c>
      <c r="F184" s="507"/>
      <c r="G184" s="258">
        <v>21155.085999999999</v>
      </c>
      <c r="H184" s="253"/>
      <c r="I184" s="253"/>
      <c r="J184" s="258"/>
      <c r="K184" s="253"/>
      <c r="L184" s="253">
        <f>E184+G184</f>
        <v>29155.085999999999</v>
      </c>
      <c r="M184" s="253"/>
      <c r="N184" s="253">
        <f>+SUM(O184:T184)</f>
        <v>20040.357</v>
      </c>
      <c r="O184" s="253"/>
      <c r="P184" s="253"/>
      <c r="Q184" s="275"/>
      <c r="R184" s="253"/>
      <c r="S184" s="253">
        <v>20040.357</v>
      </c>
      <c r="T184" s="253"/>
      <c r="U184" s="457">
        <f t="shared" si="44"/>
        <v>0.68737087587393841</v>
      </c>
      <c r="V184" s="458" t="str">
        <f t="shared" si="59"/>
        <v>-</v>
      </c>
      <c r="W184" s="458" t="str">
        <f t="shared" si="59"/>
        <v>-</v>
      </c>
      <c r="X184" s="458" t="str">
        <f t="shared" si="59"/>
        <v>-</v>
      </c>
      <c r="Y184" s="458"/>
      <c r="Z184" s="474">
        <f t="shared" si="62"/>
        <v>0.68737087587393841</v>
      </c>
      <c r="AA184" s="458"/>
    </row>
    <row r="185" spans="1:27" ht="60">
      <c r="A185" s="451"/>
      <c r="B185" s="473">
        <v>8065869</v>
      </c>
      <c r="C185" s="460" t="s">
        <v>689</v>
      </c>
      <c r="D185" s="253">
        <f t="shared" si="61"/>
        <v>12600</v>
      </c>
      <c r="E185" s="253">
        <v>12500</v>
      </c>
      <c r="F185" s="253">
        <v>100</v>
      </c>
      <c r="G185" s="253"/>
      <c r="H185" s="253"/>
      <c r="I185" s="253">
        <f>G185</f>
        <v>0</v>
      </c>
      <c r="J185" s="253">
        <f>100+12500</f>
        <v>12600</v>
      </c>
      <c r="K185" s="253"/>
      <c r="L185" s="253"/>
      <c r="M185" s="253"/>
      <c r="N185" s="253">
        <f>+SUM(O185:T185)</f>
        <v>2071.797</v>
      </c>
      <c r="O185" s="253"/>
      <c r="P185" s="253"/>
      <c r="Q185" s="253">
        <v>2071.797</v>
      </c>
      <c r="R185" s="253"/>
      <c r="S185" s="253"/>
      <c r="T185" s="253"/>
      <c r="U185" s="457">
        <f t="shared" si="44"/>
        <v>0.16442833333333334</v>
      </c>
      <c r="V185" s="458" t="str">
        <f t="shared" si="59"/>
        <v>-</v>
      </c>
      <c r="W185" s="458" t="str">
        <f t="shared" si="59"/>
        <v>-</v>
      </c>
      <c r="X185" s="458">
        <f t="shared" si="59"/>
        <v>0.16442833333333334</v>
      </c>
      <c r="Y185" s="458"/>
      <c r="Z185" s="474" t="str">
        <f t="shared" si="62"/>
        <v>-</v>
      </c>
      <c r="AA185" s="458"/>
    </row>
    <row r="186" spans="1:27" ht="36">
      <c r="A186" s="451"/>
      <c r="B186" s="511">
        <v>7938630</v>
      </c>
      <c r="C186" s="510" t="s">
        <v>690</v>
      </c>
      <c r="D186" s="253">
        <f t="shared" si="61"/>
        <v>630</v>
      </c>
      <c r="E186" s="508"/>
      <c r="F186" s="507">
        <v>630</v>
      </c>
      <c r="G186" s="258"/>
      <c r="H186" s="253"/>
      <c r="I186" s="253"/>
      <c r="J186" s="258"/>
      <c r="K186" s="507">
        <v>630</v>
      </c>
      <c r="L186" s="253"/>
      <c r="M186" s="508"/>
      <c r="N186" s="253">
        <f>+SUM(O186:T186)</f>
        <v>533.69899999999996</v>
      </c>
      <c r="O186" s="253"/>
      <c r="P186" s="253"/>
      <c r="Q186" s="275"/>
      <c r="R186" s="508">
        <v>533.69899999999996</v>
      </c>
      <c r="S186" s="253"/>
      <c r="T186" s="508"/>
      <c r="U186" s="457">
        <f t="shared" si="44"/>
        <v>0.84714126984126981</v>
      </c>
      <c r="V186" s="458" t="str">
        <f t="shared" si="59"/>
        <v>-</v>
      </c>
      <c r="W186" s="458" t="str">
        <f t="shared" si="59"/>
        <v>-</v>
      </c>
      <c r="X186" s="458" t="str">
        <f t="shared" si="59"/>
        <v>-</v>
      </c>
      <c r="Y186" s="457">
        <f>R186/K186</f>
        <v>0.84714126984126981</v>
      </c>
      <c r="Z186" s="474" t="str">
        <f t="shared" si="62"/>
        <v>-</v>
      </c>
      <c r="AA186" s="458"/>
    </row>
    <row r="187" spans="1:27">
      <c r="A187" s="450">
        <v>25</v>
      </c>
      <c r="B187" s="897" t="s">
        <v>385</v>
      </c>
      <c r="C187" s="897"/>
      <c r="D187" s="252">
        <f>SUM(D188:D191)</f>
        <v>11010.025</v>
      </c>
      <c r="E187" s="252">
        <f t="shared" ref="E187:N187" si="63">SUM(E188:E191)</f>
        <v>5897</v>
      </c>
      <c r="F187" s="252">
        <f t="shared" si="63"/>
        <v>643.14099999999996</v>
      </c>
      <c r="G187" s="252">
        <f t="shared" si="63"/>
        <v>4469.884</v>
      </c>
      <c r="H187" s="252">
        <f t="shared" si="63"/>
        <v>0</v>
      </c>
      <c r="I187" s="252">
        <f t="shared" si="63"/>
        <v>643.14099999999996</v>
      </c>
      <c r="J187" s="252">
        <f t="shared" si="63"/>
        <v>10366.884</v>
      </c>
      <c r="K187" s="252">
        <f t="shared" si="63"/>
        <v>0</v>
      </c>
      <c r="L187" s="252">
        <f t="shared" si="63"/>
        <v>0</v>
      </c>
      <c r="M187" s="252">
        <f t="shared" si="63"/>
        <v>0</v>
      </c>
      <c r="N187" s="252">
        <f t="shared" si="63"/>
        <v>3473.9730000000004</v>
      </c>
      <c r="O187" s="252">
        <f t="shared" ref="O187:T187" si="64">SUM(O188:O191)</f>
        <v>0</v>
      </c>
      <c r="P187" s="252">
        <f t="shared" si="64"/>
        <v>643.14099999999996</v>
      </c>
      <c r="Q187" s="252">
        <f t="shared" si="64"/>
        <v>2830.8320000000003</v>
      </c>
      <c r="R187" s="252">
        <f t="shared" si="64"/>
        <v>0</v>
      </c>
      <c r="S187" s="252">
        <f t="shared" si="64"/>
        <v>0</v>
      </c>
      <c r="T187" s="252">
        <f t="shared" si="64"/>
        <v>0</v>
      </c>
      <c r="U187" s="447">
        <f t="shared" si="44"/>
        <v>0.31552816637564407</v>
      </c>
      <c r="V187" s="449" t="str">
        <f t="shared" si="59"/>
        <v>-</v>
      </c>
      <c r="W187" s="449">
        <f t="shared" si="59"/>
        <v>1</v>
      </c>
      <c r="X187" s="449">
        <f t="shared" si="59"/>
        <v>0.27306488622810871</v>
      </c>
      <c r="Y187" s="449">
        <f>+S187/I187</f>
        <v>0</v>
      </c>
      <c r="Z187" s="448" t="str">
        <f t="shared" si="62"/>
        <v>-</v>
      </c>
      <c r="AA187" s="449"/>
    </row>
    <row r="188" spans="1:27" ht="36">
      <c r="A188" s="451"/>
      <c r="B188" s="512" t="s">
        <v>691</v>
      </c>
      <c r="C188" s="513" t="s">
        <v>692</v>
      </c>
      <c r="D188" s="253">
        <f t="shared" si="61"/>
        <v>1592</v>
      </c>
      <c r="E188" s="276">
        <v>1592</v>
      </c>
      <c r="F188" s="277"/>
      <c r="G188" s="278"/>
      <c r="H188" s="253"/>
      <c r="I188" s="253"/>
      <c r="J188" s="276">
        <v>1592</v>
      </c>
      <c r="K188" s="253"/>
      <c r="L188" s="253"/>
      <c r="M188" s="253"/>
      <c r="N188" s="253">
        <f>+SUM(O188:T188)</f>
        <v>1330.6790000000001</v>
      </c>
      <c r="O188" s="253"/>
      <c r="P188" s="253"/>
      <c r="Q188" s="279">
        <v>1330.6790000000001</v>
      </c>
      <c r="R188" s="253"/>
      <c r="S188" s="253"/>
      <c r="T188" s="253"/>
      <c r="U188" s="457">
        <f t="shared" si="44"/>
        <v>0.83585364321608047</v>
      </c>
      <c r="V188" s="458" t="str">
        <f t="shared" si="59"/>
        <v>-</v>
      </c>
      <c r="W188" s="458" t="str">
        <f t="shared" si="59"/>
        <v>-</v>
      </c>
      <c r="X188" s="458">
        <f t="shared" si="59"/>
        <v>0.83585364321608047</v>
      </c>
      <c r="Y188" s="458"/>
      <c r="Z188" s="474" t="str">
        <f t="shared" si="62"/>
        <v>-</v>
      </c>
      <c r="AA188" s="458"/>
    </row>
    <row r="189" spans="1:27" ht="24">
      <c r="A189" s="451"/>
      <c r="B189" s="512" t="s">
        <v>693</v>
      </c>
      <c r="C189" s="514" t="s">
        <v>694</v>
      </c>
      <c r="D189" s="253">
        <f t="shared" si="61"/>
        <v>8469.884</v>
      </c>
      <c r="E189" s="508">
        <v>4000</v>
      </c>
      <c r="F189" s="280"/>
      <c r="G189" s="278">
        <v>4469.884</v>
      </c>
      <c r="H189" s="253"/>
      <c r="I189" s="253"/>
      <c r="J189" s="258">
        <f>E189+G189</f>
        <v>8469.884</v>
      </c>
      <c r="K189" s="253"/>
      <c r="L189" s="253"/>
      <c r="M189" s="253"/>
      <c r="N189" s="253">
        <f>+SUM(O189:T189)</f>
        <v>1195.153</v>
      </c>
      <c r="O189" s="253"/>
      <c r="P189" s="253"/>
      <c r="Q189" s="279">
        <v>1195.153</v>
      </c>
      <c r="R189" s="253"/>
      <c r="S189" s="253"/>
      <c r="T189" s="253"/>
      <c r="U189" s="457">
        <f t="shared" si="44"/>
        <v>0.14110618280014225</v>
      </c>
      <c r="V189" s="458" t="str">
        <f t="shared" si="59"/>
        <v>-</v>
      </c>
      <c r="W189" s="458" t="str">
        <f t="shared" si="59"/>
        <v>-</v>
      </c>
      <c r="X189" s="458">
        <f t="shared" si="59"/>
        <v>0.14110618280014225</v>
      </c>
      <c r="Y189" s="458"/>
      <c r="Z189" s="474" t="str">
        <f t="shared" si="62"/>
        <v>-</v>
      </c>
      <c r="AA189" s="458"/>
    </row>
    <row r="190" spans="1:27" ht="60">
      <c r="A190" s="451"/>
      <c r="B190" s="463" t="s">
        <v>695</v>
      </c>
      <c r="C190" s="464" t="s">
        <v>696</v>
      </c>
      <c r="D190" s="253">
        <f t="shared" si="61"/>
        <v>643.14099999999996</v>
      </c>
      <c r="E190" s="508"/>
      <c r="F190" s="253">
        <v>643.14099999999996</v>
      </c>
      <c r="G190" s="253"/>
      <c r="H190" s="253"/>
      <c r="I190" s="253">
        <v>643.14099999999996</v>
      </c>
      <c r="J190" s="253"/>
      <c r="K190" s="253"/>
      <c r="L190" s="253"/>
      <c r="M190" s="253"/>
      <c r="N190" s="253">
        <f>+SUM(O190:T190)</f>
        <v>643.14099999999996</v>
      </c>
      <c r="O190" s="253"/>
      <c r="P190" s="253">
        <v>643.14099999999996</v>
      </c>
      <c r="Q190" s="253"/>
      <c r="R190" s="253"/>
      <c r="S190" s="253"/>
      <c r="T190" s="253"/>
      <c r="U190" s="457">
        <f t="shared" si="44"/>
        <v>1</v>
      </c>
      <c r="V190" s="458" t="str">
        <f t="shared" si="59"/>
        <v>-</v>
      </c>
      <c r="W190" s="458">
        <f t="shared" si="59"/>
        <v>1</v>
      </c>
      <c r="X190" s="458" t="str">
        <f t="shared" si="59"/>
        <v>-</v>
      </c>
      <c r="Y190" s="458">
        <f t="shared" ref="Y190:Y195" si="65">+S190/I190</f>
        <v>0</v>
      </c>
      <c r="Z190" s="474" t="str">
        <f t="shared" si="62"/>
        <v>-</v>
      </c>
      <c r="AA190" s="458"/>
    </row>
    <row r="191" spans="1:27">
      <c r="A191" s="451"/>
      <c r="B191" s="465" t="s">
        <v>869</v>
      </c>
      <c r="C191" s="466" t="s">
        <v>870</v>
      </c>
      <c r="D191" s="253">
        <f t="shared" si="61"/>
        <v>305</v>
      </c>
      <c r="E191" s="508">
        <v>305</v>
      </c>
      <c r="F191" s="273"/>
      <c r="G191" s="253"/>
      <c r="H191" s="253"/>
      <c r="I191" s="273"/>
      <c r="J191" s="508">
        <v>305</v>
      </c>
      <c r="K191" s="253"/>
      <c r="L191" s="253"/>
      <c r="M191" s="253"/>
      <c r="N191" s="253">
        <f>+SUM(O191:T191)</f>
        <v>305</v>
      </c>
      <c r="O191" s="253"/>
      <c r="P191" s="253"/>
      <c r="Q191" s="508">
        <v>305</v>
      </c>
      <c r="R191" s="253"/>
      <c r="S191" s="253"/>
      <c r="T191" s="253"/>
      <c r="U191" s="457">
        <f t="shared" si="44"/>
        <v>1</v>
      </c>
      <c r="V191" s="458" t="str">
        <f t="shared" si="59"/>
        <v>-</v>
      </c>
      <c r="W191" s="458" t="str">
        <f t="shared" si="59"/>
        <v>-</v>
      </c>
      <c r="X191" s="458">
        <f t="shared" si="59"/>
        <v>1</v>
      </c>
      <c r="Y191" s="458" t="e">
        <f t="shared" si="65"/>
        <v>#DIV/0!</v>
      </c>
      <c r="Z191" s="474" t="str">
        <f t="shared" si="62"/>
        <v>-</v>
      </c>
      <c r="AA191" s="458"/>
    </row>
    <row r="192" spans="1:27">
      <c r="A192" s="450">
        <v>26</v>
      </c>
      <c r="B192" s="897" t="s">
        <v>386</v>
      </c>
      <c r="C192" s="897"/>
      <c r="D192" s="252">
        <f t="shared" ref="D192:T192" si="66">SUM(D193:D194)</f>
        <v>7117.4719999999998</v>
      </c>
      <c r="E192" s="252">
        <f t="shared" si="66"/>
        <v>2000</v>
      </c>
      <c r="F192" s="252">
        <f t="shared" si="66"/>
        <v>2499.8139999999999</v>
      </c>
      <c r="G192" s="252">
        <f t="shared" si="66"/>
        <v>2617.6579999999999</v>
      </c>
      <c r="H192" s="252">
        <f t="shared" si="66"/>
        <v>0</v>
      </c>
      <c r="I192" s="252">
        <f t="shared" si="66"/>
        <v>1570.2059999999999</v>
      </c>
      <c r="J192" s="252">
        <f t="shared" si="66"/>
        <v>0</v>
      </c>
      <c r="K192" s="252">
        <f t="shared" si="66"/>
        <v>0</v>
      </c>
      <c r="L192" s="252">
        <f t="shared" si="66"/>
        <v>4617.6579999999994</v>
      </c>
      <c r="M192" s="252">
        <f t="shared" si="66"/>
        <v>929.60799999999995</v>
      </c>
      <c r="N192" s="252">
        <f t="shared" si="66"/>
        <v>5999.6980000000003</v>
      </c>
      <c r="O192" s="252">
        <f t="shared" si="66"/>
        <v>0</v>
      </c>
      <c r="P192" s="252">
        <f t="shared" si="66"/>
        <v>452.43200000000002</v>
      </c>
      <c r="Q192" s="252">
        <f t="shared" si="66"/>
        <v>0</v>
      </c>
      <c r="R192" s="252">
        <f t="shared" si="66"/>
        <v>0</v>
      </c>
      <c r="S192" s="252">
        <f t="shared" si="66"/>
        <v>4617.6580000000004</v>
      </c>
      <c r="T192" s="252">
        <f t="shared" si="66"/>
        <v>929.60799999999995</v>
      </c>
      <c r="U192" s="447">
        <f t="shared" si="44"/>
        <v>0.84295350933589908</v>
      </c>
      <c r="V192" s="449" t="str">
        <f t="shared" si="59"/>
        <v>-</v>
      </c>
      <c r="W192" s="449">
        <f t="shared" si="59"/>
        <v>0.28813544210122749</v>
      </c>
      <c r="X192" s="449" t="str">
        <f t="shared" si="59"/>
        <v>-</v>
      </c>
      <c r="Y192" s="449">
        <f t="shared" si="65"/>
        <v>2.940797576878448</v>
      </c>
      <c r="Z192" s="448">
        <f t="shared" si="62"/>
        <v>1.0000000000000002</v>
      </c>
      <c r="AA192" s="449">
        <f>T192/M192</f>
        <v>1</v>
      </c>
    </row>
    <row r="193" spans="1:27" ht="60">
      <c r="A193" s="451"/>
      <c r="B193" s="463" t="s">
        <v>708</v>
      </c>
      <c r="C193" s="484" t="s">
        <v>709</v>
      </c>
      <c r="D193" s="253">
        <f>SUM(E193:G193)</f>
        <v>5547.2659999999996</v>
      </c>
      <c r="E193" s="258">
        <v>2000</v>
      </c>
      <c r="F193" s="273">
        <v>929.60799999999995</v>
      </c>
      <c r="G193" s="253">
        <v>2617.6579999999999</v>
      </c>
      <c r="H193" s="253"/>
      <c r="I193" s="253"/>
      <c r="J193" s="258"/>
      <c r="K193" s="253"/>
      <c r="L193" s="258">
        <f>E193+G193</f>
        <v>4617.6579999999994</v>
      </c>
      <c r="M193" s="273">
        <v>929.60799999999995</v>
      </c>
      <c r="N193" s="253">
        <f>+SUM(O193:T193)</f>
        <v>5547.2660000000005</v>
      </c>
      <c r="O193" s="253"/>
      <c r="P193" s="253"/>
      <c r="Q193" s="253"/>
      <c r="R193" s="253"/>
      <c r="S193" s="253">
        <v>4617.6580000000004</v>
      </c>
      <c r="T193" s="273">
        <v>929.60799999999995</v>
      </c>
      <c r="U193" s="457">
        <f t="shared" si="44"/>
        <v>1.0000000000000002</v>
      </c>
      <c r="V193" s="458" t="str">
        <f t="shared" si="59"/>
        <v>-</v>
      </c>
      <c r="W193" s="458" t="str">
        <f t="shared" si="59"/>
        <v>-</v>
      </c>
      <c r="X193" s="458" t="str">
        <f t="shared" si="59"/>
        <v>-</v>
      </c>
      <c r="Y193" s="458" t="e">
        <f t="shared" si="65"/>
        <v>#DIV/0!</v>
      </c>
      <c r="Z193" s="474">
        <f t="shared" si="62"/>
        <v>1.0000000000000002</v>
      </c>
      <c r="AA193" s="458">
        <f>T193/M193</f>
        <v>1</v>
      </c>
    </row>
    <row r="194" spans="1:27" ht="60">
      <c r="A194" s="451"/>
      <c r="B194" s="463" t="s">
        <v>710</v>
      </c>
      <c r="C194" s="464" t="s">
        <v>711</v>
      </c>
      <c r="D194" s="253">
        <f t="shared" ref="D194:D201" si="67">SUM(E194:G194)</f>
        <v>1570.2059999999999</v>
      </c>
      <c r="E194" s="508"/>
      <c r="F194" s="273">
        <v>1570.2059999999999</v>
      </c>
      <c r="G194" s="253"/>
      <c r="H194" s="253"/>
      <c r="I194" s="273">
        <v>1570.2059999999999</v>
      </c>
      <c r="J194" s="253"/>
      <c r="K194" s="253"/>
      <c r="L194" s="253"/>
      <c r="M194" s="253"/>
      <c r="N194" s="253">
        <f>+SUM(O194:T194)</f>
        <v>452.43200000000002</v>
      </c>
      <c r="O194" s="253"/>
      <c r="P194" s="253">
        <v>452.43200000000002</v>
      </c>
      <c r="Q194" s="253"/>
      <c r="R194" s="253"/>
      <c r="S194" s="253"/>
      <c r="T194" s="253"/>
      <c r="U194" s="457">
        <f t="shared" si="44"/>
        <v>0.28813544210122749</v>
      </c>
      <c r="V194" s="458" t="str">
        <f t="shared" si="59"/>
        <v>-</v>
      </c>
      <c r="W194" s="458">
        <f t="shared" si="59"/>
        <v>0.28813544210122749</v>
      </c>
      <c r="X194" s="458" t="str">
        <f t="shared" si="59"/>
        <v>-</v>
      </c>
      <c r="Y194" s="458">
        <f t="shared" si="65"/>
        <v>0</v>
      </c>
      <c r="Z194" s="474" t="str">
        <f t="shared" si="62"/>
        <v>-</v>
      </c>
      <c r="AA194" s="458"/>
    </row>
    <row r="195" spans="1:27">
      <c r="A195" s="450">
        <v>27</v>
      </c>
      <c r="B195" s="897" t="s">
        <v>712</v>
      </c>
      <c r="C195" s="897"/>
      <c r="D195" s="252">
        <f t="shared" ref="D195:T195" si="68">SUM(D196:D205)</f>
        <v>176220.31229999999</v>
      </c>
      <c r="E195" s="252">
        <f t="shared" si="68"/>
        <v>42504</v>
      </c>
      <c r="F195" s="252">
        <f t="shared" si="68"/>
        <v>10976.671320000001</v>
      </c>
      <c r="G195" s="252">
        <f t="shared" si="68"/>
        <v>122739.64098000001</v>
      </c>
      <c r="H195" s="252">
        <f t="shared" si="68"/>
        <v>0</v>
      </c>
      <c r="I195" s="252">
        <f t="shared" si="68"/>
        <v>19750.985500000003</v>
      </c>
      <c r="J195" s="252">
        <f t="shared" si="68"/>
        <v>148254.5698</v>
      </c>
      <c r="K195" s="252">
        <f t="shared" si="68"/>
        <v>0</v>
      </c>
      <c r="L195" s="252">
        <f t="shared" si="68"/>
        <v>3090</v>
      </c>
      <c r="M195" s="252">
        <f t="shared" si="68"/>
        <v>5124.7570000000005</v>
      </c>
      <c r="N195" s="252">
        <f t="shared" si="68"/>
        <v>46613.314800000007</v>
      </c>
      <c r="O195" s="252">
        <f t="shared" si="68"/>
        <v>0</v>
      </c>
      <c r="P195" s="252">
        <f t="shared" si="68"/>
        <v>4865.4259999999995</v>
      </c>
      <c r="Q195" s="252">
        <f t="shared" si="68"/>
        <v>34030.993799999997</v>
      </c>
      <c r="R195" s="252">
        <f t="shared" si="68"/>
        <v>0</v>
      </c>
      <c r="S195" s="252">
        <f t="shared" si="68"/>
        <v>2750.4760000000001</v>
      </c>
      <c r="T195" s="252">
        <f t="shared" si="68"/>
        <v>4966.4189999999999</v>
      </c>
      <c r="U195" s="447">
        <f t="shared" si="44"/>
        <v>0.26451726359810795</v>
      </c>
      <c r="V195" s="449" t="str">
        <f t="shared" si="59"/>
        <v>-</v>
      </c>
      <c r="W195" s="449">
        <f t="shared" si="59"/>
        <v>0.24633839157038512</v>
      </c>
      <c r="X195" s="449">
        <f t="shared" si="59"/>
        <v>0.22954431587443719</v>
      </c>
      <c r="Y195" s="449">
        <f t="shared" si="65"/>
        <v>0.1392576588140374</v>
      </c>
      <c r="Z195" s="448">
        <f t="shared" si="62"/>
        <v>0.8901216828478965</v>
      </c>
      <c r="AA195" s="449">
        <f>T195/M195</f>
        <v>0.96910331553281437</v>
      </c>
    </row>
    <row r="196" spans="1:27" ht="48">
      <c r="A196" s="451"/>
      <c r="B196" s="463">
        <v>7402605</v>
      </c>
      <c r="C196" s="515" t="s">
        <v>713</v>
      </c>
      <c r="D196" s="253">
        <f t="shared" si="67"/>
        <v>14273.849</v>
      </c>
      <c r="E196" s="255">
        <v>210</v>
      </c>
      <c r="F196" s="253">
        <v>5064.47732</v>
      </c>
      <c r="G196" s="253">
        <f>8935.52268+63.849</f>
        <v>8999.3716800000002</v>
      </c>
      <c r="H196" s="253"/>
      <c r="I196" s="255"/>
      <c r="J196" s="253">
        <f>210+8935.52268+5064.47732</f>
        <v>14210</v>
      </c>
      <c r="K196" s="253"/>
      <c r="L196" s="253"/>
      <c r="M196" s="253">
        <v>63.848999999999997</v>
      </c>
      <c r="N196" s="253">
        <f t="shared" ref="N196:N205" si="69">+SUM(O196:T196)</f>
        <v>0</v>
      </c>
      <c r="O196" s="253"/>
      <c r="P196" s="253"/>
      <c r="Q196" s="255"/>
      <c r="R196" s="253"/>
      <c r="S196" s="253"/>
      <c r="T196" s="253"/>
      <c r="U196" s="457">
        <f t="shared" si="44"/>
        <v>0</v>
      </c>
      <c r="V196" s="458" t="str">
        <f t="shared" ref="V196:X208" si="70">IF(ISERROR(O196/H196),"-",O196/H196)</f>
        <v>-</v>
      </c>
      <c r="W196" s="458" t="str">
        <f t="shared" si="70"/>
        <v>-</v>
      </c>
      <c r="X196" s="458">
        <f t="shared" si="70"/>
        <v>0</v>
      </c>
      <c r="Y196" s="458"/>
      <c r="Z196" s="474" t="str">
        <f t="shared" si="62"/>
        <v>-</v>
      </c>
      <c r="AA196" s="458">
        <f>T196/M196</f>
        <v>0</v>
      </c>
    </row>
    <row r="197" spans="1:27" ht="36">
      <c r="A197" s="451"/>
      <c r="B197" s="516">
        <v>7933571</v>
      </c>
      <c r="C197" s="462" t="s">
        <v>714</v>
      </c>
      <c r="D197" s="253">
        <f t="shared" si="67"/>
        <v>114095.054</v>
      </c>
      <c r="E197" s="255">
        <f>20000+15000</f>
        <v>35000</v>
      </c>
      <c r="F197" s="253"/>
      <c r="G197" s="253">
        <v>79095.054000000004</v>
      </c>
      <c r="H197" s="253"/>
      <c r="I197" s="253">
        <v>15000</v>
      </c>
      <c r="J197" s="253">
        <f>20000+79095.054</f>
        <v>99095.054000000004</v>
      </c>
      <c r="K197" s="253"/>
      <c r="L197" s="253"/>
      <c r="M197" s="253"/>
      <c r="N197" s="253">
        <f t="shared" si="69"/>
        <v>4200.8809999999994</v>
      </c>
      <c r="O197" s="253"/>
      <c r="P197" s="253">
        <v>3420.47</v>
      </c>
      <c r="Q197" s="255">
        <v>780.41099999999994</v>
      </c>
      <c r="R197" s="253"/>
      <c r="S197" s="253"/>
      <c r="T197" s="253"/>
      <c r="U197" s="457">
        <f t="shared" si="44"/>
        <v>3.6819133281623229E-2</v>
      </c>
      <c r="V197" s="458" t="str">
        <f t="shared" si="70"/>
        <v>-</v>
      </c>
      <c r="W197" s="458">
        <f t="shared" si="70"/>
        <v>0.22803133333333331</v>
      </c>
      <c r="X197" s="458">
        <f t="shared" si="70"/>
        <v>7.875377917448835E-3</v>
      </c>
      <c r="Y197" s="458">
        <f>+S197/I197</f>
        <v>0</v>
      </c>
      <c r="Z197" s="474" t="str">
        <f t="shared" si="62"/>
        <v>-</v>
      </c>
      <c r="AA197" s="458"/>
    </row>
    <row r="198" spans="1:27" ht="48">
      <c r="A198" s="451"/>
      <c r="B198" s="516">
        <v>7875752</v>
      </c>
      <c r="C198" s="517" t="s">
        <v>715</v>
      </c>
      <c r="D198" s="253">
        <f t="shared" si="67"/>
        <v>5060.9080000000004</v>
      </c>
      <c r="E198" s="255"/>
      <c r="F198" s="253">
        <v>5060.9080000000004</v>
      </c>
      <c r="G198" s="253"/>
      <c r="H198" s="253"/>
      <c r="I198" s="253"/>
      <c r="J198" s="253"/>
      <c r="K198" s="253"/>
      <c r="L198" s="253"/>
      <c r="M198" s="253">
        <v>5060.9080000000004</v>
      </c>
      <c r="N198" s="253">
        <f t="shared" si="69"/>
        <v>4966.4189999999999</v>
      </c>
      <c r="O198" s="253"/>
      <c r="P198" s="253"/>
      <c r="Q198" s="253"/>
      <c r="R198" s="253"/>
      <c r="S198" s="253"/>
      <c r="T198" s="253">
        <v>4966.4189999999999</v>
      </c>
      <c r="U198" s="457">
        <f t="shared" si="44"/>
        <v>0.98132963491926739</v>
      </c>
      <c r="V198" s="458" t="str">
        <f t="shared" si="70"/>
        <v>-</v>
      </c>
      <c r="W198" s="458" t="str">
        <f t="shared" si="70"/>
        <v>-</v>
      </c>
      <c r="X198" s="458" t="str">
        <f t="shared" si="70"/>
        <v>-</v>
      </c>
      <c r="Y198" s="458"/>
      <c r="Z198" s="474" t="str">
        <f t="shared" si="62"/>
        <v>-</v>
      </c>
      <c r="AA198" s="458">
        <f>T198/M198</f>
        <v>0.98132963491926739</v>
      </c>
    </row>
    <row r="199" spans="1:27" ht="36">
      <c r="A199" s="451"/>
      <c r="B199" s="518" t="s">
        <v>716</v>
      </c>
      <c r="C199" s="453" t="s">
        <v>717</v>
      </c>
      <c r="D199" s="253">
        <f t="shared" si="67"/>
        <v>16963.352800000001</v>
      </c>
      <c r="E199" s="255"/>
      <c r="F199" s="253"/>
      <c r="G199" s="255">
        <v>16963.352800000001</v>
      </c>
      <c r="H199" s="253"/>
      <c r="I199" s="253"/>
      <c r="J199" s="255">
        <v>16963.352800000001</v>
      </c>
      <c r="K199" s="253"/>
      <c r="L199" s="253"/>
      <c r="M199" s="253"/>
      <c r="N199" s="253">
        <f t="shared" si="69"/>
        <v>16014.4198</v>
      </c>
      <c r="O199" s="253"/>
      <c r="P199" s="253"/>
      <c r="Q199" s="253">
        <v>16014.4198</v>
      </c>
      <c r="R199" s="253"/>
      <c r="S199" s="253"/>
      <c r="T199" s="253">
        <f>M199</f>
        <v>0</v>
      </c>
      <c r="U199" s="457">
        <f t="shared" si="44"/>
        <v>0.94405982053264847</v>
      </c>
      <c r="V199" s="458" t="str">
        <f t="shared" si="70"/>
        <v>-</v>
      </c>
      <c r="W199" s="458" t="str">
        <f t="shared" si="70"/>
        <v>-</v>
      </c>
      <c r="X199" s="458">
        <f t="shared" si="70"/>
        <v>0.94405982053264847</v>
      </c>
      <c r="Y199" s="458"/>
      <c r="Z199" s="474" t="str">
        <f t="shared" si="62"/>
        <v>-</v>
      </c>
      <c r="AA199" s="458"/>
    </row>
    <row r="200" spans="1:27" ht="48">
      <c r="A200" s="451"/>
      <c r="B200" s="516">
        <v>7875753</v>
      </c>
      <c r="C200" s="517" t="s">
        <v>718</v>
      </c>
      <c r="D200" s="253">
        <f t="shared" si="67"/>
        <v>20326.163</v>
      </c>
      <c r="E200" s="255">
        <f>2852+3090</f>
        <v>5942</v>
      </c>
      <c r="F200" s="253"/>
      <c r="G200" s="253">
        <v>14384.163</v>
      </c>
      <c r="H200" s="253"/>
      <c r="I200" s="253"/>
      <c r="J200" s="255">
        <f>2852+14384.163</f>
        <v>17236.163</v>
      </c>
      <c r="K200" s="253"/>
      <c r="L200" s="253">
        <v>3090</v>
      </c>
      <c r="M200" s="253"/>
      <c r="N200" s="253">
        <f t="shared" si="69"/>
        <v>19986.638999999999</v>
      </c>
      <c r="O200" s="253"/>
      <c r="P200" s="253"/>
      <c r="Q200" s="253">
        <v>17236.163</v>
      </c>
      <c r="R200" s="253"/>
      <c r="S200" s="253">
        <v>2750.4760000000001</v>
      </c>
      <c r="T200" s="253">
        <f>M200</f>
        <v>0</v>
      </c>
      <c r="U200" s="457">
        <f t="shared" si="44"/>
        <v>0.98329620794637917</v>
      </c>
      <c r="V200" s="458" t="str">
        <f t="shared" si="70"/>
        <v>-</v>
      </c>
      <c r="W200" s="458" t="str">
        <f t="shared" si="70"/>
        <v>-</v>
      </c>
      <c r="X200" s="458">
        <f t="shared" si="70"/>
        <v>1</v>
      </c>
      <c r="Y200" s="458"/>
      <c r="Z200" s="474">
        <f t="shared" si="62"/>
        <v>0.8901216828478965</v>
      </c>
      <c r="AA200" s="458"/>
    </row>
    <row r="201" spans="1:27" ht="72">
      <c r="A201" s="451"/>
      <c r="B201" s="473">
        <v>8069244</v>
      </c>
      <c r="C201" s="460" t="s">
        <v>719</v>
      </c>
      <c r="D201" s="253">
        <f t="shared" si="67"/>
        <v>550</v>
      </c>
      <c r="E201" s="258">
        <v>500</v>
      </c>
      <c r="F201" s="273">
        <v>50</v>
      </c>
      <c r="G201" s="253"/>
      <c r="H201" s="253"/>
      <c r="I201" s="253"/>
      <c r="J201" s="255">
        <f>SUM(E201:G201)</f>
        <v>550</v>
      </c>
      <c r="K201" s="253"/>
      <c r="L201" s="258"/>
      <c r="M201" s="253"/>
      <c r="N201" s="253">
        <f t="shared" si="69"/>
        <v>0</v>
      </c>
      <c r="O201" s="253"/>
      <c r="P201" s="253"/>
      <c r="Q201" s="253"/>
      <c r="R201" s="253"/>
      <c r="S201" s="253"/>
      <c r="T201" s="253"/>
      <c r="U201" s="457">
        <f t="shared" si="44"/>
        <v>0</v>
      </c>
      <c r="V201" s="458" t="str">
        <f t="shared" si="70"/>
        <v>-</v>
      </c>
      <c r="W201" s="458" t="str">
        <f t="shared" si="70"/>
        <v>-</v>
      </c>
      <c r="X201" s="458">
        <f t="shared" si="70"/>
        <v>0</v>
      </c>
      <c r="Y201" s="458"/>
      <c r="Z201" s="474" t="str">
        <f t="shared" si="62"/>
        <v>-</v>
      </c>
      <c r="AA201" s="458"/>
    </row>
    <row r="202" spans="1:27" ht="24">
      <c r="A202" s="451"/>
      <c r="B202" s="473"/>
      <c r="C202" s="519" t="s">
        <v>720</v>
      </c>
      <c r="D202" s="253">
        <f>SUM(E202:G202)</f>
        <v>100</v>
      </c>
      <c r="E202" s="258"/>
      <c r="F202" s="273">
        <v>100</v>
      </c>
      <c r="G202" s="253"/>
      <c r="H202" s="253"/>
      <c r="I202" s="253"/>
      <c r="J202" s="273">
        <v>100</v>
      </c>
      <c r="K202" s="253"/>
      <c r="L202" s="258"/>
      <c r="M202" s="253"/>
      <c r="N202" s="253">
        <f>+SUM(O202:T202)</f>
        <v>0</v>
      </c>
      <c r="O202" s="253"/>
      <c r="P202" s="253"/>
      <c r="Q202" s="253"/>
      <c r="R202" s="253"/>
      <c r="S202" s="253"/>
      <c r="T202" s="253"/>
      <c r="U202" s="457">
        <f t="shared" si="44"/>
        <v>0</v>
      </c>
      <c r="V202" s="458" t="str">
        <f t="shared" si="70"/>
        <v>-</v>
      </c>
      <c r="W202" s="458" t="str">
        <f t="shared" si="70"/>
        <v>-</v>
      </c>
      <c r="X202" s="458">
        <f t="shared" si="70"/>
        <v>0</v>
      </c>
      <c r="Y202" s="458"/>
      <c r="Z202" s="474" t="str">
        <f t="shared" si="62"/>
        <v>-</v>
      </c>
      <c r="AA202" s="458"/>
    </row>
    <row r="203" spans="1:27" ht="48">
      <c r="A203" s="451"/>
      <c r="B203" s="473"/>
      <c r="C203" s="519" t="s">
        <v>721</v>
      </c>
      <c r="D203" s="253">
        <f>SUM(E203:G203)</f>
        <v>100</v>
      </c>
      <c r="E203" s="258"/>
      <c r="F203" s="273">
        <v>100</v>
      </c>
      <c r="G203" s="253"/>
      <c r="H203" s="253"/>
      <c r="I203" s="253"/>
      <c r="J203" s="273">
        <v>100</v>
      </c>
      <c r="K203" s="253"/>
      <c r="L203" s="258"/>
      <c r="M203" s="253"/>
      <c r="N203" s="253">
        <f>+SUM(O203:T203)</f>
        <v>0</v>
      </c>
      <c r="O203" s="253"/>
      <c r="P203" s="253"/>
      <c r="Q203" s="253"/>
      <c r="R203" s="253"/>
      <c r="S203" s="253"/>
      <c r="T203" s="253"/>
      <c r="U203" s="457">
        <f t="shared" si="44"/>
        <v>0</v>
      </c>
      <c r="V203" s="458" t="str">
        <f t="shared" si="70"/>
        <v>-</v>
      </c>
      <c r="W203" s="458" t="str">
        <f t="shared" si="70"/>
        <v>-</v>
      </c>
      <c r="X203" s="458">
        <f t="shared" si="70"/>
        <v>0</v>
      </c>
      <c r="Y203" s="458"/>
      <c r="Z203" s="474" t="str">
        <f t="shared" si="62"/>
        <v>-</v>
      </c>
      <c r="AA203" s="458"/>
    </row>
    <row r="204" spans="1:27" ht="48">
      <c r="A204" s="451"/>
      <c r="B204" s="463" t="s">
        <v>722</v>
      </c>
      <c r="C204" s="464" t="s">
        <v>723</v>
      </c>
      <c r="D204" s="253">
        <f>SUM(E204:G204)</f>
        <v>4149.6995000000006</v>
      </c>
      <c r="E204" s="258">
        <v>852</v>
      </c>
      <c r="F204" s="273"/>
      <c r="G204" s="253">
        <v>3297.6995000000002</v>
      </c>
      <c r="H204" s="253"/>
      <c r="I204" s="253">
        <f>3297.6995+852</f>
        <v>4149.6995000000006</v>
      </c>
      <c r="J204" s="258"/>
      <c r="K204" s="253"/>
      <c r="L204" s="258"/>
      <c r="M204" s="253"/>
      <c r="N204" s="253">
        <f t="shared" si="69"/>
        <v>937.89099999999996</v>
      </c>
      <c r="O204" s="253"/>
      <c r="P204" s="253">
        <v>937.89099999999996</v>
      </c>
      <c r="Q204" s="253"/>
      <c r="R204" s="253"/>
      <c r="S204" s="253"/>
      <c r="T204" s="253"/>
      <c r="U204" s="457">
        <f t="shared" si="44"/>
        <v>0.2260141969316091</v>
      </c>
      <c r="V204" s="458" t="str">
        <f t="shared" si="70"/>
        <v>-</v>
      </c>
      <c r="W204" s="458">
        <f t="shared" si="70"/>
        <v>0.2260141969316091</v>
      </c>
      <c r="X204" s="458" t="str">
        <f t="shared" si="70"/>
        <v>-</v>
      </c>
      <c r="Y204" s="458">
        <f>+S204/I204</f>
        <v>0</v>
      </c>
      <c r="Z204" s="474" t="str">
        <f t="shared" si="62"/>
        <v>-</v>
      </c>
      <c r="AA204" s="458"/>
    </row>
    <row r="205" spans="1:27" ht="60">
      <c r="A205" s="451"/>
      <c r="B205" s="463" t="s">
        <v>724</v>
      </c>
      <c r="C205" s="464" t="s">
        <v>725</v>
      </c>
      <c r="D205" s="253">
        <f>SUM(E205:G205)</f>
        <v>601.28599999999994</v>
      </c>
      <c r="E205" s="258"/>
      <c r="F205" s="273">
        <v>601.28599999999994</v>
      </c>
      <c r="G205" s="253"/>
      <c r="H205" s="253"/>
      <c r="I205" s="273">
        <v>601.28599999999994</v>
      </c>
      <c r="J205" s="258"/>
      <c r="K205" s="253"/>
      <c r="L205" s="258"/>
      <c r="M205" s="253"/>
      <c r="N205" s="253">
        <f t="shared" si="69"/>
        <v>507.065</v>
      </c>
      <c r="O205" s="253"/>
      <c r="P205" s="253">
        <v>507.065</v>
      </c>
      <c r="Q205" s="253"/>
      <c r="R205" s="253"/>
      <c r="S205" s="253"/>
      <c r="T205" s="253"/>
      <c r="U205" s="457">
        <f t="shared" si="44"/>
        <v>0.84330085849329606</v>
      </c>
      <c r="V205" s="458" t="str">
        <f t="shared" si="70"/>
        <v>-</v>
      </c>
      <c r="W205" s="458">
        <f t="shared" si="70"/>
        <v>0.84330085849329606</v>
      </c>
      <c r="X205" s="458" t="str">
        <f t="shared" si="70"/>
        <v>-</v>
      </c>
      <c r="Y205" s="458">
        <f>+S205/I205</f>
        <v>0</v>
      </c>
      <c r="Z205" s="474" t="str">
        <f t="shared" si="62"/>
        <v>-</v>
      </c>
      <c r="AA205" s="458"/>
    </row>
    <row r="206" spans="1:27">
      <c r="A206" s="450">
        <v>28</v>
      </c>
      <c r="B206" s="897" t="s">
        <v>388</v>
      </c>
      <c r="C206" s="897"/>
      <c r="D206" s="252">
        <f t="shared" ref="D206:T206" si="71">SUM(D207:D208)</f>
        <v>7699.3339999999998</v>
      </c>
      <c r="E206" s="252">
        <f t="shared" si="71"/>
        <v>0</v>
      </c>
      <c r="F206" s="252">
        <f t="shared" si="71"/>
        <v>7692.3729999999996</v>
      </c>
      <c r="G206" s="252">
        <f t="shared" si="71"/>
        <v>6.9610000000000003</v>
      </c>
      <c r="H206" s="252">
        <f t="shared" si="71"/>
        <v>0</v>
      </c>
      <c r="I206" s="252">
        <f t="shared" si="71"/>
        <v>175.334</v>
      </c>
      <c r="J206" s="252">
        <f t="shared" si="71"/>
        <v>0</v>
      </c>
      <c r="K206" s="252">
        <f t="shared" si="71"/>
        <v>0</v>
      </c>
      <c r="L206" s="252">
        <f t="shared" si="71"/>
        <v>0</v>
      </c>
      <c r="M206" s="252">
        <f t="shared" si="71"/>
        <v>7524</v>
      </c>
      <c r="N206" s="252">
        <f t="shared" si="71"/>
        <v>527.14294500000005</v>
      </c>
      <c r="O206" s="252">
        <f t="shared" si="71"/>
        <v>0</v>
      </c>
      <c r="P206" s="252">
        <f t="shared" si="71"/>
        <v>84.27</v>
      </c>
      <c r="Q206" s="252">
        <f t="shared" si="71"/>
        <v>0</v>
      </c>
      <c r="R206" s="252">
        <f t="shared" si="71"/>
        <v>0</v>
      </c>
      <c r="S206" s="252">
        <f t="shared" si="71"/>
        <v>0</v>
      </c>
      <c r="T206" s="252">
        <f t="shared" si="71"/>
        <v>442.87294500000002</v>
      </c>
      <c r="U206" s="447">
        <f t="shared" ref="U206:U224" si="72">+N206/D206</f>
        <v>6.8466044595545547E-2</v>
      </c>
      <c r="V206" s="449" t="str">
        <f t="shared" si="70"/>
        <v>-</v>
      </c>
      <c r="W206" s="449">
        <f t="shared" si="70"/>
        <v>0.48062554895228532</v>
      </c>
      <c r="X206" s="449" t="str">
        <f t="shared" si="70"/>
        <v>-</v>
      </c>
      <c r="Y206" s="449">
        <f>+S206/I206</f>
        <v>0</v>
      </c>
      <c r="Z206" s="448" t="str">
        <f t="shared" si="62"/>
        <v>-</v>
      </c>
      <c r="AA206" s="458">
        <f>T206/M206</f>
        <v>5.8861369617224879E-2</v>
      </c>
    </row>
    <row r="207" spans="1:27" ht="120">
      <c r="A207" s="451"/>
      <c r="B207" s="459">
        <v>8068146</v>
      </c>
      <c r="C207" s="466" t="s">
        <v>726</v>
      </c>
      <c r="D207" s="253">
        <f>SUM(H207:M207)</f>
        <v>7524</v>
      </c>
      <c r="E207" s="258"/>
      <c r="F207" s="253">
        <v>7524</v>
      </c>
      <c r="G207" s="253"/>
      <c r="H207" s="253"/>
      <c r="I207" s="253"/>
      <c r="J207" s="253"/>
      <c r="K207" s="253"/>
      <c r="L207" s="253"/>
      <c r="M207" s="253">
        <v>7524</v>
      </c>
      <c r="N207" s="253">
        <f>+SUM(O207:T207)</f>
        <v>442.87294500000002</v>
      </c>
      <c r="O207" s="253"/>
      <c r="P207" s="253"/>
      <c r="Q207" s="253"/>
      <c r="R207" s="253"/>
      <c r="S207" s="253"/>
      <c r="T207" s="253">
        <v>442.87294500000002</v>
      </c>
      <c r="U207" s="457">
        <f t="shared" si="72"/>
        <v>5.8861369617224879E-2</v>
      </c>
      <c r="V207" s="458" t="str">
        <f t="shared" si="70"/>
        <v>-</v>
      </c>
      <c r="W207" s="458" t="str">
        <f t="shared" si="70"/>
        <v>-</v>
      </c>
      <c r="X207" s="458" t="str">
        <f t="shared" si="70"/>
        <v>-</v>
      </c>
      <c r="Y207" s="458"/>
      <c r="Z207" s="474" t="str">
        <f t="shared" si="62"/>
        <v>-</v>
      </c>
      <c r="AA207" s="458">
        <f>T207/M207</f>
        <v>5.8861369617224879E-2</v>
      </c>
    </row>
    <row r="208" spans="1:27" ht="60">
      <c r="A208" s="451"/>
      <c r="B208" s="463" t="s">
        <v>727</v>
      </c>
      <c r="C208" s="464" t="s">
        <v>728</v>
      </c>
      <c r="D208" s="253">
        <f>SUM(E208:G208)</f>
        <v>175.334</v>
      </c>
      <c r="E208" s="258"/>
      <c r="F208" s="253">
        <v>168.37299999999999</v>
      </c>
      <c r="G208" s="253">
        <v>6.9610000000000003</v>
      </c>
      <c r="H208" s="253"/>
      <c r="I208" s="258">
        <f>F208+G208</f>
        <v>175.334</v>
      </c>
      <c r="J208" s="253"/>
      <c r="K208" s="253"/>
      <c r="L208" s="253"/>
      <c r="M208" s="253"/>
      <c r="N208" s="253">
        <f>+SUM(O208:T208)</f>
        <v>84.27</v>
      </c>
      <c r="O208" s="253"/>
      <c r="P208" s="253">
        <v>84.27</v>
      </c>
      <c r="Q208" s="253"/>
      <c r="R208" s="253"/>
      <c r="S208" s="253"/>
      <c r="T208" s="253"/>
      <c r="U208" s="457">
        <f t="shared" si="72"/>
        <v>0.48062554895228532</v>
      </c>
      <c r="V208" s="458" t="str">
        <f t="shared" si="70"/>
        <v>-</v>
      </c>
      <c r="W208" s="458">
        <f t="shared" si="70"/>
        <v>0.48062554895228532</v>
      </c>
      <c r="X208" s="458" t="str">
        <f t="shared" si="70"/>
        <v>-</v>
      </c>
      <c r="Y208" s="458">
        <f>+S208/I208</f>
        <v>0</v>
      </c>
      <c r="Z208" s="474" t="str">
        <f t="shared" si="62"/>
        <v>-</v>
      </c>
      <c r="AA208" s="458"/>
    </row>
    <row r="209" spans="1:27">
      <c r="A209" s="450">
        <v>29</v>
      </c>
      <c r="B209" s="897" t="s">
        <v>389</v>
      </c>
      <c r="C209" s="897"/>
      <c r="D209" s="252">
        <f>SUM(D210:D212)</f>
        <v>16422.034587000002</v>
      </c>
      <c r="E209" s="252">
        <f t="shared" ref="E209:R209" si="73">SUM(E210:E212)</f>
        <v>9968</v>
      </c>
      <c r="F209" s="252">
        <f t="shared" si="73"/>
        <v>1615.7655870000001</v>
      </c>
      <c r="G209" s="252">
        <f t="shared" si="73"/>
        <v>4838.2690000000002</v>
      </c>
      <c r="H209" s="252">
        <f t="shared" si="73"/>
        <v>0</v>
      </c>
      <c r="I209" s="252">
        <f t="shared" si="73"/>
        <v>451.40258699999998</v>
      </c>
      <c r="J209" s="252">
        <f t="shared" si="73"/>
        <v>15970.632</v>
      </c>
      <c r="K209" s="252">
        <f t="shared" si="73"/>
        <v>0</v>
      </c>
      <c r="L209" s="252">
        <f t="shared" si="73"/>
        <v>0</v>
      </c>
      <c r="M209" s="252">
        <f t="shared" si="73"/>
        <v>0</v>
      </c>
      <c r="N209" s="252">
        <f t="shared" si="73"/>
        <v>15595.934999999999</v>
      </c>
      <c r="O209" s="252">
        <f t="shared" si="73"/>
        <v>0</v>
      </c>
      <c r="P209" s="252">
        <f t="shared" si="73"/>
        <v>451.40199999999999</v>
      </c>
      <c r="Q209" s="252">
        <f t="shared" si="73"/>
        <v>15144.532999999999</v>
      </c>
      <c r="R209" s="252">
        <f t="shared" si="73"/>
        <v>0</v>
      </c>
      <c r="S209" s="252">
        <f>SUM(S210:S212)</f>
        <v>0</v>
      </c>
      <c r="T209" s="252">
        <f>SUM(T210:T212)</f>
        <v>0</v>
      </c>
      <c r="U209" s="447">
        <f t="shared" si="72"/>
        <v>0.94969566148314177</v>
      </c>
      <c r="V209" s="449" t="str">
        <f>IF(ISERROR(O209/H209),"-",O209/H209)</f>
        <v>-</v>
      </c>
      <c r="W209" s="449">
        <f>IF(ISERROR(P209/I209),"-",P209/I209)</f>
        <v>0.99999869960869325</v>
      </c>
      <c r="X209" s="449">
        <f>IF(ISERROR(Q209/J209),"-",Q209/J209)</f>
        <v>0.94827386918689249</v>
      </c>
      <c r="Y209" s="449">
        <f>+S209/I209</f>
        <v>0</v>
      </c>
      <c r="Z209" s="448" t="str">
        <f t="shared" si="62"/>
        <v>-</v>
      </c>
      <c r="AA209" s="449"/>
    </row>
    <row r="210" spans="1:27" ht="48">
      <c r="A210" s="451"/>
      <c r="B210" s="520" t="s">
        <v>729</v>
      </c>
      <c r="C210" s="453" t="s">
        <v>730</v>
      </c>
      <c r="D210" s="253">
        <f>SUM(E210:G210)</f>
        <v>12920.632000000001</v>
      </c>
      <c r="E210" s="274">
        <v>6968</v>
      </c>
      <c r="F210" s="258">
        <v>1114.3630000000001</v>
      </c>
      <c r="G210" s="257">
        <v>4838.2690000000002</v>
      </c>
      <c r="H210" s="253"/>
      <c r="I210" s="253"/>
      <c r="J210" s="258">
        <f>E210+G210+F210</f>
        <v>12920.632</v>
      </c>
      <c r="K210" s="253"/>
      <c r="L210" s="258"/>
      <c r="M210" s="253"/>
      <c r="N210" s="253">
        <f>+SUM(O210:T210)</f>
        <v>12739.532999999999</v>
      </c>
      <c r="O210" s="253"/>
      <c r="P210" s="253"/>
      <c r="Q210" s="274">
        <f>11625.533+1114</f>
        <v>12739.532999999999</v>
      </c>
      <c r="R210" s="253"/>
      <c r="S210" s="253"/>
      <c r="T210" s="253"/>
      <c r="U210" s="457">
        <f t="shared" si="72"/>
        <v>0.9859837351609424</v>
      </c>
      <c r="V210" s="458" t="str">
        <f t="shared" ref="V210:X222" si="74">IF(ISERROR(O210/H210),"-",O210/H210)</f>
        <v>-</v>
      </c>
      <c r="W210" s="458" t="str">
        <f t="shared" si="74"/>
        <v>-</v>
      </c>
      <c r="X210" s="458">
        <f t="shared" si="74"/>
        <v>0.98598373516094262</v>
      </c>
      <c r="Y210" s="458"/>
      <c r="Z210" s="474" t="str">
        <f t="shared" si="62"/>
        <v>-</v>
      </c>
      <c r="AA210" s="458"/>
    </row>
    <row r="211" spans="1:27" ht="36">
      <c r="A211" s="451"/>
      <c r="B211" s="463">
        <v>8071521</v>
      </c>
      <c r="C211" s="460" t="s">
        <v>731</v>
      </c>
      <c r="D211" s="253">
        <f>SUM(E211:G211)</f>
        <v>3050</v>
      </c>
      <c r="E211" s="258">
        <v>3000</v>
      </c>
      <c r="F211" s="273">
        <v>50</v>
      </c>
      <c r="G211" s="253"/>
      <c r="H211" s="253"/>
      <c r="I211" s="253"/>
      <c r="J211" s="258">
        <f>3000+50</f>
        <v>3050</v>
      </c>
      <c r="K211" s="253"/>
      <c r="L211" s="258"/>
      <c r="M211" s="253"/>
      <c r="N211" s="253">
        <f>+SUM(O211:T211)</f>
        <v>2405</v>
      </c>
      <c r="O211" s="253"/>
      <c r="P211" s="253"/>
      <c r="Q211" s="253">
        <f>2355+50</f>
        <v>2405</v>
      </c>
      <c r="R211" s="253"/>
      <c r="S211" s="253"/>
      <c r="T211" s="253"/>
      <c r="U211" s="457">
        <f t="shared" si="72"/>
        <v>0.78852459016393439</v>
      </c>
      <c r="V211" s="458" t="str">
        <f t="shared" si="74"/>
        <v>-</v>
      </c>
      <c r="W211" s="458" t="str">
        <f t="shared" si="74"/>
        <v>-</v>
      </c>
      <c r="X211" s="458">
        <f t="shared" si="74"/>
        <v>0.78852459016393439</v>
      </c>
      <c r="Y211" s="458"/>
      <c r="Z211" s="474" t="str">
        <f t="shared" si="62"/>
        <v>-</v>
      </c>
      <c r="AA211" s="458"/>
    </row>
    <row r="212" spans="1:27" ht="60">
      <c r="A212" s="451"/>
      <c r="B212" s="463" t="s">
        <v>732</v>
      </c>
      <c r="C212" s="464" t="s">
        <v>733</v>
      </c>
      <c r="D212" s="253">
        <f>SUM(E212:G212)</f>
        <v>451.40258699999998</v>
      </c>
      <c r="E212" s="274"/>
      <c r="F212" s="273">
        <v>451.40258699999998</v>
      </c>
      <c r="G212" s="253"/>
      <c r="H212" s="253"/>
      <c r="I212" s="273">
        <v>451.40258699999998</v>
      </c>
      <c r="J212" s="258"/>
      <c r="K212" s="253"/>
      <c r="L212" s="258"/>
      <c r="M212" s="253"/>
      <c r="N212" s="253">
        <f>+SUM(O212:T212)</f>
        <v>451.40199999999999</v>
      </c>
      <c r="O212" s="253"/>
      <c r="P212" s="253">
        <v>451.40199999999999</v>
      </c>
      <c r="Q212" s="253"/>
      <c r="R212" s="253"/>
      <c r="S212" s="253"/>
      <c r="T212" s="253"/>
      <c r="U212" s="457">
        <f t="shared" si="72"/>
        <v>0.99999869960869325</v>
      </c>
      <c r="V212" s="458" t="str">
        <f t="shared" si="74"/>
        <v>-</v>
      </c>
      <c r="W212" s="458">
        <f t="shared" si="74"/>
        <v>0.99999869960869325</v>
      </c>
      <c r="X212" s="458" t="str">
        <f t="shared" si="74"/>
        <v>-</v>
      </c>
      <c r="Y212" s="458">
        <f>+S212/I212</f>
        <v>0</v>
      </c>
      <c r="Z212" s="474" t="str">
        <f t="shared" si="62"/>
        <v>-</v>
      </c>
      <c r="AA212" s="458"/>
    </row>
    <row r="213" spans="1:27">
      <c r="A213" s="450">
        <v>30</v>
      </c>
      <c r="B213" s="897" t="s">
        <v>390</v>
      </c>
      <c r="C213" s="897"/>
      <c r="D213" s="252">
        <f t="shared" ref="D213:T213" si="75">SUM(D214:D214)</f>
        <v>11462.204</v>
      </c>
      <c r="E213" s="252">
        <f t="shared" si="75"/>
        <v>1281</v>
      </c>
      <c r="F213" s="252">
        <f t="shared" si="75"/>
        <v>0</v>
      </c>
      <c r="G213" s="252">
        <f t="shared" si="75"/>
        <v>10181.204</v>
      </c>
      <c r="H213" s="252">
        <f t="shared" si="75"/>
        <v>0</v>
      </c>
      <c r="I213" s="252">
        <f t="shared" si="75"/>
        <v>0</v>
      </c>
      <c r="J213" s="252">
        <f t="shared" si="75"/>
        <v>11462.204</v>
      </c>
      <c r="K213" s="252">
        <f t="shared" si="75"/>
        <v>0</v>
      </c>
      <c r="L213" s="252">
        <f t="shared" si="75"/>
        <v>0</v>
      </c>
      <c r="M213" s="252">
        <f t="shared" si="75"/>
        <v>0</v>
      </c>
      <c r="N213" s="252">
        <f t="shared" si="75"/>
        <v>6510.694759</v>
      </c>
      <c r="O213" s="252">
        <f t="shared" si="75"/>
        <v>0</v>
      </c>
      <c r="P213" s="252">
        <f t="shared" si="75"/>
        <v>0</v>
      </c>
      <c r="Q213" s="252">
        <f t="shared" si="75"/>
        <v>6510.694759</v>
      </c>
      <c r="R213" s="252">
        <f t="shared" si="75"/>
        <v>0</v>
      </c>
      <c r="S213" s="252">
        <f t="shared" si="75"/>
        <v>0</v>
      </c>
      <c r="T213" s="252">
        <f t="shared" si="75"/>
        <v>0</v>
      </c>
      <c r="U213" s="447">
        <f t="shared" si="72"/>
        <v>0.56801421079226999</v>
      </c>
      <c r="V213" s="449" t="str">
        <f t="shared" si="74"/>
        <v>-</v>
      </c>
      <c r="W213" s="449" t="str">
        <f t="shared" si="74"/>
        <v>-</v>
      </c>
      <c r="X213" s="449">
        <f t="shared" si="74"/>
        <v>0.56801421079226999</v>
      </c>
      <c r="Y213" s="449"/>
      <c r="Z213" s="448" t="str">
        <f t="shared" si="62"/>
        <v>-</v>
      </c>
      <c r="AA213" s="449"/>
    </row>
    <row r="214" spans="1:27" ht="72">
      <c r="A214" s="451"/>
      <c r="B214" s="473">
        <v>8003746</v>
      </c>
      <c r="C214" s="466" t="s">
        <v>697</v>
      </c>
      <c r="D214" s="253">
        <f>SUM(E214:G214)</f>
        <v>11462.204</v>
      </c>
      <c r="E214" s="253">
        <v>1281</v>
      </c>
      <c r="F214" s="253"/>
      <c r="G214" s="253">
        <v>10181.204</v>
      </c>
      <c r="H214" s="253"/>
      <c r="I214" s="253"/>
      <c r="J214" s="258">
        <f>E214+G214</f>
        <v>11462.204</v>
      </c>
      <c r="K214" s="253"/>
      <c r="L214" s="253"/>
      <c r="M214" s="253"/>
      <c r="N214" s="253">
        <f>+SUM(O214:T214)</f>
        <v>6510.694759</v>
      </c>
      <c r="O214" s="253"/>
      <c r="P214" s="253"/>
      <c r="Q214" s="253">
        <v>6510.694759</v>
      </c>
      <c r="R214" s="253"/>
      <c r="S214" s="253"/>
      <c r="T214" s="253"/>
      <c r="U214" s="457">
        <f t="shared" si="72"/>
        <v>0.56801421079226999</v>
      </c>
      <c r="V214" s="458" t="str">
        <f t="shared" si="74"/>
        <v>-</v>
      </c>
      <c r="W214" s="458" t="str">
        <f t="shared" si="74"/>
        <v>-</v>
      </c>
      <c r="X214" s="458">
        <f t="shared" si="74"/>
        <v>0.56801421079226999</v>
      </c>
      <c r="Y214" s="458"/>
      <c r="Z214" s="474" t="str">
        <f t="shared" si="62"/>
        <v>-</v>
      </c>
      <c r="AA214" s="458"/>
    </row>
    <row r="215" spans="1:27">
      <c r="A215" s="450">
        <v>31</v>
      </c>
      <c r="B215" s="897" t="s">
        <v>392</v>
      </c>
      <c r="C215" s="897"/>
      <c r="D215" s="252">
        <f>D216</f>
        <v>2044.8989999999999</v>
      </c>
      <c r="E215" s="252">
        <f t="shared" ref="E215:O215" si="76">E216</f>
        <v>0</v>
      </c>
      <c r="F215" s="252">
        <f t="shared" si="76"/>
        <v>2044.8989999999999</v>
      </c>
      <c r="G215" s="252">
        <f t="shared" si="76"/>
        <v>0</v>
      </c>
      <c r="H215" s="252">
        <f t="shared" si="76"/>
        <v>0</v>
      </c>
      <c r="I215" s="252">
        <f t="shared" si="76"/>
        <v>2044.8989999999999</v>
      </c>
      <c r="J215" s="252">
        <f t="shared" si="76"/>
        <v>0</v>
      </c>
      <c r="K215" s="252">
        <f t="shared" si="76"/>
        <v>0</v>
      </c>
      <c r="L215" s="252">
        <f t="shared" si="76"/>
        <v>0</v>
      </c>
      <c r="M215" s="252">
        <f t="shared" si="76"/>
        <v>0</v>
      </c>
      <c r="N215" s="252">
        <f t="shared" si="76"/>
        <v>1730.5170000000001</v>
      </c>
      <c r="O215" s="252">
        <f t="shared" si="76"/>
        <v>0</v>
      </c>
      <c r="P215" s="252">
        <f>P216</f>
        <v>1730.5170000000001</v>
      </c>
      <c r="Q215" s="252">
        <f>Q216</f>
        <v>0</v>
      </c>
      <c r="R215" s="252">
        <f>R216</f>
        <v>0</v>
      </c>
      <c r="S215" s="252">
        <f>S216</f>
        <v>0</v>
      </c>
      <c r="T215" s="252">
        <f>T216</f>
        <v>0</v>
      </c>
      <c r="U215" s="447">
        <f t="shared" si="72"/>
        <v>0.84626037765190365</v>
      </c>
      <c r="V215" s="449" t="str">
        <f t="shared" si="74"/>
        <v>-</v>
      </c>
      <c r="W215" s="449">
        <f t="shared" si="74"/>
        <v>0.84626037765190365</v>
      </c>
      <c r="X215" s="449" t="str">
        <f t="shared" si="74"/>
        <v>-</v>
      </c>
      <c r="Y215" s="449">
        <f>+S215/I215</f>
        <v>0</v>
      </c>
      <c r="Z215" s="448" t="str">
        <f t="shared" si="62"/>
        <v>-</v>
      </c>
      <c r="AA215" s="449"/>
    </row>
    <row r="216" spans="1:27" ht="60">
      <c r="A216" s="451"/>
      <c r="B216" s="463" t="s">
        <v>698</v>
      </c>
      <c r="C216" s="464" t="s">
        <v>699</v>
      </c>
      <c r="D216" s="253">
        <f>SUM(E216:G216)</f>
        <v>2044.8989999999999</v>
      </c>
      <c r="E216" s="253"/>
      <c r="F216" s="253">
        <v>2044.8989999999999</v>
      </c>
      <c r="G216" s="253"/>
      <c r="H216" s="253"/>
      <c r="I216" s="253">
        <v>2044.8989999999999</v>
      </c>
      <c r="J216" s="258"/>
      <c r="K216" s="253"/>
      <c r="L216" s="253"/>
      <c r="M216" s="253"/>
      <c r="N216" s="253">
        <f>+SUM(O216:T216)</f>
        <v>1730.5170000000001</v>
      </c>
      <c r="O216" s="253"/>
      <c r="P216" s="253">
        <v>1730.5170000000001</v>
      </c>
      <c r="Q216" s="253"/>
      <c r="R216" s="253"/>
      <c r="S216" s="253"/>
      <c r="T216" s="253"/>
      <c r="U216" s="457">
        <f t="shared" si="72"/>
        <v>0.84626037765190365</v>
      </c>
      <c r="V216" s="458" t="str">
        <f t="shared" si="74"/>
        <v>-</v>
      </c>
      <c r="W216" s="458">
        <f t="shared" si="74"/>
        <v>0.84626037765190365</v>
      </c>
      <c r="X216" s="458" t="str">
        <f t="shared" si="74"/>
        <v>-</v>
      </c>
      <c r="Y216" s="458">
        <f>+S216/I216</f>
        <v>0</v>
      </c>
      <c r="Z216" s="474" t="str">
        <f t="shared" si="62"/>
        <v>-</v>
      </c>
      <c r="AA216" s="458"/>
    </row>
    <row r="217" spans="1:27">
      <c r="A217" s="450">
        <v>32</v>
      </c>
      <c r="B217" s="897" t="s">
        <v>391</v>
      </c>
      <c r="C217" s="897"/>
      <c r="D217" s="252">
        <f>SUM(D218:D220)</f>
        <v>625.13499999999999</v>
      </c>
      <c r="E217" s="252">
        <f t="shared" ref="E217:T217" si="77">SUM(E218:E220)</f>
        <v>400</v>
      </c>
      <c r="F217" s="252">
        <f t="shared" si="77"/>
        <v>130.13499999999999</v>
      </c>
      <c r="G217" s="252">
        <f t="shared" si="77"/>
        <v>95</v>
      </c>
      <c r="H217" s="252">
        <f t="shared" si="77"/>
        <v>0</v>
      </c>
      <c r="I217" s="252">
        <f t="shared" si="77"/>
        <v>225.13499999999999</v>
      </c>
      <c r="J217" s="252">
        <f t="shared" si="77"/>
        <v>100</v>
      </c>
      <c r="K217" s="252">
        <f t="shared" si="77"/>
        <v>0</v>
      </c>
      <c r="L217" s="252">
        <f t="shared" si="77"/>
        <v>0</v>
      </c>
      <c r="M217" s="252">
        <f t="shared" si="77"/>
        <v>300</v>
      </c>
      <c r="N217" s="252">
        <f t="shared" si="77"/>
        <v>325.13499999999999</v>
      </c>
      <c r="O217" s="252">
        <f t="shared" si="77"/>
        <v>0</v>
      </c>
      <c r="P217" s="252">
        <f t="shared" si="77"/>
        <v>225.13499999999999</v>
      </c>
      <c r="Q217" s="252">
        <f t="shared" si="77"/>
        <v>100</v>
      </c>
      <c r="R217" s="252">
        <f t="shared" si="77"/>
        <v>0</v>
      </c>
      <c r="S217" s="252">
        <f t="shared" si="77"/>
        <v>0</v>
      </c>
      <c r="T217" s="252">
        <f t="shared" si="77"/>
        <v>0</v>
      </c>
      <c r="U217" s="447">
        <f t="shared" si="72"/>
        <v>0.52010365760995625</v>
      </c>
      <c r="V217" s="449" t="str">
        <f t="shared" si="74"/>
        <v>-</v>
      </c>
      <c r="W217" s="449">
        <f t="shared" si="74"/>
        <v>1</v>
      </c>
      <c r="X217" s="449">
        <f t="shared" si="74"/>
        <v>1</v>
      </c>
      <c r="Y217" s="449">
        <f>+S217/I217</f>
        <v>0</v>
      </c>
      <c r="Z217" s="448" t="str">
        <f t="shared" si="62"/>
        <v>-</v>
      </c>
      <c r="AA217" s="449">
        <f>T217/M217</f>
        <v>0</v>
      </c>
    </row>
    <row r="218" spans="1:27" ht="60">
      <c r="A218" s="451"/>
      <c r="B218" s="463" t="s">
        <v>700</v>
      </c>
      <c r="C218" s="464" t="s">
        <v>701</v>
      </c>
      <c r="D218" s="253">
        <f>SUM(E218:G218)</f>
        <v>225.13499999999999</v>
      </c>
      <c r="E218" s="253"/>
      <c r="F218" s="253">
        <v>130.13499999999999</v>
      </c>
      <c r="G218" s="253">
        <v>95</v>
      </c>
      <c r="H218" s="253"/>
      <c r="I218" s="253">
        <f>F218+G218</f>
        <v>225.13499999999999</v>
      </c>
      <c r="J218" s="258"/>
      <c r="K218" s="253"/>
      <c r="L218" s="253"/>
      <c r="M218" s="253"/>
      <c r="N218" s="253">
        <f>+SUM(O218:T218)</f>
        <v>225.13499999999999</v>
      </c>
      <c r="O218" s="253"/>
      <c r="P218" s="253">
        <v>225.13499999999999</v>
      </c>
      <c r="Q218" s="253"/>
      <c r="R218" s="253"/>
      <c r="S218" s="253"/>
      <c r="T218" s="253"/>
      <c r="U218" s="457">
        <f t="shared" si="72"/>
        <v>1</v>
      </c>
      <c r="V218" s="458" t="str">
        <f t="shared" si="74"/>
        <v>-</v>
      </c>
      <c r="W218" s="458">
        <f t="shared" si="74"/>
        <v>1</v>
      </c>
      <c r="X218" s="458" t="str">
        <f t="shared" si="74"/>
        <v>-</v>
      </c>
      <c r="Y218" s="458">
        <f>+S218/I218</f>
        <v>0</v>
      </c>
      <c r="Z218" s="474" t="str">
        <f t="shared" si="62"/>
        <v>-</v>
      </c>
      <c r="AA218" s="458"/>
    </row>
    <row r="219" spans="1:27" ht="36">
      <c r="A219" s="451"/>
      <c r="B219" s="459" t="s">
        <v>871</v>
      </c>
      <c r="C219" s="460" t="s">
        <v>872</v>
      </c>
      <c r="D219" s="253">
        <f>SUM(E219:G219)</f>
        <v>300</v>
      </c>
      <c r="E219" s="253">
        <v>300</v>
      </c>
      <c r="F219" s="253"/>
      <c r="G219" s="253"/>
      <c r="H219" s="253"/>
      <c r="I219" s="253">
        <f>G219</f>
        <v>0</v>
      </c>
      <c r="J219" s="253"/>
      <c r="K219" s="253"/>
      <c r="L219" s="253"/>
      <c r="M219" s="253">
        <v>300</v>
      </c>
      <c r="N219" s="253">
        <f>+SUM(O219:T219)</f>
        <v>0</v>
      </c>
      <c r="O219" s="253"/>
      <c r="P219" s="253"/>
      <c r="Q219" s="253"/>
      <c r="R219" s="253"/>
      <c r="S219" s="253"/>
      <c r="T219" s="253"/>
      <c r="U219" s="457">
        <f t="shared" si="72"/>
        <v>0</v>
      </c>
      <c r="V219" s="458" t="str">
        <f t="shared" si="74"/>
        <v>-</v>
      </c>
      <c r="W219" s="458" t="str">
        <f t="shared" si="74"/>
        <v>-</v>
      </c>
      <c r="X219" s="458" t="str">
        <f t="shared" si="74"/>
        <v>-</v>
      </c>
      <c r="Y219" s="458"/>
      <c r="Z219" s="474" t="str">
        <f t="shared" si="62"/>
        <v>-</v>
      </c>
      <c r="AA219" s="458">
        <f>T219/M219</f>
        <v>0</v>
      </c>
    </row>
    <row r="220" spans="1:27" ht="24">
      <c r="A220" s="451"/>
      <c r="B220" s="463" t="s">
        <v>702</v>
      </c>
      <c r="C220" s="460" t="s">
        <v>703</v>
      </c>
      <c r="D220" s="253">
        <f>SUM(E220:G220)</f>
        <v>100</v>
      </c>
      <c r="E220" s="253">
        <v>100</v>
      </c>
      <c r="F220" s="253"/>
      <c r="G220" s="253"/>
      <c r="H220" s="253"/>
      <c r="I220" s="253"/>
      <c r="J220" s="253">
        <v>100</v>
      </c>
      <c r="K220" s="253"/>
      <c r="L220" s="253"/>
      <c r="M220" s="253"/>
      <c r="N220" s="253">
        <f>+SUM(O220:T220)</f>
        <v>100</v>
      </c>
      <c r="O220" s="253"/>
      <c r="P220" s="253"/>
      <c r="Q220" s="253">
        <v>100</v>
      </c>
      <c r="R220" s="253"/>
      <c r="S220" s="253"/>
      <c r="T220" s="253"/>
      <c r="U220" s="457">
        <f t="shared" si="72"/>
        <v>1</v>
      </c>
      <c r="V220" s="458" t="str">
        <f t="shared" si="74"/>
        <v>-</v>
      </c>
      <c r="W220" s="458" t="str">
        <f t="shared" si="74"/>
        <v>-</v>
      </c>
      <c r="X220" s="458">
        <f t="shared" si="74"/>
        <v>1</v>
      </c>
      <c r="Y220" s="458"/>
      <c r="Z220" s="474" t="str">
        <f t="shared" si="62"/>
        <v>-</v>
      </c>
      <c r="AA220" s="458"/>
    </row>
    <row r="221" spans="1:27" ht="87" customHeight="1">
      <c r="A221" s="450" t="s">
        <v>22</v>
      </c>
      <c r="B221" s="897" t="s">
        <v>1071</v>
      </c>
      <c r="C221" s="897"/>
      <c r="D221" s="252">
        <f>SUM(H221:M221)</f>
        <v>124070</v>
      </c>
      <c r="E221" s="252">
        <f>SUBTOTAL(9,E222)</f>
        <v>1570</v>
      </c>
      <c r="F221" s="252"/>
      <c r="G221" s="252"/>
      <c r="H221" s="252"/>
      <c r="I221" s="252"/>
      <c r="J221" s="252"/>
      <c r="K221" s="252"/>
      <c r="L221" s="252">
        <f>SUBTOTAL(9,L222:L224)</f>
        <v>1570</v>
      </c>
      <c r="M221" s="252">
        <f>SUBTOTAL(9,M222:M224)</f>
        <v>122500</v>
      </c>
      <c r="N221" s="252">
        <f>SUBTOTAL(9,N222:N224)</f>
        <v>124070</v>
      </c>
      <c r="O221" s="252">
        <f t="shared" ref="O221:T221" si="78">SUBTOTAL(9,O222:O224)</f>
        <v>0</v>
      </c>
      <c r="P221" s="252">
        <f t="shared" si="78"/>
        <v>0</v>
      </c>
      <c r="Q221" s="252">
        <f t="shared" si="78"/>
        <v>0</v>
      </c>
      <c r="R221" s="252">
        <f t="shared" si="78"/>
        <v>0</v>
      </c>
      <c r="S221" s="252">
        <f t="shared" si="78"/>
        <v>1570</v>
      </c>
      <c r="T221" s="252">
        <f t="shared" si="78"/>
        <v>122500</v>
      </c>
      <c r="U221" s="447">
        <f t="shared" si="72"/>
        <v>1</v>
      </c>
      <c r="V221" s="449" t="str">
        <f t="shared" si="74"/>
        <v>-</v>
      </c>
      <c r="W221" s="449" t="str">
        <f t="shared" si="74"/>
        <v>-</v>
      </c>
      <c r="X221" s="449" t="str">
        <f t="shared" si="74"/>
        <v>-</v>
      </c>
      <c r="Y221" s="449"/>
      <c r="Z221" s="448">
        <f t="shared" si="62"/>
        <v>1</v>
      </c>
      <c r="AA221" s="458">
        <f>T221/M221</f>
        <v>1</v>
      </c>
    </row>
    <row r="222" spans="1:27" s="25" customFormat="1" ht="25.5" customHeight="1">
      <c r="A222" s="451"/>
      <c r="B222" s="503"/>
      <c r="C222" s="505" t="s">
        <v>393</v>
      </c>
      <c r="D222" s="253">
        <f>SUM(H222:M222)</f>
        <v>1570</v>
      </c>
      <c r="E222" s="281">
        <f>L222</f>
        <v>1570</v>
      </c>
      <c r="F222" s="253"/>
      <c r="G222" s="253"/>
      <c r="H222" s="253"/>
      <c r="I222" s="253"/>
      <c r="J222" s="258"/>
      <c r="K222" s="253"/>
      <c r="L222" s="281">
        <v>1570</v>
      </c>
      <c r="M222" s="258"/>
      <c r="N222" s="253">
        <f>+SUM(O222:T222)</f>
        <v>1570</v>
      </c>
      <c r="O222" s="253"/>
      <c r="P222" s="253"/>
      <c r="Q222" s="272"/>
      <c r="R222" s="253"/>
      <c r="S222" s="258">
        <f>L222</f>
        <v>1570</v>
      </c>
      <c r="T222" s="253">
        <f>M222</f>
        <v>0</v>
      </c>
      <c r="U222" s="457">
        <f t="shared" si="72"/>
        <v>1</v>
      </c>
      <c r="V222" s="458" t="str">
        <f t="shared" si="74"/>
        <v>-</v>
      </c>
      <c r="W222" s="458" t="str">
        <f t="shared" si="74"/>
        <v>-</v>
      </c>
      <c r="X222" s="458" t="str">
        <f t="shared" si="74"/>
        <v>-</v>
      </c>
      <c r="Y222" s="458"/>
      <c r="Z222" s="474">
        <f>IF(ISERROR(S222/L222),"-",S222/L222)</f>
        <v>1</v>
      </c>
      <c r="AA222" s="474"/>
    </row>
    <row r="223" spans="1:27" s="25" customFormat="1" ht="25.5">
      <c r="A223" s="451"/>
      <c r="B223" s="503"/>
      <c r="C223" s="521" t="s">
        <v>1061</v>
      </c>
      <c r="D223" s="253">
        <f>SUM(H223:M223)</f>
        <v>120000</v>
      </c>
      <c r="E223" s="258">
        <f>M223</f>
        <v>120000</v>
      </c>
      <c r="F223" s="253"/>
      <c r="G223" s="253"/>
      <c r="H223" s="253"/>
      <c r="I223" s="253"/>
      <c r="J223" s="258"/>
      <c r="K223" s="253"/>
      <c r="L223" s="253"/>
      <c r="M223" s="282">
        <v>120000</v>
      </c>
      <c r="N223" s="253">
        <f>+SUM(O223:T223)</f>
        <v>120000</v>
      </c>
      <c r="O223" s="282"/>
      <c r="P223" s="282"/>
      <c r="Q223" s="283"/>
      <c r="R223" s="282"/>
      <c r="S223" s="282"/>
      <c r="T223" s="282">
        <f>M223</f>
        <v>120000</v>
      </c>
      <c r="U223" s="457">
        <f t="shared" si="72"/>
        <v>1</v>
      </c>
      <c r="V223" s="522"/>
      <c r="W223" s="522"/>
      <c r="X223" s="522"/>
      <c r="Y223" s="523"/>
      <c r="Z223" s="523"/>
      <c r="AA223" s="474">
        <f>IF(ISERROR(T223/M223),"-",T223/M223)</f>
        <v>1</v>
      </c>
    </row>
    <row r="224" spans="1:27" s="25" customFormat="1" ht="38.25">
      <c r="A224" s="524"/>
      <c r="B224" s="524"/>
      <c r="C224" s="521" t="s">
        <v>1062</v>
      </c>
      <c r="D224" s="253">
        <f>SUM(H224:M224)</f>
        <v>2500</v>
      </c>
      <c r="E224" s="258">
        <f>M224</f>
        <v>2500</v>
      </c>
      <c r="F224" s="264"/>
      <c r="G224" s="264"/>
      <c r="H224" s="264"/>
      <c r="I224" s="264"/>
      <c r="J224" s="264"/>
      <c r="K224" s="264"/>
      <c r="L224" s="264"/>
      <c r="M224" s="282">
        <v>2500</v>
      </c>
      <c r="N224" s="253">
        <f>+SUM(O224:T224)</f>
        <v>2500</v>
      </c>
      <c r="O224" s="282"/>
      <c r="P224" s="282"/>
      <c r="Q224" s="282"/>
      <c r="R224" s="282"/>
      <c r="S224" s="282"/>
      <c r="T224" s="282">
        <f>M224</f>
        <v>2500</v>
      </c>
      <c r="U224" s="457">
        <f t="shared" si="72"/>
        <v>1</v>
      </c>
      <c r="V224" s="524"/>
      <c r="W224" s="524"/>
      <c r="X224" s="524"/>
      <c r="Y224" s="524"/>
      <c r="Z224" s="524"/>
      <c r="AA224" s="474">
        <f>IF(ISERROR(T224/M224),"-",T224/M224)</f>
        <v>1</v>
      </c>
    </row>
  </sheetData>
  <mergeCells count="57">
    <mergeCell ref="B217:C217"/>
    <mergeCell ref="B221:C221"/>
    <mergeCell ref="B192:C192"/>
    <mergeCell ref="B195:C195"/>
    <mergeCell ref="B206:C206"/>
    <mergeCell ref="B209:C209"/>
    <mergeCell ref="B213:C213"/>
    <mergeCell ref="B215:C215"/>
    <mergeCell ref="B187:C187"/>
    <mergeCell ref="B151:C151"/>
    <mergeCell ref="B154:C154"/>
    <mergeCell ref="B156:C156"/>
    <mergeCell ref="B158:C158"/>
    <mergeCell ref="B161:C161"/>
    <mergeCell ref="B164:C164"/>
    <mergeCell ref="B166:C166"/>
    <mergeCell ref="B171:C171"/>
    <mergeCell ref="B174:C174"/>
    <mergeCell ref="B176:C176"/>
    <mergeCell ref="B181:C181"/>
    <mergeCell ref="B149:C149"/>
    <mergeCell ref="B84:C84"/>
    <mergeCell ref="B86:C86"/>
    <mergeCell ref="B92:C92"/>
    <mergeCell ref="B102:C102"/>
    <mergeCell ref="B112:C112"/>
    <mergeCell ref="B114:C114"/>
    <mergeCell ref="B122:C122"/>
    <mergeCell ref="B125:C125"/>
    <mergeCell ref="B137:C137"/>
    <mergeCell ref="B141:C141"/>
    <mergeCell ref="B147:C147"/>
    <mergeCell ref="B78:C78"/>
    <mergeCell ref="U5:AA5"/>
    <mergeCell ref="D6:D7"/>
    <mergeCell ref="E6:G6"/>
    <mergeCell ref="H6:M6"/>
    <mergeCell ref="N6:N7"/>
    <mergeCell ref="O6:T6"/>
    <mergeCell ref="U6:U7"/>
    <mergeCell ref="V6:AA6"/>
    <mergeCell ref="A9:C9"/>
    <mergeCell ref="A10:C10"/>
    <mergeCell ref="A11:C11"/>
    <mergeCell ref="B12:C12"/>
    <mergeCell ref="B68:C68"/>
    <mergeCell ref="A5:A7"/>
    <mergeCell ref="B5:B7"/>
    <mergeCell ref="A1:D1"/>
    <mergeCell ref="C5:C7"/>
    <mergeCell ref="D5:M5"/>
    <mergeCell ref="N5:T5"/>
    <mergeCell ref="A2:AA2"/>
    <mergeCell ref="K4:L4"/>
    <mergeCell ref="W4:X4"/>
    <mergeCell ref="Y4:AA4"/>
    <mergeCell ref="A3:AA3"/>
  </mergeCells>
  <conditionalFormatting sqref="C202">
    <cfRule type="duplicateValues" dxfId="1" priority="2"/>
  </conditionalFormatting>
  <conditionalFormatting sqref="C203">
    <cfRule type="duplicateValues" dxfId="0" priority="1"/>
  </conditionalFormatting>
  <printOptions horizontalCentered="1"/>
  <pageMargins left="5.9055118110236227E-2" right="0.31496062992125984" top="0.59055118110236227" bottom="0.59055118110236227" header="0.31496062992125984" footer="0.31496062992125984"/>
  <pageSetup paperSize="9" scale="50" orientation="landscape" horizontalDpi="300" verticalDpi="300" r:id="rId1"/>
  <headerFooter>
    <oddFooter>&amp;C&amp;P</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view="pageBreakPreview" zoomScale="80" zoomScaleNormal="100" zoomScaleSheetLayoutView="80" workbookViewId="0">
      <selection activeCell="E11" sqref="E11"/>
    </sheetView>
  </sheetViews>
  <sheetFormatPr defaultColWidth="11.5703125" defaultRowHeight="15.75"/>
  <cols>
    <col min="1" max="1" width="8" style="4" customWidth="1"/>
    <col min="2" max="2" width="29.140625" style="4" customWidth="1"/>
    <col min="3" max="12" width="14.140625" style="4" customWidth="1"/>
    <col min="13" max="256" width="11.5703125" style="4"/>
    <col min="257" max="257" width="8" style="4" customWidth="1"/>
    <col min="258" max="258" width="35" style="4" customWidth="1"/>
    <col min="259" max="259" width="13.7109375" style="4" customWidth="1"/>
    <col min="260" max="260" width="14.28515625" style="4" customWidth="1"/>
    <col min="261" max="261" width="16.5703125" style="4" customWidth="1"/>
    <col min="262" max="264" width="14.28515625" style="4" customWidth="1"/>
    <col min="265" max="265" width="16.5703125" style="4" customWidth="1"/>
    <col min="266" max="267" width="13.42578125" style="4" customWidth="1"/>
    <col min="268" max="268" width="13" style="4" customWidth="1"/>
    <col min="269" max="512" width="11.5703125" style="4"/>
    <col min="513" max="513" width="8" style="4" customWidth="1"/>
    <col min="514" max="514" width="35" style="4" customWidth="1"/>
    <col min="515" max="515" width="13.7109375" style="4" customWidth="1"/>
    <col min="516" max="516" width="14.28515625" style="4" customWidth="1"/>
    <col min="517" max="517" width="16.5703125" style="4" customWidth="1"/>
    <col min="518" max="520" width="14.28515625" style="4" customWidth="1"/>
    <col min="521" max="521" width="16.5703125" style="4" customWidth="1"/>
    <col min="522" max="523" width="13.42578125" style="4" customWidth="1"/>
    <col min="524" max="524" width="13" style="4" customWidth="1"/>
    <col min="525" max="768" width="11.5703125" style="4"/>
    <col min="769" max="769" width="8" style="4" customWidth="1"/>
    <col min="770" max="770" width="35" style="4" customWidth="1"/>
    <col min="771" max="771" width="13.7109375" style="4" customWidth="1"/>
    <col min="772" max="772" width="14.28515625" style="4" customWidth="1"/>
    <col min="773" max="773" width="16.5703125" style="4" customWidth="1"/>
    <col min="774" max="776" width="14.28515625" style="4" customWidth="1"/>
    <col min="777" max="777" width="16.5703125" style="4" customWidth="1"/>
    <col min="778" max="779" width="13.42578125" style="4" customWidth="1"/>
    <col min="780" max="780" width="13" style="4" customWidth="1"/>
    <col min="781" max="1024" width="11.5703125" style="4"/>
    <col min="1025" max="1025" width="8" style="4" customWidth="1"/>
    <col min="1026" max="1026" width="35" style="4" customWidth="1"/>
    <col min="1027" max="1027" width="13.7109375" style="4" customWidth="1"/>
    <col min="1028" max="1028" width="14.28515625" style="4" customWidth="1"/>
    <col min="1029" max="1029" width="16.5703125" style="4" customWidth="1"/>
    <col min="1030" max="1032" width="14.28515625" style="4" customWidth="1"/>
    <col min="1033" max="1033" width="16.5703125" style="4" customWidth="1"/>
    <col min="1034" max="1035" width="13.42578125" style="4" customWidth="1"/>
    <col min="1036" max="1036" width="13" style="4" customWidth="1"/>
    <col min="1037" max="1280" width="11.5703125" style="4"/>
    <col min="1281" max="1281" width="8" style="4" customWidth="1"/>
    <col min="1282" max="1282" width="35" style="4" customWidth="1"/>
    <col min="1283" max="1283" width="13.7109375" style="4" customWidth="1"/>
    <col min="1284" max="1284" width="14.28515625" style="4" customWidth="1"/>
    <col min="1285" max="1285" width="16.5703125" style="4" customWidth="1"/>
    <col min="1286" max="1288" width="14.28515625" style="4" customWidth="1"/>
    <col min="1289" max="1289" width="16.5703125" style="4" customWidth="1"/>
    <col min="1290" max="1291" width="13.42578125" style="4" customWidth="1"/>
    <col min="1292" max="1292" width="13" style="4" customWidth="1"/>
    <col min="1293" max="1536" width="11.5703125" style="4"/>
    <col min="1537" max="1537" width="8" style="4" customWidth="1"/>
    <col min="1538" max="1538" width="35" style="4" customWidth="1"/>
    <col min="1539" max="1539" width="13.7109375" style="4" customWidth="1"/>
    <col min="1540" max="1540" width="14.28515625" style="4" customWidth="1"/>
    <col min="1541" max="1541" width="16.5703125" style="4" customWidth="1"/>
    <col min="1542" max="1544" width="14.28515625" style="4" customWidth="1"/>
    <col min="1545" max="1545" width="16.5703125" style="4" customWidth="1"/>
    <col min="1546" max="1547" width="13.42578125" style="4" customWidth="1"/>
    <col min="1548" max="1548" width="13" style="4" customWidth="1"/>
    <col min="1549" max="1792" width="11.5703125" style="4"/>
    <col min="1793" max="1793" width="8" style="4" customWidth="1"/>
    <col min="1794" max="1794" width="35" style="4" customWidth="1"/>
    <col min="1795" max="1795" width="13.7109375" style="4" customWidth="1"/>
    <col min="1796" max="1796" width="14.28515625" style="4" customWidth="1"/>
    <col min="1797" max="1797" width="16.5703125" style="4" customWidth="1"/>
    <col min="1798" max="1800" width="14.28515625" style="4" customWidth="1"/>
    <col min="1801" max="1801" width="16.5703125" style="4" customWidth="1"/>
    <col min="1802" max="1803" width="13.42578125" style="4" customWidth="1"/>
    <col min="1804" max="1804" width="13" style="4" customWidth="1"/>
    <col min="1805" max="2048" width="11.5703125" style="4"/>
    <col min="2049" max="2049" width="8" style="4" customWidth="1"/>
    <col min="2050" max="2050" width="35" style="4" customWidth="1"/>
    <col min="2051" max="2051" width="13.7109375" style="4" customWidth="1"/>
    <col min="2052" max="2052" width="14.28515625" style="4" customWidth="1"/>
    <col min="2053" max="2053" width="16.5703125" style="4" customWidth="1"/>
    <col min="2054" max="2056" width="14.28515625" style="4" customWidth="1"/>
    <col min="2057" max="2057" width="16.5703125" style="4" customWidth="1"/>
    <col min="2058" max="2059" width="13.42578125" style="4" customWidth="1"/>
    <col min="2060" max="2060" width="13" style="4" customWidth="1"/>
    <col min="2061" max="2304" width="11.5703125" style="4"/>
    <col min="2305" max="2305" width="8" style="4" customWidth="1"/>
    <col min="2306" max="2306" width="35" style="4" customWidth="1"/>
    <col min="2307" max="2307" width="13.7109375" style="4" customWidth="1"/>
    <col min="2308" max="2308" width="14.28515625" style="4" customWidth="1"/>
    <col min="2309" max="2309" width="16.5703125" style="4" customWidth="1"/>
    <col min="2310" max="2312" width="14.28515625" style="4" customWidth="1"/>
    <col min="2313" max="2313" width="16.5703125" style="4" customWidth="1"/>
    <col min="2314" max="2315" width="13.42578125" style="4" customWidth="1"/>
    <col min="2316" max="2316" width="13" style="4" customWidth="1"/>
    <col min="2317" max="2560" width="11.5703125" style="4"/>
    <col min="2561" max="2561" width="8" style="4" customWidth="1"/>
    <col min="2562" max="2562" width="35" style="4" customWidth="1"/>
    <col min="2563" max="2563" width="13.7109375" style="4" customWidth="1"/>
    <col min="2564" max="2564" width="14.28515625" style="4" customWidth="1"/>
    <col min="2565" max="2565" width="16.5703125" style="4" customWidth="1"/>
    <col min="2566" max="2568" width="14.28515625" style="4" customWidth="1"/>
    <col min="2569" max="2569" width="16.5703125" style="4" customWidth="1"/>
    <col min="2570" max="2571" width="13.42578125" style="4" customWidth="1"/>
    <col min="2572" max="2572" width="13" style="4" customWidth="1"/>
    <col min="2573" max="2816" width="11.5703125" style="4"/>
    <col min="2817" max="2817" width="8" style="4" customWidth="1"/>
    <col min="2818" max="2818" width="35" style="4" customWidth="1"/>
    <col min="2819" max="2819" width="13.7109375" style="4" customWidth="1"/>
    <col min="2820" max="2820" width="14.28515625" style="4" customWidth="1"/>
    <col min="2821" max="2821" width="16.5703125" style="4" customWidth="1"/>
    <col min="2822" max="2824" width="14.28515625" style="4" customWidth="1"/>
    <col min="2825" max="2825" width="16.5703125" style="4" customWidth="1"/>
    <col min="2826" max="2827" width="13.42578125" style="4" customWidth="1"/>
    <col min="2828" max="2828" width="13" style="4" customWidth="1"/>
    <col min="2829" max="3072" width="11.5703125" style="4"/>
    <col min="3073" max="3073" width="8" style="4" customWidth="1"/>
    <col min="3074" max="3074" width="35" style="4" customWidth="1"/>
    <col min="3075" max="3075" width="13.7109375" style="4" customWidth="1"/>
    <col min="3076" max="3076" width="14.28515625" style="4" customWidth="1"/>
    <col min="3077" max="3077" width="16.5703125" style="4" customWidth="1"/>
    <col min="3078" max="3080" width="14.28515625" style="4" customWidth="1"/>
    <col min="3081" max="3081" width="16.5703125" style="4" customWidth="1"/>
    <col min="3082" max="3083" width="13.42578125" style="4" customWidth="1"/>
    <col min="3084" max="3084" width="13" style="4" customWidth="1"/>
    <col min="3085" max="3328" width="11.5703125" style="4"/>
    <col min="3329" max="3329" width="8" style="4" customWidth="1"/>
    <col min="3330" max="3330" width="35" style="4" customWidth="1"/>
    <col min="3331" max="3331" width="13.7109375" style="4" customWidth="1"/>
    <col min="3332" max="3332" width="14.28515625" style="4" customWidth="1"/>
    <col min="3333" max="3333" width="16.5703125" style="4" customWidth="1"/>
    <col min="3334" max="3336" width="14.28515625" style="4" customWidth="1"/>
    <col min="3337" max="3337" width="16.5703125" style="4" customWidth="1"/>
    <col min="3338" max="3339" width="13.42578125" style="4" customWidth="1"/>
    <col min="3340" max="3340" width="13" style="4" customWidth="1"/>
    <col min="3341" max="3584" width="11.5703125" style="4"/>
    <col min="3585" max="3585" width="8" style="4" customWidth="1"/>
    <col min="3586" max="3586" width="35" style="4" customWidth="1"/>
    <col min="3587" max="3587" width="13.7109375" style="4" customWidth="1"/>
    <col min="3588" max="3588" width="14.28515625" style="4" customWidth="1"/>
    <col min="3589" max="3589" width="16.5703125" style="4" customWidth="1"/>
    <col min="3590" max="3592" width="14.28515625" style="4" customWidth="1"/>
    <col min="3593" max="3593" width="16.5703125" style="4" customWidth="1"/>
    <col min="3594" max="3595" width="13.42578125" style="4" customWidth="1"/>
    <col min="3596" max="3596" width="13" style="4" customWidth="1"/>
    <col min="3597" max="3840" width="11.5703125" style="4"/>
    <col min="3841" max="3841" width="8" style="4" customWidth="1"/>
    <col min="3842" max="3842" width="35" style="4" customWidth="1"/>
    <col min="3843" max="3843" width="13.7109375" style="4" customWidth="1"/>
    <col min="3844" max="3844" width="14.28515625" style="4" customWidth="1"/>
    <col min="3845" max="3845" width="16.5703125" style="4" customWidth="1"/>
    <col min="3846" max="3848" width="14.28515625" style="4" customWidth="1"/>
    <col min="3849" max="3849" width="16.5703125" style="4" customWidth="1"/>
    <col min="3850" max="3851" width="13.42578125" style="4" customWidth="1"/>
    <col min="3852" max="3852" width="13" style="4" customWidth="1"/>
    <col min="3853" max="4096" width="11.5703125" style="4"/>
    <col min="4097" max="4097" width="8" style="4" customWidth="1"/>
    <col min="4098" max="4098" width="35" style="4" customWidth="1"/>
    <col min="4099" max="4099" width="13.7109375" style="4" customWidth="1"/>
    <col min="4100" max="4100" width="14.28515625" style="4" customWidth="1"/>
    <col min="4101" max="4101" width="16.5703125" style="4" customWidth="1"/>
    <col min="4102" max="4104" width="14.28515625" style="4" customWidth="1"/>
    <col min="4105" max="4105" width="16.5703125" style="4" customWidth="1"/>
    <col min="4106" max="4107" width="13.42578125" style="4" customWidth="1"/>
    <col min="4108" max="4108" width="13" style="4" customWidth="1"/>
    <col min="4109" max="4352" width="11.5703125" style="4"/>
    <col min="4353" max="4353" width="8" style="4" customWidth="1"/>
    <col min="4354" max="4354" width="35" style="4" customWidth="1"/>
    <col min="4355" max="4355" width="13.7109375" style="4" customWidth="1"/>
    <col min="4356" max="4356" width="14.28515625" style="4" customWidth="1"/>
    <col min="4357" max="4357" width="16.5703125" style="4" customWidth="1"/>
    <col min="4358" max="4360" width="14.28515625" style="4" customWidth="1"/>
    <col min="4361" max="4361" width="16.5703125" style="4" customWidth="1"/>
    <col min="4362" max="4363" width="13.42578125" style="4" customWidth="1"/>
    <col min="4364" max="4364" width="13" style="4" customWidth="1"/>
    <col min="4365" max="4608" width="11.5703125" style="4"/>
    <col min="4609" max="4609" width="8" style="4" customWidth="1"/>
    <col min="4610" max="4610" width="35" style="4" customWidth="1"/>
    <col min="4611" max="4611" width="13.7109375" style="4" customWidth="1"/>
    <col min="4612" max="4612" width="14.28515625" style="4" customWidth="1"/>
    <col min="4613" max="4613" width="16.5703125" style="4" customWidth="1"/>
    <col min="4614" max="4616" width="14.28515625" style="4" customWidth="1"/>
    <col min="4617" max="4617" width="16.5703125" style="4" customWidth="1"/>
    <col min="4618" max="4619" width="13.42578125" style="4" customWidth="1"/>
    <col min="4620" max="4620" width="13" style="4" customWidth="1"/>
    <col min="4621" max="4864" width="11.5703125" style="4"/>
    <col min="4865" max="4865" width="8" style="4" customWidth="1"/>
    <col min="4866" max="4866" width="35" style="4" customWidth="1"/>
    <col min="4867" max="4867" width="13.7109375" style="4" customWidth="1"/>
    <col min="4868" max="4868" width="14.28515625" style="4" customWidth="1"/>
    <col min="4869" max="4869" width="16.5703125" style="4" customWidth="1"/>
    <col min="4870" max="4872" width="14.28515625" style="4" customWidth="1"/>
    <col min="4873" max="4873" width="16.5703125" style="4" customWidth="1"/>
    <col min="4874" max="4875" width="13.42578125" style="4" customWidth="1"/>
    <col min="4876" max="4876" width="13" style="4" customWidth="1"/>
    <col min="4877" max="5120" width="11.5703125" style="4"/>
    <col min="5121" max="5121" width="8" style="4" customWidth="1"/>
    <col min="5122" max="5122" width="35" style="4" customWidth="1"/>
    <col min="5123" max="5123" width="13.7109375" style="4" customWidth="1"/>
    <col min="5124" max="5124" width="14.28515625" style="4" customWidth="1"/>
    <col min="5125" max="5125" width="16.5703125" style="4" customWidth="1"/>
    <col min="5126" max="5128" width="14.28515625" style="4" customWidth="1"/>
    <col min="5129" max="5129" width="16.5703125" style="4" customWidth="1"/>
    <col min="5130" max="5131" width="13.42578125" style="4" customWidth="1"/>
    <col min="5132" max="5132" width="13" style="4" customWidth="1"/>
    <col min="5133" max="5376" width="11.5703125" style="4"/>
    <col min="5377" max="5377" width="8" style="4" customWidth="1"/>
    <col min="5378" max="5378" width="35" style="4" customWidth="1"/>
    <col min="5379" max="5379" width="13.7109375" style="4" customWidth="1"/>
    <col min="5380" max="5380" width="14.28515625" style="4" customWidth="1"/>
    <col min="5381" max="5381" width="16.5703125" style="4" customWidth="1"/>
    <col min="5382" max="5384" width="14.28515625" style="4" customWidth="1"/>
    <col min="5385" max="5385" width="16.5703125" style="4" customWidth="1"/>
    <col min="5386" max="5387" width="13.42578125" style="4" customWidth="1"/>
    <col min="5388" max="5388" width="13" style="4" customWidth="1"/>
    <col min="5389" max="5632" width="11.5703125" style="4"/>
    <col min="5633" max="5633" width="8" style="4" customWidth="1"/>
    <col min="5634" max="5634" width="35" style="4" customWidth="1"/>
    <col min="5635" max="5635" width="13.7109375" style="4" customWidth="1"/>
    <col min="5636" max="5636" width="14.28515625" style="4" customWidth="1"/>
    <col min="5637" max="5637" width="16.5703125" style="4" customWidth="1"/>
    <col min="5638" max="5640" width="14.28515625" style="4" customWidth="1"/>
    <col min="5641" max="5641" width="16.5703125" style="4" customWidth="1"/>
    <col min="5642" max="5643" width="13.42578125" style="4" customWidth="1"/>
    <col min="5644" max="5644" width="13" style="4" customWidth="1"/>
    <col min="5645" max="5888" width="11.5703125" style="4"/>
    <col min="5889" max="5889" width="8" style="4" customWidth="1"/>
    <col min="5890" max="5890" width="35" style="4" customWidth="1"/>
    <col min="5891" max="5891" width="13.7109375" style="4" customWidth="1"/>
    <col min="5892" max="5892" width="14.28515625" style="4" customWidth="1"/>
    <col min="5893" max="5893" width="16.5703125" style="4" customWidth="1"/>
    <col min="5894" max="5896" width="14.28515625" style="4" customWidth="1"/>
    <col min="5897" max="5897" width="16.5703125" style="4" customWidth="1"/>
    <col min="5898" max="5899" width="13.42578125" style="4" customWidth="1"/>
    <col min="5900" max="5900" width="13" style="4" customWidth="1"/>
    <col min="5901" max="6144" width="11.5703125" style="4"/>
    <col min="6145" max="6145" width="8" style="4" customWidth="1"/>
    <col min="6146" max="6146" width="35" style="4" customWidth="1"/>
    <col min="6147" max="6147" width="13.7109375" style="4" customWidth="1"/>
    <col min="6148" max="6148" width="14.28515625" style="4" customWidth="1"/>
    <col min="6149" max="6149" width="16.5703125" style="4" customWidth="1"/>
    <col min="6150" max="6152" width="14.28515625" style="4" customWidth="1"/>
    <col min="6153" max="6153" width="16.5703125" style="4" customWidth="1"/>
    <col min="6154" max="6155" width="13.42578125" style="4" customWidth="1"/>
    <col min="6156" max="6156" width="13" style="4" customWidth="1"/>
    <col min="6157" max="6400" width="11.5703125" style="4"/>
    <col min="6401" max="6401" width="8" style="4" customWidth="1"/>
    <col min="6402" max="6402" width="35" style="4" customWidth="1"/>
    <col min="6403" max="6403" width="13.7109375" style="4" customWidth="1"/>
    <col min="6404" max="6404" width="14.28515625" style="4" customWidth="1"/>
    <col min="6405" max="6405" width="16.5703125" style="4" customWidth="1"/>
    <col min="6406" max="6408" width="14.28515625" style="4" customWidth="1"/>
    <col min="6409" max="6409" width="16.5703125" style="4" customWidth="1"/>
    <col min="6410" max="6411" width="13.42578125" style="4" customWidth="1"/>
    <col min="6412" max="6412" width="13" style="4" customWidth="1"/>
    <col min="6413" max="6656" width="11.5703125" style="4"/>
    <col min="6657" max="6657" width="8" style="4" customWidth="1"/>
    <col min="6658" max="6658" width="35" style="4" customWidth="1"/>
    <col min="6659" max="6659" width="13.7109375" style="4" customWidth="1"/>
    <col min="6660" max="6660" width="14.28515625" style="4" customWidth="1"/>
    <col min="6661" max="6661" width="16.5703125" style="4" customWidth="1"/>
    <col min="6662" max="6664" width="14.28515625" style="4" customWidth="1"/>
    <col min="6665" max="6665" width="16.5703125" style="4" customWidth="1"/>
    <col min="6666" max="6667" width="13.42578125" style="4" customWidth="1"/>
    <col min="6668" max="6668" width="13" style="4" customWidth="1"/>
    <col min="6669" max="6912" width="11.5703125" style="4"/>
    <col min="6913" max="6913" width="8" style="4" customWidth="1"/>
    <col min="6914" max="6914" width="35" style="4" customWidth="1"/>
    <col min="6915" max="6915" width="13.7109375" style="4" customWidth="1"/>
    <col min="6916" max="6916" width="14.28515625" style="4" customWidth="1"/>
    <col min="6917" max="6917" width="16.5703125" style="4" customWidth="1"/>
    <col min="6918" max="6920" width="14.28515625" style="4" customWidth="1"/>
    <col min="6921" max="6921" width="16.5703125" style="4" customWidth="1"/>
    <col min="6922" max="6923" width="13.42578125" style="4" customWidth="1"/>
    <col min="6924" max="6924" width="13" style="4" customWidth="1"/>
    <col min="6925" max="7168" width="11.5703125" style="4"/>
    <col min="7169" max="7169" width="8" style="4" customWidth="1"/>
    <col min="7170" max="7170" width="35" style="4" customWidth="1"/>
    <col min="7171" max="7171" width="13.7109375" style="4" customWidth="1"/>
    <col min="7172" max="7172" width="14.28515625" style="4" customWidth="1"/>
    <col min="7173" max="7173" width="16.5703125" style="4" customWidth="1"/>
    <col min="7174" max="7176" width="14.28515625" style="4" customWidth="1"/>
    <col min="7177" max="7177" width="16.5703125" style="4" customWidth="1"/>
    <col min="7178" max="7179" width="13.42578125" style="4" customWidth="1"/>
    <col min="7180" max="7180" width="13" style="4" customWidth="1"/>
    <col min="7181" max="7424" width="11.5703125" style="4"/>
    <col min="7425" max="7425" width="8" style="4" customWidth="1"/>
    <col min="7426" max="7426" width="35" style="4" customWidth="1"/>
    <col min="7427" max="7427" width="13.7109375" style="4" customWidth="1"/>
    <col min="7428" max="7428" width="14.28515625" style="4" customWidth="1"/>
    <col min="7429" max="7429" width="16.5703125" style="4" customWidth="1"/>
    <col min="7430" max="7432" width="14.28515625" style="4" customWidth="1"/>
    <col min="7433" max="7433" width="16.5703125" style="4" customWidth="1"/>
    <col min="7434" max="7435" width="13.42578125" style="4" customWidth="1"/>
    <col min="7436" max="7436" width="13" style="4" customWidth="1"/>
    <col min="7437" max="7680" width="11.5703125" style="4"/>
    <col min="7681" max="7681" width="8" style="4" customWidth="1"/>
    <col min="7682" max="7682" width="35" style="4" customWidth="1"/>
    <col min="7683" max="7683" width="13.7109375" style="4" customWidth="1"/>
    <col min="7684" max="7684" width="14.28515625" style="4" customWidth="1"/>
    <col min="7685" max="7685" width="16.5703125" style="4" customWidth="1"/>
    <col min="7686" max="7688" width="14.28515625" style="4" customWidth="1"/>
    <col min="7689" max="7689" width="16.5703125" style="4" customWidth="1"/>
    <col min="7690" max="7691" width="13.42578125" style="4" customWidth="1"/>
    <col min="7692" max="7692" width="13" style="4" customWidth="1"/>
    <col min="7693" max="7936" width="11.5703125" style="4"/>
    <col min="7937" max="7937" width="8" style="4" customWidth="1"/>
    <col min="7938" max="7938" width="35" style="4" customWidth="1"/>
    <col min="7939" max="7939" width="13.7109375" style="4" customWidth="1"/>
    <col min="7940" max="7940" width="14.28515625" style="4" customWidth="1"/>
    <col min="7941" max="7941" width="16.5703125" style="4" customWidth="1"/>
    <col min="7942" max="7944" width="14.28515625" style="4" customWidth="1"/>
    <col min="7945" max="7945" width="16.5703125" style="4" customWidth="1"/>
    <col min="7946" max="7947" width="13.42578125" style="4" customWidth="1"/>
    <col min="7948" max="7948" width="13" style="4" customWidth="1"/>
    <col min="7949" max="8192" width="11.5703125" style="4"/>
    <col min="8193" max="8193" width="8" style="4" customWidth="1"/>
    <col min="8194" max="8194" width="35" style="4" customWidth="1"/>
    <col min="8195" max="8195" width="13.7109375" style="4" customWidth="1"/>
    <col min="8196" max="8196" width="14.28515625" style="4" customWidth="1"/>
    <col min="8197" max="8197" width="16.5703125" style="4" customWidth="1"/>
    <col min="8198" max="8200" width="14.28515625" style="4" customWidth="1"/>
    <col min="8201" max="8201" width="16.5703125" style="4" customWidth="1"/>
    <col min="8202" max="8203" width="13.42578125" style="4" customWidth="1"/>
    <col min="8204" max="8204" width="13" style="4" customWidth="1"/>
    <col min="8205" max="8448" width="11.5703125" style="4"/>
    <col min="8449" max="8449" width="8" style="4" customWidth="1"/>
    <col min="8450" max="8450" width="35" style="4" customWidth="1"/>
    <col min="8451" max="8451" width="13.7109375" style="4" customWidth="1"/>
    <col min="8452" max="8452" width="14.28515625" style="4" customWidth="1"/>
    <col min="8453" max="8453" width="16.5703125" style="4" customWidth="1"/>
    <col min="8454" max="8456" width="14.28515625" style="4" customWidth="1"/>
    <col min="8457" max="8457" width="16.5703125" style="4" customWidth="1"/>
    <col min="8458" max="8459" width="13.42578125" style="4" customWidth="1"/>
    <col min="8460" max="8460" width="13" style="4" customWidth="1"/>
    <col min="8461" max="8704" width="11.5703125" style="4"/>
    <col min="8705" max="8705" width="8" style="4" customWidth="1"/>
    <col min="8706" max="8706" width="35" style="4" customWidth="1"/>
    <col min="8707" max="8707" width="13.7109375" style="4" customWidth="1"/>
    <col min="8708" max="8708" width="14.28515625" style="4" customWidth="1"/>
    <col min="8709" max="8709" width="16.5703125" style="4" customWidth="1"/>
    <col min="8710" max="8712" width="14.28515625" style="4" customWidth="1"/>
    <col min="8713" max="8713" width="16.5703125" style="4" customWidth="1"/>
    <col min="8714" max="8715" width="13.42578125" style="4" customWidth="1"/>
    <col min="8716" max="8716" width="13" style="4" customWidth="1"/>
    <col min="8717" max="8960" width="11.5703125" style="4"/>
    <col min="8961" max="8961" width="8" style="4" customWidth="1"/>
    <col min="8962" max="8962" width="35" style="4" customWidth="1"/>
    <col min="8963" max="8963" width="13.7109375" style="4" customWidth="1"/>
    <col min="8964" max="8964" width="14.28515625" style="4" customWidth="1"/>
    <col min="8965" max="8965" width="16.5703125" style="4" customWidth="1"/>
    <col min="8966" max="8968" width="14.28515625" style="4" customWidth="1"/>
    <col min="8969" max="8969" width="16.5703125" style="4" customWidth="1"/>
    <col min="8970" max="8971" width="13.42578125" style="4" customWidth="1"/>
    <col min="8972" max="8972" width="13" style="4" customWidth="1"/>
    <col min="8973" max="9216" width="11.5703125" style="4"/>
    <col min="9217" max="9217" width="8" style="4" customWidth="1"/>
    <col min="9218" max="9218" width="35" style="4" customWidth="1"/>
    <col min="9219" max="9219" width="13.7109375" style="4" customWidth="1"/>
    <col min="9220" max="9220" width="14.28515625" style="4" customWidth="1"/>
    <col min="9221" max="9221" width="16.5703125" style="4" customWidth="1"/>
    <col min="9222" max="9224" width="14.28515625" style="4" customWidth="1"/>
    <col min="9225" max="9225" width="16.5703125" style="4" customWidth="1"/>
    <col min="9226" max="9227" width="13.42578125" style="4" customWidth="1"/>
    <col min="9228" max="9228" width="13" style="4" customWidth="1"/>
    <col min="9229" max="9472" width="11.5703125" style="4"/>
    <col min="9473" max="9473" width="8" style="4" customWidth="1"/>
    <col min="9474" max="9474" width="35" style="4" customWidth="1"/>
    <col min="9475" max="9475" width="13.7109375" style="4" customWidth="1"/>
    <col min="9476" max="9476" width="14.28515625" style="4" customWidth="1"/>
    <col min="9477" max="9477" width="16.5703125" style="4" customWidth="1"/>
    <col min="9478" max="9480" width="14.28515625" style="4" customWidth="1"/>
    <col min="9481" max="9481" width="16.5703125" style="4" customWidth="1"/>
    <col min="9482" max="9483" width="13.42578125" style="4" customWidth="1"/>
    <col min="9484" max="9484" width="13" style="4" customWidth="1"/>
    <col min="9485" max="9728" width="11.5703125" style="4"/>
    <col min="9729" max="9729" width="8" style="4" customWidth="1"/>
    <col min="9730" max="9730" width="35" style="4" customWidth="1"/>
    <col min="9731" max="9731" width="13.7109375" style="4" customWidth="1"/>
    <col min="9732" max="9732" width="14.28515625" style="4" customWidth="1"/>
    <col min="9733" max="9733" width="16.5703125" style="4" customWidth="1"/>
    <col min="9734" max="9736" width="14.28515625" style="4" customWidth="1"/>
    <col min="9737" max="9737" width="16.5703125" style="4" customWidth="1"/>
    <col min="9738" max="9739" width="13.42578125" style="4" customWidth="1"/>
    <col min="9740" max="9740" width="13" style="4" customWidth="1"/>
    <col min="9741" max="9984" width="11.5703125" style="4"/>
    <col min="9985" max="9985" width="8" style="4" customWidth="1"/>
    <col min="9986" max="9986" width="35" style="4" customWidth="1"/>
    <col min="9987" max="9987" width="13.7109375" style="4" customWidth="1"/>
    <col min="9988" max="9988" width="14.28515625" style="4" customWidth="1"/>
    <col min="9989" max="9989" width="16.5703125" style="4" customWidth="1"/>
    <col min="9990" max="9992" width="14.28515625" style="4" customWidth="1"/>
    <col min="9993" max="9993" width="16.5703125" style="4" customWidth="1"/>
    <col min="9994" max="9995" width="13.42578125" style="4" customWidth="1"/>
    <col min="9996" max="9996" width="13" style="4" customWidth="1"/>
    <col min="9997" max="10240" width="11.5703125" style="4"/>
    <col min="10241" max="10241" width="8" style="4" customWidth="1"/>
    <col min="10242" max="10242" width="35" style="4" customWidth="1"/>
    <col min="10243" max="10243" width="13.7109375" style="4" customWidth="1"/>
    <col min="10244" max="10244" width="14.28515625" style="4" customWidth="1"/>
    <col min="10245" max="10245" width="16.5703125" style="4" customWidth="1"/>
    <col min="10246" max="10248" width="14.28515625" style="4" customWidth="1"/>
    <col min="10249" max="10249" width="16.5703125" style="4" customWidth="1"/>
    <col min="10250" max="10251" width="13.42578125" style="4" customWidth="1"/>
    <col min="10252" max="10252" width="13" style="4" customWidth="1"/>
    <col min="10253" max="10496" width="11.5703125" style="4"/>
    <col min="10497" max="10497" width="8" style="4" customWidth="1"/>
    <col min="10498" max="10498" width="35" style="4" customWidth="1"/>
    <col min="10499" max="10499" width="13.7109375" style="4" customWidth="1"/>
    <col min="10500" max="10500" width="14.28515625" style="4" customWidth="1"/>
    <col min="10501" max="10501" width="16.5703125" style="4" customWidth="1"/>
    <col min="10502" max="10504" width="14.28515625" style="4" customWidth="1"/>
    <col min="10505" max="10505" width="16.5703125" style="4" customWidth="1"/>
    <col min="10506" max="10507" width="13.42578125" style="4" customWidth="1"/>
    <col min="10508" max="10508" width="13" style="4" customWidth="1"/>
    <col min="10509" max="10752" width="11.5703125" style="4"/>
    <col min="10753" max="10753" width="8" style="4" customWidth="1"/>
    <col min="10754" max="10754" width="35" style="4" customWidth="1"/>
    <col min="10755" max="10755" width="13.7109375" style="4" customWidth="1"/>
    <col min="10756" max="10756" width="14.28515625" style="4" customWidth="1"/>
    <col min="10757" max="10757" width="16.5703125" style="4" customWidth="1"/>
    <col min="10758" max="10760" width="14.28515625" style="4" customWidth="1"/>
    <col min="10761" max="10761" width="16.5703125" style="4" customWidth="1"/>
    <col min="10762" max="10763" width="13.42578125" style="4" customWidth="1"/>
    <col min="10764" max="10764" width="13" style="4" customWidth="1"/>
    <col min="10765" max="11008" width="11.5703125" style="4"/>
    <col min="11009" max="11009" width="8" style="4" customWidth="1"/>
    <col min="11010" max="11010" width="35" style="4" customWidth="1"/>
    <col min="11011" max="11011" width="13.7109375" style="4" customWidth="1"/>
    <col min="11012" max="11012" width="14.28515625" style="4" customWidth="1"/>
    <col min="11013" max="11013" width="16.5703125" style="4" customWidth="1"/>
    <col min="11014" max="11016" width="14.28515625" style="4" customWidth="1"/>
    <col min="11017" max="11017" width="16.5703125" style="4" customWidth="1"/>
    <col min="11018" max="11019" width="13.42578125" style="4" customWidth="1"/>
    <col min="11020" max="11020" width="13" style="4" customWidth="1"/>
    <col min="11021" max="11264" width="11.5703125" style="4"/>
    <col min="11265" max="11265" width="8" style="4" customWidth="1"/>
    <col min="11266" max="11266" width="35" style="4" customWidth="1"/>
    <col min="11267" max="11267" width="13.7109375" style="4" customWidth="1"/>
    <col min="11268" max="11268" width="14.28515625" style="4" customWidth="1"/>
    <col min="11269" max="11269" width="16.5703125" style="4" customWidth="1"/>
    <col min="11270" max="11272" width="14.28515625" style="4" customWidth="1"/>
    <col min="11273" max="11273" width="16.5703125" style="4" customWidth="1"/>
    <col min="11274" max="11275" width="13.42578125" style="4" customWidth="1"/>
    <col min="11276" max="11276" width="13" style="4" customWidth="1"/>
    <col min="11277" max="11520" width="11.5703125" style="4"/>
    <col min="11521" max="11521" width="8" style="4" customWidth="1"/>
    <col min="11522" max="11522" width="35" style="4" customWidth="1"/>
    <col min="11523" max="11523" width="13.7109375" style="4" customWidth="1"/>
    <col min="11524" max="11524" width="14.28515625" style="4" customWidth="1"/>
    <col min="11525" max="11525" width="16.5703125" style="4" customWidth="1"/>
    <col min="11526" max="11528" width="14.28515625" style="4" customWidth="1"/>
    <col min="11529" max="11529" width="16.5703125" style="4" customWidth="1"/>
    <col min="11530" max="11531" width="13.42578125" style="4" customWidth="1"/>
    <col min="11532" max="11532" width="13" style="4" customWidth="1"/>
    <col min="11533" max="11776" width="11.5703125" style="4"/>
    <col min="11777" max="11777" width="8" style="4" customWidth="1"/>
    <col min="11778" max="11778" width="35" style="4" customWidth="1"/>
    <col min="11779" max="11779" width="13.7109375" style="4" customWidth="1"/>
    <col min="11780" max="11780" width="14.28515625" style="4" customWidth="1"/>
    <col min="11781" max="11781" width="16.5703125" style="4" customWidth="1"/>
    <col min="11782" max="11784" width="14.28515625" style="4" customWidth="1"/>
    <col min="11785" max="11785" width="16.5703125" style="4" customWidth="1"/>
    <col min="11786" max="11787" width="13.42578125" style="4" customWidth="1"/>
    <col min="11788" max="11788" width="13" style="4" customWidth="1"/>
    <col min="11789" max="12032" width="11.5703125" style="4"/>
    <col min="12033" max="12033" width="8" style="4" customWidth="1"/>
    <col min="12034" max="12034" width="35" style="4" customWidth="1"/>
    <col min="12035" max="12035" width="13.7109375" style="4" customWidth="1"/>
    <col min="12036" max="12036" width="14.28515625" style="4" customWidth="1"/>
    <col min="12037" max="12037" width="16.5703125" style="4" customWidth="1"/>
    <col min="12038" max="12040" width="14.28515625" style="4" customWidth="1"/>
    <col min="12041" max="12041" width="16.5703125" style="4" customWidth="1"/>
    <col min="12042" max="12043" width="13.42578125" style="4" customWidth="1"/>
    <col min="12044" max="12044" width="13" style="4" customWidth="1"/>
    <col min="12045" max="12288" width="11.5703125" style="4"/>
    <col min="12289" max="12289" width="8" style="4" customWidth="1"/>
    <col min="12290" max="12290" width="35" style="4" customWidth="1"/>
    <col min="12291" max="12291" width="13.7109375" style="4" customWidth="1"/>
    <col min="12292" max="12292" width="14.28515625" style="4" customWidth="1"/>
    <col min="12293" max="12293" width="16.5703125" style="4" customWidth="1"/>
    <col min="12294" max="12296" width="14.28515625" style="4" customWidth="1"/>
    <col min="12297" max="12297" width="16.5703125" style="4" customWidth="1"/>
    <col min="12298" max="12299" width="13.42578125" style="4" customWidth="1"/>
    <col min="12300" max="12300" width="13" style="4" customWidth="1"/>
    <col min="12301" max="12544" width="11.5703125" style="4"/>
    <col min="12545" max="12545" width="8" style="4" customWidth="1"/>
    <col min="12546" max="12546" width="35" style="4" customWidth="1"/>
    <col min="12547" max="12547" width="13.7109375" style="4" customWidth="1"/>
    <col min="12548" max="12548" width="14.28515625" style="4" customWidth="1"/>
    <col min="12549" max="12549" width="16.5703125" style="4" customWidth="1"/>
    <col min="12550" max="12552" width="14.28515625" style="4" customWidth="1"/>
    <col min="12553" max="12553" width="16.5703125" style="4" customWidth="1"/>
    <col min="12554" max="12555" width="13.42578125" style="4" customWidth="1"/>
    <col min="12556" max="12556" width="13" style="4" customWidth="1"/>
    <col min="12557" max="12800" width="11.5703125" style="4"/>
    <col min="12801" max="12801" width="8" style="4" customWidth="1"/>
    <col min="12802" max="12802" width="35" style="4" customWidth="1"/>
    <col min="12803" max="12803" width="13.7109375" style="4" customWidth="1"/>
    <col min="12804" max="12804" width="14.28515625" style="4" customWidth="1"/>
    <col min="12805" max="12805" width="16.5703125" style="4" customWidth="1"/>
    <col min="12806" max="12808" width="14.28515625" style="4" customWidth="1"/>
    <col min="12809" max="12809" width="16.5703125" style="4" customWidth="1"/>
    <col min="12810" max="12811" width="13.42578125" style="4" customWidth="1"/>
    <col min="12812" max="12812" width="13" style="4" customWidth="1"/>
    <col min="12813" max="13056" width="11.5703125" style="4"/>
    <col min="13057" max="13057" width="8" style="4" customWidth="1"/>
    <col min="13058" max="13058" width="35" style="4" customWidth="1"/>
    <col min="13059" max="13059" width="13.7109375" style="4" customWidth="1"/>
    <col min="13060" max="13060" width="14.28515625" style="4" customWidth="1"/>
    <col min="13061" max="13061" width="16.5703125" style="4" customWidth="1"/>
    <col min="13062" max="13064" width="14.28515625" style="4" customWidth="1"/>
    <col min="13065" max="13065" width="16.5703125" style="4" customWidth="1"/>
    <col min="13066" max="13067" width="13.42578125" style="4" customWidth="1"/>
    <col min="13068" max="13068" width="13" style="4" customWidth="1"/>
    <col min="13069" max="13312" width="11.5703125" style="4"/>
    <col min="13313" max="13313" width="8" style="4" customWidth="1"/>
    <col min="13314" max="13314" width="35" style="4" customWidth="1"/>
    <col min="13315" max="13315" width="13.7109375" style="4" customWidth="1"/>
    <col min="13316" max="13316" width="14.28515625" style="4" customWidth="1"/>
    <col min="13317" max="13317" width="16.5703125" style="4" customWidth="1"/>
    <col min="13318" max="13320" width="14.28515625" style="4" customWidth="1"/>
    <col min="13321" max="13321" width="16.5703125" style="4" customWidth="1"/>
    <col min="13322" max="13323" width="13.42578125" style="4" customWidth="1"/>
    <col min="13324" max="13324" width="13" style="4" customWidth="1"/>
    <col min="13325" max="13568" width="11.5703125" style="4"/>
    <col min="13569" max="13569" width="8" style="4" customWidth="1"/>
    <col min="13570" max="13570" width="35" style="4" customWidth="1"/>
    <col min="13571" max="13571" width="13.7109375" style="4" customWidth="1"/>
    <col min="13572" max="13572" width="14.28515625" style="4" customWidth="1"/>
    <col min="13573" max="13573" width="16.5703125" style="4" customWidth="1"/>
    <col min="13574" max="13576" width="14.28515625" style="4" customWidth="1"/>
    <col min="13577" max="13577" width="16.5703125" style="4" customWidth="1"/>
    <col min="13578" max="13579" width="13.42578125" style="4" customWidth="1"/>
    <col min="13580" max="13580" width="13" style="4" customWidth="1"/>
    <col min="13581" max="13824" width="11.5703125" style="4"/>
    <col min="13825" max="13825" width="8" style="4" customWidth="1"/>
    <col min="13826" max="13826" width="35" style="4" customWidth="1"/>
    <col min="13827" max="13827" width="13.7109375" style="4" customWidth="1"/>
    <col min="13828" max="13828" width="14.28515625" style="4" customWidth="1"/>
    <col min="13829" max="13829" width="16.5703125" style="4" customWidth="1"/>
    <col min="13830" max="13832" width="14.28515625" style="4" customWidth="1"/>
    <col min="13833" max="13833" width="16.5703125" style="4" customWidth="1"/>
    <col min="13834" max="13835" width="13.42578125" style="4" customWidth="1"/>
    <col min="13836" max="13836" width="13" style="4" customWidth="1"/>
    <col min="13837" max="14080" width="11.5703125" style="4"/>
    <col min="14081" max="14081" width="8" style="4" customWidth="1"/>
    <col min="14082" max="14082" width="35" style="4" customWidth="1"/>
    <col min="14083" max="14083" width="13.7109375" style="4" customWidth="1"/>
    <col min="14084" max="14084" width="14.28515625" style="4" customWidth="1"/>
    <col min="14085" max="14085" width="16.5703125" style="4" customWidth="1"/>
    <col min="14086" max="14088" width="14.28515625" style="4" customWidth="1"/>
    <col min="14089" max="14089" width="16.5703125" style="4" customWidth="1"/>
    <col min="14090" max="14091" width="13.42578125" style="4" customWidth="1"/>
    <col min="14092" max="14092" width="13" style="4" customWidth="1"/>
    <col min="14093" max="14336" width="11.5703125" style="4"/>
    <col min="14337" max="14337" width="8" style="4" customWidth="1"/>
    <col min="14338" max="14338" width="35" style="4" customWidth="1"/>
    <col min="14339" max="14339" width="13.7109375" style="4" customWidth="1"/>
    <col min="14340" max="14340" width="14.28515625" style="4" customWidth="1"/>
    <col min="14341" max="14341" width="16.5703125" style="4" customWidth="1"/>
    <col min="14342" max="14344" width="14.28515625" style="4" customWidth="1"/>
    <col min="14345" max="14345" width="16.5703125" style="4" customWidth="1"/>
    <col min="14346" max="14347" width="13.42578125" style="4" customWidth="1"/>
    <col min="14348" max="14348" width="13" style="4" customWidth="1"/>
    <col min="14349" max="14592" width="11.5703125" style="4"/>
    <col min="14593" max="14593" width="8" style="4" customWidth="1"/>
    <col min="14594" max="14594" width="35" style="4" customWidth="1"/>
    <col min="14595" max="14595" width="13.7109375" style="4" customWidth="1"/>
    <col min="14596" max="14596" width="14.28515625" style="4" customWidth="1"/>
    <col min="14597" max="14597" width="16.5703125" style="4" customWidth="1"/>
    <col min="14598" max="14600" width="14.28515625" style="4" customWidth="1"/>
    <col min="14601" max="14601" width="16.5703125" style="4" customWidth="1"/>
    <col min="14602" max="14603" width="13.42578125" style="4" customWidth="1"/>
    <col min="14604" max="14604" width="13" style="4" customWidth="1"/>
    <col min="14605" max="14848" width="11.5703125" style="4"/>
    <col min="14849" max="14849" width="8" style="4" customWidth="1"/>
    <col min="14850" max="14850" width="35" style="4" customWidth="1"/>
    <col min="14851" max="14851" width="13.7109375" style="4" customWidth="1"/>
    <col min="14852" max="14852" width="14.28515625" style="4" customWidth="1"/>
    <col min="14853" max="14853" width="16.5703125" style="4" customWidth="1"/>
    <col min="14854" max="14856" width="14.28515625" style="4" customWidth="1"/>
    <col min="14857" max="14857" width="16.5703125" style="4" customWidth="1"/>
    <col min="14858" max="14859" width="13.42578125" style="4" customWidth="1"/>
    <col min="14860" max="14860" width="13" style="4" customWidth="1"/>
    <col min="14861" max="15104" width="11.5703125" style="4"/>
    <col min="15105" max="15105" width="8" style="4" customWidth="1"/>
    <col min="15106" max="15106" width="35" style="4" customWidth="1"/>
    <col min="15107" max="15107" width="13.7109375" style="4" customWidth="1"/>
    <col min="15108" max="15108" width="14.28515625" style="4" customWidth="1"/>
    <col min="15109" max="15109" width="16.5703125" style="4" customWidth="1"/>
    <col min="15110" max="15112" width="14.28515625" style="4" customWidth="1"/>
    <col min="15113" max="15113" width="16.5703125" style="4" customWidth="1"/>
    <col min="15114" max="15115" width="13.42578125" style="4" customWidth="1"/>
    <col min="15116" max="15116" width="13" style="4" customWidth="1"/>
    <col min="15117" max="15360" width="11.5703125" style="4"/>
    <col min="15361" max="15361" width="8" style="4" customWidth="1"/>
    <col min="15362" max="15362" width="35" style="4" customWidth="1"/>
    <col min="15363" max="15363" width="13.7109375" style="4" customWidth="1"/>
    <col min="15364" max="15364" width="14.28515625" style="4" customWidth="1"/>
    <col min="15365" max="15365" width="16.5703125" style="4" customWidth="1"/>
    <col min="15366" max="15368" width="14.28515625" style="4" customWidth="1"/>
    <col min="15369" max="15369" width="16.5703125" style="4" customWidth="1"/>
    <col min="15370" max="15371" width="13.42578125" style="4" customWidth="1"/>
    <col min="15372" max="15372" width="13" style="4" customWidth="1"/>
    <col min="15373" max="15616" width="11.5703125" style="4"/>
    <col min="15617" max="15617" width="8" style="4" customWidth="1"/>
    <col min="15618" max="15618" width="35" style="4" customWidth="1"/>
    <col min="15619" max="15619" width="13.7109375" style="4" customWidth="1"/>
    <col min="15620" max="15620" width="14.28515625" style="4" customWidth="1"/>
    <col min="15621" max="15621" width="16.5703125" style="4" customWidth="1"/>
    <col min="15622" max="15624" width="14.28515625" style="4" customWidth="1"/>
    <col min="15625" max="15625" width="16.5703125" style="4" customWidth="1"/>
    <col min="15626" max="15627" width="13.42578125" style="4" customWidth="1"/>
    <col min="15628" max="15628" width="13" style="4" customWidth="1"/>
    <col min="15629" max="15872" width="11.5703125" style="4"/>
    <col min="15873" max="15873" width="8" style="4" customWidth="1"/>
    <col min="15874" max="15874" width="35" style="4" customWidth="1"/>
    <col min="15875" max="15875" width="13.7109375" style="4" customWidth="1"/>
    <col min="15876" max="15876" width="14.28515625" style="4" customWidth="1"/>
    <col min="15877" max="15877" width="16.5703125" style="4" customWidth="1"/>
    <col min="15878" max="15880" width="14.28515625" style="4" customWidth="1"/>
    <col min="15881" max="15881" width="16.5703125" style="4" customWidth="1"/>
    <col min="15882" max="15883" width="13.42578125" style="4" customWidth="1"/>
    <col min="15884" max="15884" width="13" style="4" customWidth="1"/>
    <col min="15885" max="16128" width="11.5703125" style="4"/>
    <col min="16129" max="16129" width="8" style="4" customWidth="1"/>
    <col min="16130" max="16130" width="35" style="4" customWidth="1"/>
    <col min="16131" max="16131" width="13.7109375" style="4" customWidth="1"/>
    <col min="16132" max="16132" width="14.28515625" style="4" customWidth="1"/>
    <col min="16133" max="16133" width="16.5703125" style="4" customWidth="1"/>
    <col min="16134" max="16136" width="14.28515625" style="4" customWidth="1"/>
    <col min="16137" max="16137" width="16.5703125" style="4" customWidth="1"/>
    <col min="16138" max="16139" width="13.42578125" style="4" customWidth="1"/>
    <col min="16140" max="16140" width="13" style="4" customWidth="1"/>
    <col min="16141" max="16384" width="11.5703125" style="4"/>
  </cols>
  <sheetData>
    <row r="1" spans="1:12">
      <c r="A1" s="901"/>
      <c r="B1" s="901"/>
      <c r="I1" s="801" t="s">
        <v>739</v>
      </c>
      <c r="J1" s="801"/>
      <c r="K1" s="801"/>
      <c r="L1" s="801"/>
    </row>
    <row r="2" spans="1:12" s="95" customFormat="1" ht="24.95" customHeight="1">
      <c r="A2" s="902" t="s">
        <v>769</v>
      </c>
      <c r="B2" s="902"/>
      <c r="C2" s="902"/>
      <c r="D2" s="902"/>
      <c r="E2" s="902"/>
      <c r="F2" s="902"/>
      <c r="G2" s="902"/>
      <c r="H2" s="902"/>
      <c r="I2" s="902"/>
      <c r="J2" s="902"/>
      <c r="K2" s="902"/>
      <c r="L2" s="902"/>
    </row>
    <row r="3" spans="1:12" ht="24.95" customHeight="1">
      <c r="A3" s="810" t="str">
        <f>'48'!A3:F3</f>
        <v>(Kèm theo Nghị quyết số: 34/NQ-HĐND ngày 25 tháng 6 năm 2025 của HĐND tỉnh Lạng Sơn)</v>
      </c>
      <c r="B3" s="810"/>
      <c r="C3" s="810"/>
      <c r="D3" s="810"/>
      <c r="E3" s="810"/>
      <c r="F3" s="810"/>
      <c r="G3" s="810"/>
      <c r="H3" s="810"/>
      <c r="I3" s="810"/>
      <c r="J3" s="810"/>
      <c r="K3" s="810"/>
      <c r="L3" s="810"/>
    </row>
    <row r="4" spans="1:12">
      <c r="L4" s="31" t="s">
        <v>148</v>
      </c>
    </row>
    <row r="5" spans="1:12" ht="20.25" customHeight="1">
      <c r="A5" s="843" t="s">
        <v>94</v>
      </c>
      <c r="B5" s="843" t="s">
        <v>740</v>
      </c>
      <c r="C5" s="843" t="s">
        <v>770</v>
      </c>
      <c r="D5" s="843" t="s">
        <v>767</v>
      </c>
      <c r="E5" s="843"/>
      <c r="F5" s="843"/>
      <c r="G5" s="843"/>
      <c r="H5" s="843" t="s">
        <v>768</v>
      </c>
      <c r="I5" s="843"/>
      <c r="J5" s="843"/>
      <c r="K5" s="843"/>
      <c r="L5" s="843" t="s">
        <v>771</v>
      </c>
    </row>
    <row r="6" spans="1:12" ht="36" customHeight="1">
      <c r="A6" s="843"/>
      <c r="B6" s="843"/>
      <c r="C6" s="843"/>
      <c r="D6" s="843" t="s">
        <v>741</v>
      </c>
      <c r="E6" s="843"/>
      <c r="F6" s="843" t="s">
        <v>742</v>
      </c>
      <c r="G6" s="843" t="s">
        <v>743</v>
      </c>
      <c r="H6" s="843" t="s">
        <v>741</v>
      </c>
      <c r="I6" s="843"/>
      <c r="J6" s="843" t="s">
        <v>742</v>
      </c>
      <c r="K6" s="843" t="s">
        <v>743</v>
      </c>
      <c r="L6" s="843"/>
    </row>
    <row r="7" spans="1:12" ht="60.75" customHeight="1">
      <c r="A7" s="843"/>
      <c r="B7" s="843"/>
      <c r="C7" s="843"/>
      <c r="D7" s="5" t="s">
        <v>230</v>
      </c>
      <c r="E7" s="5" t="s">
        <v>744</v>
      </c>
      <c r="F7" s="843"/>
      <c r="G7" s="843"/>
      <c r="H7" s="5" t="s">
        <v>230</v>
      </c>
      <c r="I7" s="5" t="s">
        <v>744</v>
      </c>
      <c r="J7" s="843"/>
      <c r="K7" s="843"/>
      <c r="L7" s="843"/>
    </row>
    <row r="8" spans="1:12">
      <c r="A8" s="92" t="s">
        <v>12</v>
      </c>
      <c r="B8" s="92" t="s">
        <v>13</v>
      </c>
      <c r="C8" s="92">
        <v>1</v>
      </c>
      <c r="D8" s="92">
        <v>2</v>
      </c>
      <c r="E8" s="92">
        <v>3</v>
      </c>
      <c r="F8" s="92">
        <v>4</v>
      </c>
      <c r="G8" s="92" t="s">
        <v>745</v>
      </c>
      <c r="H8" s="92">
        <v>6</v>
      </c>
      <c r="I8" s="92">
        <v>7</v>
      </c>
      <c r="J8" s="92">
        <v>8</v>
      </c>
      <c r="K8" s="92" t="s">
        <v>746</v>
      </c>
      <c r="L8" s="92" t="s">
        <v>747</v>
      </c>
    </row>
    <row r="9" spans="1:12" s="3" customFormat="1" ht="27" customHeight="1">
      <c r="A9" s="22"/>
      <c r="B9" s="7" t="s">
        <v>748</v>
      </c>
      <c r="C9" s="525">
        <f>SUM(C10:C16)</f>
        <v>328198.67533900007</v>
      </c>
      <c r="D9" s="525">
        <f t="shared" ref="D9:L9" si="0">SUM(D10:D16)</f>
        <v>79381.8</v>
      </c>
      <c r="E9" s="525">
        <f t="shared" si="0"/>
        <v>2500</v>
      </c>
      <c r="F9" s="525">
        <f t="shared" si="0"/>
        <v>103826</v>
      </c>
      <c r="G9" s="525">
        <f t="shared" si="0"/>
        <v>-24444.2</v>
      </c>
      <c r="H9" s="525">
        <f t="shared" si="0"/>
        <v>165603.70000000001</v>
      </c>
      <c r="I9" s="525">
        <f t="shared" si="0"/>
        <v>2500</v>
      </c>
      <c r="J9" s="525">
        <f t="shared" si="0"/>
        <v>107420</v>
      </c>
      <c r="K9" s="525">
        <f t="shared" si="0"/>
        <v>58183.7</v>
      </c>
      <c r="L9" s="525">
        <f t="shared" si="0"/>
        <v>386382.37533900008</v>
      </c>
    </row>
    <row r="10" spans="1:12" ht="27" customHeight="1">
      <c r="A10" s="39">
        <v>1</v>
      </c>
      <c r="B10" s="40" t="s">
        <v>359</v>
      </c>
      <c r="C10" s="526">
        <v>287766</v>
      </c>
      <c r="D10" s="526">
        <v>64000</v>
      </c>
      <c r="E10" s="526"/>
      <c r="F10" s="526">
        <v>89431</v>
      </c>
      <c r="G10" s="526">
        <f t="shared" ref="G10:G15" si="1">D10-F10</f>
        <v>-25431</v>
      </c>
      <c r="H10" s="526">
        <v>54731</v>
      </c>
      <c r="I10" s="526"/>
      <c r="J10" s="526">
        <v>38968</v>
      </c>
      <c r="K10" s="526">
        <f t="shared" ref="K10:K16" si="2">H10-J10</f>
        <v>15763</v>
      </c>
      <c r="L10" s="526">
        <f>C10+H10-J10</f>
        <v>303529</v>
      </c>
    </row>
    <row r="11" spans="1:12" ht="27" customHeight="1">
      <c r="A11" s="39">
        <v>2</v>
      </c>
      <c r="B11" s="40" t="s">
        <v>749</v>
      </c>
      <c r="C11" s="526">
        <v>24354.917191999997</v>
      </c>
      <c r="D11" s="526">
        <v>2770</v>
      </c>
      <c r="E11" s="526"/>
      <c r="F11" s="526">
        <v>1190</v>
      </c>
      <c r="G11" s="526">
        <f t="shared" si="1"/>
        <v>1580</v>
      </c>
      <c r="H11" s="526">
        <v>1658</v>
      </c>
      <c r="I11" s="526"/>
      <c r="J11" s="526">
        <v>1051</v>
      </c>
      <c r="K11" s="526">
        <f t="shared" si="2"/>
        <v>607</v>
      </c>
      <c r="L11" s="526">
        <f t="shared" ref="L11:L16" si="3">C11+H11-J11</f>
        <v>24961.917191999997</v>
      </c>
    </row>
    <row r="12" spans="1:12" ht="27" customHeight="1">
      <c r="A12" s="39">
        <v>3</v>
      </c>
      <c r="B12" s="40" t="s">
        <v>750</v>
      </c>
      <c r="C12" s="526">
        <v>3118</v>
      </c>
      <c r="D12" s="526">
        <v>2500</v>
      </c>
      <c r="E12" s="526">
        <v>2500</v>
      </c>
      <c r="F12" s="526">
        <v>2500</v>
      </c>
      <c r="G12" s="526">
        <f t="shared" si="1"/>
        <v>0</v>
      </c>
      <c r="H12" s="526">
        <v>3375</v>
      </c>
      <c r="I12" s="526">
        <v>2500</v>
      </c>
      <c r="J12" s="526">
        <v>6500</v>
      </c>
      <c r="K12" s="526">
        <f t="shared" si="2"/>
        <v>-3125</v>
      </c>
      <c r="L12" s="526">
        <f t="shared" si="3"/>
        <v>-7</v>
      </c>
    </row>
    <row r="13" spans="1:12" ht="27" customHeight="1">
      <c r="A13" s="39">
        <v>4</v>
      </c>
      <c r="B13" s="40" t="s">
        <v>751</v>
      </c>
      <c r="C13" s="526">
        <v>4476.9456589999982</v>
      </c>
      <c r="D13" s="526">
        <v>7388</v>
      </c>
      <c r="E13" s="526"/>
      <c r="F13" s="526">
        <v>7388</v>
      </c>
      <c r="G13" s="526">
        <f t="shared" si="1"/>
        <v>0</v>
      </c>
      <c r="H13" s="526">
        <v>97578</v>
      </c>
      <c r="I13" s="526"/>
      <c r="J13" s="526">
        <v>52984</v>
      </c>
      <c r="K13" s="526">
        <f t="shared" si="2"/>
        <v>44594</v>
      </c>
      <c r="L13" s="526">
        <f t="shared" si="3"/>
        <v>49070.945659000005</v>
      </c>
    </row>
    <row r="14" spans="1:12" ht="27" customHeight="1">
      <c r="A14" s="39">
        <v>5</v>
      </c>
      <c r="B14" s="40" t="s">
        <v>752</v>
      </c>
      <c r="C14" s="526">
        <v>672.81248800000003</v>
      </c>
      <c r="D14" s="526"/>
      <c r="E14" s="526"/>
      <c r="F14" s="526">
        <v>317</v>
      </c>
      <c r="G14" s="526">
        <f t="shared" si="1"/>
        <v>-317</v>
      </c>
      <c r="H14" s="526">
        <v>1</v>
      </c>
      <c r="I14" s="526">
        <v>0</v>
      </c>
      <c r="J14" s="526">
        <v>317</v>
      </c>
      <c r="K14" s="526">
        <f t="shared" si="2"/>
        <v>-316</v>
      </c>
      <c r="L14" s="526">
        <f t="shared" si="3"/>
        <v>356.81248800000003</v>
      </c>
    </row>
    <row r="15" spans="1:12" ht="27" customHeight="1">
      <c r="A15" s="39">
        <v>6</v>
      </c>
      <c r="B15" s="40" t="s">
        <v>753</v>
      </c>
      <c r="C15" s="526">
        <v>1585</v>
      </c>
      <c r="D15" s="526">
        <v>1100</v>
      </c>
      <c r="E15" s="526"/>
      <c r="F15" s="526">
        <v>2000</v>
      </c>
      <c r="G15" s="526">
        <f t="shared" si="1"/>
        <v>-900</v>
      </c>
      <c r="H15" s="526">
        <v>6328</v>
      </c>
      <c r="I15" s="526"/>
      <c r="J15" s="526">
        <v>6700</v>
      </c>
      <c r="K15" s="526">
        <f t="shared" si="2"/>
        <v>-372</v>
      </c>
      <c r="L15" s="526">
        <f t="shared" si="3"/>
        <v>1213</v>
      </c>
    </row>
    <row r="16" spans="1:12" ht="27" customHeight="1">
      <c r="A16" s="93">
        <v>7</v>
      </c>
      <c r="B16" s="94" t="s">
        <v>754</v>
      </c>
      <c r="C16" s="527">
        <v>6225</v>
      </c>
      <c r="D16" s="527">
        <v>1623.8</v>
      </c>
      <c r="E16" s="527"/>
      <c r="F16" s="527">
        <v>1000</v>
      </c>
      <c r="G16" s="527">
        <f>D16-F16</f>
        <v>623.79999999999995</v>
      </c>
      <c r="H16" s="527">
        <v>1932.7</v>
      </c>
      <c r="I16" s="527"/>
      <c r="J16" s="527">
        <v>900</v>
      </c>
      <c r="K16" s="527">
        <f t="shared" si="2"/>
        <v>1032.7</v>
      </c>
      <c r="L16" s="527">
        <f t="shared" si="3"/>
        <v>7257.7</v>
      </c>
    </row>
    <row r="18" spans="9:12">
      <c r="I18" s="867"/>
      <c r="J18" s="867"/>
      <c r="K18" s="867"/>
      <c r="L18" s="867"/>
    </row>
    <row r="19" spans="9:12">
      <c r="I19" s="867"/>
      <c r="J19" s="867"/>
      <c r="K19" s="867"/>
      <c r="L19" s="867"/>
    </row>
  </sheetData>
  <mergeCells count="18">
    <mergeCell ref="A1:B1"/>
    <mergeCell ref="I1:L1"/>
    <mergeCell ref="A2:L2"/>
    <mergeCell ref="A3:L3"/>
    <mergeCell ref="A5:A7"/>
    <mergeCell ref="B5:B7"/>
    <mergeCell ref="C5:C7"/>
    <mergeCell ref="D5:G5"/>
    <mergeCell ref="H5:K5"/>
    <mergeCell ref="L5:L7"/>
    <mergeCell ref="I18:L18"/>
    <mergeCell ref="I19:L19"/>
    <mergeCell ref="D6:E6"/>
    <mergeCell ref="F6:F7"/>
    <mergeCell ref="G6:G7"/>
    <mergeCell ref="H6:I6"/>
    <mergeCell ref="J6:J7"/>
    <mergeCell ref="K6:K7"/>
  </mergeCells>
  <printOptions horizontalCentered="1"/>
  <pageMargins left="0.59055118110236227" right="0.31496062992125984" top="0.59055118110236227" bottom="0.59055118110236227" header="0.31496062992125984" footer="0.31496062992125984"/>
  <pageSetup paperSize="9" scale="75" orientation="landscape"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8"/>
  <sheetViews>
    <sheetView view="pageBreakPreview" zoomScale="60" zoomScaleNormal="100" workbookViewId="0">
      <selection activeCell="D10" sqref="D10"/>
    </sheetView>
  </sheetViews>
  <sheetFormatPr defaultRowHeight="15"/>
  <cols>
    <col min="1" max="1" width="6.5703125" bestFit="1" customWidth="1"/>
    <col min="2" max="2" width="46.5703125" customWidth="1"/>
    <col min="3" max="4" width="16.7109375" customWidth="1"/>
    <col min="5" max="5" width="18.28515625" customWidth="1"/>
    <col min="6" max="7" width="10.140625" bestFit="1" customWidth="1"/>
  </cols>
  <sheetData>
    <row r="1" spans="1:5" ht="15.75">
      <c r="A1" s="904"/>
      <c r="B1" s="904"/>
      <c r="C1" s="801" t="s">
        <v>755</v>
      </c>
      <c r="D1" s="801"/>
      <c r="E1" s="801"/>
    </row>
    <row r="2" spans="1:5" ht="15.75">
      <c r="A2" s="905"/>
      <c r="B2" s="905"/>
      <c r="C2" s="30"/>
      <c r="D2" s="30"/>
      <c r="E2" s="25"/>
    </row>
    <row r="3" spans="1:5" ht="43.5" customHeight="1">
      <c r="A3" s="840" t="s">
        <v>1081</v>
      </c>
      <c r="B3" s="891"/>
      <c r="C3" s="891"/>
      <c r="D3" s="891"/>
      <c r="E3" s="891"/>
    </row>
    <row r="4" spans="1:5" s="445" customFormat="1" ht="23.25" customHeight="1">
      <c r="A4" s="810" t="str">
        <f>'48'!A3:F3</f>
        <v>(Kèm theo Nghị quyết số: 34/NQ-HĐND ngày 25 tháng 6 năm 2025 của HĐND tỉnh Lạng Sơn)</v>
      </c>
      <c r="B4" s="810"/>
      <c r="C4" s="810"/>
      <c r="D4" s="810"/>
      <c r="E4" s="810"/>
    </row>
    <row r="5" spans="1:5" s="445" customFormat="1" ht="17.25">
      <c r="A5" s="350"/>
      <c r="B5" s="350"/>
      <c r="C5" s="350"/>
      <c r="D5" s="350"/>
      <c r="E5" s="350"/>
    </row>
    <row r="6" spans="1:5" ht="16.5">
      <c r="A6" s="32"/>
      <c r="B6" s="32"/>
      <c r="C6" s="33"/>
      <c r="D6" s="903" t="s">
        <v>148</v>
      </c>
      <c r="E6" s="903"/>
    </row>
    <row r="7" spans="1:5" ht="44.25" customHeight="1">
      <c r="A7" s="34" t="s">
        <v>94</v>
      </c>
      <c r="B7" s="34" t="s">
        <v>4</v>
      </c>
      <c r="C7" s="35" t="s">
        <v>1082</v>
      </c>
      <c r="D7" s="35" t="s">
        <v>1083</v>
      </c>
      <c r="E7" s="35" t="s">
        <v>70</v>
      </c>
    </row>
    <row r="8" spans="1:5" ht="19.5" customHeight="1">
      <c r="A8" s="36" t="s">
        <v>12</v>
      </c>
      <c r="B8" s="36" t="s">
        <v>13</v>
      </c>
      <c r="C8" s="37">
        <v>1</v>
      </c>
      <c r="D8" s="37">
        <v>2</v>
      </c>
      <c r="E8" s="38" t="s">
        <v>71</v>
      </c>
    </row>
    <row r="9" spans="1:5" ht="27.75" customHeight="1">
      <c r="A9" s="559"/>
      <c r="B9" s="560" t="s">
        <v>249</v>
      </c>
      <c r="C9" s="561">
        <f>SUM(C10:C18)</f>
        <v>706959</v>
      </c>
      <c r="D9" s="561">
        <f>SUM(D10:D18)</f>
        <v>920030</v>
      </c>
      <c r="E9" s="562">
        <f t="shared" ref="E9:E18" si="0">D9/C9%</f>
        <v>130.13908868831149</v>
      </c>
    </row>
    <row r="10" spans="1:5" ht="27.75" customHeight="1">
      <c r="A10" s="563">
        <v>1</v>
      </c>
      <c r="B10" s="564" t="s">
        <v>756</v>
      </c>
      <c r="C10" s="565">
        <v>89858</v>
      </c>
      <c r="D10" s="565">
        <v>167531</v>
      </c>
      <c r="E10" s="566">
        <f t="shared" si="0"/>
        <v>186.43971599634978</v>
      </c>
    </row>
    <row r="11" spans="1:5" ht="27.75" customHeight="1">
      <c r="A11" s="563">
        <v>2</v>
      </c>
      <c r="B11" s="564" t="s">
        <v>757</v>
      </c>
      <c r="C11" s="565">
        <v>747</v>
      </c>
      <c r="D11" s="565">
        <v>1525</v>
      </c>
      <c r="E11" s="566">
        <f t="shared" si="0"/>
        <v>204.14993306559572</v>
      </c>
    </row>
    <row r="12" spans="1:5" ht="27.75" customHeight="1">
      <c r="A12" s="563">
        <v>3</v>
      </c>
      <c r="B12" s="564" t="s">
        <v>758</v>
      </c>
      <c r="C12" s="565">
        <v>494189</v>
      </c>
      <c r="D12" s="565">
        <v>597273</v>
      </c>
      <c r="E12" s="566">
        <f t="shared" si="0"/>
        <v>120.85922592368506</v>
      </c>
    </row>
    <row r="13" spans="1:5" ht="27.75" customHeight="1">
      <c r="A13" s="563">
        <v>4</v>
      </c>
      <c r="B13" s="564" t="s">
        <v>759</v>
      </c>
      <c r="C13" s="565">
        <v>8918</v>
      </c>
      <c r="D13" s="565">
        <v>7936</v>
      </c>
      <c r="E13" s="566">
        <f t="shared" si="0"/>
        <v>88.988562457950209</v>
      </c>
    </row>
    <row r="14" spans="1:5" ht="27.75" customHeight="1">
      <c r="A14" s="563">
        <v>5</v>
      </c>
      <c r="B14" s="564" t="s">
        <v>760</v>
      </c>
      <c r="C14" s="565">
        <v>5651</v>
      </c>
      <c r="D14" s="565">
        <v>8321</v>
      </c>
      <c r="E14" s="566">
        <f t="shared" si="0"/>
        <v>147.24827464165634</v>
      </c>
    </row>
    <row r="15" spans="1:5" ht="27.75" customHeight="1">
      <c r="A15" s="563">
        <v>6</v>
      </c>
      <c r="B15" s="564" t="s">
        <v>761</v>
      </c>
      <c r="C15" s="565">
        <v>2410</v>
      </c>
      <c r="D15" s="565">
        <v>2491</v>
      </c>
      <c r="E15" s="566">
        <f t="shared" si="0"/>
        <v>103.3609958506224</v>
      </c>
    </row>
    <row r="16" spans="1:5" ht="27.75" customHeight="1">
      <c r="A16" s="563">
        <v>7</v>
      </c>
      <c r="B16" s="564" t="s">
        <v>762</v>
      </c>
      <c r="C16" s="565">
        <v>26286</v>
      </c>
      <c r="D16" s="565">
        <v>36151</v>
      </c>
      <c r="E16" s="566">
        <f t="shared" si="0"/>
        <v>137.52948337518069</v>
      </c>
    </row>
    <row r="17" spans="1:5" ht="27.75" customHeight="1">
      <c r="A17" s="563">
        <v>8</v>
      </c>
      <c r="B17" s="564" t="s">
        <v>763</v>
      </c>
      <c r="C17" s="565">
        <v>8800</v>
      </c>
      <c r="D17" s="565">
        <v>9799</v>
      </c>
      <c r="E17" s="566">
        <f t="shared" si="0"/>
        <v>111.35227272727273</v>
      </c>
    </row>
    <row r="18" spans="1:5" ht="27.75" customHeight="1">
      <c r="A18" s="567">
        <v>9</v>
      </c>
      <c r="B18" s="568" t="s">
        <v>764</v>
      </c>
      <c r="C18" s="569">
        <v>70100</v>
      </c>
      <c r="D18" s="569">
        <v>89003</v>
      </c>
      <c r="E18" s="570">
        <f t="shared" si="0"/>
        <v>126.96576319543509</v>
      </c>
    </row>
  </sheetData>
  <mergeCells count="6">
    <mergeCell ref="C1:E1"/>
    <mergeCell ref="A3:E3"/>
    <mergeCell ref="A4:E4"/>
    <mergeCell ref="D6:E6"/>
    <mergeCell ref="A1:B1"/>
    <mergeCell ref="A2:B2"/>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54"/>
  <sheetViews>
    <sheetView tabSelected="1" view="pageBreakPreview" zoomScale="90" zoomScaleNormal="100" zoomScaleSheetLayoutView="90" workbookViewId="0">
      <pane xSplit="2" ySplit="7" topLeftCell="C8" activePane="bottomRight" state="frozen"/>
      <selection pane="topRight" activeCell="C1" sqref="C1"/>
      <selection pane="bottomLeft" activeCell="A8" sqref="A8"/>
      <selection pane="bottomRight" activeCell="B8" sqref="B8"/>
    </sheetView>
  </sheetViews>
  <sheetFormatPr defaultRowHeight="15.75"/>
  <cols>
    <col min="1" max="1" width="6.85546875" style="657" customWidth="1"/>
    <col min="2" max="2" width="57.5703125" style="657" customWidth="1"/>
    <col min="3" max="4" width="13" style="657" customWidth="1"/>
    <col min="5" max="6" width="11.5703125" style="657" customWidth="1"/>
    <col min="7" max="7" width="11.5703125" style="657" hidden="1" customWidth="1"/>
    <col min="8" max="9" width="0" style="657" hidden="1" customWidth="1"/>
    <col min="10" max="10" width="15.7109375" style="657" hidden="1" customWidth="1"/>
    <col min="11" max="11" width="17" style="657" hidden="1" customWidth="1"/>
    <col min="12" max="12" width="15.7109375" style="657" hidden="1" customWidth="1"/>
    <col min="13" max="13" width="0" style="657" hidden="1" customWidth="1"/>
    <col min="14" max="14" width="14.7109375" style="657" hidden="1" customWidth="1"/>
    <col min="15" max="256" width="9.140625" style="657"/>
    <col min="257" max="257" width="6.85546875" style="657" customWidth="1"/>
    <col min="258" max="258" width="57.5703125" style="657" customWidth="1"/>
    <col min="259" max="260" width="15.28515625" style="657" customWidth="1"/>
    <col min="261" max="262" width="14" style="657" customWidth="1"/>
    <col min="263" max="268" width="9.140625" style="657"/>
    <col min="269" max="270" width="0" style="657" hidden="1" customWidth="1"/>
    <col min="271" max="512" width="9.140625" style="657"/>
    <col min="513" max="513" width="6.85546875" style="657" customWidth="1"/>
    <col min="514" max="514" width="57.5703125" style="657" customWidth="1"/>
    <col min="515" max="516" width="15.28515625" style="657" customWidth="1"/>
    <col min="517" max="518" width="14" style="657" customWidth="1"/>
    <col min="519" max="524" width="9.140625" style="657"/>
    <col min="525" max="526" width="0" style="657" hidden="1" customWidth="1"/>
    <col min="527" max="768" width="9.140625" style="657"/>
    <col min="769" max="769" width="6.85546875" style="657" customWidth="1"/>
    <col min="770" max="770" width="57.5703125" style="657" customWidth="1"/>
    <col min="771" max="772" width="15.28515625" style="657" customWidth="1"/>
    <col min="773" max="774" width="14" style="657" customWidth="1"/>
    <col min="775" max="780" width="9.140625" style="657"/>
    <col min="781" max="782" width="0" style="657" hidden="1" customWidth="1"/>
    <col min="783" max="1024" width="9.140625" style="657"/>
    <col min="1025" max="1025" width="6.85546875" style="657" customWidth="1"/>
    <col min="1026" max="1026" width="57.5703125" style="657" customWidth="1"/>
    <col min="1027" max="1028" width="15.28515625" style="657" customWidth="1"/>
    <col min="1029" max="1030" width="14" style="657" customWidth="1"/>
    <col min="1031" max="1036" width="9.140625" style="657"/>
    <col min="1037" max="1038" width="0" style="657" hidden="1" customWidth="1"/>
    <col min="1039" max="1280" width="9.140625" style="657"/>
    <col min="1281" max="1281" width="6.85546875" style="657" customWidth="1"/>
    <col min="1282" max="1282" width="57.5703125" style="657" customWidth="1"/>
    <col min="1283" max="1284" width="15.28515625" style="657" customWidth="1"/>
    <col min="1285" max="1286" width="14" style="657" customWidth="1"/>
    <col min="1287" max="1292" width="9.140625" style="657"/>
    <col min="1293" max="1294" width="0" style="657" hidden="1" customWidth="1"/>
    <col min="1295" max="1536" width="9.140625" style="657"/>
    <col min="1537" max="1537" width="6.85546875" style="657" customWidth="1"/>
    <col min="1538" max="1538" width="57.5703125" style="657" customWidth="1"/>
    <col min="1539" max="1540" width="15.28515625" style="657" customWidth="1"/>
    <col min="1541" max="1542" width="14" style="657" customWidth="1"/>
    <col min="1543" max="1548" width="9.140625" style="657"/>
    <col min="1549" max="1550" width="0" style="657" hidden="1" customWidth="1"/>
    <col min="1551" max="1792" width="9.140625" style="657"/>
    <col min="1793" max="1793" width="6.85546875" style="657" customWidth="1"/>
    <col min="1794" max="1794" width="57.5703125" style="657" customWidth="1"/>
    <col min="1795" max="1796" width="15.28515625" style="657" customWidth="1"/>
    <col min="1797" max="1798" width="14" style="657" customWidth="1"/>
    <col min="1799" max="1804" width="9.140625" style="657"/>
    <col min="1805" max="1806" width="0" style="657" hidden="1" customWidth="1"/>
    <col min="1807" max="2048" width="9.140625" style="657"/>
    <col min="2049" max="2049" width="6.85546875" style="657" customWidth="1"/>
    <col min="2050" max="2050" width="57.5703125" style="657" customWidth="1"/>
    <col min="2051" max="2052" width="15.28515625" style="657" customWidth="1"/>
    <col min="2053" max="2054" width="14" style="657" customWidth="1"/>
    <col min="2055" max="2060" width="9.140625" style="657"/>
    <col min="2061" max="2062" width="0" style="657" hidden="1" customWidth="1"/>
    <col min="2063" max="2304" width="9.140625" style="657"/>
    <col min="2305" max="2305" width="6.85546875" style="657" customWidth="1"/>
    <col min="2306" max="2306" width="57.5703125" style="657" customWidth="1"/>
    <col min="2307" max="2308" width="15.28515625" style="657" customWidth="1"/>
    <col min="2309" max="2310" width="14" style="657" customWidth="1"/>
    <col min="2311" max="2316" width="9.140625" style="657"/>
    <col min="2317" max="2318" width="0" style="657" hidden="1" customWidth="1"/>
    <col min="2319" max="2560" width="9.140625" style="657"/>
    <col min="2561" max="2561" width="6.85546875" style="657" customWidth="1"/>
    <col min="2562" max="2562" width="57.5703125" style="657" customWidth="1"/>
    <col min="2563" max="2564" width="15.28515625" style="657" customWidth="1"/>
    <col min="2565" max="2566" width="14" style="657" customWidth="1"/>
    <col min="2567" max="2572" width="9.140625" style="657"/>
    <col min="2573" max="2574" width="0" style="657" hidden="1" customWidth="1"/>
    <col min="2575" max="2816" width="9.140625" style="657"/>
    <col min="2817" max="2817" width="6.85546875" style="657" customWidth="1"/>
    <col min="2818" max="2818" width="57.5703125" style="657" customWidth="1"/>
    <col min="2819" max="2820" width="15.28515625" style="657" customWidth="1"/>
    <col min="2821" max="2822" width="14" style="657" customWidth="1"/>
    <col min="2823" max="2828" width="9.140625" style="657"/>
    <col min="2829" max="2830" width="0" style="657" hidden="1" customWidth="1"/>
    <col min="2831" max="3072" width="9.140625" style="657"/>
    <col min="3073" max="3073" width="6.85546875" style="657" customWidth="1"/>
    <col min="3074" max="3074" width="57.5703125" style="657" customWidth="1"/>
    <col min="3075" max="3076" width="15.28515625" style="657" customWidth="1"/>
    <col min="3077" max="3078" width="14" style="657" customWidth="1"/>
    <col min="3079" max="3084" width="9.140625" style="657"/>
    <col min="3085" max="3086" width="0" style="657" hidden="1" customWidth="1"/>
    <col min="3087" max="3328" width="9.140625" style="657"/>
    <col min="3329" max="3329" width="6.85546875" style="657" customWidth="1"/>
    <col min="3330" max="3330" width="57.5703125" style="657" customWidth="1"/>
    <col min="3331" max="3332" width="15.28515625" style="657" customWidth="1"/>
    <col min="3333" max="3334" width="14" style="657" customWidth="1"/>
    <col min="3335" max="3340" width="9.140625" style="657"/>
    <col min="3341" max="3342" width="0" style="657" hidden="1" customWidth="1"/>
    <col min="3343" max="3584" width="9.140625" style="657"/>
    <col min="3585" max="3585" width="6.85546875" style="657" customWidth="1"/>
    <col min="3586" max="3586" width="57.5703125" style="657" customWidth="1"/>
    <col min="3587" max="3588" width="15.28515625" style="657" customWidth="1"/>
    <col min="3589" max="3590" width="14" style="657" customWidth="1"/>
    <col min="3591" max="3596" width="9.140625" style="657"/>
    <col min="3597" max="3598" width="0" style="657" hidden="1" customWidth="1"/>
    <col min="3599" max="3840" width="9.140625" style="657"/>
    <col min="3841" max="3841" width="6.85546875" style="657" customWidth="1"/>
    <col min="3842" max="3842" width="57.5703125" style="657" customWidth="1"/>
    <col min="3843" max="3844" width="15.28515625" style="657" customWidth="1"/>
    <col min="3845" max="3846" width="14" style="657" customWidth="1"/>
    <col min="3847" max="3852" width="9.140625" style="657"/>
    <col min="3853" max="3854" width="0" style="657" hidden="1" customWidth="1"/>
    <col min="3855" max="4096" width="9.140625" style="657"/>
    <col min="4097" max="4097" width="6.85546875" style="657" customWidth="1"/>
    <col min="4098" max="4098" width="57.5703125" style="657" customWidth="1"/>
    <col min="4099" max="4100" width="15.28515625" style="657" customWidth="1"/>
    <col min="4101" max="4102" width="14" style="657" customWidth="1"/>
    <col min="4103" max="4108" width="9.140625" style="657"/>
    <col min="4109" max="4110" width="0" style="657" hidden="1" customWidth="1"/>
    <col min="4111" max="4352" width="9.140625" style="657"/>
    <col min="4353" max="4353" width="6.85546875" style="657" customWidth="1"/>
    <col min="4354" max="4354" width="57.5703125" style="657" customWidth="1"/>
    <col min="4355" max="4356" width="15.28515625" style="657" customWidth="1"/>
    <col min="4357" max="4358" width="14" style="657" customWidth="1"/>
    <col min="4359" max="4364" width="9.140625" style="657"/>
    <col min="4365" max="4366" width="0" style="657" hidden="1" customWidth="1"/>
    <col min="4367" max="4608" width="9.140625" style="657"/>
    <col min="4609" max="4609" width="6.85546875" style="657" customWidth="1"/>
    <col min="4610" max="4610" width="57.5703125" style="657" customWidth="1"/>
    <col min="4611" max="4612" width="15.28515625" style="657" customWidth="1"/>
    <col min="4613" max="4614" width="14" style="657" customWidth="1"/>
    <col min="4615" max="4620" width="9.140625" style="657"/>
    <col min="4621" max="4622" width="0" style="657" hidden="1" customWidth="1"/>
    <col min="4623" max="4864" width="9.140625" style="657"/>
    <col min="4865" max="4865" width="6.85546875" style="657" customWidth="1"/>
    <col min="4866" max="4866" width="57.5703125" style="657" customWidth="1"/>
    <col min="4867" max="4868" width="15.28515625" style="657" customWidth="1"/>
    <col min="4869" max="4870" width="14" style="657" customWidth="1"/>
    <col min="4871" max="4876" width="9.140625" style="657"/>
    <col min="4877" max="4878" width="0" style="657" hidden="1" customWidth="1"/>
    <col min="4879" max="5120" width="9.140625" style="657"/>
    <col min="5121" max="5121" width="6.85546875" style="657" customWidth="1"/>
    <col min="5122" max="5122" width="57.5703125" style="657" customWidth="1"/>
    <col min="5123" max="5124" width="15.28515625" style="657" customWidth="1"/>
    <col min="5125" max="5126" width="14" style="657" customWidth="1"/>
    <col min="5127" max="5132" width="9.140625" style="657"/>
    <col min="5133" max="5134" width="0" style="657" hidden="1" customWidth="1"/>
    <col min="5135" max="5376" width="9.140625" style="657"/>
    <col min="5377" max="5377" width="6.85546875" style="657" customWidth="1"/>
    <col min="5378" max="5378" width="57.5703125" style="657" customWidth="1"/>
    <col min="5379" max="5380" width="15.28515625" style="657" customWidth="1"/>
    <col min="5381" max="5382" width="14" style="657" customWidth="1"/>
    <col min="5383" max="5388" width="9.140625" style="657"/>
    <col min="5389" max="5390" width="0" style="657" hidden="1" customWidth="1"/>
    <col min="5391" max="5632" width="9.140625" style="657"/>
    <col min="5633" max="5633" width="6.85546875" style="657" customWidth="1"/>
    <col min="5634" max="5634" width="57.5703125" style="657" customWidth="1"/>
    <col min="5635" max="5636" width="15.28515625" style="657" customWidth="1"/>
    <col min="5637" max="5638" width="14" style="657" customWidth="1"/>
    <col min="5639" max="5644" width="9.140625" style="657"/>
    <col min="5645" max="5646" width="0" style="657" hidden="1" customWidth="1"/>
    <col min="5647" max="5888" width="9.140625" style="657"/>
    <col min="5889" max="5889" width="6.85546875" style="657" customWidth="1"/>
    <col min="5890" max="5890" width="57.5703125" style="657" customWidth="1"/>
    <col min="5891" max="5892" width="15.28515625" style="657" customWidth="1"/>
    <col min="5893" max="5894" width="14" style="657" customWidth="1"/>
    <col min="5895" max="5900" width="9.140625" style="657"/>
    <col min="5901" max="5902" width="0" style="657" hidden="1" customWidth="1"/>
    <col min="5903" max="6144" width="9.140625" style="657"/>
    <col min="6145" max="6145" width="6.85546875" style="657" customWidth="1"/>
    <col min="6146" max="6146" width="57.5703125" style="657" customWidth="1"/>
    <col min="6147" max="6148" width="15.28515625" style="657" customWidth="1"/>
    <col min="6149" max="6150" width="14" style="657" customWidth="1"/>
    <col min="6151" max="6156" width="9.140625" style="657"/>
    <col min="6157" max="6158" width="0" style="657" hidden="1" customWidth="1"/>
    <col min="6159" max="6400" width="9.140625" style="657"/>
    <col min="6401" max="6401" width="6.85546875" style="657" customWidth="1"/>
    <col min="6402" max="6402" width="57.5703125" style="657" customWidth="1"/>
    <col min="6403" max="6404" width="15.28515625" style="657" customWidth="1"/>
    <col min="6405" max="6406" width="14" style="657" customWidth="1"/>
    <col min="6407" max="6412" width="9.140625" style="657"/>
    <col min="6413" max="6414" width="0" style="657" hidden="1" customWidth="1"/>
    <col min="6415" max="6656" width="9.140625" style="657"/>
    <col min="6657" max="6657" width="6.85546875" style="657" customWidth="1"/>
    <col min="6658" max="6658" width="57.5703125" style="657" customWidth="1"/>
    <col min="6659" max="6660" width="15.28515625" style="657" customWidth="1"/>
    <col min="6661" max="6662" width="14" style="657" customWidth="1"/>
    <col min="6663" max="6668" width="9.140625" style="657"/>
    <col min="6669" max="6670" width="0" style="657" hidden="1" customWidth="1"/>
    <col min="6671" max="6912" width="9.140625" style="657"/>
    <col min="6913" max="6913" width="6.85546875" style="657" customWidth="1"/>
    <col min="6914" max="6914" width="57.5703125" style="657" customWidth="1"/>
    <col min="6915" max="6916" width="15.28515625" style="657" customWidth="1"/>
    <col min="6917" max="6918" width="14" style="657" customWidth="1"/>
    <col min="6919" max="6924" width="9.140625" style="657"/>
    <col min="6925" max="6926" width="0" style="657" hidden="1" customWidth="1"/>
    <col min="6927" max="7168" width="9.140625" style="657"/>
    <col min="7169" max="7169" width="6.85546875" style="657" customWidth="1"/>
    <col min="7170" max="7170" width="57.5703125" style="657" customWidth="1"/>
    <col min="7171" max="7172" width="15.28515625" style="657" customWidth="1"/>
    <col min="7173" max="7174" width="14" style="657" customWidth="1"/>
    <col min="7175" max="7180" width="9.140625" style="657"/>
    <col min="7181" max="7182" width="0" style="657" hidden="1" customWidth="1"/>
    <col min="7183" max="7424" width="9.140625" style="657"/>
    <col min="7425" max="7425" width="6.85546875" style="657" customWidth="1"/>
    <col min="7426" max="7426" width="57.5703125" style="657" customWidth="1"/>
    <col min="7427" max="7428" width="15.28515625" style="657" customWidth="1"/>
    <col min="7429" max="7430" width="14" style="657" customWidth="1"/>
    <col min="7431" max="7436" width="9.140625" style="657"/>
    <col min="7437" max="7438" width="0" style="657" hidden="1" customWidth="1"/>
    <col min="7439" max="7680" width="9.140625" style="657"/>
    <col min="7681" max="7681" width="6.85546875" style="657" customWidth="1"/>
    <col min="7682" max="7682" width="57.5703125" style="657" customWidth="1"/>
    <col min="7683" max="7684" width="15.28515625" style="657" customWidth="1"/>
    <col min="7685" max="7686" width="14" style="657" customWidth="1"/>
    <col min="7687" max="7692" width="9.140625" style="657"/>
    <col min="7693" max="7694" width="0" style="657" hidden="1" customWidth="1"/>
    <col min="7695" max="7936" width="9.140625" style="657"/>
    <col min="7937" max="7937" width="6.85546875" style="657" customWidth="1"/>
    <col min="7938" max="7938" width="57.5703125" style="657" customWidth="1"/>
    <col min="7939" max="7940" width="15.28515625" style="657" customWidth="1"/>
    <col min="7941" max="7942" width="14" style="657" customWidth="1"/>
    <col min="7943" max="7948" width="9.140625" style="657"/>
    <col min="7949" max="7950" width="0" style="657" hidden="1" customWidth="1"/>
    <col min="7951" max="8192" width="9.140625" style="657"/>
    <col min="8193" max="8193" width="6.85546875" style="657" customWidth="1"/>
    <col min="8194" max="8194" width="57.5703125" style="657" customWidth="1"/>
    <col min="8195" max="8196" width="15.28515625" style="657" customWidth="1"/>
    <col min="8197" max="8198" width="14" style="657" customWidth="1"/>
    <col min="8199" max="8204" width="9.140625" style="657"/>
    <col min="8205" max="8206" width="0" style="657" hidden="1" customWidth="1"/>
    <col min="8207" max="8448" width="9.140625" style="657"/>
    <col min="8449" max="8449" width="6.85546875" style="657" customWidth="1"/>
    <col min="8450" max="8450" width="57.5703125" style="657" customWidth="1"/>
    <col min="8451" max="8452" width="15.28515625" style="657" customWidth="1"/>
    <col min="8453" max="8454" width="14" style="657" customWidth="1"/>
    <col min="8455" max="8460" width="9.140625" style="657"/>
    <col min="8461" max="8462" width="0" style="657" hidden="1" customWidth="1"/>
    <col min="8463" max="8704" width="9.140625" style="657"/>
    <col min="8705" max="8705" width="6.85546875" style="657" customWidth="1"/>
    <col min="8706" max="8706" width="57.5703125" style="657" customWidth="1"/>
    <col min="8707" max="8708" width="15.28515625" style="657" customWidth="1"/>
    <col min="8709" max="8710" width="14" style="657" customWidth="1"/>
    <col min="8711" max="8716" width="9.140625" style="657"/>
    <col min="8717" max="8718" width="0" style="657" hidden="1" customWidth="1"/>
    <col min="8719" max="8960" width="9.140625" style="657"/>
    <col min="8961" max="8961" width="6.85546875" style="657" customWidth="1"/>
    <col min="8962" max="8962" width="57.5703125" style="657" customWidth="1"/>
    <col min="8963" max="8964" width="15.28515625" style="657" customWidth="1"/>
    <col min="8965" max="8966" width="14" style="657" customWidth="1"/>
    <col min="8967" max="8972" width="9.140625" style="657"/>
    <col min="8973" max="8974" width="0" style="657" hidden="1" customWidth="1"/>
    <col min="8975" max="9216" width="9.140625" style="657"/>
    <col min="9217" max="9217" width="6.85546875" style="657" customWidth="1"/>
    <col min="9218" max="9218" width="57.5703125" style="657" customWidth="1"/>
    <col min="9219" max="9220" width="15.28515625" style="657" customWidth="1"/>
    <col min="9221" max="9222" width="14" style="657" customWidth="1"/>
    <col min="9223" max="9228" width="9.140625" style="657"/>
    <col min="9229" max="9230" width="0" style="657" hidden="1" customWidth="1"/>
    <col min="9231" max="9472" width="9.140625" style="657"/>
    <col min="9473" max="9473" width="6.85546875" style="657" customWidth="1"/>
    <col min="9474" max="9474" width="57.5703125" style="657" customWidth="1"/>
    <col min="9475" max="9476" width="15.28515625" style="657" customWidth="1"/>
    <col min="9477" max="9478" width="14" style="657" customWidth="1"/>
    <col min="9479" max="9484" width="9.140625" style="657"/>
    <col min="9485" max="9486" width="0" style="657" hidden="1" customWidth="1"/>
    <col min="9487" max="9728" width="9.140625" style="657"/>
    <col min="9729" max="9729" width="6.85546875" style="657" customWidth="1"/>
    <col min="9730" max="9730" width="57.5703125" style="657" customWidth="1"/>
    <col min="9731" max="9732" width="15.28515625" style="657" customWidth="1"/>
    <col min="9733" max="9734" width="14" style="657" customWidth="1"/>
    <col min="9735" max="9740" width="9.140625" style="657"/>
    <col min="9741" max="9742" width="0" style="657" hidden="1" customWidth="1"/>
    <col min="9743" max="9984" width="9.140625" style="657"/>
    <col min="9985" max="9985" width="6.85546875" style="657" customWidth="1"/>
    <col min="9986" max="9986" width="57.5703125" style="657" customWidth="1"/>
    <col min="9987" max="9988" width="15.28515625" style="657" customWidth="1"/>
    <col min="9989" max="9990" width="14" style="657" customWidth="1"/>
    <col min="9991" max="9996" width="9.140625" style="657"/>
    <col min="9997" max="9998" width="0" style="657" hidden="1" customWidth="1"/>
    <col min="9999" max="10240" width="9.140625" style="657"/>
    <col min="10241" max="10241" width="6.85546875" style="657" customWidth="1"/>
    <col min="10242" max="10242" width="57.5703125" style="657" customWidth="1"/>
    <col min="10243" max="10244" width="15.28515625" style="657" customWidth="1"/>
    <col min="10245" max="10246" width="14" style="657" customWidth="1"/>
    <col min="10247" max="10252" width="9.140625" style="657"/>
    <col min="10253" max="10254" width="0" style="657" hidden="1" customWidth="1"/>
    <col min="10255" max="10496" width="9.140625" style="657"/>
    <col min="10497" max="10497" width="6.85546875" style="657" customWidth="1"/>
    <col min="10498" max="10498" width="57.5703125" style="657" customWidth="1"/>
    <col min="10499" max="10500" width="15.28515625" style="657" customWidth="1"/>
    <col min="10501" max="10502" width="14" style="657" customWidth="1"/>
    <col min="10503" max="10508" width="9.140625" style="657"/>
    <col min="10509" max="10510" width="0" style="657" hidden="1" customWidth="1"/>
    <col min="10511" max="10752" width="9.140625" style="657"/>
    <col min="10753" max="10753" width="6.85546875" style="657" customWidth="1"/>
    <col min="10754" max="10754" width="57.5703125" style="657" customWidth="1"/>
    <col min="10755" max="10756" width="15.28515625" style="657" customWidth="1"/>
    <col min="10757" max="10758" width="14" style="657" customWidth="1"/>
    <col min="10759" max="10764" width="9.140625" style="657"/>
    <col min="10765" max="10766" width="0" style="657" hidden="1" customWidth="1"/>
    <col min="10767" max="11008" width="9.140625" style="657"/>
    <col min="11009" max="11009" width="6.85546875" style="657" customWidth="1"/>
    <col min="11010" max="11010" width="57.5703125" style="657" customWidth="1"/>
    <col min="11011" max="11012" width="15.28515625" style="657" customWidth="1"/>
    <col min="11013" max="11014" width="14" style="657" customWidth="1"/>
    <col min="11015" max="11020" width="9.140625" style="657"/>
    <col min="11021" max="11022" width="0" style="657" hidden="1" customWidth="1"/>
    <col min="11023" max="11264" width="9.140625" style="657"/>
    <col min="11265" max="11265" width="6.85546875" style="657" customWidth="1"/>
    <col min="11266" max="11266" width="57.5703125" style="657" customWidth="1"/>
    <col min="11267" max="11268" width="15.28515625" style="657" customWidth="1"/>
    <col min="11269" max="11270" width="14" style="657" customWidth="1"/>
    <col min="11271" max="11276" width="9.140625" style="657"/>
    <col min="11277" max="11278" width="0" style="657" hidden="1" customWidth="1"/>
    <col min="11279" max="11520" width="9.140625" style="657"/>
    <col min="11521" max="11521" width="6.85546875" style="657" customWidth="1"/>
    <col min="11522" max="11522" width="57.5703125" style="657" customWidth="1"/>
    <col min="11523" max="11524" width="15.28515625" style="657" customWidth="1"/>
    <col min="11525" max="11526" width="14" style="657" customWidth="1"/>
    <col min="11527" max="11532" width="9.140625" style="657"/>
    <col min="11533" max="11534" width="0" style="657" hidden="1" customWidth="1"/>
    <col min="11535" max="11776" width="9.140625" style="657"/>
    <col min="11777" max="11777" width="6.85546875" style="657" customWidth="1"/>
    <col min="11778" max="11778" width="57.5703125" style="657" customWidth="1"/>
    <col min="11779" max="11780" width="15.28515625" style="657" customWidth="1"/>
    <col min="11781" max="11782" width="14" style="657" customWidth="1"/>
    <col min="11783" max="11788" width="9.140625" style="657"/>
    <col min="11789" max="11790" width="0" style="657" hidden="1" customWidth="1"/>
    <col min="11791" max="12032" width="9.140625" style="657"/>
    <col min="12033" max="12033" width="6.85546875" style="657" customWidth="1"/>
    <col min="12034" max="12034" width="57.5703125" style="657" customWidth="1"/>
    <col min="12035" max="12036" width="15.28515625" style="657" customWidth="1"/>
    <col min="12037" max="12038" width="14" style="657" customWidth="1"/>
    <col min="12039" max="12044" width="9.140625" style="657"/>
    <col min="12045" max="12046" width="0" style="657" hidden="1" customWidth="1"/>
    <col min="12047" max="12288" width="9.140625" style="657"/>
    <col min="12289" max="12289" width="6.85546875" style="657" customWidth="1"/>
    <col min="12290" max="12290" width="57.5703125" style="657" customWidth="1"/>
    <col min="12291" max="12292" width="15.28515625" style="657" customWidth="1"/>
    <col min="12293" max="12294" width="14" style="657" customWidth="1"/>
    <col min="12295" max="12300" width="9.140625" style="657"/>
    <col min="12301" max="12302" width="0" style="657" hidden="1" customWidth="1"/>
    <col min="12303" max="12544" width="9.140625" style="657"/>
    <col min="12545" max="12545" width="6.85546875" style="657" customWidth="1"/>
    <col min="12546" max="12546" width="57.5703125" style="657" customWidth="1"/>
    <col min="12547" max="12548" width="15.28515625" style="657" customWidth="1"/>
    <col min="12549" max="12550" width="14" style="657" customWidth="1"/>
    <col min="12551" max="12556" width="9.140625" style="657"/>
    <col min="12557" max="12558" width="0" style="657" hidden="1" customWidth="1"/>
    <col min="12559" max="12800" width="9.140625" style="657"/>
    <col min="12801" max="12801" width="6.85546875" style="657" customWidth="1"/>
    <col min="12802" max="12802" width="57.5703125" style="657" customWidth="1"/>
    <col min="12803" max="12804" width="15.28515625" style="657" customWidth="1"/>
    <col min="12805" max="12806" width="14" style="657" customWidth="1"/>
    <col min="12807" max="12812" width="9.140625" style="657"/>
    <col min="12813" max="12814" width="0" style="657" hidden="1" customWidth="1"/>
    <col min="12815" max="13056" width="9.140625" style="657"/>
    <col min="13057" max="13057" width="6.85546875" style="657" customWidth="1"/>
    <col min="13058" max="13058" width="57.5703125" style="657" customWidth="1"/>
    <col min="13059" max="13060" width="15.28515625" style="657" customWidth="1"/>
    <col min="13061" max="13062" width="14" style="657" customWidth="1"/>
    <col min="13063" max="13068" width="9.140625" style="657"/>
    <col min="13069" max="13070" width="0" style="657" hidden="1" customWidth="1"/>
    <col min="13071" max="13312" width="9.140625" style="657"/>
    <col min="13313" max="13313" width="6.85546875" style="657" customWidth="1"/>
    <col min="13314" max="13314" width="57.5703125" style="657" customWidth="1"/>
    <col min="13315" max="13316" width="15.28515625" style="657" customWidth="1"/>
    <col min="13317" max="13318" width="14" style="657" customWidth="1"/>
    <col min="13319" max="13324" width="9.140625" style="657"/>
    <col min="13325" max="13326" width="0" style="657" hidden="1" customWidth="1"/>
    <col min="13327" max="13568" width="9.140625" style="657"/>
    <col min="13569" max="13569" width="6.85546875" style="657" customWidth="1"/>
    <col min="13570" max="13570" width="57.5703125" style="657" customWidth="1"/>
    <col min="13571" max="13572" width="15.28515625" style="657" customWidth="1"/>
    <col min="13573" max="13574" width="14" style="657" customWidth="1"/>
    <col min="13575" max="13580" width="9.140625" style="657"/>
    <col min="13581" max="13582" width="0" style="657" hidden="1" customWidth="1"/>
    <col min="13583" max="13824" width="9.140625" style="657"/>
    <col min="13825" max="13825" width="6.85546875" style="657" customWidth="1"/>
    <col min="13826" max="13826" width="57.5703125" style="657" customWidth="1"/>
    <col min="13827" max="13828" width="15.28515625" style="657" customWidth="1"/>
    <col min="13829" max="13830" width="14" style="657" customWidth="1"/>
    <col min="13831" max="13836" width="9.140625" style="657"/>
    <col min="13837" max="13838" width="0" style="657" hidden="1" customWidth="1"/>
    <col min="13839" max="14080" width="9.140625" style="657"/>
    <col min="14081" max="14081" width="6.85546875" style="657" customWidth="1"/>
    <col min="14082" max="14082" width="57.5703125" style="657" customWidth="1"/>
    <col min="14083" max="14084" width="15.28515625" style="657" customWidth="1"/>
    <col min="14085" max="14086" width="14" style="657" customWidth="1"/>
    <col min="14087" max="14092" width="9.140625" style="657"/>
    <col min="14093" max="14094" width="0" style="657" hidden="1" customWidth="1"/>
    <col min="14095" max="14336" width="9.140625" style="657"/>
    <col min="14337" max="14337" width="6.85546875" style="657" customWidth="1"/>
    <col min="14338" max="14338" width="57.5703125" style="657" customWidth="1"/>
    <col min="14339" max="14340" width="15.28515625" style="657" customWidth="1"/>
    <col min="14341" max="14342" width="14" style="657" customWidth="1"/>
    <col min="14343" max="14348" width="9.140625" style="657"/>
    <col min="14349" max="14350" width="0" style="657" hidden="1" customWidth="1"/>
    <col min="14351" max="14592" width="9.140625" style="657"/>
    <col min="14593" max="14593" width="6.85546875" style="657" customWidth="1"/>
    <col min="14594" max="14594" width="57.5703125" style="657" customWidth="1"/>
    <col min="14595" max="14596" width="15.28515625" style="657" customWidth="1"/>
    <col min="14597" max="14598" width="14" style="657" customWidth="1"/>
    <col min="14599" max="14604" width="9.140625" style="657"/>
    <col min="14605" max="14606" width="0" style="657" hidden="1" customWidth="1"/>
    <col min="14607" max="14848" width="9.140625" style="657"/>
    <col min="14849" max="14849" width="6.85546875" style="657" customWidth="1"/>
    <col min="14850" max="14850" width="57.5703125" style="657" customWidth="1"/>
    <col min="14851" max="14852" width="15.28515625" style="657" customWidth="1"/>
    <col min="14853" max="14854" width="14" style="657" customWidth="1"/>
    <col min="14855" max="14860" width="9.140625" style="657"/>
    <col min="14861" max="14862" width="0" style="657" hidden="1" customWidth="1"/>
    <col min="14863" max="15104" width="9.140625" style="657"/>
    <col min="15105" max="15105" width="6.85546875" style="657" customWidth="1"/>
    <col min="15106" max="15106" width="57.5703125" style="657" customWidth="1"/>
    <col min="15107" max="15108" width="15.28515625" style="657" customWidth="1"/>
    <col min="15109" max="15110" width="14" style="657" customWidth="1"/>
    <col min="15111" max="15116" width="9.140625" style="657"/>
    <col min="15117" max="15118" width="0" style="657" hidden="1" customWidth="1"/>
    <col min="15119" max="15360" width="9.140625" style="657"/>
    <col min="15361" max="15361" width="6.85546875" style="657" customWidth="1"/>
    <col min="15362" max="15362" width="57.5703125" style="657" customWidth="1"/>
    <col min="15363" max="15364" width="15.28515625" style="657" customWidth="1"/>
    <col min="15365" max="15366" width="14" style="657" customWidth="1"/>
    <col min="15367" max="15372" width="9.140625" style="657"/>
    <col min="15373" max="15374" width="0" style="657" hidden="1" customWidth="1"/>
    <col min="15375" max="15616" width="9.140625" style="657"/>
    <col min="15617" max="15617" width="6.85546875" style="657" customWidth="1"/>
    <col min="15618" max="15618" width="57.5703125" style="657" customWidth="1"/>
    <col min="15619" max="15620" width="15.28515625" style="657" customWidth="1"/>
    <col min="15621" max="15622" width="14" style="657" customWidth="1"/>
    <col min="15623" max="15628" width="9.140625" style="657"/>
    <col min="15629" max="15630" width="0" style="657" hidden="1" customWidth="1"/>
    <col min="15631" max="15872" width="9.140625" style="657"/>
    <col min="15873" max="15873" width="6.85546875" style="657" customWidth="1"/>
    <col min="15874" max="15874" width="57.5703125" style="657" customWidth="1"/>
    <col min="15875" max="15876" width="15.28515625" style="657" customWidth="1"/>
    <col min="15877" max="15878" width="14" style="657" customWidth="1"/>
    <col min="15879" max="15884" width="9.140625" style="657"/>
    <col min="15885" max="15886" width="0" style="657" hidden="1" customWidth="1"/>
    <col min="15887" max="16128" width="9.140625" style="657"/>
    <col min="16129" max="16129" width="6.85546875" style="657" customWidth="1"/>
    <col min="16130" max="16130" width="57.5703125" style="657" customWidth="1"/>
    <col min="16131" max="16132" width="15.28515625" style="657" customWidth="1"/>
    <col min="16133" max="16134" width="14" style="657" customWidth="1"/>
    <col min="16135" max="16140" width="9.140625" style="657"/>
    <col min="16141" max="16142" width="0" style="657" hidden="1" customWidth="1"/>
    <col min="16143" max="16384" width="9.140625" style="657"/>
  </cols>
  <sheetData>
    <row r="1" spans="1:14">
      <c r="A1" s="846"/>
      <c r="B1" s="846"/>
      <c r="C1" s="906" t="s">
        <v>176</v>
      </c>
      <c r="D1" s="906"/>
      <c r="E1" s="906"/>
      <c r="F1" s="906"/>
    </row>
    <row r="2" spans="1:14" ht="18.75">
      <c r="A2" s="802" t="s">
        <v>1155</v>
      </c>
      <c r="B2" s="802"/>
      <c r="C2" s="802"/>
      <c r="D2" s="802"/>
      <c r="E2" s="802"/>
      <c r="F2" s="802"/>
    </row>
    <row r="3" spans="1:14">
      <c r="A3" s="803" t="e">
        <f>#REF!</f>
        <v>#REF!</v>
      </c>
      <c r="B3" s="803"/>
      <c r="C3" s="803"/>
      <c r="D3" s="803"/>
      <c r="E3" s="803"/>
      <c r="F3" s="803"/>
    </row>
    <row r="4" spans="1:14">
      <c r="A4" s="658"/>
      <c r="B4" s="658"/>
      <c r="C4" s="658"/>
      <c r="D4" s="658"/>
      <c r="E4" s="658"/>
      <c r="F4" s="659" t="s">
        <v>148</v>
      </c>
    </row>
    <row r="5" spans="1:14" ht="21.75" customHeight="1">
      <c r="A5" s="843" t="s">
        <v>94</v>
      </c>
      <c r="B5" s="843" t="s">
        <v>4</v>
      </c>
      <c r="C5" s="843" t="s">
        <v>177</v>
      </c>
      <c r="D5" s="843" t="s">
        <v>69</v>
      </c>
      <c r="E5" s="843" t="s">
        <v>7</v>
      </c>
      <c r="F5" s="843"/>
    </row>
    <row r="6" spans="1:14" ht="31.5">
      <c r="A6" s="843"/>
      <c r="B6" s="843"/>
      <c r="C6" s="843"/>
      <c r="D6" s="843"/>
      <c r="E6" s="660" t="s">
        <v>9</v>
      </c>
      <c r="F6" s="660" t="s">
        <v>178</v>
      </c>
    </row>
    <row r="7" spans="1:14" s="780" customFormat="1" ht="22.5" customHeight="1">
      <c r="A7" s="779" t="s">
        <v>12</v>
      </c>
      <c r="B7" s="779" t="s">
        <v>13</v>
      </c>
      <c r="C7" s="779">
        <v>1</v>
      </c>
      <c r="D7" s="779">
        <v>2</v>
      </c>
      <c r="E7" s="779" t="s">
        <v>14</v>
      </c>
      <c r="F7" s="779" t="s">
        <v>15</v>
      </c>
    </row>
    <row r="8" spans="1:14" s="661" customFormat="1" ht="21.75" customHeight="1">
      <c r="A8" s="757"/>
      <c r="B8" s="761" t="s">
        <v>149</v>
      </c>
      <c r="C8" s="762">
        <f>C9+C12+C52+C53+C54</f>
        <v>23087454.408828001</v>
      </c>
      <c r="D8" s="762" t="e">
        <f>D9+D12+D52+D53+D54</f>
        <v>#REF!</v>
      </c>
      <c r="E8" s="763" t="e">
        <f t="shared" ref="E8:E31" si="0">D8-C8</f>
        <v>#REF!</v>
      </c>
      <c r="F8" s="764" t="str">
        <f>IFERROR(D8/C8*100,"")</f>
        <v/>
      </c>
      <c r="K8" s="638">
        <v>28791410</v>
      </c>
      <c r="L8" s="662"/>
    </row>
    <row r="9" spans="1:14" s="661" customFormat="1" ht="21.75" customHeight="1">
      <c r="A9" s="757" t="s">
        <v>12</v>
      </c>
      <c r="B9" s="761" t="s">
        <v>179</v>
      </c>
      <c r="C9" s="762">
        <f>C10+C11</f>
        <v>12644687</v>
      </c>
      <c r="D9" s="762">
        <f>D10+D11</f>
        <v>12064725.972691</v>
      </c>
      <c r="E9" s="763">
        <f t="shared" si="0"/>
        <v>-579961.02730900049</v>
      </c>
      <c r="F9" s="764">
        <f>IFERROR(D9/C9*100,"")</f>
        <v>95.413401475979583</v>
      </c>
      <c r="K9" s="756" t="e">
        <f>D8-K8</f>
        <v>#REF!</v>
      </c>
      <c r="M9" s="663"/>
    </row>
    <row r="10" spans="1:14" s="776" customFormat="1" ht="21.75" customHeight="1">
      <c r="A10" s="760">
        <v>1</v>
      </c>
      <c r="B10" s="772" t="s">
        <v>180</v>
      </c>
      <c r="C10" s="773">
        <v>7784212</v>
      </c>
      <c r="D10" s="773">
        <v>7726187.6817460004</v>
      </c>
      <c r="E10" s="774">
        <f t="shared" si="0"/>
        <v>-58024.318253999576</v>
      </c>
      <c r="F10" s="775">
        <f t="shared" ref="F10:F54" si="1">IFERROR(D10/C10*100,"")</f>
        <v>99.254589697017508</v>
      </c>
      <c r="K10" s="777"/>
    </row>
    <row r="11" spans="1:14" s="776" customFormat="1" ht="21.75" customHeight="1">
      <c r="A11" s="760">
        <v>2</v>
      </c>
      <c r="B11" s="772" t="s">
        <v>181</v>
      </c>
      <c r="C11" s="773">
        <v>4860475</v>
      </c>
      <c r="D11" s="773">
        <v>4338538.290945</v>
      </c>
      <c r="E11" s="774">
        <f t="shared" si="0"/>
        <v>-521936.70905499998</v>
      </c>
      <c r="F11" s="775">
        <f t="shared" si="1"/>
        <v>89.261611075975082</v>
      </c>
    </row>
    <row r="12" spans="1:14" s="661" customFormat="1" ht="21.75" customHeight="1">
      <c r="A12" s="757" t="s">
        <v>13</v>
      </c>
      <c r="B12" s="761" t="s">
        <v>182</v>
      </c>
      <c r="C12" s="762">
        <f>C13+C31+C45+C46+C47+C49+C50+C51</f>
        <v>10432667.408828001</v>
      </c>
      <c r="D12" s="762">
        <f>D13+D31+D45+D46+D47+D49+D50+D51+D48</f>
        <v>10295588.560188001</v>
      </c>
      <c r="E12" s="763">
        <f t="shared" si="0"/>
        <v>-137078.84864000045</v>
      </c>
      <c r="F12" s="764">
        <f t="shared" si="1"/>
        <v>98.686061356427345</v>
      </c>
    </row>
    <row r="13" spans="1:14" s="661" customFormat="1" ht="21.75" customHeight="1">
      <c r="A13" s="757" t="s">
        <v>17</v>
      </c>
      <c r="B13" s="761" t="s">
        <v>38</v>
      </c>
      <c r="C13" s="762">
        <f>C14+C28+C30</f>
        <v>8006616.4088280005</v>
      </c>
      <c r="D13" s="762">
        <f>D14+D28+D30+D29</f>
        <v>5951510.75</v>
      </c>
      <c r="E13" s="763">
        <f t="shared" si="0"/>
        <v>-2055105.6588280005</v>
      </c>
      <c r="F13" s="764">
        <f t="shared" si="1"/>
        <v>74.332407675206397</v>
      </c>
      <c r="G13" s="663">
        <f>D14+D28+D30</f>
        <v>5760812.75</v>
      </c>
      <c r="H13" s="663">
        <f>G13-D13</f>
        <v>-190698</v>
      </c>
      <c r="J13" s="661">
        <f>'62 TT 342'!F11</f>
        <v>1986850</v>
      </c>
      <c r="M13" s="661">
        <v>1271100</v>
      </c>
      <c r="N13" s="661">
        <v>106087</v>
      </c>
    </row>
    <row r="14" spans="1:14" ht="21.75" customHeight="1">
      <c r="A14" s="759">
        <v>1</v>
      </c>
      <c r="B14" s="765" t="s">
        <v>183</v>
      </c>
      <c r="C14" s="766">
        <f>SUM(C15:C27)</f>
        <v>8006616.4088280005</v>
      </c>
      <c r="D14" s="766">
        <f>SUM(D15:D27)</f>
        <v>5633320</v>
      </c>
      <c r="E14" s="767">
        <f t="shared" si="0"/>
        <v>-2373296.4088280005</v>
      </c>
      <c r="F14" s="775">
        <f t="shared" si="1"/>
        <v>70.358310082006284</v>
      </c>
      <c r="N14" s="657">
        <f>M13-N13</f>
        <v>1165013</v>
      </c>
    </row>
    <row r="15" spans="1:14" ht="21.75" customHeight="1">
      <c r="A15" s="759" t="s">
        <v>19</v>
      </c>
      <c r="B15" s="765" t="s">
        <v>184</v>
      </c>
      <c r="C15" s="768">
        <v>1309</v>
      </c>
      <c r="D15" s="768">
        <v>686</v>
      </c>
      <c r="E15" s="767">
        <f t="shared" si="0"/>
        <v>-623</v>
      </c>
      <c r="F15" s="775">
        <f t="shared" si="1"/>
        <v>52.406417112299465</v>
      </c>
      <c r="N15" s="664">
        <v>1493584</v>
      </c>
    </row>
    <row r="16" spans="1:14" ht="21.75" customHeight="1">
      <c r="A16" s="759" t="s">
        <v>19</v>
      </c>
      <c r="B16" s="765" t="s">
        <v>185</v>
      </c>
      <c r="C16" s="768">
        <v>41332</v>
      </c>
      <c r="D16" s="768">
        <v>60521</v>
      </c>
      <c r="E16" s="767">
        <f t="shared" si="0"/>
        <v>19189</v>
      </c>
      <c r="F16" s="775">
        <f t="shared" si="1"/>
        <v>146.42649762895576</v>
      </c>
      <c r="N16" s="664">
        <f>N14+N15</f>
        <v>2658597</v>
      </c>
    </row>
    <row r="17" spans="1:14" ht="21.75" customHeight="1">
      <c r="A17" s="759" t="s">
        <v>19</v>
      </c>
      <c r="B17" s="765" t="s">
        <v>186</v>
      </c>
      <c r="C17" s="768">
        <v>687960.01410799997</v>
      </c>
      <c r="D17" s="768">
        <v>423163</v>
      </c>
      <c r="E17" s="767">
        <f t="shared" si="0"/>
        <v>-264797.01410799997</v>
      </c>
      <c r="F17" s="775">
        <f t="shared" si="1"/>
        <v>61.509824891300937</v>
      </c>
      <c r="N17" s="664">
        <f>N16-C13</f>
        <v>-5348019.4088280005</v>
      </c>
    </row>
    <row r="18" spans="1:14" ht="21.75" customHeight="1">
      <c r="A18" s="759" t="s">
        <v>19</v>
      </c>
      <c r="B18" s="765" t="s">
        <v>155</v>
      </c>
      <c r="C18" s="768">
        <v>250</v>
      </c>
      <c r="D18" s="768">
        <v>14</v>
      </c>
      <c r="E18" s="767">
        <f t="shared" si="0"/>
        <v>-236</v>
      </c>
      <c r="F18" s="775">
        <f t="shared" si="1"/>
        <v>5.6000000000000005</v>
      </c>
      <c r="N18" s="657">
        <v>45500</v>
      </c>
    </row>
    <row r="19" spans="1:14" ht="21.75" customHeight="1">
      <c r="A19" s="759" t="s">
        <v>19</v>
      </c>
      <c r="B19" s="765" t="s">
        <v>187</v>
      </c>
      <c r="C19" s="768">
        <v>37417.252</v>
      </c>
      <c r="D19" s="768">
        <v>31590</v>
      </c>
      <c r="E19" s="767">
        <f t="shared" si="0"/>
        <v>-5827.2520000000004</v>
      </c>
      <c r="F19" s="775">
        <f t="shared" si="1"/>
        <v>84.426296190858693</v>
      </c>
      <c r="N19" s="664">
        <f>N16-N18</f>
        <v>2613097</v>
      </c>
    </row>
    <row r="20" spans="1:14" ht="21.75" customHeight="1">
      <c r="A20" s="759" t="s">
        <v>19</v>
      </c>
      <c r="B20" s="765" t="s">
        <v>188</v>
      </c>
      <c r="C20" s="768">
        <v>118836.458</v>
      </c>
      <c r="D20" s="768">
        <v>103751</v>
      </c>
      <c r="E20" s="767">
        <f t="shared" si="0"/>
        <v>-15085.457999999999</v>
      </c>
      <c r="F20" s="775">
        <f t="shared" si="1"/>
        <v>87.305698727573983</v>
      </c>
      <c r="N20" s="657">
        <v>24100</v>
      </c>
    </row>
    <row r="21" spans="1:14" ht="21.75" customHeight="1">
      <c r="A21" s="759" t="s">
        <v>19</v>
      </c>
      <c r="B21" s="765" t="s">
        <v>189</v>
      </c>
      <c r="C21" s="768">
        <v>0</v>
      </c>
      <c r="D21" s="768"/>
      <c r="E21" s="767"/>
      <c r="F21" s="775" t="str">
        <f t="shared" si="1"/>
        <v/>
      </c>
      <c r="N21" s="657">
        <v>55600</v>
      </c>
    </row>
    <row r="22" spans="1:14" ht="21.75" customHeight="1">
      <c r="A22" s="759" t="s">
        <v>19</v>
      </c>
      <c r="B22" s="765" t="s">
        <v>190</v>
      </c>
      <c r="C22" s="768">
        <v>245887.20300000001</v>
      </c>
      <c r="D22" s="768">
        <v>27792</v>
      </c>
      <c r="E22" s="767">
        <f t="shared" si="0"/>
        <v>-218095.20300000001</v>
      </c>
      <c r="F22" s="775">
        <f t="shared" si="1"/>
        <v>11.302743559208325</v>
      </c>
      <c r="N22" s="664">
        <f>N19-N20-N21</f>
        <v>2533397</v>
      </c>
    </row>
    <row r="23" spans="1:14" ht="21.75" customHeight="1">
      <c r="A23" s="759" t="s">
        <v>19</v>
      </c>
      <c r="B23" s="765" t="s">
        <v>191</v>
      </c>
      <c r="C23" s="768">
        <v>14422</v>
      </c>
      <c r="D23" s="778">
        <v>4329</v>
      </c>
      <c r="E23" s="767">
        <f t="shared" si="0"/>
        <v>-10093</v>
      </c>
      <c r="F23" s="775">
        <f t="shared" si="1"/>
        <v>30.016641242546111</v>
      </c>
      <c r="N23" s="664">
        <f>C13-N22</f>
        <v>5473219.4088280005</v>
      </c>
    </row>
    <row r="24" spans="1:14" ht="21.75" customHeight="1">
      <c r="A24" s="759" t="s">
        <v>19</v>
      </c>
      <c r="B24" s="765" t="s">
        <v>192</v>
      </c>
      <c r="C24" s="768">
        <v>6674921.3963200003</v>
      </c>
      <c r="D24" s="768">
        <v>4821497</v>
      </c>
      <c r="E24" s="767">
        <f t="shared" si="0"/>
        <v>-1853424.3963200003</v>
      </c>
      <c r="F24" s="775">
        <f t="shared" si="1"/>
        <v>72.233015397876827</v>
      </c>
    </row>
    <row r="25" spans="1:14" ht="36" customHeight="1">
      <c r="A25" s="759" t="s">
        <v>19</v>
      </c>
      <c r="B25" s="765" t="s">
        <v>193</v>
      </c>
      <c r="C25" s="768">
        <v>184281.08540000001</v>
      </c>
      <c r="D25" s="768">
        <v>159977</v>
      </c>
      <c r="E25" s="767">
        <f t="shared" si="0"/>
        <v>-24304.085400000011</v>
      </c>
      <c r="F25" s="775">
        <f t="shared" si="1"/>
        <v>86.811405333734797</v>
      </c>
    </row>
    <row r="26" spans="1:14" ht="21" customHeight="1">
      <c r="A26" s="759" t="s">
        <v>19</v>
      </c>
      <c r="B26" s="765" t="s">
        <v>194</v>
      </c>
      <c r="C26" s="766"/>
      <c r="D26" s="766"/>
      <c r="E26" s="767">
        <f t="shared" si="0"/>
        <v>0</v>
      </c>
      <c r="F26" s="764" t="str">
        <f t="shared" si="1"/>
        <v/>
      </c>
      <c r="K26" s="639"/>
    </row>
    <row r="27" spans="1:14" ht="21" customHeight="1">
      <c r="A27" s="759" t="s">
        <v>19</v>
      </c>
      <c r="B27" s="765" t="s">
        <v>195</v>
      </c>
      <c r="C27" s="766">
        <v>0</v>
      </c>
      <c r="D27" s="766"/>
      <c r="E27" s="767">
        <f t="shared" si="0"/>
        <v>0</v>
      </c>
      <c r="F27" s="764" t="str">
        <f t="shared" si="1"/>
        <v/>
      </c>
    </row>
    <row r="28" spans="1:14" ht="87.75" customHeight="1">
      <c r="A28" s="769">
        <v>2</v>
      </c>
      <c r="B28" s="765" t="s">
        <v>1177</v>
      </c>
      <c r="C28" s="766"/>
      <c r="D28" s="766">
        <v>76167</v>
      </c>
      <c r="E28" s="767">
        <f t="shared" si="0"/>
        <v>76167</v>
      </c>
      <c r="F28" s="764" t="str">
        <f t="shared" si="1"/>
        <v/>
      </c>
      <c r="K28" s="639" t="s">
        <v>1153</v>
      </c>
    </row>
    <row r="29" spans="1:14" ht="53.25" customHeight="1">
      <c r="A29" s="769">
        <v>3</v>
      </c>
      <c r="B29" s="765" t="s">
        <v>1178</v>
      </c>
      <c r="C29" s="766">
        <v>100000</v>
      </c>
      <c r="D29" s="766">
        <v>190698</v>
      </c>
      <c r="E29" s="767">
        <f t="shared" si="0"/>
        <v>90698</v>
      </c>
      <c r="F29" s="775">
        <f t="shared" si="1"/>
        <v>190.69799999999998</v>
      </c>
      <c r="K29" s="639"/>
    </row>
    <row r="30" spans="1:14" ht="24.75" customHeight="1">
      <c r="A30" s="759">
        <v>4</v>
      </c>
      <c r="B30" s="765" t="s">
        <v>162</v>
      </c>
      <c r="C30" s="766"/>
      <c r="D30" s="766">
        <v>51325.75</v>
      </c>
      <c r="E30" s="767">
        <f t="shared" si="0"/>
        <v>51325.75</v>
      </c>
      <c r="F30" s="764" t="str">
        <f t="shared" si="1"/>
        <v/>
      </c>
      <c r="K30" s="639" t="s">
        <v>1153</v>
      </c>
    </row>
    <row r="31" spans="1:14" s="661" customFormat="1" ht="21" customHeight="1">
      <c r="A31" s="757" t="s">
        <v>22</v>
      </c>
      <c r="B31" s="761" t="s">
        <v>39</v>
      </c>
      <c r="C31" s="762">
        <f>SUM(C32:C44)</f>
        <v>2244986</v>
      </c>
      <c r="D31" s="762">
        <f>SUM(D32:D44)</f>
        <v>4321798.7652939996</v>
      </c>
      <c r="E31" s="763">
        <f t="shared" si="0"/>
        <v>2076812.7652939996</v>
      </c>
      <c r="F31" s="764">
        <f t="shared" si="1"/>
        <v>192.50894060337123</v>
      </c>
      <c r="J31" s="638">
        <f>'62 TT 342'!F29</f>
        <v>2236998</v>
      </c>
      <c r="K31" s="663"/>
    </row>
    <row r="32" spans="1:14" ht="21" customHeight="1">
      <c r="A32" s="759" t="s">
        <v>19</v>
      </c>
      <c r="B32" s="765" t="s">
        <v>184</v>
      </c>
      <c r="C32" s="766">
        <v>88590</v>
      </c>
      <c r="D32" s="766">
        <v>115071.63499999999</v>
      </c>
      <c r="E32" s="767">
        <f>D32-C32</f>
        <v>26481.634999999995</v>
      </c>
      <c r="F32" s="775">
        <f t="shared" si="1"/>
        <v>129.89235240997854</v>
      </c>
    </row>
    <row r="33" spans="1:11" ht="21" customHeight="1">
      <c r="A33" s="759" t="s">
        <v>19</v>
      </c>
      <c r="B33" s="765" t="s">
        <v>185</v>
      </c>
      <c r="C33" s="766">
        <v>31038</v>
      </c>
      <c r="D33" s="766">
        <v>40931.129000000001</v>
      </c>
      <c r="E33" s="767">
        <f t="shared" ref="E33:E54" si="2">D33-C33</f>
        <v>9893.1290000000008</v>
      </c>
      <c r="F33" s="775">
        <f t="shared" si="1"/>
        <v>131.87424769637218</v>
      </c>
      <c r="G33" s="867"/>
      <c r="H33" s="867"/>
      <c r="I33" s="867"/>
      <c r="J33" s="867"/>
      <c r="K33" s="867"/>
    </row>
    <row r="34" spans="1:11" ht="21" customHeight="1">
      <c r="A34" s="759" t="s">
        <v>19</v>
      </c>
      <c r="B34" s="765" t="s">
        <v>186</v>
      </c>
      <c r="C34" s="770">
        <v>861219</v>
      </c>
      <c r="D34" s="766">
        <v>1195302.5998889999</v>
      </c>
      <c r="E34" s="767">
        <f t="shared" si="2"/>
        <v>334083.59988899995</v>
      </c>
      <c r="F34" s="775">
        <f t="shared" si="1"/>
        <v>138.79194489311081</v>
      </c>
      <c r="H34" s="664"/>
    </row>
    <row r="35" spans="1:11" ht="21" customHeight="1">
      <c r="A35" s="759" t="s">
        <v>19</v>
      </c>
      <c r="B35" s="765" t="s">
        <v>196</v>
      </c>
      <c r="C35" s="766">
        <v>17061</v>
      </c>
      <c r="D35" s="766">
        <v>22193.379381999999</v>
      </c>
      <c r="E35" s="767">
        <f t="shared" si="2"/>
        <v>5132.3793819999992</v>
      </c>
      <c r="F35" s="775">
        <f t="shared" si="1"/>
        <v>130.08252377937987</v>
      </c>
    </row>
    <row r="36" spans="1:11" ht="21" customHeight="1">
      <c r="A36" s="759" t="s">
        <v>19</v>
      </c>
      <c r="B36" s="765" t="s">
        <v>197</v>
      </c>
      <c r="C36" s="766">
        <v>69423</v>
      </c>
      <c r="D36" s="766">
        <v>539766.12185400003</v>
      </c>
      <c r="E36" s="767">
        <f t="shared" si="2"/>
        <v>470343.12185400003</v>
      </c>
      <c r="F36" s="775">
        <f t="shared" si="1"/>
        <v>777.50330849142222</v>
      </c>
      <c r="G36" s="867"/>
      <c r="H36" s="867"/>
      <c r="I36" s="867"/>
      <c r="J36" s="867"/>
      <c r="K36" s="867"/>
    </row>
    <row r="37" spans="1:11" ht="21" customHeight="1">
      <c r="A37" s="759" t="s">
        <v>19</v>
      </c>
      <c r="B37" s="765" t="s">
        <v>198</v>
      </c>
      <c r="C37" s="766">
        <v>101268</v>
      </c>
      <c r="D37" s="766">
        <v>184166.83993799999</v>
      </c>
      <c r="E37" s="767">
        <f t="shared" si="2"/>
        <v>82898.83993799999</v>
      </c>
      <c r="F37" s="775">
        <f t="shared" si="1"/>
        <v>181.86084443061975</v>
      </c>
    </row>
    <row r="38" spans="1:11" ht="21" customHeight="1">
      <c r="A38" s="759" t="s">
        <v>19</v>
      </c>
      <c r="B38" s="765" t="s">
        <v>199</v>
      </c>
      <c r="C38" s="766">
        <v>24752</v>
      </c>
      <c r="D38" s="766">
        <v>29464.986863999999</v>
      </c>
      <c r="E38" s="767">
        <f t="shared" si="2"/>
        <v>4712.9868639999986</v>
      </c>
      <c r="F38" s="775">
        <f t="shared" si="1"/>
        <v>119.04083251454426</v>
      </c>
    </row>
    <row r="39" spans="1:11" ht="21" customHeight="1">
      <c r="A39" s="759" t="s">
        <v>19</v>
      </c>
      <c r="B39" s="765" t="s">
        <v>200</v>
      </c>
      <c r="C39" s="766">
        <v>18164</v>
      </c>
      <c r="D39" s="766">
        <v>28885.324623</v>
      </c>
      <c r="E39" s="767">
        <f t="shared" si="2"/>
        <v>10721.324623</v>
      </c>
      <c r="F39" s="775">
        <f t="shared" si="1"/>
        <v>159.02513005395286</v>
      </c>
    </row>
    <row r="40" spans="1:11" ht="21" customHeight="1">
      <c r="A40" s="759" t="s">
        <v>19</v>
      </c>
      <c r="B40" s="765" t="s">
        <v>201</v>
      </c>
      <c r="C40" s="766">
        <v>3278</v>
      </c>
      <c r="D40" s="766">
        <v>131959.58281699999</v>
      </c>
      <c r="E40" s="767">
        <f t="shared" si="2"/>
        <v>128681.58281699999</v>
      </c>
      <c r="F40" s="775">
        <f t="shared" si="1"/>
        <v>4025.6126545759607</v>
      </c>
    </row>
    <row r="41" spans="1:11" ht="21" customHeight="1">
      <c r="A41" s="759" t="s">
        <v>19</v>
      </c>
      <c r="B41" s="765" t="s">
        <v>192</v>
      </c>
      <c r="C41" s="766">
        <v>368181</v>
      </c>
      <c r="D41" s="766">
        <v>945693.14769100002</v>
      </c>
      <c r="E41" s="767">
        <f t="shared" si="2"/>
        <v>577512.14769100002</v>
      </c>
      <c r="F41" s="775">
        <f t="shared" si="1"/>
        <v>256.85549979249333</v>
      </c>
    </row>
    <row r="42" spans="1:11" ht="21" customHeight="1">
      <c r="A42" s="759" t="s">
        <v>19</v>
      </c>
      <c r="B42" s="765" t="s">
        <v>202</v>
      </c>
      <c r="C42" s="766">
        <v>593894</v>
      </c>
      <c r="D42" s="766">
        <v>1018159.6151770001</v>
      </c>
      <c r="E42" s="767">
        <f t="shared" si="2"/>
        <v>424265.61517700006</v>
      </c>
      <c r="F42" s="775">
        <f t="shared" si="1"/>
        <v>171.43793592408747</v>
      </c>
      <c r="J42" s="657">
        <f>'62 TT 342'!F40</f>
        <v>533097</v>
      </c>
      <c r="K42" s="664"/>
    </row>
    <row r="43" spans="1:11" ht="21" customHeight="1">
      <c r="A43" s="759" t="s">
        <v>19</v>
      </c>
      <c r="B43" s="765" t="s">
        <v>203</v>
      </c>
      <c r="C43" s="766">
        <v>68118</v>
      </c>
      <c r="D43" s="766">
        <v>70204.403059000004</v>
      </c>
      <c r="E43" s="767">
        <f t="shared" si="2"/>
        <v>2086.4030590000039</v>
      </c>
      <c r="F43" s="775">
        <f t="shared" si="1"/>
        <v>103.06292471740217</v>
      </c>
      <c r="K43" s="639"/>
    </row>
    <row r="44" spans="1:11" ht="21" customHeight="1">
      <c r="A44" s="759" t="s">
        <v>19</v>
      </c>
      <c r="B44" s="765" t="s">
        <v>204</v>
      </c>
      <c r="C44" s="766"/>
      <c r="D44" s="766">
        <v>0</v>
      </c>
      <c r="E44" s="767">
        <f t="shared" si="2"/>
        <v>0</v>
      </c>
      <c r="F44" s="764" t="str">
        <f t="shared" si="1"/>
        <v/>
      </c>
      <c r="G44" s="867"/>
      <c r="H44" s="867"/>
      <c r="I44" s="867"/>
      <c r="J44" s="867"/>
      <c r="K44" s="867"/>
    </row>
    <row r="45" spans="1:11" s="661" customFormat="1" ht="20.25" customHeight="1">
      <c r="A45" s="757" t="s">
        <v>26</v>
      </c>
      <c r="B45" s="761" t="s">
        <v>165</v>
      </c>
      <c r="C45" s="762">
        <v>3000</v>
      </c>
      <c r="D45" s="762">
        <v>1911.166142</v>
      </c>
      <c r="E45" s="763">
        <f t="shared" si="2"/>
        <v>-1088.833858</v>
      </c>
      <c r="F45" s="764">
        <f t="shared" si="1"/>
        <v>63.705538066666669</v>
      </c>
    </row>
    <row r="46" spans="1:11" s="661" customFormat="1" ht="20.25" customHeight="1">
      <c r="A46" s="757" t="s">
        <v>28</v>
      </c>
      <c r="B46" s="761" t="s">
        <v>166</v>
      </c>
      <c r="C46" s="762">
        <v>1400</v>
      </c>
      <c r="D46" s="762">
        <v>1400</v>
      </c>
      <c r="E46" s="763">
        <f t="shared" si="2"/>
        <v>0</v>
      </c>
      <c r="F46" s="764">
        <f t="shared" si="1"/>
        <v>100</v>
      </c>
    </row>
    <row r="47" spans="1:11" s="661" customFormat="1" ht="20.25" customHeight="1">
      <c r="A47" s="757" t="s">
        <v>30</v>
      </c>
      <c r="B47" s="761" t="s">
        <v>44</v>
      </c>
      <c r="C47" s="762"/>
      <c r="D47" s="762">
        <v>9872.8787520000005</v>
      </c>
      <c r="E47" s="763">
        <f t="shared" si="2"/>
        <v>9872.8787520000005</v>
      </c>
      <c r="F47" s="764" t="str">
        <f t="shared" si="1"/>
        <v/>
      </c>
    </row>
    <row r="48" spans="1:11" s="661" customFormat="1" ht="43.5" customHeight="1">
      <c r="A48" s="757" t="s">
        <v>32</v>
      </c>
      <c r="B48" s="758" t="s">
        <v>1176</v>
      </c>
      <c r="C48" s="762"/>
      <c r="D48" s="762">
        <v>9095</v>
      </c>
      <c r="E48" s="763">
        <f t="shared" si="2"/>
        <v>9095</v>
      </c>
      <c r="F48" s="764" t="str">
        <f t="shared" si="1"/>
        <v/>
      </c>
    </row>
    <row r="49" spans="1:6" s="661" customFormat="1" ht="20.25" customHeight="1">
      <c r="A49" s="757" t="s">
        <v>34</v>
      </c>
      <c r="B49" s="761" t="s">
        <v>42</v>
      </c>
      <c r="C49" s="762">
        <v>82499</v>
      </c>
      <c r="D49" s="762">
        <v>0</v>
      </c>
      <c r="E49" s="763"/>
      <c r="F49" s="764">
        <f t="shared" si="1"/>
        <v>0</v>
      </c>
    </row>
    <row r="50" spans="1:6" s="661" customFormat="1" ht="20.25" customHeight="1">
      <c r="A50" s="757" t="s">
        <v>167</v>
      </c>
      <c r="B50" s="761" t="s">
        <v>43</v>
      </c>
      <c r="C50" s="762">
        <v>94166</v>
      </c>
      <c r="D50" s="762"/>
      <c r="E50" s="763"/>
      <c r="F50" s="764">
        <f t="shared" si="1"/>
        <v>0</v>
      </c>
    </row>
    <row r="51" spans="1:6" s="661" customFormat="1" ht="20.25" customHeight="1">
      <c r="A51" s="757" t="s">
        <v>1019</v>
      </c>
      <c r="B51" s="761" t="s">
        <v>46</v>
      </c>
      <c r="C51" s="771"/>
      <c r="D51" s="762">
        <v>0</v>
      </c>
      <c r="E51" s="763"/>
      <c r="F51" s="764" t="str">
        <f t="shared" si="1"/>
        <v/>
      </c>
    </row>
    <row r="52" spans="1:6" s="661" customFormat="1" ht="20.25" customHeight="1">
      <c r="A52" s="757" t="s">
        <v>52</v>
      </c>
      <c r="B52" s="761" t="s">
        <v>205</v>
      </c>
      <c r="C52" s="762">
        <v>10100</v>
      </c>
      <c r="D52" s="762">
        <v>10425</v>
      </c>
      <c r="E52" s="763">
        <f t="shared" si="2"/>
        <v>325</v>
      </c>
      <c r="F52" s="764">
        <f t="shared" si="1"/>
        <v>103.21782178217822</v>
      </c>
    </row>
    <row r="53" spans="1:6" s="661" customFormat="1" ht="20.25" customHeight="1">
      <c r="A53" s="757" t="s">
        <v>54</v>
      </c>
      <c r="B53" s="761" t="s">
        <v>173</v>
      </c>
      <c r="C53" s="762"/>
      <c r="D53" s="762" t="e">
        <f>#REF!</f>
        <v>#REF!</v>
      </c>
      <c r="E53" s="763"/>
      <c r="F53" s="764" t="str">
        <f t="shared" si="1"/>
        <v/>
      </c>
    </row>
    <row r="54" spans="1:6" s="661" customFormat="1" ht="20.25" customHeight="1">
      <c r="A54" s="757" t="s">
        <v>56</v>
      </c>
      <c r="B54" s="761" t="s">
        <v>206</v>
      </c>
      <c r="C54" s="762"/>
      <c r="D54" s="762" t="e">
        <f>#REF!</f>
        <v>#REF!</v>
      </c>
      <c r="E54" s="763" t="e">
        <f t="shared" si="2"/>
        <v>#REF!</v>
      </c>
      <c r="F54" s="764" t="str">
        <f t="shared" si="1"/>
        <v/>
      </c>
    </row>
  </sheetData>
  <mergeCells count="12">
    <mergeCell ref="G33:K33"/>
    <mergeCell ref="G36:K36"/>
    <mergeCell ref="G44:K44"/>
    <mergeCell ref="A1:B1"/>
    <mergeCell ref="C1:F1"/>
    <mergeCell ref="A2:F2"/>
    <mergeCell ref="A3:F3"/>
    <mergeCell ref="A5:A6"/>
    <mergeCell ref="B5:B6"/>
    <mergeCell ref="C5:C6"/>
    <mergeCell ref="D5:D6"/>
    <mergeCell ref="E5:F5"/>
  </mergeCells>
  <printOptions horizontalCentered="1"/>
  <pageMargins left="0.59055118110236227" right="0.39370078740157483" top="0.59055118110236227" bottom="0.59055118110236227" header="0.23622047244094491" footer="0.31496062992125984"/>
  <pageSetup paperSize="9" scale="80" orientation="portrait" r:id="rId1"/>
  <headerFooter differentFirst="1" scaleWithDoc="0" alignWithMargins="0">
    <oddHeader>&amp;C&amp;P</oddHeader>
  </headerFooter>
  <colBreaks count="1" manualBreakCount="1">
    <brk id="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74"/>
  <sheetViews>
    <sheetView showWhiteSpace="0" zoomScale="80" zoomScaleNormal="80" workbookViewId="0">
      <pane xSplit="2" ySplit="8" topLeftCell="C36" activePane="bottomRight" state="frozen"/>
      <selection pane="topRight" activeCell="C1" sqref="C1"/>
      <selection pane="bottomLeft" activeCell="A9" sqref="A9"/>
      <selection pane="bottomRight" activeCell="H53" sqref="H53"/>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800" t="s">
        <v>1056</v>
      </c>
      <c r="B1" s="800"/>
      <c r="F1" s="801" t="s">
        <v>1055</v>
      </c>
      <c r="G1" s="801"/>
      <c r="H1" s="801"/>
      <c r="I1" s="801"/>
      <c r="J1" s="801"/>
    </row>
    <row r="2" spans="1:14" ht="18.75">
      <c r="A2" s="802" t="s">
        <v>1054</v>
      </c>
      <c r="B2" s="802"/>
      <c r="C2" s="802"/>
      <c r="D2" s="802"/>
      <c r="E2" s="802"/>
      <c r="F2" s="802"/>
      <c r="G2" s="802"/>
      <c r="H2" s="802"/>
      <c r="I2" s="802"/>
      <c r="J2" s="802"/>
    </row>
    <row r="3" spans="1:14" ht="15.75" customHeight="1">
      <c r="A3" s="803" t="str">
        <f>'60 TT342'!A3:L3</f>
        <v>(Kèm theo Tờ trình số:      /TTr-UBND ngày    tháng   năm 2025 của Ủy ban nhân dân tỉnh Lạng Sơn)</v>
      </c>
      <c r="B3" s="803"/>
      <c r="C3" s="803"/>
      <c r="D3" s="803"/>
      <c r="E3" s="803"/>
      <c r="F3" s="803"/>
      <c r="G3" s="803"/>
      <c r="H3" s="803"/>
      <c r="I3" s="803"/>
      <c r="J3" s="803"/>
    </row>
    <row r="4" spans="1:14">
      <c r="A4" s="214" t="s">
        <v>1053</v>
      </c>
      <c r="E4" s="20"/>
      <c r="G4" s="20"/>
      <c r="I4" s="804" t="s">
        <v>148</v>
      </c>
      <c r="J4" s="804"/>
    </row>
    <row r="5" spans="1:14" ht="21" customHeight="1">
      <c r="A5" s="799" t="s">
        <v>94</v>
      </c>
      <c r="B5" s="799" t="s">
        <v>1052</v>
      </c>
      <c r="C5" s="799" t="s">
        <v>1003</v>
      </c>
      <c r="D5" s="799"/>
      <c r="E5" s="799" t="s">
        <v>1002</v>
      </c>
      <c r="F5" s="799"/>
      <c r="G5" s="799"/>
      <c r="H5" s="799"/>
      <c r="I5" s="799" t="s">
        <v>1051</v>
      </c>
      <c r="J5" s="799"/>
    </row>
    <row r="6" spans="1:14" ht="39" customHeight="1">
      <c r="A6" s="799"/>
      <c r="B6" s="799"/>
      <c r="C6" s="244" t="s">
        <v>996</v>
      </c>
      <c r="D6" s="244" t="s">
        <v>995</v>
      </c>
      <c r="E6" s="244" t="s">
        <v>1050</v>
      </c>
      <c r="F6" s="244" t="s">
        <v>1049</v>
      </c>
      <c r="G6" s="244" t="s">
        <v>1048</v>
      </c>
      <c r="H6" s="244" t="s">
        <v>1047</v>
      </c>
      <c r="I6" s="244" t="s">
        <v>996</v>
      </c>
      <c r="J6" s="244" t="s">
        <v>995</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1046</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1045</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376</v>
      </c>
      <c r="B12" s="231" t="s">
        <v>1044</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787</v>
      </c>
      <c r="B13" s="229" t="s">
        <v>184</v>
      </c>
      <c r="C13" s="227"/>
      <c r="D13" s="234">
        <v>2400</v>
      </c>
      <c r="E13" s="227">
        <f>F13+G13+H13</f>
        <v>4472</v>
      </c>
      <c r="F13" s="227">
        <v>2611</v>
      </c>
      <c r="G13" s="227">
        <v>1861</v>
      </c>
      <c r="H13" s="227"/>
      <c r="I13" s="227"/>
      <c r="J13" s="227">
        <f t="shared" si="1"/>
        <v>186.33333333333334</v>
      </c>
    </row>
    <row r="14" spans="1:14" ht="23.25" customHeight="1">
      <c r="A14" s="230" t="s">
        <v>788</v>
      </c>
      <c r="B14" s="229" t="s">
        <v>185</v>
      </c>
      <c r="C14" s="227"/>
      <c r="D14" s="234">
        <v>117544</v>
      </c>
      <c r="E14" s="227">
        <f>F14+G14+H14</f>
        <v>57306</v>
      </c>
      <c r="F14" s="227">
        <v>54557</v>
      </c>
      <c r="G14" s="227">
        <v>2749</v>
      </c>
      <c r="H14" s="227"/>
      <c r="I14" s="227"/>
      <c r="J14" s="227">
        <f t="shared" si="1"/>
        <v>48.752807459334377</v>
      </c>
    </row>
    <row r="15" spans="1:14" ht="23.25" customHeight="1">
      <c r="A15" s="230" t="s">
        <v>789</v>
      </c>
      <c r="B15" s="229" t="s">
        <v>186</v>
      </c>
      <c r="C15" s="227"/>
      <c r="D15" s="234">
        <v>369729</v>
      </c>
      <c r="E15" s="227">
        <f>F15+G15+H15</f>
        <v>545680</v>
      </c>
      <c r="F15" s="227">
        <v>30499</v>
      </c>
      <c r="G15" s="227">
        <v>514394</v>
      </c>
      <c r="H15" s="227">
        <v>787</v>
      </c>
      <c r="I15" s="227"/>
      <c r="J15" s="227">
        <f t="shared" si="1"/>
        <v>147.58918018332346</v>
      </c>
    </row>
    <row r="16" spans="1:14" ht="23.25" customHeight="1">
      <c r="A16" s="230" t="s">
        <v>1043</v>
      </c>
      <c r="B16" s="229" t="s">
        <v>196</v>
      </c>
      <c r="C16" s="227"/>
      <c r="D16" s="234"/>
      <c r="E16" s="227"/>
      <c r="F16" s="227"/>
      <c r="G16" s="227"/>
      <c r="H16" s="227"/>
      <c r="I16" s="227"/>
      <c r="J16" s="227"/>
    </row>
    <row r="17" spans="1:11" ht="23.25" customHeight="1">
      <c r="A17" s="230" t="s">
        <v>1042</v>
      </c>
      <c r="B17" s="229" t="s">
        <v>197</v>
      </c>
      <c r="C17" s="227"/>
      <c r="D17" s="234">
        <v>84851</v>
      </c>
      <c r="E17" s="227">
        <f t="shared" ref="E17:E44" si="3">F17+G17+H17</f>
        <v>100406</v>
      </c>
      <c r="F17" s="227">
        <v>83199</v>
      </c>
      <c r="G17" s="227">
        <v>16055</v>
      </c>
      <c r="H17" s="227">
        <v>1152</v>
      </c>
      <c r="I17" s="227"/>
      <c r="J17" s="227">
        <f>E17/D17%</f>
        <v>118.33213515456507</v>
      </c>
    </row>
    <row r="18" spans="1:11" ht="23.25" customHeight="1">
      <c r="A18" s="230" t="s">
        <v>1041</v>
      </c>
      <c r="B18" s="229" t="s">
        <v>198</v>
      </c>
      <c r="C18" s="227"/>
      <c r="D18" s="234">
        <v>49657</v>
      </c>
      <c r="E18" s="227">
        <f t="shared" si="3"/>
        <v>100591</v>
      </c>
      <c r="F18" s="227">
        <v>10012</v>
      </c>
      <c r="G18" s="227">
        <v>79055</v>
      </c>
      <c r="H18" s="227">
        <v>11524</v>
      </c>
      <c r="I18" s="227"/>
      <c r="J18" s="227">
        <f>E18/D18%</f>
        <v>202.57164146041848</v>
      </c>
    </row>
    <row r="19" spans="1:11" ht="23.25" customHeight="1">
      <c r="A19" s="230" t="s">
        <v>1040</v>
      </c>
      <c r="B19" s="229" t="s">
        <v>199</v>
      </c>
      <c r="C19" s="227"/>
      <c r="D19" s="234"/>
      <c r="E19" s="227">
        <f t="shared" si="3"/>
        <v>0</v>
      </c>
      <c r="F19" s="227"/>
      <c r="G19" s="227"/>
      <c r="H19" s="227"/>
      <c r="I19" s="227"/>
      <c r="J19" s="227"/>
    </row>
    <row r="20" spans="1:11" ht="23.25" customHeight="1">
      <c r="A20" s="230" t="s">
        <v>1039</v>
      </c>
      <c r="B20" s="229" t="s">
        <v>1026</v>
      </c>
      <c r="C20" s="227"/>
      <c r="D20" s="234">
        <v>12570</v>
      </c>
      <c r="E20" s="227">
        <f t="shared" si="3"/>
        <v>14624</v>
      </c>
      <c r="F20" s="227"/>
      <c r="G20" s="227">
        <v>13511</v>
      </c>
      <c r="H20" s="227">
        <v>1113</v>
      </c>
      <c r="I20" s="227"/>
      <c r="J20" s="227">
        <f>E20/D20%</f>
        <v>116.34049323786793</v>
      </c>
    </row>
    <row r="21" spans="1:11" ht="23.25" customHeight="1">
      <c r="A21" s="230" t="s">
        <v>1038</v>
      </c>
      <c r="B21" s="229" t="s">
        <v>201</v>
      </c>
      <c r="C21" s="227"/>
      <c r="D21" s="234"/>
      <c r="E21" s="227">
        <f t="shared" si="3"/>
        <v>5247</v>
      </c>
      <c r="F21" s="227">
        <v>579</v>
      </c>
      <c r="G21" s="227">
        <v>4569</v>
      </c>
      <c r="H21" s="227">
        <v>99</v>
      </c>
      <c r="I21" s="227"/>
      <c r="J21" s="227"/>
    </row>
    <row r="22" spans="1:11" ht="23.25" customHeight="1">
      <c r="A22" s="230" t="s">
        <v>1037</v>
      </c>
      <c r="B22" s="229" t="s">
        <v>192</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1036</v>
      </c>
      <c r="B23" s="229" t="s">
        <v>193</v>
      </c>
      <c r="C23" s="227"/>
      <c r="D23" s="234">
        <v>212430</v>
      </c>
      <c r="E23" s="227">
        <f t="shared" si="3"/>
        <v>256314</v>
      </c>
      <c r="F23" s="227">
        <v>182904</v>
      </c>
      <c r="G23" s="227">
        <v>72834</v>
      </c>
      <c r="H23" s="227">
        <v>576</v>
      </c>
      <c r="I23" s="227"/>
      <c r="J23" s="227">
        <f>E23/D23%</f>
        <v>120.65809913853974</v>
      </c>
    </row>
    <row r="24" spans="1:11" ht="23.25" customHeight="1">
      <c r="A24" s="230" t="s">
        <v>1035</v>
      </c>
      <c r="B24" s="229" t="s">
        <v>203</v>
      </c>
      <c r="C24" s="227"/>
      <c r="D24" s="234">
        <v>5074</v>
      </c>
      <c r="E24" s="227">
        <f t="shared" si="3"/>
        <v>6524</v>
      </c>
      <c r="F24" s="227"/>
      <c r="G24" s="227">
        <v>1500</v>
      </c>
      <c r="H24" s="227">
        <v>5024</v>
      </c>
      <c r="I24" s="227"/>
      <c r="J24" s="227">
        <f>E24/D24%</f>
        <v>128.57705951911706</v>
      </c>
    </row>
    <row r="25" spans="1:11" ht="23.25" customHeight="1">
      <c r="A25" s="230" t="s">
        <v>1034</v>
      </c>
      <c r="B25" s="229" t="s">
        <v>195</v>
      </c>
      <c r="C25" s="227"/>
      <c r="D25" s="234"/>
      <c r="E25" s="227">
        <f t="shared" si="3"/>
        <v>4665</v>
      </c>
      <c r="F25" s="227"/>
      <c r="G25" s="284">
        <f>1500+22+3143</f>
        <v>4665</v>
      </c>
      <c r="H25" s="227"/>
      <c r="I25" s="227"/>
      <c r="J25" s="227"/>
      <c r="K25" s="4" t="s">
        <v>1068</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1033</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922</v>
      </c>
      <c r="B30" s="229" t="s">
        <v>184</v>
      </c>
      <c r="C30" s="227"/>
      <c r="D30" s="227">
        <f>210381+11000</f>
        <v>221381</v>
      </c>
      <c r="E30" s="227">
        <f t="shared" si="3"/>
        <v>255156</v>
      </c>
      <c r="F30" s="227">
        <v>92179</v>
      </c>
      <c r="G30" s="227">
        <v>79076</v>
      </c>
      <c r="H30" s="227">
        <v>83901</v>
      </c>
      <c r="I30" s="227"/>
      <c r="J30" s="227">
        <f t="shared" si="4"/>
        <v>115.25650349397645</v>
      </c>
    </row>
    <row r="31" spans="1:11" ht="23.25" customHeight="1">
      <c r="A31" s="230" t="s">
        <v>920</v>
      </c>
      <c r="B31" s="229" t="s">
        <v>185</v>
      </c>
      <c r="C31" s="227"/>
      <c r="D31" s="227">
        <v>78373</v>
      </c>
      <c r="E31" s="227">
        <f t="shared" si="3"/>
        <v>124980</v>
      </c>
      <c r="F31" s="227">
        <v>46200</v>
      </c>
      <c r="G31" s="227">
        <v>27324</v>
      </c>
      <c r="H31" s="227">
        <v>51456</v>
      </c>
      <c r="I31" s="227"/>
      <c r="J31" s="227">
        <f t="shared" si="4"/>
        <v>159.46818419608795</v>
      </c>
    </row>
    <row r="32" spans="1:11" ht="23.25" customHeight="1">
      <c r="A32" s="230" t="s">
        <v>1032</v>
      </c>
      <c r="B32" s="229" t="s">
        <v>186</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1031</v>
      </c>
      <c r="B33" s="229" t="s">
        <v>196</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1030</v>
      </c>
      <c r="B34" s="229" t="s">
        <v>197</v>
      </c>
      <c r="C34" s="227"/>
      <c r="D34" s="227">
        <f>828003+19101</f>
        <v>847104</v>
      </c>
      <c r="E34" s="227">
        <f t="shared" si="3"/>
        <v>993568</v>
      </c>
      <c r="F34" s="227">
        <v>104539</v>
      </c>
      <c r="G34" s="227">
        <v>885217</v>
      </c>
      <c r="H34" s="227">
        <v>3812</v>
      </c>
      <c r="I34" s="227"/>
      <c r="J34" s="227">
        <f t="shared" si="4"/>
        <v>117.28996675732849</v>
      </c>
    </row>
    <row r="35" spans="1:11" ht="23.25" customHeight="1">
      <c r="A35" s="230" t="s">
        <v>1029</v>
      </c>
      <c r="B35" s="229" t="s">
        <v>198</v>
      </c>
      <c r="C35" s="227"/>
      <c r="D35" s="227">
        <f>125542+25882</f>
        <v>151424</v>
      </c>
      <c r="E35" s="227">
        <f t="shared" si="3"/>
        <v>185748</v>
      </c>
      <c r="F35" s="227">
        <v>107347</v>
      </c>
      <c r="G35" s="227">
        <v>46681</v>
      </c>
      <c r="H35" s="227">
        <v>31720</v>
      </c>
      <c r="I35" s="227"/>
      <c r="J35" s="227">
        <f t="shared" si="4"/>
        <v>122.66747675401521</v>
      </c>
    </row>
    <row r="36" spans="1:11" ht="23.25" customHeight="1">
      <c r="A36" s="230" t="s">
        <v>1028</v>
      </c>
      <c r="B36" s="229" t="s">
        <v>199</v>
      </c>
      <c r="C36" s="227"/>
      <c r="D36" s="227">
        <v>41549</v>
      </c>
      <c r="E36" s="227">
        <f t="shared" si="3"/>
        <v>51125</v>
      </c>
      <c r="F36" s="227">
        <v>24627</v>
      </c>
      <c r="G36" s="227">
        <v>26498</v>
      </c>
      <c r="H36" s="227"/>
      <c r="I36" s="227"/>
      <c r="J36" s="227">
        <f t="shared" si="4"/>
        <v>123.04748610074851</v>
      </c>
    </row>
    <row r="37" spans="1:11" ht="23.25" customHeight="1">
      <c r="A37" s="230" t="s">
        <v>1027</v>
      </c>
      <c r="B37" s="229" t="s">
        <v>1026</v>
      </c>
      <c r="C37" s="227"/>
      <c r="D37" s="227">
        <v>23484</v>
      </c>
      <c r="E37" s="227">
        <f t="shared" si="3"/>
        <v>31846</v>
      </c>
      <c r="F37" s="227">
        <v>15592</v>
      </c>
      <c r="G37" s="227">
        <v>12861</v>
      </c>
      <c r="H37" s="227">
        <v>3393</v>
      </c>
      <c r="I37" s="227"/>
      <c r="J37" s="227">
        <f t="shared" si="4"/>
        <v>135.60722193834098</v>
      </c>
    </row>
    <row r="38" spans="1:11" ht="23.25" customHeight="1">
      <c r="A38" s="230" t="s">
        <v>1025</v>
      </c>
      <c r="B38" s="229" t="s">
        <v>201</v>
      </c>
      <c r="C38" s="227"/>
      <c r="D38" s="227">
        <v>114133</v>
      </c>
      <c r="E38" s="227">
        <f t="shared" si="3"/>
        <v>133114</v>
      </c>
      <c r="F38" s="227">
        <v>7027</v>
      </c>
      <c r="G38" s="227">
        <v>122362</v>
      </c>
      <c r="H38" s="227">
        <v>3725</v>
      </c>
      <c r="I38" s="227"/>
      <c r="J38" s="227">
        <f t="shared" si="4"/>
        <v>116.63059763609124</v>
      </c>
    </row>
    <row r="39" spans="1:11" ht="23.25" customHeight="1">
      <c r="A39" s="230" t="s">
        <v>1024</v>
      </c>
      <c r="B39" s="229" t="s">
        <v>192</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1023</v>
      </c>
      <c r="B40" s="229" t="s">
        <v>193</v>
      </c>
      <c r="C40" s="227"/>
      <c r="D40" s="227">
        <v>1593230</v>
      </c>
      <c r="E40" s="227">
        <f t="shared" si="3"/>
        <v>2184929</v>
      </c>
      <c r="F40" s="227">
        <f>533096+1</f>
        <v>533097</v>
      </c>
      <c r="G40" s="227">
        <v>550666</v>
      </c>
      <c r="H40" s="227">
        <v>1101166</v>
      </c>
      <c r="I40" s="227"/>
      <c r="J40" s="227">
        <f t="shared" si="4"/>
        <v>137.1383290548132</v>
      </c>
    </row>
    <row r="41" spans="1:11" ht="23.25" customHeight="1">
      <c r="A41" s="230" t="s">
        <v>1022</v>
      </c>
      <c r="B41" s="229" t="s">
        <v>371</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1021</v>
      </c>
      <c r="B42" s="229" t="s">
        <v>395</v>
      </c>
      <c r="C42" s="227"/>
      <c r="D42" s="227">
        <v>815272</v>
      </c>
      <c r="E42" s="227">
        <f t="shared" si="3"/>
        <v>32514</v>
      </c>
      <c r="F42" s="227"/>
      <c r="G42" s="284">
        <f>23962+6494-22-3143-1</f>
        <v>27290</v>
      </c>
      <c r="H42" s="227">
        <f>3868+1355+1</f>
        <v>5224</v>
      </c>
      <c r="I42" s="227"/>
      <c r="J42" s="227">
        <f t="shared" si="4"/>
        <v>3.9881168493459849</v>
      </c>
      <c r="K42" s="4" t="s">
        <v>1068</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1020</v>
      </c>
      <c r="C46" s="228"/>
      <c r="D46" s="228"/>
      <c r="E46" s="228">
        <f>F46+G46+H46</f>
        <v>6663012</v>
      </c>
      <c r="F46" s="228">
        <v>4460383</v>
      </c>
      <c r="G46" s="228">
        <v>1930745</v>
      </c>
      <c r="H46" s="228">
        <v>271884</v>
      </c>
      <c r="I46" s="228"/>
      <c r="J46" s="228"/>
    </row>
    <row r="47" spans="1:11" s="219" customFormat="1" ht="23.25" customHeight="1">
      <c r="A47" s="232" t="s">
        <v>167</v>
      </c>
      <c r="B47" s="231" t="s">
        <v>234</v>
      </c>
      <c r="C47" s="228">
        <v>225230</v>
      </c>
      <c r="D47" s="228">
        <v>227470</v>
      </c>
      <c r="E47" s="228">
        <f>F47+G47+H47</f>
        <v>0</v>
      </c>
      <c r="F47" s="228"/>
      <c r="G47" s="228"/>
      <c r="H47" s="228"/>
      <c r="I47" s="228">
        <f>E47/C47%</f>
        <v>0</v>
      </c>
      <c r="J47" s="228">
        <f t="shared" ref="J47:J52" si="5">E47/D47%</f>
        <v>0</v>
      </c>
    </row>
    <row r="48" spans="1:11" s="219" customFormat="1" ht="23.25" customHeight="1">
      <c r="A48" s="232" t="s">
        <v>1019</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1018</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376</v>
      </c>
      <c r="B50" s="229" t="s">
        <v>923</v>
      </c>
      <c r="C50" s="227"/>
      <c r="D50" s="227">
        <v>6386620</v>
      </c>
      <c r="E50" s="227">
        <f>F50+G50+H50</f>
        <v>7473828</v>
      </c>
      <c r="F50" s="227">
        <v>6457525</v>
      </c>
      <c r="G50" s="227">
        <v>1016303</v>
      </c>
      <c r="H50" s="227"/>
      <c r="I50" s="227"/>
      <c r="J50" s="227">
        <f t="shared" si="5"/>
        <v>117.02321415709719</v>
      </c>
    </row>
    <row r="51" spans="1:10" ht="23.25" customHeight="1">
      <c r="A51" s="230" t="s">
        <v>159</v>
      </c>
      <c r="B51" s="229" t="s">
        <v>455</v>
      </c>
      <c r="C51" s="227"/>
      <c r="D51" s="227">
        <v>1380974</v>
      </c>
      <c r="E51" s="227">
        <f>F51+G51+H51</f>
        <v>4415077</v>
      </c>
      <c r="F51" s="227">
        <f>F52</f>
        <v>3655517</v>
      </c>
      <c r="G51" s="227">
        <f>G52</f>
        <v>759560</v>
      </c>
      <c r="H51" s="227"/>
      <c r="I51" s="227"/>
      <c r="J51" s="227">
        <f t="shared" si="5"/>
        <v>319.70746733826996</v>
      </c>
    </row>
    <row r="52" spans="1:10" ht="23.25" customHeight="1">
      <c r="A52" s="230"/>
      <c r="B52" s="229" t="s">
        <v>1017</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1016</v>
      </c>
      <c r="C53" s="227"/>
      <c r="D53" s="227"/>
      <c r="E53" s="228"/>
      <c r="F53" s="227"/>
      <c r="G53" s="227"/>
      <c r="H53" s="227"/>
      <c r="I53" s="227"/>
      <c r="J53" s="227"/>
    </row>
    <row r="54" spans="1:10" s="219" customFormat="1" ht="23.25" customHeight="1">
      <c r="A54" s="226" t="s">
        <v>52</v>
      </c>
      <c r="B54" s="225" t="s">
        <v>206</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798" t="s">
        <v>1015</v>
      </c>
      <c r="B56" s="798"/>
      <c r="C56" s="798" t="s">
        <v>885</v>
      </c>
      <c r="D56" s="798"/>
      <c r="E56" s="798"/>
      <c r="F56" s="798"/>
      <c r="G56" s="798" t="s">
        <v>1014</v>
      </c>
      <c r="H56" s="798"/>
      <c r="I56" s="798"/>
      <c r="J56" s="798"/>
    </row>
    <row r="57" spans="1:10" ht="16.5" hidden="1">
      <c r="A57" s="805" t="s">
        <v>1008</v>
      </c>
      <c r="B57" s="805"/>
      <c r="C57" s="805" t="s">
        <v>882</v>
      </c>
      <c r="D57" s="805"/>
      <c r="E57" s="805"/>
      <c r="F57" s="805"/>
      <c r="G57" s="805" t="s">
        <v>1013</v>
      </c>
      <c r="H57" s="805"/>
      <c r="I57" s="805"/>
      <c r="J57" s="805"/>
    </row>
    <row r="58" spans="1:10" ht="16.5" hidden="1">
      <c r="C58" s="216"/>
      <c r="D58" s="216"/>
      <c r="E58" s="216"/>
      <c r="F58" s="216"/>
      <c r="G58" s="805" t="s">
        <v>1012</v>
      </c>
      <c r="H58" s="805"/>
      <c r="I58" s="805"/>
      <c r="J58" s="805"/>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1011</v>
      </c>
      <c r="C64" s="805" t="s">
        <v>878</v>
      </c>
      <c r="D64" s="805"/>
      <c r="E64" s="805"/>
      <c r="F64" s="805"/>
      <c r="G64" s="805" t="s">
        <v>1010</v>
      </c>
      <c r="H64" s="805"/>
      <c r="I64" s="805"/>
      <c r="J64" s="805"/>
    </row>
    <row r="66" spans="1:10" hidden="1">
      <c r="A66" s="806" t="e">
        <f>#REF!</f>
        <v>#REF!</v>
      </c>
      <c r="B66" s="806"/>
      <c r="C66" s="806" t="e">
        <f>A66</f>
        <v>#REF!</v>
      </c>
      <c r="D66" s="806"/>
      <c r="E66" s="806"/>
      <c r="F66" s="806"/>
      <c r="G66" s="806" t="s">
        <v>1009</v>
      </c>
      <c r="H66" s="806"/>
      <c r="I66" s="806"/>
      <c r="J66" s="806"/>
    </row>
    <row r="67" spans="1:10" ht="16.5" hidden="1">
      <c r="A67" s="805" t="s">
        <v>1008</v>
      </c>
      <c r="B67" s="805"/>
      <c r="C67" s="805" t="s">
        <v>882</v>
      </c>
      <c r="D67" s="805"/>
      <c r="E67" s="805"/>
      <c r="F67" s="805"/>
      <c r="G67" s="805" t="s">
        <v>1007</v>
      </c>
      <c r="H67" s="805"/>
      <c r="I67" s="805"/>
      <c r="J67" s="805"/>
    </row>
    <row r="68" spans="1:10" ht="16.5" hidden="1">
      <c r="C68" s="216"/>
      <c r="D68" s="216"/>
      <c r="E68" s="216"/>
      <c r="F68" s="216"/>
      <c r="G68" s="805" t="s">
        <v>880</v>
      </c>
      <c r="H68" s="805"/>
      <c r="I68" s="805"/>
      <c r="J68" s="805"/>
    </row>
    <row r="69" spans="1:10" ht="16.5" hidden="1">
      <c r="C69" s="216"/>
      <c r="D69" s="216"/>
      <c r="E69" s="218"/>
      <c r="F69" s="216"/>
      <c r="G69" s="805" t="s">
        <v>879</v>
      </c>
      <c r="H69" s="805"/>
      <c r="I69" s="805"/>
      <c r="J69" s="805"/>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805" t="s">
        <v>878</v>
      </c>
      <c r="D74" s="805"/>
      <c r="E74" s="805"/>
      <c r="F74" s="805"/>
      <c r="G74" s="805" t="s">
        <v>1006</v>
      </c>
      <c r="H74" s="805"/>
      <c r="I74" s="805"/>
      <c r="J74" s="805"/>
    </row>
  </sheetData>
  <mergeCells count="29">
    <mergeCell ref="A66:B66"/>
    <mergeCell ref="G66:J66"/>
    <mergeCell ref="C66:F66"/>
    <mergeCell ref="A67:B67"/>
    <mergeCell ref="C67:F67"/>
    <mergeCell ref="G67:J67"/>
    <mergeCell ref="A57:B57"/>
    <mergeCell ref="C57:F57"/>
    <mergeCell ref="G57:J57"/>
    <mergeCell ref="G58:J58"/>
    <mergeCell ref="C64:F64"/>
    <mergeCell ref="G64:J64"/>
    <mergeCell ref="G68:J68"/>
    <mergeCell ref="C74:F74"/>
    <mergeCell ref="G74:J74"/>
    <mergeCell ref="I5:J5"/>
    <mergeCell ref="G69:J69"/>
    <mergeCell ref="A1:B1"/>
    <mergeCell ref="F1:J1"/>
    <mergeCell ref="A2:J2"/>
    <mergeCell ref="A3:J3"/>
    <mergeCell ref="I4:J4"/>
    <mergeCell ref="A56:B56"/>
    <mergeCell ref="C56:F56"/>
    <mergeCell ref="G56:J56"/>
    <mergeCell ref="A5:A6"/>
    <mergeCell ref="B5:B6"/>
    <mergeCell ref="C5:D5"/>
    <mergeCell ref="E5:H5"/>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4"/>
  <sheetViews>
    <sheetView showWhiteSpace="0" zoomScale="80" zoomScaleNormal="80" workbookViewId="0">
      <pane xSplit="2" ySplit="8" topLeftCell="C9" activePane="bottomRight" state="frozen"/>
      <selection pane="topRight" activeCell="C1" sqref="C1"/>
      <selection pane="bottomLeft" activeCell="A9" sqref="A9"/>
      <selection pane="bottomRight" activeCell="G25" sqref="G25"/>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800" t="s">
        <v>1056</v>
      </c>
      <c r="B1" s="800"/>
      <c r="F1" s="801" t="s">
        <v>1055</v>
      </c>
      <c r="G1" s="801"/>
      <c r="H1" s="801"/>
      <c r="I1" s="801"/>
      <c r="J1" s="801"/>
    </row>
    <row r="2" spans="1:14" ht="18.75">
      <c r="A2" s="802" t="s">
        <v>1054</v>
      </c>
      <c r="B2" s="802"/>
      <c r="C2" s="802"/>
      <c r="D2" s="802"/>
      <c r="E2" s="802"/>
      <c r="F2" s="802"/>
      <c r="G2" s="802"/>
      <c r="H2" s="802"/>
      <c r="I2" s="802"/>
      <c r="J2" s="802"/>
    </row>
    <row r="3" spans="1:14" ht="15.75" customHeight="1">
      <c r="A3" s="803" t="str">
        <f>'60 TT342'!A3:L3</f>
        <v>(Kèm theo Tờ trình số:      /TTr-UBND ngày    tháng   năm 2025 của Ủy ban nhân dân tỉnh Lạng Sơn)</v>
      </c>
      <c r="B3" s="803"/>
      <c r="C3" s="803"/>
      <c r="D3" s="803"/>
      <c r="E3" s="803"/>
      <c r="F3" s="803"/>
      <c r="G3" s="803"/>
      <c r="H3" s="803"/>
      <c r="I3" s="803"/>
      <c r="J3" s="803"/>
    </row>
    <row r="4" spans="1:14">
      <c r="A4" s="214" t="s">
        <v>1053</v>
      </c>
      <c r="E4" s="20"/>
      <c r="G4" s="20"/>
      <c r="I4" s="804" t="s">
        <v>148</v>
      </c>
      <c r="J4" s="804"/>
    </row>
    <row r="5" spans="1:14" ht="21" customHeight="1">
      <c r="A5" s="799" t="s">
        <v>94</v>
      </c>
      <c r="B5" s="799" t="s">
        <v>1052</v>
      </c>
      <c r="C5" s="799" t="s">
        <v>1003</v>
      </c>
      <c r="D5" s="799"/>
      <c r="E5" s="799" t="s">
        <v>1002</v>
      </c>
      <c r="F5" s="799"/>
      <c r="G5" s="799"/>
      <c r="H5" s="799"/>
      <c r="I5" s="799" t="s">
        <v>1051</v>
      </c>
      <c r="J5" s="799"/>
    </row>
    <row r="6" spans="1:14" ht="39" customHeight="1">
      <c r="A6" s="799"/>
      <c r="B6" s="799"/>
      <c r="C6" s="244" t="s">
        <v>996</v>
      </c>
      <c r="D6" s="244" t="s">
        <v>995</v>
      </c>
      <c r="E6" s="244" t="s">
        <v>1050</v>
      </c>
      <c r="F6" s="244" t="s">
        <v>1049</v>
      </c>
      <c r="G6" s="244" t="s">
        <v>1048</v>
      </c>
      <c r="H6" s="244" t="s">
        <v>1047</v>
      </c>
      <c r="I6" s="244" t="s">
        <v>996</v>
      </c>
      <c r="J6" s="244" t="s">
        <v>995</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1046</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1045</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376</v>
      </c>
      <c r="B12" s="231" t="s">
        <v>1044</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787</v>
      </c>
      <c r="B13" s="229" t="s">
        <v>184</v>
      </c>
      <c r="C13" s="227"/>
      <c r="D13" s="234">
        <v>2400</v>
      </c>
      <c r="E13" s="227">
        <f>F13+G13+H13</f>
        <v>4472</v>
      </c>
      <c r="F13" s="227">
        <v>2611</v>
      </c>
      <c r="G13" s="227">
        <v>1861</v>
      </c>
      <c r="H13" s="227"/>
      <c r="I13" s="227"/>
      <c r="J13" s="227">
        <f t="shared" si="1"/>
        <v>186.33333333333334</v>
      </c>
    </row>
    <row r="14" spans="1:14" ht="23.25" customHeight="1">
      <c r="A14" s="230" t="s">
        <v>788</v>
      </c>
      <c r="B14" s="229" t="s">
        <v>185</v>
      </c>
      <c r="C14" s="227"/>
      <c r="D14" s="234">
        <v>117544</v>
      </c>
      <c r="E14" s="227">
        <f>F14+G14+H14</f>
        <v>57306</v>
      </c>
      <c r="F14" s="227">
        <v>54557</v>
      </c>
      <c r="G14" s="227">
        <v>2749</v>
      </c>
      <c r="H14" s="227"/>
      <c r="I14" s="227"/>
      <c r="J14" s="227">
        <f t="shared" si="1"/>
        <v>48.752807459334377</v>
      </c>
    </row>
    <row r="15" spans="1:14" ht="23.25" customHeight="1">
      <c r="A15" s="230" t="s">
        <v>789</v>
      </c>
      <c r="B15" s="229" t="s">
        <v>186</v>
      </c>
      <c r="C15" s="227"/>
      <c r="D15" s="234">
        <v>369729</v>
      </c>
      <c r="E15" s="227">
        <f>F15+G15+H15</f>
        <v>545680</v>
      </c>
      <c r="F15" s="227">
        <v>30499</v>
      </c>
      <c r="G15" s="227">
        <v>514394</v>
      </c>
      <c r="H15" s="227">
        <v>787</v>
      </c>
      <c r="I15" s="227"/>
      <c r="J15" s="227">
        <f t="shared" si="1"/>
        <v>147.58918018332346</v>
      </c>
    </row>
    <row r="16" spans="1:14" ht="23.25" customHeight="1">
      <c r="A16" s="230" t="s">
        <v>1043</v>
      </c>
      <c r="B16" s="229" t="s">
        <v>196</v>
      </c>
      <c r="C16" s="227"/>
      <c r="D16" s="234"/>
      <c r="E16" s="227"/>
      <c r="F16" s="227"/>
      <c r="G16" s="227"/>
      <c r="H16" s="227"/>
      <c r="I16" s="227"/>
      <c r="J16" s="227"/>
    </row>
    <row r="17" spans="1:11" ht="23.25" customHeight="1">
      <c r="A17" s="230" t="s">
        <v>1042</v>
      </c>
      <c r="B17" s="229" t="s">
        <v>197</v>
      </c>
      <c r="C17" s="227"/>
      <c r="D17" s="234">
        <v>84851</v>
      </c>
      <c r="E17" s="227">
        <f t="shared" ref="E17:E44" si="3">F17+G17+H17</f>
        <v>100406</v>
      </c>
      <c r="F17" s="227">
        <v>83199</v>
      </c>
      <c r="G17" s="227">
        <v>16055</v>
      </c>
      <c r="H17" s="227">
        <v>1152</v>
      </c>
      <c r="I17" s="227"/>
      <c r="J17" s="227">
        <f>E17/D17%</f>
        <v>118.33213515456507</v>
      </c>
    </row>
    <row r="18" spans="1:11" ht="23.25" customHeight="1">
      <c r="A18" s="230" t="s">
        <v>1041</v>
      </c>
      <c r="B18" s="229" t="s">
        <v>198</v>
      </c>
      <c r="C18" s="227"/>
      <c r="D18" s="234">
        <v>49657</v>
      </c>
      <c r="E18" s="227">
        <f t="shared" si="3"/>
        <v>100591</v>
      </c>
      <c r="F18" s="227">
        <v>10012</v>
      </c>
      <c r="G18" s="227">
        <v>79055</v>
      </c>
      <c r="H18" s="227">
        <v>11524</v>
      </c>
      <c r="I18" s="227"/>
      <c r="J18" s="227">
        <f>E18/D18%</f>
        <v>202.57164146041848</v>
      </c>
    </row>
    <row r="19" spans="1:11" ht="23.25" customHeight="1">
      <c r="A19" s="230" t="s">
        <v>1040</v>
      </c>
      <c r="B19" s="229" t="s">
        <v>199</v>
      </c>
      <c r="C19" s="227"/>
      <c r="D19" s="234"/>
      <c r="E19" s="227">
        <f t="shared" si="3"/>
        <v>0</v>
      </c>
      <c r="F19" s="227"/>
      <c r="G19" s="227"/>
      <c r="H19" s="227"/>
      <c r="I19" s="227"/>
      <c r="J19" s="227"/>
    </row>
    <row r="20" spans="1:11" ht="23.25" customHeight="1">
      <c r="A20" s="230" t="s">
        <v>1039</v>
      </c>
      <c r="B20" s="229" t="s">
        <v>1026</v>
      </c>
      <c r="C20" s="227"/>
      <c r="D20" s="234">
        <v>12570</v>
      </c>
      <c r="E20" s="227">
        <f t="shared" si="3"/>
        <v>14624</v>
      </c>
      <c r="F20" s="227"/>
      <c r="G20" s="227">
        <v>13511</v>
      </c>
      <c r="H20" s="227">
        <v>1113</v>
      </c>
      <c r="I20" s="227"/>
      <c r="J20" s="227">
        <f>E20/D20%</f>
        <v>116.34049323786793</v>
      </c>
    </row>
    <row r="21" spans="1:11" ht="23.25" customHeight="1">
      <c r="A21" s="230" t="s">
        <v>1038</v>
      </c>
      <c r="B21" s="229" t="s">
        <v>201</v>
      </c>
      <c r="C21" s="227"/>
      <c r="D21" s="234"/>
      <c r="E21" s="227">
        <f t="shared" si="3"/>
        <v>5247</v>
      </c>
      <c r="F21" s="227">
        <v>579</v>
      </c>
      <c r="G21" s="227">
        <v>4569</v>
      </c>
      <c r="H21" s="227">
        <v>99</v>
      </c>
      <c r="I21" s="227"/>
      <c r="J21" s="227"/>
    </row>
    <row r="22" spans="1:11" ht="23.25" customHeight="1">
      <c r="A22" s="230" t="s">
        <v>1037</v>
      </c>
      <c r="B22" s="229" t="s">
        <v>192</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1036</v>
      </c>
      <c r="B23" s="229" t="s">
        <v>193</v>
      </c>
      <c r="C23" s="227"/>
      <c r="D23" s="234">
        <v>212430</v>
      </c>
      <c r="E23" s="227">
        <f t="shared" si="3"/>
        <v>256314</v>
      </c>
      <c r="F23" s="227">
        <v>182904</v>
      </c>
      <c r="G23" s="227">
        <v>72834</v>
      </c>
      <c r="H23" s="227">
        <v>576</v>
      </c>
      <c r="I23" s="227"/>
      <c r="J23" s="227">
        <f>E23/D23%</f>
        <v>120.65809913853974</v>
      </c>
    </row>
    <row r="24" spans="1:11" ht="23.25" customHeight="1">
      <c r="A24" s="230" t="s">
        <v>1035</v>
      </c>
      <c r="B24" s="229" t="s">
        <v>203</v>
      </c>
      <c r="C24" s="227"/>
      <c r="D24" s="234">
        <v>5074</v>
      </c>
      <c r="E24" s="227">
        <f t="shared" si="3"/>
        <v>6524</v>
      </c>
      <c r="F24" s="227"/>
      <c r="G24" s="227">
        <v>1500</v>
      </c>
      <c r="H24" s="227">
        <v>5024</v>
      </c>
      <c r="I24" s="227"/>
      <c r="J24" s="227">
        <f>E24/D24%</f>
        <v>128.57705951911706</v>
      </c>
    </row>
    <row r="25" spans="1:11" ht="23.25" customHeight="1">
      <c r="A25" s="230" t="s">
        <v>1034</v>
      </c>
      <c r="B25" s="229" t="s">
        <v>195</v>
      </c>
      <c r="C25" s="227"/>
      <c r="D25" s="234"/>
      <c r="E25" s="227">
        <f t="shared" si="3"/>
        <v>4665</v>
      </c>
      <c r="F25" s="227"/>
      <c r="G25" s="284">
        <f>1500+22+3143</f>
        <v>4665</v>
      </c>
      <c r="H25" s="227"/>
      <c r="I25" s="227"/>
      <c r="J25" s="227"/>
      <c r="K25" s="4" t="s">
        <v>1068</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1033</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922</v>
      </c>
      <c r="B30" s="229" t="s">
        <v>184</v>
      </c>
      <c r="C30" s="227"/>
      <c r="D30" s="227">
        <f>210381+11000</f>
        <v>221381</v>
      </c>
      <c r="E30" s="227">
        <f t="shared" si="3"/>
        <v>255156</v>
      </c>
      <c r="F30" s="227">
        <v>92179</v>
      </c>
      <c r="G30" s="227">
        <v>79076</v>
      </c>
      <c r="H30" s="227">
        <v>83901</v>
      </c>
      <c r="I30" s="227"/>
      <c r="J30" s="227">
        <f t="shared" si="4"/>
        <v>115.25650349397645</v>
      </c>
    </row>
    <row r="31" spans="1:11" ht="23.25" customHeight="1">
      <c r="A31" s="230" t="s">
        <v>920</v>
      </c>
      <c r="B31" s="229" t="s">
        <v>185</v>
      </c>
      <c r="C31" s="227"/>
      <c r="D31" s="227">
        <v>78373</v>
      </c>
      <c r="E31" s="227">
        <f t="shared" si="3"/>
        <v>124980</v>
      </c>
      <c r="F31" s="227">
        <v>46200</v>
      </c>
      <c r="G31" s="227">
        <v>27324</v>
      </c>
      <c r="H31" s="227">
        <v>51456</v>
      </c>
      <c r="I31" s="227"/>
      <c r="J31" s="227">
        <f t="shared" si="4"/>
        <v>159.46818419608795</v>
      </c>
    </row>
    <row r="32" spans="1:11" ht="23.25" customHeight="1">
      <c r="A32" s="230" t="s">
        <v>1032</v>
      </c>
      <c r="B32" s="229" t="s">
        <v>186</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1031</v>
      </c>
      <c r="B33" s="229" t="s">
        <v>196</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1030</v>
      </c>
      <c r="B34" s="229" t="s">
        <v>197</v>
      </c>
      <c r="C34" s="227"/>
      <c r="D34" s="227">
        <f>828003+19101</f>
        <v>847104</v>
      </c>
      <c r="E34" s="227">
        <f t="shared" si="3"/>
        <v>993568</v>
      </c>
      <c r="F34" s="227">
        <v>104539</v>
      </c>
      <c r="G34" s="227">
        <v>885217</v>
      </c>
      <c r="H34" s="227">
        <v>3812</v>
      </c>
      <c r="I34" s="227"/>
      <c r="J34" s="227">
        <f t="shared" si="4"/>
        <v>117.28996675732849</v>
      </c>
    </row>
    <row r="35" spans="1:11" ht="23.25" customHeight="1">
      <c r="A35" s="230" t="s">
        <v>1029</v>
      </c>
      <c r="B35" s="229" t="s">
        <v>198</v>
      </c>
      <c r="C35" s="227"/>
      <c r="D35" s="227">
        <f>125542+25882</f>
        <v>151424</v>
      </c>
      <c r="E35" s="227">
        <f t="shared" si="3"/>
        <v>185748</v>
      </c>
      <c r="F35" s="227">
        <v>107347</v>
      </c>
      <c r="G35" s="227">
        <v>46681</v>
      </c>
      <c r="H35" s="227">
        <v>31720</v>
      </c>
      <c r="I35" s="227"/>
      <c r="J35" s="227">
        <f t="shared" si="4"/>
        <v>122.66747675401521</v>
      </c>
    </row>
    <row r="36" spans="1:11" ht="23.25" customHeight="1">
      <c r="A36" s="230" t="s">
        <v>1028</v>
      </c>
      <c r="B36" s="229" t="s">
        <v>199</v>
      </c>
      <c r="C36" s="227"/>
      <c r="D36" s="227">
        <v>41549</v>
      </c>
      <c r="E36" s="227">
        <f t="shared" si="3"/>
        <v>51125</v>
      </c>
      <c r="F36" s="227">
        <v>24627</v>
      </c>
      <c r="G36" s="227">
        <v>26498</v>
      </c>
      <c r="H36" s="227"/>
      <c r="I36" s="227"/>
      <c r="J36" s="227">
        <f t="shared" si="4"/>
        <v>123.04748610074851</v>
      </c>
    </row>
    <row r="37" spans="1:11" ht="23.25" customHeight="1">
      <c r="A37" s="230" t="s">
        <v>1027</v>
      </c>
      <c r="B37" s="229" t="s">
        <v>1026</v>
      </c>
      <c r="C37" s="227"/>
      <c r="D37" s="227">
        <v>23484</v>
      </c>
      <c r="E37" s="227">
        <f t="shared" si="3"/>
        <v>31846</v>
      </c>
      <c r="F37" s="227">
        <v>15592</v>
      </c>
      <c r="G37" s="227">
        <v>12861</v>
      </c>
      <c r="H37" s="227">
        <v>3393</v>
      </c>
      <c r="I37" s="227"/>
      <c r="J37" s="227">
        <f t="shared" si="4"/>
        <v>135.60722193834098</v>
      </c>
    </row>
    <row r="38" spans="1:11" ht="23.25" customHeight="1">
      <c r="A38" s="230" t="s">
        <v>1025</v>
      </c>
      <c r="B38" s="229" t="s">
        <v>201</v>
      </c>
      <c r="C38" s="227"/>
      <c r="D38" s="227">
        <v>114133</v>
      </c>
      <c r="E38" s="227">
        <f t="shared" si="3"/>
        <v>133114</v>
      </c>
      <c r="F38" s="227">
        <v>7027</v>
      </c>
      <c r="G38" s="227">
        <v>122362</v>
      </c>
      <c r="H38" s="227">
        <v>3725</v>
      </c>
      <c r="I38" s="227"/>
      <c r="J38" s="227">
        <f t="shared" si="4"/>
        <v>116.63059763609124</v>
      </c>
    </row>
    <row r="39" spans="1:11" ht="23.25" customHeight="1">
      <c r="A39" s="230" t="s">
        <v>1024</v>
      </c>
      <c r="B39" s="229" t="s">
        <v>192</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1023</v>
      </c>
      <c r="B40" s="229" t="s">
        <v>193</v>
      </c>
      <c r="C40" s="227"/>
      <c r="D40" s="227">
        <v>1593230</v>
      </c>
      <c r="E40" s="227">
        <f t="shared" si="3"/>
        <v>2184929</v>
      </c>
      <c r="F40" s="227">
        <f>533096+1</f>
        <v>533097</v>
      </c>
      <c r="G40" s="227">
        <v>550666</v>
      </c>
      <c r="H40" s="227">
        <v>1101166</v>
      </c>
      <c r="I40" s="227"/>
      <c r="J40" s="227">
        <f t="shared" si="4"/>
        <v>137.1383290548132</v>
      </c>
    </row>
    <row r="41" spans="1:11" ht="23.25" customHeight="1">
      <c r="A41" s="230" t="s">
        <v>1022</v>
      </c>
      <c r="B41" s="229" t="s">
        <v>371</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1021</v>
      </c>
      <c r="B42" s="229" t="s">
        <v>395</v>
      </c>
      <c r="C42" s="227"/>
      <c r="D42" s="227">
        <v>815272</v>
      </c>
      <c r="E42" s="227">
        <f t="shared" si="3"/>
        <v>32514</v>
      </c>
      <c r="F42" s="227"/>
      <c r="G42" s="284">
        <f>23962+6494-22-3143-1</f>
        <v>27290</v>
      </c>
      <c r="H42" s="227">
        <f>3868+1355+1</f>
        <v>5224</v>
      </c>
      <c r="I42" s="227"/>
      <c r="J42" s="227">
        <f t="shared" si="4"/>
        <v>3.9881168493459849</v>
      </c>
      <c r="K42" s="4" t="s">
        <v>1068</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1020</v>
      </c>
      <c r="C46" s="228"/>
      <c r="D46" s="228"/>
      <c r="E46" s="228">
        <f>F46+G46+H46</f>
        <v>6663012</v>
      </c>
      <c r="F46" s="228">
        <v>4460383</v>
      </c>
      <c r="G46" s="228">
        <v>1930745</v>
      </c>
      <c r="H46" s="228">
        <v>271884</v>
      </c>
      <c r="I46" s="228"/>
      <c r="J46" s="228"/>
    </row>
    <row r="47" spans="1:11" s="219" customFormat="1" ht="23.25" customHeight="1">
      <c r="A47" s="232" t="s">
        <v>167</v>
      </c>
      <c r="B47" s="231" t="s">
        <v>234</v>
      </c>
      <c r="C47" s="228">
        <v>225230</v>
      </c>
      <c r="D47" s="228">
        <v>227470</v>
      </c>
      <c r="E47" s="228">
        <f>F47+G47+H47</f>
        <v>0</v>
      </c>
      <c r="F47" s="228"/>
      <c r="G47" s="228"/>
      <c r="H47" s="228"/>
      <c r="I47" s="228">
        <f>E47/C47%</f>
        <v>0</v>
      </c>
      <c r="J47" s="228">
        <f t="shared" ref="J47:J52" si="5">E47/D47%</f>
        <v>0</v>
      </c>
    </row>
    <row r="48" spans="1:11" s="219" customFormat="1" ht="23.25" customHeight="1">
      <c r="A48" s="232" t="s">
        <v>1019</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1018</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376</v>
      </c>
      <c r="B50" s="229" t="s">
        <v>923</v>
      </c>
      <c r="C50" s="227"/>
      <c r="D50" s="227">
        <v>6386620</v>
      </c>
      <c r="E50" s="227">
        <f>F50+G50+H50</f>
        <v>7473828</v>
      </c>
      <c r="F50" s="227">
        <v>6457525</v>
      </c>
      <c r="G50" s="227">
        <v>1016303</v>
      </c>
      <c r="H50" s="227"/>
      <c r="I50" s="227"/>
      <c r="J50" s="227">
        <f t="shared" si="5"/>
        <v>117.02321415709719</v>
      </c>
    </row>
    <row r="51" spans="1:10" ht="23.25" customHeight="1">
      <c r="A51" s="230" t="s">
        <v>159</v>
      </c>
      <c r="B51" s="229" t="s">
        <v>455</v>
      </c>
      <c r="C51" s="227"/>
      <c r="D51" s="227">
        <v>1380974</v>
      </c>
      <c r="E51" s="227">
        <f>F51+G51+H51</f>
        <v>4415077</v>
      </c>
      <c r="F51" s="227">
        <f>F52</f>
        <v>3655517</v>
      </c>
      <c r="G51" s="227">
        <f>G52</f>
        <v>759560</v>
      </c>
      <c r="H51" s="227"/>
      <c r="I51" s="227"/>
      <c r="J51" s="227">
        <f t="shared" si="5"/>
        <v>319.70746733826996</v>
      </c>
    </row>
    <row r="52" spans="1:10" ht="23.25" customHeight="1">
      <c r="A52" s="230"/>
      <c r="B52" s="229" t="s">
        <v>1017</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1016</v>
      </c>
      <c r="C53" s="227"/>
      <c r="D53" s="227"/>
      <c r="E53" s="228"/>
      <c r="F53" s="227"/>
      <c r="G53" s="227"/>
      <c r="H53" s="227"/>
      <c r="I53" s="227"/>
      <c r="J53" s="227"/>
    </row>
    <row r="54" spans="1:10" s="219" customFormat="1" ht="23.25" customHeight="1">
      <c r="A54" s="226" t="s">
        <v>52</v>
      </c>
      <c r="B54" s="225" t="s">
        <v>206</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798" t="s">
        <v>1015</v>
      </c>
      <c r="B56" s="798"/>
      <c r="C56" s="798" t="s">
        <v>885</v>
      </c>
      <c r="D56" s="798"/>
      <c r="E56" s="798"/>
      <c r="F56" s="798"/>
      <c r="G56" s="798" t="s">
        <v>1014</v>
      </c>
      <c r="H56" s="798"/>
      <c r="I56" s="798"/>
      <c r="J56" s="798"/>
    </row>
    <row r="57" spans="1:10" ht="16.5" hidden="1">
      <c r="A57" s="805" t="s">
        <v>1008</v>
      </c>
      <c r="B57" s="805"/>
      <c r="C57" s="805" t="s">
        <v>882</v>
      </c>
      <c r="D57" s="805"/>
      <c r="E57" s="805"/>
      <c r="F57" s="805"/>
      <c r="G57" s="805" t="s">
        <v>1013</v>
      </c>
      <c r="H57" s="805"/>
      <c r="I57" s="805"/>
      <c r="J57" s="805"/>
    </row>
    <row r="58" spans="1:10" ht="16.5" hidden="1">
      <c r="C58" s="216"/>
      <c r="D58" s="216"/>
      <c r="E58" s="216"/>
      <c r="F58" s="216"/>
      <c r="G58" s="805" t="s">
        <v>1012</v>
      </c>
      <c r="H58" s="805"/>
      <c r="I58" s="805"/>
      <c r="J58" s="805"/>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1011</v>
      </c>
      <c r="C64" s="805" t="s">
        <v>878</v>
      </c>
      <c r="D64" s="805"/>
      <c r="E64" s="805"/>
      <c r="F64" s="805"/>
      <c r="G64" s="805" t="s">
        <v>1010</v>
      </c>
      <c r="H64" s="805"/>
      <c r="I64" s="805"/>
      <c r="J64" s="805"/>
    </row>
    <row r="66" spans="1:10" hidden="1">
      <c r="A66" s="806" t="e">
        <f>#REF!</f>
        <v>#REF!</v>
      </c>
      <c r="B66" s="806"/>
      <c r="C66" s="806" t="e">
        <f>A66</f>
        <v>#REF!</v>
      </c>
      <c r="D66" s="806"/>
      <c r="E66" s="806"/>
      <c r="F66" s="806"/>
      <c r="G66" s="806" t="s">
        <v>1009</v>
      </c>
      <c r="H66" s="806"/>
      <c r="I66" s="806"/>
      <c r="J66" s="806"/>
    </row>
    <row r="67" spans="1:10" ht="16.5" hidden="1">
      <c r="A67" s="805" t="s">
        <v>1008</v>
      </c>
      <c r="B67" s="805"/>
      <c r="C67" s="805" t="s">
        <v>882</v>
      </c>
      <c r="D67" s="805"/>
      <c r="E67" s="805"/>
      <c r="F67" s="805"/>
      <c r="G67" s="805" t="s">
        <v>1007</v>
      </c>
      <c r="H67" s="805"/>
      <c r="I67" s="805"/>
      <c r="J67" s="805"/>
    </row>
    <row r="68" spans="1:10" ht="16.5" hidden="1">
      <c r="C68" s="216"/>
      <c r="D68" s="216"/>
      <c r="E68" s="216"/>
      <c r="F68" s="216"/>
      <c r="G68" s="805" t="s">
        <v>880</v>
      </c>
      <c r="H68" s="805"/>
      <c r="I68" s="805"/>
      <c r="J68" s="805"/>
    </row>
    <row r="69" spans="1:10" ht="16.5" hidden="1">
      <c r="C69" s="216"/>
      <c r="D69" s="216"/>
      <c r="E69" s="218"/>
      <c r="F69" s="216"/>
      <c r="G69" s="805" t="s">
        <v>879</v>
      </c>
      <c r="H69" s="805"/>
      <c r="I69" s="805"/>
      <c r="J69" s="805"/>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805" t="s">
        <v>878</v>
      </c>
      <c r="D74" s="805"/>
      <c r="E74" s="805"/>
      <c r="F74" s="805"/>
      <c r="G74" s="805" t="s">
        <v>1006</v>
      </c>
      <c r="H74" s="805"/>
      <c r="I74" s="805"/>
      <c r="J74" s="805"/>
    </row>
  </sheetData>
  <mergeCells count="29">
    <mergeCell ref="A5:A6"/>
    <mergeCell ref="B5:B6"/>
    <mergeCell ref="C5:D5"/>
    <mergeCell ref="E5:H5"/>
    <mergeCell ref="I5:J5"/>
    <mergeCell ref="A1:B1"/>
    <mergeCell ref="F1:J1"/>
    <mergeCell ref="A2:J2"/>
    <mergeCell ref="A3:J3"/>
    <mergeCell ref="I4:J4"/>
    <mergeCell ref="A66:B66"/>
    <mergeCell ref="C66:F66"/>
    <mergeCell ref="G66:J66"/>
    <mergeCell ref="A56:B56"/>
    <mergeCell ref="C56:F56"/>
    <mergeCell ref="G56:J56"/>
    <mergeCell ref="A57:B57"/>
    <mergeCell ref="C57:F57"/>
    <mergeCell ref="G57:J57"/>
    <mergeCell ref="C74:F74"/>
    <mergeCell ref="G74:J74"/>
    <mergeCell ref="G58:J58"/>
    <mergeCell ref="C64:F64"/>
    <mergeCell ref="G64:J64"/>
    <mergeCell ref="A67:B67"/>
    <mergeCell ref="C67:F67"/>
    <mergeCell ref="G67:J67"/>
    <mergeCell ref="G68:J68"/>
    <mergeCell ref="G69:J69"/>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5"/>
  <sheetViews>
    <sheetView view="pageBreakPreview" zoomScale="60" zoomScaleNormal="100" workbookViewId="0">
      <pane xSplit="2" ySplit="8" topLeftCell="C36" activePane="bottomRight" state="frozen"/>
      <selection pane="topRight" activeCell="C1" sqref="C1"/>
      <selection pane="bottomLeft" activeCell="A9" sqref="A9"/>
      <selection pane="bottomRight" activeCell="C38" sqref="C38"/>
    </sheetView>
  </sheetViews>
  <sheetFormatPr defaultRowHeight="15.75"/>
  <cols>
    <col min="1" max="1" width="5.85546875" style="4" customWidth="1"/>
    <col min="2" max="2" width="48.140625" style="4" customWidth="1"/>
    <col min="3" max="6" width="13.85546875" style="4" customWidth="1"/>
    <col min="7" max="7" width="9.140625" style="4"/>
    <col min="8" max="8" width="12.7109375" style="4" hidden="1" customWidth="1"/>
    <col min="9" max="9" width="12.7109375" style="4" bestFit="1" customWidth="1"/>
    <col min="10" max="256" width="9.140625" style="4"/>
    <col min="257" max="257" width="5.85546875" style="4" customWidth="1"/>
    <col min="258" max="258" width="48.140625" style="4" customWidth="1"/>
    <col min="259" max="260" width="13.28515625" style="4" customWidth="1"/>
    <col min="261" max="261" width="18.28515625" style="4" customWidth="1"/>
    <col min="262" max="262" width="11.42578125" style="4" customWidth="1"/>
    <col min="263" max="263" width="9.140625" style="4"/>
    <col min="264" max="265" width="12.7109375" style="4" bestFit="1" customWidth="1"/>
    <col min="266" max="512" width="9.140625" style="4"/>
    <col min="513" max="513" width="5.85546875" style="4" customWidth="1"/>
    <col min="514" max="514" width="48.140625" style="4" customWidth="1"/>
    <col min="515" max="516" width="13.28515625" style="4" customWidth="1"/>
    <col min="517" max="517" width="18.28515625" style="4" customWidth="1"/>
    <col min="518" max="518" width="11.42578125" style="4" customWidth="1"/>
    <col min="519" max="519" width="9.140625" style="4"/>
    <col min="520" max="521" width="12.7109375" style="4" bestFit="1" customWidth="1"/>
    <col min="522" max="768" width="9.140625" style="4"/>
    <col min="769" max="769" width="5.85546875" style="4" customWidth="1"/>
    <col min="770" max="770" width="48.140625" style="4" customWidth="1"/>
    <col min="771" max="772" width="13.28515625" style="4" customWidth="1"/>
    <col min="773" max="773" width="18.28515625" style="4" customWidth="1"/>
    <col min="774" max="774" width="11.42578125" style="4" customWidth="1"/>
    <col min="775" max="775" width="9.140625" style="4"/>
    <col min="776" max="777" width="12.7109375" style="4" bestFit="1" customWidth="1"/>
    <col min="778" max="1024" width="9.140625" style="4"/>
    <col min="1025" max="1025" width="5.85546875" style="4" customWidth="1"/>
    <col min="1026" max="1026" width="48.140625" style="4" customWidth="1"/>
    <col min="1027" max="1028" width="13.28515625" style="4" customWidth="1"/>
    <col min="1029" max="1029" width="18.28515625" style="4" customWidth="1"/>
    <col min="1030" max="1030" width="11.42578125" style="4" customWidth="1"/>
    <col min="1031" max="1031" width="9.140625" style="4"/>
    <col min="1032" max="1033" width="12.7109375" style="4" bestFit="1" customWidth="1"/>
    <col min="1034" max="1280" width="9.140625" style="4"/>
    <col min="1281" max="1281" width="5.85546875" style="4" customWidth="1"/>
    <col min="1282" max="1282" width="48.140625" style="4" customWidth="1"/>
    <col min="1283" max="1284" width="13.28515625" style="4" customWidth="1"/>
    <col min="1285" max="1285" width="18.28515625" style="4" customWidth="1"/>
    <col min="1286" max="1286" width="11.42578125" style="4" customWidth="1"/>
    <col min="1287" max="1287" width="9.140625" style="4"/>
    <col min="1288" max="1289" width="12.7109375" style="4" bestFit="1" customWidth="1"/>
    <col min="1290" max="1536" width="9.140625" style="4"/>
    <col min="1537" max="1537" width="5.85546875" style="4" customWidth="1"/>
    <col min="1538" max="1538" width="48.140625" style="4" customWidth="1"/>
    <col min="1539" max="1540" width="13.28515625" style="4" customWidth="1"/>
    <col min="1541" max="1541" width="18.28515625" style="4" customWidth="1"/>
    <col min="1542" max="1542" width="11.42578125" style="4" customWidth="1"/>
    <col min="1543" max="1543" width="9.140625" style="4"/>
    <col min="1544" max="1545" width="12.7109375" style="4" bestFit="1" customWidth="1"/>
    <col min="1546" max="1792" width="9.140625" style="4"/>
    <col min="1793" max="1793" width="5.85546875" style="4" customWidth="1"/>
    <col min="1794" max="1794" width="48.140625" style="4" customWidth="1"/>
    <col min="1795" max="1796" width="13.28515625" style="4" customWidth="1"/>
    <col min="1797" max="1797" width="18.28515625" style="4" customWidth="1"/>
    <col min="1798" max="1798" width="11.42578125" style="4" customWidth="1"/>
    <col min="1799" max="1799" width="9.140625" style="4"/>
    <col min="1800" max="1801" width="12.7109375" style="4" bestFit="1" customWidth="1"/>
    <col min="1802" max="2048" width="9.140625" style="4"/>
    <col min="2049" max="2049" width="5.85546875" style="4" customWidth="1"/>
    <col min="2050" max="2050" width="48.140625" style="4" customWidth="1"/>
    <col min="2051" max="2052" width="13.28515625" style="4" customWidth="1"/>
    <col min="2053" max="2053" width="18.28515625" style="4" customWidth="1"/>
    <col min="2054" max="2054" width="11.42578125" style="4" customWidth="1"/>
    <col min="2055" max="2055" width="9.140625" style="4"/>
    <col min="2056" max="2057" width="12.7109375" style="4" bestFit="1" customWidth="1"/>
    <col min="2058" max="2304" width="9.140625" style="4"/>
    <col min="2305" max="2305" width="5.85546875" style="4" customWidth="1"/>
    <col min="2306" max="2306" width="48.140625" style="4" customWidth="1"/>
    <col min="2307" max="2308" width="13.28515625" style="4" customWidth="1"/>
    <col min="2309" max="2309" width="18.28515625" style="4" customWidth="1"/>
    <col min="2310" max="2310" width="11.42578125" style="4" customWidth="1"/>
    <col min="2311" max="2311" width="9.140625" style="4"/>
    <col min="2312" max="2313" width="12.7109375" style="4" bestFit="1" customWidth="1"/>
    <col min="2314" max="2560" width="9.140625" style="4"/>
    <col min="2561" max="2561" width="5.85546875" style="4" customWidth="1"/>
    <col min="2562" max="2562" width="48.140625" style="4" customWidth="1"/>
    <col min="2563" max="2564" width="13.28515625" style="4" customWidth="1"/>
    <col min="2565" max="2565" width="18.28515625" style="4" customWidth="1"/>
    <col min="2566" max="2566" width="11.42578125" style="4" customWidth="1"/>
    <col min="2567" max="2567" width="9.140625" style="4"/>
    <col min="2568" max="2569" width="12.7109375" style="4" bestFit="1" customWidth="1"/>
    <col min="2570" max="2816" width="9.140625" style="4"/>
    <col min="2817" max="2817" width="5.85546875" style="4" customWidth="1"/>
    <col min="2818" max="2818" width="48.140625" style="4" customWidth="1"/>
    <col min="2819" max="2820" width="13.28515625" style="4" customWidth="1"/>
    <col min="2821" max="2821" width="18.28515625" style="4" customWidth="1"/>
    <col min="2822" max="2822" width="11.42578125" style="4" customWidth="1"/>
    <col min="2823" max="2823" width="9.140625" style="4"/>
    <col min="2824" max="2825" width="12.7109375" style="4" bestFit="1" customWidth="1"/>
    <col min="2826" max="3072" width="9.140625" style="4"/>
    <col min="3073" max="3073" width="5.85546875" style="4" customWidth="1"/>
    <col min="3074" max="3074" width="48.140625" style="4" customWidth="1"/>
    <col min="3075" max="3076" width="13.28515625" style="4" customWidth="1"/>
    <col min="3077" max="3077" width="18.28515625" style="4" customWidth="1"/>
    <col min="3078" max="3078" width="11.42578125" style="4" customWidth="1"/>
    <col min="3079" max="3079" width="9.140625" style="4"/>
    <col min="3080" max="3081" width="12.7109375" style="4" bestFit="1" customWidth="1"/>
    <col min="3082" max="3328" width="9.140625" style="4"/>
    <col min="3329" max="3329" width="5.85546875" style="4" customWidth="1"/>
    <col min="3330" max="3330" width="48.140625" style="4" customWidth="1"/>
    <col min="3331" max="3332" width="13.28515625" style="4" customWidth="1"/>
    <col min="3333" max="3333" width="18.28515625" style="4" customWidth="1"/>
    <col min="3334" max="3334" width="11.42578125" style="4" customWidth="1"/>
    <col min="3335" max="3335" width="9.140625" style="4"/>
    <col min="3336" max="3337" width="12.7109375" style="4" bestFit="1" customWidth="1"/>
    <col min="3338" max="3584" width="9.140625" style="4"/>
    <col min="3585" max="3585" width="5.85546875" style="4" customWidth="1"/>
    <col min="3586" max="3586" width="48.140625" style="4" customWidth="1"/>
    <col min="3587" max="3588" width="13.28515625" style="4" customWidth="1"/>
    <col min="3589" max="3589" width="18.28515625" style="4" customWidth="1"/>
    <col min="3590" max="3590" width="11.42578125" style="4" customWidth="1"/>
    <col min="3591" max="3591" width="9.140625" style="4"/>
    <col min="3592" max="3593" width="12.7109375" style="4" bestFit="1" customWidth="1"/>
    <col min="3594" max="3840" width="9.140625" style="4"/>
    <col min="3841" max="3841" width="5.85546875" style="4" customWidth="1"/>
    <col min="3842" max="3842" width="48.140625" style="4" customWidth="1"/>
    <col min="3843" max="3844" width="13.28515625" style="4" customWidth="1"/>
    <col min="3845" max="3845" width="18.28515625" style="4" customWidth="1"/>
    <col min="3846" max="3846" width="11.42578125" style="4" customWidth="1"/>
    <col min="3847" max="3847" width="9.140625" style="4"/>
    <col min="3848" max="3849" width="12.7109375" style="4" bestFit="1" customWidth="1"/>
    <col min="3850" max="4096" width="9.140625" style="4"/>
    <col min="4097" max="4097" width="5.85546875" style="4" customWidth="1"/>
    <col min="4098" max="4098" width="48.140625" style="4" customWidth="1"/>
    <col min="4099" max="4100" width="13.28515625" style="4" customWidth="1"/>
    <col min="4101" max="4101" width="18.28515625" style="4" customWidth="1"/>
    <col min="4102" max="4102" width="11.42578125" style="4" customWidth="1"/>
    <col min="4103" max="4103" width="9.140625" style="4"/>
    <col min="4104" max="4105" width="12.7109375" style="4" bestFit="1" customWidth="1"/>
    <col min="4106" max="4352" width="9.140625" style="4"/>
    <col min="4353" max="4353" width="5.85546875" style="4" customWidth="1"/>
    <col min="4354" max="4354" width="48.140625" style="4" customWidth="1"/>
    <col min="4355" max="4356" width="13.28515625" style="4" customWidth="1"/>
    <col min="4357" max="4357" width="18.28515625" style="4" customWidth="1"/>
    <col min="4358" max="4358" width="11.42578125" style="4" customWidth="1"/>
    <col min="4359" max="4359" width="9.140625" style="4"/>
    <col min="4360" max="4361" width="12.7109375" style="4" bestFit="1" customWidth="1"/>
    <col min="4362" max="4608" width="9.140625" style="4"/>
    <col min="4609" max="4609" width="5.85546875" style="4" customWidth="1"/>
    <col min="4610" max="4610" width="48.140625" style="4" customWidth="1"/>
    <col min="4611" max="4612" width="13.28515625" style="4" customWidth="1"/>
    <col min="4613" max="4613" width="18.28515625" style="4" customWidth="1"/>
    <col min="4614" max="4614" width="11.42578125" style="4" customWidth="1"/>
    <col min="4615" max="4615" width="9.140625" style="4"/>
    <col min="4616" max="4617" width="12.7109375" style="4" bestFit="1" customWidth="1"/>
    <col min="4618" max="4864" width="9.140625" style="4"/>
    <col min="4865" max="4865" width="5.85546875" style="4" customWidth="1"/>
    <col min="4866" max="4866" width="48.140625" style="4" customWidth="1"/>
    <col min="4867" max="4868" width="13.28515625" style="4" customWidth="1"/>
    <col min="4869" max="4869" width="18.28515625" style="4" customWidth="1"/>
    <col min="4870" max="4870" width="11.42578125" style="4" customWidth="1"/>
    <col min="4871" max="4871" width="9.140625" style="4"/>
    <col min="4872" max="4873" width="12.7109375" style="4" bestFit="1" customWidth="1"/>
    <col min="4874" max="5120" width="9.140625" style="4"/>
    <col min="5121" max="5121" width="5.85546875" style="4" customWidth="1"/>
    <col min="5122" max="5122" width="48.140625" style="4" customWidth="1"/>
    <col min="5123" max="5124" width="13.28515625" style="4" customWidth="1"/>
    <col min="5125" max="5125" width="18.28515625" style="4" customWidth="1"/>
    <col min="5126" max="5126" width="11.42578125" style="4" customWidth="1"/>
    <col min="5127" max="5127" width="9.140625" style="4"/>
    <col min="5128" max="5129" width="12.7109375" style="4" bestFit="1" customWidth="1"/>
    <col min="5130" max="5376" width="9.140625" style="4"/>
    <col min="5377" max="5377" width="5.85546875" style="4" customWidth="1"/>
    <col min="5378" max="5378" width="48.140625" style="4" customWidth="1"/>
    <col min="5379" max="5380" width="13.28515625" style="4" customWidth="1"/>
    <col min="5381" max="5381" width="18.28515625" style="4" customWidth="1"/>
    <col min="5382" max="5382" width="11.42578125" style="4" customWidth="1"/>
    <col min="5383" max="5383" width="9.140625" style="4"/>
    <col min="5384" max="5385" width="12.7109375" style="4" bestFit="1" customWidth="1"/>
    <col min="5386" max="5632" width="9.140625" style="4"/>
    <col min="5633" max="5633" width="5.85546875" style="4" customWidth="1"/>
    <col min="5634" max="5634" width="48.140625" style="4" customWidth="1"/>
    <col min="5635" max="5636" width="13.28515625" style="4" customWidth="1"/>
    <col min="5637" max="5637" width="18.28515625" style="4" customWidth="1"/>
    <col min="5638" max="5638" width="11.42578125" style="4" customWidth="1"/>
    <col min="5639" max="5639" width="9.140625" style="4"/>
    <col min="5640" max="5641" width="12.7109375" style="4" bestFit="1" customWidth="1"/>
    <col min="5642" max="5888" width="9.140625" style="4"/>
    <col min="5889" max="5889" width="5.85546875" style="4" customWidth="1"/>
    <col min="5890" max="5890" width="48.140625" style="4" customWidth="1"/>
    <col min="5891" max="5892" width="13.28515625" style="4" customWidth="1"/>
    <col min="5893" max="5893" width="18.28515625" style="4" customWidth="1"/>
    <col min="5894" max="5894" width="11.42578125" style="4" customWidth="1"/>
    <col min="5895" max="5895" width="9.140625" style="4"/>
    <col min="5896" max="5897" width="12.7109375" style="4" bestFit="1" customWidth="1"/>
    <col min="5898" max="6144" width="9.140625" style="4"/>
    <col min="6145" max="6145" width="5.85546875" style="4" customWidth="1"/>
    <col min="6146" max="6146" width="48.140625" style="4" customWidth="1"/>
    <col min="6147" max="6148" width="13.28515625" style="4" customWidth="1"/>
    <col min="6149" max="6149" width="18.28515625" style="4" customWidth="1"/>
    <col min="6150" max="6150" width="11.42578125" style="4" customWidth="1"/>
    <col min="6151" max="6151" width="9.140625" style="4"/>
    <col min="6152" max="6153" width="12.7109375" style="4" bestFit="1" customWidth="1"/>
    <col min="6154" max="6400" width="9.140625" style="4"/>
    <col min="6401" max="6401" width="5.85546875" style="4" customWidth="1"/>
    <col min="6402" max="6402" width="48.140625" style="4" customWidth="1"/>
    <col min="6403" max="6404" width="13.28515625" style="4" customWidth="1"/>
    <col min="6405" max="6405" width="18.28515625" style="4" customWidth="1"/>
    <col min="6406" max="6406" width="11.42578125" style="4" customWidth="1"/>
    <col min="6407" max="6407" width="9.140625" style="4"/>
    <col min="6408" max="6409" width="12.7109375" style="4" bestFit="1" customWidth="1"/>
    <col min="6410" max="6656" width="9.140625" style="4"/>
    <col min="6657" max="6657" width="5.85546875" style="4" customWidth="1"/>
    <col min="6658" max="6658" width="48.140625" style="4" customWidth="1"/>
    <col min="6659" max="6660" width="13.28515625" style="4" customWidth="1"/>
    <col min="6661" max="6661" width="18.28515625" style="4" customWidth="1"/>
    <col min="6662" max="6662" width="11.42578125" style="4" customWidth="1"/>
    <col min="6663" max="6663" width="9.140625" style="4"/>
    <col min="6664" max="6665" width="12.7109375" style="4" bestFit="1" customWidth="1"/>
    <col min="6666" max="6912" width="9.140625" style="4"/>
    <col min="6913" max="6913" width="5.85546875" style="4" customWidth="1"/>
    <col min="6914" max="6914" width="48.140625" style="4" customWidth="1"/>
    <col min="6915" max="6916" width="13.28515625" style="4" customWidth="1"/>
    <col min="6917" max="6917" width="18.28515625" style="4" customWidth="1"/>
    <col min="6918" max="6918" width="11.42578125" style="4" customWidth="1"/>
    <col min="6919" max="6919" width="9.140625" style="4"/>
    <col min="6920" max="6921" width="12.7109375" style="4" bestFit="1" customWidth="1"/>
    <col min="6922" max="7168" width="9.140625" style="4"/>
    <col min="7169" max="7169" width="5.85546875" style="4" customWidth="1"/>
    <col min="7170" max="7170" width="48.140625" style="4" customWidth="1"/>
    <col min="7171" max="7172" width="13.28515625" style="4" customWidth="1"/>
    <col min="7173" max="7173" width="18.28515625" style="4" customWidth="1"/>
    <col min="7174" max="7174" width="11.42578125" style="4" customWidth="1"/>
    <col min="7175" max="7175" width="9.140625" style="4"/>
    <col min="7176" max="7177" width="12.7109375" style="4" bestFit="1" customWidth="1"/>
    <col min="7178" max="7424" width="9.140625" style="4"/>
    <col min="7425" max="7425" width="5.85546875" style="4" customWidth="1"/>
    <col min="7426" max="7426" width="48.140625" style="4" customWidth="1"/>
    <col min="7427" max="7428" width="13.28515625" style="4" customWidth="1"/>
    <col min="7429" max="7429" width="18.28515625" style="4" customWidth="1"/>
    <col min="7430" max="7430" width="11.42578125" style="4" customWidth="1"/>
    <col min="7431" max="7431" width="9.140625" style="4"/>
    <col min="7432" max="7433" width="12.7109375" style="4" bestFit="1" customWidth="1"/>
    <col min="7434" max="7680" width="9.140625" style="4"/>
    <col min="7681" max="7681" width="5.85546875" style="4" customWidth="1"/>
    <col min="7682" max="7682" width="48.140625" style="4" customWidth="1"/>
    <col min="7683" max="7684" width="13.28515625" style="4" customWidth="1"/>
    <col min="7685" max="7685" width="18.28515625" style="4" customWidth="1"/>
    <col min="7686" max="7686" width="11.42578125" style="4" customWidth="1"/>
    <col min="7687" max="7687" width="9.140625" style="4"/>
    <col min="7688" max="7689" width="12.7109375" style="4" bestFit="1" customWidth="1"/>
    <col min="7690" max="7936" width="9.140625" style="4"/>
    <col min="7937" max="7937" width="5.85546875" style="4" customWidth="1"/>
    <col min="7938" max="7938" width="48.140625" style="4" customWidth="1"/>
    <col min="7939" max="7940" width="13.28515625" style="4" customWidth="1"/>
    <col min="7941" max="7941" width="18.28515625" style="4" customWidth="1"/>
    <col min="7942" max="7942" width="11.42578125" style="4" customWidth="1"/>
    <col min="7943" max="7943" width="9.140625" style="4"/>
    <col min="7944" max="7945" width="12.7109375" style="4" bestFit="1" customWidth="1"/>
    <col min="7946" max="8192" width="9.140625" style="4"/>
    <col min="8193" max="8193" width="5.85546875" style="4" customWidth="1"/>
    <col min="8194" max="8194" width="48.140625" style="4" customWidth="1"/>
    <col min="8195" max="8196" width="13.28515625" style="4" customWidth="1"/>
    <col min="8197" max="8197" width="18.28515625" style="4" customWidth="1"/>
    <col min="8198" max="8198" width="11.42578125" style="4" customWidth="1"/>
    <col min="8199" max="8199" width="9.140625" style="4"/>
    <col min="8200" max="8201" width="12.7109375" style="4" bestFit="1" customWidth="1"/>
    <col min="8202" max="8448" width="9.140625" style="4"/>
    <col min="8449" max="8449" width="5.85546875" style="4" customWidth="1"/>
    <col min="8450" max="8450" width="48.140625" style="4" customWidth="1"/>
    <col min="8451" max="8452" width="13.28515625" style="4" customWidth="1"/>
    <col min="8453" max="8453" width="18.28515625" style="4" customWidth="1"/>
    <col min="8454" max="8454" width="11.42578125" style="4" customWidth="1"/>
    <col min="8455" max="8455" width="9.140625" style="4"/>
    <col min="8456" max="8457" width="12.7109375" style="4" bestFit="1" customWidth="1"/>
    <col min="8458" max="8704" width="9.140625" style="4"/>
    <col min="8705" max="8705" width="5.85546875" style="4" customWidth="1"/>
    <col min="8706" max="8706" width="48.140625" style="4" customWidth="1"/>
    <col min="8707" max="8708" width="13.28515625" style="4" customWidth="1"/>
    <col min="8709" max="8709" width="18.28515625" style="4" customWidth="1"/>
    <col min="8710" max="8710" width="11.42578125" style="4" customWidth="1"/>
    <col min="8711" max="8711" width="9.140625" style="4"/>
    <col min="8712" max="8713" width="12.7109375" style="4" bestFit="1" customWidth="1"/>
    <col min="8714" max="8960" width="9.140625" style="4"/>
    <col min="8961" max="8961" width="5.85546875" style="4" customWidth="1"/>
    <col min="8962" max="8962" width="48.140625" style="4" customWidth="1"/>
    <col min="8963" max="8964" width="13.28515625" style="4" customWidth="1"/>
    <col min="8965" max="8965" width="18.28515625" style="4" customWidth="1"/>
    <col min="8966" max="8966" width="11.42578125" style="4" customWidth="1"/>
    <col min="8967" max="8967" width="9.140625" style="4"/>
    <col min="8968" max="8969" width="12.7109375" style="4" bestFit="1" customWidth="1"/>
    <col min="8970" max="9216" width="9.140625" style="4"/>
    <col min="9217" max="9217" width="5.85546875" style="4" customWidth="1"/>
    <col min="9218" max="9218" width="48.140625" style="4" customWidth="1"/>
    <col min="9219" max="9220" width="13.28515625" style="4" customWidth="1"/>
    <col min="9221" max="9221" width="18.28515625" style="4" customWidth="1"/>
    <col min="9222" max="9222" width="11.42578125" style="4" customWidth="1"/>
    <col min="9223" max="9223" width="9.140625" style="4"/>
    <col min="9224" max="9225" width="12.7109375" style="4" bestFit="1" customWidth="1"/>
    <col min="9226" max="9472" width="9.140625" style="4"/>
    <col min="9473" max="9473" width="5.85546875" style="4" customWidth="1"/>
    <col min="9474" max="9474" width="48.140625" style="4" customWidth="1"/>
    <col min="9475" max="9476" width="13.28515625" style="4" customWidth="1"/>
    <col min="9477" max="9477" width="18.28515625" style="4" customWidth="1"/>
    <col min="9478" max="9478" width="11.42578125" style="4" customWidth="1"/>
    <col min="9479" max="9479" width="9.140625" style="4"/>
    <col min="9480" max="9481" width="12.7109375" style="4" bestFit="1" customWidth="1"/>
    <col min="9482" max="9728" width="9.140625" style="4"/>
    <col min="9729" max="9729" width="5.85546875" style="4" customWidth="1"/>
    <col min="9730" max="9730" width="48.140625" style="4" customWidth="1"/>
    <col min="9731" max="9732" width="13.28515625" style="4" customWidth="1"/>
    <col min="9733" max="9733" width="18.28515625" style="4" customWidth="1"/>
    <col min="9734" max="9734" width="11.42578125" style="4" customWidth="1"/>
    <col min="9735" max="9735" width="9.140625" style="4"/>
    <col min="9736" max="9737" width="12.7109375" style="4" bestFit="1" customWidth="1"/>
    <col min="9738" max="9984" width="9.140625" style="4"/>
    <col min="9985" max="9985" width="5.85546875" style="4" customWidth="1"/>
    <col min="9986" max="9986" width="48.140625" style="4" customWidth="1"/>
    <col min="9987" max="9988" width="13.28515625" style="4" customWidth="1"/>
    <col min="9989" max="9989" width="18.28515625" style="4" customWidth="1"/>
    <col min="9990" max="9990" width="11.42578125" style="4" customWidth="1"/>
    <col min="9991" max="9991" width="9.140625" style="4"/>
    <col min="9992" max="9993" width="12.7109375" style="4" bestFit="1" customWidth="1"/>
    <col min="9994" max="10240" width="9.140625" style="4"/>
    <col min="10241" max="10241" width="5.85546875" style="4" customWidth="1"/>
    <col min="10242" max="10242" width="48.140625" style="4" customWidth="1"/>
    <col min="10243" max="10244" width="13.28515625" style="4" customWidth="1"/>
    <col min="10245" max="10245" width="18.28515625" style="4" customWidth="1"/>
    <col min="10246" max="10246" width="11.42578125" style="4" customWidth="1"/>
    <col min="10247" max="10247" width="9.140625" style="4"/>
    <col min="10248" max="10249" width="12.7109375" style="4" bestFit="1" customWidth="1"/>
    <col min="10250" max="10496" width="9.140625" style="4"/>
    <col min="10497" max="10497" width="5.85546875" style="4" customWidth="1"/>
    <col min="10498" max="10498" width="48.140625" style="4" customWidth="1"/>
    <col min="10499" max="10500" width="13.28515625" style="4" customWidth="1"/>
    <col min="10501" max="10501" width="18.28515625" style="4" customWidth="1"/>
    <col min="10502" max="10502" width="11.42578125" style="4" customWidth="1"/>
    <col min="10503" max="10503" width="9.140625" style="4"/>
    <col min="10504" max="10505" width="12.7109375" style="4" bestFit="1" customWidth="1"/>
    <col min="10506" max="10752" width="9.140625" style="4"/>
    <col min="10753" max="10753" width="5.85546875" style="4" customWidth="1"/>
    <col min="10754" max="10754" width="48.140625" style="4" customWidth="1"/>
    <col min="10755" max="10756" width="13.28515625" style="4" customWidth="1"/>
    <col min="10757" max="10757" width="18.28515625" style="4" customWidth="1"/>
    <col min="10758" max="10758" width="11.42578125" style="4" customWidth="1"/>
    <col min="10759" max="10759" width="9.140625" style="4"/>
    <col min="10760" max="10761" width="12.7109375" style="4" bestFit="1" customWidth="1"/>
    <col min="10762" max="11008" width="9.140625" style="4"/>
    <col min="11009" max="11009" width="5.85546875" style="4" customWidth="1"/>
    <col min="11010" max="11010" width="48.140625" style="4" customWidth="1"/>
    <col min="11011" max="11012" width="13.28515625" style="4" customWidth="1"/>
    <col min="11013" max="11013" width="18.28515625" style="4" customWidth="1"/>
    <col min="11014" max="11014" width="11.42578125" style="4" customWidth="1"/>
    <col min="11015" max="11015" width="9.140625" style="4"/>
    <col min="11016" max="11017" width="12.7109375" style="4" bestFit="1" customWidth="1"/>
    <col min="11018" max="11264" width="9.140625" style="4"/>
    <col min="11265" max="11265" width="5.85546875" style="4" customWidth="1"/>
    <col min="11266" max="11266" width="48.140625" style="4" customWidth="1"/>
    <col min="11267" max="11268" width="13.28515625" style="4" customWidth="1"/>
    <col min="11269" max="11269" width="18.28515625" style="4" customWidth="1"/>
    <col min="11270" max="11270" width="11.42578125" style="4" customWidth="1"/>
    <col min="11271" max="11271" width="9.140625" style="4"/>
    <col min="11272" max="11273" width="12.7109375" style="4" bestFit="1" customWidth="1"/>
    <col min="11274" max="11520" width="9.140625" style="4"/>
    <col min="11521" max="11521" width="5.85546875" style="4" customWidth="1"/>
    <col min="11522" max="11522" width="48.140625" style="4" customWidth="1"/>
    <col min="11523" max="11524" width="13.28515625" style="4" customWidth="1"/>
    <col min="11525" max="11525" width="18.28515625" style="4" customWidth="1"/>
    <col min="11526" max="11526" width="11.42578125" style="4" customWidth="1"/>
    <col min="11527" max="11527" width="9.140625" style="4"/>
    <col min="11528" max="11529" width="12.7109375" style="4" bestFit="1" customWidth="1"/>
    <col min="11530" max="11776" width="9.140625" style="4"/>
    <col min="11777" max="11777" width="5.85546875" style="4" customWidth="1"/>
    <col min="11778" max="11778" width="48.140625" style="4" customWidth="1"/>
    <col min="11779" max="11780" width="13.28515625" style="4" customWidth="1"/>
    <col min="11781" max="11781" width="18.28515625" style="4" customWidth="1"/>
    <col min="11782" max="11782" width="11.42578125" style="4" customWidth="1"/>
    <col min="11783" max="11783" width="9.140625" style="4"/>
    <col min="11784" max="11785" width="12.7109375" style="4" bestFit="1" customWidth="1"/>
    <col min="11786" max="12032" width="9.140625" style="4"/>
    <col min="12033" max="12033" width="5.85546875" style="4" customWidth="1"/>
    <col min="12034" max="12034" width="48.140625" style="4" customWidth="1"/>
    <col min="12035" max="12036" width="13.28515625" style="4" customWidth="1"/>
    <col min="12037" max="12037" width="18.28515625" style="4" customWidth="1"/>
    <col min="12038" max="12038" width="11.42578125" style="4" customWidth="1"/>
    <col min="12039" max="12039" width="9.140625" style="4"/>
    <col min="12040" max="12041" width="12.7109375" style="4" bestFit="1" customWidth="1"/>
    <col min="12042" max="12288" width="9.140625" style="4"/>
    <col min="12289" max="12289" width="5.85546875" style="4" customWidth="1"/>
    <col min="12290" max="12290" width="48.140625" style="4" customWidth="1"/>
    <col min="12291" max="12292" width="13.28515625" style="4" customWidth="1"/>
    <col min="12293" max="12293" width="18.28515625" style="4" customWidth="1"/>
    <col min="12294" max="12294" width="11.42578125" style="4" customWidth="1"/>
    <col min="12295" max="12295" width="9.140625" style="4"/>
    <col min="12296" max="12297" width="12.7109375" style="4" bestFit="1" customWidth="1"/>
    <col min="12298" max="12544" width="9.140625" style="4"/>
    <col min="12545" max="12545" width="5.85546875" style="4" customWidth="1"/>
    <col min="12546" max="12546" width="48.140625" style="4" customWidth="1"/>
    <col min="12547" max="12548" width="13.28515625" style="4" customWidth="1"/>
    <col min="12549" max="12549" width="18.28515625" style="4" customWidth="1"/>
    <col min="12550" max="12550" width="11.42578125" style="4" customWidth="1"/>
    <col min="12551" max="12551" width="9.140625" style="4"/>
    <col min="12552" max="12553" width="12.7109375" style="4" bestFit="1" customWidth="1"/>
    <col min="12554" max="12800" width="9.140625" style="4"/>
    <col min="12801" max="12801" width="5.85546875" style="4" customWidth="1"/>
    <col min="12802" max="12802" width="48.140625" style="4" customWidth="1"/>
    <col min="12803" max="12804" width="13.28515625" style="4" customWidth="1"/>
    <col min="12805" max="12805" width="18.28515625" style="4" customWidth="1"/>
    <col min="12806" max="12806" width="11.42578125" style="4" customWidth="1"/>
    <col min="12807" max="12807" width="9.140625" style="4"/>
    <col min="12808" max="12809" width="12.7109375" style="4" bestFit="1" customWidth="1"/>
    <col min="12810" max="13056" width="9.140625" style="4"/>
    <col min="13057" max="13057" width="5.85546875" style="4" customWidth="1"/>
    <col min="13058" max="13058" width="48.140625" style="4" customWidth="1"/>
    <col min="13059" max="13060" width="13.28515625" style="4" customWidth="1"/>
    <col min="13061" max="13061" width="18.28515625" style="4" customWidth="1"/>
    <col min="13062" max="13062" width="11.42578125" style="4" customWidth="1"/>
    <col min="13063" max="13063" width="9.140625" style="4"/>
    <col min="13064" max="13065" width="12.7109375" style="4" bestFit="1" customWidth="1"/>
    <col min="13066" max="13312" width="9.140625" style="4"/>
    <col min="13313" max="13313" width="5.85546875" style="4" customWidth="1"/>
    <col min="13314" max="13314" width="48.140625" style="4" customWidth="1"/>
    <col min="13315" max="13316" width="13.28515625" style="4" customWidth="1"/>
    <col min="13317" max="13317" width="18.28515625" style="4" customWidth="1"/>
    <col min="13318" max="13318" width="11.42578125" style="4" customWidth="1"/>
    <col min="13319" max="13319" width="9.140625" style="4"/>
    <col min="13320" max="13321" width="12.7109375" style="4" bestFit="1" customWidth="1"/>
    <col min="13322" max="13568" width="9.140625" style="4"/>
    <col min="13569" max="13569" width="5.85546875" style="4" customWidth="1"/>
    <col min="13570" max="13570" width="48.140625" style="4" customWidth="1"/>
    <col min="13571" max="13572" width="13.28515625" style="4" customWidth="1"/>
    <col min="13573" max="13573" width="18.28515625" style="4" customWidth="1"/>
    <col min="13574" max="13574" width="11.42578125" style="4" customWidth="1"/>
    <col min="13575" max="13575" width="9.140625" style="4"/>
    <col min="13576" max="13577" width="12.7109375" style="4" bestFit="1" customWidth="1"/>
    <col min="13578" max="13824" width="9.140625" style="4"/>
    <col min="13825" max="13825" width="5.85546875" style="4" customWidth="1"/>
    <col min="13826" max="13826" width="48.140625" style="4" customWidth="1"/>
    <col min="13827" max="13828" width="13.28515625" style="4" customWidth="1"/>
    <col min="13829" max="13829" width="18.28515625" style="4" customWidth="1"/>
    <col min="13830" max="13830" width="11.42578125" style="4" customWidth="1"/>
    <col min="13831" max="13831" width="9.140625" style="4"/>
    <col min="13832" max="13833" width="12.7109375" style="4" bestFit="1" customWidth="1"/>
    <col min="13834" max="14080" width="9.140625" style="4"/>
    <col min="14081" max="14081" width="5.85546875" style="4" customWidth="1"/>
    <col min="14082" max="14082" width="48.140625" style="4" customWidth="1"/>
    <col min="14083" max="14084" width="13.28515625" style="4" customWidth="1"/>
    <col min="14085" max="14085" width="18.28515625" style="4" customWidth="1"/>
    <col min="14086" max="14086" width="11.42578125" style="4" customWidth="1"/>
    <col min="14087" max="14087" width="9.140625" style="4"/>
    <col min="14088" max="14089" width="12.7109375" style="4" bestFit="1" customWidth="1"/>
    <col min="14090" max="14336" width="9.140625" style="4"/>
    <col min="14337" max="14337" width="5.85546875" style="4" customWidth="1"/>
    <col min="14338" max="14338" width="48.140625" style="4" customWidth="1"/>
    <col min="14339" max="14340" width="13.28515625" style="4" customWidth="1"/>
    <col min="14341" max="14341" width="18.28515625" style="4" customWidth="1"/>
    <col min="14342" max="14342" width="11.42578125" style="4" customWidth="1"/>
    <col min="14343" max="14343" width="9.140625" style="4"/>
    <col min="14344" max="14345" width="12.7109375" style="4" bestFit="1" customWidth="1"/>
    <col min="14346" max="14592" width="9.140625" style="4"/>
    <col min="14593" max="14593" width="5.85546875" style="4" customWidth="1"/>
    <col min="14594" max="14594" width="48.140625" style="4" customWidth="1"/>
    <col min="14595" max="14596" width="13.28515625" style="4" customWidth="1"/>
    <col min="14597" max="14597" width="18.28515625" style="4" customWidth="1"/>
    <col min="14598" max="14598" width="11.42578125" style="4" customWidth="1"/>
    <col min="14599" max="14599" width="9.140625" style="4"/>
    <col min="14600" max="14601" width="12.7109375" style="4" bestFit="1" customWidth="1"/>
    <col min="14602" max="14848" width="9.140625" style="4"/>
    <col min="14849" max="14849" width="5.85546875" style="4" customWidth="1"/>
    <col min="14850" max="14850" width="48.140625" style="4" customWidth="1"/>
    <col min="14851" max="14852" width="13.28515625" style="4" customWidth="1"/>
    <col min="14853" max="14853" width="18.28515625" style="4" customWidth="1"/>
    <col min="14854" max="14854" width="11.42578125" style="4" customWidth="1"/>
    <col min="14855" max="14855" width="9.140625" style="4"/>
    <col min="14856" max="14857" width="12.7109375" style="4" bestFit="1" customWidth="1"/>
    <col min="14858" max="15104" width="9.140625" style="4"/>
    <col min="15105" max="15105" width="5.85546875" style="4" customWidth="1"/>
    <col min="15106" max="15106" width="48.140625" style="4" customWidth="1"/>
    <col min="15107" max="15108" width="13.28515625" style="4" customWidth="1"/>
    <col min="15109" max="15109" width="18.28515625" style="4" customWidth="1"/>
    <col min="15110" max="15110" width="11.42578125" style="4" customWidth="1"/>
    <col min="15111" max="15111" width="9.140625" style="4"/>
    <col min="15112" max="15113" width="12.7109375" style="4" bestFit="1" customWidth="1"/>
    <col min="15114" max="15360" width="9.140625" style="4"/>
    <col min="15361" max="15361" width="5.85546875" style="4" customWidth="1"/>
    <col min="15362" max="15362" width="48.140625" style="4" customWidth="1"/>
    <col min="15363" max="15364" width="13.28515625" style="4" customWidth="1"/>
    <col min="15365" max="15365" width="18.28515625" style="4" customWidth="1"/>
    <col min="15366" max="15366" width="11.42578125" style="4" customWidth="1"/>
    <col min="15367" max="15367" width="9.140625" style="4"/>
    <col min="15368" max="15369" width="12.7109375" style="4" bestFit="1" customWidth="1"/>
    <col min="15370" max="15616" width="9.140625" style="4"/>
    <col min="15617" max="15617" width="5.85546875" style="4" customWidth="1"/>
    <col min="15618" max="15618" width="48.140625" style="4" customWidth="1"/>
    <col min="15619" max="15620" width="13.28515625" style="4" customWidth="1"/>
    <col min="15621" max="15621" width="18.28515625" style="4" customWidth="1"/>
    <col min="15622" max="15622" width="11.42578125" style="4" customWidth="1"/>
    <col min="15623" max="15623" width="9.140625" style="4"/>
    <col min="15624" max="15625" width="12.7109375" style="4" bestFit="1" customWidth="1"/>
    <col min="15626" max="15872" width="9.140625" style="4"/>
    <col min="15873" max="15873" width="5.85546875" style="4" customWidth="1"/>
    <col min="15874" max="15874" width="48.140625" style="4" customWidth="1"/>
    <col min="15875" max="15876" width="13.28515625" style="4" customWidth="1"/>
    <col min="15877" max="15877" width="18.28515625" style="4" customWidth="1"/>
    <col min="15878" max="15878" width="11.42578125" style="4" customWidth="1"/>
    <col min="15879" max="15879" width="9.140625" style="4"/>
    <col min="15880" max="15881" width="12.7109375" style="4" bestFit="1" customWidth="1"/>
    <col min="15882" max="16128" width="9.140625" style="4"/>
    <col min="16129" max="16129" width="5.85546875" style="4" customWidth="1"/>
    <col min="16130" max="16130" width="48.140625" style="4" customWidth="1"/>
    <col min="16131" max="16132" width="13.28515625" style="4" customWidth="1"/>
    <col min="16133" max="16133" width="18.28515625" style="4" customWidth="1"/>
    <col min="16134" max="16134" width="11.42578125" style="4" customWidth="1"/>
    <col min="16135" max="16135" width="9.140625" style="4"/>
    <col min="16136" max="16137" width="12.7109375" style="4" bestFit="1" customWidth="1"/>
    <col min="16138" max="16384" width="9.140625" style="4"/>
  </cols>
  <sheetData>
    <row r="1" spans="1:8">
      <c r="A1" s="809"/>
      <c r="B1" s="809"/>
      <c r="C1" s="64"/>
      <c r="D1" s="811" t="s">
        <v>1</v>
      </c>
      <c r="E1" s="811"/>
      <c r="F1" s="811"/>
    </row>
    <row r="2" spans="1:8" ht="20.25" customHeight="1">
      <c r="A2" s="65" t="s">
        <v>873</v>
      </c>
      <c r="B2" s="66"/>
      <c r="C2" s="67"/>
      <c r="D2" s="67"/>
      <c r="E2" s="67"/>
      <c r="F2" s="67"/>
    </row>
    <row r="3" spans="1:8" ht="20.25" customHeight="1">
      <c r="A3" s="810" t="s">
        <v>1084</v>
      </c>
      <c r="B3" s="810"/>
      <c r="C3" s="810"/>
      <c r="D3" s="810"/>
      <c r="E3" s="810"/>
      <c r="F3" s="810"/>
      <c r="H3" s="4" t="s">
        <v>1057</v>
      </c>
    </row>
    <row r="4" spans="1:8" ht="18" customHeight="1">
      <c r="A4" s="68"/>
      <c r="B4" s="68"/>
      <c r="D4" s="807" t="s">
        <v>2</v>
      </c>
      <c r="E4" s="807"/>
      <c r="F4" s="807"/>
    </row>
    <row r="5" spans="1:8">
      <c r="A5" s="69" t="s">
        <v>3</v>
      </c>
      <c r="B5" s="812" t="s">
        <v>4</v>
      </c>
      <c r="C5" s="812" t="s">
        <v>5</v>
      </c>
      <c r="D5" s="812" t="s">
        <v>6</v>
      </c>
      <c r="E5" s="808" t="s">
        <v>7</v>
      </c>
      <c r="F5" s="808"/>
    </row>
    <row r="6" spans="1:8" ht="17.25" customHeight="1">
      <c r="A6" s="70" t="s">
        <v>8</v>
      </c>
      <c r="B6" s="813"/>
      <c r="C6" s="813"/>
      <c r="D6" s="813"/>
      <c r="E6" s="812" t="s">
        <v>9</v>
      </c>
      <c r="F6" s="70" t="s">
        <v>10</v>
      </c>
    </row>
    <row r="7" spans="1:8" ht="17.25" customHeight="1">
      <c r="A7" s="70" t="s">
        <v>8</v>
      </c>
      <c r="B7" s="814"/>
      <c r="C7" s="814"/>
      <c r="D7" s="814"/>
      <c r="E7" s="814"/>
      <c r="F7" s="71" t="s">
        <v>11</v>
      </c>
    </row>
    <row r="8" spans="1:8">
      <c r="A8" s="24" t="s">
        <v>12</v>
      </c>
      <c r="B8" s="24" t="s">
        <v>13</v>
      </c>
      <c r="C8" s="24">
        <v>1</v>
      </c>
      <c r="D8" s="24">
        <f>C8+1</f>
        <v>2</v>
      </c>
      <c r="E8" s="24" t="s">
        <v>14</v>
      </c>
      <c r="F8" s="72" t="s">
        <v>15</v>
      </c>
    </row>
    <row r="9" spans="1:8" ht="21" customHeight="1">
      <c r="A9" s="7" t="s">
        <v>12</v>
      </c>
      <c r="B9" s="8" t="s">
        <v>16</v>
      </c>
      <c r="C9" s="1">
        <f>C10+C13+C16+C17+C18</f>
        <v>14031007</v>
      </c>
      <c r="D9" s="1">
        <f>D10+D13+D16+D17+D18+D19+D20</f>
        <v>21480326</v>
      </c>
      <c r="E9" s="1">
        <f t="shared" ref="E9:E20" si="0">D9-C9</f>
        <v>7449319</v>
      </c>
      <c r="F9" s="2">
        <f t="shared" ref="F9:F15" si="1">D9/C9*100</f>
        <v>153.09183439221431</v>
      </c>
      <c r="H9" s="9"/>
    </row>
    <row r="10" spans="1:8" ht="21" customHeight="1">
      <c r="A10" s="41" t="s">
        <v>17</v>
      </c>
      <c r="B10" s="73" t="s">
        <v>18</v>
      </c>
      <c r="C10" s="74">
        <v>2348800</v>
      </c>
      <c r="D10" s="74">
        <f>D11+D12</f>
        <v>3352678</v>
      </c>
      <c r="E10" s="74">
        <f t="shared" si="0"/>
        <v>1003878</v>
      </c>
      <c r="F10" s="75">
        <f t="shared" si="1"/>
        <v>142.74003746594005</v>
      </c>
    </row>
    <row r="11" spans="1:8" ht="21" customHeight="1">
      <c r="A11" s="76" t="s">
        <v>19</v>
      </c>
      <c r="B11" s="40" t="s">
        <v>20</v>
      </c>
      <c r="C11" s="77">
        <f>C10-C12</f>
        <v>1572300</v>
      </c>
      <c r="D11" s="77">
        <f>3355306-D19-D12</f>
        <v>2384124</v>
      </c>
      <c r="E11" s="77">
        <f t="shared" si="0"/>
        <v>811824</v>
      </c>
      <c r="F11" s="78">
        <f t="shared" si="1"/>
        <v>151.63289448578516</v>
      </c>
      <c r="G11" s="9"/>
    </row>
    <row r="12" spans="1:8" ht="21" customHeight="1">
      <c r="A12" s="76" t="s">
        <v>19</v>
      </c>
      <c r="B12" s="40" t="s">
        <v>21</v>
      </c>
      <c r="C12" s="77">
        <v>776500</v>
      </c>
      <c r="D12" s="77">
        <v>968554</v>
      </c>
      <c r="E12" s="77">
        <f t="shared" si="0"/>
        <v>192054</v>
      </c>
      <c r="F12" s="78">
        <f t="shared" si="1"/>
        <v>124.73329040566645</v>
      </c>
    </row>
    <row r="13" spans="1:8" ht="21" customHeight="1">
      <c r="A13" s="41" t="s">
        <v>22</v>
      </c>
      <c r="B13" s="73" t="s">
        <v>23</v>
      </c>
      <c r="C13" s="74">
        <f>C14+C15</f>
        <v>11682207</v>
      </c>
      <c r="D13" s="74">
        <f>D14+D15</f>
        <v>13708058</v>
      </c>
      <c r="E13" s="74">
        <f t="shared" si="0"/>
        <v>2025851</v>
      </c>
      <c r="F13" s="75">
        <f t="shared" si="1"/>
        <v>117.34133798519406</v>
      </c>
    </row>
    <row r="14" spans="1:8" ht="21" customHeight="1">
      <c r="A14" s="39">
        <v>1</v>
      </c>
      <c r="B14" s="40" t="s">
        <v>24</v>
      </c>
      <c r="C14" s="77">
        <v>9012677</v>
      </c>
      <c r="D14" s="77">
        <v>8999753</v>
      </c>
      <c r="E14" s="77">
        <f t="shared" si="0"/>
        <v>-12924</v>
      </c>
      <c r="F14" s="78">
        <f t="shared" si="1"/>
        <v>99.856601984071986</v>
      </c>
    </row>
    <row r="15" spans="1:8" ht="21" customHeight="1">
      <c r="A15" s="39">
        <f>A14+1</f>
        <v>2</v>
      </c>
      <c r="B15" s="40" t="s">
        <v>25</v>
      </c>
      <c r="C15" s="77">
        <v>2669530</v>
      </c>
      <c r="D15" s="77">
        <v>4708305</v>
      </c>
      <c r="E15" s="77">
        <f t="shared" si="0"/>
        <v>2038775</v>
      </c>
      <c r="F15" s="78">
        <f t="shared" si="1"/>
        <v>176.37205800271957</v>
      </c>
    </row>
    <row r="16" spans="1:8" ht="21" customHeight="1">
      <c r="A16" s="41" t="s">
        <v>26</v>
      </c>
      <c r="B16" s="73" t="s">
        <v>27</v>
      </c>
      <c r="C16" s="79"/>
      <c r="D16" s="74"/>
      <c r="E16" s="74">
        <f t="shared" si="0"/>
        <v>0</v>
      </c>
      <c r="F16" s="75"/>
    </row>
    <row r="17" spans="1:8" ht="21" customHeight="1">
      <c r="A17" s="41" t="s">
        <v>28</v>
      </c>
      <c r="B17" s="73" t="s">
        <v>29</v>
      </c>
      <c r="C17" s="79"/>
      <c r="D17" s="74">
        <v>99781</v>
      </c>
      <c r="E17" s="74">
        <f t="shared" si="0"/>
        <v>99781</v>
      </c>
      <c r="F17" s="75"/>
    </row>
    <row r="18" spans="1:8" ht="21" customHeight="1">
      <c r="A18" s="41" t="s">
        <v>30</v>
      </c>
      <c r="B18" s="73" t="s">
        <v>31</v>
      </c>
      <c r="C18" s="79"/>
      <c r="D18" s="74">
        <v>4041130</v>
      </c>
      <c r="E18" s="74">
        <f t="shared" si="0"/>
        <v>4041130</v>
      </c>
      <c r="F18" s="75"/>
    </row>
    <row r="19" spans="1:8" ht="21" customHeight="1">
      <c r="A19" s="41" t="s">
        <v>32</v>
      </c>
      <c r="B19" s="73" t="s">
        <v>33</v>
      </c>
      <c r="C19" s="79"/>
      <c r="D19" s="74">
        <v>2628</v>
      </c>
      <c r="E19" s="74">
        <f t="shared" si="0"/>
        <v>2628</v>
      </c>
      <c r="F19" s="75"/>
    </row>
    <row r="20" spans="1:8" ht="21" customHeight="1">
      <c r="A20" s="41" t="s">
        <v>34</v>
      </c>
      <c r="B20" s="73" t="s">
        <v>35</v>
      </c>
      <c r="C20" s="79"/>
      <c r="D20" s="74">
        <v>276051</v>
      </c>
      <c r="E20" s="74">
        <f t="shared" si="0"/>
        <v>276051</v>
      </c>
      <c r="F20" s="75"/>
    </row>
    <row r="21" spans="1:8" ht="21" customHeight="1">
      <c r="A21" s="41" t="s">
        <v>13</v>
      </c>
      <c r="B21" s="73" t="s">
        <v>36</v>
      </c>
      <c r="C21" s="74">
        <f>C22+C32</f>
        <v>14040807</v>
      </c>
      <c r="D21" s="74" t="e">
        <f>D22+D32+D35+D36</f>
        <v>#REF!</v>
      </c>
      <c r="E21" s="74" t="e">
        <f>D21-C21</f>
        <v>#REF!</v>
      </c>
      <c r="F21" s="75" t="e">
        <f t="shared" ref="F21:F27" si="2">D21/C21*100</f>
        <v>#REF!</v>
      </c>
      <c r="H21" s="9"/>
    </row>
    <row r="22" spans="1:8" ht="21" customHeight="1">
      <c r="A22" s="41" t="s">
        <v>17</v>
      </c>
      <c r="B22" s="73" t="s">
        <v>37</v>
      </c>
      <c r="C22" s="74">
        <f>C23+C24+C25+C26+C27+C28+C29+C31</f>
        <v>11371277</v>
      </c>
      <c r="D22" s="74" t="e">
        <f>D23+D24+D25+D26+D27+D28+D29+D30+D31</f>
        <v>#REF!</v>
      </c>
      <c r="E22" s="74" t="e">
        <f>D22-C22</f>
        <v>#REF!</v>
      </c>
      <c r="F22" s="75" t="e">
        <f t="shared" si="2"/>
        <v>#REF!</v>
      </c>
    </row>
    <row r="23" spans="1:8" ht="21" customHeight="1">
      <c r="A23" s="39">
        <v>1</v>
      </c>
      <c r="B23" s="40" t="s">
        <v>38</v>
      </c>
      <c r="C23" s="77">
        <v>1411132</v>
      </c>
      <c r="D23" s="80" t="e">
        <f>#REF!</f>
        <v>#REF!</v>
      </c>
      <c r="E23" s="77" t="e">
        <f t="shared" ref="E23:E30" si="3">D23-C23</f>
        <v>#REF!</v>
      </c>
      <c r="F23" s="78" t="e">
        <f t="shared" si="2"/>
        <v>#REF!</v>
      </c>
    </row>
    <row r="24" spans="1:8" ht="21" customHeight="1">
      <c r="A24" s="39">
        <f>A23+1</f>
        <v>2</v>
      </c>
      <c r="B24" s="40" t="s">
        <v>39</v>
      </c>
      <c r="C24" s="77">
        <v>9631115</v>
      </c>
      <c r="D24" s="80" t="e">
        <f>#REF!</f>
        <v>#REF!</v>
      </c>
      <c r="E24" s="77" t="e">
        <f t="shared" si="3"/>
        <v>#REF!</v>
      </c>
      <c r="F24" s="78" t="e">
        <f t="shared" si="2"/>
        <v>#REF!</v>
      </c>
    </row>
    <row r="25" spans="1:8" ht="34.5" customHeight="1">
      <c r="A25" s="39">
        <f>A24+1</f>
        <v>3</v>
      </c>
      <c r="B25" s="40" t="s">
        <v>40</v>
      </c>
      <c r="C25" s="77">
        <v>2400</v>
      </c>
      <c r="D25" s="77">
        <v>2580</v>
      </c>
      <c r="E25" s="77">
        <f t="shared" si="3"/>
        <v>180</v>
      </c>
      <c r="F25" s="78"/>
      <c r="H25" s="9" t="e">
        <f>D23+D24+D32</f>
        <v>#REF!</v>
      </c>
    </row>
    <row r="26" spans="1:8" ht="21" customHeight="1">
      <c r="A26" s="39">
        <f>A25+1</f>
        <v>4</v>
      </c>
      <c r="B26" s="40" t="s">
        <v>41</v>
      </c>
      <c r="C26" s="77">
        <v>1400</v>
      </c>
      <c r="D26" s="80">
        <v>1400</v>
      </c>
      <c r="E26" s="77">
        <f t="shared" si="3"/>
        <v>0</v>
      </c>
      <c r="F26" s="78">
        <f t="shared" si="2"/>
        <v>100</v>
      </c>
    </row>
    <row r="27" spans="1:8" ht="21" customHeight="1">
      <c r="A27" s="39">
        <f>A26+1</f>
        <v>5</v>
      </c>
      <c r="B27" s="40" t="s">
        <v>42</v>
      </c>
      <c r="C27" s="77">
        <v>227470</v>
      </c>
      <c r="D27" s="80"/>
      <c r="E27" s="77">
        <f t="shared" si="3"/>
        <v>-227470</v>
      </c>
      <c r="F27" s="78">
        <f t="shared" si="2"/>
        <v>0</v>
      </c>
    </row>
    <row r="28" spans="1:8" ht="21" customHeight="1">
      <c r="A28" s="39">
        <f>A27+1</f>
        <v>6</v>
      </c>
      <c r="B28" s="40" t="s">
        <v>43</v>
      </c>
      <c r="C28" s="81"/>
      <c r="D28" s="82"/>
      <c r="E28" s="77">
        <f t="shared" si="3"/>
        <v>0</v>
      </c>
      <c r="F28" s="78"/>
    </row>
    <row r="29" spans="1:8" ht="21" customHeight="1">
      <c r="A29" s="39">
        <v>7</v>
      </c>
      <c r="B29" s="40" t="s">
        <v>44</v>
      </c>
      <c r="C29" s="81"/>
      <c r="D29" s="77">
        <v>2628</v>
      </c>
      <c r="E29" s="77">
        <f t="shared" si="3"/>
        <v>2628</v>
      </c>
      <c r="F29" s="78"/>
    </row>
    <row r="30" spans="1:8" ht="21" customHeight="1">
      <c r="A30" s="39">
        <v>8</v>
      </c>
      <c r="B30" s="40" t="s">
        <v>45</v>
      </c>
      <c r="C30" s="81"/>
      <c r="D30" s="77">
        <v>10407</v>
      </c>
      <c r="E30" s="77">
        <f t="shared" si="3"/>
        <v>10407</v>
      </c>
      <c r="F30" s="78"/>
    </row>
    <row r="31" spans="1:8" ht="21" customHeight="1">
      <c r="A31" s="39">
        <v>9</v>
      </c>
      <c r="B31" s="40" t="s">
        <v>46</v>
      </c>
      <c r="C31" s="77">
        <v>97760</v>
      </c>
      <c r="D31" s="77"/>
      <c r="E31" s="77"/>
      <c r="F31" s="78"/>
    </row>
    <row r="32" spans="1:8" ht="21" customHeight="1">
      <c r="A32" s="41" t="s">
        <v>22</v>
      </c>
      <c r="B32" s="73" t="s">
        <v>47</v>
      </c>
      <c r="C32" s="74">
        <f>C33+C34</f>
        <v>2669530</v>
      </c>
      <c r="D32" s="74" t="e">
        <f>D33+D34</f>
        <v>#REF!</v>
      </c>
      <c r="E32" s="74" t="e">
        <f>D32-C32</f>
        <v>#REF!</v>
      </c>
      <c r="F32" s="75" t="e">
        <f>D32/C32*100</f>
        <v>#REF!</v>
      </c>
    </row>
    <row r="33" spans="1:6" ht="21" customHeight="1">
      <c r="A33" s="39">
        <v>1</v>
      </c>
      <c r="B33" s="40" t="s">
        <v>48</v>
      </c>
      <c r="C33" s="77">
        <v>1468601</v>
      </c>
      <c r="D33" s="80" t="e">
        <f>#REF!</f>
        <v>#REF!</v>
      </c>
      <c r="E33" s="77" t="e">
        <f>D33-C33</f>
        <v>#REF!</v>
      </c>
      <c r="F33" s="78"/>
    </row>
    <row r="34" spans="1:6" ht="21" customHeight="1">
      <c r="A34" s="39">
        <f>A33+1</f>
        <v>2</v>
      </c>
      <c r="B34" s="40" t="s">
        <v>49</v>
      </c>
      <c r="C34" s="77">
        <v>1200929</v>
      </c>
      <c r="D34" s="80" t="e">
        <f>#REF!</f>
        <v>#REF!</v>
      </c>
      <c r="E34" s="77" t="e">
        <f>D34-C34</f>
        <v>#REF!</v>
      </c>
      <c r="F34" s="78" t="e">
        <f>D34/C34*100</f>
        <v>#REF!</v>
      </c>
    </row>
    <row r="35" spans="1:6" s="3" customFormat="1" ht="21" customHeight="1">
      <c r="A35" s="41" t="s">
        <v>26</v>
      </c>
      <c r="B35" s="73" t="s">
        <v>50</v>
      </c>
      <c r="C35" s="83"/>
      <c r="D35" s="74" t="e">
        <f>#REF!</f>
        <v>#REF!</v>
      </c>
      <c r="E35" s="74" t="e">
        <f>D35-C35</f>
        <v>#REF!</v>
      </c>
      <c r="F35" s="75"/>
    </row>
    <row r="36" spans="1:6" s="3" customFormat="1" ht="21" customHeight="1">
      <c r="A36" s="41" t="s">
        <v>28</v>
      </c>
      <c r="B36" s="73" t="s">
        <v>51</v>
      </c>
      <c r="C36" s="83"/>
      <c r="D36" s="74" t="e">
        <f>#REF!</f>
        <v>#REF!</v>
      </c>
      <c r="E36" s="74" t="e">
        <f>D36-C36</f>
        <v>#REF!</v>
      </c>
      <c r="F36" s="75"/>
    </row>
    <row r="37" spans="1:6" s="3" customFormat="1" ht="21" customHeight="1">
      <c r="A37" s="41" t="s">
        <v>52</v>
      </c>
      <c r="B37" s="73" t="s">
        <v>53</v>
      </c>
      <c r="C37" s="74">
        <f>C21-C9</f>
        <v>9800</v>
      </c>
      <c r="D37" s="74">
        <v>6065</v>
      </c>
      <c r="E37" s="74"/>
      <c r="F37" s="75"/>
    </row>
    <row r="38" spans="1:6" ht="21" customHeight="1">
      <c r="A38" s="41" t="s">
        <v>54</v>
      </c>
      <c r="B38" s="73" t="s">
        <v>55</v>
      </c>
      <c r="C38" s="84"/>
      <c r="D38" s="84" t="e">
        <f>D9-D21+D37</f>
        <v>#REF!</v>
      </c>
      <c r="E38" s="84" t="e">
        <f t="shared" ref="E38:E45" si="4">D38-C38</f>
        <v>#REF!</v>
      </c>
      <c r="F38" s="75"/>
    </row>
    <row r="39" spans="1:6" ht="21" customHeight="1">
      <c r="A39" s="41" t="s">
        <v>56</v>
      </c>
      <c r="B39" s="73" t="s">
        <v>57</v>
      </c>
      <c r="C39" s="84">
        <f>C40+C41</f>
        <v>10400</v>
      </c>
      <c r="D39" s="84">
        <f>D40+D41</f>
        <v>10407</v>
      </c>
      <c r="E39" s="84">
        <f t="shared" si="4"/>
        <v>7</v>
      </c>
      <c r="F39" s="75">
        <f>D39/C39*100</f>
        <v>100.06730769230769</v>
      </c>
    </row>
    <row r="40" spans="1:6" ht="21" customHeight="1">
      <c r="A40" s="41" t="s">
        <v>17</v>
      </c>
      <c r="B40" s="73" t="s">
        <v>58</v>
      </c>
      <c r="C40" s="84">
        <v>10400</v>
      </c>
      <c r="D40" s="84"/>
      <c r="E40" s="84">
        <f t="shared" si="4"/>
        <v>-10400</v>
      </c>
      <c r="F40" s="75">
        <f>D40/C40*100</f>
        <v>0</v>
      </c>
    </row>
    <row r="41" spans="1:6" ht="35.25" customHeight="1">
      <c r="A41" s="41" t="s">
        <v>22</v>
      </c>
      <c r="B41" s="73" t="s">
        <v>59</v>
      </c>
      <c r="C41" s="84"/>
      <c r="D41" s="84">
        <v>10407</v>
      </c>
      <c r="E41" s="84">
        <f t="shared" si="4"/>
        <v>10407</v>
      </c>
      <c r="F41" s="75"/>
    </row>
    <row r="42" spans="1:6" ht="21" customHeight="1">
      <c r="A42" s="41" t="s">
        <v>60</v>
      </c>
      <c r="B42" s="73" t="s">
        <v>61</v>
      </c>
      <c r="C42" s="84">
        <f>C43+C44</f>
        <v>20200</v>
      </c>
      <c r="D42" s="84">
        <f>D43+D44</f>
        <v>6065</v>
      </c>
      <c r="E42" s="84">
        <f t="shared" si="4"/>
        <v>-14135</v>
      </c>
      <c r="F42" s="75">
        <f>D42/C42*100</f>
        <v>30.024752475247524</v>
      </c>
    </row>
    <row r="43" spans="1:6" ht="21" customHeight="1">
      <c r="A43" s="41" t="s">
        <v>17</v>
      </c>
      <c r="B43" s="73" t="s">
        <v>62</v>
      </c>
      <c r="C43" s="84">
        <v>9800</v>
      </c>
      <c r="D43" s="84">
        <v>6065</v>
      </c>
      <c r="E43" s="84">
        <f t="shared" si="4"/>
        <v>-3735</v>
      </c>
      <c r="F43" s="75"/>
    </row>
    <row r="44" spans="1:6" ht="21" customHeight="1">
      <c r="A44" s="41" t="s">
        <v>22</v>
      </c>
      <c r="B44" s="73" t="s">
        <v>63</v>
      </c>
      <c r="C44" s="84">
        <v>10400</v>
      </c>
      <c r="D44" s="84"/>
      <c r="E44" s="84">
        <f t="shared" si="4"/>
        <v>-10400</v>
      </c>
      <c r="F44" s="75">
        <f>D44/C44*100</f>
        <v>0</v>
      </c>
    </row>
    <row r="45" spans="1:6" ht="39.75" customHeight="1">
      <c r="A45" s="44" t="s">
        <v>64</v>
      </c>
      <c r="B45" s="45" t="s">
        <v>65</v>
      </c>
      <c r="C45" s="85">
        <v>106900</v>
      </c>
      <c r="D45" s="85">
        <f>84868+D42-D39</f>
        <v>80526</v>
      </c>
      <c r="E45" s="85">
        <f t="shared" si="4"/>
        <v>-26374</v>
      </c>
      <c r="F45" s="86">
        <f>D45/C45*100</f>
        <v>75.328344246959773</v>
      </c>
    </row>
  </sheetData>
  <mergeCells count="9">
    <mergeCell ref="D4:F4"/>
    <mergeCell ref="E5:F5"/>
    <mergeCell ref="A1:B1"/>
    <mergeCell ref="A3:F3"/>
    <mergeCell ref="D1:F1"/>
    <mergeCell ref="C5:C7"/>
    <mergeCell ref="D5:D7"/>
    <mergeCell ref="B5:B7"/>
    <mergeCell ref="E6:E7"/>
  </mergeCells>
  <printOptions horizontalCentered="1"/>
  <pageMargins left="0.59055118110236227" right="0.19685039370078741" top="0.59055118110236227" bottom="0.59055118110236227" header="0.31496062992125984" footer="0.31496062992125984"/>
  <pageSetup paperSize="9" scale="8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29</vt:i4>
      </vt:variant>
    </vt:vector>
  </HeadingPairs>
  <TitlesOfParts>
    <vt:vector size="51" baseType="lpstr">
      <vt:lpstr>60 TT342</vt:lpstr>
      <vt:lpstr>61TT 342</vt:lpstr>
      <vt:lpstr>62 TT 342</vt:lpstr>
      <vt:lpstr>62 TT 342 (2)</vt:lpstr>
      <vt:lpstr>foxz</vt:lpstr>
      <vt:lpstr>48</vt:lpstr>
      <vt:lpstr>49</vt:lpstr>
      <vt:lpstr>50</vt:lpstr>
      <vt:lpstr>51 (2)</vt:lpstr>
      <vt:lpstr>53</vt:lpstr>
      <vt:lpstr>54</vt:lpstr>
      <vt:lpstr>55</vt:lpstr>
      <vt:lpstr>56</vt:lpstr>
      <vt:lpstr>57</vt:lpstr>
      <vt:lpstr>58</vt:lpstr>
      <vt:lpstr>59</vt:lpstr>
      <vt:lpstr>60</vt:lpstr>
      <vt:lpstr>61 26</vt:lpstr>
      <vt:lpstr>62</vt:lpstr>
      <vt:lpstr>63</vt:lpstr>
      <vt:lpstr>64</vt:lpstr>
      <vt:lpstr>Bieu 52</vt:lpstr>
      <vt:lpstr>'48'!Print_Area</vt:lpstr>
      <vt:lpstr>'49'!Print_Area</vt:lpstr>
      <vt:lpstr>'51 (2)'!Print_Area</vt:lpstr>
      <vt:lpstr>'53'!Print_Area</vt:lpstr>
      <vt:lpstr>'54'!Print_Area</vt:lpstr>
      <vt:lpstr>'57'!Print_Area</vt:lpstr>
      <vt:lpstr>'58'!Print_Area</vt:lpstr>
      <vt:lpstr>'59'!Print_Area</vt:lpstr>
      <vt:lpstr>'60'!Print_Area</vt:lpstr>
      <vt:lpstr>'60 TT342'!Print_Area</vt:lpstr>
      <vt:lpstr>'61 26'!Print_Area</vt:lpstr>
      <vt:lpstr>'62'!Print_Area</vt:lpstr>
      <vt:lpstr>'62 TT 342'!Print_Area</vt:lpstr>
      <vt:lpstr>'62 TT 342 (2)'!Print_Area</vt:lpstr>
      <vt:lpstr>'63'!Print_Area</vt:lpstr>
      <vt:lpstr>'64'!Print_Area</vt:lpstr>
      <vt:lpstr>'Bieu 52'!Print_Area</vt:lpstr>
      <vt:lpstr>'50'!Print_Titles</vt:lpstr>
      <vt:lpstr>'51 (2)'!Print_Titles</vt:lpstr>
      <vt:lpstr>'53'!Print_Titles</vt:lpstr>
      <vt:lpstr>'54'!Print_Titles</vt:lpstr>
      <vt:lpstr>'55'!Print_Titles</vt:lpstr>
      <vt:lpstr>'56'!Print_Titles</vt:lpstr>
      <vt:lpstr>'57'!Print_Titles</vt:lpstr>
      <vt:lpstr>'61 26'!Print_Titles</vt:lpstr>
      <vt:lpstr>'62'!Print_Titles</vt:lpstr>
      <vt:lpstr>'62 TT 342'!Print_Titles</vt:lpstr>
      <vt:lpstr>'62 TT 342 (2)'!Print_Titles</vt:lpstr>
      <vt:lpstr>'Bieu 52'!Print_Titles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NHLAN-NS</dc:creator>
  <cp:lastModifiedBy>khanhstcls@gmail.com</cp:lastModifiedBy>
  <cp:lastPrinted>2026-07-07T00:50:14Z</cp:lastPrinted>
  <dcterms:created xsi:type="dcterms:W3CDTF">2024-10-02T07:18:42Z</dcterms:created>
  <dcterms:modified xsi:type="dcterms:W3CDTF">2026-07-15T01:58:26Z</dcterms:modified>
</cp:coreProperties>
</file>